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mc:AlternateContent xmlns:mc="http://schemas.openxmlformats.org/markup-compatibility/2006">
    <mc:Choice Requires="x15">
      <x15ac:absPath xmlns:x15ac="http://schemas.microsoft.com/office/spreadsheetml/2010/11/ac" url="C:\Users\a.imaghian\Desktop\صورت مالی 1400\"/>
    </mc:Choice>
  </mc:AlternateContent>
  <xr:revisionPtr revIDLastSave="0" documentId="13_ncr:1_{CE755FD8-26AD-4BEC-890A-8895CDBE2F1A}" xr6:coauthVersionLast="47" xr6:coauthVersionMax="47" xr10:uidLastSave="{00000000-0000-0000-0000-000000000000}"/>
  <bookViews>
    <workbookView xWindow="-120" yWindow="-120" windowWidth="29040" windowHeight="15840" tabRatio="940" firstSheet="3" activeTab="29" xr2:uid="{00000000-000D-0000-FFFF-FFFF00000000}"/>
  </bookViews>
  <sheets>
    <sheet name="سربرگ" sheetId="2" state="hidden" r:id="rId1"/>
    <sheet name="جامع" sheetId="7" state="hidden" r:id="rId2"/>
    <sheet name="تراز 1399" sheetId="107" state="hidden" r:id="rId3"/>
    <sheet name="تراز 1400" sheetId="116" r:id="rId4"/>
    <sheet name="1" sheetId="87" r:id="rId5"/>
    <sheet name="2" sheetId="8" r:id="rId6"/>
    <sheet name="5 (2)" sheetId="112" state="hidden" r:id="rId7"/>
    <sheet name="270" sheetId="111" state="hidden" r:id="rId8"/>
    <sheet name="3" sheetId="97" r:id="rId9"/>
    <sheet name="4" sheetId="12" r:id="rId10"/>
    <sheet name="5" sheetId="14" r:id="rId11"/>
    <sheet name="6" sheetId="69" r:id="rId12"/>
    <sheet name="7" sheetId="70" r:id="rId13"/>
    <sheet name="8" sheetId="95" r:id="rId14"/>
    <sheet name="9" sheetId="33" r:id="rId15"/>
    <sheet name="10" sheetId="91" r:id="rId16"/>
    <sheet name="11" sheetId="124" r:id="rId17"/>
    <sheet name="12" sheetId="123" r:id="rId18"/>
    <sheet name="13-نگراندیش" sheetId="125" r:id="rId19"/>
    <sheet name="14-بررسی" sheetId="90" r:id="rId20"/>
    <sheet name="15-بررسی" sheetId="98" r:id="rId21"/>
    <sheet name="16" sheetId="88" r:id="rId22"/>
    <sheet name="17" sheetId="122" r:id="rId23"/>
    <sheet name="18" sheetId="92" r:id="rId24"/>
    <sheet name="19" sheetId="121" r:id="rId25"/>
    <sheet name="20" sheetId="43" r:id="rId26"/>
    <sheet name="21" sheetId="108" r:id="rId27"/>
    <sheet name="22" sheetId="100" r:id="rId28"/>
    <sheet name="23" sheetId="45" r:id="rId29"/>
    <sheet name="24" sheetId="94" r:id="rId30"/>
    <sheet name="25" sheetId="109" r:id="rId31"/>
    <sheet name="21." sheetId="59" state="hidden" r:id="rId32"/>
    <sheet name="26" sheetId="117" r:id="rId33"/>
    <sheet name="27" sheetId="118" r:id="rId34"/>
    <sheet name="28" sheetId="103" r:id="rId35"/>
    <sheet name="29" sheetId="49" r:id="rId36"/>
    <sheet name="30" sheetId="86" r:id="rId37"/>
    <sheet name="31" sheetId="120" r:id="rId38"/>
    <sheet name="32" sheetId="119" r:id="rId39"/>
    <sheet name="33" sheetId="110" r:id="rId40"/>
    <sheet name="34-بررسی مجدد" sheetId="114" r:id="rId41"/>
    <sheet name="35" sheetId="64" r:id="rId42"/>
    <sheet name="ریز" sheetId="115" state="hidden" r:id="rId43"/>
    <sheet name="مواد و مصالح 1398 (2)" sheetId="96" state="hidden"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1312">'[1]13'!#REF!</definedName>
    <definedName name="_1323">'[1]13'!#REF!</definedName>
    <definedName name="_1466">'[1]14-3'!#REF!</definedName>
    <definedName name="_501">'[1]4-2'!#REF!</definedName>
    <definedName name="_B107">'[1]سود و زیان '!$C$13</definedName>
    <definedName name="_B108">'[1]سود و زیان '!$E$14</definedName>
    <definedName name="_B10901">'[1]10-9'!#REF!</definedName>
    <definedName name="_B10903">'[1]10-9'!#REF!</definedName>
    <definedName name="_B10904">'[1]10-9'!#REF!</definedName>
    <definedName name="_B10905">'[1]10-9'!#REF!</definedName>
    <definedName name="_B10906">'[1]10-9'!#REF!</definedName>
    <definedName name="_B10907">'[1]10-9'!#REF!</definedName>
    <definedName name="_B10908">'[1]10-9'!#REF!</definedName>
    <definedName name="_B10909">'[1]10-9'!#REF!</definedName>
    <definedName name="_B10910">'[1]10-9'!#REF!</definedName>
    <definedName name="_B10911">'[1]10-9'!#REF!</definedName>
    <definedName name="_B10912">'[1]10-9'!#REF!</definedName>
    <definedName name="_B10915">'[1]10-9'!#REF!</definedName>
    <definedName name="_B10916">'[1]10-9'!#REF!</definedName>
    <definedName name="_B10917">'[1]10-9'!#REF!</definedName>
    <definedName name="_B10918">'[1]10-9'!#REF!</definedName>
    <definedName name="_B10919">'[1]10-9'!#REF!</definedName>
    <definedName name="_B10920">'[1]10-9'!#REF!</definedName>
    <definedName name="_B10921">'[1]10-9'!#REF!</definedName>
    <definedName name="_B10922">'[1]10-9'!#REF!</definedName>
    <definedName name="_B10923">'[1]10-9'!#REF!</definedName>
    <definedName name="_B10924">'[1]10-9'!#REF!</definedName>
    <definedName name="_B10925">'[1]10-9'!#REF!</definedName>
    <definedName name="_B10926">'[1]10-9'!#REF!</definedName>
    <definedName name="_B10927">'[1]10-9'!#REF!</definedName>
    <definedName name="_B10928">'[1]10-9'!#REF!</definedName>
    <definedName name="_B10929">'[1]10-9'!#REF!</definedName>
    <definedName name="_B10936">'[1]10-9'!#REF!</definedName>
    <definedName name="_B10937">'[1]10-9'!#REF!</definedName>
    <definedName name="_B10939">'[1]10-9'!#REF!</definedName>
    <definedName name="_B10943">'[1]10-9'!#REF!</definedName>
    <definedName name="_B10944">'[1]10-9'!#REF!</definedName>
    <definedName name="_B10945">'[1]10-9'!#REF!</definedName>
    <definedName name="_B10946">'[1]10-9'!#REF!</definedName>
    <definedName name="_B10947">'[1]10-9'!#REF!</definedName>
    <definedName name="_B10948">'[1]10-9'!#REF!</definedName>
    <definedName name="_B10949">'[1]10-9'!#REF!</definedName>
    <definedName name="_B10950">'[1]10-9'!#REF!</definedName>
    <definedName name="_B10951">'[1]10-9'!#REF!</definedName>
    <definedName name="_B10952">'[1]10-9'!#REF!</definedName>
    <definedName name="_B10953">'[1]10-9'!#REF!</definedName>
    <definedName name="_B10954">'[1]10-9'!#REF!</definedName>
    <definedName name="_B10955">'[1]10-9'!#REF!</definedName>
    <definedName name="_B10959">'[1]10-9'!#REF!</definedName>
    <definedName name="_B10960">'[1]10-9'!#REF!</definedName>
    <definedName name="_B10961">'[1]10-9'!#REF!</definedName>
    <definedName name="_B1103">'[1]11'!#REF!</definedName>
    <definedName name="_B1104">'[1]11'!#REF!</definedName>
    <definedName name="_B1105">'[1]11'!#REF!</definedName>
    <definedName name="_B1111">'[1]11'!#REF!</definedName>
    <definedName name="_B1112">'[1]11'!#REF!</definedName>
    <definedName name="_B1113">'[1]11'!#REF!</definedName>
    <definedName name="_B1114">'[1]11'!#REF!</definedName>
    <definedName name="_B1115">'[1]11'!#REF!</definedName>
    <definedName name="_B112">'[1]سود و زیان '!$C$18</definedName>
    <definedName name="_B113">'[1]سود و زیان '!$C$19</definedName>
    <definedName name="_B1213">'[1]12'!#REF!</definedName>
    <definedName name="_B1214">'[1]12'!#REF!</definedName>
    <definedName name="_B1215">'[1]12'!#REF!</definedName>
    <definedName name="_B1216">'[1]12'!#REF!</definedName>
    <definedName name="_B1217">'[1]12'!#REF!</definedName>
    <definedName name="_B1218">'[1]12'!#REF!</definedName>
    <definedName name="_B1219">'[1]12'!#REF!</definedName>
    <definedName name="_B1220">'[1]12'!#REF!</definedName>
    <definedName name="_B1221">'[1]12'!#REF!</definedName>
    <definedName name="_B1222">'[1]12'!#REF!</definedName>
    <definedName name="_B1223">'[1]12'!#REF!</definedName>
    <definedName name="_B1224">'[1]12'!#REF!</definedName>
    <definedName name="_B1225">'[1]12'!#REF!</definedName>
    <definedName name="_B1227">'[1]12'!#REF!</definedName>
    <definedName name="_B1229">'[1]12'!#REF!</definedName>
    <definedName name="_B1230">'[1]12'!#REF!</definedName>
    <definedName name="_B1232">'[1]12'!#REF!</definedName>
    <definedName name="_B13">[1]ترازنامه!#REF!</definedName>
    <definedName name="_B1302">'[1]13'!#REF!</definedName>
    <definedName name="_B1303">'[1]13'!#REF!</definedName>
    <definedName name="_B1304">'[1]13'!#REF!</definedName>
    <definedName name="_B1306">'[1]13'!#REF!</definedName>
    <definedName name="_B1307">'[1]13'!#REF!</definedName>
    <definedName name="_B1309">'[1]13'!#REF!</definedName>
    <definedName name="_B1310">'[1]13'!#REF!</definedName>
    <definedName name="_B1311">'[1]13'!#REF!</definedName>
    <definedName name="_B1312">'[1]13'!#REF!</definedName>
    <definedName name="_B1313">'[1]13'!#REF!</definedName>
    <definedName name="_B1314">'[1]13'!#REF!</definedName>
    <definedName name="_B1315">'[1]13'!#REF!</definedName>
    <definedName name="_B1316">'[1]13'!#REF!</definedName>
    <definedName name="_B1317">'[1]13'!#REF!</definedName>
    <definedName name="_B1319">'[1]13'!#REF!</definedName>
    <definedName name="_B1321">'[1]13'!#REF!</definedName>
    <definedName name="_B1323">'[1]13'!#REF!</definedName>
    <definedName name="_B1324">'[1]13'!#REF!</definedName>
    <definedName name="_B1325">'[1]13'!#REF!</definedName>
    <definedName name="_B1326">'[1]13'!#REF!</definedName>
    <definedName name="_B1330">'[1]13'!#REF!</definedName>
    <definedName name="_B1331">'[1]13'!#REF!</definedName>
    <definedName name="_B1332">'[1]13'!#REF!</definedName>
    <definedName name="_B1333">'[1]13'!#REF!</definedName>
    <definedName name="_B1334">'[1]13'!#REF!</definedName>
    <definedName name="_B1335">'[1]13'!#REF!</definedName>
    <definedName name="_B1336">'[1]13'!#REF!</definedName>
    <definedName name="_B1337">'[1]13'!#REF!</definedName>
    <definedName name="_B1338">'[1]13'!#REF!</definedName>
    <definedName name="_B1339">'[1]13'!#REF!</definedName>
    <definedName name="_B1340">'[1]13'!#REF!</definedName>
    <definedName name="_B1341">'[1]13'!#REF!</definedName>
    <definedName name="_B1342">'[1]13'!#REF!</definedName>
    <definedName name="_B1343">'[1]13'!#REF!</definedName>
    <definedName name="_B1344">'[1]13'!#REF!</definedName>
    <definedName name="_B1345">'[1]13'!#REF!</definedName>
    <definedName name="_B1346">'[1]13'!#REF!</definedName>
    <definedName name="_B1347">'[1]13'!#REF!</definedName>
    <definedName name="_B1348">'[1]13'!#REF!</definedName>
    <definedName name="_B1349">'[1]13'!#REF!</definedName>
    <definedName name="_B1350">'[1]13'!#REF!</definedName>
    <definedName name="_B1351">'[1]13'!#REF!</definedName>
    <definedName name="_B1352">'[1]13'!#REF!</definedName>
    <definedName name="_B1353">'[1]13'!#REF!</definedName>
    <definedName name="_B1354">'[1]13'!#REF!</definedName>
    <definedName name="_B1355">'[1]13'!#REF!</definedName>
    <definedName name="_B1356">'[1]13'!#REF!</definedName>
    <definedName name="_B1357">'[1]13'!#REF!</definedName>
    <definedName name="_B1358">'[1]13'!#REF!</definedName>
    <definedName name="_B1359">'[1]13'!#REF!</definedName>
    <definedName name="_B1407">'[1]14'!#REF!</definedName>
    <definedName name="_B1408">'[1]14'!#REF!</definedName>
    <definedName name="_B1409">'[1]14'!#REF!</definedName>
    <definedName name="_B1410">'[1]14'!#REF!</definedName>
    <definedName name="_B1411">'[1]14'!#REF!</definedName>
    <definedName name="_B1412">'[1]14'!#REF!</definedName>
    <definedName name="_B1413">'[1]14'!#REF!</definedName>
    <definedName name="_B1419">'[1]14'!#REF!</definedName>
    <definedName name="_B1420">'[1]14'!#REF!</definedName>
    <definedName name="_B1423">'[1]14'!#REF!</definedName>
    <definedName name="_B1424">'[1]14'!#REF!</definedName>
    <definedName name="_B1425">'[1]14'!#REF!</definedName>
    <definedName name="_B1426">'[1]14'!#REF!</definedName>
    <definedName name="_B1427">'[1]14'!#REF!</definedName>
    <definedName name="_B1428">'[1]14'!#REF!</definedName>
    <definedName name="_B1429">'[1]14'!#REF!</definedName>
    <definedName name="_B1430">'[1]14'!#REF!</definedName>
    <definedName name="_B1431">'[1]14'!#REF!</definedName>
    <definedName name="_B1434">'[1]14'!#REF!</definedName>
    <definedName name="_B1436">'[1]14'!#REF!</definedName>
    <definedName name="_B1437">'[1]14'!#REF!</definedName>
    <definedName name="_B1438">'[1]14'!#REF!</definedName>
    <definedName name="_B1439">'[1]14'!#REF!</definedName>
    <definedName name="_B1449">'[1]14-3'!#REF!</definedName>
    <definedName name="_B1450">'[1]14-3'!#REF!</definedName>
    <definedName name="_B1451">'[1]14-3'!#REF!</definedName>
    <definedName name="_B1452">'[1]14-3'!#REF!</definedName>
    <definedName name="_B1453">'[1]14-3'!#REF!</definedName>
    <definedName name="_B1455">'[1]14-3'!#REF!</definedName>
    <definedName name="_B1458">'[1]14-3'!#REF!</definedName>
    <definedName name="_B1459">'[1]14-3'!#REF!</definedName>
    <definedName name="_B1460">'[1]14-3'!#REF!</definedName>
    <definedName name="_B1461">'[1]14-3'!#REF!</definedName>
    <definedName name="_B1462">'[1]14-3'!#REF!</definedName>
    <definedName name="_B1463">'[1]14-3'!#REF!</definedName>
    <definedName name="_B1464">'[1]14-3'!#REF!</definedName>
    <definedName name="_B1465">'[1]14-3'!#REF!</definedName>
    <definedName name="_B1466">'[1]14-3'!#REF!</definedName>
    <definedName name="_B1467">'[1]14-3'!#REF!</definedName>
    <definedName name="_B1468">'[1]14-3'!#REF!</definedName>
    <definedName name="_B1469">'[1]14-3'!#REF!</definedName>
    <definedName name="_B1470">'[1]14-3'!#REF!</definedName>
    <definedName name="_B1471">'[1]14-3'!#REF!</definedName>
    <definedName name="_B1472">'[1]14-3'!#REF!</definedName>
    <definedName name="_B1473">'[1]14-3'!#REF!</definedName>
    <definedName name="_B1474">'[1]14-3'!#REF!</definedName>
    <definedName name="_B1475">'[1]14-3'!#REF!</definedName>
    <definedName name="_B1481">'[1]14-4,15'!#REF!</definedName>
    <definedName name="_B1482">'[1]14-4,15'!#REF!</definedName>
    <definedName name="_B1485">'[1]14-4,15'!#REF!</definedName>
    <definedName name="_B1486">'[1]14-4,15'!#REF!</definedName>
    <definedName name="_B1487">'[1]14-4,15'!#REF!</definedName>
    <definedName name="_B1488">'[1]14-4,15'!#REF!</definedName>
    <definedName name="_B1489">'[1]14-4,15'!#REF!</definedName>
    <definedName name="_B1490">'[1]14-4,15'!#REF!</definedName>
    <definedName name="_B14900">'[1]14-3'!#REF!</definedName>
    <definedName name="_B1491">'[1]14-4,15'!#REF!</definedName>
    <definedName name="_B1492">'[1]14-4,15'!#REF!</definedName>
    <definedName name="_B1493">'[1]14-4,15'!#REF!</definedName>
    <definedName name="_B1494">'[1]14-3'!#REF!</definedName>
    <definedName name="_B1495">'[1]14-3'!#REF!</definedName>
    <definedName name="_B1496">'[1]14-3'!#REF!</definedName>
    <definedName name="_B1497">'[1]14-3'!#REF!</definedName>
    <definedName name="_B1501">'[1]14-4,15'!#REF!</definedName>
    <definedName name="_B19">[1]ترازنامه!#REF!</definedName>
    <definedName name="_B1900">#REF!</definedName>
    <definedName name="_B203">'[1]سود و زیان '!#REF!</definedName>
    <definedName name="_B204">'[1]سود و زیان '!$E$30</definedName>
    <definedName name="_B207">'[1]سود و زیان '!$E$28</definedName>
    <definedName name="_B208">'[1]سود و زیان '!#REF!</definedName>
    <definedName name="_B209">'[1]سود و زیان '!#REF!</definedName>
    <definedName name="_B2104">'[1]18,19,20'!#REF!</definedName>
    <definedName name="_B2105">'[1]18,19,20'!#REF!</definedName>
    <definedName name="_B2106">'[1]18,19,20'!#REF!</definedName>
    <definedName name="_B2107">'[1]18,19,20'!#REF!</definedName>
    <definedName name="_B214">'[1]سود و زیان '!#REF!</definedName>
    <definedName name="_B219">'[1]سود و زیان '!#REF!</definedName>
    <definedName name="_B22">[1]ترازنامه!#REF!</definedName>
    <definedName name="_B25100">#REF!</definedName>
    <definedName name="_B25101">#REF!</definedName>
    <definedName name="_B25102">#REF!</definedName>
    <definedName name="_B25103">#REF!</definedName>
    <definedName name="_B25104">#REF!</definedName>
    <definedName name="_B25105">#REF!</definedName>
    <definedName name="_B25106">#REF!</definedName>
    <definedName name="_B25107">#REF!</definedName>
    <definedName name="_B25108">#REF!</definedName>
    <definedName name="_B25109">#REF!</definedName>
    <definedName name="_B25110">#REF!</definedName>
    <definedName name="_B25111">#REF!</definedName>
    <definedName name="_B25112">#REF!</definedName>
    <definedName name="_B25113">#REF!</definedName>
    <definedName name="_B25114">#REF!</definedName>
    <definedName name="_B25115">'[1]22'!#REF!</definedName>
    <definedName name="_B25119">'[1]22'!#REF!</definedName>
    <definedName name="_B2521">'[1]22'!#REF!</definedName>
    <definedName name="_B2522">'[1]22'!#REF!</definedName>
    <definedName name="_B2523">'[1]22'!#REF!</definedName>
    <definedName name="_B2524">'[1]22'!#REF!</definedName>
    <definedName name="_B2525">'[1]22'!#REF!</definedName>
    <definedName name="_B2526">'[1]22'!#REF!</definedName>
    <definedName name="_B2527">'[1]22'!#REF!</definedName>
    <definedName name="_B2528">'[1]22'!#REF!</definedName>
    <definedName name="_B2529">'[1]22'!#REF!</definedName>
    <definedName name="_B2530">'[1]22'!#REF!</definedName>
    <definedName name="_B2531">'[1]22'!#REF!</definedName>
    <definedName name="_B2532">'[1]22'!#REF!</definedName>
    <definedName name="_B2533">'[1]22'!#REF!</definedName>
    <definedName name="_B2534">'[1]22'!#REF!</definedName>
    <definedName name="_B2535">'[1]22'!#REF!</definedName>
    <definedName name="_B2536">'[1]22'!#REF!</definedName>
    <definedName name="_B2537">'[1]22'!#REF!</definedName>
    <definedName name="_B2538">'[1]22'!#REF!</definedName>
    <definedName name="_B2539">'[1]22'!#REF!</definedName>
    <definedName name="_B2540">'[1]22'!#REF!</definedName>
    <definedName name="_B2541">'[1]22'!#REF!</definedName>
    <definedName name="_B2542">#REF!</definedName>
    <definedName name="_B2543">#REF!</definedName>
    <definedName name="_B2544">#REF!</definedName>
    <definedName name="_B2545">#REF!</definedName>
    <definedName name="_B2546">#REF!</definedName>
    <definedName name="_B2547">#REF!</definedName>
    <definedName name="_B2548">#REF!</definedName>
    <definedName name="_B2549">#REF!</definedName>
    <definedName name="_B2550">#REF!</definedName>
    <definedName name="_B2551">#REF!</definedName>
    <definedName name="_B2552">#REF!</definedName>
    <definedName name="_B2553">#REF!</definedName>
    <definedName name="_B2554">#REF!</definedName>
    <definedName name="_B2556">#REF!</definedName>
    <definedName name="_B2557">#REF!</definedName>
    <definedName name="_B2558">#REF!</definedName>
    <definedName name="_B2559">#REF!</definedName>
    <definedName name="_B2560">#REF!</definedName>
    <definedName name="_B2561">#REF!</definedName>
    <definedName name="_B2562">#REF!</definedName>
    <definedName name="_B2563">#REF!</definedName>
    <definedName name="_B2564">#REF!</definedName>
    <definedName name="_B2565">#REF!</definedName>
    <definedName name="_B2566">#REF!</definedName>
    <definedName name="_B2567">#REF!</definedName>
    <definedName name="_B2568">#REF!</definedName>
    <definedName name="_B2569">#REF!</definedName>
    <definedName name="_B2570">#REF!</definedName>
    <definedName name="_B2571">#REF!</definedName>
    <definedName name="_B2572">#REF!</definedName>
    <definedName name="_B2573">#REF!</definedName>
    <definedName name="_B2574">#REF!</definedName>
    <definedName name="_B2575">#REF!</definedName>
    <definedName name="_B2576">#REF!</definedName>
    <definedName name="_B2577">#REF!</definedName>
    <definedName name="_B2578">#REF!</definedName>
    <definedName name="_B2579">#REF!</definedName>
    <definedName name="_B2580">#REF!</definedName>
    <definedName name="_B2581">#REF!</definedName>
    <definedName name="_B2582">#REF!</definedName>
    <definedName name="_B2583">#REF!</definedName>
    <definedName name="_B2584">#REF!</definedName>
    <definedName name="_B2585">#REF!</definedName>
    <definedName name="_B2586">#REF!</definedName>
    <definedName name="_B2587">#REF!</definedName>
    <definedName name="_B2588">#REF!</definedName>
    <definedName name="_B2589">#REF!</definedName>
    <definedName name="_B2590">#REF!</definedName>
    <definedName name="_B2591">#REF!</definedName>
    <definedName name="_B2592">#REF!</definedName>
    <definedName name="_B2593">#REF!</definedName>
    <definedName name="_B2594">#REF!</definedName>
    <definedName name="_B2595">#REF!</definedName>
    <definedName name="_B2596">#REF!</definedName>
    <definedName name="_B2597">#REF!</definedName>
    <definedName name="_B2598">#REF!</definedName>
    <definedName name="_B2599">#REF!</definedName>
    <definedName name="_B2704">'[1]24'!#REF!</definedName>
    <definedName name="_B2710">'[1]24'!#REF!</definedName>
    <definedName name="_B27100">'[1]25,26,27'!#REF!</definedName>
    <definedName name="_B27101">'[1]25,26,27'!#REF!</definedName>
    <definedName name="_B2711">'[1]24'!#REF!</definedName>
    <definedName name="_B2712">'[1]24'!#REF!</definedName>
    <definedName name="_B2713">'[1]24'!#REF!</definedName>
    <definedName name="_B2714">'[1]24'!#REF!</definedName>
    <definedName name="_B2715">'[1]24'!#REF!</definedName>
    <definedName name="_B2716">'[1]24'!#REF!</definedName>
    <definedName name="_B2717">'[1]24'!#REF!</definedName>
    <definedName name="_B2718">'[1]24'!#REF!</definedName>
    <definedName name="_B2719">'[1]24'!#REF!</definedName>
    <definedName name="_B2720">'[1]24'!#REF!</definedName>
    <definedName name="_B2721">'[1]24'!#REF!</definedName>
    <definedName name="_B2722">'[1]24'!#REF!</definedName>
    <definedName name="_B2723">'[1]24'!#REF!</definedName>
    <definedName name="_B2724">'[1]24'!#REF!</definedName>
    <definedName name="_B2725">'[1]24'!#REF!</definedName>
    <definedName name="_B2726">'[1]24'!#REF!</definedName>
    <definedName name="_B2727">'[1]24'!#REF!</definedName>
    <definedName name="_B2728">'[1]24'!#REF!</definedName>
    <definedName name="_B2729">'[1]24'!#REF!</definedName>
    <definedName name="_B2730">'[1]24'!#REF!</definedName>
    <definedName name="_B2731">'[1]24'!#REF!</definedName>
    <definedName name="_B2732">'[1]24'!#REF!</definedName>
    <definedName name="_B2733">'[1]24'!#REF!</definedName>
    <definedName name="_B2734">'[1]24'!#REF!</definedName>
    <definedName name="_B2735">'[1]24'!#REF!</definedName>
    <definedName name="_B2736">'[1]24'!#REF!</definedName>
    <definedName name="_B2737">'[1]24'!#REF!</definedName>
    <definedName name="_B2738">'[1]24'!#REF!</definedName>
    <definedName name="_B2739">'[1]24'!#REF!</definedName>
    <definedName name="_B2740">'[1]24'!#REF!</definedName>
    <definedName name="_B2741">'[1]24'!#REF!</definedName>
    <definedName name="_B2742">'[1]24'!#REF!</definedName>
    <definedName name="_B2743">'[1]24'!#REF!</definedName>
    <definedName name="_B2744">#REF!</definedName>
    <definedName name="_B2745">#REF!</definedName>
    <definedName name="_B2746">#REF!</definedName>
    <definedName name="_B2747">#REF!</definedName>
    <definedName name="_B2748">#REF!</definedName>
    <definedName name="_B2749">#REF!</definedName>
    <definedName name="_B2750">#REF!</definedName>
    <definedName name="_B2751">#REF!</definedName>
    <definedName name="_B2752">#REF!</definedName>
    <definedName name="_B2753">#REF!</definedName>
    <definedName name="_B2754">#REF!</definedName>
    <definedName name="_B2755">#REF!</definedName>
    <definedName name="_B2756">#REF!</definedName>
    <definedName name="_B2757">#REF!</definedName>
    <definedName name="_B2758">#REF!</definedName>
    <definedName name="_B2759">#REF!</definedName>
    <definedName name="_B2760">#REF!</definedName>
    <definedName name="_B2761">#REF!</definedName>
    <definedName name="_B2763">#REF!</definedName>
    <definedName name="_B2764">#REF!</definedName>
    <definedName name="_B2765">'[1]24'!#REF!</definedName>
    <definedName name="_B2766">'[1]24'!#REF!</definedName>
    <definedName name="_B2767">#REF!</definedName>
    <definedName name="_B277">#REF!</definedName>
    <definedName name="_B2771">#REF!</definedName>
    <definedName name="_B2772">#REF!</definedName>
    <definedName name="_B2773">#REF!</definedName>
    <definedName name="_B2774">#REF!</definedName>
    <definedName name="_B2775">#REF!</definedName>
    <definedName name="_B2776">#REF!</definedName>
    <definedName name="_B2777">#REF!</definedName>
    <definedName name="_B2778">#REF!</definedName>
    <definedName name="_B2779">#REF!</definedName>
    <definedName name="_B2780">#REF!</definedName>
    <definedName name="_B2781">#REF!</definedName>
    <definedName name="_B2782">#REF!</definedName>
    <definedName name="_B2783">#REF!</definedName>
    <definedName name="_B2784">#REF!</definedName>
    <definedName name="_B2785">#REF!</definedName>
    <definedName name="_B2786">#REF!</definedName>
    <definedName name="_B2787">#REF!</definedName>
    <definedName name="_B2788">#REF!</definedName>
    <definedName name="_B2789">#REF!</definedName>
    <definedName name="_B2790">#REF!</definedName>
    <definedName name="_B2791">#REF!</definedName>
    <definedName name="_B2792">#REF!</definedName>
    <definedName name="_B2793">#REF!</definedName>
    <definedName name="_B2794">#REF!</definedName>
    <definedName name="_B2795">#REF!</definedName>
    <definedName name="_B2796">#REF!</definedName>
    <definedName name="_B2797">#REF!</definedName>
    <definedName name="_B2798">#REF!</definedName>
    <definedName name="_B2799">'[1]25,26,27'!#REF!</definedName>
    <definedName name="_B28">[1]ترازنامه!#REF!</definedName>
    <definedName name="_B2802">'[1]25,26,27'!#REF!</definedName>
    <definedName name="_B2803">'[1]25,26,27'!#REF!</definedName>
    <definedName name="_B2807">'[1]25,26,27'!#REF!</definedName>
    <definedName name="_B2808">'[1]25,26,27'!#REF!</definedName>
    <definedName name="_B2809">'[1]25,26,27'!#REF!</definedName>
    <definedName name="_B2810">'[1]25,26,27'!#REF!</definedName>
    <definedName name="_B2811">'[1]25,26,27'!#REF!</definedName>
    <definedName name="_B2812">'[1]25,26,27'!#REF!</definedName>
    <definedName name="_B2813">'[1]25,26,27'!#REF!</definedName>
    <definedName name="_B29">[1]ترازنامه!#REF!</definedName>
    <definedName name="_B2905">'[1]25,26,27'!#REF!</definedName>
    <definedName name="_B2906">'[1]25,26,27'!#REF!</definedName>
    <definedName name="_B2907">'[1]25,26,27'!#REF!</definedName>
    <definedName name="_B2908">'[1]25,26,27'!#REF!</definedName>
    <definedName name="_B2909">'[1]25,26,27'!#REF!</definedName>
    <definedName name="_B29150">#REF!</definedName>
    <definedName name="_B3002">'[1]25,26,27'!#REF!</definedName>
    <definedName name="_B3006">'[1]25,26,27'!#REF!</definedName>
    <definedName name="_B3007">'[1]25,26,27'!#REF!</definedName>
    <definedName name="_B3008">'[1]25,26,27'!#REF!</definedName>
    <definedName name="_B3009">'[1]25,26,27'!#REF!</definedName>
    <definedName name="_B3010">'[1]25,26,27'!#REF!</definedName>
    <definedName name="_B3011">'[1]25,26,27'!#REF!</definedName>
    <definedName name="_B3012">'[1]25,26,27'!#REF!</definedName>
    <definedName name="_B3013">'[1]25,26,27'!#REF!</definedName>
    <definedName name="_B32">[1]ترازنامه!#REF!</definedName>
    <definedName name="_B3404">'[1]30,31'!#REF!</definedName>
    <definedName name="_B3405">'[1]30,31'!#REF!</definedName>
    <definedName name="_B3406">'[1]30,31'!#REF!</definedName>
    <definedName name="_B3407">'[1]30,31'!#REF!</definedName>
    <definedName name="_B3410">'[1]30,31'!#REF!</definedName>
    <definedName name="_B3411">'[1]30,31'!#REF!</definedName>
    <definedName name="_B3412">'[1]30,31'!#REF!</definedName>
    <definedName name="_B3413">'[1]30,31'!#REF!</definedName>
    <definedName name="_B403">'[1]4.4-1'!#REF!</definedName>
    <definedName name="_B404">'[1]4.4-1'!#REF!</definedName>
    <definedName name="_B409">'[1]4.4-1'!#REF!</definedName>
    <definedName name="_B410">'[1]4.4-1'!#REF!</definedName>
    <definedName name="_B411">'[1]4.4-1'!#REF!</definedName>
    <definedName name="_B416">'[1]4-2'!#REF!</definedName>
    <definedName name="_B417">'[1]4-2'!#REF!</definedName>
    <definedName name="_B418">'[1]4-2'!#REF!</definedName>
    <definedName name="_B420">'[1]4-2'!#REF!</definedName>
    <definedName name="_B421">'[1]4-2'!#REF!</definedName>
    <definedName name="_B422">'[1]4-2'!#REF!</definedName>
    <definedName name="_B423">'[1]4-2'!#REF!</definedName>
    <definedName name="_B424">'[1]4-2'!#REF!</definedName>
    <definedName name="_B425">'[1]4-2'!#REF!</definedName>
    <definedName name="_B426">'[1]4-2'!#REF!</definedName>
    <definedName name="_B427">'[1]4-2'!#REF!</definedName>
    <definedName name="_B45">[1]ترازنامه!#REF!</definedName>
    <definedName name="_B504">'[1]4-2'!#REF!</definedName>
    <definedName name="_B505">'[1]4-2'!#REF!</definedName>
    <definedName name="_B506">'[1]4-2'!#REF!</definedName>
    <definedName name="_B508">'[1]4.4-1'!#REF!</definedName>
    <definedName name="_B509">'[1]4.4-1'!#REF!</definedName>
    <definedName name="_B51">[1]ترازنامه!#REF!</definedName>
    <definedName name="_B510">'[1]4.4-1'!#REF!</definedName>
    <definedName name="_B511">'[1]4.4-1'!#REF!</definedName>
    <definedName name="_B512">'[1]4.4-1'!#REF!</definedName>
    <definedName name="_B513">'[1]4-2'!#REF!</definedName>
    <definedName name="_B514">'[1]4-2'!#REF!</definedName>
    <definedName name="_B515">'[1]4-2'!#REF!</definedName>
    <definedName name="_B516">'[1]4-2'!#REF!</definedName>
    <definedName name="_B517">'[1]4-2'!#REF!</definedName>
    <definedName name="_B518">'[1]4-2'!#REF!</definedName>
    <definedName name="_B519">'[1]4-2'!#REF!</definedName>
    <definedName name="_B520">'[1]4-2'!#REF!</definedName>
    <definedName name="_B521">'[1]4-2'!#REF!</definedName>
    <definedName name="_B522">'[1]4-2'!#REF!</definedName>
    <definedName name="_B523">'[1]4-2'!#REF!</definedName>
    <definedName name="_B524">'[1]4-2'!#REF!</definedName>
    <definedName name="_B525">'[1]4-2'!#REF!</definedName>
    <definedName name="_B526">'[1]4-2'!#REF!</definedName>
    <definedName name="_B527">'[1]4-2'!#REF!</definedName>
    <definedName name="_B528">'[1]4-2'!#REF!</definedName>
    <definedName name="_B529">'[1]6,6-1'!#REF!</definedName>
    <definedName name="_B530">'[1]6,6-1'!#REF!</definedName>
    <definedName name="_B531">'[1]6,6-1'!#REF!</definedName>
    <definedName name="_B532">'[1]6,6-1'!#REF!</definedName>
    <definedName name="_B533">'[1]6,6-1'!#REF!</definedName>
    <definedName name="_B534">'[1]6,6-1'!#REF!</definedName>
    <definedName name="_B535">'[1]6,6-1'!#REF!</definedName>
    <definedName name="_B536">'[1]6,6-1'!#REF!</definedName>
    <definedName name="_B537">'[1]6,6-1'!#REF!</definedName>
    <definedName name="_B538">'[1]6,6-1'!#REF!</definedName>
    <definedName name="_B539">'[1]6,6-1'!#REF!</definedName>
    <definedName name="_B54">[1]ترازنامه!#REF!</definedName>
    <definedName name="_B540">'[1]6,6-1'!#REF!</definedName>
    <definedName name="_B541">'[1]6,6-1'!#REF!</definedName>
    <definedName name="_B542">'[1]6,6-1'!#REF!</definedName>
    <definedName name="_B543">'[1]6,6-1'!#REF!</definedName>
    <definedName name="_B544">'[1]6,6-1'!#REF!</definedName>
    <definedName name="_B545">'[1]6,6-1'!#REF!</definedName>
    <definedName name="_B546">'[1]6,6-1'!#REF!</definedName>
    <definedName name="_B547">'[1]6,6-1'!#REF!</definedName>
    <definedName name="_B548">'[1]6,6-1'!#REF!</definedName>
    <definedName name="_B549">'[1]6,6-1'!#REF!</definedName>
    <definedName name="_B550">'[1]6,6-1'!#REF!</definedName>
    <definedName name="_B551">'[1]6-2'!#REF!</definedName>
    <definedName name="_B552">'[1]6-2'!#REF!</definedName>
    <definedName name="_B553">'[1]6-2'!#REF!</definedName>
    <definedName name="_B554">'[1]6-2'!#REF!</definedName>
    <definedName name="_B555">'[1]6-2'!#REF!</definedName>
    <definedName name="_B556">'[1]6-2'!#REF!</definedName>
    <definedName name="_B557">'[1]6-2'!#REF!</definedName>
    <definedName name="_B558">'[1]6-2'!#REF!</definedName>
    <definedName name="_B559">'[1]6-2'!#REF!</definedName>
    <definedName name="_B560">'[1]6-2'!#REF!</definedName>
    <definedName name="_B561">'[1]6-2'!#REF!</definedName>
    <definedName name="_B562">'[1]6-2'!#REF!</definedName>
    <definedName name="_B563">'[1]6-2'!#REF!</definedName>
    <definedName name="_B564">'[1]6-2'!#REF!</definedName>
    <definedName name="_B565">'[1]6-2'!#REF!</definedName>
    <definedName name="_B566">'[1]6-2'!#REF!</definedName>
    <definedName name="_B567">'[1]6-2'!#REF!</definedName>
    <definedName name="_B568">'[1]6-2'!#REF!</definedName>
    <definedName name="_B569">'[1]6-2'!#REF!</definedName>
    <definedName name="_B570">'[1]6-2'!#REF!</definedName>
    <definedName name="_B571">'[1]6-2'!#REF!</definedName>
    <definedName name="_B572">'[1]6-2'!#REF!</definedName>
    <definedName name="_B573">'[1]6-2'!#REF!</definedName>
    <definedName name="_B574">'[1]6-2'!#REF!</definedName>
    <definedName name="_B575">'[1]6-2'!#REF!</definedName>
    <definedName name="_B576">'[1]6-2'!#REF!</definedName>
    <definedName name="_B577">'[1]6-2'!#REF!</definedName>
    <definedName name="_B578">'[1]6-2'!#REF!</definedName>
    <definedName name="_B60">[1]ترازنامه!#REF!</definedName>
    <definedName name="_B602">'[1]6,6-1'!#REF!</definedName>
    <definedName name="_b604">'[1]6,6-1'!#REF!</definedName>
    <definedName name="_B606">'[1]6,6-1'!#REF!</definedName>
    <definedName name="_B607">'[1]6,6-1'!#REF!</definedName>
    <definedName name="_B608">'[1]6,6-1'!#REF!</definedName>
    <definedName name="_B609">'[1]6,6-1'!#REF!</definedName>
    <definedName name="_B610">'[1]6,6-1'!#REF!</definedName>
    <definedName name="_B611">'[1]6,6-1'!#REF!</definedName>
    <definedName name="_B615">'[1]6,6-1'!#REF!</definedName>
    <definedName name="_B616">'[1]6,6-1'!#REF!</definedName>
    <definedName name="_B621">'[1]6,6-1'!#REF!</definedName>
    <definedName name="_B622">'[1]6,6-1'!#REF!</definedName>
    <definedName name="_B623">'[1]6,6-1'!#REF!</definedName>
    <definedName name="_B624">'[1]6,6-1'!#REF!</definedName>
    <definedName name="_B625">'[1]6,6-1'!#REF!</definedName>
    <definedName name="_B626">'[1]6,6-1'!#REF!</definedName>
    <definedName name="_B627">'[1]6,6-1'!#REF!</definedName>
    <definedName name="_B628">'[1]6,6-1'!#REF!</definedName>
    <definedName name="_B629">'[1]6,6-1'!#REF!</definedName>
    <definedName name="_B636">'[1]6-2'!#REF!</definedName>
    <definedName name="_B638">'[1]6-2'!#REF!</definedName>
    <definedName name="_B639">'[1]6-2'!#REF!</definedName>
    <definedName name="_B64">[1]ترازنامه!#REF!</definedName>
    <definedName name="_B640">'[1]6-2'!#REF!</definedName>
    <definedName name="_B641">'[1]6-2'!#REF!</definedName>
    <definedName name="_B642">'[1]6-2'!#REF!</definedName>
    <definedName name="_B643">'[1]6-2'!#REF!</definedName>
    <definedName name="_B644">'[1]6-2'!#REF!</definedName>
    <definedName name="_B645">'[1]6-2'!#REF!</definedName>
    <definedName name="_B648">'[1]6-2'!#REF!</definedName>
    <definedName name="_B650">'[1]6-2'!#REF!</definedName>
    <definedName name="_B651">'[1]6-2'!#REF!</definedName>
    <definedName name="_B652">'[1]6-2'!#REF!</definedName>
    <definedName name="_B653">'[1]6-2'!#REF!</definedName>
    <definedName name="_B655">'[1]6-2'!#REF!</definedName>
    <definedName name="_B657">'[1]6-2'!#REF!</definedName>
    <definedName name="_B658">'[1]6-2'!#REF!</definedName>
    <definedName name="_B659">'[1]6-2'!#REF!</definedName>
    <definedName name="_B661">'[1]6,6-1'!#REF!</definedName>
    <definedName name="_B703">'[1]7,7-1,7-2'!#REF!</definedName>
    <definedName name="_B705">'[1]7,7-1,7-2'!#REF!</definedName>
    <definedName name="_B706">'[1]7,7-1,7-2'!#REF!</definedName>
    <definedName name="_B707">'[1]7,7-1,7-2'!#REF!</definedName>
    <definedName name="_B708">'[1]7,7-1,7-2'!#REF!</definedName>
    <definedName name="_B709">'[1]7,7-1,7-2'!#REF!</definedName>
    <definedName name="_B710">'[1]7,7-1,7-2'!#REF!</definedName>
    <definedName name="_B711">'[1]7,7-1,7-2'!#REF!</definedName>
    <definedName name="_B712">'[1]7,7-1,7-2'!#REF!</definedName>
    <definedName name="_B713">'[1]7,7-1,7-2'!#REF!</definedName>
    <definedName name="_B725">'[1]7,7-1,7-2'!#REF!</definedName>
    <definedName name="_B728">'[1]7,7-1,7-2'!#REF!</definedName>
    <definedName name="_B729">'[1]7,7-1,7-2'!#REF!</definedName>
    <definedName name="_B730">'[1]7,7-1,7-2'!#REF!</definedName>
    <definedName name="_B731">'[1]7,7-1,7-2'!#REF!</definedName>
    <definedName name="_B732">'[1]7,7-1,7-2'!#REF!</definedName>
    <definedName name="_B733">'[1]7,7-1,7-2'!#REF!</definedName>
    <definedName name="_B734">'[1]7,7-1,7-2'!#REF!</definedName>
    <definedName name="_B735">'[1]7,7-1,7-2'!#REF!</definedName>
    <definedName name="_B736">'[1]7,7-1,7-2'!#REF!</definedName>
    <definedName name="_B737">'[1]7,7-1,7-2'!#REF!</definedName>
    <definedName name="_B738">'[1]7,7-1,7-2'!#REF!</definedName>
    <definedName name="_B739">'[1]7,7-1,7-2'!#REF!</definedName>
    <definedName name="_B740">'[1]7,7-1,7-2'!#REF!</definedName>
    <definedName name="_B741">'[1]7,7-1,7-2'!#REF!</definedName>
    <definedName name="_B742">'[1]7,7-1,7-2'!#REF!</definedName>
    <definedName name="_B743">'[1]7,7-1,7-2'!#REF!</definedName>
    <definedName name="_B744">'[1]7,7-1,7-2'!#REF!</definedName>
    <definedName name="_B745">'[1]7,7-1,7-2'!#REF!</definedName>
    <definedName name="_B746">'[1]7,7-1,7-2'!#REF!</definedName>
    <definedName name="_B747">'[1]7,7-1,7-2'!#REF!</definedName>
    <definedName name="_B748">'[1]7,7-1,7-2'!#REF!</definedName>
    <definedName name="_B749">'[1]7,7-1,7-2'!#REF!</definedName>
    <definedName name="_B750">'[1]7-3,8'!#REF!</definedName>
    <definedName name="_B751">'[1]7-3,8'!#REF!</definedName>
    <definedName name="_B754">'[1]7-3,8'!#REF!</definedName>
    <definedName name="_B755">'[1]7-3,8'!#REF!</definedName>
    <definedName name="_B756">'[1]7-3,8'!#REF!</definedName>
    <definedName name="_B757">'[1]7-3,8'!#REF!</definedName>
    <definedName name="_B758">'[1]7,7-1,7-2'!#REF!</definedName>
    <definedName name="_B802">'[1]7-3,8'!#REF!</definedName>
    <definedName name="_B808">'[1]7-3,8'!#REF!</definedName>
    <definedName name="_B809">'[1]7-3,8'!#REF!</definedName>
    <definedName name="_B810">'[1]7-3,8'!#REF!</definedName>
    <definedName name="_B812">'[1]7-3,8'!#REF!</definedName>
    <definedName name="_B813">'[1]7-3,8'!#REF!</definedName>
    <definedName name="_B814">'[1]7-3,8'!#REF!</definedName>
    <definedName name="_B815">'[1]7-3,8'!#REF!</definedName>
    <definedName name="_B816">'[1]7-3,8'!#REF!</definedName>
    <definedName name="_B817">'[1]7-3,8'!#REF!</definedName>
    <definedName name="_B818">'[1]7-3,8'!#REF!</definedName>
    <definedName name="_B819">'[1]7-3,8'!#REF!</definedName>
    <definedName name="_B820">'[1]7-3,8'!#REF!</definedName>
    <definedName name="_B821">'[1]7-3,8'!#REF!</definedName>
    <definedName name="_B822">'[1]7-3,8'!#REF!</definedName>
    <definedName name="_B823">'[1]7-3,8'!#REF!</definedName>
    <definedName name="_B825">'[1]7-3,8'!#REF!</definedName>
    <definedName name="_B907">'[1]9.9-1'!#REF!</definedName>
    <definedName name="_B908">'[1]9.9-1'!#REF!</definedName>
    <definedName name="_B909">'[1]9.9-1'!#REF!</definedName>
    <definedName name="_B910">'[1]9.9-1'!#REF!</definedName>
    <definedName name="_B911">'[1]9.9-1'!#REF!</definedName>
    <definedName name="_B912">'[1]9.9-1'!#REF!</definedName>
    <definedName name="_B913">'[1]9.9-1'!#REF!</definedName>
    <definedName name="_B920">'[1]9.9-1'!#REF!</definedName>
    <definedName name="_B924">'[1]9.9-1'!#REF!</definedName>
    <definedName name="_B925">'[1]9.9-1'!#REF!</definedName>
    <definedName name="_B926">'[1]9.9-1'!#REF!</definedName>
    <definedName name="_B927">'[1]9.9-1'!#REF!</definedName>
    <definedName name="_B928">'[1]9.9-1'!#REF!</definedName>
    <definedName name="_B929">'[1]9.9-1'!#REF!</definedName>
    <definedName name="_B930">'[1]9.9-1'!#REF!</definedName>
    <definedName name="_B931">'[1]9.9-1'!#REF!</definedName>
    <definedName name="_B932">'[1]9.9-1'!#REF!</definedName>
    <definedName name="_B933">'[1]9.9-1'!#REF!</definedName>
    <definedName name="_B936">'[1]9-2,9-3'!#REF!</definedName>
    <definedName name="_B938">'[1]9-2,9-3'!#REF!</definedName>
    <definedName name="_B940">'[1]9-2,9-3'!#REF!</definedName>
    <definedName name="_B941">'[1]9-2,9-3'!#REF!</definedName>
    <definedName name="_B943">'[1]9-2,9-3'!#REF!</definedName>
    <definedName name="_B944">'[1]9-2,9-3'!#REF!</definedName>
    <definedName name="_B945">'[1]9-2,9-3'!#REF!</definedName>
    <definedName name="_B946">'[1]9-2,9-3'!#REF!</definedName>
    <definedName name="_B947">'[1]9-2,9-3'!#REF!</definedName>
    <definedName name="_B948">'[1]9-2,9-3'!#REF!</definedName>
    <definedName name="_B949">'[1]9-2,9-3'!#REF!</definedName>
    <definedName name="_B950">'[1]9-2,9-3'!#REF!</definedName>
    <definedName name="_B951">'[1]9-2,9-3'!#REF!</definedName>
    <definedName name="_B953">'[1]9-2,9-3'!#REF!</definedName>
    <definedName name="_B957">'[1]9-2,9-3'!#REF!</definedName>
    <definedName name="_B959">'[1]9-2,9-3'!#REF!</definedName>
    <definedName name="_B960">'[1]9-2,9-3'!#REF!</definedName>
    <definedName name="_B961">'[1]9-2,9-3'!#REF!</definedName>
    <definedName name="_B962">'[1]9-2,9-3'!#REF!</definedName>
    <definedName name="_B963">'[1]9-2,9-3'!#REF!</definedName>
    <definedName name="_B983">'[1]9-4'!#REF!</definedName>
    <definedName name="_B984">'[1]9-4'!#REF!</definedName>
    <definedName name="_B985">'[1]9-4'!#REF!</definedName>
    <definedName name="_B988">'[1]9-4'!#REF!</definedName>
    <definedName name="_B989">'[1]9-4'!#REF!</definedName>
    <definedName name="_B990">'[1]9-4'!#REF!</definedName>
    <definedName name="_B991">'[1]9-4'!#REF!</definedName>
    <definedName name="_B992">'[1]9-4'!#REF!</definedName>
    <definedName name="_B993">'[1]9-4'!#REF!</definedName>
    <definedName name="_B994">'[1]9-4'!#REF!</definedName>
    <definedName name="_B995">'[1]9-4'!#REF!</definedName>
    <definedName name="_B996">'[1]9-4'!#REF!</definedName>
    <definedName name="_B997">'[1]9-4'!#REF!</definedName>
    <definedName name="_B998">'[1]9-4'!#REF!</definedName>
    <definedName name="_B999">'[1]9-4'!#REF!</definedName>
    <definedName name="_B9991">'[1]9-4'!#REF!</definedName>
    <definedName name="_B99910">'[1]9-4'!#REF!</definedName>
    <definedName name="_B99911">'[1]9-4'!#REF!</definedName>
    <definedName name="_B99912">'[1]9-4'!#REF!</definedName>
    <definedName name="_B9992">'[1]9-4'!#REF!</definedName>
    <definedName name="_B9993">'[1]9-4'!#REF!</definedName>
    <definedName name="_B9994">'[1]9-4'!#REF!</definedName>
    <definedName name="_B9995">'[1]9-4'!#REF!</definedName>
    <definedName name="_B9996">'[1]9-4'!#REF!</definedName>
    <definedName name="_B9997">'[1]9-4'!#REF!</definedName>
    <definedName name="_B9998">'[1]9-4'!#REF!</definedName>
    <definedName name="_B9999">'[1]9-4'!#REF!</definedName>
    <definedName name="_xlnm._FilterDatabase" localSheetId="2" hidden="1">'تراز 1399'!$A$1:$R$924</definedName>
    <definedName name="_xlnm._FilterDatabase" localSheetId="3" hidden="1">'تراز 1400'!$A$1:$Q$978</definedName>
    <definedName name="_xlnm._FilterDatabase" hidden="1">#REF!</definedName>
    <definedName name="_ftn1" localSheetId="4">'1'!#REF!</definedName>
    <definedName name="_ftn1" localSheetId="15">'10'!#REF!</definedName>
    <definedName name="_ftn1" localSheetId="16">'11'!#REF!</definedName>
    <definedName name="_ftn1" localSheetId="17">'12'!#REF!</definedName>
    <definedName name="_ftn1" localSheetId="18">'13-نگراندیش'!#REF!</definedName>
    <definedName name="_ftn1" localSheetId="19">'14-بررسی'!#REF!</definedName>
    <definedName name="_ftn1" localSheetId="20">'15-بررسی'!#REF!</definedName>
    <definedName name="_ftn1" localSheetId="21">'16'!#REF!</definedName>
    <definedName name="_ftn1" localSheetId="22">'17'!#REF!</definedName>
    <definedName name="_ftn1" localSheetId="23">'18'!#REF!</definedName>
    <definedName name="_ftn1" localSheetId="24">'19'!#REF!</definedName>
    <definedName name="_ftn1" localSheetId="5">'2'!#REF!</definedName>
    <definedName name="_ftn1" localSheetId="25">'20'!#REF!</definedName>
    <definedName name="_ftn1" localSheetId="26">'21'!#REF!</definedName>
    <definedName name="_ftn1" localSheetId="31">'21.'!#REF!</definedName>
    <definedName name="_ftn1" localSheetId="27">'22'!#REF!</definedName>
    <definedName name="_ftn1" localSheetId="28">'23'!#REF!</definedName>
    <definedName name="_ftn1" localSheetId="29">'24'!#REF!</definedName>
    <definedName name="_ftn1" localSheetId="30">'25'!#REF!</definedName>
    <definedName name="_ftn1" localSheetId="32">'26'!#REF!</definedName>
    <definedName name="_ftn1" localSheetId="33">'27'!#REF!</definedName>
    <definedName name="_ftn1" localSheetId="34">'28'!#REF!</definedName>
    <definedName name="_ftn1" localSheetId="35">'29'!#REF!</definedName>
    <definedName name="_ftn1" localSheetId="8">'3'!#REF!</definedName>
    <definedName name="_ftn1" localSheetId="36">'30'!#REF!</definedName>
    <definedName name="_ftn1" localSheetId="37">'31'!#REF!</definedName>
    <definedName name="_ftn1" localSheetId="38">'32'!#REF!</definedName>
    <definedName name="_ftn1" localSheetId="39">'33'!#REF!</definedName>
    <definedName name="_ftn1" localSheetId="40">'34-بررسی مجدد'!#REF!</definedName>
    <definedName name="_ftn1" localSheetId="41">'35'!#REF!</definedName>
    <definedName name="_ftn1" localSheetId="9">'4'!#REF!</definedName>
    <definedName name="_ftn1" localSheetId="10">'5'!#REF!</definedName>
    <definedName name="_ftn1" localSheetId="14">'9'!#REF!</definedName>
    <definedName name="_ftn1" localSheetId="1">جامع!#REF!</definedName>
    <definedName name="_ftn1" localSheetId="42">ریز!#REF!</definedName>
    <definedName name="_ftn1" localSheetId="0">سربرگ!#REF!</definedName>
    <definedName name="_ftn10" localSheetId="4">'1'!#REF!</definedName>
    <definedName name="_ftn10" localSheetId="15">'10'!#REF!</definedName>
    <definedName name="_ftn10" localSheetId="16">'11'!#REF!</definedName>
    <definedName name="_ftn10" localSheetId="17">'12'!#REF!</definedName>
    <definedName name="_ftn10" localSheetId="18">'13-نگراندیش'!#REF!</definedName>
    <definedName name="_ftn10" localSheetId="19">'14-بررسی'!#REF!</definedName>
    <definedName name="_ftn10" localSheetId="20">'15-بررسی'!#REF!</definedName>
    <definedName name="_ftn10" localSheetId="21">'16'!#REF!</definedName>
    <definedName name="_ftn10" localSheetId="22">'17'!#REF!</definedName>
    <definedName name="_ftn10" localSheetId="23">'18'!#REF!</definedName>
    <definedName name="_ftn10" localSheetId="24">'19'!#REF!</definedName>
    <definedName name="_ftn10" localSheetId="5">'2'!#REF!</definedName>
    <definedName name="_ftn10" localSheetId="25">'20'!#REF!</definedName>
    <definedName name="_ftn10" localSheetId="26">'21'!#REF!</definedName>
    <definedName name="_ftn10" localSheetId="31">'21.'!#REF!</definedName>
    <definedName name="_ftn10" localSheetId="27">'22'!#REF!</definedName>
    <definedName name="_ftn10" localSheetId="28">'23'!#REF!</definedName>
    <definedName name="_ftn10" localSheetId="29">'24'!#REF!</definedName>
    <definedName name="_ftn10" localSheetId="30">'25'!#REF!</definedName>
    <definedName name="_ftn10" localSheetId="32">'26'!#REF!</definedName>
    <definedName name="_ftn10" localSheetId="33">'27'!#REF!</definedName>
    <definedName name="_ftn10" localSheetId="34">'28'!#REF!</definedName>
    <definedName name="_ftn10" localSheetId="35">'29'!#REF!</definedName>
    <definedName name="_ftn10" localSheetId="8">'3'!#REF!</definedName>
    <definedName name="_ftn10" localSheetId="36">'30'!#REF!</definedName>
    <definedName name="_ftn10" localSheetId="37">'31'!#REF!</definedName>
    <definedName name="_ftn10" localSheetId="38">'32'!#REF!</definedName>
    <definedName name="_ftn10" localSheetId="39">'33'!#REF!</definedName>
    <definedName name="_ftn10" localSheetId="40">'34-بررسی مجدد'!#REF!</definedName>
    <definedName name="_ftn10" localSheetId="41">'35'!#REF!</definedName>
    <definedName name="_ftn10" localSheetId="9">'4'!#REF!</definedName>
    <definedName name="_ftn10" localSheetId="10">'5'!#REF!</definedName>
    <definedName name="_ftn10" localSheetId="14">'9'!#REF!</definedName>
    <definedName name="_ftn10" localSheetId="1">جامع!#REF!</definedName>
    <definedName name="_ftn10" localSheetId="42">ریز!#REF!</definedName>
    <definedName name="_ftn10" localSheetId="0">سربرگ!#REF!</definedName>
    <definedName name="_ftn11" localSheetId="4">'1'!#REF!</definedName>
    <definedName name="_ftn11" localSheetId="15">'10'!#REF!</definedName>
    <definedName name="_ftn11" localSheetId="16">'11'!#REF!</definedName>
    <definedName name="_ftn11" localSheetId="17">'12'!#REF!</definedName>
    <definedName name="_ftn11" localSheetId="18">'13-نگراندیش'!#REF!</definedName>
    <definedName name="_ftn11" localSheetId="19">'14-بررسی'!#REF!</definedName>
    <definedName name="_ftn11" localSheetId="20">'15-بررسی'!#REF!</definedName>
    <definedName name="_ftn11" localSheetId="21">'16'!#REF!</definedName>
    <definedName name="_ftn11" localSheetId="22">'17'!#REF!</definedName>
    <definedName name="_ftn11" localSheetId="23">'18'!#REF!</definedName>
    <definedName name="_ftn11" localSheetId="24">'19'!#REF!</definedName>
    <definedName name="_ftn11" localSheetId="5">'2'!#REF!</definedName>
    <definedName name="_ftn11" localSheetId="25">'20'!#REF!</definedName>
    <definedName name="_ftn11" localSheetId="26">'21'!#REF!</definedName>
    <definedName name="_ftn11" localSheetId="31">'21.'!#REF!</definedName>
    <definedName name="_ftn11" localSheetId="27">'22'!#REF!</definedName>
    <definedName name="_ftn11" localSheetId="28">'23'!#REF!</definedName>
    <definedName name="_ftn11" localSheetId="29">'24'!#REF!</definedName>
    <definedName name="_ftn11" localSheetId="30">'25'!#REF!</definedName>
    <definedName name="_ftn11" localSheetId="32">'26'!#REF!</definedName>
    <definedName name="_ftn11" localSheetId="33">'27'!#REF!</definedName>
    <definedName name="_ftn11" localSheetId="34">'28'!#REF!</definedName>
    <definedName name="_ftn11" localSheetId="35">'29'!#REF!</definedName>
    <definedName name="_ftn11" localSheetId="8">'3'!#REF!</definedName>
    <definedName name="_ftn11" localSheetId="36">'30'!#REF!</definedName>
    <definedName name="_ftn11" localSheetId="37">'31'!#REF!</definedName>
    <definedName name="_ftn11" localSheetId="38">'32'!#REF!</definedName>
    <definedName name="_ftn11" localSheetId="39">'33'!#REF!</definedName>
    <definedName name="_ftn11" localSheetId="40">'34-بررسی مجدد'!#REF!</definedName>
    <definedName name="_ftn11" localSheetId="41">'35'!#REF!</definedName>
    <definedName name="_ftn11" localSheetId="9">'4'!#REF!</definedName>
    <definedName name="_ftn11" localSheetId="10">'5'!#REF!</definedName>
    <definedName name="_ftn11" localSheetId="14">'9'!#REF!</definedName>
    <definedName name="_ftn11" localSheetId="1">جامع!#REF!</definedName>
    <definedName name="_ftn11" localSheetId="42">ریز!#REF!</definedName>
    <definedName name="_ftn11" localSheetId="0">سربرگ!#REF!</definedName>
    <definedName name="_ftn12" localSheetId="4">'1'!#REF!</definedName>
    <definedName name="_ftn12" localSheetId="15">'10'!#REF!</definedName>
    <definedName name="_ftn12" localSheetId="16">'11'!#REF!</definedName>
    <definedName name="_ftn12" localSheetId="17">'12'!#REF!</definedName>
    <definedName name="_ftn12" localSheetId="18">'13-نگراندیش'!#REF!</definedName>
    <definedName name="_ftn12" localSheetId="19">'14-بررسی'!#REF!</definedName>
    <definedName name="_ftn12" localSheetId="20">'15-بررسی'!#REF!</definedName>
    <definedName name="_ftn12" localSheetId="21">'16'!#REF!</definedName>
    <definedName name="_ftn12" localSheetId="22">'17'!#REF!</definedName>
    <definedName name="_ftn12" localSheetId="23">'18'!#REF!</definedName>
    <definedName name="_ftn12" localSheetId="24">'19'!#REF!</definedName>
    <definedName name="_ftn12" localSheetId="5">'2'!#REF!</definedName>
    <definedName name="_ftn12" localSheetId="25">'20'!#REF!</definedName>
    <definedName name="_ftn12" localSheetId="26">'21'!#REF!</definedName>
    <definedName name="_ftn12" localSheetId="31">'21.'!#REF!</definedName>
    <definedName name="_ftn12" localSheetId="27">'22'!#REF!</definedName>
    <definedName name="_ftn12" localSheetId="28">'23'!#REF!</definedName>
    <definedName name="_ftn12" localSheetId="29">'24'!#REF!</definedName>
    <definedName name="_ftn12" localSheetId="30">'25'!#REF!</definedName>
    <definedName name="_ftn12" localSheetId="32">'26'!#REF!</definedName>
    <definedName name="_ftn12" localSheetId="33">'27'!#REF!</definedName>
    <definedName name="_ftn12" localSheetId="34">'28'!#REF!</definedName>
    <definedName name="_ftn12" localSheetId="35">'29'!#REF!</definedName>
    <definedName name="_ftn12" localSheetId="8">'3'!#REF!</definedName>
    <definedName name="_ftn12" localSheetId="36">'30'!#REF!</definedName>
    <definedName name="_ftn12" localSheetId="37">'31'!#REF!</definedName>
    <definedName name="_ftn12" localSheetId="38">'32'!#REF!</definedName>
    <definedName name="_ftn12" localSheetId="39">'33'!#REF!</definedName>
    <definedName name="_ftn12" localSheetId="40">'34-بررسی مجدد'!#REF!</definedName>
    <definedName name="_ftn12" localSheetId="41">'35'!#REF!</definedName>
    <definedName name="_ftn12" localSheetId="9">'4'!#REF!</definedName>
    <definedName name="_ftn12" localSheetId="10">'5'!#REF!</definedName>
    <definedName name="_ftn12" localSheetId="14">'9'!#REF!</definedName>
    <definedName name="_ftn12" localSheetId="1">جامع!#REF!</definedName>
    <definedName name="_ftn12" localSheetId="42">ریز!#REF!</definedName>
    <definedName name="_ftn12" localSheetId="0">سربرگ!#REF!</definedName>
    <definedName name="_ftn13" localSheetId="4">'1'!#REF!</definedName>
    <definedName name="_ftn13" localSheetId="15">'10'!#REF!</definedName>
    <definedName name="_ftn13" localSheetId="16">'11'!#REF!</definedName>
    <definedName name="_ftn13" localSheetId="17">'12'!#REF!</definedName>
    <definedName name="_ftn13" localSheetId="18">'13-نگراندیش'!#REF!</definedName>
    <definedName name="_ftn13" localSheetId="19">'14-بررسی'!#REF!</definedName>
    <definedName name="_ftn13" localSheetId="20">'15-بررسی'!#REF!</definedName>
    <definedName name="_ftn13" localSheetId="21">'16'!#REF!</definedName>
    <definedName name="_ftn13" localSheetId="22">'17'!#REF!</definedName>
    <definedName name="_ftn13" localSheetId="23">'18'!#REF!</definedName>
    <definedName name="_ftn13" localSheetId="24">'19'!#REF!</definedName>
    <definedName name="_ftn13" localSheetId="5">'2'!#REF!</definedName>
    <definedName name="_ftn13" localSheetId="25">'20'!#REF!</definedName>
    <definedName name="_ftn13" localSheetId="26">'21'!#REF!</definedName>
    <definedName name="_ftn13" localSheetId="31">'21.'!#REF!</definedName>
    <definedName name="_ftn13" localSheetId="27">'22'!#REF!</definedName>
    <definedName name="_ftn13" localSheetId="28">'23'!#REF!</definedName>
    <definedName name="_ftn13" localSheetId="29">'24'!#REF!</definedName>
    <definedName name="_ftn13" localSheetId="30">'25'!#REF!</definedName>
    <definedName name="_ftn13" localSheetId="32">'26'!#REF!</definedName>
    <definedName name="_ftn13" localSheetId="33">'27'!#REF!</definedName>
    <definedName name="_ftn13" localSheetId="34">'28'!#REF!</definedName>
    <definedName name="_ftn13" localSheetId="35">'29'!#REF!</definedName>
    <definedName name="_ftn13" localSheetId="8">'3'!#REF!</definedName>
    <definedName name="_ftn13" localSheetId="36">'30'!#REF!</definedName>
    <definedName name="_ftn13" localSheetId="37">'31'!#REF!</definedName>
    <definedName name="_ftn13" localSheetId="38">'32'!#REF!</definedName>
    <definedName name="_ftn13" localSheetId="39">'33'!#REF!</definedName>
    <definedName name="_ftn13" localSheetId="40">'34-بررسی مجدد'!#REF!</definedName>
    <definedName name="_ftn13" localSheetId="41">'35'!#REF!</definedName>
    <definedName name="_ftn13" localSheetId="9">'4'!#REF!</definedName>
    <definedName name="_ftn13" localSheetId="10">'5'!#REF!</definedName>
    <definedName name="_ftn13" localSheetId="14">'9'!#REF!</definedName>
    <definedName name="_ftn13" localSheetId="1">جامع!#REF!</definedName>
    <definedName name="_ftn13" localSheetId="42">ریز!#REF!</definedName>
    <definedName name="_ftn13" localSheetId="0">سربرگ!#REF!</definedName>
    <definedName name="_ftn14" localSheetId="4">'1'!#REF!</definedName>
    <definedName name="_ftn14" localSheetId="15">'10'!#REF!</definedName>
    <definedName name="_ftn14" localSheetId="16">'11'!#REF!</definedName>
    <definedName name="_ftn14" localSheetId="17">'12'!#REF!</definedName>
    <definedName name="_ftn14" localSheetId="18">'13-نگراندیش'!#REF!</definedName>
    <definedName name="_ftn14" localSheetId="19">'14-بررسی'!#REF!</definedName>
    <definedName name="_ftn14" localSheetId="20">'15-بررسی'!#REF!</definedName>
    <definedName name="_ftn14" localSheetId="21">'16'!#REF!</definedName>
    <definedName name="_ftn14" localSheetId="22">'17'!#REF!</definedName>
    <definedName name="_ftn14" localSheetId="23">'18'!#REF!</definedName>
    <definedName name="_ftn14" localSheetId="24">'19'!#REF!</definedName>
    <definedName name="_ftn14" localSheetId="5">'2'!#REF!</definedName>
    <definedName name="_ftn14" localSheetId="25">'20'!#REF!</definedName>
    <definedName name="_ftn14" localSheetId="26">'21'!#REF!</definedName>
    <definedName name="_ftn14" localSheetId="31">'21.'!#REF!</definedName>
    <definedName name="_ftn14" localSheetId="27">'22'!#REF!</definedName>
    <definedName name="_ftn14" localSheetId="28">'23'!#REF!</definedName>
    <definedName name="_ftn14" localSheetId="29">'24'!#REF!</definedName>
    <definedName name="_ftn14" localSheetId="30">'25'!#REF!</definedName>
    <definedName name="_ftn14" localSheetId="32">'26'!#REF!</definedName>
    <definedName name="_ftn14" localSheetId="33">'27'!#REF!</definedName>
    <definedName name="_ftn14" localSheetId="34">'28'!#REF!</definedName>
    <definedName name="_ftn14" localSheetId="35">'29'!#REF!</definedName>
    <definedName name="_ftn14" localSheetId="8">'3'!#REF!</definedName>
    <definedName name="_ftn14" localSheetId="36">'30'!#REF!</definedName>
    <definedName name="_ftn14" localSheetId="37">'31'!#REF!</definedName>
    <definedName name="_ftn14" localSheetId="38">'32'!#REF!</definedName>
    <definedName name="_ftn14" localSheetId="39">'33'!#REF!</definedName>
    <definedName name="_ftn14" localSheetId="40">'34-بررسی مجدد'!#REF!</definedName>
    <definedName name="_ftn14" localSheetId="41">'35'!#REF!</definedName>
    <definedName name="_ftn14" localSheetId="9">'4'!#REF!</definedName>
    <definedName name="_ftn14" localSheetId="10">'5'!#REF!</definedName>
    <definedName name="_ftn14" localSheetId="14">'9'!#REF!</definedName>
    <definedName name="_ftn14" localSheetId="1">جامع!#REF!</definedName>
    <definedName name="_ftn14" localSheetId="42">ریز!#REF!</definedName>
    <definedName name="_ftn14" localSheetId="0">سربرگ!#REF!</definedName>
    <definedName name="_ftn15" localSheetId="4">'1'!#REF!</definedName>
    <definedName name="_ftn15" localSheetId="15">'10'!#REF!</definedName>
    <definedName name="_ftn15" localSheetId="16">'11'!#REF!</definedName>
    <definedName name="_ftn15" localSheetId="17">'12'!#REF!</definedName>
    <definedName name="_ftn15" localSheetId="18">'13-نگراندیش'!#REF!</definedName>
    <definedName name="_ftn15" localSheetId="19">'14-بررسی'!#REF!</definedName>
    <definedName name="_ftn15" localSheetId="20">'15-بررسی'!#REF!</definedName>
    <definedName name="_ftn15" localSheetId="21">'16'!#REF!</definedName>
    <definedName name="_ftn15" localSheetId="22">'17'!#REF!</definedName>
    <definedName name="_ftn15" localSheetId="23">'18'!#REF!</definedName>
    <definedName name="_ftn15" localSheetId="24">'19'!#REF!</definedName>
    <definedName name="_ftn15" localSheetId="5">'2'!#REF!</definedName>
    <definedName name="_ftn15" localSheetId="25">'20'!#REF!</definedName>
    <definedName name="_ftn15" localSheetId="26">'21'!#REF!</definedName>
    <definedName name="_ftn15" localSheetId="31">'21.'!#REF!</definedName>
    <definedName name="_ftn15" localSheetId="27">'22'!#REF!</definedName>
    <definedName name="_ftn15" localSheetId="28">'23'!#REF!</definedName>
    <definedName name="_ftn15" localSheetId="29">'24'!#REF!</definedName>
    <definedName name="_ftn15" localSheetId="30">'25'!#REF!</definedName>
    <definedName name="_ftn15" localSheetId="32">'26'!#REF!</definedName>
    <definedName name="_ftn15" localSheetId="33">'27'!#REF!</definedName>
    <definedName name="_ftn15" localSheetId="34">'28'!#REF!</definedName>
    <definedName name="_ftn15" localSheetId="35">'29'!#REF!</definedName>
    <definedName name="_ftn15" localSheetId="8">'3'!#REF!</definedName>
    <definedName name="_ftn15" localSheetId="36">'30'!#REF!</definedName>
    <definedName name="_ftn15" localSheetId="37">'31'!#REF!</definedName>
    <definedName name="_ftn15" localSheetId="38">'32'!#REF!</definedName>
    <definedName name="_ftn15" localSheetId="39">'33'!#REF!</definedName>
    <definedName name="_ftn15" localSheetId="40">'34-بررسی مجدد'!#REF!</definedName>
    <definedName name="_ftn15" localSheetId="41">'35'!#REF!</definedName>
    <definedName name="_ftn15" localSheetId="9">'4'!#REF!</definedName>
    <definedName name="_ftn15" localSheetId="10">'5'!#REF!</definedName>
    <definedName name="_ftn15" localSheetId="14">'9'!#REF!</definedName>
    <definedName name="_ftn15" localSheetId="1">جامع!#REF!</definedName>
    <definedName name="_ftn15" localSheetId="42">ریز!#REF!</definedName>
    <definedName name="_ftn15" localSheetId="0">سربرگ!#REF!</definedName>
    <definedName name="_ftn16" localSheetId="4">'1'!#REF!</definedName>
    <definedName name="_ftn16" localSheetId="15">'10'!#REF!</definedName>
    <definedName name="_ftn16" localSheetId="16">'11'!#REF!</definedName>
    <definedName name="_ftn16" localSheetId="17">'12'!#REF!</definedName>
    <definedName name="_ftn16" localSheetId="18">'13-نگراندیش'!#REF!</definedName>
    <definedName name="_ftn16" localSheetId="19">'14-بررسی'!#REF!</definedName>
    <definedName name="_ftn16" localSheetId="20">'15-بررسی'!#REF!</definedName>
    <definedName name="_ftn16" localSheetId="21">'16'!#REF!</definedName>
    <definedName name="_ftn16" localSheetId="22">'17'!#REF!</definedName>
    <definedName name="_ftn16" localSheetId="23">'18'!#REF!</definedName>
    <definedName name="_ftn16" localSheetId="24">'19'!#REF!</definedName>
    <definedName name="_ftn16" localSheetId="5">'2'!#REF!</definedName>
    <definedName name="_ftn16" localSheetId="25">'20'!#REF!</definedName>
    <definedName name="_ftn16" localSheetId="26">'21'!#REF!</definedName>
    <definedName name="_ftn16" localSheetId="31">'21.'!#REF!</definedName>
    <definedName name="_ftn16" localSheetId="27">'22'!#REF!</definedName>
    <definedName name="_ftn16" localSheetId="28">'23'!#REF!</definedName>
    <definedName name="_ftn16" localSheetId="29">'24'!#REF!</definedName>
    <definedName name="_ftn16" localSheetId="30">'25'!#REF!</definedName>
    <definedName name="_ftn16" localSheetId="32">'26'!#REF!</definedName>
    <definedName name="_ftn16" localSheetId="33">'27'!#REF!</definedName>
    <definedName name="_ftn16" localSheetId="34">'28'!#REF!</definedName>
    <definedName name="_ftn16" localSheetId="35">'29'!#REF!</definedName>
    <definedName name="_ftn16" localSheetId="8">'3'!#REF!</definedName>
    <definedName name="_ftn16" localSheetId="36">'30'!#REF!</definedName>
    <definedName name="_ftn16" localSheetId="37">'31'!#REF!</definedName>
    <definedName name="_ftn16" localSheetId="38">'32'!#REF!</definedName>
    <definedName name="_ftn16" localSheetId="39">'33'!#REF!</definedName>
    <definedName name="_ftn16" localSheetId="40">'34-بررسی مجدد'!#REF!</definedName>
    <definedName name="_ftn16" localSheetId="41">'35'!#REF!</definedName>
    <definedName name="_ftn16" localSheetId="9">'4'!#REF!</definedName>
    <definedName name="_ftn16" localSheetId="10">'5'!#REF!</definedName>
    <definedName name="_ftn16" localSheetId="14">'9'!#REF!</definedName>
    <definedName name="_ftn16" localSheetId="1">جامع!#REF!</definedName>
    <definedName name="_ftn16" localSheetId="42">ریز!#REF!</definedName>
    <definedName name="_ftn16" localSheetId="0">سربرگ!#REF!</definedName>
    <definedName name="_ftn2" localSheetId="4">'1'!#REF!</definedName>
    <definedName name="_ftn2" localSheetId="15">'10'!#REF!</definedName>
    <definedName name="_ftn2" localSheetId="16">'11'!#REF!</definedName>
    <definedName name="_ftn2" localSheetId="17">'12'!#REF!</definedName>
    <definedName name="_ftn2" localSheetId="18">'13-نگراندیش'!#REF!</definedName>
    <definedName name="_ftn2" localSheetId="19">'14-بررسی'!#REF!</definedName>
    <definedName name="_ftn2" localSheetId="20">'15-بررسی'!#REF!</definedName>
    <definedName name="_ftn2" localSheetId="21">'16'!#REF!</definedName>
    <definedName name="_ftn2" localSheetId="22">'17'!#REF!</definedName>
    <definedName name="_ftn2" localSheetId="23">'18'!#REF!</definedName>
    <definedName name="_ftn2" localSheetId="24">'19'!#REF!</definedName>
    <definedName name="_ftn2" localSheetId="5">'2'!#REF!</definedName>
    <definedName name="_ftn2" localSheetId="25">'20'!#REF!</definedName>
    <definedName name="_ftn2" localSheetId="26">'21'!#REF!</definedName>
    <definedName name="_ftn2" localSheetId="31">'21.'!#REF!</definedName>
    <definedName name="_ftn2" localSheetId="27">'22'!#REF!</definedName>
    <definedName name="_ftn2" localSheetId="28">'23'!#REF!</definedName>
    <definedName name="_ftn2" localSheetId="29">'24'!#REF!</definedName>
    <definedName name="_ftn2" localSheetId="30">'25'!#REF!</definedName>
    <definedName name="_ftn2" localSheetId="32">'26'!#REF!</definedName>
    <definedName name="_ftn2" localSheetId="33">'27'!#REF!</definedName>
    <definedName name="_ftn2" localSheetId="34">'28'!#REF!</definedName>
    <definedName name="_ftn2" localSheetId="35">'29'!#REF!</definedName>
    <definedName name="_ftn2" localSheetId="8">'3'!#REF!</definedName>
    <definedName name="_ftn2" localSheetId="36">'30'!#REF!</definedName>
    <definedName name="_ftn2" localSheetId="37">'31'!#REF!</definedName>
    <definedName name="_ftn2" localSheetId="38">'32'!#REF!</definedName>
    <definedName name="_ftn2" localSheetId="39">'33'!#REF!</definedName>
    <definedName name="_ftn2" localSheetId="40">'34-بررسی مجدد'!#REF!</definedName>
    <definedName name="_ftn2" localSheetId="41">'35'!#REF!</definedName>
    <definedName name="_ftn2" localSheetId="9">'4'!#REF!</definedName>
    <definedName name="_ftn2" localSheetId="10">'5'!#REF!</definedName>
    <definedName name="_ftn2" localSheetId="14">'9'!#REF!</definedName>
    <definedName name="_ftn2" localSheetId="1">جامع!#REF!</definedName>
    <definedName name="_ftn2" localSheetId="42">ریز!#REF!</definedName>
    <definedName name="_ftn2" localSheetId="0">سربرگ!#REF!</definedName>
    <definedName name="_ftn3" localSheetId="4">'1'!#REF!</definedName>
    <definedName name="_ftn3" localSheetId="15">'10'!#REF!</definedName>
    <definedName name="_ftn3" localSheetId="16">'11'!#REF!</definedName>
    <definedName name="_ftn3" localSheetId="17">'12'!#REF!</definedName>
    <definedName name="_ftn3" localSheetId="18">'13-نگراندیش'!#REF!</definedName>
    <definedName name="_ftn3" localSheetId="19">'14-بررسی'!#REF!</definedName>
    <definedName name="_ftn3" localSheetId="20">'15-بررسی'!#REF!</definedName>
    <definedName name="_ftn3" localSheetId="21">'16'!#REF!</definedName>
    <definedName name="_ftn3" localSheetId="22">'17'!#REF!</definedName>
    <definedName name="_ftn3" localSheetId="23">'18'!#REF!</definedName>
    <definedName name="_ftn3" localSheetId="24">'19'!#REF!</definedName>
    <definedName name="_ftn3" localSheetId="5">'2'!#REF!</definedName>
    <definedName name="_ftn3" localSheetId="25">'20'!#REF!</definedName>
    <definedName name="_ftn3" localSheetId="26">'21'!#REF!</definedName>
    <definedName name="_ftn3" localSheetId="31">'21.'!#REF!</definedName>
    <definedName name="_ftn3" localSheetId="27">'22'!#REF!</definedName>
    <definedName name="_ftn3" localSheetId="28">'23'!#REF!</definedName>
    <definedName name="_ftn3" localSheetId="29">'24'!#REF!</definedName>
    <definedName name="_ftn3" localSheetId="30">'25'!#REF!</definedName>
    <definedName name="_ftn3" localSheetId="32">'26'!#REF!</definedName>
    <definedName name="_ftn3" localSheetId="33">'27'!#REF!</definedName>
    <definedName name="_ftn3" localSheetId="34">'28'!#REF!</definedName>
    <definedName name="_ftn3" localSheetId="35">'29'!#REF!</definedName>
    <definedName name="_ftn3" localSheetId="8">'3'!#REF!</definedName>
    <definedName name="_ftn3" localSheetId="36">'30'!#REF!</definedName>
    <definedName name="_ftn3" localSheetId="37">'31'!#REF!</definedName>
    <definedName name="_ftn3" localSheetId="38">'32'!#REF!</definedName>
    <definedName name="_ftn3" localSheetId="39">'33'!#REF!</definedName>
    <definedName name="_ftn3" localSheetId="40">'34-بررسی مجدد'!#REF!</definedName>
    <definedName name="_ftn3" localSheetId="41">'35'!#REF!</definedName>
    <definedName name="_ftn3" localSheetId="9">'4'!#REF!</definedName>
    <definedName name="_ftn3" localSheetId="10">'5'!#REF!</definedName>
    <definedName name="_ftn3" localSheetId="14">'9'!#REF!</definedName>
    <definedName name="_ftn3" localSheetId="1">جامع!#REF!</definedName>
    <definedName name="_ftn3" localSheetId="42">ریز!#REF!</definedName>
    <definedName name="_ftn3" localSheetId="0">سربرگ!#REF!</definedName>
    <definedName name="_ftn4" localSheetId="4">'1'!#REF!</definedName>
    <definedName name="_ftn4" localSheetId="15">'10'!#REF!</definedName>
    <definedName name="_ftn4" localSheetId="16">'11'!#REF!</definedName>
    <definedName name="_ftn4" localSheetId="17">'12'!#REF!</definedName>
    <definedName name="_ftn4" localSheetId="18">'13-نگراندیش'!#REF!</definedName>
    <definedName name="_ftn4" localSheetId="19">'14-بررسی'!#REF!</definedName>
    <definedName name="_ftn4" localSheetId="20">'15-بررسی'!#REF!</definedName>
    <definedName name="_ftn4" localSheetId="21">'16'!#REF!</definedName>
    <definedName name="_ftn4" localSheetId="22">'17'!#REF!</definedName>
    <definedName name="_ftn4" localSheetId="23">'18'!#REF!</definedName>
    <definedName name="_ftn4" localSheetId="24">'19'!#REF!</definedName>
    <definedName name="_ftn4" localSheetId="5">'2'!#REF!</definedName>
    <definedName name="_ftn4" localSheetId="25">'20'!#REF!</definedName>
    <definedName name="_ftn4" localSheetId="26">'21'!#REF!</definedName>
    <definedName name="_ftn4" localSheetId="31">'21.'!#REF!</definedName>
    <definedName name="_ftn4" localSheetId="27">'22'!#REF!</definedName>
    <definedName name="_ftn4" localSheetId="28">'23'!#REF!</definedName>
    <definedName name="_ftn4" localSheetId="29">'24'!#REF!</definedName>
    <definedName name="_ftn4" localSheetId="30">'25'!#REF!</definedName>
    <definedName name="_ftn4" localSheetId="32">'26'!#REF!</definedName>
    <definedName name="_ftn4" localSheetId="33">'27'!#REF!</definedName>
    <definedName name="_ftn4" localSheetId="34">'28'!#REF!</definedName>
    <definedName name="_ftn4" localSheetId="35">'29'!#REF!</definedName>
    <definedName name="_ftn4" localSheetId="8">'3'!#REF!</definedName>
    <definedName name="_ftn4" localSheetId="36">'30'!#REF!</definedName>
    <definedName name="_ftn4" localSheetId="37">'31'!#REF!</definedName>
    <definedName name="_ftn4" localSheetId="38">'32'!#REF!</definedName>
    <definedName name="_ftn4" localSheetId="39">'33'!#REF!</definedName>
    <definedName name="_ftn4" localSheetId="40">'34-بررسی مجدد'!#REF!</definedName>
    <definedName name="_ftn4" localSheetId="41">'35'!#REF!</definedName>
    <definedName name="_ftn4" localSheetId="9">'4'!#REF!</definedName>
    <definedName name="_ftn4" localSheetId="10">'5'!#REF!</definedName>
    <definedName name="_ftn4" localSheetId="14">'9'!#REF!</definedName>
    <definedName name="_ftn4" localSheetId="1">جامع!#REF!</definedName>
    <definedName name="_ftn4" localSheetId="42">ریز!#REF!</definedName>
    <definedName name="_ftn4" localSheetId="0">سربرگ!#REF!</definedName>
    <definedName name="_ftn5" localSheetId="4">'1'!#REF!</definedName>
    <definedName name="_ftn5" localSheetId="15">'10'!#REF!</definedName>
    <definedName name="_ftn5" localSheetId="16">'11'!#REF!</definedName>
    <definedName name="_ftn5" localSheetId="17">'12'!#REF!</definedName>
    <definedName name="_ftn5" localSheetId="18">'13-نگراندیش'!#REF!</definedName>
    <definedName name="_ftn5" localSheetId="19">'14-بررسی'!#REF!</definedName>
    <definedName name="_ftn5" localSheetId="20">'15-بررسی'!#REF!</definedName>
    <definedName name="_ftn5" localSheetId="21">'16'!#REF!</definedName>
    <definedName name="_ftn5" localSheetId="22">'17'!#REF!</definedName>
    <definedName name="_ftn5" localSheetId="23">'18'!#REF!</definedName>
    <definedName name="_ftn5" localSheetId="24">'19'!#REF!</definedName>
    <definedName name="_ftn5" localSheetId="5">'2'!#REF!</definedName>
    <definedName name="_ftn5" localSheetId="25">'20'!#REF!</definedName>
    <definedName name="_ftn5" localSheetId="26">'21'!#REF!</definedName>
    <definedName name="_ftn5" localSheetId="31">'21.'!#REF!</definedName>
    <definedName name="_ftn5" localSheetId="27">'22'!#REF!</definedName>
    <definedName name="_ftn5" localSheetId="28">'23'!#REF!</definedName>
    <definedName name="_ftn5" localSheetId="29">'24'!#REF!</definedName>
    <definedName name="_ftn5" localSheetId="30">'25'!#REF!</definedName>
    <definedName name="_ftn5" localSheetId="32">'26'!#REF!</definedName>
    <definedName name="_ftn5" localSheetId="33">'27'!#REF!</definedName>
    <definedName name="_ftn5" localSheetId="34">'28'!#REF!</definedName>
    <definedName name="_ftn5" localSheetId="35">'29'!#REF!</definedName>
    <definedName name="_ftn5" localSheetId="8">'3'!#REF!</definedName>
    <definedName name="_ftn5" localSheetId="36">'30'!#REF!</definedName>
    <definedName name="_ftn5" localSheetId="37">'31'!#REF!</definedName>
    <definedName name="_ftn5" localSheetId="38">'32'!#REF!</definedName>
    <definedName name="_ftn5" localSheetId="39">'33'!#REF!</definedName>
    <definedName name="_ftn5" localSheetId="40">'34-بررسی مجدد'!#REF!</definedName>
    <definedName name="_ftn5" localSheetId="41">'35'!#REF!</definedName>
    <definedName name="_ftn5" localSheetId="9">'4'!#REF!</definedName>
    <definedName name="_ftn5" localSheetId="10">'5'!#REF!</definedName>
    <definedName name="_ftn5" localSheetId="14">'9'!#REF!</definedName>
    <definedName name="_ftn5" localSheetId="1">جامع!#REF!</definedName>
    <definedName name="_ftn5" localSheetId="42">ریز!#REF!</definedName>
    <definedName name="_ftn5" localSheetId="0">سربرگ!#REF!</definedName>
    <definedName name="_ftn6" localSheetId="4">'1'!#REF!</definedName>
    <definedName name="_ftn6" localSheetId="15">'10'!#REF!</definedName>
    <definedName name="_ftn6" localSheetId="16">'11'!#REF!</definedName>
    <definedName name="_ftn6" localSheetId="17">'12'!#REF!</definedName>
    <definedName name="_ftn6" localSheetId="18">'13-نگراندیش'!#REF!</definedName>
    <definedName name="_ftn6" localSheetId="19">'14-بررسی'!#REF!</definedName>
    <definedName name="_ftn6" localSheetId="20">'15-بررسی'!#REF!</definedName>
    <definedName name="_ftn6" localSheetId="21">'16'!#REF!</definedName>
    <definedName name="_ftn6" localSheetId="22">'17'!#REF!</definedName>
    <definedName name="_ftn6" localSheetId="23">'18'!#REF!</definedName>
    <definedName name="_ftn6" localSheetId="24">'19'!#REF!</definedName>
    <definedName name="_ftn6" localSheetId="5">'2'!#REF!</definedName>
    <definedName name="_ftn6" localSheetId="25">'20'!#REF!</definedName>
    <definedName name="_ftn6" localSheetId="26">'21'!#REF!</definedName>
    <definedName name="_ftn6" localSheetId="31">'21.'!#REF!</definedName>
    <definedName name="_ftn6" localSheetId="27">'22'!#REF!</definedName>
    <definedName name="_ftn6" localSheetId="28">'23'!#REF!</definedName>
    <definedName name="_ftn6" localSheetId="29">'24'!#REF!</definedName>
    <definedName name="_ftn6" localSheetId="30">'25'!#REF!</definedName>
    <definedName name="_ftn6" localSheetId="32">'26'!#REF!</definedName>
    <definedName name="_ftn6" localSheetId="33">'27'!#REF!</definedName>
    <definedName name="_ftn6" localSheetId="34">'28'!#REF!</definedName>
    <definedName name="_ftn6" localSheetId="35">'29'!#REF!</definedName>
    <definedName name="_ftn6" localSheetId="8">'3'!#REF!</definedName>
    <definedName name="_ftn6" localSheetId="36">'30'!#REF!</definedName>
    <definedName name="_ftn6" localSheetId="37">'31'!#REF!</definedName>
    <definedName name="_ftn6" localSheetId="38">'32'!#REF!</definedName>
    <definedName name="_ftn6" localSheetId="39">'33'!#REF!</definedName>
    <definedName name="_ftn6" localSheetId="40">'34-بررسی مجدد'!#REF!</definedName>
    <definedName name="_ftn6" localSheetId="41">'35'!#REF!</definedName>
    <definedName name="_ftn6" localSheetId="9">'4'!#REF!</definedName>
    <definedName name="_ftn6" localSheetId="10">'5'!#REF!</definedName>
    <definedName name="_ftn6" localSheetId="14">'9'!#REF!</definedName>
    <definedName name="_ftn6" localSheetId="1">جامع!#REF!</definedName>
    <definedName name="_ftn6" localSheetId="42">ریز!#REF!</definedName>
    <definedName name="_ftn6" localSheetId="0">سربرگ!#REF!</definedName>
    <definedName name="_ftn7" localSheetId="4">'1'!#REF!</definedName>
    <definedName name="_ftn7" localSheetId="15">'10'!#REF!</definedName>
    <definedName name="_ftn7" localSheetId="16">'11'!#REF!</definedName>
    <definedName name="_ftn7" localSheetId="17">'12'!#REF!</definedName>
    <definedName name="_ftn7" localSheetId="18">'13-نگراندیش'!#REF!</definedName>
    <definedName name="_ftn7" localSheetId="19">'14-بررسی'!#REF!</definedName>
    <definedName name="_ftn7" localSheetId="20">'15-بررسی'!#REF!</definedName>
    <definedName name="_ftn7" localSheetId="21">'16'!#REF!</definedName>
    <definedName name="_ftn7" localSheetId="22">'17'!#REF!</definedName>
    <definedName name="_ftn7" localSheetId="23">'18'!#REF!</definedName>
    <definedName name="_ftn7" localSheetId="24">'19'!#REF!</definedName>
    <definedName name="_ftn7" localSheetId="5">'2'!#REF!</definedName>
    <definedName name="_ftn7" localSheetId="25">'20'!#REF!</definedName>
    <definedName name="_ftn7" localSheetId="26">'21'!#REF!</definedName>
    <definedName name="_ftn7" localSheetId="31">'21.'!#REF!</definedName>
    <definedName name="_ftn7" localSheetId="27">'22'!#REF!</definedName>
    <definedName name="_ftn7" localSheetId="28">'23'!#REF!</definedName>
    <definedName name="_ftn7" localSheetId="29">'24'!#REF!</definedName>
    <definedName name="_ftn7" localSheetId="30">'25'!#REF!</definedName>
    <definedName name="_ftn7" localSheetId="32">'26'!#REF!</definedName>
    <definedName name="_ftn7" localSheetId="33">'27'!#REF!</definedName>
    <definedName name="_ftn7" localSheetId="34">'28'!#REF!</definedName>
    <definedName name="_ftn7" localSheetId="35">'29'!#REF!</definedName>
    <definedName name="_ftn7" localSheetId="8">'3'!#REF!</definedName>
    <definedName name="_ftn7" localSheetId="36">'30'!#REF!</definedName>
    <definedName name="_ftn7" localSheetId="37">'31'!#REF!</definedName>
    <definedName name="_ftn7" localSheetId="38">'32'!#REF!</definedName>
    <definedName name="_ftn7" localSheetId="39">'33'!#REF!</definedName>
    <definedName name="_ftn7" localSheetId="40">'34-بررسی مجدد'!#REF!</definedName>
    <definedName name="_ftn7" localSheetId="41">'35'!#REF!</definedName>
    <definedName name="_ftn7" localSheetId="9">'4'!#REF!</definedName>
    <definedName name="_ftn7" localSheetId="10">'5'!#REF!</definedName>
    <definedName name="_ftn7" localSheetId="14">'9'!#REF!</definedName>
    <definedName name="_ftn7" localSheetId="1">جامع!#REF!</definedName>
    <definedName name="_ftn7" localSheetId="42">ریز!#REF!</definedName>
    <definedName name="_ftn7" localSheetId="0">سربرگ!#REF!</definedName>
    <definedName name="_ftn8" localSheetId="4">'1'!#REF!</definedName>
    <definedName name="_ftn8" localSheetId="15">'10'!#REF!</definedName>
    <definedName name="_ftn8" localSheetId="16">'11'!#REF!</definedName>
    <definedName name="_ftn8" localSheetId="17">'12'!#REF!</definedName>
    <definedName name="_ftn8" localSheetId="18">'13-نگراندیش'!#REF!</definedName>
    <definedName name="_ftn8" localSheetId="19">'14-بررسی'!#REF!</definedName>
    <definedName name="_ftn8" localSheetId="20">'15-بررسی'!#REF!</definedName>
    <definedName name="_ftn8" localSheetId="21">'16'!#REF!</definedName>
    <definedName name="_ftn8" localSheetId="22">'17'!#REF!</definedName>
    <definedName name="_ftn8" localSheetId="23">'18'!#REF!</definedName>
    <definedName name="_ftn8" localSheetId="24">'19'!#REF!</definedName>
    <definedName name="_ftn8" localSheetId="5">'2'!#REF!</definedName>
    <definedName name="_ftn8" localSheetId="25">'20'!#REF!</definedName>
    <definedName name="_ftn8" localSheetId="26">'21'!#REF!</definedName>
    <definedName name="_ftn8" localSheetId="31">'21.'!#REF!</definedName>
    <definedName name="_ftn8" localSheetId="27">'22'!#REF!</definedName>
    <definedName name="_ftn8" localSheetId="28">'23'!#REF!</definedName>
    <definedName name="_ftn8" localSheetId="29">'24'!#REF!</definedName>
    <definedName name="_ftn8" localSheetId="30">'25'!#REF!</definedName>
    <definedName name="_ftn8" localSheetId="32">'26'!#REF!</definedName>
    <definedName name="_ftn8" localSheetId="33">'27'!#REF!</definedName>
    <definedName name="_ftn8" localSheetId="34">'28'!#REF!</definedName>
    <definedName name="_ftn8" localSheetId="35">'29'!#REF!</definedName>
    <definedName name="_ftn8" localSheetId="8">'3'!#REF!</definedName>
    <definedName name="_ftn8" localSheetId="36">'30'!#REF!</definedName>
    <definedName name="_ftn8" localSheetId="37">'31'!#REF!</definedName>
    <definedName name="_ftn8" localSheetId="38">'32'!#REF!</definedName>
    <definedName name="_ftn8" localSheetId="39">'33'!#REF!</definedName>
    <definedName name="_ftn8" localSheetId="40">'34-بررسی مجدد'!#REF!</definedName>
    <definedName name="_ftn8" localSheetId="41">'35'!#REF!</definedName>
    <definedName name="_ftn8" localSheetId="9">'4'!#REF!</definedName>
    <definedName name="_ftn8" localSheetId="10">'5'!#REF!</definedName>
    <definedName name="_ftn8" localSheetId="14">'9'!#REF!</definedName>
    <definedName name="_ftn8" localSheetId="1">جامع!#REF!</definedName>
    <definedName name="_ftn8" localSheetId="42">ریز!#REF!</definedName>
    <definedName name="_ftn8" localSheetId="0">سربرگ!#REF!</definedName>
    <definedName name="_ftn9" localSheetId="4">'1'!#REF!</definedName>
    <definedName name="_ftn9" localSheetId="15">'10'!#REF!</definedName>
    <definedName name="_ftn9" localSheetId="16">'11'!#REF!</definedName>
    <definedName name="_ftn9" localSheetId="17">'12'!#REF!</definedName>
    <definedName name="_ftn9" localSheetId="18">'13-نگراندیش'!#REF!</definedName>
    <definedName name="_ftn9" localSheetId="19">'14-بررسی'!#REF!</definedName>
    <definedName name="_ftn9" localSheetId="20">'15-بررسی'!#REF!</definedName>
    <definedName name="_ftn9" localSheetId="21">'16'!#REF!</definedName>
    <definedName name="_ftn9" localSheetId="22">'17'!#REF!</definedName>
    <definedName name="_ftn9" localSheetId="23">'18'!#REF!</definedName>
    <definedName name="_ftn9" localSheetId="24">'19'!#REF!</definedName>
    <definedName name="_ftn9" localSheetId="5">'2'!#REF!</definedName>
    <definedName name="_ftn9" localSheetId="25">'20'!#REF!</definedName>
    <definedName name="_ftn9" localSheetId="26">'21'!#REF!</definedName>
    <definedName name="_ftn9" localSheetId="31">'21.'!#REF!</definedName>
    <definedName name="_ftn9" localSheetId="27">'22'!#REF!</definedName>
    <definedName name="_ftn9" localSheetId="28">'23'!#REF!</definedName>
    <definedName name="_ftn9" localSheetId="29">'24'!#REF!</definedName>
    <definedName name="_ftn9" localSheetId="30">'25'!#REF!</definedName>
    <definedName name="_ftn9" localSheetId="32">'26'!#REF!</definedName>
    <definedName name="_ftn9" localSheetId="33">'27'!#REF!</definedName>
    <definedName name="_ftn9" localSheetId="34">'28'!#REF!</definedName>
    <definedName name="_ftn9" localSheetId="35">'29'!#REF!</definedName>
    <definedName name="_ftn9" localSheetId="8">'3'!#REF!</definedName>
    <definedName name="_ftn9" localSheetId="36">'30'!#REF!</definedName>
    <definedName name="_ftn9" localSheetId="37">'31'!#REF!</definedName>
    <definedName name="_ftn9" localSheetId="38">'32'!#REF!</definedName>
    <definedName name="_ftn9" localSheetId="39">'33'!#REF!</definedName>
    <definedName name="_ftn9" localSheetId="40">'34-بررسی مجدد'!#REF!</definedName>
    <definedName name="_ftn9" localSheetId="41">'35'!#REF!</definedName>
    <definedName name="_ftn9" localSheetId="9">'4'!#REF!</definedName>
    <definedName name="_ftn9" localSheetId="10">'5'!#REF!</definedName>
    <definedName name="_ftn9" localSheetId="14">'9'!#REF!</definedName>
    <definedName name="_ftn9" localSheetId="1">جامع!#REF!</definedName>
    <definedName name="_ftn9" localSheetId="42">ریز!#REF!</definedName>
    <definedName name="_ftn9" localSheetId="0">سربرگ!#REF!</definedName>
    <definedName name="_ftnref1" localSheetId="4">'1'!#REF!</definedName>
    <definedName name="_ftnref1" localSheetId="15">'10'!#REF!</definedName>
    <definedName name="_ftnref1" localSheetId="16">'11'!#REF!</definedName>
    <definedName name="_ftnref1" localSheetId="17">'12'!#REF!</definedName>
    <definedName name="_ftnref1" localSheetId="18">'13-نگراندیش'!#REF!</definedName>
    <definedName name="_ftnref1" localSheetId="19">'14-بررسی'!#REF!</definedName>
    <definedName name="_ftnref1" localSheetId="20">'15-بررسی'!#REF!</definedName>
    <definedName name="_ftnref1" localSheetId="21">'16'!#REF!</definedName>
    <definedName name="_ftnref1" localSheetId="22">'17'!#REF!</definedName>
    <definedName name="_ftnref1" localSheetId="23">'18'!#REF!</definedName>
    <definedName name="_ftnref1" localSheetId="24">'19'!#REF!</definedName>
    <definedName name="_ftnref1" localSheetId="5">'2'!#REF!</definedName>
    <definedName name="_ftnref1" localSheetId="25">'20'!#REF!</definedName>
    <definedName name="_ftnref1" localSheetId="26">'21'!#REF!</definedName>
    <definedName name="_ftnref1" localSheetId="31">'21.'!#REF!</definedName>
    <definedName name="_ftnref1" localSheetId="27">'22'!#REF!</definedName>
    <definedName name="_ftnref1" localSheetId="28">'23'!#REF!</definedName>
    <definedName name="_ftnref1" localSheetId="29">'24'!#REF!</definedName>
    <definedName name="_ftnref1" localSheetId="30">'25'!#REF!</definedName>
    <definedName name="_ftnref1" localSheetId="32">'26'!#REF!</definedName>
    <definedName name="_ftnref1" localSheetId="33">'27'!#REF!</definedName>
    <definedName name="_ftnref1" localSheetId="34">'28'!#REF!</definedName>
    <definedName name="_ftnref1" localSheetId="35">'29'!#REF!</definedName>
    <definedName name="_ftnref1" localSheetId="8">'3'!#REF!</definedName>
    <definedName name="_ftnref1" localSheetId="36">'30'!#REF!</definedName>
    <definedName name="_ftnref1" localSheetId="37">'31'!#REF!</definedName>
    <definedName name="_ftnref1" localSheetId="38">'32'!#REF!</definedName>
    <definedName name="_ftnref1" localSheetId="39">'33'!#REF!</definedName>
    <definedName name="_ftnref1" localSheetId="40">'34-بررسی مجدد'!#REF!</definedName>
    <definedName name="_ftnref1" localSheetId="41">'35'!#REF!</definedName>
    <definedName name="_ftnref1" localSheetId="9">'4'!#REF!</definedName>
    <definedName name="_ftnref1" localSheetId="10">'5'!#REF!</definedName>
    <definedName name="_ftnref1" localSheetId="14">'9'!#REF!</definedName>
    <definedName name="_ftnref1" localSheetId="1">جامع!#REF!</definedName>
    <definedName name="_ftnref1" localSheetId="42">ریز!#REF!</definedName>
    <definedName name="_ftnref1" localSheetId="0">سربرگ!#REF!</definedName>
    <definedName name="_ftnref10" localSheetId="4">'1'!#REF!</definedName>
    <definedName name="_ftnref10" localSheetId="15">'10'!#REF!</definedName>
    <definedName name="_ftnref10" localSheetId="16">'11'!#REF!</definedName>
    <definedName name="_ftnref10" localSheetId="17">'12'!#REF!</definedName>
    <definedName name="_ftnref10" localSheetId="18">'13-نگراندیش'!#REF!</definedName>
    <definedName name="_ftnref10" localSheetId="19">'14-بررسی'!#REF!</definedName>
    <definedName name="_ftnref10" localSheetId="20">'15-بررسی'!#REF!</definedName>
    <definedName name="_ftnref10" localSheetId="21">'16'!#REF!</definedName>
    <definedName name="_ftnref10" localSheetId="22">'17'!#REF!</definedName>
    <definedName name="_ftnref10" localSheetId="23">'18'!#REF!</definedName>
    <definedName name="_ftnref10" localSheetId="24">'19'!#REF!</definedName>
    <definedName name="_ftnref10" localSheetId="5">'2'!#REF!</definedName>
    <definedName name="_ftnref10" localSheetId="25">'20'!#REF!</definedName>
    <definedName name="_ftnref10" localSheetId="26">'21'!#REF!</definedName>
    <definedName name="_ftnref10" localSheetId="31">'21.'!#REF!</definedName>
    <definedName name="_ftnref10" localSheetId="27">'22'!#REF!</definedName>
    <definedName name="_ftnref10" localSheetId="28">'23'!#REF!</definedName>
    <definedName name="_ftnref10" localSheetId="29">'24'!#REF!</definedName>
    <definedName name="_ftnref10" localSheetId="30">'25'!#REF!</definedName>
    <definedName name="_ftnref10" localSheetId="32">'26'!#REF!</definedName>
    <definedName name="_ftnref10" localSheetId="33">'27'!#REF!</definedName>
    <definedName name="_ftnref10" localSheetId="34">'28'!#REF!</definedName>
    <definedName name="_ftnref10" localSheetId="35">'29'!#REF!</definedName>
    <definedName name="_ftnref10" localSheetId="8">'3'!#REF!</definedName>
    <definedName name="_ftnref10" localSheetId="36">'30'!#REF!</definedName>
    <definedName name="_ftnref10" localSheetId="37">'31'!#REF!</definedName>
    <definedName name="_ftnref10" localSheetId="38">'32'!#REF!</definedName>
    <definedName name="_ftnref10" localSheetId="39">'33'!#REF!</definedName>
    <definedName name="_ftnref10" localSheetId="40">'34-بررسی مجدد'!#REF!</definedName>
    <definedName name="_ftnref10" localSheetId="41">'35'!#REF!</definedName>
    <definedName name="_ftnref10" localSheetId="9">'4'!#REF!</definedName>
    <definedName name="_ftnref10" localSheetId="10">'5'!#REF!</definedName>
    <definedName name="_ftnref10" localSheetId="14">'9'!#REF!</definedName>
    <definedName name="_ftnref10" localSheetId="1">جامع!#REF!</definedName>
    <definedName name="_ftnref10" localSheetId="42">ریز!#REF!</definedName>
    <definedName name="_ftnref10" localSheetId="0">سربرگ!#REF!</definedName>
    <definedName name="_ftnref11" localSheetId="4">'1'!#REF!</definedName>
    <definedName name="_ftnref11" localSheetId="15">'10'!#REF!</definedName>
    <definedName name="_ftnref11" localSheetId="16">'11'!#REF!</definedName>
    <definedName name="_ftnref11" localSheetId="17">'12'!#REF!</definedName>
    <definedName name="_ftnref11" localSheetId="18">'13-نگراندیش'!#REF!</definedName>
    <definedName name="_ftnref11" localSheetId="19">'14-بررسی'!#REF!</definedName>
    <definedName name="_ftnref11" localSheetId="20">'15-بررسی'!#REF!</definedName>
    <definedName name="_ftnref11" localSheetId="21">'16'!#REF!</definedName>
    <definedName name="_ftnref11" localSheetId="22">'17'!#REF!</definedName>
    <definedName name="_ftnref11" localSheetId="23">'18'!#REF!</definedName>
    <definedName name="_ftnref11" localSheetId="24">'19'!#REF!</definedName>
    <definedName name="_ftnref11" localSheetId="5">'2'!#REF!</definedName>
    <definedName name="_ftnref11" localSheetId="25">'20'!#REF!</definedName>
    <definedName name="_ftnref11" localSheetId="26">'21'!#REF!</definedName>
    <definedName name="_ftnref11" localSheetId="31">'21.'!#REF!</definedName>
    <definedName name="_ftnref11" localSheetId="27">'22'!#REF!</definedName>
    <definedName name="_ftnref11" localSheetId="28">'23'!#REF!</definedName>
    <definedName name="_ftnref11" localSheetId="29">'24'!#REF!</definedName>
    <definedName name="_ftnref11" localSheetId="30">'25'!#REF!</definedName>
    <definedName name="_ftnref11" localSheetId="32">'26'!#REF!</definedName>
    <definedName name="_ftnref11" localSheetId="33">'27'!#REF!</definedName>
    <definedName name="_ftnref11" localSheetId="34">'28'!#REF!</definedName>
    <definedName name="_ftnref11" localSheetId="35">'29'!#REF!</definedName>
    <definedName name="_ftnref11" localSheetId="8">'3'!#REF!</definedName>
    <definedName name="_ftnref11" localSheetId="36">'30'!#REF!</definedName>
    <definedName name="_ftnref11" localSheetId="37">'31'!#REF!</definedName>
    <definedName name="_ftnref11" localSheetId="38">'32'!#REF!</definedName>
    <definedName name="_ftnref11" localSheetId="39">'33'!#REF!</definedName>
    <definedName name="_ftnref11" localSheetId="40">'34-بررسی مجدد'!#REF!</definedName>
    <definedName name="_ftnref11" localSheetId="41">'35'!#REF!</definedName>
    <definedName name="_ftnref11" localSheetId="9">'4'!#REF!</definedName>
    <definedName name="_ftnref11" localSheetId="10">'5'!#REF!</definedName>
    <definedName name="_ftnref11" localSheetId="14">'9'!#REF!</definedName>
    <definedName name="_ftnref11" localSheetId="1">جامع!#REF!</definedName>
    <definedName name="_ftnref11" localSheetId="42">ریز!#REF!</definedName>
    <definedName name="_ftnref11" localSheetId="0">سربرگ!#REF!</definedName>
    <definedName name="_ftnref12" localSheetId="4">'1'!#REF!</definedName>
    <definedName name="_ftnref12" localSheetId="15">'10'!#REF!</definedName>
    <definedName name="_ftnref12" localSheetId="16">'11'!#REF!</definedName>
    <definedName name="_ftnref12" localSheetId="17">'12'!#REF!</definedName>
    <definedName name="_ftnref12" localSheetId="18">'13-نگراندیش'!#REF!</definedName>
    <definedName name="_ftnref12" localSheetId="19">'14-بررسی'!#REF!</definedName>
    <definedName name="_ftnref12" localSheetId="20">'15-بررسی'!#REF!</definedName>
    <definedName name="_ftnref12" localSheetId="21">'16'!#REF!</definedName>
    <definedName name="_ftnref12" localSheetId="22">'17'!#REF!</definedName>
    <definedName name="_ftnref12" localSheetId="23">'18'!#REF!</definedName>
    <definedName name="_ftnref12" localSheetId="24">'19'!#REF!</definedName>
    <definedName name="_ftnref12" localSheetId="5">'2'!#REF!</definedName>
    <definedName name="_ftnref12" localSheetId="25">'20'!#REF!</definedName>
    <definedName name="_ftnref12" localSheetId="26">'21'!#REF!</definedName>
    <definedName name="_ftnref12" localSheetId="31">'21.'!#REF!</definedName>
    <definedName name="_ftnref12" localSheetId="27">'22'!#REF!</definedName>
    <definedName name="_ftnref12" localSheetId="28">'23'!#REF!</definedName>
    <definedName name="_ftnref12" localSheetId="29">'24'!#REF!</definedName>
    <definedName name="_ftnref12" localSheetId="30">'25'!#REF!</definedName>
    <definedName name="_ftnref12" localSheetId="32">'26'!#REF!</definedName>
    <definedName name="_ftnref12" localSheetId="33">'27'!#REF!</definedName>
    <definedName name="_ftnref12" localSheetId="34">'28'!#REF!</definedName>
    <definedName name="_ftnref12" localSheetId="35">'29'!#REF!</definedName>
    <definedName name="_ftnref12" localSheetId="8">'3'!#REF!</definedName>
    <definedName name="_ftnref12" localSheetId="36">'30'!#REF!</definedName>
    <definedName name="_ftnref12" localSheetId="37">'31'!#REF!</definedName>
    <definedName name="_ftnref12" localSheetId="38">'32'!#REF!</definedName>
    <definedName name="_ftnref12" localSheetId="39">'33'!#REF!</definedName>
    <definedName name="_ftnref12" localSheetId="40">'34-بررسی مجدد'!#REF!</definedName>
    <definedName name="_ftnref12" localSheetId="41">'35'!#REF!</definedName>
    <definedName name="_ftnref12" localSheetId="9">'4'!#REF!</definedName>
    <definedName name="_ftnref12" localSheetId="10">'5'!#REF!</definedName>
    <definedName name="_ftnref12" localSheetId="14">'9'!#REF!</definedName>
    <definedName name="_ftnref12" localSheetId="1">جامع!#REF!</definedName>
    <definedName name="_ftnref12" localSheetId="42">ریز!#REF!</definedName>
    <definedName name="_ftnref12" localSheetId="0">سربرگ!#REF!</definedName>
    <definedName name="_ftnref13" localSheetId="4">'1'!#REF!</definedName>
    <definedName name="_ftnref13" localSheetId="15">'10'!#REF!</definedName>
    <definedName name="_ftnref13" localSheetId="16">'11'!#REF!</definedName>
    <definedName name="_ftnref13" localSheetId="17">'12'!#REF!</definedName>
    <definedName name="_ftnref13" localSheetId="18">'13-نگراندیش'!#REF!</definedName>
    <definedName name="_ftnref13" localSheetId="19">'14-بررسی'!#REF!</definedName>
    <definedName name="_ftnref13" localSheetId="20">'15-بررسی'!#REF!</definedName>
    <definedName name="_ftnref13" localSheetId="21">'16'!#REF!</definedName>
    <definedName name="_ftnref13" localSheetId="22">'17'!#REF!</definedName>
    <definedName name="_ftnref13" localSheetId="23">'18'!#REF!</definedName>
    <definedName name="_ftnref13" localSheetId="24">'19'!#REF!</definedName>
    <definedName name="_ftnref13" localSheetId="5">'2'!#REF!</definedName>
    <definedName name="_ftnref13" localSheetId="25">'20'!#REF!</definedName>
    <definedName name="_ftnref13" localSheetId="26">'21'!#REF!</definedName>
    <definedName name="_ftnref13" localSheetId="31">'21.'!#REF!</definedName>
    <definedName name="_ftnref13" localSheetId="27">'22'!#REF!</definedName>
    <definedName name="_ftnref13" localSheetId="28">'23'!#REF!</definedName>
    <definedName name="_ftnref13" localSheetId="29">'24'!#REF!</definedName>
    <definedName name="_ftnref13" localSheetId="30">'25'!#REF!</definedName>
    <definedName name="_ftnref13" localSheetId="32">'26'!#REF!</definedName>
    <definedName name="_ftnref13" localSheetId="33">'27'!#REF!</definedName>
    <definedName name="_ftnref13" localSheetId="34">'28'!#REF!</definedName>
    <definedName name="_ftnref13" localSheetId="35">'29'!#REF!</definedName>
    <definedName name="_ftnref13" localSheetId="8">'3'!#REF!</definedName>
    <definedName name="_ftnref13" localSheetId="36">'30'!#REF!</definedName>
    <definedName name="_ftnref13" localSheetId="37">'31'!#REF!</definedName>
    <definedName name="_ftnref13" localSheetId="38">'32'!#REF!</definedName>
    <definedName name="_ftnref13" localSheetId="39">'33'!#REF!</definedName>
    <definedName name="_ftnref13" localSheetId="40">'34-بررسی مجدد'!#REF!</definedName>
    <definedName name="_ftnref13" localSheetId="41">'35'!#REF!</definedName>
    <definedName name="_ftnref13" localSheetId="9">'4'!#REF!</definedName>
    <definedName name="_ftnref13" localSheetId="10">'5'!#REF!</definedName>
    <definedName name="_ftnref13" localSheetId="14">'9'!#REF!</definedName>
    <definedName name="_ftnref13" localSheetId="1">جامع!#REF!</definedName>
    <definedName name="_ftnref13" localSheetId="42">ریز!#REF!</definedName>
    <definedName name="_ftnref13" localSheetId="0">سربرگ!#REF!</definedName>
    <definedName name="_ftnref14" localSheetId="4">'1'!#REF!</definedName>
    <definedName name="_ftnref14" localSheetId="15">'10'!#REF!</definedName>
    <definedName name="_ftnref14" localSheetId="16">'11'!#REF!</definedName>
    <definedName name="_ftnref14" localSheetId="17">'12'!#REF!</definedName>
    <definedName name="_ftnref14" localSheetId="18">'13-نگراندیش'!#REF!</definedName>
    <definedName name="_ftnref14" localSheetId="19">'14-بررسی'!#REF!</definedName>
    <definedName name="_ftnref14" localSheetId="20">'15-بررسی'!#REF!</definedName>
    <definedName name="_ftnref14" localSheetId="21">'16'!#REF!</definedName>
    <definedName name="_ftnref14" localSheetId="22">'17'!#REF!</definedName>
    <definedName name="_ftnref14" localSheetId="23">'18'!#REF!</definedName>
    <definedName name="_ftnref14" localSheetId="24">'19'!#REF!</definedName>
    <definedName name="_ftnref14" localSheetId="5">'2'!#REF!</definedName>
    <definedName name="_ftnref14" localSheetId="25">'20'!#REF!</definedName>
    <definedName name="_ftnref14" localSheetId="26">'21'!#REF!</definedName>
    <definedName name="_ftnref14" localSheetId="31">'21.'!#REF!</definedName>
    <definedName name="_ftnref14" localSheetId="27">'22'!#REF!</definedName>
    <definedName name="_ftnref14" localSheetId="28">'23'!#REF!</definedName>
    <definedName name="_ftnref14" localSheetId="29">'24'!#REF!</definedName>
    <definedName name="_ftnref14" localSheetId="30">'25'!#REF!</definedName>
    <definedName name="_ftnref14" localSheetId="32">'26'!#REF!</definedName>
    <definedName name="_ftnref14" localSheetId="33">'27'!#REF!</definedName>
    <definedName name="_ftnref14" localSheetId="34">'28'!#REF!</definedName>
    <definedName name="_ftnref14" localSheetId="35">'29'!#REF!</definedName>
    <definedName name="_ftnref14" localSheetId="8">'3'!#REF!</definedName>
    <definedName name="_ftnref14" localSheetId="36">'30'!#REF!</definedName>
    <definedName name="_ftnref14" localSheetId="37">'31'!#REF!</definedName>
    <definedName name="_ftnref14" localSheetId="38">'32'!#REF!</definedName>
    <definedName name="_ftnref14" localSheetId="39">'33'!#REF!</definedName>
    <definedName name="_ftnref14" localSheetId="40">'34-بررسی مجدد'!#REF!</definedName>
    <definedName name="_ftnref14" localSheetId="41">'35'!#REF!</definedName>
    <definedName name="_ftnref14" localSheetId="9">'4'!#REF!</definedName>
    <definedName name="_ftnref14" localSheetId="10">'5'!#REF!</definedName>
    <definedName name="_ftnref14" localSheetId="14">'9'!#REF!</definedName>
    <definedName name="_ftnref14" localSheetId="1">جامع!#REF!</definedName>
    <definedName name="_ftnref14" localSheetId="42">ریز!#REF!</definedName>
    <definedName name="_ftnref14" localSheetId="0">سربرگ!#REF!</definedName>
    <definedName name="_ftnref15" localSheetId="4">'1'!#REF!</definedName>
    <definedName name="_ftnref15" localSheetId="15">'10'!#REF!</definedName>
    <definedName name="_ftnref15" localSheetId="16">'11'!#REF!</definedName>
    <definedName name="_ftnref15" localSheetId="17">'12'!#REF!</definedName>
    <definedName name="_ftnref15" localSheetId="18">'13-نگراندیش'!#REF!</definedName>
    <definedName name="_ftnref15" localSheetId="19">'14-بررسی'!#REF!</definedName>
    <definedName name="_ftnref15" localSheetId="20">'15-بررسی'!#REF!</definedName>
    <definedName name="_ftnref15" localSheetId="21">'16'!#REF!</definedName>
    <definedName name="_ftnref15" localSheetId="22">'17'!#REF!</definedName>
    <definedName name="_ftnref15" localSheetId="23">'18'!#REF!</definedName>
    <definedName name="_ftnref15" localSheetId="24">'19'!#REF!</definedName>
    <definedName name="_ftnref15" localSheetId="5">'2'!#REF!</definedName>
    <definedName name="_ftnref15" localSheetId="25">'20'!#REF!</definedName>
    <definedName name="_ftnref15" localSheetId="26">'21'!#REF!</definedName>
    <definedName name="_ftnref15" localSheetId="31">'21.'!#REF!</definedName>
    <definedName name="_ftnref15" localSheetId="27">'22'!#REF!</definedName>
    <definedName name="_ftnref15" localSheetId="28">'23'!#REF!</definedName>
    <definedName name="_ftnref15" localSheetId="29">'24'!#REF!</definedName>
    <definedName name="_ftnref15" localSheetId="30">'25'!#REF!</definedName>
    <definedName name="_ftnref15" localSheetId="32">'26'!#REF!</definedName>
    <definedName name="_ftnref15" localSheetId="33">'27'!#REF!</definedName>
    <definedName name="_ftnref15" localSheetId="34">'28'!#REF!</definedName>
    <definedName name="_ftnref15" localSheetId="35">'29'!#REF!</definedName>
    <definedName name="_ftnref15" localSheetId="8">'3'!#REF!</definedName>
    <definedName name="_ftnref15" localSheetId="36">'30'!#REF!</definedName>
    <definedName name="_ftnref15" localSheetId="37">'31'!#REF!</definedName>
    <definedName name="_ftnref15" localSheetId="38">'32'!#REF!</definedName>
    <definedName name="_ftnref15" localSheetId="39">'33'!#REF!</definedName>
    <definedName name="_ftnref15" localSheetId="40">'34-بررسی مجدد'!#REF!</definedName>
    <definedName name="_ftnref15" localSheetId="41">'35'!#REF!</definedName>
    <definedName name="_ftnref15" localSheetId="9">'4'!#REF!</definedName>
    <definedName name="_ftnref15" localSheetId="10">'5'!#REF!</definedName>
    <definedName name="_ftnref15" localSheetId="14">'9'!#REF!</definedName>
    <definedName name="_ftnref15" localSheetId="1">جامع!#REF!</definedName>
    <definedName name="_ftnref15" localSheetId="42">ریز!#REF!</definedName>
    <definedName name="_ftnref15" localSheetId="0">سربرگ!#REF!</definedName>
    <definedName name="_ftnref16" localSheetId="4">'1'!#REF!</definedName>
    <definedName name="_ftnref16" localSheetId="15">'10'!#REF!</definedName>
    <definedName name="_ftnref16" localSheetId="16">'11'!#REF!</definedName>
    <definedName name="_ftnref16" localSheetId="17">'12'!#REF!</definedName>
    <definedName name="_ftnref16" localSheetId="18">'13-نگراندیش'!#REF!</definedName>
    <definedName name="_ftnref16" localSheetId="19">'14-بررسی'!#REF!</definedName>
    <definedName name="_ftnref16" localSheetId="20">'15-بررسی'!#REF!</definedName>
    <definedName name="_ftnref16" localSheetId="21">'16'!#REF!</definedName>
    <definedName name="_ftnref16" localSheetId="22">'17'!#REF!</definedName>
    <definedName name="_ftnref16" localSheetId="23">'18'!#REF!</definedName>
    <definedName name="_ftnref16" localSheetId="24">'19'!#REF!</definedName>
    <definedName name="_ftnref16" localSheetId="5">'2'!#REF!</definedName>
    <definedName name="_ftnref16" localSheetId="25">'20'!#REF!</definedName>
    <definedName name="_ftnref16" localSheetId="26">'21'!#REF!</definedName>
    <definedName name="_ftnref16" localSheetId="31">'21.'!#REF!</definedName>
    <definedName name="_ftnref16" localSheetId="27">'22'!#REF!</definedName>
    <definedName name="_ftnref16" localSheetId="28">'23'!#REF!</definedName>
    <definedName name="_ftnref16" localSheetId="29">'24'!#REF!</definedName>
    <definedName name="_ftnref16" localSheetId="30">'25'!#REF!</definedName>
    <definedName name="_ftnref16" localSheetId="32">'26'!#REF!</definedName>
    <definedName name="_ftnref16" localSheetId="33">'27'!#REF!</definedName>
    <definedName name="_ftnref16" localSheetId="34">'28'!#REF!</definedName>
    <definedName name="_ftnref16" localSheetId="35">'29'!#REF!</definedName>
    <definedName name="_ftnref16" localSheetId="8">'3'!#REF!</definedName>
    <definedName name="_ftnref16" localSheetId="36">'30'!#REF!</definedName>
    <definedName name="_ftnref16" localSheetId="37">'31'!#REF!</definedName>
    <definedName name="_ftnref16" localSheetId="38">'32'!#REF!</definedName>
    <definedName name="_ftnref16" localSheetId="39">'33'!#REF!</definedName>
    <definedName name="_ftnref16" localSheetId="40">'34-بررسی مجدد'!#REF!</definedName>
    <definedName name="_ftnref16" localSheetId="41">'35'!#REF!</definedName>
    <definedName name="_ftnref16" localSheetId="9">'4'!#REF!</definedName>
    <definedName name="_ftnref16" localSheetId="10">'5'!#REF!</definedName>
    <definedName name="_ftnref16" localSheetId="14">'9'!#REF!</definedName>
    <definedName name="_ftnref16" localSheetId="1">جامع!#REF!</definedName>
    <definedName name="_ftnref16" localSheetId="42">ریز!#REF!</definedName>
    <definedName name="_ftnref16" localSheetId="0">سربرگ!#REF!</definedName>
    <definedName name="_ftnref2" localSheetId="4">'1'!#REF!</definedName>
    <definedName name="_ftnref2" localSheetId="15">'10'!#REF!</definedName>
    <definedName name="_ftnref2" localSheetId="16">'11'!#REF!</definedName>
    <definedName name="_ftnref2" localSheetId="17">'12'!#REF!</definedName>
    <definedName name="_ftnref2" localSheetId="18">'13-نگراندیش'!#REF!</definedName>
    <definedName name="_ftnref2" localSheetId="19">'14-بررسی'!#REF!</definedName>
    <definedName name="_ftnref2" localSheetId="20">'15-بررسی'!#REF!</definedName>
    <definedName name="_ftnref2" localSheetId="21">'16'!#REF!</definedName>
    <definedName name="_ftnref2" localSheetId="22">'17'!#REF!</definedName>
    <definedName name="_ftnref2" localSheetId="23">'18'!#REF!</definedName>
    <definedName name="_ftnref2" localSheetId="24">'19'!#REF!</definedName>
    <definedName name="_ftnref2" localSheetId="5">'2'!#REF!</definedName>
    <definedName name="_ftnref2" localSheetId="25">'20'!#REF!</definedName>
    <definedName name="_ftnref2" localSheetId="26">'21'!#REF!</definedName>
    <definedName name="_ftnref2" localSheetId="31">'21.'!#REF!</definedName>
    <definedName name="_ftnref2" localSheetId="27">'22'!#REF!</definedName>
    <definedName name="_ftnref2" localSheetId="28">'23'!#REF!</definedName>
    <definedName name="_ftnref2" localSheetId="29">'24'!#REF!</definedName>
    <definedName name="_ftnref2" localSheetId="30">'25'!#REF!</definedName>
    <definedName name="_ftnref2" localSheetId="32">'26'!#REF!</definedName>
    <definedName name="_ftnref2" localSheetId="33">'27'!#REF!</definedName>
    <definedName name="_ftnref2" localSheetId="34">'28'!#REF!</definedName>
    <definedName name="_ftnref2" localSheetId="35">'29'!#REF!</definedName>
    <definedName name="_ftnref2" localSheetId="8">'3'!#REF!</definedName>
    <definedName name="_ftnref2" localSheetId="36">'30'!#REF!</definedName>
    <definedName name="_ftnref2" localSheetId="37">'31'!#REF!</definedName>
    <definedName name="_ftnref2" localSheetId="38">'32'!#REF!</definedName>
    <definedName name="_ftnref2" localSheetId="39">'33'!#REF!</definedName>
    <definedName name="_ftnref2" localSheetId="40">'34-بررسی مجدد'!#REF!</definedName>
    <definedName name="_ftnref2" localSheetId="41">'35'!#REF!</definedName>
    <definedName name="_ftnref2" localSheetId="9">'4'!#REF!</definedName>
    <definedName name="_ftnref2" localSheetId="10">'5'!#REF!</definedName>
    <definedName name="_ftnref2" localSheetId="14">'9'!#REF!</definedName>
    <definedName name="_ftnref2" localSheetId="1">جامع!#REF!</definedName>
    <definedName name="_ftnref2" localSheetId="42">ریز!#REF!</definedName>
    <definedName name="_ftnref2" localSheetId="0">سربرگ!#REF!</definedName>
    <definedName name="_ftnref3" localSheetId="4">'1'!#REF!</definedName>
    <definedName name="_ftnref3" localSheetId="15">'10'!#REF!</definedName>
    <definedName name="_ftnref3" localSheetId="16">'11'!#REF!</definedName>
    <definedName name="_ftnref3" localSheetId="17">'12'!#REF!</definedName>
    <definedName name="_ftnref3" localSheetId="18">'13-نگراندیش'!#REF!</definedName>
    <definedName name="_ftnref3" localSheetId="19">'14-بررسی'!#REF!</definedName>
    <definedName name="_ftnref3" localSheetId="20">'15-بررسی'!#REF!</definedName>
    <definedName name="_ftnref3" localSheetId="21">'16'!#REF!</definedName>
    <definedName name="_ftnref3" localSheetId="22">'17'!#REF!</definedName>
    <definedName name="_ftnref3" localSheetId="23">'18'!#REF!</definedName>
    <definedName name="_ftnref3" localSheetId="24">'19'!#REF!</definedName>
    <definedName name="_ftnref3" localSheetId="5">'2'!#REF!</definedName>
    <definedName name="_ftnref3" localSheetId="25">'20'!#REF!</definedName>
    <definedName name="_ftnref3" localSheetId="26">'21'!#REF!</definedName>
    <definedName name="_ftnref3" localSheetId="31">'21.'!#REF!</definedName>
    <definedName name="_ftnref3" localSheetId="27">'22'!#REF!</definedName>
    <definedName name="_ftnref3" localSheetId="28">'23'!#REF!</definedName>
    <definedName name="_ftnref3" localSheetId="29">'24'!#REF!</definedName>
    <definedName name="_ftnref3" localSheetId="30">'25'!#REF!</definedName>
    <definedName name="_ftnref3" localSheetId="32">'26'!#REF!</definedName>
    <definedName name="_ftnref3" localSheetId="33">'27'!#REF!</definedName>
    <definedName name="_ftnref3" localSheetId="34">'28'!#REF!</definedName>
    <definedName name="_ftnref3" localSheetId="35">'29'!#REF!</definedName>
    <definedName name="_ftnref3" localSheetId="8">'3'!#REF!</definedName>
    <definedName name="_ftnref3" localSheetId="36">'30'!#REF!</definedName>
    <definedName name="_ftnref3" localSheetId="37">'31'!#REF!</definedName>
    <definedName name="_ftnref3" localSheetId="38">'32'!#REF!</definedName>
    <definedName name="_ftnref3" localSheetId="39">'33'!#REF!</definedName>
    <definedName name="_ftnref3" localSheetId="40">'34-بررسی مجدد'!#REF!</definedName>
    <definedName name="_ftnref3" localSheetId="41">'35'!#REF!</definedName>
    <definedName name="_ftnref3" localSheetId="9">'4'!#REF!</definedName>
    <definedName name="_ftnref3" localSheetId="10">'5'!#REF!</definedName>
    <definedName name="_ftnref3" localSheetId="14">'9'!#REF!</definedName>
    <definedName name="_ftnref3" localSheetId="1">جامع!#REF!</definedName>
    <definedName name="_ftnref3" localSheetId="42">ریز!#REF!</definedName>
    <definedName name="_ftnref3" localSheetId="0">سربرگ!#REF!</definedName>
    <definedName name="_ftnref4" localSheetId="4">'1'!#REF!</definedName>
    <definedName name="_ftnref4" localSheetId="15">'10'!#REF!</definedName>
    <definedName name="_ftnref4" localSheetId="16">'11'!#REF!</definedName>
    <definedName name="_ftnref4" localSheetId="17">'12'!#REF!</definedName>
    <definedName name="_ftnref4" localSheetId="18">'13-نگراندیش'!#REF!</definedName>
    <definedName name="_ftnref4" localSheetId="19">'14-بررسی'!#REF!</definedName>
    <definedName name="_ftnref4" localSheetId="20">'15-بررسی'!#REF!</definedName>
    <definedName name="_ftnref4" localSheetId="21">'16'!#REF!</definedName>
    <definedName name="_ftnref4" localSheetId="22">'17'!#REF!</definedName>
    <definedName name="_ftnref4" localSheetId="23">'18'!#REF!</definedName>
    <definedName name="_ftnref4" localSheetId="24">'19'!#REF!</definedName>
    <definedName name="_ftnref4" localSheetId="5">'2'!#REF!</definedName>
    <definedName name="_ftnref4" localSheetId="25">'20'!#REF!</definedName>
    <definedName name="_ftnref4" localSheetId="26">'21'!#REF!</definedName>
    <definedName name="_ftnref4" localSheetId="31">'21.'!#REF!</definedName>
    <definedName name="_ftnref4" localSheetId="27">'22'!#REF!</definedName>
    <definedName name="_ftnref4" localSheetId="28">'23'!#REF!</definedName>
    <definedName name="_ftnref4" localSheetId="29">'24'!#REF!</definedName>
    <definedName name="_ftnref4" localSheetId="30">'25'!#REF!</definedName>
    <definedName name="_ftnref4" localSheetId="32">'26'!#REF!</definedName>
    <definedName name="_ftnref4" localSheetId="33">'27'!#REF!</definedName>
    <definedName name="_ftnref4" localSheetId="34">'28'!#REF!</definedName>
    <definedName name="_ftnref4" localSheetId="35">'29'!#REF!</definedName>
    <definedName name="_ftnref4" localSheetId="8">'3'!#REF!</definedName>
    <definedName name="_ftnref4" localSheetId="36">'30'!#REF!</definedName>
    <definedName name="_ftnref4" localSheetId="37">'31'!#REF!</definedName>
    <definedName name="_ftnref4" localSheetId="38">'32'!#REF!</definedName>
    <definedName name="_ftnref4" localSheetId="39">'33'!#REF!</definedName>
    <definedName name="_ftnref4" localSheetId="40">'34-بررسی مجدد'!#REF!</definedName>
    <definedName name="_ftnref4" localSheetId="41">'35'!#REF!</definedName>
    <definedName name="_ftnref4" localSheetId="9">'4'!#REF!</definedName>
    <definedName name="_ftnref4" localSheetId="10">'5'!#REF!</definedName>
    <definedName name="_ftnref4" localSheetId="14">'9'!#REF!</definedName>
    <definedName name="_ftnref4" localSheetId="1">جامع!#REF!</definedName>
    <definedName name="_ftnref4" localSheetId="42">ریز!#REF!</definedName>
    <definedName name="_ftnref4" localSheetId="0">سربرگ!#REF!</definedName>
    <definedName name="_ftnref5" localSheetId="4">'1'!#REF!</definedName>
    <definedName name="_ftnref5" localSheetId="15">'10'!#REF!</definedName>
    <definedName name="_ftnref5" localSheetId="16">'11'!#REF!</definedName>
    <definedName name="_ftnref5" localSheetId="17">'12'!#REF!</definedName>
    <definedName name="_ftnref5" localSheetId="18">'13-نگراندیش'!#REF!</definedName>
    <definedName name="_ftnref5" localSheetId="19">'14-بررسی'!#REF!</definedName>
    <definedName name="_ftnref5" localSheetId="20">'15-بررسی'!#REF!</definedName>
    <definedName name="_ftnref5" localSheetId="21">'16'!#REF!</definedName>
    <definedName name="_ftnref5" localSheetId="22">'17'!#REF!</definedName>
    <definedName name="_ftnref5" localSheetId="23">'18'!#REF!</definedName>
    <definedName name="_ftnref5" localSheetId="24">'19'!#REF!</definedName>
    <definedName name="_ftnref5" localSheetId="5">'2'!#REF!</definedName>
    <definedName name="_ftnref5" localSheetId="25">'20'!#REF!</definedName>
    <definedName name="_ftnref5" localSheetId="26">'21'!#REF!</definedName>
    <definedName name="_ftnref5" localSheetId="31">'21.'!#REF!</definedName>
    <definedName name="_ftnref5" localSheetId="27">'22'!#REF!</definedName>
    <definedName name="_ftnref5" localSheetId="28">'23'!#REF!</definedName>
    <definedName name="_ftnref5" localSheetId="29">'24'!#REF!</definedName>
    <definedName name="_ftnref5" localSheetId="30">'25'!#REF!</definedName>
    <definedName name="_ftnref5" localSheetId="32">'26'!#REF!</definedName>
    <definedName name="_ftnref5" localSheetId="33">'27'!#REF!</definedName>
    <definedName name="_ftnref5" localSheetId="34">'28'!#REF!</definedName>
    <definedName name="_ftnref5" localSheetId="35">'29'!#REF!</definedName>
    <definedName name="_ftnref5" localSheetId="8">'3'!#REF!</definedName>
    <definedName name="_ftnref5" localSheetId="36">'30'!#REF!</definedName>
    <definedName name="_ftnref5" localSheetId="37">'31'!#REF!</definedName>
    <definedName name="_ftnref5" localSheetId="38">'32'!#REF!</definedName>
    <definedName name="_ftnref5" localSheetId="39">'33'!#REF!</definedName>
    <definedName name="_ftnref5" localSheetId="40">'34-بررسی مجدد'!#REF!</definedName>
    <definedName name="_ftnref5" localSheetId="41">'35'!#REF!</definedName>
    <definedName name="_ftnref5" localSheetId="9">'4'!#REF!</definedName>
    <definedName name="_ftnref5" localSheetId="10">'5'!#REF!</definedName>
    <definedName name="_ftnref5" localSheetId="14">'9'!#REF!</definedName>
    <definedName name="_ftnref5" localSheetId="1">جامع!#REF!</definedName>
    <definedName name="_ftnref5" localSheetId="42">ریز!#REF!</definedName>
    <definedName name="_ftnref5" localSheetId="0">سربرگ!#REF!</definedName>
    <definedName name="_ftnref6" localSheetId="4">'1'!#REF!</definedName>
    <definedName name="_ftnref6" localSheetId="15">'10'!#REF!</definedName>
    <definedName name="_ftnref6" localSheetId="16">'11'!#REF!</definedName>
    <definedName name="_ftnref6" localSheetId="17">'12'!#REF!</definedName>
    <definedName name="_ftnref6" localSheetId="18">'13-نگراندیش'!#REF!</definedName>
    <definedName name="_ftnref6" localSheetId="19">'14-بررسی'!#REF!</definedName>
    <definedName name="_ftnref6" localSheetId="20">'15-بررسی'!#REF!</definedName>
    <definedName name="_ftnref6" localSheetId="21">'16'!#REF!</definedName>
    <definedName name="_ftnref6" localSheetId="22">'17'!#REF!</definedName>
    <definedName name="_ftnref6" localSheetId="23">'18'!#REF!</definedName>
    <definedName name="_ftnref6" localSheetId="24">'19'!#REF!</definedName>
    <definedName name="_ftnref6" localSheetId="5">'2'!#REF!</definedName>
    <definedName name="_ftnref6" localSheetId="25">'20'!#REF!</definedName>
    <definedName name="_ftnref6" localSheetId="26">'21'!#REF!</definedName>
    <definedName name="_ftnref6" localSheetId="31">'21.'!#REF!</definedName>
    <definedName name="_ftnref6" localSheetId="27">'22'!#REF!</definedName>
    <definedName name="_ftnref6" localSheetId="28">'23'!#REF!</definedName>
    <definedName name="_ftnref6" localSheetId="29">'24'!#REF!</definedName>
    <definedName name="_ftnref6" localSheetId="30">'25'!#REF!</definedName>
    <definedName name="_ftnref6" localSheetId="32">'26'!#REF!</definedName>
    <definedName name="_ftnref6" localSheetId="33">'27'!#REF!</definedName>
    <definedName name="_ftnref6" localSheetId="34">'28'!#REF!</definedName>
    <definedName name="_ftnref6" localSheetId="35">'29'!#REF!</definedName>
    <definedName name="_ftnref6" localSheetId="8">'3'!#REF!</definedName>
    <definedName name="_ftnref6" localSheetId="36">'30'!#REF!</definedName>
    <definedName name="_ftnref6" localSheetId="37">'31'!#REF!</definedName>
    <definedName name="_ftnref6" localSheetId="38">'32'!#REF!</definedName>
    <definedName name="_ftnref6" localSheetId="39">'33'!#REF!</definedName>
    <definedName name="_ftnref6" localSheetId="40">'34-بررسی مجدد'!#REF!</definedName>
    <definedName name="_ftnref6" localSheetId="41">'35'!#REF!</definedName>
    <definedName name="_ftnref6" localSheetId="9">'4'!#REF!</definedName>
    <definedName name="_ftnref6" localSheetId="10">'5'!#REF!</definedName>
    <definedName name="_ftnref6" localSheetId="14">'9'!#REF!</definedName>
    <definedName name="_ftnref6" localSheetId="1">جامع!#REF!</definedName>
    <definedName name="_ftnref6" localSheetId="42">ریز!#REF!</definedName>
    <definedName name="_ftnref6" localSheetId="0">سربرگ!#REF!</definedName>
    <definedName name="_ftnref7" localSheetId="4">'1'!#REF!</definedName>
    <definedName name="_ftnref7" localSheetId="15">'10'!#REF!</definedName>
    <definedName name="_ftnref7" localSheetId="16">'11'!#REF!</definedName>
    <definedName name="_ftnref7" localSheetId="17">'12'!#REF!</definedName>
    <definedName name="_ftnref7" localSheetId="18">'13-نگراندیش'!#REF!</definedName>
    <definedName name="_ftnref7" localSheetId="19">'14-بررسی'!#REF!</definedName>
    <definedName name="_ftnref7" localSheetId="20">'15-بررسی'!#REF!</definedName>
    <definedName name="_ftnref7" localSheetId="21">'16'!#REF!</definedName>
    <definedName name="_ftnref7" localSheetId="22">'17'!#REF!</definedName>
    <definedName name="_ftnref7" localSheetId="23">'18'!#REF!</definedName>
    <definedName name="_ftnref7" localSheetId="24">'19'!#REF!</definedName>
    <definedName name="_ftnref7" localSheetId="5">'2'!#REF!</definedName>
    <definedName name="_ftnref7" localSheetId="25">'20'!#REF!</definedName>
    <definedName name="_ftnref7" localSheetId="26">'21'!#REF!</definedName>
    <definedName name="_ftnref7" localSheetId="31">'21.'!#REF!</definedName>
    <definedName name="_ftnref7" localSheetId="27">'22'!#REF!</definedName>
    <definedName name="_ftnref7" localSheetId="28">'23'!#REF!</definedName>
    <definedName name="_ftnref7" localSheetId="29">'24'!#REF!</definedName>
    <definedName name="_ftnref7" localSheetId="30">'25'!#REF!</definedName>
    <definedName name="_ftnref7" localSheetId="32">'26'!#REF!</definedName>
    <definedName name="_ftnref7" localSheetId="33">'27'!#REF!</definedName>
    <definedName name="_ftnref7" localSheetId="34">'28'!#REF!</definedName>
    <definedName name="_ftnref7" localSheetId="35">'29'!#REF!</definedName>
    <definedName name="_ftnref7" localSheetId="8">'3'!#REF!</definedName>
    <definedName name="_ftnref7" localSheetId="36">'30'!#REF!</definedName>
    <definedName name="_ftnref7" localSheetId="37">'31'!#REF!</definedName>
    <definedName name="_ftnref7" localSheetId="38">'32'!#REF!</definedName>
    <definedName name="_ftnref7" localSheetId="39">'33'!#REF!</definedName>
    <definedName name="_ftnref7" localSheetId="40">'34-بررسی مجدد'!#REF!</definedName>
    <definedName name="_ftnref7" localSheetId="41">'35'!#REF!</definedName>
    <definedName name="_ftnref7" localSheetId="9">'4'!#REF!</definedName>
    <definedName name="_ftnref7" localSheetId="10">'5'!#REF!</definedName>
    <definedName name="_ftnref7" localSheetId="14">'9'!#REF!</definedName>
    <definedName name="_ftnref7" localSheetId="1">جامع!#REF!</definedName>
    <definedName name="_ftnref7" localSheetId="42">ریز!#REF!</definedName>
    <definedName name="_ftnref7" localSheetId="0">سربرگ!#REF!</definedName>
    <definedName name="_ftnref8" localSheetId="4">'1'!#REF!</definedName>
    <definedName name="_ftnref8" localSheetId="15">'10'!#REF!</definedName>
    <definedName name="_ftnref8" localSheetId="16">'11'!#REF!</definedName>
    <definedName name="_ftnref8" localSheetId="17">'12'!#REF!</definedName>
    <definedName name="_ftnref8" localSheetId="18">'13-نگراندیش'!#REF!</definedName>
    <definedName name="_ftnref8" localSheetId="19">'14-بررسی'!#REF!</definedName>
    <definedName name="_ftnref8" localSheetId="20">'15-بررسی'!#REF!</definedName>
    <definedName name="_ftnref8" localSheetId="21">'16'!#REF!</definedName>
    <definedName name="_ftnref8" localSheetId="22">'17'!#REF!</definedName>
    <definedName name="_ftnref8" localSheetId="23">'18'!#REF!</definedName>
    <definedName name="_ftnref8" localSheetId="24">'19'!#REF!</definedName>
    <definedName name="_ftnref8" localSheetId="5">'2'!#REF!</definedName>
    <definedName name="_ftnref8" localSheetId="25">'20'!#REF!</definedName>
    <definedName name="_ftnref8" localSheetId="26">'21'!#REF!</definedName>
    <definedName name="_ftnref8" localSheetId="31">'21.'!#REF!</definedName>
    <definedName name="_ftnref8" localSheetId="27">'22'!#REF!</definedName>
    <definedName name="_ftnref8" localSheetId="28">'23'!#REF!</definedName>
    <definedName name="_ftnref8" localSheetId="29">'24'!#REF!</definedName>
    <definedName name="_ftnref8" localSheetId="30">'25'!#REF!</definedName>
    <definedName name="_ftnref8" localSheetId="32">'26'!#REF!</definedName>
    <definedName name="_ftnref8" localSheetId="33">'27'!#REF!</definedName>
    <definedName name="_ftnref8" localSheetId="34">'28'!#REF!</definedName>
    <definedName name="_ftnref8" localSheetId="35">'29'!#REF!</definedName>
    <definedName name="_ftnref8" localSheetId="8">'3'!#REF!</definedName>
    <definedName name="_ftnref8" localSheetId="36">'30'!#REF!</definedName>
    <definedName name="_ftnref8" localSheetId="37">'31'!#REF!</definedName>
    <definedName name="_ftnref8" localSheetId="38">'32'!#REF!</definedName>
    <definedName name="_ftnref8" localSheetId="39">'33'!#REF!</definedName>
    <definedName name="_ftnref8" localSheetId="40">'34-بررسی مجدد'!#REF!</definedName>
    <definedName name="_ftnref8" localSheetId="41">'35'!#REF!</definedName>
    <definedName name="_ftnref8" localSheetId="9">'4'!#REF!</definedName>
    <definedName name="_ftnref8" localSheetId="10">'5'!#REF!</definedName>
    <definedName name="_ftnref8" localSheetId="14">'9'!#REF!</definedName>
    <definedName name="_ftnref8" localSheetId="1">جامع!#REF!</definedName>
    <definedName name="_ftnref8" localSheetId="42">ریز!#REF!</definedName>
    <definedName name="_ftnref8" localSheetId="0">سربرگ!#REF!</definedName>
    <definedName name="_ftnref9" localSheetId="4">'1'!#REF!</definedName>
    <definedName name="_ftnref9" localSheetId="15">'10'!#REF!</definedName>
    <definedName name="_ftnref9" localSheetId="16">'11'!#REF!</definedName>
    <definedName name="_ftnref9" localSheetId="17">'12'!#REF!</definedName>
    <definedName name="_ftnref9" localSheetId="18">'13-نگراندیش'!#REF!</definedName>
    <definedName name="_ftnref9" localSheetId="19">'14-بررسی'!#REF!</definedName>
    <definedName name="_ftnref9" localSheetId="20">'15-بررسی'!#REF!</definedName>
    <definedName name="_ftnref9" localSheetId="21">'16'!#REF!</definedName>
    <definedName name="_ftnref9" localSheetId="22">'17'!#REF!</definedName>
    <definedName name="_ftnref9" localSheetId="23">'18'!#REF!</definedName>
    <definedName name="_ftnref9" localSheetId="24">'19'!#REF!</definedName>
    <definedName name="_ftnref9" localSheetId="5">'2'!#REF!</definedName>
    <definedName name="_ftnref9" localSheetId="25">'20'!#REF!</definedName>
    <definedName name="_ftnref9" localSheetId="26">'21'!#REF!</definedName>
    <definedName name="_ftnref9" localSheetId="31">'21.'!#REF!</definedName>
    <definedName name="_ftnref9" localSheetId="27">'22'!#REF!</definedName>
    <definedName name="_ftnref9" localSheetId="28">'23'!#REF!</definedName>
    <definedName name="_ftnref9" localSheetId="29">'24'!#REF!</definedName>
    <definedName name="_ftnref9" localSheetId="30">'25'!#REF!</definedName>
    <definedName name="_ftnref9" localSheetId="32">'26'!#REF!</definedName>
    <definedName name="_ftnref9" localSheetId="33">'27'!#REF!</definedName>
    <definedName name="_ftnref9" localSheetId="34">'28'!#REF!</definedName>
    <definedName name="_ftnref9" localSheetId="35">'29'!#REF!</definedName>
    <definedName name="_ftnref9" localSheetId="8">'3'!#REF!</definedName>
    <definedName name="_ftnref9" localSheetId="36">'30'!#REF!</definedName>
    <definedName name="_ftnref9" localSheetId="37">'31'!#REF!</definedName>
    <definedName name="_ftnref9" localSheetId="38">'32'!#REF!</definedName>
    <definedName name="_ftnref9" localSheetId="39">'33'!#REF!</definedName>
    <definedName name="_ftnref9" localSheetId="40">'34-بررسی مجدد'!#REF!</definedName>
    <definedName name="_ftnref9" localSheetId="41">'35'!#REF!</definedName>
    <definedName name="_ftnref9" localSheetId="9">'4'!#REF!</definedName>
    <definedName name="_ftnref9" localSheetId="10">'5'!#REF!</definedName>
    <definedName name="_ftnref9" localSheetId="14">'9'!#REF!</definedName>
    <definedName name="_ftnref9" localSheetId="1">جامع!#REF!</definedName>
    <definedName name="_ftnref9" localSheetId="42">ریز!#REF!</definedName>
    <definedName name="_ftnref9" localSheetId="0">سربرگ!#REF!</definedName>
    <definedName name="_ذ2798">'[1]25,26,27'!#REF!</definedName>
    <definedName name="com">'[2]صورت گردش وجوه نقد'!#REF!</definedName>
    <definedName name="date1">[2]عناوين!$B$2</definedName>
    <definedName name="date2">[2]عناوين!$B$3</definedName>
    <definedName name="F_101">#REF!</definedName>
    <definedName name="F_102">#REF!</definedName>
    <definedName name="F_103">#REF!</definedName>
    <definedName name="F_104">#REF!</definedName>
    <definedName name="F_105">#REF!</definedName>
    <definedName name="F_106">#REF!</definedName>
    <definedName name="F_107">#REF!</definedName>
    <definedName name="F_108">#REF!</definedName>
    <definedName name="F_109">#REF!</definedName>
    <definedName name="F_110">#REF!</definedName>
    <definedName name="F_111">#REF!</definedName>
    <definedName name="F_112">#REF!</definedName>
    <definedName name="F_113">#REF!</definedName>
    <definedName name="F_114">#REF!</definedName>
    <definedName name="F_115">#REF!</definedName>
    <definedName name="F_116">#REF!</definedName>
    <definedName name="F_117">#REF!</definedName>
    <definedName name="F_118">#REF!</definedName>
    <definedName name="F_119">#REF!</definedName>
    <definedName name="F_120">#REF!</definedName>
    <definedName name="F_121">#REF!</definedName>
    <definedName name="F_122">#REF!</definedName>
    <definedName name="F_123">#REF!</definedName>
    <definedName name="F_124">#REF!</definedName>
    <definedName name="F_125">#REF!</definedName>
    <definedName name="F_126">#REF!</definedName>
    <definedName name="F_127">#REF!</definedName>
    <definedName name="F_201">#REF!</definedName>
    <definedName name="F_202">#REF!</definedName>
    <definedName name="F_301">#REF!</definedName>
    <definedName name="F_302">#REF!</definedName>
    <definedName name="F_303">#REF!</definedName>
    <definedName name="F_304">#REF!</definedName>
    <definedName name="F_305">#REF!</definedName>
    <definedName name="F_306">#REF!</definedName>
    <definedName name="F_307">#REF!</definedName>
    <definedName name="F_308">#REF!</definedName>
    <definedName name="hjk" localSheetId="4">#REF!</definedName>
    <definedName name="hjk" localSheetId="15">#REF!</definedName>
    <definedName name="hjk" localSheetId="16">#REF!</definedName>
    <definedName name="hjk" localSheetId="17">#REF!</definedName>
    <definedName name="hjk" localSheetId="18">#REF!</definedName>
    <definedName name="hjk" localSheetId="19">#REF!</definedName>
    <definedName name="hjk" localSheetId="20">#REF!</definedName>
    <definedName name="hjk" localSheetId="21">#REF!</definedName>
    <definedName name="hjk" localSheetId="22">#REF!</definedName>
    <definedName name="hjk" localSheetId="23">#REF!</definedName>
    <definedName name="hjk" localSheetId="24">#REF!</definedName>
    <definedName name="hjk" localSheetId="27">#REF!</definedName>
    <definedName name="hjk" localSheetId="29">#REF!</definedName>
    <definedName name="hjk" localSheetId="30">#REF!</definedName>
    <definedName name="hjk" localSheetId="32">#REF!</definedName>
    <definedName name="hjk" localSheetId="33">#REF!</definedName>
    <definedName name="hjk" localSheetId="7">#REF!</definedName>
    <definedName name="hjk" localSheetId="34">#REF!</definedName>
    <definedName name="hjk" localSheetId="8">#REF!</definedName>
    <definedName name="hjk" localSheetId="36">#REF!</definedName>
    <definedName name="hjk" localSheetId="37">#REF!</definedName>
    <definedName name="hjk" localSheetId="39">#REF!</definedName>
    <definedName name="hjk" localSheetId="40">#REF!</definedName>
    <definedName name="hjk" localSheetId="6">#REF!</definedName>
    <definedName name="hjk" localSheetId="42">#REF!</definedName>
    <definedName name="hjk">#REF!</definedName>
    <definedName name="hyyh" localSheetId="15">#REF!</definedName>
    <definedName name="hyyh" localSheetId="16">#REF!</definedName>
    <definedName name="hyyh" localSheetId="17">#REF!</definedName>
    <definedName name="hyyh" localSheetId="18">#REF!</definedName>
    <definedName name="hyyh" localSheetId="19">#REF!</definedName>
    <definedName name="hyyh" localSheetId="20">#REF!</definedName>
    <definedName name="hyyh" localSheetId="23">#REF!</definedName>
    <definedName name="hyyh" localSheetId="24">#REF!</definedName>
    <definedName name="hyyh" localSheetId="29">#REF!</definedName>
    <definedName name="hyyh" localSheetId="30">#REF!</definedName>
    <definedName name="hyyh" localSheetId="32">#REF!</definedName>
    <definedName name="hyyh" localSheetId="33">#REF!</definedName>
    <definedName name="hyyh" localSheetId="34">#REF!</definedName>
    <definedName name="hyyh" localSheetId="42">#REF!</definedName>
    <definedName name="hyyh">#REF!</definedName>
    <definedName name="m">[3]INCOME!$A$3</definedName>
    <definedName name="MATRIX">#REF!</definedName>
    <definedName name="mt">#REF!</definedName>
    <definedName name="_xlnm.Print_Area" localSheetId="4">'1'!$A$1:$I$22</definedName>
    <definedName name="_xlnm.Print_Area" localSheetId="15">'10'!$A$1:$AM$28</definedName>
    <definedName name="_xlnm.Print_Area" localSheetId="16">'11'!$A$1:$M$53</definedName>
    <definedName name="_xlnm.Print_Area" localSheetId="17">'12'!$A$1:$K$69</definedName>
    <definedName name="_xlnm.Print_Area" localSheetId="18">'13-نگراندیش'!$A$1:$N$23</definedName>
    <definedName name="_xlnm.Print_Area" localSheetId="19">'14-بررسی'!$A$1:$J$61</definedName>
    <definedName name="_xlnm.Print_Area" localSheetId="20">'15-بررسی'!$A$1:$I$57</definedName>
    <definedName name="_xlnm.Print_Area" localSheetId="21">'16'!$A$1:$H$35</definedName>
    <definedName name="_xlnm.Print_Area" localSheetId="22">'17'!$A$1:$J$50</definedName>
    <definedName name="_xlnm.Print_Area" localSheetId="23">'18'!$A$1:$K$38</definedName>
    <definedName name="_xlnm.Print_Area" localSheetId="24">'19'!$A$1:$O$16</definedName>
    <definedName name="_xlnm.Print_Area" localSheetId="5">'2'!$A$1:$H$37</definedName>
    <definedName name="_xlnm.Print_Area" localSheetId="25">'20'!$A$1:$J$17</definedName>
    <definedName name="_xlnm.Print_Area" localSheetId="26">'21'!$A$1:$J$33</definedName>
    <definedName name="_xlnm.Print_Area" localSheetId="31">'21.'!$A$1:$F$31</definedName>
    <definedName name="_xlnm.Print_Area" localSheetId="27">'22'!$A$1:$F$38</definedName>
    <definedName name="_xlnm.Print_Area" localSheetId="28">'23'!$A$1:$N$19</definedName>
    <definedName name="_xlnm.Print_Area" localSheetId="29">'24'!$A$1:$G$22</definedName>
    <definedName name="_xlnm.Print_Area" localSheetId="30">'25'!$A$1:$L$65</definedName>
    <definedName name="_xlnm.Print_Area" localSheetId="32">'26'!$A$1:$L$70</definedName>
    <definedName name="_xlnm.Print_Area" localSheetId="33">'27'!$A$1:$L$53</definedName>
    <definedName name="_xlnm.Print_Area" localSheetId="7">'270'!$A$1:$I$31</definedName>
    <definedName name="_xlnm.Print_Area" localSheetId="34">'28'!$A$1:$I$29</definedName>
    <definedName name="_xlnm.Print_Area" localSheetId="35">'29'!$A$1:$G$26</definedName>
    <definedName name="_xlnm.Print_Area" localSheetId="8">'3'!$A$1:$E$34</definedName>
    <definedName name="_xlnm.Print_Area" localSheetId="36">'30'!$A$1:$J$25</definedName>
    <definedName name="_xlnm.Print_Area" localSheetId="37">'31'!$A$1:$J$37</definedName>
    <definedName name="_xlnm.Print_Area" localSheetId="38">'32'!$A$1:$J$24</definedName>
    <definedName name="_xlnm.Print_Area" localSheetId="39">'33'!$A$1:$J$45</definedName>
    <definedName name="_xlnm.Print_Area" localSheetId="40">'34-بررسی مجدد'!$A$1:$L$27</definedName>
    <definedName name="_xlnm.Print_Area" localSheetId="41">'35'!$A$1:$I$40</definedName>
    <definedName name="_xlnm.Print_Area" localSheetId="9">'4'!$A$1:$I$39</definedName>
    <definedName name="_xlnm.Print_Area" localSheetId="10">'5'!$A$1:$H$20</definedName>
    <definedName name="_xlnm.Print_Area" localSheetId="6">'5 (2)'!$A$1:$K$33</definedName>
    <definedName name="_xlnm.Print_Area" localSheetId="11">'6'!$A$1:$E$28</definedName>
    <definedName name="_xlnm.Print_Area" localSheetId="12">'7'!$A$1:$E$29</definedName>
    <definedName name="_xlnm.Print_Area" localSheetId="13">'8'!$A$1:$E$13</definedName>
    <definedName name="_xlnm.Print_Area" localSheetId="14">'9'!$A$1:$W$29</definedName>
    <definedName name="_xlnm.Print_Area" localSheetId="2">'تراز 1399'!$A$1:$P$922</definedName>
    <definedName name="_xlnm.Print_Area" localSheetId="3">'تراز 1400'!$A$1:$O$759</definedName>
    <definedName name="_xlnm.Print_Area" localSheetId="42">ریز!$A$1:$M$61</definedName>
    <definedName name="اندوخته">#REF!</definedName>
    <definedName name="بدهكار" localSheetId="7">'[4]تراز آزمايشي'!$K$3:$K$10315</definedName>
    <definedName name="بدهكار" localSheetId="6">'[4]تراز آزمايشي'!$K$3:$K$10315</definedName>
    <definedName name="بدهكار">'[5]تراز آزمايشي'!$K$3:$K$10315</definedName>
    <definedName name="بستانكار" localSheetId="7">'[4]تراز آزمايشي'!$L$3:$L$10315</definedName>
    <definedName name="بستانكار" localSheetId="6">'[4]تراز آزمايشي'!$L$3:$L$10315</definedName>
    <definedName name="بستانكار">'[5]تراز آزمايشي'!$L$3:$L$10315</definedName>
    <definedName name="درآمد">#REF!</definedName>
    <definedName name="س">#REF!</definedName>
    <definedName name="سسس">#REF!</definedName>
    <definedName name="سود">#REF!</definedName>
    <definedName name="سهام">#REF!</definedName>
    <definedName name="سهم">#REF!</definedName>
    <definedName name="كد3رقمي" localSheetId="7">'[6]تراز آزمايشي'!$P$3:$P$10315</definedName>
    <definedName name="كد3رقمي" localSheetId="6">'[6]تراز آزمايشي'!$P$3:$P$10315</definedName>
    <definedName name="كد3رقمي">'[7]تراز آزمايشي'!$P$3:$P$10315</definedName>
    <definedName name="كداصلي" localSheetId="7">'[4]تراز آزمايشي'!$M$3:$M$10315</definedName>
    <definedName name="كداصلي" localSheetId="6">'[4]تراز آزمايشي'!$M$3:$M$10315</definedName>
    <definedName name="كداصلي">'[5]تراز آزمايشي'!$M$3:$M$10315</definedName>
    <definedName name="كدكل" localSheetId="7">'[6]تراز آزمايشي'!$C$3:$C$5260</definedName>
    <definedName name="كدكل" localSheetId="6">'[6]تراز آزمايشي'!$C$3:$C$5260</definedName>
    <definedName name="كدكل">'[7]تراز آزمايشي'!$C$3:$C$5260</definedName>
    <definedName name="منطقهLOOKUP" localSheetId="7">'[6]تراز آزمايشي'!$A$3:$H$10315</definedName>
    <definedName name="منطقهLOOKUP" localSheetId="6">'[6]تراز آزمايشي'!$A$3:$H$10315</definedName>
    <definedName name="منطقهLOOKUP">'[7]تراز آزمايشي'!$A$3:$H$10315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27" i="64" l="1"/>
  <c r="I28" i="64" s="1"/>
  <c r="P9" i="114" l="1"/>
  <c r="P12" i="114"/>
  <c r="O9" i="114"/>
  <c r="H7" i="33"/>
  <c r="J7" i="33"/>
  <c r="L7" i="33"/>
  <c r="H33" i="92"/>
  <c r="F34" i="92"/>
  <c r="F33" i="92"/>
  <c r="P243" i="116"/>
  <c r="N12" i="8"/>
  <c r="N13" i="33"/>
  <c r="F13" i="33"/>
  <c r="D20" i="108" l="1"/>
  <c r="J23" i="108"/>
  <c r="J24" i="108"/>
  <c r="F24" i="108"/>
  <c r="J17" i="108"/>
  <c r="F17" i="108"/>
  <c r="E17" i="108"/>
  <c r="J15" i="108"/>
  <c r="F15" i="108"/>
  <c r="F28" i="8"/>
  <c r="D10" i="12"/>
  <c r="A3" i="125"/>
  <c r="A3" i="123"/>
  <c r="T10" i="33"/>
  <c r="F10" i="33"/>
  <c r="N10" i="33"/>
  <c r="E59" i="123"/>
  <c r="E62" i="123"/>
  <c r="E60" i="123"/>
  <c r="M20" i="125"/>
  <c r="I20" i="125"/>
  <c r="G20" i="125"/>
  <c r="E20" i="125"/>
  <c r="K19" i="125"/>
  <c r="C19" i="125"/>
  <c r="K18" i="125"/>
  <c r="C18" i="125"/>
  <c r="K17" i="125"/>
  <c r="K16" i="125"/>
  <c r="C16" i="125"/>
  <c r="K15" i="125"/>
  <c r="C15" i="125"/>
  <c r="K14" i="125"/>
  <c r="C14" i="125"/>
  <c r="K13" i="125"/>
  <c r="K12" i="125"/>
  <c r="A2" i="125"/>
  <c r="A1" i="125"/>
  <c r="G52" i="123"/>
  <c r="E52" i="123"/>
  <c r="I32" i="123"/>
  <c r="I33" i="123"/>
  <c r="I34" i="123"/>
  <c r="I35" i="123"/>
  <c r="I36" i="123"/>
  <c r="I37" i="123"/>
  <c r="I38" i="123"/>
  <c r="I39" i="123"/>
  <c r="I40" i="123"/>
  <c r="I41" i="123"/>
  <c r="I42" i="123"/>
  <c r="I43" i="123"/>
  <c r="I44" i="123"/>
  <c r="I45" i="123"/>
  <c r="I46" i="123"/>
  <c r="I47" i="123"/>
  <c r="I48" i="123"/>
  <c r="I49" i="123"/>
  <c r="I50" i="123"/>
  <c r="I51" i="123"/>
  <c r="I31" i="123"/>
  <c r="E24" i="123"/>
  <c r="E23" i="123"/>
  <c r="E22" i="123"/>
  <c r="E21" i="123"/>
  <c r="G25" i="123"/>
  <c r="G16" i="123"/>
  <c r="E15" i="123"/>
  <c r="E13" i="123"/>
  <c r="E9" i="123"/>
  <c r="E14" i="123"/>
  <c r="AG14" i="91"/>
  <c r="AG17" i="91"/>
  <c r="E10" i="123"/>
  <c r="E12" i="123"/>
  <c r="E11" i="123"/>
  <c r="E52" i="124"/>
  <c r="I39" i="124"/>
  <c r="E39" i="124"/>
  <c r="G38" i="124" s="1"/>
  <c r="K38" i="124" s="1"/>
  <c r="A2" i="124"/>
  <c r="A1" i="124"/>
  <c r="G64" i="123"/>
  <c r="A2" i="123"/>
  <c r="A1" i="123"/>
  <c r="E59" i="115"/>
  <c r="G38" i="115" s="1"/>
  <c r="K38" i="115" s="1"/>
  <c r="I59" i="115"/>
  <c r="AG12" i="91"/>
  <c r="K29" i="115"/>
  <c r="K28" i="115"/>
  <c r="K27" i="115"/>
  <c r="K26" i="115"/>
  <c r="K25" i="115"/>
  <c r="K24" i="115"/>
  <c r="K23" i="115"/>
  <c r="K22" i="115"/>
  <c r="K21" i="115"/>
  <c r="K20" i="115"/>
  <c r="K19" i="115"/>
  <c r="K18" i="115"/>
  <c r="K12" i="115"/>
  <c r="K11" i="115"/>
  <c r="K10" i="115"/>
  <c r="K9" i="115"/>
  <c r="K8" i="115"/>
  <c r="C22" i="115"/>
  <c r="C21" i="115"/>
  <c r="C20" i="115"/>
  <c r="C19" i="115"/>
  <c r="C18" i="115"/>
  <c r="C17" i="115"/>
  <c r="C16" i="115"/>
  <c r="C15" i="115"/>
  <c r="C14" i="115"/>
  <c r="C13" i="115"/>
  <c r="C12" i="115"/>
  <c r="C11" i="115"/>
  <c r="C10" i="115"/>
  <c r="C9" i="115"/>
  <c r="C8" i="115"/>
  <c r="E64" i="123" l="1"/>
  <c r="I52" i="123"/>
  <c r="K20" i="125"/>
  <c r="C20" i="125"/>
  <c r="E16" i="123"/>
  <c r="E25" i="123"/>
  <c r="G23" i="124"/>
  <c r="K23" i="124" s="1"/>
  <c r="G31" i="124"/>
  <c r="K31" i="124" s="1"/>
  <c r="G19" i="124"/>
  <c r="K19" i="124" s="1"/>
  <c r="G35" i="124"/>
  <c r="K35" i="124" s="1"/>
  <c r="G27" i="124"/>
  <c r="K27" i="124" s="1"/>
  <c r="G20" i="124"/>
  <c r="K20" i="124" s="1"/>
  <c r="G28" i="124"/>
  <c r="K28" i="124" s="1"/>
  <c r="G36" i="124"/>
  <c r="K36" i="124" s="1"/>
  <c r="G16" i="124"/>
  <c r="G24" i="124"/>
  <c r="K24" i="124" s="1"/>
  <c r="G32" i="124"/>
  <c r="K32" i="124" s="1"/>
  <c r="G17" i="124"/>
  <c r="K17" i="124" s="1"/>
  <c r="G21" i="124"/>
  <c r="K21" i="124" s="1"/>
  <c r="G25" i="124"/>
  <c r="K25" i="124" s="1"/>
  <c r="G29" i="124"/>
  <c r="K29" i="124" s="1"/>
  <c r="G33" i="124"/>
  <c r="K33" i="124" s="1"/>
  <c r="G37" i="124"/>
  <c r="K37" i="124" s="1"/>
  <c r="G18" i="124"/>
  <c r="K18" i="124" s="1"/>
  <c r="G22" i="124"/>
  <c r="K22" i="124" s="1"/>
  <c r="G26" i="124"/>
  <c r="K26" i="124" s="1"/>
  <c r="G30" i="124"/>
  <c r="K30" i="124" s="1"/>
  <c r="G34" i="124"/>
  <c r="K34" i="124" s="1"/>
  <c r="G57" i="115"/>
  <c r="K57" i="115" s="1"/>
  <c r="G53" i="115"/>
  <c r="K53" i="115" s="1"/>
  <c r="G41" i="115"/>
  <c r="K41" i="115" s="1"/>
  <c r="G36" i="115"/>
  <c r="G56" i="115"/>
  <c r="K56" i="115" s="1"/>
  <c r="G52" i="115"/>
  <c r="K52" i="115" s="1"/>
  <c r="G48" i="115"/>
  <c r="K48" i="115" s="1"/>
  <c r="G44" i="115"/>
  <c r="K44" i="115" s="1"/>
  <c r="G40" i="115"/>
  <c r="K40" i="115" s="1"/>
  <c r="G37" i="115"/>
  <c r="K37" i="115" s="1"/>
  <c r="G45" i="115"/>
  <c r="K45" i="115" s="1"/>
  <c r="K13" i="115"/>
  <c r="G55" i="115"/>
  <c r="K55" i="115" s="1"/>
  <c r="G51" i="115"/>
  <c r="K51" i="115" s="1"/>
  <c r="G47" i="115"/>
  <c r="K47" i="115" s="1"/>
  <c r="G43" i="115"/>
  <c r="K43" i="115" s="1"/>
  <c r="G39" i="115"/>
  <c r="K39" i="115" s="1"/>
  <c r="G49" i="115"/>
  <c r="K49" i="115" s="1"/>
  <c r="G58" i="115"/>
  <c r="K58" i="115" s="1"/>
  <c r="G54" i="115"/>
  <c r="K54" i="115" s="1"/>
  <c r="G50" i="115"/>
  <c r="K50" i="115" s="1"/>
  <c r="G46" i="115"/>
  <c r="K46" i="115" s="1"/>
  <c r="G42" i="115"/>
  <c r="K42" i="115" s="1"/>
  <c r="K30" i="115"/>
  <c r="C23" i="115"/>
  <c r="E14" i="109"/>
  <c r="E14" i="88"/>
  <c r="E12" i="88"/>
  <c r="N975" i="116"/>
  <c r="M975" i="116"/>
  <c r="L975" i="116"/>
  <c r="K975" i="116"/>
  <c r="J975" i="116"/>
  <c r="I975" i="116"/>
  <c r="S156" i="107"/>
  <c r="AG24" i="91"/>
  <c r="D24" i="12" s="1"/>
  <c r="AG23" i="91"/>
  <c r="P207" i="116"/>
  <c r="Q207" i="116" s="1"/>
  <c r="P208" i="116"/>
  <c r="Q208" i="116" s="1"/>
  <c r="P209" i="116"/>
  <c r="Q209" i="116" s="1"/>
  <c r="P210" i="116"/>
  <c r="Q210" i="116" s="1"/>
  <c r="P211" i="116"/>
  <c r="Q211" i="116" s="1"/>
  <c r="P212" i="116"/>
  <c r="Q212" i="116" s="1"/>
  <c r="P213" i="116"/>
  <c r="Q213" i="116" s="1"/>
  <c r="P214" i="116"/>
  <c r="Q214" i="116" s="1"/>
  <c r="P215" i="116"/>
  <c r="Q215" i="116" s="1"/>
  <c r="P216" i="116"/>
  <c r="Q216" i="116" s="1"/>
  <c r="P217" i="116"/>
  <c r="Q217" i="116" s="1"/>
  <c r="P218" i="116"/>
  <c r="Q218" i="116" s="1"/>
  <c r="P219" i="116"/>
  <c r="Q219" i="116" s="1"/>
  <c r="P220" i="116"/>
  <c r="Q220" i="116" s="1"/>
  <c r="P221" i="116"/>
  <c r="Q221" i="116" s="1"/>
  <c r="P222" i="116"/>
  <c r="Q222" i="116" s="1"/>
  <c r="P223" i="116"/>
  <c r="Q223" i="116" s="1"/>
  <c r="P224" i="116"/>
  <c r="Q224" i="116" s="1"/>
  <c r="P225" i="116"/>
  <c r="Q225" i="116" s="1"/>
  <c r="P226" i="116"/>
  <c r="Q226" i="116" s="1"/>
  <c r="P227" i="116"/>
  <c r="Q227" i="116" s="1"/>
  <c r="P228" i="116"/>
  <c r="Q228" i="116" s="1"/>
  <c r="P206" i="116"/>
  <c r="Q206" i="116" s="1"/>
  <c r="P76" i="116"/>
  <c r="P75" i="116"/>
  <c r="P74" i="116"/>
  <c r="P73" i="116"/>
  <c r="P72" i="116"/>
  <c r="P71" i="116"/>
  <c r="AO20" i="91"/>
  <c r="AG13" i="91"/>
  <c r="AJ13" i="91" s="1"/>
  <c r="AL13" i="91"/>
  <c r="AF13" i="91"/>
  <c r="AH9" i="91"/>
  <c r="AH20" i="91"/>
  <c r="AJ20" i="91" s="1"/>
  <c r="AG19" i="91"/>
  <c r="AJ19" i="91" s="1"/>
  <c r="AJ17" i="91"/>
  <c r="AO21" i="91"/>
  <c r="AG10" i="91"/>
  <c r="AJ10" i="91" s="1"/>
  <c r="AG8" i="91"/>
  <c r="AJ8" i="91" s="1"/>
  <c r="AI21" i="91"/>
  <c r="AI25" i="91" s="1"/>
  <c r="L18" i="33"/>
  <c r="L20" i="33" s="1"/>
  <c r="L16" i="33"/>
  <c r="L15" i="33"/>
  <c r="L11" i="33"/>
  <c r="L8" i="33"/>
  <c r="J16" i="33"/>
  <c r="J15" i="33"/>
  <c r="J11" i="33"/>
  <c r="J8" i="33"/>
  <c r="H18" i="33"/>
  <c r="H16" i="33"/>
  <c r="H15" i="33"/>
  <c r="H11" i="33"/>
  <c r="H8" i="33"/>
  <c r="D16" i="33"/>
  <c r="D8" i="33"/>
  <c r="D10" i="33" s="1"/>
  <c r="J18" i="33"/>
  <c r="D18" i="33"/>
  <c r="D11" i="33"/>
  <c r="B11" i="33"/>
  <c r="B7" i="33"/>
  <c r="B10" i="33" s="1"/>
  <c r="G25" i="88"/>
  <c r="E25" i="88"/>
  <c r="E10" i="108"/>
  <c r="F10" i="108"/>
  <c r="G10" i="108"/>
  <c r="I10" i="108"/>
  <c r="J10" i="108"/>
  <c r="D9" i="108"/>
  <c r="D10" i="108" s="1"/>
  <c r="E10" i="88"/>
  <c r="H19" i="92"/>
  <c r="F19" i="92"/>
  <c r="H14" i="92"/>
  <c r="F18" i="92"/>
  <c r="F17" i="92"/>
  <c r="F16" i="92"/>
  <c r="F15" i="92"/>
  <c r="F14" i="92"/>
  <c r="F13" i="92"/>
  <c r="F12" i="92"/>
  <c r="F11" i="92"/>
  <c r="F10" i="92"/>
  <c r="F9" i="92"/>
  <c r="F8" i="92"/>
  <c r="I47" i="122"/>
  <c r="G47" i="122"/>
  <c r="E46" i="122"/>
  <c r="L46" i="122" s="1"/>
  <c r="C46" i="122" s="1"/>
  <c r="E45" i="122"/>
  <c r="L45" i="122" s="1"/>
  <c r="C45" i="122" s="1"/>
  <c r="L44" i="122"/>
  <c r="C44" i="122" s="1"/>
  <c r="L43" i="122"/>
  <c r="C43" i="122" s="1"/>
  <c r="E42" i="122"/>
  <c r="L42" i="122" s="1"/>
  <c r="C42" i="122" s="1"/>
  <c r="E41" i="122"/>
  <c r="L41" i="122" s="1"/>
  <c r="C41" i="122" s="1"/>
  <c r="E40" i="122"/>
  <c r="L40" i="122" s="1"/>
  <c r="C40" i="122" s="1"/>
  <c r="E39" i="122"/>
  <c r="L39" i="122" s="1"/>
  <c r="C39" i="122" s="1"/>
  <c r="E38" i="122"/>
  <c r="L38" i="122" s="1"/>
  <c r="C38" i="122" s="1"/>
  <c r="E37" i="122"/>
  <c r="L37" i="122" s="1"/>
  <c r="C37" i="122" s="1"/>
  <c r="K36" i="122"/>
  <c r="E36" i="122"/>
  <c r="L36" i="122" s="1"/>
  <c r="C36" i="122" s="1"/>
  <c r="K35" i="122"/>
  <c r="E35" i="122"/>
  <c r="E34" i="122"/>
  <c r="K34" i="122" s="1"/>
  <c r="E33" i="122"/>
  <c r="L33" i="122" s="1"/>
  <c r="C33" i="122" s="1"/>
  <c r="L32" i="122"/>
  <c r="C32" i="122" s="1"/>
  <c r="E31" i="122"/>
  <c r="L31" i="122" s="1"/>
  <c r="C31" i="122" s="1"/>
  <c r="K30" i="122"/>
  <c r="E30" i="122"/>
  <c r="L30" i="122" s="1"/>
  <c r="C30" i="122" s="1"/>
  <c r="K29" i="122"/>
  <c r="E29" i="122"/>
  <c r="K28" i="122"/>
  <c r="E28" i="122"/>
  <c r="L28" i="122" s="1"/>
  <c r="C28" i="122" s="1"/>
  <c r="K27" i="122"/>
  <c r="E27" i="122"/>
  <c r="K26" i="122"/>
  <c r="E26" i="122"/>
  <c r="L26" i="122" s="1"/>
  <c r="C26" i="122" s="1"/>
  <c r="K25" i="122"/>
  <c r="E25" i="122"/>
  <c r="K24" i="122"/>
  <c r="E24" i="122"/>
  <c r="L24" i="122" s="1"/>
  <c r="C24" i="122" s="1"/>
  <c r="K23" i="122"/>
  <c r="E23" i="122"/>
  <c r="K22" i="122"/>
  <c r="E22" i="122"/>
  <c r="L22" i="122" s="1"/>
  <c r="C22" i="122" s="1"/>
  <c r="K21" i="122"/>
  <c r="E21" i="122"/>
  <c r="K20" i="122"/>
  <c r="E20" i="122"/>
  <c r="L20" i="122" s="1"/>
  <c r="C20" i="122" s="1"/>
  <c r="K19" i="122"/>
  <c r="L19" i="122" s="1"/>
  <c r="C19" i="122" s="1"/>
  <c r="K18" i="122"/>
  <c r="E18" i="122"/>
  <c r="K17" i="122"/>
  <c r="E17" i="122"/>
  <c r="K16" i="122"/>
  <c r="E16" i="122"/>
  <c r="E15" i="122"/>
  <c r="L15" i="122" s="1"/>
  <c r="C15" i="122" s="1"/>
  <c r="E14" i="122"/>
  <c r="L14" i="122" s="1"/>
  <c r="C14" i="122" s="1"/>
  <c r="K13" i="122"/>
  <c r="E13" i="122"/>
  <c r="E12" i="122"/>
  <c r="L12" i="122" s="1"/>
  <c r="C12" i="122" s="1"/>
  <c r="K11" i="122"/>
  <c r="E11" i="122"/>
  <c r="K10" i="122"/>
  <c r="E10" i="122"/>
  <c r="K9" i="122"/>
  <c r="E9" i="122"/>
  <c r="A3" i="122"/>
  <c r="A2" i="122"/>
  <c r="A1" i="122"/>
  <c r="H13" i="33" l="1"/>
  <c r="H20" i="92"/>
  <c r="P18" i="33"/>
  <c r="D13" i="33"/>
  <c r="K978" i="116"/>
  <c r="K984" i="116"/>
  <c r="L978" i="116"/>
  <c r="L984" i="116"/>
  <c r="I978" i="116"/>
  <c r="I984" i="116"/>
  <c r="M978" i="116"/>
  <c r="M984" i="116"/>
  <c r="J978" i="116"/>
  <c r="J984" i="116"/>
  <c r="N978" i="116"/>
  <c r="N984" i="116"/>
  <c r="AJ24" i="91"/>
  <c r="AJ23" i="91"/>
  <c r="D15" i="12"/>
  <c r="J10" i="33"/>
  <c r="J13" i="33" s="1"/>
  <c r="L10" i="33"/>
  <c r="L13" i="33" s="1"/>
  <c r="H10" i="33"/>
  <c r="G39" i="124"/>
  <c r="K16" i="124"/>
  <c r="K39" i="124"/>
  <c r="K36" i="115"/>
  <c r="K59" i="115" s="1"/>
  <c r="G59" i="115"/>
  <c r="H9" i="108"/>
  <c r="H10" i="108" s="1"/>
  <c r="AK13" i="91"/>
  <c r="AM13" i="91" s="1"/>
  <c r="AH21" i="91"/>
  <c r="AH25" i="91" s="1"/>
  <c r="AJ9" i="91"/>
  <c r="F20" i="92"/>
  <c r="E13" i="88" s="1"/>
  <c r="L17" i="122"/>
  <c r="C17" i="122" s="1"/>
  <c r="L13" i="122"/>
  <c r="C13" i="122" s="1"/>
  <c r="L16" i="122"/>
  <c r="C16" i="122" s="1"/>
  <c r="L18" i="122"/>
  <c r="C18" i="122" s="1"/>
  <c r="L10" i="122"/>
  <c r="C10" i="122" s="1"/>
  <c r="L9" i="122"/>
  <c r="C9" i="122" s="1"/>
  <c r="L11" i="122"/>
  <c r="C11" i="122" s="1"/>
  <c r="L21" i="122"/>
  <c r="C21" i="122" s="1"/>
  <c r="L23" i="122"/>
  <c r="C23" i="122" s="1"/>
  <c r="L25" i="122"/>
  <c r="C25" i="122" s="1"/>
  <c r="L27" i="122"/>
  <c r="C27" i="122" s="1"/>
  <c r="L29" i="122"/>
  <c r="C29" i="122" s="1"/>
  <c r="L35" i="122"/>
  <c r="C35" i="122" s="1"/>
  <c r="E47" i="122"/>
  <c r="E11" i="88" s="1"/>
  <c r="L34" i="122"/>
  <c r="H26" i="92"/>
  <c r="H34" i="92" s="1"/>
  <c r="D31" i="92"/>
  <c r="D30" i="92"/>
  <c r="D27" i="92"/>
  <c r="D26" i="92"/>
  <c r="L12" i="121"/>
  <c r="G12" i="121"/>
  <c r="L11" i="121"/>
  <c r="A3" i="121"/>
  <c r="A2" i="121"/>
  <c r="A1" i="121"/>
  <c r="D8" i="43"/>
  <c r="M723" i="116"/>
  <c r="AJ14" i="91" s="1"/>
  <c r="K723" i="116"/>
  <c r="M167" i="116"/>
  <c r="L167" i="116"/>
  <c r="D10" i="43"/>
  <c r="D9" i="43"/>
  <c r="D11" i="100"/>
  <c r="F16" i="100"/>
  <c r="D15" i="100"/>
  <c r="D14" i="100"/>
  <c r="D13" i="100"/>
  <c r="D12" i="100"/>
  <c r="D10" i="100"/>
  <c r="D9" i="100"/>
  <c r="D8" i="100"/>
  <c r="G6" i="100"/>
  <c r="D22" i="108"/>
  <c r="D21" i="108"/>
  <c r="D14" i="108"/>
  <c r="D13" i="108"/>
  <c r="D12" i="108"/>
  <c r="G68" i="120"/>
  <c r="G67" i="120"/>
  <c r="G66" i="120"/>
  <c r="G35" i="120"/>
  <c r="G34" i="120"/>
  <c r="G33" i="120"/>
  <c r="G32" i="120"/>
  <c r="G31" i="120"/>
  <c r="G30" i="120"/>
  <c r="G29" i="120"/>
  <c r="G28" i="120"/>
  <c r="I27" i="120"/>
  <c r="I36" i="120" s="1"/>
  <c r="F12" i="49" s="1"/>
  <c r="G26" i="120"/>
  <c r="G25" i="120"/>
  <c r="G24" i="120"/>
  <c r="G23" i="120"/>
  <c r="G22" i="120"/>
  <c r="G21" i="120"/>
  <c r="G20" i="120"/>
  <c r="G19" i="120"/>
  <c r="G18" i="120"/>
  <c r="G17" i="120"/>
  <c r="G16" i="120"/>
  <c r="G15" i="120"/>
  <c r="G14" i="120"/>
  <c r="G13" i="120"/>
  <c r="G12" i="120"/>
  <c r="G11" i="120"/>
  <c r="G10" i="120"/>
  <c r="C27" i="64" s="1"/>
  <c r="G9" i="120"/>
  <c r="G8" i="120"/>
  <c r="A3" i="120"/>
  <c r="A2" i="120"/>
  <c r="A1" i="120"/>
  <c r="G26" i="110"/>
  <c r="G27" i="110"/>
  <c r="D27" i="64" s="1"/>
  <c r="G28" i="110"/>
  <c r="G29" i="110"/>
  <c r="G30" i="110"/>
  <c r="G31" i="110"/>
  <c r="G32" i="110"/>
  <c r="G33" i="110"/>
  <c r="G34" i="110"/>
  <c r="G35" i="110"/>
  <c r="I36" i="110"/>
  <c r="I24" i="86"/>
  <c r="O23" i="86"/>
  <c r="G23" i="86"/>
  <c r="M23" i="86" s="1"/>
  <c r="E23" i="86" s="1"/>
  <c r="O22" i="86"/>
  <c r="G22" i="86"/>
  <c r="M22" i="86" s="1"/>
  <c r="E22" i="86" s="1"/>
  <c r="O21" i="86"/>
  <c r="G21" i="86"/>
  <c r="M21" i="86" s="1"/>
  <c r="E21" i="86" s="1"/>
  <c r="O20" i="86"/>
  <c r="G20" i="86"/>
  <c r="M20" i="86" s="1"/>
  <c r="E20" i="86" s="1"/>
  <c r="O19" i="86"/>
  <c r="G19" i="86"/>
  <c r="M19" i="86" s="1"/>
  <c r="E19" i="86" s="1"/>
  <c r="O18" i="86"/>
  <c r="G18" i="86"/>
  <c r="M18" i="86" s="1"/>
  <c r="E18" i="86" s="1"/>
  <c r="O17" i="86"/>
  <c r="G17" i="86"/>
  <c r="M17" i="86" s="1"/>
  <c r="E17" i="86" s="1"/>
  <c r="O16" i="86"/>
  <c r="G16" i="86"/>
  <c r="M16" i="86" s="1"/>
  <c r="E16" i="86" s="1"/>
  <c r="O15" i="86"/>
  <c r="G15" i="86"/>
  <c r="M15" i="86" s="1"/>
  <c r="E15" i="86" s="1"/>
  <c r="O14" i="86"/>
  <c r="G14" i="86"/>
  <c r="M14" i="86" s="1"/>
  <c r="E14" i="86" s="1"/>
  <c r="O13" i="86"/>
  <c r="G13" i="86"/>
  <c r="M13" i="86" s="1"/>
  <c r="E13" i="86" s="1"/>
  <c r="O12" i="86"/>
  <c r="G12" i="86"/>
  <c r="M12" i="86" s="1"/>
  <c r="E12" i="86" s="1"/>
  <c r="O11" i="86"/>
  <c r="G11" i="86"/>
  <c r="M11" i="86" s="1"/>
  <c r="E11" i="86" s="1"/>
  <c r="O10" i="86"/>
  <c r="G10" i="86"/>
  <c r="M10" i="86" s="1"/>
  <c r="E10" i="86" s="1"/>
  <c r="O9" i="86"/>
  <c r="G9" i="86"/>
  <c r="I20" i="110"/>
  <c r="G19" i="110"/>
  <c r="G18" i="110"/>
  <c r="G17" i="110"/>
  <c r="G16" i="110"/>
  <c r="G15" i="110"/>
  <c r="G14" i="110"/>
  <c r="G13" i="110"/>
  <c r="E27" i="64" s="1"/>
  <c r="G12" i="110"/>
  <c r="G11" i="110"/>
  <c r="G10" i="110"/>
  <c r="G9" i="110"/>
  <c r="O14" i="109"/>
  <c r="I51" i="118"/>
  <c r="I50" i="118"/>
  <c r="N50" i="118" s="1"/>
  <c r="I49" i="118"/>
  <c r="N49" i="118" s="1"/>
  <c r="I48" i="118"/>
  <c r="N48" i="118" s="1"/>
  <c r="I47" i="118"/>
  <c r="I46" i="118"/>
  <c r="I45" i="118"/>
  <c r="I44" i="118"/>
  <c r="I43" i="118"/>
  <c r="N43" i="118" s="1"/>
  <c r="I42" i="118"/>
  <c r="I41" i="118"/>
  <c r="I40" i="118"/>
  <c r="N40" i="118" s="1"/>
  <c r="I39" i="118"/>
  <c r="I38" i="118"/>
  <c r="I37" i="118"/>
  <c r="I36" i="118"/>
  <c r="I35" i="118"/>
  <c r="I34" i="118"/>
  <c r="N34" i="118" s="1"/>
  <c r="I33" i="118"/>
  <c r="I32" i="118"/>
  <c r="N32" i="118" s="1"/>
  <c r="I31" i="118"/>
  <c r="I30" i="118"/>
  <c r="I29" i="118"/>
  <c r="N29" i="118" s="1"/>
  <c r="I28" i="118"/>
  <c r="N28" i="118" s="1"/>
  <c r="I27" i="118"/>
  <c r="I26" i="118"/>
  <c r="I25" i="118"/>
  <c r="I23" i="118"/>
  <c r="N23" i="118" s="1"/>
  <c r="I15" i="118"/>
  <c r="I22" i="118"/>
  <c r="I21" i="118"/>
  <c r="N21" i="118" s="1"/>
  <c r="I20" i="118"/>
  <c r="N20" i="118" s="1"/>
  <c r="I19" i="118"/>
  <c r="I18" i="118"/>
  <c r="I17" i="118"/>
  <c r="I16" i="118"/>
  <c r="N16" i="118" s="1"/>
  <c r="N15" i="118"/>
  <c r="I14" i="118"/>
  <c r="I13" i="118"/>
  <c r="I12" i="118"/>
  <c r="N12" i="118" s="1"/>
  <c r="I11" i="118"/>
  <c r="I10" i="118"/>
  <c r="N10" i="118" s="1"/>
  <c r="N13" i="118"/>
  <c r="N11" i="118"/>
  <c r="I9" i="118"/>
  <c r="N9" i="118" s="1"/>
  <c r="I8" i="118"/>
  <c r="N8" i="118" s="1"/>
  <c r="I7" i="118"/>
  <c r="K52" i="118"/>
  <c r="G52" i="118"/>
  <c r="P49" i="118"/>
  <c r="P51" i="118"/>
  <c r="N51" i="118"/>
  <c r="P50" i="118"/>
  <c r="P48" i="118"/>
  <c r="P47" i="118"/>
  <c r="N47" i="118"/>
  <c r="P46" i="118"/>
  <c r="N46" i="118"/>
  <c r="P45" i="118"/>
  <c r="N45" i="118"/>
  <c r="P44" i="118"/>
  <c r="N44" i="118"/>
  <c r="P43" i="118"/>
  <c r="P42" i="118"/>
  <c r="N42" i="118"/>
  <c r="P41" i="118"/>
  <c r="N41" i="118"/>
  <c r="P40" i="118"/>
  <c r="P39" i="118"/>
  <c r="N39" i="118"/>
  <c r="P38" i="118"/>
  <c r="N38" i="118"/>
  <c r="P37" i="118"/>
  <c r="N37" i="118"/>
  <c r="P36" i="118"/>
  <c r="N36" i="118"/>
  <c r="P35" i="118"/>
  <c r="N35" i="118"/>
  <c r="P34" i="118"/>
  <c r="P33" i="118"/>
  <c r="N33" i="118"/>
  <c r="P32" i="118"/>
  <c r="P31" i="118"/>
  <c r="N31" i="118"/>
  <c r="P30" i="118"/>
  <c r="N30" i="118"/>
  <c r="P29" i="118"/>
  <c r="P28" i="118"/>
  <c r="P27" i="118"/>
  <c r="N27" i="118"/>
  <c r="P26" i="118"/>
  <c r="N26" i="118"/>
  <c r="P25" i="118"/>
  <c r="N25" i="118"/>
  <c r="P24" i="118"/>
  <c r="N24" i="118"/>
  <c r="P23" i="118"/>
  <c r="P22" i="118"/>
  <c r="N22" i="118"/>
  <c r="P21" i="118"/>
  <c r="P20" i="118"/>
  <c r="P19" i="118"/>
  <c r="N19" i="118"/>
  <c r="P18" i="118"/>
  <c r="N18" i="118"/>
  <c r="P17" i="118"/>
  <c r="N17" i="118"/>
  <c r="P16" i="118"/>
  <c r="P15" i="118"/>
  <c r="P14" i="118"/>
  <c r="N14" i="118"/>
  <c r="P13" i="118"/>
  <c r="P12" i="118"/>
  <c r="P11" i="118"/>
  <c r="P10" i="118"/>
  <c r="P9" i="118"/>
  <c r="P8" i="118"/>
  <c r="P7" i="118"/>
  <c r="N7" i="118"/>
  <c r="A3" i="118"/>
  <c r="A2" i="118"/>
  <c r="A1" i="118"/>
  <c r="G69" i="117"/>
  <c r="I69" i="117"/>
  <c r="K69" i="117"/>
  <c r="N60" i="117"/>
  <c r="P60" i="117"/>
  <c r="N61" i="117"/>
  <c r="P61" i="117"/>
  <c r="N62" i="117"/>
  <c r="P62" i="117"/>
  <c r="N63" i="117"/>
  <c r="P63" i="117"/>
  <c r="N64" i="117"/>
  <c r="P64" i="117"/>
  <c r="N65" i="117"/>
  <c r="P65" i="117"/>
  <c r="N66" i="117"/>
  <c r="P66" i="117"/>
  <c r="N67" i="117"/>
  <c r="P67" i="117"/>
  <c r="N68" i="117"/>
  <c r="P68" i="117"/>
  <c r="I68" i="117"/>
  <c r="I67" i="117"/>
  <c r="I66" i="117"/>
  <c r="I65" i="117"/>
  <c r="I64" i="117"/>
  <c r="I63" i="117"/>
  <c r="I62" i="117"/>
  <c r="I61" i="117"/>
  <c r="I60" i="117"/>
  <c r="I59" i="117"/>
  <c r="P48" i="117"/>
  <c r="P49" i="117"/>
  <c r="P50" i="117"/>
  <c r="P51" i="117"/>
  <c r="P52" i="117"/>
  <c r="P53" i="117"/>
  <c r="P54" i="117"/>
  <c r="P55" i="117"/>
  <c r="P56" i="117"/>
  <c r="P57" i="117"/>
  <c r="P58" i="117"/>
  <c r="P59" i="117"/>
  <c r="I58" i="117"/>
  <c r="N58" i="117" s="1"/>
  <c r="I57" i="117"/>
  <c r="N57" i="117" s="1"/>
  <c r="I56" i="117"/>
  <c r="N56" i="117" s="1"/>
  <c r="I55" i="117"/>
  <c r="N55" i="117" s="1"/>
  <c r="I54" i="117"/>
  <c r="N54" i="117" s="1"/>
  <c r="I53" i="117"/>
  <c r="N53" i="117" s="1"/>
  <c r="I52" i="117"/>
  <c r="N52" i="117" s="1"/>
  <c r="I51" i="117"/>
  <c r="N51" i="117" s="1"/>
  <c r="I50" i="117"/>
  <c r="N50" i="117" s="1"/>
  <c r="I49" i="117"/>
  <c r="N49" i="117" s="1"/>
  <c r="I48" i="117"/>
  <c r="N48" i="117" s="1"/>
  <c r="I47" i="117"/>
  <c r="N47" i="117" s="1"/>
  <c r="I46" i="117"/>
  <c r="I45" i="117"/>
  <c r="N45" i="117" s="1"/>
  <c r="I44" i="117"/>
  <c r="I43" i="117"/>
  <c r="N43" i="117" s="1"/>
  <c r="I42" i="117"/>
  <c r="I41" i="117"/>
  <c r="N41" i="117" s="1"/>
  <c r="I40" i="117"/>
  <c r="N40" i="117" s="1"/>
  <c r="I39" i="117"/>
  <c r="N39" i="117" s="1"/>
  <c r="I38" i="117"/>
  <c r="N38" i="117" s="1"/>
  <c r="I37" i="117"/>
  <c r="N37" i="117" s="1"/>
  <c r="I36" i="117"/>
  <c r="I35" i="117"/>
  <c r="N35" i="117" s="1"/>
  <c r="I34" i="117"/>
  <c r="I33" i="117"/>
  <c r="N33" i="117" s="1"/>
  <c r="I32" i="117"/>
  <c r="N32" i="117" s="1"/>
  <c r="I31" i="117"/>
  <c r="N31" i="117" s="1"/>
  <c r="I30" i="117"/>
  <c r="N30" i="117" s="1"/>
  <c r="I29" i="117"/>
  <c r="N29" i="117" s="1"/>
  <c r="I28" i="117"/>
  <c r="N28" i="117" s="1"/>
  <c r="I27" i="117"/>
  <c r="N27" i="117" s="1"/>
  <c r="I26" i="117"/>
  <c r="I25" i="117"/>
  <c r="N25" i="117" s="1"/>
  <c r="I24" i="117"/>
  <c r="N24" i="117" s="1"/>
  <c r="I23" i="117"/>
  <c r="N23" i="117" s="1"/>
  <c r="I22" i="117"/>
  <c r="I21" i="117"/>
  <c r="N21" i="117" s="1"/>
  <c r="I20" i="117"/>
  <c r="N20" i="117" s="1"/>
  <c r="I19" i="117"/>
  <c r="N19" i="117" s="1"/>
  <c r="I18" i="117"/>
  <c r="P8" i="117"/>
  <c r="P9" i="117"/>
  <c r="P10" i="117"/>
  <c r="P11" i="117"/>
  <c r="P12" i="117"/>
  <c r="P13" i="117"/>
  <c r="P14" i="117"/>
  <c r="P15" i="117"/>
  <c r="P16" i="117"/>
  <c r="P17" i="117"/>
  <c r="P18" i="117"/>
  <c r="P19" i="117"/>
  <c r="P20" i="117"/>
  <c r="P21" i="117"/>
  <c r="P22" i="117"/>
  <c r="P23" i="117"/>
  <c r="P24" i="117"/>
  <c r="P25" i="117"/>
  <c r="P26" i="117"/>
  <c r="P27" i="117"/>
  <c r="P28" i="117"/>
  <c r="P29" i="117"/>
  <c r="P30" i="117"/>
  <c r="P31" i="117"/>
  <c r="P32" i="117"/>
  <c r="P33" i="117"/>
  <c r="P34" i="117"/>
  <c r="P35" i="117"/>
  <c r="P36" i="117"/>
  <c r="P37" i="117"/>
  <c r="P38" i="117"/>
  <c r="P39" i="117"/>
  <c r="P40" i="117"/>
  <c r="P41" i="117"/>
  <c r="P42" i="117"/>
  <c r="P43" i="117"/>
  <c r="P44" i="117"/>
  <c r="P45" i="117"/>
  <c r="P46" i="117"/>
  <c r="P47" i="117"/>
  <c r="N18" i="117"/>
  <c r="N22" i="117"/>
  <c r="N26" i="117"/>
  <c r="N34" i="117"/>
  <c r="N36" i="117"/>
  <c r="N42" i="117"/>
  <c r="N44" i="117"/>
  <c r="N46" i="117"/>
  <c r="P7" i="117"/>
  <c r="I8" i="117"/>
  <c r="N8" i="117" s="1"/>
  <c r="I9" i="117"/>
  <c r="N9" i="117" s="1"/>
  <c r="I10" i="117"/>
  <c r="N10" i="117" s="1"/>
  <c r="I11" i="117"/>
  <c r="N11" i="117" s="1"/>
  <c r="I12" i="117"/>
  <c r="N12" i="117" s="1"/>
  <c r="I13" i="117"/>
  <c r="N13" i="117" s="1"/>
  <c r="I14" i="117"/>
  <c r="N14" i="117" s="1"/>
  <c r="I15" i="117"/>
  <c r="N15" i="117" s="1"/>
  <c r="I16" i="117"/>
  <c r="N16" i="117" s="1"/>
  <c r="I17" i="117"/>
  <c r="N17" i="117" s="1"/>
  <c r="I7" i="117"/>
  <c r="N7" i="117" s="1"/>
  <c r="U24" i="109"/>
  <c r="U25" i="109"/>
  <c r="U26" i="109"/>
  <c r="U27" i="109"/>
  <c r="U28" i="109"/>
  <c r="U29" i="109"/>
  <c r="U30" i="109"/>
  <c r="U31" i="109"/>
  <c r="U32" i="109"/>
  <c r="U33" i="109"/>
  <c r="U34" i="109"/>
  <c r="U35" i="109"/>
  <c r="U36" i="109"/>
  <c r="U37" i="109"/>
  <c r="U38" i="109"/>
  <c r="U39" i="109"/>
  <c r="U40" i="109"/>
  <c r="U41" i="109"/>
  <c r="U42" i="109"/>
  <c r="U43" i="109"/>
  <c r="U44" i="109"/>
  <c r="U45" i="109"/>
  <c r="U46" i="109"/>
  <c r="U47" i="109"/>
  <c r="U48" i="109"/>
  <c r="U49" i="109"/>
  <c r="U50" i="109"/>
  <c r="U51" i="109"/>
  <c r="U52" i="109"/>
  <c r="U53" i="109"/>
  <c r="U54" i="109"/>
  <c r="U55" i="109"/>
  <c r="U56" i="109"/>
  <c r="U57" i="109"/>
  <c r="U58" i="109"/>
  <c r="U59" i="109"/>
  <c r="U60" i="109"/>
  <c r="U61" i="109"/>
  <c r="U62" i="109"/>
  <c r="U63" i="109"/>
  <c r="U23" i="109"/>
  <c r="U64" i="109" s="1"/>
  <c r="S24" i="109"/>
  <c r="S25" i="109"/>
  <c r="S26" i="109"/>
  <c r="S27" i="109"/>
  <c r="S28" i="109"/>
  <c r="S29" i="109"/>
  <c r="S30" i="109"/>
  <c r="S31" i="109"/>
  <c r="S32" i="109"/>
  <c r="S33" i="109"/>
  <c r="S34" i="109"/>
  <c r="S35" i="109"/>
  <c r="S36" i="109"/>
  <c r="S37" i="109"/>
  <c r="S38" i="109"/>
  <c r="S39" i="109"/>
  <c r="S40" i="109"/>
  <c r="S41" i="109"/>
  <c r="S42" i="109"/>
  <c r="S43" i="109"/>
  <c r="S44" i="109"/>
  <c r="S45" i="109"/>
  <c r="S46" i="109"/>
  <c r="S47" i="109"/>
  <c r="S48" i="109"/>
  <c r="S49" i="109"/>
  <c r="S50" i="109"/>
  <c r="S51" i="109"/>
  <c r="S52" i="109"/>
  <c r="S53" i="109"/>
  <c r="S54" i="109"/>
  <c r="S55" i="109"/>
  <c r="S56" i="109"/>
  <c r="S57" i="109"/>
  <c r="S58" i="109"/>
  <c r="S59" i="109"/>
  <c r="S60" i="109"/>
  <c r="S61" i="109"/>
  <c r="S62" i="109"/>
  <c r="S63" i="109"/>
  <c r="S23" i="109"/>
  <c r="A3" i="117"/>
  <c r="A2" i="117"/>
  <c r="A1" i="117"/>
  <c r="C13" i="97"/>
  <c r="E12" i="97"/>
  <c r="B10" i="97"/>
  <c r="B13" i="97" s="1"/>
  <c r="G8" i="109"/>
  <c r="E16" i="109"/>
  <c r="D16" i="108" s="1"/>
  <c r="E15" i="109"/>
  <c r="E10" i="103"/>
  <c r="E9" i="103"/>
  <c r="M19" i="103"/>
  <c r="P18" i="103"/>
  <c r="N16" i="103"/>
  <c r="P16" i="103" s="1"/>
  <c r="E17" i="103"/>
  <c r="E16" i="103"/>
  <c r="J16" i="103" s="1"/>
  <c r="M16" i="103" s="1"/>
  <c r="M18" i="103" s="1"/>
  <c r="P22" i="103"/>
  <c r="N22" i="103"/>
  <c r="E23" i="103"/>
  <c r="E22" i="103"/>
  <c r="J22" i="103" s="1"/>
  <c r="M22" i="103" s="1"/>
  <c r="I15" i="114"/>
  <c r="I11" i="114"/>
  <c r="I16" i="114" s="1"/>
  <c r="D15" i="49"/>
  <c r="D18" i="49" s="1"/>
  <c r="D16" i="49"/>
  <c r="D20" i="49"/>
  <c r="D19" i="49"/>
  <c r="D17" i="49"/>
  <c r="D8" i="49"/>
  <c r="F9" i="49"/>
  <c r="F29" i="100"/>
  <c r="M15" i="45"/>
  <c r="F20" i="94"/>
  <c r="D19" i="94"/>
  <c r="C26" i="64" s="1"/>
  <c r="D18" i="94"/>
  <c r="C23" i="64" s="1"/>
  <c r="D17" i="94"/>
  <c r="C24" i="64" s="1"/>
  <c r="D16" i="94"/>
  <c r="C22" i="64" s="1"/>
  <c r="D15" i="94"/>
  <c r="C25" i="64" s="1"/>
  <c r="G14" i="45"/>
  <c r="C14" i="45" s="1"/>
  <c r="G13" i="45"/>
  <c r="C13" i="45" s="1"/>
  <c r="G12" i="45"/>
  <c r="C12" i="45" s="1"/>
  <c r="G11" i="45"/>
  <c r="C11" i="45" s="1"/>
  <c r="G10" i="45"/>
  <c r="C10" i="45" s="1"/>
  <c r="D28" i="100"/>
  <c r="D27" i="100"/>
  <c r="D26" i="100"/>
  <c r="D25" i="100"/>
  <c r="D24" i="100"/>
  <c r="C47" i="122" l="1"/>
  <c r="G9" i="114" s="1"/>
  <c r="M36" i="122"/>
  <c r="L13" i="121"/>
  <c r="D11" i="8" s="1"/>
  <c r="N11" i="8" s="1"/>
  <c r="N11" i="121"/>
  <c r="N13" i="121" s="1"/>
  <c r="F11" i="8" s="1"/>
  <c r="D16" i="100"/>
  <c r="D19" i="108" s="1"/>
  <c r="G27" i="120"/>
  <c r="G36" i="120" s="1"/>
  <c r="D12" i="49" s="1"/>
  <c r="G36" i="110"/>
  <c r="G24" i="86"/>
  <c r="M9" i="86"/>
  <c r="E9" i="86" s="1"/>
  <c r="E24" i="86" s="1"/>
  <c r="G20" i="110"/>
  <c r="F21" i="49"/>
  <c r="F22" i="49" s="1"/>
  <c r="F32" i="8" s="1"/>
  <c r="M20" i="103"/>
  <c r="P52" i="118"/>
  <c r="N52" i="118"/>
  <c r="I52" i="118"/>
  <c r="N59" i="117"/>
  <c r="N69" i="117" s="1"/>
  <c r="P69" i="117"/>
  <c r="S64" i="109"/>
  <c r="J14" i="88"/>
  <c r="J12" i="88"/>
  <c r="J13" i="88"/>
  <c r="J11" i="88"/>
  <c r="J10" i="88"/>
  <c r="J9" i="88"/>
  <c r="D21" i="12" l="1"/>
  <c r="A3" i="115" l="1"/>
  <c r="A2" i="115"/>
  <c r="A1" i="115"/>
  <c r="Q16" i="114"/>
  <c r="S15" i="114"/>
  <c r="O15" i="114"/>
  <c r="R15" i="114" s="1"/>
  <c r="K15" i="114"/>
  <c r="S14" i="114"/>
  <c r="O14" i="114"/>
  <c r="R14" i="114" s="1"/>
  <c r="S13" i="114"/>
  <c r="P13" i="114"/>
  <c r="P16" i="114" s="1"/>
  <c r="G15" i="114"/>
  <c r="S11" i="114"/>
  <c r="R11" i="114"/>
  <c r="S10" i="114"/>
  <c r="U10" i="114" s="1"/>
  <c r="E11" i="114"/>
  <c r="S9" i="114"/>
  <c r="Q9" i="114"/>
  <c r="S8" i="114"/>
  <c r="Q8" i="114"/>
  <c r="P8" i="114"/>
  <c r="K8" i="114"/>
  <c r="K11" i="114" s="1"/>
  <c r="K16" i="114" s="1"/>
  <c r="A2" i="114"/>
  <c r="H16" i="108"/>
  <c r="G17" i="108"/>
  <c r="G24" i="108" s="1"/>
  <c r="I17" i="108"/>
  <c r="G59" i="94"/>
  <c r="G64" i="109"/>
  <c r="Q28" i="94"/>
  <c r="Q31" i="103"/>
  <c r="O26" i="94"/>
  <c r="N31" i="109"/>
  <c r="R13" i="114" l="1"/>
  <c r="O12" i="114"/>
  <c r="R9" i="114"/>
  <c r="R12" i="114" s="1"/>
  <c r="R8" i="114"/>
  <c r="G11" i="114"/>
  <c r="G16" i="114" s="1"/>
  <c r="S12" i="114"/>
  <c r="U9" i="114"/>
  <c r="U14" i="114"/>
  <c r="U15" i="114"/>
  <c r="U11" i="114"/>
  <c r="S16" i="114"/>
  <c r="Q12" i="114"/>
  <c r="Q17" i="114" s="1"/>
  <c r="K17" i="114" s="1"/>
  <c r="O16" i="114"/>
  <c r="U8" i="114"/>
  <c r="P17" i="114"/>
  <c r="G17" i="114" s="1"/>
  <c r="U13" i="114"/>
  <c r="R16" i="114"/>
  <c r="O17" i="114" l="1"/>
  <c r="R17" i="114" s="1"/>
  <c r="U12" i="114"/>
  <c r="U16" i="114"/>
  <c r="E17" i="114" l="1"/>
  <c r="I17" i="114"/>
  <c r="G29" i="87"/>
  <c r="G29" i="14"/>
  <c r="G29" i="69"/>
  <c r="G29" i="70"/>
  <c r="G29" i="95"/>
  <c r="G30" i="33"/>
  <c r="H29" i="91"/>
  <c r="G30" i="90"/>
  <c r="G28" i="98"/>
  <c r="G29" i="43"/>
  <c r="G47" i="100"/>
  <c r="G29" i="45"/>
  <c r="G27" i="64"/>
  <c r="E28" i="64"/>
  <c r="D28" i="64"/>
  <c r="J23" i="64"/>
  <c r="K23" i="64" s="1"/>
  <c r="J24" i="64"/>
  <c r="K24" i="64" s="1"/>
  <c r="J25" i="64"/>
  <c r="K25" i="64" s="1"/>
  <c r="J26" i="64"/>
  <c r="K26" i="64" s="1"/>
  <c r="J22" i="64"/>
  <c r="K22" i="64" s="1"/>
  <c r="N10" i="64"/>
  <c r="N11" i="64"/>
  <c r="N12" i="64"/>
  <c r="N13" i="64"/>
  <c r="N14" i="64"/>
  <c r="N9" i="64"/>
  <c r="O10" i="64"/>
  <c r="O11" i="64"/>
  <c r="O12" i="64"/>
  <c r="O13" i="64"/>
  <c r="O14" i="64"/>
  <c r="N15" i="64"/>
  <c r="O9" i="64"/>
  <c r="F26" i="112" l="1"/>
  <c r="J27" i="112"/>
  <c r="H27" i="112"/>
  <c r="J20" i="112"/>
  <c r="H20" i="112"/>
  <c r="J10" i="112"/>
  <c r="J12" i="112" s="1"/>
  <c r="J28" i="112" s="1"/>
  <c r="J31" i="112" s="1"/>
  <c r="J34" i="112" s="1"/>
  <c r="H10" i="112"/>
  <c r="H12" i="112" s="1"/>
  <c r="H28" i="112" s="1"/>
  <c r="H31" i="112" s="1"/>
  <c r="H34" i="112" s="1"/>
  <c r="B4" i="112"/>
  <c r="B1" i="112"/>
  <c r="H39" i="111"/>
  <c r="F39" i="111"/>
  <c r="H29" i="111"/>
  <c r="F29" i="111"/>
  <c r="K27" i="111"/>
  <c r="K28" i="111" s="1"/>
  <c r="H20" i="111"/>
  <c r="H19" i="111"/>
  <c r="H18" i="111"/>
  <c r="F12" i="111"/>
  <c r="F11" i="111"/>
  <c r="H9" i="111"/>
  <c r="F9" i="111"/>
  <c r="B4" i="111"/>
  <c r="B3" i="111"/>
  <c r="B2" i="111"/>
  <c r="B1" i="111"/>
  <c r="H21" i="111" l="1"/>
  <c r="J21" i="112"/>
  <c r="F21" i="111"/>
  <c r="F30" i="111" s="1"/>
  <c r="H21" i="112"/>
  <c r="H30" i="111"/>
  <c r="L27" i="111"/>
  <c r="L28" i="111" l="1"/>
  <c r="Q766" i="107" l="1"/>
  <c r="Q924" i="107" s="1"/>
  <c r="Q764" i="107"/>
  <c r="Q765" i="107" s="1"/>
  <c r="Q702" i="107"/>
  <c r="Q703" i="107" s="1"/>
  <c r="Q705" i="107" s="1"/>
  <c r="Q714" i="107"/>
  <c r="Q715" i="107" s="1"/>
  <c r="Q739" i="107"/>
  <c r="Q740" i="107" s="1"/>
  <c r="Q695" i="107"/>
  <c r="Q655" i="107"/>
  <c r="Q923" i="107" s="1"/>
  <c r="Q653" i="107" l="1"/>
  <c r="Q654" i="107" s="1"/>
  <c r="Q757" i="107"/>
  <c r="A3" i="110" l="1"/>
  <c r="A2" i="110"/>
  <c r="A1" i="110"/>
  <c r="A1" i="114" s="1"/>
  <c r="D11" i="49" l="1"/>
  <c r="D13" i="49"/>
  <c r="O64" i="109" l="1"/>
  <c r="N63" i="109"/>
  <c r="N62" i="109"/>
  <c r="N61" i="109"/>
  <c r="N60" i="109"/>
  <c r="N59" i="109"/>
  <c r="N58" i="109"/>
  <c r="N57" i="109"/>
  <c r="N56" i="109"/>
  <c r="N55" i="109"/>
  <c r="N54" i="109"/>
  <c r="N53" i="109"/>
  <c r="N52" i="109"/>
  <c r="N51" i="109"/>
  <c r="N50" i="109"/>
  <c r="N49" i="109"/>
  <c r="N48" i="109"/>
  <c r="N47" i="109"/>
  <c r="N46" i="109"/>
  <c r="N45" i="109"/>
  <c r="N44" i="109"/>
  <c r="N43" i="109"/>
  <c r="N42" i="109"/>
  <c r="N41" i="109"/>
  <c r="N40" i="109"/>
  <c r="N39" i="109"/>
  <c r="N38" i="109"/>
  <c r="N37" i="109"/>
  <c r="N36" i="109"/>
  <c r="N35" i="109"/>
  <c r="N34" i="109"/>
  <c r="N33" i="109"/>
  <c r="N32" i="109"/>
  <c r="N30" i="109"/>
  <c r="N29" i="109"/>
  <c r="N28" i="109"/>
  <c r="N27" i="109"/>
  <c r="N26" i="109"/>
  <c r="N25" i="109"/>
  <c r="N24" i="109"/>
  <c r="N23" i="109"/>
  <c r="I64" i="109"/>
  <c r="K64" i="109"/>
  <c r="A3" i="109"/>
  <c r="A2" i="109"/>
  <c r="A1" i="109"/>
  <c r="K66" i="109" l="1"/>
  <c r="K68" i="109" s="1"/>
  <c r="G18" i="109"/>
  <c r="G7" i="109" s="1"/>
  <c r="F23" i="112"/>
  <c r="E17" i="109"/>
  <c r="N64" i="109"/>
  <c r="Q64" i="109"/>
  <c r="E18" i="109" l="1"/>
  <c r="I24" i="8"/>
  <c r="E7" i="109" l="1"/>
  <c r="E13" i="114" s="1"/>
  <c r="R745" i="107"/>
  <c r="R742" i="107"/>
  <c r="R728" i="107"/>
  <c r="R706" i="107"/>
  <c r="Q748" i="107"/>
  <c r="Q743" i="107"/>
  <c r="Q730" i="107"/>
  <c r="Q722" i="107"/>
  <c r="Q697" i="107"/>
  <c r="Z14" i="91"/>
  <c r="AC14" i="91" s="1"/>
  <c r="F24" i="112" l="1"/>
  <c r="F27" i="112" s="1"/>
  <c r="Q749" i="107"/>
  <c r="R749" i="107"/>
  <c r="AB21" i="91"/>
  <c r="Z19" i="91"/>
  <c r="AA20" i="91"/>
  <c r="AC20" i="91" s="1"/>
  <c r="Z17" i="91"/>
  <c r="Z10" i="91"/>
  <c r="AC10" i="91" s="1"/>
  <c r="U21" i="91"/>
  <c r="M21" i="91"/>
  <c r="K21" i="91"/>
  <c r="I21" i="91"/>
  <c r="E21" i="91"/>
  <c r="C21" i="91"/>
  <c r="G20" i="91"/>
  <c r="O20" i="91"/>
  <c r="Q20" i="91"/>
  <c r="X20" i="91" s="1"/>
  <c r="P20" i="91"/>
  <c r="W20" i="91" s="1"/>
  <c r="V20" i="91"/>
  <c r="Q598" i="107"/>
  <c r="Q597" i="107"/>
  <c r="Q595" i="107"/>
  <c r="Q594" i="107"/>
  <c r="Q582" i="107"/>
  <c r="Q583" i="107" s="1"/>
  <c r="Q778" i="107"/>
  <c r="Q776" i="107"/>
  <c r="Q775" i="107"/>
  <c r="F15" i="114" l="1"/>
  <c r="AC17" i="91"/>
  <c r="Q599" i="107"/>
  <c r="AE20" i="91"/>
  <c r="AL20" i="91" s="1"/>
  <c r="R20" i="91"/>
  <c r="AD20" i="91"/>
  <c r="AK20" i="91" s="1"/>
  <c r="Y20" i="91"/>
  <c r="Q777" i="107"/>
  <c r="Q779" i="107" s="1"/>
  <c r="Q781" i="107" s="1"/>
  <c r="Q596" i="107"/>
  <c r="H20" i="108"/>
  <c r="AM20" i="91" l="1"/>
  <c r="AF20" i="91"/>
  <c r="Q600" i="107"/>
  <c r="Q588" i="107"/>
  <c r="AA9" i="91"/>
  <c r="AA21" i="91" s="1"/>
  <c r="J31" i="92"/>
  <c r="D17" i="111" s="1"/>
  <c r="P19" i="33" l="1"/>
  <c r="V19" i="33" s="1"/>
  <c r="E11" i="103" l="1"/>
  <c r="F23" i="108"/>
  <c r="H22" i="108"/>
  <c r="H21" i="108"/>
  <c r="H13" i="108"/>
  <c r="Z24" i="91"/>
  <c r="Z23" i="91"/>
  <c r="Z8" i="91"/>
  <c r="D19" i="111" l="1"/>
  <c r="F30" i="112"/>
  <c r="AC23" i="91"/>
  <c r="F19" i="112"/>
  <c r="D14" i="111"/>
  <c r="H14" i="108"/>
  <c r="D15" i="108"/>
  <c r="D17" i="108" s="1"/>
  <c r="H12" i="108"/>
  <c r="D35" i="64"/>
  <c r="D36" i="64"/>
  <c r="G11" i="103"/>
  <c r="D23" i="108"/>
  <c r="H15" i="108" l="1"/>
  <c r="H17" i="108" s="1"/>
  <c r="D24" i="108"/>
  <c r="F17" i="8"/>
  <c r="D21" i="111"/>
  <c r="H19" i="108"/>
  <c r="H23" i="108"/>
  <c r="H24" i="108" s="1"/>
  <c r="E18" i="103"/>
  <c r="G18" i="103"/>
  <c r="P8" i="33"/>
  <c r="G32" i="12"/>
  <c r="D17" i="8" l="1"/>
  <c r="D24" i="111" s="1"/>
  <c r="P11" i="33"/>
  <c r="D12" i="12" l="1"/>
  <c r="I14" i="8" l="1"/>
  <c r="F32" i="12" l="1"/>
  <c r="F20" i="12"/>
  <c r="F15" i="12"/>
  <c r="P16" i="33"/>
  <c r="V16" i="33" s="1"/>
  <c r="F12" i="12"/>
  <c r="F14" i="12"/>
  <c r="E11" i="97"/>
  <c r="F11" i="97" s="1"/>
  <c r="AC19" i="91" l="1"/>
  <c r="AC9" i="91"/>
  <c r="AB25" i="91" l="1"/>
  <c r="D37" i="64"/>
  <c r="AC24" i="91"/>
  <c r="AA25" i="91" l="1"/>
  <c r="A3" i="103" l="1"/>
  <c r="A2" i="103"/>
  <c r="A1" i="103"/>
  <c r="E24" i="103" l="1"/>
  <c r="E8" i="109" s="1"/>
  <c r="G24" i="103"/>
  <c r="E14" i="114" l="1"/>
  <c r="E15" i="114" s="1"/>
  <c r="E16" i="114" s="1"/>
  <c r="F30" i="12"/>
  <c r="G62" i="103"/>
  <c r="E9" i="109"/>
  <c r="D29" i="8" s="1"/>
  <c r="G29" i="8" s="1"/>
  <c r="G9" i="109"/>
  <c r="F29" i="8" s="1"/>
  <c r="AC8" i="91"/>
  <c r="P6" i="45"/>
  <c r="D20" i="94" l="1"/>
  <c r="G15" i="88" l="1"/>
  <c r="T9" i="33" s="1"/>
  <c r="R9" i="33" s="1"/>
  <c r="P15" i="33"/>
  <c r="V15" i="33" s="1"/>
  <c r="F17" i="33"/>
  <c r="F20" i="33" s="1"/>
  <c r="D17" i="33"/>
  <c r="D20" i="33" s="1"/>
  <c r="J30" i="92"/>
  <c r="J26" i="92"/>
  <c r="H28" i="92"/>
  <c r="H32" i="92"/>
  <c r="F32" i="92"/>
  <c r="F28" i="92"/>
  <c r="D8" i="94"/>
  <c r="D9" i="94" s="1"/>
  <c r="D28" i="8" s="1"/>
  <c r="F11" i="43"/>
  <c r="F18" i="8"/>
  <c r="F29" i="112" s="1"/>
  <c r="A3" i="100"/>
  <c r="A2" i="100"/>
  <c r="A1" i="100"/>
  <c r="V9" i="33" l="1"/>
  <c r="E15" i="88"/>
  <c r="T12" i="33" s="1"/>
  <c r="T13" i="33" s="1"/>
  <c r="V18" i="33"/>
  <c r="D22" i="33"/>
  <c r="J27" i="92"/>
  <c r="D14" i="12" s="1"/>
  <c r="D16" i="12" s="1"/>
  <c r="D11" i="43"/>
  <c r="F22" i="33"/>
  <c r="D29" i="100"/>
  <c r="D18" i="8" s="1"/>
  <c r="R12" i="33" l="1"/>
  <c r="F21" i="33"/>
  <c r="H17" i="33"/>
  <c r="H20" i="33" s="1"/>
  <c r="P7" i="33"/>
  <c r="T10" i="91"/>
  <c r="V12" i="33" l="1"/>
  <c r="D21" i="33"/>
  <c r="S17" i="91"/>
  <c r="S12" i="91" l="1"/>
  <c r="S21" i="91" s="1"/>
  <c r="A3" i="98" l="1"/>
  <c r="A2" i="98"/>
  <c r="A1" i="98"/>
  <c r="F33" i="12"/>
  <c r="S24" i="91" l="1"/>
  <c r="D32" i="92"/>
  <c r="J32" i="92" s="1"/>
  <c r="D28" i="92"/>
  <c r="J28" i="92" s="1"/>
  <c r="J33" i="92" s="1"/>
  <c r="D10" i="8" l="1"/>
  <c r="N10" i="8" s="1"/>
  <c r="W24" i="91"/>
  <c r="W9" i="91"/>
  <c r="AD9" i="91" s="1"/>
  <c r="AK9" i="91" s="1"/>
  <c r="X16" i="91"/>
  <c r="X17" i="91"/>
  <c r="X15" i="91"/>
  <c r="X19" i="91"/>
  <c r="AE19" i="91" s="1"/>
  <c r="AL19" i="91" s="1"/>
  <c r="X12" i="91"/>
  <c r="AE12" i="91" s="1"/>
  <c r="AL12" i="91" s="1"/>
  <c r="V24" i="91"/>
  <c r="V23" i="91"/>
  <c r="W23" i="91" s="1"/>
  <c r="V16" i="91"/>
  <c r="V10" i="91"/>
  <c r="V8" i="91"/>
  <c r="V18" i="91"/>
  <c r="V15" i="91"/>
  <c r="V19" i="91"/>
  <c r="V9" i="91"/>
  <c r="V12" i="91"/>
  <c r="I26" i="8"/>
  <c r="I27" i="8"/>
  <c r="I31" i="8"/>
  <c r="I16" i="8"/>
  <c r="I21" i="8"/>
  <c r="I22" i="8"/>
  <c r="D10" i="97" l="1"/>
  <c r="D13" i="97" s="1"/>
  <c r="E9" i="97" l="1"/>
  <c r="E8" i="97"/>
  <c r="F31" i="96" l="1"/>
  <c r="H21" i="12" l="1"/>
  <c r="G26" i="64" l="1"/>
  <c r="G24" i="64"/>
  <c r="G22" i="64"/>
  <c r="F8" i="94" l="1"/>
  <c r="G25" i="64"/>
  <c r="I12" i="8" l="1"/>
  <c r="D14" i="49"/>
  <c r="A3" i="95" l="1"/>
  <c r="A2" i="95"/>
  <c r="A1" i="95"/>
  <c r="D9" i="49"/>
  <c r="E39" i="8"/>
  <c r="G39" i="8"/>
  <c r="F16" i="12" l="1"/>
  <c r="E16" i="59"/>
  <c r="C13" i="59" l="1"/>
  <c r="G23" i="64"/>
  <c r="G28" i="64" s="1"/>
  <c r="C28" i="64" l="1"/>
  <c r="F28" i="64" l="1"/>
  <c r="A1" i="86"/>
  <c r="A1" i="49"/>
  <c r="A1" i="119" s="1"/>
  <c r="A1" i="45"/>
  <c r="F9" i="94" l="1"/>
  <c r="I28" i="8" l="1"/>
  <c r="D27" i="111"/>
  <c r="S26" i="111" s="1"/>
  <c r="C12" i="59"/>
  <c r="A3" i="94"/>
  <c r="A2" i="94"/>
  <c r="A1" i="94"/>
  <c r="F30" i="8" l="1"/>
  <c r="F21" i="12"/>
  <c r="D21" i="49"/>
  <c r="C15" i="45"/>
  <c r="I29" i="8" l="1"/>
  <c r="G15" i="45"/>
  <c r="D23" i="8" s="1"/>
  <c r="H33" i="12"/>
  <c r="F23" i="8"/>
  <c r="E10" i="45"/>
  <c r="E11" i="45"/>
  <c r="E12" i="45"/>
  <c r="E14" i="45"/>
  <c r="E13" i="45"/>
  <c r="E15" i="45" l="1"/>
  <c r="D30" i="8"/>
  <c r="I30" i="8" s="1"/>
  <c r="F25" i="8"/>
  <c r="I23" i="8"/>
  <c r="A1" i="12"/>
  <c r="A1" i="14"/>
  <c r="A1" i="69"/>
  <c r="A1" i="70"/>
  <c r="A1" i="33"/>
  <c r="A1" i="91"/>
  <c r="A1" i="90"/>
  <c r="A1" i="88"/>
  <c r="A1" i="92"/>
  <c r="A1" i="43"/>
  <c r="E7" i="97" l="1"/>
  <c r="D15" i="8"/>
  <c r="E10" i="97" l="1"/>
  <c r="I17" i="8"/>
  <c r="A3" i="92"/>
  <c r="A2" i="92"/>
  <c r="F10" i="97" l="1"/>
  <c r="E13" i="97"/>
  <c r="D34" i="92"/>
  <c r="J34" i="92" s="1"/>
  <c r="F10" i="8" s="1"/>
  <c r="I10" i="8" s="1"/>
  <c r="D33" i="92"/>
  <c r="M25" i="91"/>
  <c r="G14" i="91"/>
  <c r="I11" i="8" l="1"/>
  <c r="U25" i="91"/>
  <c r="T14" i="91"/>
  <c r="T11" i="91"/>
  <c r="Q14" i="91"/>
  <c r="Q9" i="91"/>
  <c r="Q11" i="91"/>
  <c r="Q18" i="91"/>
  <c r="X18" i="91" s="1"/>
  <c r="AE17" i="91" s="1"/>
  <c r="AL17" i="91" s="1"/>
  <c r="Q8" i="91"/>
  <c r="Q10" i="91"/>
  <c r="X10" i="91" s="1"/>
  <c r="P23" i="91"/>
  <c r="P14" i="91"/>
  <c r="W14" i="91" s="1"/>
  <c r="P19" i="91"/>
  <c r="W19" i="91" s="1"/>
  <c r="AD19" i="91" s="1"/>
  <c r="P15" i="91"/>
  <c r="P11" i="91"/>
  <c r="W11" i="91" s="1"/>
  <c r="P18" i="91"/>
  <c r="W18" i="91" s="1"/>
  <c r="P8" i="91"/>
  <c r="W8" i="91" s="1"/>
  <c r="AD8" i="91" s="1"/>
  <c r="AK8" i="91" s="1"/>
  <c r="P10" i="91"/>
  <c r="W10" i="91" s="1"/>
  <c r="P17" i="91"/>
  <c r="P16" i="91"/>
  <c r="P12" i="91"/>
  <c r="W12" i="91" s="1"/>
  <c r="O24" i="91"/>
  <c r="O23" i="91"/>
  <c r="O14" i="91"/>
  <c r="O9" i="91"/>
  <c r="O19" i="91"/>
  <c r="O15" i="91"/>
  <c r="O11" i="91"/>
  <c r="O18" i="91"/>
  <c r="O8" i="91"/>
  <c r="O10" i="91"/>
  <c r="O17" i="91"/>
  <c r="O16" i="91"/>
  <c r="O12" i="91"/>
  <c r="K25" i="91"/>
  <c r="I25" i="91"/>
  <c r="G24" i="91"/>
  <c r="P24" i="91" s="1"/>
  <c r="G9" i="91"/>
  <c r="G11" i="91"/>
  <c r="G18" i="91"/>
  <c r="G8" i="91"/>
  <c r="G10" i="91"/>
  <c r="G17" i="91"/>
  <c r="G16" i="91"/>
  <c r="G12" i="91"/>
  <c r="E25" i="91"/>
  <c r="C25" i="91"/>
  <c r="A3" i="91"/>
  <c r="A3" i="124" s="1"/>
  <c r="A2" i="91"/>
  <c r="A3" i="90"/>
  <c r="A2" i="90"/>
  <c r="AF19" i="91" l="1"/>
  <c r="AK19" i="91"/>
  <c r="AM19" i="91" s="1"/>
  <c r="T21" i="91"/>
  <c r="T25" i="91" s="1"/>
  <c r="AD10" i="91"/>
  <c r="AK10" i="91" s="1"/>
  <c r="O21" i="91"/>
  <c r="O25" i="91" s="1"/>
  <c r="G21" i="91"/>
  <c r="G25" i="91" s="1"/>
  <c r="P21" i="91"/>
  <c r="P25" i="91" s="1"/>
  <c r="Q21" i="91"/>
  <c r="Q25" i="91" s="1"/>
  <c r="X8" i="91"/>
  <c r="Y12" i="91"/>
  <c r="R17" i="91"/>
  <c r="W17" i="91"/>
  <c r="AD17" i="91" s="1"/>
  <c r="Y19" i="91"/>
  <c r="C10" i="59" s="1"/>
  <c r="Y10" i="91"/>
  <c r="Y18" i="91"/>
  <c r="R15" i="91"/>
  <c r="W15" i="91"/>
  <c r="R9" i="91"/>
  <c r="X9" i="91"/>
  <c r="X14" i="91"/>
  <c r="AE14" i="91" s="1"/>
  <c r="AL14" i="91" s="1"/>
  <c r="V14" i="91"/>
  <c r="R16" i="91"/>
  <c r="W16" i="91"/>
  <c r="S25" i="91"/>
  <c r="V17" i="91"/>
  <c r="X11" i="91"/>
  <c r="AE10" i="91" s="1"/>
  <c r="AL10" i="91" s="1"/>
  <c r="V11" i="91"/>
  <c r="Y23" i="91"/>
  <c r="AD23" i="91" s="1"/>
  <c r="AF23" i="91" s="1"/>
  <c r="AK23" i="91" s="1"/>
  <c r="AM23" i="91" s="1"/>
  <c r="C14" i="59"/>
  <c r="R19" i="91"/>
  <c r="R12" i="91"/>
  <c r="R18" i="91"/>
  <c r="R8" i="91"/>
  <c r="R11" i="91"/>
  <c r="R14" i="91"/>
  <c r="Y24" i="91"/>
  <c r="R10" i="91"/>
  <c r="AF17" i="91" l="1"/>
  <c r="AK17" i="91"/>
  <c r="AM17" i="91" s="1"/>
  <c r="AM10" i="91"/>
  <c r="W21" i="91"/>
  <c r="X21" i="91"/>
  <c r="AD14" i="91"/>
  <c r="AF10" i="91"/>
  <c r="Z12" i="91"/>
  <c r="Z21" i="91" s="1"/>
  <c r="V21" i="91"/>
  <c r="V25" i="91" s="1"/>
  <c r="R21" i="91"/>
  <c r="R25" i="91" s="1"/>
  <c r="Y8" i="91"/>
  <c r="AE8" i="91"/>
  <c r="AL8" i="91" s="1"/>
  <c r="Y11" i="91"/>
  <c r="Y9" i="91"/>
  <c r="AE9" i="91"/>
  <c r="AL9" i="91" s="1"/>
  <c r="AM9" i="91" s="1"/>
  <c r="C15" i="59"/>
  <c r="AD24" i="91"/>
  <c r="AF24" i="91" s="1"/>
  <c r="AK24" i="91" s="1"/>
  <c r="AM24" i="91" s="1"/>
  <c r="Y14" i="91"/>
  <c r="Y16" i="91"/>
  <c r="Y17" i="91"/>
  <c r="Y15" i="91"/>
  <c r="A3" i="88"/>
  <c r="A2" i="88"/>
  <c r="AL21" i="91" l="1"/>
  <c r="AL25" i="91" s="1"/>
  <c r="AM8" i="91"/>
  <c r="AF14" i="91"/>
  <c r="AK14" i="91"/>
  <c r="AM14" i="91" s="1"/>
  <c r="AF8" i="91"/>
  <c r="Y21" i="91"/>
  <c r="Y25" i="91" s="1"/>
  <c r="R7" i="33" s="1"/>
  <c r="AF9" i="91"/>
  <c r="AE21" i="91"/>
  <c r="AE25" i="91" s="1"/>
  <c r="AD12" i="91"/>
  <c r="AC12" i="91"/>
  <c r="AC21" i="91" s="1"/>
  <c r="Z25" i="91"/>
  <c r="X25" i="91"/>
  <c r="W25" i="91"/>
  <c r="V7" i="33" l="1"/>
  <c r="AF12" i="91"/>
  <c r="AD21" i="91"/>
  <c r="AD25" i="91" s="1"/>
  <c r="AC25" i="91"/>
  <c r="R8" i="33" s="1"/>
  <c r="R10" i="33" s="1"/>
  <c r="H30" i="8"/>
  <c r="AF21" i="91" l="1"/>
  <c r="AF25" i="91" s="1"/>
  <c r="A3" i="12"/>
  <c r="A3" i="97" s="1"/>
  <c r="A1" i="8"/>
  <c r="A1" i="97" s="1"/>
  <c r="N17" i="33"/>
  <c r="N20" i="33" s="1"/>
  <c r="L17" i="33"/>
  <c r="J17" i="33"/>
  <c r="J20" i="33" s="1"/>
  <c r="B13" i="33" l="1"/>
  <c r="P13" i="33" s="1"/>
  <c r="V8" i="33"/>
  <c r="AJ12" i="91"/>
  <c r="AJ21" i="91" s="1"/>
  <c r="AJ25" i="91" s="1"/>
  <c r="R11" i="33" s="1"/>
  <c r="AK12" i="91"/>
  <c r="AG21" i="91"/>
  <c r="AG25" i="91" s="1"/>
  <c r="P10" i="33"/>
  <c r="V10" i="33" s="1"/>
  <c r="A1" i="64"/>
  <c r="A1" i="59"/>
  <c r="T17" i="33"/>
  <c r="R17" i="33"/>
  <c r="R20" i="33" s="1"/>
  <c r="AM12" i="91" l="1"/>
  <c r="AM21" i="91" s="1"/>
  <c r="AM25" i="91" s="1"/>
  <c r="AK21" i="91"/>
  <c r="AK25" i="91" s="1"/>
  <c r="AO26" i="91" s="1"/>
  <c r="T20" i="33"/>
  <c r="R22" i="33"/>
  <c r="B17" i="33" l="1"/>
  <c r="B22" i="33" s="1"/>
  <c r="P17" i="33" l="1"/>
  <c r="V17" i="33" s="1"/>
  <c r="B20" i="33"/>
  <c r="P20" i="33" s="1"/>
  <c r="D33" i="12" l="1"/>
  <c r="B21" i="33"/>
  <c r="L22" i="33"/>
  <c r="L21" i="33"/>
  <c r="I18" i="8" l="1"/>
  <c r="D22" i="49"/>
  <c r="H25" i="49" s="1"/>
  <c r="A3" i="86"/>
  <c r="A3" i="119" s="1"/>
  <c r="A2" i="86"/>
  <c r="A2" i="119" s="1"/>
  <c r="D32" i="8" l="1"/>
  <c r="F15" i="8"/>
  <c r="I15" i="8" l="1"/>
  <c r="D26" i="111"/>
  <c r="C19" i="59"/>
  <c r="C16" i="59"/>
  <c r="D28" i="111" l="1"/>
  <c r="D29" i="111" s="1"/>
  <c r="D30" i="111" s="1"/>
  <c r="F10" i="112" s="1"/>
  <c r="F12" i="112" s="1"/>
  <c r="C21" i="59" l="1"/>
  <c r="I32" i="8"/>
  <c r="E38" i="8"/>
  <c r="A2" i="45" l="1"/>
  <c r="A3" i="45"/>
  <c r="H22" i="33" l="1"/>
  <c r="I21" i="33"/>
  <c r="K21" i="33"/>
  <c r="U21" i="33"/>
  <c r="W21" i="33"/>
  <c r="I22" i="33"/>
  <c r="K22" i="33"/>
  <c r="U22" i="33"/>
  <c r="W22" i="33"/>
  <c r="H33" i="8"/>
  <c r="V20" i="33" l="1"/>
  <c r="H21" i="33"/>
  <c r="J22" i="33"/>
  <c r="N22" i="33"/>
  <c r="H34" i="8"/>
  <c r="P22" i="33" l="1"/>
  <c r="E22" i="59"/>
  <c r="C20" i="59" l="1"/>
  <c r="C22" i="59" s="1"/>
  <c r="E16" i="12" l="1"/>
  <c r="E17" i="12" s="1"/>
  <c r="E22" i="12" l="1"/>
  <c r="E25" i="12" s="1"/>
  <c r="A3" i="69" l="1"/>
  <c r="A2" i="69"/>
  <c r="A3" i="64"/>
  <c r="A3" i="114" s="1"/>
  <c r="A2" i="64"/>
  <c r="A3" i="59"/>
  <c r="A2" i="59"/>
  <c r="A3" i="49"/>
  <c r="A2" i="49"/>
  <c r="A3" i="43"/>
  <c r="A2" i="43"/>
  <c r="A3" i="33"/>
  <c r="A2" i="33"/>
  <c r="A3" i="70" l="1"/>
  <c r="A2" i="70"/>
  <c r="F14" i="7" l="1"/>
  <c r="F15" i="7" s="1"/>
  <c r="J7" i="7"/>
  <c r="A3" i="7"/>
  <c r="E34" i="59" l="1"/>
  <c r="C34" i="59"/>
  <c r="G22" i="49" l="1"/>
  <c r="E23" i="59" l="1"/>
  <c r="F8" i="12" s="1"/>
  <c r="F10" i="12" s="1"/>
  <c r="F33" i="8"/>
  <c r="F34" i="8" s="1"/>
  <c r="G21" i="59" l="1"/>
  <c r="N21" i="33"/>
  <c r="J21" i="33" l="1"/>
  <c r="P21" i="33" s="1"/>
  <c r="F19" i="8"/>
  <c r="G19" i="59"/>
  <c r="F17" i="12" l="1"/>
  <c r="F22" i="12" l="1"/>
  <c r="H25" i="8"/>
  <c r="H35" i="8" s="1"/>
  <c r="H19" i="8"/>
  <c r="H13" i="8"/>
  <c r="J14" i="7"/>
  <c r="F25" i="12" l="1"/>
  <c r="D23" i="12" s="1"/>
  <c r="H20" i="8"/>
  <c r="D33" i="8" l="1"/>
  <c r="C23" i="59"/>
  <c r="J15" i="7"/>
  <c r="D34" i="8" l="1"/>
  <c r="I34" i="8" s="1"/>
  <c r="I33" i="8"/>
  <c r="H15" i="7"/>
  <c r="A1" i="7" l="1"/>
  <c r="D19" i="8" l="1"/>
  <c r="I19" i="8" l="1"/>
  <c r="G20" i="59"/>
  <c r="H20" i="59" s="1"/>
  <c r="F35" i="8" l="1"/>
  <c r="D25" i="8"/>
  <c r="D35" i="8" s="1"/>
  <c r="I25" i="8" l="1"/>
  <c r="F13" i="97"/>
  <c r="I35" i="8" l="1"/>
  <c r="H16" i="12"/>
  <c r="H17" i="12" s="1"/>
  <c r="D17" i="12"/>
  <c r="D22" i="12" l="1"/>
  <c r="D25" i="12" s="1"/>
  <c r="H22" i="12"/>
  <c r="H25" i="12" s="1"/>
  <c r="T21" i="33" l="1"/>
  <c r="T22" i="33"/>
  <c r="V22" i="33" s="1"/>
  <c r="F9" i="8" s="1"/>
  <c r="F13" i="8" s="1"/>
  <c r="F20" i="8" s="1"/>
  <c r="F39" i="8" s="1"/>
  <c r="V11" i="33"/>
  <c r="F15" i="112" s="1"/>
  <c r="F20" i="112" s="1"/>
  <c r="R13" i="33"/>
  <c r="V13" i="33" s="1"/>
  <c r="R21" i="33" l="1"/>
  <c r="V21" i="33" s="1"/>
  <c r="F21" i="112"/>
  <c r="F28" i="112"/>
  <c r="F31" i="112" s="1"/>
  <c r="F34" i="112" s="1"/>
  <c r="X25" i="33"/>
  <c r="D9" i="8" l="1"/>
  <c r="I9" i="8" s="1"/>
  <c r="D13" i="8"/>
  <c r="N9" i="8" l="1"/>
  <c r="D20" i="8"/>
  <c r="I13" i="8"/>
  <c r="D39" i="8" l="1"/>
  <c r="D41" i="8" s="1"/>
  <c r="I20" i="8"/>
</calcChain>
</file>

<file path=xl/sharedStrings.xml><?xml version="1.0" encoding="utf-8"?>
<sst xmlns="http://schemas.openxmlformats.org/spreadsheetml/2006/main" count="19497" uniqueCount="2533">
  <si>
    <t>بااحترام</t>
  </si>
  <si>
    <t>شماره صفحه</t>
  </si>
  <si>
    <t>اعضاي هيات مديره</t>
  </si>
  <si>
    <t>سمت</t>
  </si>
  <si>
    <t>امضا</t>
  </si>
  <si>
    <t>..........</t>
  </si>
  <si>
    <t>يادداشت</t>
  </si>
  <si>
    <t>ميليون ريال</t>
  </si>
  <si>
    <t>-</t>
  </si>
  <si>
    <t>سود خالص</t>
  </si>
  <si>
    <t>یادداشت‌های توضیحی، بخش جدایی‌ناپذیر صورت‌های مالی است.</t>
  </si>
  <si>
    <t>(تجديد ارائه شده)</t>
  </si>
  <si>
    <t xml:space="preserve">سود خالص </t>
  </si>
  <si>
    <t>سایر اقلام سود و زیان جامع:</t>
  </si>
  <si>
    <t>مازاد تجديد ارزيابي دارايي‌هاي ثابت مشهود</t>
  </si>
  <si>
    <t>تفاوت تسعیر ارز عملیات خارجی</t>
  </si>
  <si>
    <t>مالیات مربوط به سایر اقلام سود و زیان جامع</t>
  </si>
  <si>
    <t>سایر اقلام سود و زیان جامع سال پس از کسر مالیات</t>
  </si>
  <si>
    <t>سود جامع سال</t>
  </si>
  <si>
    <t>(تجديد ارائه ‌شده)</t>
  </si>
  <si>
    <t>دارايي‌ها</t>
  </si>
  <si>
    <t>دارايي‌هاي غیرجاري</t>
  </si>
  <si>
    <t>دارایی‌های نامشهود</t>
  </si>
  <si>
    <t>سرمایه‌گذاری‌های بلندمدت</t>
  </si>
  <si>
    <t>جمع دارايي‌هاي غیرجاري</t>
  </si>
  <si>
    <t>دارايي‌هاي جاري</t>
  </si>
  <si>
    <t xml:space="preserve">موجودی مواد و کالا </t>
  </si>
  <si>
    <t>دریافتنی‌های تجاری و سایر دریافتنی‌ها</t>
  </si>
  <si>
    <t>موجودی نقد</t>
  </si>
  <si>
    <t>جمع دارایی‌های جاری</t>
  </si>
  <si>
    <t>جمع دارايي‌ها</t>
  </si>
  <si>
    <t>حقوق مالکانه و بدهی‌ها</t>
  </si>
  <si>
    <t>حقوق مالکانه</t>
  </si>
  <si>
    <t>سرمايه</t>
  </si>
  <si>
    <t>جمع حقوق مالکانه</t>
  </si>
  <si>
    <t>بدهی‌ها</t>
  </si>
  <si>
    <t>بدهی‌های جاری</t>
  </si>
  <si>
    <t>جمع بدهی‌های جاری</t>
  </si>
  <si>
    <t>جمع بدهی‌ها</t>
  </si>
  <si>
    <t>جمع حقوق مالکانه و بدهی‌ها</t>
  </si>
  <si>
    <t>جمع کل</t>
  </si>
  <si>
    <t>جریان‌های نقدی حاصل از فعاليت‌هاي عملياتي:</t>
  </si>
  <si>
    <t>نقد حاصل از عملیات</t>
  </si>
  <si>
    <t>پرداخت‌های نقدی بابت مالیات بر درآمد</t>
  </si>
  <si>
    <t>جریان‌های نقدی حاصل از فعاليت‌هاي سرمايه‌گذاري:</t>
  </si>
  <si>
    <t>پرداخت‌های نقدی برای خرید دارايي‌هاي ثابت مشهود</t>
  </si>
  <si>
    <t>پرداخت‌های نقدی برای خرید دارايي‌هاي نامشهود</t>
  </si>
  <si>
    <t>دریافت‌های نقدی حاصل از سود سایر سرمایه‌گذاری‌ها</t>
  </si>
  <si>
    <t>جریان‌های نقدی حاصل از فعاليت‌هاي تامين مالي:</t>
  </si>
  <si>
    <t>تاثير تغييرات نرخ ارز</t>
  </si>
  <si>
    <t xml:space="preserve">1- تاريخچه و فعاليت </t>
  </si>
  <si>
    <t>1-1- تاریخچه</t>
  </si>
  <si>
    <t xml:space="preserve">1-2- فعاليت اصلى </t>
  </si>
  <si>
    <t>اثاثه و منصوبات</t>
  </si>
  <si>
    <t>میلیون ریال</t>
  </si>
  <si>
    <t>جمع</t>
  </si>
  <si>
    <t>استهلاک</t>
  </si>
  <si>
    <t>(مبالغ به میلیون ریال)</t>
  </si>
  <si>
    <t>افزایش</t>
  </si>
  <si>
    <t>تعداد سهام</t>
  </si>
  <si>
    <t>خالص</t>
  </si>
  <si>
    <t>جمع تعدیلات</t>
  </si>
  <si>
    <t>تعدیلات:</t>
  </si>
  <si>
    <t>هزینه مالیات بر درآمد</t>
  </si>
  <si>
    <t>خالص افزایش در ذخیره مزایای پایان خدمت کارکنان</t>
  </si>
  <si>
    <t>استهلاک دارایی‌های غیرجاری</t>
  </si>
  <si>
    <t>تغییرات در سرمایه در گردش:</t>
  </si>
  <si>
    <t>جمع تغییرات در سرمایه در گردش</t>
  </si>
  <si>
    <t>معاملات غيرنقدى عمده طى سال به شرح زير است:</t>
  </si>
  <si>
    <t>افزایش سرمایه از محل مطالبات حال شده سهامداران</t>
  </si>
  <si>
    <t xml:space="preserve">تحصيل ده دستگاه كاميون در قبال واگذارى محصولات شركت </t>
  </si>
  <si>
    <t>تسویه تسهیلات در قبال واگذاری یک واحد آپارتمان</t>
  </si>
  <si>
    <t>تحصيل دارايي‌هاى ثابت مشهود در قبال تسهیلات</t>
  </si>
  <si>
    <t>اجاره سرمایه‌ای ساختمان</t>
  </si>
  <si>
    <t xml:space="preserve">شرح </t>
  </si>
  <si>
    <t>نام شخص وابسته</t>
  </si>
  <si>
    <t>مشمول ماده 129</t>
  </si>
  <si>
    <t>شرح</t>
  </si>
  <si>
    <t>طلب</t>
  </si>
  <si>
    <t>بدهی</t>
  </si>
  <si>
    <t>صورت سود و زيان جامع</t>
  </si>
  <si>
    <t>صورت تغییرات در حقوق مالکانه</t>
  </si>
  <si>
    <t>صورت جریان های نقدی</t>
  </si>
  <si>
    <t xml:space="preserve">  (مبالغ به میلیون‌ ریال)</t>
  </si>
  <si>
    <t>سال1397</t>
  </si>
  <si>
    <t>نوع دارايي</t>
  </si>
  <si>
    <t>نرخ استهلاك</t>
  </si>
  <si>
    <t>روش استهلاك</t>
  </si>
  <si>
    <t>نرم افزارها</t>
  </si>
  <si>
    <t>3 ساله</t>
  </si>
  <si>
    <t>مستقيم</t>
  </si>
  <si>
    <t>حق ليسانس</t>
  </si>
  <si>
    <t>20ساله</t>
  </si>
  <si>
    <t xml:space="preserve"> مستقيم</t>
  </si>
  <si>
    <t>مخارج تامين مالي در دوره وقوع به عنوان هزينه شناسايي مي شود. به استثناي مخارجي كه مستقيماً قابل انتساب به تحصيل" دارايي هاي واجد شرايط" است.</t>
  </si>
  <si>
    <t>الف- تفاوت هاي تسعير بدهي هاي ارزي مربوط به دارايي هاي واجد شرايط، به بهاي تمام شده آن دارايي منظور مي شود.</t>
  </si>
  <si>
    <t>ب- در ساير موارد به عنوان درآمد يا هزينه دوره وقوع شناسايي و در صورت سود و زيان گزارش مي شود.</t>
  </si>
  <si>
    <t>لازم به ذكر است كه با توجه به يكسان سازي نرخ ارز كشور توسط مراجع ذيصلاح قانوني ،در تسعير دارائيها و بدهيهاي ارزي ،مفاد بخشنامه هاي ابلاغ شده تا تاريخ تهيه صورتهاي مالي استفاده شده است.</t>
  </si>
  <si>
    <t>1398/06/31</t>
  </si>
  <si>
    <t>دوره مالی 6ماهه منتهی به 1397/06/31</t>
  </si>
  <si>
    <t>صورت وضعیت مالی</t>
  </si>
  <si>
    <t>دوره مالی 6ماهه منتهی به 1398/06/31</t>
  </si>
  <si>
    <t>36- معاملات غيرنقدى</t>
  </si>
  <si>
    <t>صورت‌هاي مالي میان دوره ای</t>
  </si>
  <si>
    <t>برای دوره مالي شش ماهه منتهی به 31 شهریور 1398</t>
  </si>
  <si>
    <t>درصد سهام</t>
  </si>
  <si>
    <t>موضوع قرارداد</t>
  </si>
  <si>
    <t xml:space="preserve"> اشخاص وابسته</t>
  </si>
  <si>
    <t>سود حاصل از سپرده گذاری در بانکها</t>
  </si>
  <si>
    <t>کاهش (افزایش) دریافتنی‌های عملیاتی</t>
  </si>
  <si>
    <t>●</t>
  </si>
  <si>
    <t>صورت جریان‌های نقدی</t>
  </si>
  <si>
    <t>سال 1397</t>
  </si>
  <si>
    <t>جريان ‌خالص ‌ورود‌ ‌نقد حاصل از فعاليت‌هاي ‌عملياتي</t>
  </si>
  <si>
    <t>جريان خالص (خروج) نقد حاصل از فعاليت‌هاي سرمايه‌گذاري</t>
  </si>
  <si>
    <t>جريان خالص ورود نقد قبل از فعاليت‌هاي تامين مالي</t>
  </si>
  <si>
    <t>خالص افزايش در موجودی نقد</t>
  </si>
  <si>
    <r>
      <t>1-3-</t>
    </r>
    <r>
      <rPr>
        <sz val="10"/>
        <rFont val="B Titr"/>
        <charset val="178"/>
      </rPr>
      <t>  </t>
    </r>
    <r>
      <rPr>
        <b/>
        <sz val="10"/>
        <rFont val="B Titr"/>
        <charset val="178"/>
      </rPr>
      <t xml:space="preserve">تعداد كاركنان </t>
    </r>
  </si>
  <si>
    <t>2-1- استاندارد حسابداری 35 با عنوان «مالیات بر درآمد»</t>
  </si>
  <si>
    <t>2- استانداردهای حسابداری جدید و تجدید نظر شده مصوب که هنوز لازم‌الاجرا نیستند:</t>
  </si>
  <si>
    <r>
      <t>3-</t>
    </r>
    <r>
      <rPr>
        <b/>
        <shadow/>
        <sz val="10"/>
        <rFont val="B Titr"/>
        <charset val="178"/>
      </rPr>
      <t xml:space="preserve">  </t>
    </r>
    <r>
      <rPr>
        <b/>
        <sz val="10"/>
        <rFont val="B Titr"/>
        <charset val="178"/>
      </rPr>
      <t>اهم رويه هاي حسابداري</t>
    </r>
  </si>
  <si>
    <t xml:space="preserve">صورت هاي مالي اساساً بر مبناي بهاي تمام شده تاريخي تهيه شده و در موارد مقتضي از ارزش هاي جاري نيز استفاده شده است.                                                                                                                  </t>
  </si>
  <si>
    <t>3-1- مبناي اندازه گیری استفاده شده در  تهيه صورت هاي مالي</t>
  </si>
  <si>
    <t>رویه مورد استفاده در تهیه صورت های مالی میان دوره ای به روش منفصل می باشد لیکن در خصوص برخی اقلام درآمد و هزینه که ماهیت سالانه دارند از روش متصل استفاده شده است.</t>
  </si>
  <si>
    <t>3-6-2- استهلاك دارايي هاي نامشهود با عمر مفيد  معين، با توجه به الگوي مصرف منافع اقتصادي آتي مورد انتظار مربوط و بر اساس نرخ ها و روش هاي زير محاسبه مي شود:</t>
  </si>
  <si>
    <t>یادداشت</t>
  </si>
  <si>
    <t>نوع وابستگی</t>
  </si>
  <si>
    <t>اشخاص وابسته</t>
  </si>
  <si>
    <t>از تاریخ صورت وضعیت مالی تا تاریخ تایید صورت های مالی رویداد با اهمیتی که مستلزم تعدیل اقلام مندرج در صورت های مالی و یا افشاء در یادداشت های همراه صورت های مالی باشد، وجود نداشته است.</t>
  </si>
  <si>
    <t xml:space="preserve">یادداشت های توضیحی صورت های مالی </t>
  </si>
  <si>
    <t>آثار بااهمیت آتی "مالیات بر درآمد" ناشی از اجرای استاندارد حسابداری 35 ، در سال مالی  منتهی به 1398/12/29 وجود ندارد.</t>
  </si>
  <si>
    <t>سال1398</t>
  </si>
  <si>
    <t xml:space="preserve">مانده موجودی نقد در پايان سال </t>
  </si>
  <si>
    <t xml:space="preserve">مانده موجودی نقد در ابتدای سال </t>
  </si>
  <si>
    <t>ü</t>
  </si>
  <si>
    <t>شرکت سپهرمولد (سهامي خاص)</t>
  </si>
  <si>
    <t xml:space="preserve">مجمع عمومي عادي صاحبان سهام </t>
  </si>
  <si>
    <t>به نظر هیات مدیره در حد اطلاعات موجود ،شیوع ویروس کرونا در آینده قابل پیش بینی (حداقل 12 ماه ،پس از از تاریخ  صورتهای مالی)تاثیری بر وضعیت مالی ،عملکرد مالی ،و جریانهای نقدی شرکت نخواهد داشت .</t>
  </si>
  <si>
    <t xml:space="preserve">3-2- تداوم فعالیت </t>
  </si>
  <si>
    <t xml:space="preserve">ذخایر ، بدهی هایی هستند که زمان تسویه و یا تعیین مبلغ آن توام با ابهام نسبتا قابل توجه است . ذخایر زمانی شناسایی می شوند که شرکت دارای تعهد فعلی (قانونی یا عرفی) در نتیجه رویدادهای گذشته باشد ، خروج منافع اقتصادی برای تسویه تعهد ، دیگر محتمل نباشد ، ذخیره برگشت داده می شود . 
</t>
  </si>
  <si>
    <t>3-4-1- اقلام پولي ارزي با نرخ قابل دسترس ارز در تاريخ صورت وضعیت مالی و اقلام غير پولي كه به بهاي تمام شده تاریخی ارزی اندازه گیری شده است، با نرخ قابل دسترس ارز در تاريخ انجام معامله، تسعير مي شود. تفاوتهاي ناشي از تسويه يا تسعير اقلام پولي ارزي حسب مورد به شرح زير در حسابها منظور مي شود:</t>
  </si>
  <si>
    <t>3-6-2-1- براى دارايي‌هاى ثابتى كه طى ماه تحصيل مي‌شود و مورد بهره‏بردارى قرار مى‏گيرد، استهلاك از اول ماه بعد محاسبه و در حساب‌ها منظور مي‌شود. در مواردى كه هر يك از دارايي‌هاى استهلاك‌پذير (به استثنای ساختمان‌ها و تاسیسات ساختمانی) پس از آمادگى جهت بهره‌بردارى به علت تعطيل كار يا علل ديگر براى بیش از 6 ماه متوالی در یک دوره مالی مورد استفاده قرار نگيرد، ميزان استهلاك آن براى مدت ياد شده معادل 30 درصد نرخ استهلاك منعكس در جدول بالاست. در این صورت چنانچه محاسبه استهلاك بر حسب مدت باشد، 70% مدت زمانی که دارایی مـورد استفاده قرار نگرفته است، به باقی‌مانده مدت تعیین شده براي استهلاك دارایی در این جدول اضافه خواهد شد.</t>
  </si>
  <si>
    <t xml:space="preserve">3-7- دارايي هاي نامشهود </t>
  </si>
  <si>
    <t>3-7-1- دارایی‌های نامشهود، بر مبناى بهاى تمام شده اندازه‌گیری و در حساب‌ها ثبت مى‏شود. مخارجی از قبیل مخارج معرفي يک محصول يا خدمت جديد مانند مخارج تبليغات، مخارج انجام فعاليت تجاري در يک محل جديد يا با يک گروه جديد از مشتريان مانند مخارج آموزش کارکنان، و مخارج اداري، عمومي و فروش در بهاي تمام شده دارايي نامشهود منظور نمي‌شود. شناسايي مخارج در مبلغ دفتري يک دارايي نامشهود، هنگامي که دارايي آماده .بهره‌برداري است، متوقف مي‌شود. بنابراين، مخارج تحمل شده براي استفاده يا بکارگيري مجدد يک دارايي نامشهود، در مبلغ دفتري آن منظور نمي‌شود.</t>
  </si>
  <si>
    <t>هزینه های حقوق و دستمزد</t>
  </si>
  <si>
    <t>ماشین آلات و تجهیزات</t>
  </si>
  <si>
    <t>بهای تمام شده:</t>
  </si>
  <si>
    <t>نام پیمانکار</t>
  </si>
  <si>
    <t>شماره قرارداد</t>
  </si>
  <si>
    <t>سپرده حسن انجام كار پیمانکاران</t>
  </si>
  <si>
    <t>سپرده بیمه پیمانکاران</t>
  </si>
  <si>
    <t>حقوق پرداختنی</t>
  </si>
  <si>
    <t>مالیات حقوق پرداختنی</t>
  </si>
  <si>
    <t xml:space="preserve">بهای تمام شده </t>
  </si>
  <si>
    <t>(افزایش) پیش‌پرداخت‌های عملیاتی</t>
  </si>
  <si>
    <t>سپرده های بلندمدت</t>
  </si>
  <si>
    <t>دارایی‌های ثابت مشهود و در جریان تکمیل</t>
  </si>
  <si>
    <t>2</t>
  </si>
  <si>
    <t xml:space="preserve"> آقای محسن صفائی فراهانی
(به نمایندگی شرکت سنگ آهن مرکزی رباط )</t>
  </si>
  <si>
    <t xml:space="preserve">رئیس هیات مدیره </t>
  </si>
  <si>
    <t xml:space="preserve"> آقای عبدالحمید مبصری
(به نمایندگی شرکت تناوب)</t>
  </si>
  <si>
    <t xml:space="preserve">عضو هیات مدیره و مدیرعامل </t>
  </si>
  <si>
    <t>آقای غلامرضا صحرائیان</t>
  </si>
  <si>
    <t>نایب رئیس هیات مدیره</t>
  </si>
  <si>
    <t>وسائط نقلیه</t>
  </si>
  <si>
    <t>زمین</t>
  </si>
  <si>
    <t>دارائی های در جریان تکمیل</t>
  </si>
  <si>
    <t>پیش پرداخت های سرمایه ای</t>
  </si>
  <si>
    <t>بدهی‌های غیرجاری</t>
  </si>
  <si>
    <t>جمع بدهی‌های غیرجاری</t>
  </si>
  <si>
    <t>حسابها و اسناد پرداختنی بلند مدت</t>
  </si>
  <si>
    <t>تسهیلات مالی بلندمدت</t>
  </si>
  <si>
    <t>سایر حسابها  واسناد پرداختنی</t>
  </si>
  <si>
    <t xml:space="preserve">پیش پرداخت شرکت فرآب اینترنشنال </t>
  </si>
  <si>
    <t>پیش پرداخت قطعه زمین محل اجرای طرح</t>
  </si>
  <si>
    <t>پیش پرداخت خرید مواد و مصالح از تامین کنندگان داخلی</t>
  </si>
  <si>
    <t>پیش پرداخت خرید اثاثیه و منصوبات</t>
  </si>
  <si>
    <t>پیش پرداخت خرید نرم افزار(دارائیهای نامشهود)</t>
  </si>
  <si>
    <t>نام فروشنده</t>
  </si>
  <si>
    <t>مانده پیش پرداخت ریالی</t>
  </si>
  <si>
    <t>پیش پرداخت خرید مواد و مصالح از تامین کنندگان خارجی</t>
  </si>
  <si>
    <t>ADSH-P-PO-GE-017</t>
  </si>
  <si>
    <t>شماره یادداشت</t>
  </si>
  <si>
    <t>فاتح صنعت کیمیا (FGS)</t>
  </si>
  <si>
    <t>تهیه رویه ها و فرم های عملیاتی مورد نیاز در فاز بازرسی و ساختمانی و اجرا</t>
  </si>
  <si>
    <t xml:space="preserve">بازنگری رویه های اجرایی برنامه ریزی و کنترل پروژه </t>
  </si>
  <si>
    <t xml:space="preserve">برگزاری جلسات مهندسی در راستای تسریع فعالیت های پروژه و رفع موانع و مشکلات </t>
  </si>
  <si>
    <t>برگزاری جلسات با سازندگان تجهیزات در راستای تسریع فعالیت های پروژه و رفع مشکلات</t>
  </si>
  <si>
    <t>تهیه و بررسی احداث نیروگاه برق به منظور تامین برق مورد نیاز پالایشگاه</t>
  </si>
  <si>
    <t>نهایی سازی مدارک مربوط ساختمان ساب استیشن 35 و 55</t>
  </si>
  <si>
    <t>انجام فعالیت های مهندسی مربوط به رادیو سیستم</t>
  </si>
  <si>
    <t xml:space="preserve">تامین مصالح و تجهیزات مورد نیاز فعالیت های اجرایی نظیر: آرماتور، سیمان، بچینگ و ... </t>
  </si>
  <si>
    <t>به روز رسانی لیست Material Control Index پروژه بر اساس آخرین تغییرات مهندسی</t>
  </si>
  <si>
    <t>بررسی مدارک مهندسی سازنده تجهیزات مکانیکی ثابت شامل: Air Cooler, Pressure Vessle, Tower &amp; Internal, Heat Exchanger, Spherical Tank</t>
  </si>
  <si>
    <t xml:space="preserve">بررسی مدارک مهندسی سازندگان تجهیزات مکانیک دوارشامل:  Heater, Centrifugal Pumps, Compressed Air System, Injection Package , Cooling Water System, Nitrogen System, Steam Production </t>
  </si>
  <si>
    <t xml:space="preserve">شرکت در جلسه آغازین Atmospheric Tanks </t>
  </si>
  <si>
    <t xml:space="preserve">اعمال آخرین تغییرات در مدارک P&amp;IDs واحد هاSPU,NIS,CAS,CWS,WWT </t>
  </si>
  <si>
    <t>برگزاری مدل 90% واحد CDU</t>
  </si>
  <si>
    <t>بروز رسانی مدل سه بعدی واحد UTL,SWS,AMN,WSU,CDU,LPGT,TNK,INT</t>
  </si>
  <si>
    <t>تهیه درخواست های خرید اقلام پایپینگ  و ارسال به واحد تدارکات جهت تامین</t>
  </si>
  <si>
    <t>نهایی سازی فونداسیون های واحد مخازن و ارسال به کارگاه جهت انجام فعالیت های اجرایی</t>
  </si>
  <si>
    <t>آپدیت نمودن مدارک SINGLE LINE DRAWING جهت انجام طراحی بخش فونداسیون</t>
  </si>
  <si>
    <t>تهیه مدارک مربوط به حفاظت کاتدیک مورد نیاز (به صورت نهایی جهت واحد LPGT , TNK)</t>
  </si>
  <si>
    <t>اضافات و نقل و انتقال طی سال 1397</t>
  </si>
  <si>
    <t>اضافات و نقل و انتقال طی سال 1398</t>
  </si>
  <si>
    <t xml:space="preserve">شرح اقلام </t>
  </si>
  <si>
    <t>مخارج مستقیم</t>
  </si>
  <si>
    <t>هزینه های اداری و عمومی</t>
  </si>
  <si>
    <t>نقل و انتقال</t>
  </si>
  <si>
    <t>جمع مخارج</t>
  </si>
  <si>
    <t>سود (زیان) تسعیر ارز</t>
  </si>
  <si>
    <t xml:space="preserve">کسر می شود: </t>
  </si>
  <si>
    <t>مانده پایان سال 1397</t>
  </si>
  <si>
    <t>مانده ابتدای سال 1397</t>
  </si>
  <si>
    <t>مانده پایان سال 1398</t>
  </si>
  <si>
    <t>مخارج انباشته و مستقیم</t>
  </si>
  <si>
    <t>هزینه های اداری و عمومی انباشته</t>
  </si>
  <si>
    <t xml:space="preserve">جمع مخارج انباشته </t>
  </si>
  <si>
    <t>انجام فعالیت های Technical Clarification با تامین کنندگان تجهیزات Filter, Reactor ,PIV, METERING, PSV,INSTRUMENT &amp; ELECTRICAL CABLE,BALL VALVE,SPU</t>
  </si>
  <si>
    <t xml:space="preserve">مخارج انباشته و مستقیم </t>
  </si>
  <si>
    <t>هزینه های اداری و عمومی انباشته مربوطه به طرح</t>
  </si>
  <si>
    <t>جمع مخارج انباشته</t>
  </si>
  <si>
    <t xml:space="preserve">جمع اضافات طی سال </t>
  </si>
  <si>
    <t>3-3- تسعير ارز</t>
  </si>
  <si>
    <t>3-4- مخارج تامين مالي</t>
  </si>
  <si>
    <t xml:space="preserve">4 و 5 و 6 و 10 و 12 و 15 ساله </t>
  </si>
  <si>
    <t xml:space="preserve">3 و 5 و 6 و 10 ساله </t>
  </si>
  <si>
    <t>اثاثه ومنصوبات و ابزارآلات</t>
  </si>
  <si>
    <t>6 ساله</t>
  </si>
  <si>
    <t>مستقیم</t>
  </si>
  <si>
    <t>3-5- سرمایه گذاری ها</t>
  </si>
  <si>
    <t>سرمایه گذاری های بلند مدت به بهای تمام شده پس از کسر هر گونه ذخیره بابت کاهش دائمی در ارزش هر یک از سرمایه گذاری ها ارزشیابی می شود.</t>
  </si>
  <si>
    <t xml:space="preserve">3-6-   دارائي هاي ثابت مشهود </t>
  </si>
  <si>
    <t>3-6-1- دارايي هاي ثابت مشهود بر مبناي بهای تمام شده اندازه گيري ميشود. مخارج بعدي مرتبط با دارايي هاي ثابت مشهود كه موجب بهبود وضعيت دارايي در مقايسه با استاندارد عملكرد ارزيابي شده اوليه آن گردد و منجر به افزايش منافع اقتصادي حاصل از دارايي شود به مبلغ دفتري دارايي اضافه و طي عمر مفيد باقيمانده دارايي هاي مربوط مستهلك مي شود. مخارج روزمره تعمير و نگهداري دارايي ها كه به منظور حفظ وضعيت دارايي در مقايسه با استاندارد عملكرد ارزيابي شده اوليه دارايي انجام مي شود، در زمان وقوع به عنوان هزينه شناسايي مي گردد.</t>
  </si>
  <si>
    <t>3-6-2- استهلاك دارايي ها ي ثابت مشهود مشتمل بر دارايي هاي ناشي از اجاره سرمايه اي، با توجه به الگوي مصرف منافع آتي مورد انتظار (شامل عمر مفيد برآوردي)‌ دارايي هاي مربوط و با در نظر گرفتن آيين‌نامه استهلاكات موضوع ماده 149 اصلاحیه مصوب 1394/04/31 قانون ماليات‌هاى مستقيم مصوب اسفند 1366 و اصلاحيه‏هاى بعدى آن و بر اساس نرخ ها و روش هاي زير محاسبه مي شود:</t>
  </si>
  <si>
    <t>3-7- زيان كاهش ارزش دارائي های غیرجاری</t>
  </si>
  <si>
    <t>3-7-1- در پایان هر دوره گزارشگری، در صورت وجود هرگونه نشانه‌ای دال بر امکان کاهش ارزش دارایی‌ها، آزمون کاهش ارزش انجام می‌گیرد. در این صورت مبلغ بازیافتنی دارایی براورد و با ارزش دفتری آن مقایسه می‌گردد. چنانچه براورد مبلغ بازیافتنی یک دارایی منفرد ممکن نباشد، مبلغ بازیافتنی واحد مولد وجه نقدی که دارایی متعلق به آن است تعیین می‌گردد.</t>
  </si>
  <si>
    <t xml:space="preserve">3-7-2- آزمون کاهش ارزش دارایی‌های نامشهود با عمر مفید نامعین، بدون توجه به وجود یا عدم وجود هرگونه نشانه‌ای دال بر امکان کاهش ارزش، بطور سالانه انجام می‌شود. </t>
  </si>
  <si>
    <t>3-7-3- مبلغ بازیافتنی یک دارایی (یا واحد مولد وجه نقد)، ارزش فروش به کسر مخارج فروش یا ارزش اقتصادی، هر کدام بیشتر است می‌باشد. ارزش اقتصادی برابر با ارزش فعلی جریان‌های نقدی آتی ناشی از دارایی با استفاده از نرخ تنزیل قبل از مالیات که بیانگر ارزش زمانی پول و ریسک‌های مختص دارایی که جریان‌های نقدی آتی براوردی بابت آن تعدیل نشده است، می‌باشد.</t>
  </si>
  <si>
    <t>3-7-4- تنها در صورتیکه مبلغ بازیافتنی یک دارایی از مبلغ دفتری آن کمتر باشد، مبلغ دفتری دارایی (یا واحد مولد وجه نقد) تا مبلغ بازیافتنی آن کاهش یافته و تفاوت به عنوان زیان کاهش ارزش بلافاصله در سود و زیان شناسایی می‌گردد، مگر اینکه دارایی تجدید ارزیابی شده باشد که در این صورت منجر به کاهش مبلغ مازاد تجدید ارزیابی می‌گردد.</t>
  </si>
  <si>
    <t>3-7-5- در صورت افزایش مبلغ بازیافتنی از زمان شناسایی آخرین زیان که بیانگر برگشت زیان کاهش ارزش دارایی (واحد مولد وجه نقد) می‌باشد، مبلغ دفتری دارایی تا مبلغ بازیافتنی جدید حداکثر تا مبلغ دفتری با فرض عدم‌شناسایی زیان کاهش ارزش در سال‌های قبل، افزایش می‌یابد. برگشت زیان کاهش ارزش دارایی (واحد مولد وجه نقد) نیز بلافاصله در سود و زیان شناسایی می‌گردد مگر اینکه دارایی تجدید ارزیابی شده باشد که در این صورت منجر به افزایش مبلغ مازاد تجدید ارزیابی می‌شود.</t>
  </si>
  <si>
    <t>نرم افزار رایانه‌ای</t>
  </si>
  <si>
    <t>مبلغ دفتری</t>
  </si>
  <si>
    <t>درصد سرمایه گذاری</t>
  </si>
  <si>
    <t>کاهش ارزش انباشته</t>
  </si>
  <si>
    <t>شرکت زیر ساخت فراگیر پالایشی سیراف</t>
  </si>
  <si>
    <t>پیش پرداخت بیمه دارایی ها</t>
  </si>
  <si>
    <t>پیش پرداخت خرید خدمات</t>
  </si>
  <si>
    <t>پیش پرداخت ها</t>
  </si>
  <si>
    <t>ذخیره مطالبات مشکوک الوصول</t>
  </si>
  <si>
    <t>حساب های دریافتنی تجاری:</t>
  </si>
  <si>
    <t>سپرده نقدی دریافت ضمانتنامه نزد بانکها</t>
  </si>
  <si>
    <t>سپرده های گمرکی</t>
  </si>
  <si>
    <t>سایرحساب‌های دريافتنى:</t>
  </si>
  <si>
    <t>سایر</t>
  </si>
  <si>
    <t xml:space="preserve">کارکنان (وام/ مساعده/بیمه تکمیلی) </t>
  </si>
  <si>
    <t>ارزش اسمی</t>
  </si>
  <si>
    <t xml:space="preserve">شرکت تناوب </t>
  </si>
  <si>
    <t>شرکت سنگ آهن مرکزی رباط</t>
  </si>
  <si>
    <t>آقای سیاوش زرگر یعقوبی</t>
  </si>
  <si>
    <t>آقای سید محمد رضا شبیری نژاد</t>
  </si>
  <si>
    <t>اشخاص و موسسات</t>
  </si>
  <si>
    <t>اسناد پرداختنی:</t>
  </si>
  <si>
    <t>سپرده حسن انجام کار ارزی</t>
  </si>
  <si>
    <t>شرکت فرآب اینترنشنال</t>
  </si>
  <si>
    <t>شرکت سپهر مولد</t>
  </si>
  <si>
    <t>شرکت تولیدی و صنعتی فراسان</t>
  </si>
  <si>
    <t>شرکت نیکان تک ایرانیان</t>
  </si>
  <si>
    <t>فروشگاه آهن اسکندری</t>
  </si>
  <si>
    <t>مهندسین مشاور پی کاو</t>
  </si>
  <si>
    <t>شرکت سپهرمولد</t>
  </si>
  <si>
    <t>شرکت طنین ارتباط پارمیس</t>
  </si>
  <si>
    <t>شرکت لوید آلمان کیش</t>
  </si>
  <si>
    <t>شرکت بهبدصنعت پارس</t>
  </si>
  <si>
    <t>ADSH-E-CO-CV-005</t>
  </si>
  <si>
    <t>ADSH-E-CO-GE-008</t>
  </si>
  <si>
    <t>ADSH-E-CO-GE-005</t>
  </si>
  <si>
    <t>ADSH-E-CO-GE-006</t>
  </si>
  <si>
    <t>ADSH-E-CO-EL-001</t>
  </si>
  <si>
    <t>آزمایش کنترل عملیات خاکی</t>
  </si>
  <si>
    <t>مهندسی و طراحی و اجرا پالایشگاه</t>
  </si>
  <si>
    <t xml:space="preserve">اخد مجوز فرکانسی </t>
  </si>
  <si>
    <t>خدمات مشاوره و کنترل کیفیت</t>
  </si>
  <si>
    <t>حدمات مهندسی حفاظت کاتدیک</t>
  </si>
  <si>
    <t>SGM/2114/1398</t>
  </si>
  <si>
    <t>APS-C-0122-AM1</t>
  </si>
  <si>
    <t>شرکت همکاران سیستم</t>
  </si>
  <si>
    <t>شرکت راهکاربرترآرادپایا</t>
  </si>
  <si>
    <t>شرکت نگراندیش</t>
  </si>
  <si>
    <t>خرید و آموزش نرم افزار</t>
  </si>
  <si>
    <t>سامانه مدیریت پروژه</t>
  </si>
  <si>
    <t>خدمات مشاوره</t>
  </si>
  <si>
    <t>شرکت فاتح صنعت کیمیا</t>
  </si>
  <si>
    <t>شرکت مهندسی پایاصنعت</t>
  </si>
  <si>
    <t>ADSH-E-CO-GE-003,004</t>
  </si>
  <si>
    <t>ADSH-P-PO-GE-001,006</t>
  </si>
  <si>
    <t xml:space="preserve">حق بيمه پرداختني </t>
  </si>
  <si>
    <t>تسهیلات دریافتی</t>
  </si>
  <si>
    <t>تاریخ تامین ارز</t>
  </si>
  <si>
    <t>شرکت هواابزار تهران</t>
  </si>
  <si>
    <t>پیش پرداخت</t>
  </si>
  <si>
    <t>شرکت راژان پترو فرایند</t>
  </si>
  <si>
    <t>شرکت FGS</t>
  </si>
  <si>
    <t>شرکت IIP</t>
  </si>
  <si>
    <t>شرکت پتروپویش سهند</t>
  </si>
  <si>
    <t>شرکت نوین دانش آینده</t>
  </si>
  <si>
    <t>نام تامین کننده</t>
  </si>
  <si>
    <t>شماره سفارش/فاکتور</t>
  </si>
  <si>
    <t>ارزی - یورو</t>
  </si>
  <si>
    <t>اصل مبلغ فاکتور</t>
  </si>
  <si>
    <t>فاکتور 01</t>
  </si>
  <si>
    <t>فاکتور 02</t>
  </si>
  <si>
    <t>فاکتور 03</t>
  </si>
  <si>
    <t>فاکتور 04</t>
  </si>
  <si>
    <t>فاکتور 05</t>
  </si>
  <si>
    <t>فاکتور 07</t>
  </si>
  <si>
    <t>فاکتور 09</t>
  </si>
  <si>
    <t>فاکتور 13</t>
  </si>
  <si>
    <t>فاکتور 14</t>
  </si>
  <si>
    <t>فاکتور 06</t>
  </si>
  <si>
    <t>فاکتور 08</t>
  </si>
  <si>
    <t>جاری سهامداران</t>
  </si>
  <si>
    <t>آقای محسن صفائی فراهانی(مدیراجرایی)</t>
  </si>
  <si>
    <t>شرکت تناوب</t>
  </si>
  <si>
    <t>سپهر مولد</t>
  </si>
  <si>
    <t>پرداختنی های غیر تجاری</t>
  </si>
  <si>
    <t>10-1</t>
  </si>
  <si>
    <t>10-2</t>
  </si>
  <si>
    <t>10-3</t>
  </si>
  <si>
    <t>10-4</t>
  </si>
  <si>
    <t>(افزایش) دریافتنی های عملیاتی</t>
  </si>
  <si>
    <t>هزینه های مالی</t>
  </si>
  <si>
    <t xml:space="preserve">خالص (سود)/ زیان تسعیر ارز </t>
  </si>
  <si>
    <t>سود ناشی از فروش دارایی های ثابت مشهود</t>
  </si>
  <si>
    <t>افزایش(کاهش) پرداختنی‌های عملیاتی</t>
  </si>
  <si>
    <t>علی زاهدیان</t>
  </si>
  <si>
    <t>ذخیره مزایای پایان خدمت</t>
  </si>
  <si>
    <t>حساب های پرداختنی :</t>
  </si>
  <si>
    <t>ذخیره مرخصی</t>
  </si>
  <si>
    <t xml:space="preserve">4- قضاوت‌ها در فرآیند بکارگیری رویه‌های حسابداری </t>
  </si>
  <si>
    <t>4-1- طبقه‌بندی سرمایه‌گذاری‌ها در طبقه دارایی‌های غیرجاری</t>
  </si>
  <si>
    <t>5- دارایی‌های ثابت مشهود</t>
  </si>
  <si>
    <t>6-دارائی های نامشهود</t>
  </si>
  <si>
    <t>7-سرمایه گذاری های بلندمدت</t>
  </si>
  <si>
    <t>10-5</t>
  </si>
  <si>
    <t>استهلاک انباشته :</t>
  </si>
  <si>
    <t>ذخيره مزاياي پايان خدمت كاركنان براساس يك ماه آخرين حقوق ثابت و مزاياي مستمر براي هر سال خدمت آنان محاسبه و در سال بعد تسویه می گردد.</t>
  </si>
  <si>
    <t>پرداخت های نقدی جهت تحصیل دارایی های در جریان تکمیل</t>
  </si>
  <si>
    <t>مبادلات غیرنقدی :</t>
  </si>
  <si>
    <t>تحصیل دارایی های درجریان تکمیل به صورت غیرنقد</t>
  </si>
  <si>
    <t xml:space="preserve">موضوع فعاليت شركت طبق ماده 2 اساسنامه عبارت است از احداث پالایشگاه های میعانات گازی و نفتی و بهره برداری از آن و تامین مواد اولیه، فروش محصولات تولیدی در داخل کشور، صدور به خارج از کشور، بازاریابی، صادرات و واردات، انجام فعالیت های بازرگانی و شرکت در مناقصات و مزایدات، اخذ تسهیلات وام و اعتبار از کلیه موسسات مالی و اعتباری داخلی و خارجی، اخذ و اعطای نمایندگی به اشخاص حقیقی و حقوقی داخلی و خارجی، مشارکت با اشخاص حقیقی و حقوقی و هر گونه فعالیتی که با موضوع شرکت مفید و موثر باشد.              </t>
  </si>
  <si>
    <t>زمین محل احداث این طرح کلاً به مساحت 275.5 هکتار در منطقه پارس 2 (کنگان)، بین فازهای 13 و 19پارس جنوبی قرار گرفته است که از طرف سازمان منطقه ویژه اقتصادی انرژی پارس، به صورت اجاره به شرط تملیک 20 ساله به متقاضیان بخش خصوصی واگذار شده است. سهم زمین این شرکت بر اساس اطلاعات اولیه حدود 30 هکتار است.</t>
  </si>
  <si>
    <t>این طرح، با هدف اجرای موافقت نامه تخصیص خوراک شماره م ب 93195 مورخ 1394/03/02 معاونت برنامه ریزی و نظارت بر منابع هیدروکربوری وزارت نفت جمهوری اسلامی ایران در منطقه ویژه اقتصادی انرژی پارس جنوبی، برای تولید محصولات گاز مایع، نفتای سبک و سنگین تصفیه شده ، نفت سفید، سوخت جت و نیز نفت گاز مطابق استاندارد مورد تائید وزارت نفت ج.ا.ا و استانداردهای بین المللی یورو 5  برنامه ریزی گردیده است.</t>
  </si>
  <si>
    <t>همچنین به منظور تسهیل در احداث تاسیسات زیر بنائی، یوتیلیتی و واحد های فرآیندی مشترک و همچنین کاهش میزان سرمایه گذاری مورد نیاز پالایشگاه های طرح سیراف،"شرکت زیر ساخت فراگیر پالایشی سیراف" توسط  8 شرکت پالایشگاهی تاسیس شده است.</t>
  </si>
  <si>
    <t>آن بخش از مخارج تامین مالی که مستقیماً قابل انتساب به تحصیل یک دارایی واجد شرایط است به عنوان بخشی از بهای تمام شده دارایی محسوب می شود.</t>
  </si>
  <si>
    <t>در صورت عدم وجود نفوذ قابل ملاحظه و یا کنترل، درآمد حاصل از سرمایه گذاری ها در زمان تصویب سود توسط مجمع عمومی صاحبان سهام شرکت سرمایه پذیر (تا تاریخ صورت وضعیت مالی) شناسایی می شود.</t>
  </si>
  <si>
    <t>3-8- مخارج سرمایه ای ساخت داراییها</t>
  </si>
  <si>
    <t>3-9- ذخایر</t>
  </si>
  <si>
    <t>3-9-1 - ذخيره مزاياي پايان خدمت كاركنان</t>
  </si>
  <si>
    <t>17- نقد حاصل از عملیات</t>
  </si>
  <si>
    <t xml:space="preserve">يادداشت‌هاي توضيحي </t>
  </si>
  <si>
    <t>علی الحساب سرمایه گذاری</t>
  </si>
  <si>
    <t>7-1</t>
  </si>
  <si>
    <t>7-2</t>
  </si>
  <si>
    <t>بهای تمام شده</t>
  </si>
  <si>
    <t xml:space="preserve">استهلاک انباشته </t>
  </si>
  <si>
    <t xml:space="preserve">صورت های مالی </t>
  </si>
  <si>
    <t>14-1</t>
  </si>
  <si>
    <t>جريان خالص ورود نقد حاصل از فعاليت‌هاي تامين مالي</t>
  </si>
  <si>
    <t>سال مالي</t>
  </si>
  <si>
    <t>تاريخ سند</t>
  </si>
  <si>
    <t>شمارة سند</t>
  </si>
  <si>
    <t>رديف</t>
  </si>
  <si>
    <t>شرح سند</t>
  </si>
  <si>
    <t>گردش | بدهكار</t>
  </si>
  <si>
    <t>گردش| بستانكار</t>
  </si>
  <si>
    <t>فراب اينترنشنال(پولاد)-هزينه خريد استيل استراکچر طي inv.#001-adish-typeB  به ارزش 171.841 يورو -نرخ122.129ريال نيما</t>
  </si>
  <si>
    <t>فراب اينترنشنال(پولاد)-هزينه خريد استيل استراکچر  طي inv.#002-adish-typeB  به ارزش 94.687 يورو-نرخ119.644ريال نيما</t>
  </si>
  <si>
    <t>فراب اينترنشنال(FGS001)-هزينه خريد ايرکولر طي inv.#003-adish-typeB  به ارزش 226.910.55 يورو-نرخ119.622ريال نيما</t>
  </si>
  <si>
    <t>فراب اينترنشنال(FGS001)-هزينه خريد ايرکولر طي inv.#003-adish-typeB  به ارزش 75.636/85 يورو-نرخ121.947ريال نيما(نرخ پيش پرداخت)</t>
  </si>
  <si>
    <t xml:space="preserve">سنگ آهن مرکزي رباط-دريافت 293.330 کيلوگرم ميلگرد آجدار نمره 20 في 40.200 بابت آورده غيرنقدي جهت افزايش سرمايه </t>
  </si>
  <si>
    <t xml:space="preserve">سنگ آهن مرکزي رباط-دريافت 96.330 کيلوگرم ميلگرد آجدار نمره 22 في 40.200 بابت آورده غيرنقدي جهت افزايش سرمايه </t>
  </si>
  <si>
    <t xml:space="preserve">سنگ آهن مرکزي رباط-دريافت 689.270 کيلوگرم ميلگرد آجدار نمره 25 في 40.200 بابت آورده غيرنقدي جهت افزايش سرمايه </t>
  </si>
  <si>
    <t xml:space="preserve">سنگ آهن مرکزي رباط-دريافت 41.160 کيلوگرم ميلگرد آجدار نمره 12 في 41.500 بابت آورده غيرنقدي جهت افزايش سرمايه </t>
  </si>
  <si>
    <t xml:space="preserve">سنگ آهن مرکزي رباط-دريافت 80.190 کيلوگرم ميلگرد آجدار نمره 16 في 40.500 بابت آورده غيرنقدي جهت افزايش سرمايه </t>
  </si>
  <si>
    <t xml:space="preserve">سنگ آهن مرکزي رباط-دريافت 61.040 کيلوگرم ميلگرد آجدار نمره 20 في 40.200 بابت آورده غيرنقدي جهت افزايش سرمايه </t>
  </si>
  <si>
    <t xml:space="preserve">سنگ آهن مرکزي رباط-دريافت 92.720 کيلوگرم ميلگرد آجدار نمره 22 في 92.720 بابت آورده غيرنقدي جهت افزايش سرمايه </t>
  </si>
  <si>
    <t xml:space="preserve">سنگ آهن مرکزي رباط-دريافت 244.910 کيلوگرم ميلگرد آجدار نمره 25 في 40.200 بابت آورده غيرنقدي جهت افزايش سرمايه </t>
  </si>
  <si>
    <t xml:space="preserve">سنگ آهن مرکزي رباط-دريافت 195.770 کيلوگرم ميلگرد آجدار نمره 32 في 40.500 بابت آورده غيرنقدي جهت افزايش سرمايه </t>
  </si>
  <si>
    <t>فراب اينترنشنال(دقيق+فرا+پويا+اتيلن)-هزينه خريد تجهيزات پايپينگ طي inv.#004-adish-typeB به ارزش 397.151/80 يورو -نرخ137.365ريال نيما</t>
  </si>
  <si>
    <t>فراب اينترنشنال(پاياصنعت)-هزينه خريد استيل استراکچر از فرآب طي inv.#005-adish-typeB  به ارزش 323.728/65 يورو-نرخ134.379ريال نيما</t>
  </si>
  <si>
    <t>فراب اينترنشنال(پاياصنعت)-هزينه خريد استيل استراکچر از فرآب طي inv.#005-adish-typeB  به ارزش 107.909/55 يورو-نرخ120.848ريال نيما(نرخ پيش پرداخت)</t>
  </si>
  <si>
    <t>فراب اينترنشنال(نيکان+پايا+هوايرکيش)-هزينه خريد استيل استراکچر طي inv.#007-adish-typeB  به ارزش 356.664/69 يورو -نرخ141.297ريال نيما</t>
  </si>
  <si>
    <t>فراب اينترنشنال(نيکان+پايا+هوايرکيش)-هزينه خريد استيل استراکچر طي inv.#007-adish-typeB  به ارزش 118.888/23 يورو -نرخ120.848ريال نيما(نرخ پيش پرداخت)</t>
  </si>
  <si>
    <t>فراب اينترنشنال(پايا)-هزينه خريد استيل استراکچر طي inv.#009-adish-typeB به ارزش 233.237/77 يورو-نرخ141.297ريال نيما</t>
  </si>
  <si>
    <t>فراب اينترنشنال(پايا)-هزينه خريد استيل استراکچر طي inv.#009-adish-typeB به ارزش 77.745/93 يورو-نرخ118.056ريال نيما(نرخ پيش پرداخت)</t>
  </si>
  <si>
    <t>سنگ آهن مرکزي رباط-ارسال 110.680 کيلوگرم ميلگرد آجدار نمره y16 في 57.798 بابت آورده غيرنقدي جهت افزايش سرمايه</t>
  </si>
  <si>
    <t xml:space="preserve">سنگ آهن مرکزي رباط-ارسال 155.360 کيلوگرم ميلگرد آجدار نمره y20 في 57.798  بابت آورده غيرنقدي جهت افزايش سرمايه </t>
  </si>
  <si>
    <t xml:space="preserve">سنگ آهن مرکزي رباط-ارسال 42.770 کيلوگرم ميلگرد آجدار نمره y32 في 57.798  بابت آورده غيرنقدي جهت افزايش سرمايه </t>
  </si>
  <si>
    <t>فراب اينترنشنال(FGS006)-هزينه خريد کلوم-تاور-شل-درام طي inv.#006-adish-typeB  به ارزش 1.218.717/56 يورو-نرخ146.943ريال نيما</t>
  </si>
  <si>
    <t>فراب اينترنشنال(FGS006)-هزينه خريد کلوم-تاور-شل-درام طي inv.#006-adish-typeB  به ارزش 406.239/19 يورو-نرخ121.947ريال نيما(نرخ پيش پرداخت)</t>
  </si>
  <si>
    <t>فراب اينترنشنال(پارس اتيلن ساوه)-هزينه خريد پاپينگ متريال طي inv.#008-adish-typeB به ارزش 498.036 يورو -نرخ146.943ريال نيما</t>
  </si>
  <si>
    <t>فراب اينترنشنال(پايا)-هزينه خريد استيل استراکچر طي inv.#013-adish-typeB  به ارزش 446.762/40 يورو-نرخ146.943ريال نيما</t>
  </si>
  <si>
    <t>فراب اينترنشنال-هزينه خريد آينم 1.8.13 طي inv.#014-adish-typeB  به ارزش 1.428.520.08 يورو-نرخ146.943ريال نيما</t>
  </si>
  <si>
    <t>فراب اينترنشنال-هزينه خريد آينم 1.8.13 طي inv.#014-adish-typeB  به ارزش 5.398/35 يورو-نرخ120.848ريال نيما(نرخ پيش پرداخت)</t>
  </si>
  <si>
    <t>سرمایه</t>
  </si>
  <si>
    <t>سود انباشته</t>
  </si>
  <si>
    <t>تخصیص اندوخته قانونی</t>
  </si>
  <si>
    <t>افزایش سرمایه در جریان</t>
  </si>
  <si>
    <t>افزایش سرمایه</t>
  </si>
  <si>
    <t>مانده پیش پرداخت ارزی</t>
  </si>
  <si>
    <t>5-7-1</t>
  </si>
  <si>
    <t>5-7-2</t>
  </si>
  <si>
    <t>5-7-3</t>
  </si>
  <si>
    <t>9-1</t>
  </si>
  <si>
    <t>9-2</t>
  </si>
  <si>
    <t>محسن صفایی فراهانی</t>
  </si>
  <si>
    <t xml:space="preserve"> سرمایه گذاری در سهام شرکت ها به شرح زیر تفکیک می شود : </t>
  </si>
  <si>
    <t>بهره تسهیلات دریافتی</t>
  </si>
  <si>
    <t>دریافت نقدی بابت تامین مالی از سهامداران</t>
  </si>
  <si>
    <t>افزایش سرمایه از محل مطالبات سهامداران و سایر انتقالات غیرنقدی</t>
  </si>
  <si>
    <t>تودیع (استرداد) سپرده های بلندمدت در حساب شخصی سهامداران</t>
  </si>
  <si>
    <t>موضوع مشارکت مدنی</t>
  </si>
  <si>
    <t>مبلغ مشارکت مدنی</t>
  </si>
  <si>
    <t>سهم الشرکه بانک (نقدی)</t>
  </si>
  <si>
    <t>سهم الشرکه شریک (نقدی)</t>
  </si>
  <si>
    <t>سهم الشرکه شریک (غیرنقدی)</t>
  </si>
  <si>
    <t>نرخ سود بانک</t>
  </si>
  <si>
    <t>تعداد اقساط سالانه تسهیلات ارزی</t>
  </si>
  <si>
    <t>مدت مشارکت مدنی</t>
  </si>
  <si>
    <t>اداره مشارکت مدنی</t>
  </si>
  <si>
    <t>پرداخت سود مشارکت</t>
  </si>
  <si>
    <t>نرخ جرائم تاخیر تادیه</t>
  </si>
  <si>
    <t>نوع قرارداد</t>
  </si>
  <si>
    <t>اعطای تسهیلات به شرکت میعانات گازی آدیش جنوبی به منظور احداث پالایشگاه میعانات گازی به ظرفیت 60.000 بشکه در روز طی 340 روز کاری در سال جهت تولید محصولات نفتاسوخت جت، LPG و گازوئیل</t>
  </si>
  <si>
    <t>درصد سهم الشرکه</t>
  </si>
  <si>
    <t>مبلغ 11.790.081 میلیون ریال (1.012.720 میلیون ریال و 352.063 هزار دلار)</t>
  </si>
  <si>
    <t>250.000.000 دلار معادل 7.653.000 میلیون ریال</t>
  </si>
  <si>
    <t>167.718 میلیون ریال</t>
  </si>
  <si>
    <t>102.063.250 دلار و 845.003 میلیون ریال</t>
  </si>
  <si>
    <t>27 قسط در طی 7 سال (سال اول 3 قسط ، 6 سال بعد هر سال 4 قسط)</t>
  </si>
  <si>
    <t>از زمان عقد قرارداد به مدت 39 ماه لغایت شروع بهره برداری تجاری از طرح</t>
  </si>
  <si>
    <t>اداره مشارکت مدنی به عهده شرکت پالایش میعانات گازی آدیش جنوبی و برداشت از حساب مشترک با اجازه و نظارت بانک خواهد بود.</t>
  </si>
  <si>
    <t>سهم الشرکه بانک در مشارکت مدنی در پایان دوره مشارکت به متقاضی واگذار شده و پیش بینی شده است که بهای آن به صورت تقسیطی همراه با اصل تسهیلات از تقاضی دریافت گردد.</t>
  </si>
  <si>
    <t>مطابق با آخرین ضوابط و دستورالعمل های بانک مرکزی ج.ا.ا.</t>
  </si>
  <si>
    <t>خلاصه ای از طرح مصوب :</t>
  </si>
  <si>
    <t>شرکت تناوب(سهامدار و عضو هیئت مدیره)</t>
  </si>
  <si>
    <t>شرکت سنگ آهن مرکزی رباط(سهامدار و عضو هیئت مدیره)</t>
  </si>
  <si>
    <t>سیاوش زرگر یعقوبی(سهامدار)</t>
  </si>
  <si>
    <t>غلامرضا صحرائیان (سهامدار و عضو هیئت مدیره)</t>
  </si>
  <si>
    <t>شرکت سپهر مولد (عضو هیئت مدیره مشترک)</t>
  </si>
  <si>
    <t>سهامدار و عضو هیئت مدیره</t>
  </si>
  <si>
    <t xml:space="preserve">غلامرضا صحرائیان </t>
  </si>
  <si>
    <t>مبلغ - میلیون ریال</t>
  </si>
  <si>
    <t>محسن صفایی فراهانی(عضو هیئت مدیره)</t>
  </si>
  <si>
    <t>6 درصد در سال</t>
  </si>
  <si>
    <t>مانده در پایان سال 1399</t>
  </si>
  <si>
    <t>مبلغ دفتری در پایان سال 1399</t>
  </si>
  <si>
    <t>Code1</t>
  </si>
  <si>
    <t>Code2</t>
  </si>
  <si>
    <t>Code3</t>
  </si>
  <si>
    <t>عنوان حساب</t>
  </si>
  <si>
    <t>کد حساب</t>
  </si>
  <si>
    <t>گردش طی دوره بدهکار</t>
  </si>
  <si>
    <t>گردش طی دوره بستانکار</t>
  </si>
  <si>
    <t>گردش قبل دوره بدهکار</t>
  </si>
  <si>
    <t>گردش قبل دوره بستانکار</t>
  </si>
  <si>
    <t>مانده تاکنون بدهکار</t>
  </si>
  <si>
    <t>مانده تاکنون بستانکار</t>
  </si>
  <si>
    <t>1</t>
  </si>
  <si>
    <t>داراییهای جاری</t>
  </si>
  <si>
    <t>111</t>
  </si>
  <si>
    <t>موجودی نقد و بانک</t>
  </si>
  <si>
    <t>11111</t>
  </si>
  <si>
    <t>موجودی نزد صندوق ارزی</t>
  </si>
  <si>
    <t>110001</t>
  </si>
  <si>
    <t>صندوق دفتر مرکزی</t>
  </si>
  <si>
    <t/>
  </si>
  <si>
    <t>11121</t>
  </si>
  <si>
    <t>موجودی نزد بانکها ریالی</t>
  </si>
  <si>
    <t>100001</t>
  </si>
  <si>
    <t>بانک اقتصاد نوین شعبه حام جم 1-5278624-2-215</t>
  </si>
  <si>
    <t>100002</t>
  </si>
  <si>
    <t>بانک اقتصاد نوین شعبه حام جم 1-5278624-850-215</t>
  </si>
  <si>
    <t>100003</t>
  </si>
  <si>
    <t>بانک ملت شعبه سازمان گسترش 8375650927</t>
  </si>
  <si>
    <t>100004</t>
  </si>
  <si>
    <t>بانک ملت شعبه سازمان گسترش 8379602926</t>
  </si>
  <si>
    <t>100006</t>
  </si>
  <si>
    <t>بانک صنعت و معدن شعبه توسعه ملی 0100047006009</t>
  </si>
  <si>
    <t>100007</t>
  </si>
  <si>
    <t>بانک صنعت و معدن شعبه توسعه ملی 0200079432000</t>
  </si>
  <si>
    <t>100008</t>
  </si>
  <si>
    <t>بانک صنعت و معدن شعبه توسعه ملی 0200077349001</t>
  </si>
  <si>
    <t>100009</t>
  </si>
  <si>
    <t>بانک سامان شعبه دکتر فاطمی 1-2189814-40-810</t>
  </si>
  <si>
    <t>100011</t>
  </si>
  <si>
    <t>بانک کشاورزی شعبه ملاصدرا 90334806-6</t>
  </si>
  <si>
    <t>100013</t>
  </si>
  <si>
    <t>بانک تجارت مستقل مرکزی  289041664</t>
  </si>
  <si>
    <t>100017</t>
  </si>
  <si>
    <t>بانک تجارت شعبه اکو 306827022</t>
  </si>
  <si>
    <t>100018</t>
  </si>
  <si>
    <t>بانک تجارت شعبه اکو 306833111</t>
  </si>
  <si>
    <t>100019</t>
  </si>
  <si>
    <t>بانک تجارت مستقل مرکزی  356806417</t>
  </si>
  <si>
    <t>11141</t>
  </si>
  <si>
    <t>موجودی نزد تنخواه گردان ها</t>
  </si>
  <si>
    <t>550001</t>
  </si>
  <si>
    <t>عبدالحمید مبصری</t>
  </si>
  <si>
    <t>600016</t>
  </si>
  <si>
    <t>محسن  خستو</t>
  </si>
  <si>
    <t>600169</t>
  </si>
  <si>
    <t>مهدی دمیرچی</t>
  </si>
  <si>
    <t>600201</t>
  </si>
  <si>
    <t>خلیل ذریه عباسی</t>
  </si>
  <si>
    <t>11112</t>
  </si>
  <si>
    <t>موجودی نزد صندوق ریالی</t>
  </si>
  <si>
    <t>11122</t>
  </si>
  <si>
    <t>موجودی نزد بانکهای ارزی</t>
  </si>
  <si>
    <t>100005</t>
  </si>
  <si>
    <t>بانک ملت شعبه سازمان گسترش 8304302209</t>
  </si>
  <si>
    <t>100014</t>
  </si>
  <si>
    <t>بانک تجارت مستقل مرکزی  173673329</t>
  </si>
  <si>
    <t>121</t>
  </si>
  <si>
    <t>سرمایه گذاری های کوتاه مدت</t>
  </si>
  <si>
    <t>12112</t>
  </si>
  <si>
    <t>سپرده های کوتاه مدت نزد بانکها</t>
  </si>
  <si>
    <t>100012</t>
  </si>
  <si>
    <t>بانک اقتصاد نوین شعبه حام جم بانک اقتصادنوین 147-850-51525360-1</t>
  </si>
  <si>
    <t>141</t>
  </si>
  <si>
    <t>اسناد دریافتنی غیر تجاری</t>
  </si>
  <si>
    <t>14121</t>
  </si>
  <si>
    <t>اسناد دریافتنی غیر تجاری نزد بانک</t>
  </si>
  <si>
    <t>142</t>
  </si>
  <si>
    <t>سایر حسابهای دریافتنی</t>
  </si>
  <si>
    <t>14211</t>
  </si>
  <si>
    <t>400005</t>
  </si>
  <si>
    <t>زیرساخت فراگیر پالایشی سیراف</t>
  </si>
  <si>
    <t>400050</t>
  </si>
  <si>
    <t>400105</t>
  </si>
  <si>
    <t>ذوب آهن آریان بوئین زهرا</t>
  </si>
  <si>
    <t>400116</t>
  </si>
  <si>
    <t>صنعت پژوهان ماهان</t>
  </si>
  <si>
    <t>400187</t>
  </si>
  <si>
    <t>پترو فرآیند راژان</t>
  </si>
  <si>
    <t>400198</t>
  </si>
  <si>
    <t>فلزات نوین تجارت آزاد</t>
  </si>
  <si>
    <t>600266</t>
  </si>
  <si>
    <t>حسینعلی حجاری زاده</t>
  </si>
  <si>
    <t>14221</t>
  </si>
  <si>
    <t>وام کارکنان</t>
  </si>
  <si>
    <t>600006</t>
  </si>
  <si>
    <t>حسین سمیعی کیا</t>
  </si>
  <si>
    <t>600007</t>
  </si>
  <si>
    <t>مجتبی زرافشانی</t>
  </si>
  <si>
    <t>600012</t>
  </si>
  <si>
    <t>محمدرضا رودپیش زاده فومنی</t>
  </si>
  <si>
    <t>14223</t>
  </si>
  <si>
    <t>جاری کارکنان</t>
  </si>
  <si>
    <t>600001</t>
  </si>
  <si>
    <t>امیرعباس ایماغیان</t>
  </si>
  <si>
    <t>600002</t>
  </si>
  <si>
    <t>زینب امین زاده</t>
  </si>
  <si>
    <t>600005</t>
  </si>
  <si>
    <t>پروین صادق آبادی</t>
  </si>
  <si>
    <t>600008</t>
  </si>
  <si>
    <t>پروانه طاهرخانی</t>
  </si>
  <si>
    <t>600009</t>
  </si>
  <si>
    <t>سپیده  بیاتی</t>
  </si>
  <si>
    <t>14231</t>
  </si>
  <si>
    <t>علی الحساب کارکنان</t>
  </si>
  <si>
    <t>143</t>
  </si>
  <si>
    <t>سپرده ها و ودایع</t>
  </si>
  <si>
    <t>14311</t>
  </si>
  <si>
    <t>ودیعه اجاره -دریافتنی</t>
  </si>
  <si>
    <t>550047</t>
  </si>
  <si>
    <t>14359</t>
  </si>
  <si>
    <t>سایر سپرده ها-دریافتنی گمرکی</t>
  </si>
  <si>
    <t>400125</t>
  </si>
  <si>
    <t>حمل و نقل بین المللی شاهو ترابر پارس</t>
  </si>
  <si>
    <t>400155</t>
  </si>
  <si>
    <t>کشتیرانی هوپاد دریا</t>
  </si>
  <si>
    <t>400169</t>
  </si>
  <si>
    <t>آریا ترابر البرز</t>
  </si>
  <si>
    <t>400178</t>
  </si>
  <si>
    <t>فرشته اقیانوس آبی</t>
  </si>
  <si>
    <t>400203</t>
  </si>
  <si>
    <t>حمل و نقل بین المللی هماهنگ بار پارس</t>
  </si>
  <si>
    <t>400211</t>
  </si>
  <si>
    <t>توسعه تجارت روبینا</t>
  </si>
  <si>
    <t>400215</t>
  </si>
  <si>
    <t>حمل و نقل بین المللی توشه بر</t>
  </si>
  <si>
    <t>400221</t>
  </si>
  <si>
    <t>درسا ترابر آسیا</t>
  </si>
  <si>
    <t>400240</t>
  </si>
  <si>
    <t>دریا بار</t>
  </si>
  <si>
    <t>14322</t>
  </si>
  <si>
    <t>سپرده ضمانتنامه های پیش پرداخت بانکی</t>
  </si>
  <si>
    <t>400051</t>
  </si>
  <si>
    <t>فرآب اینترنشنال</t>
  </si>
  <si>
    <t>400081</t>
  </si>
  <si>
    <t>14323</t>
  </si>
  <si>
    <t>سپرده گشایش اعتبار اسنادی</t>
  </si>
  <si>
    <t>400006</t>
  </si>
  <si>
    <t>بانک صنعت و معدن</t>
  </si>
  <si>
    <t>14360</t>
  </si>
  <si>
    <t>سایر سپرده ها-دریافتنی</t>
  </si>
  <si>
    <t>400260</t>
  </si>
  <si>
    <t>بانک تجارت</t>
  </si>
  <si>
    <t>181</t>
  </si>
  <si>
    <t>پیش پرداختها</t>
  </si>
  <si>
    <t>18111</t>
  </si>
  <si>
    <t>پیش پرداخت خرید مواد و مصالح</t>
  </si>
  <si>
    <t>400092</t>
  </si>
  <si>
    <t>حمل و نقل کهورک بار لامرد</t>
  </si>
  <si>
    <t>400114</t>
  </si>
  <si>
    <t>تولیدی و صنعتی فراسان</t>
  </si>
  <si>
    <t>400117</t>
  </si>
  <si>
    <t>بهبد صنعت پارس</t>
  </si>
  <si>
    <t>400121</t>
  </si>
  <si>
    <t>مهندسی سازه فرافن</t>
  </si>
  <si>
    <t>400127</t>
  </si>
  <si>
    <t>صنعتی صافیاد</t>
  </si>
  <si>
    <t>400146</t>
  </si>
  <si>
    <t>برنا الکترونیک</t>
  </si>
  <si>
    <t>400132</t>
  </si>
  <si>
    <t>ریخته گری برناگداز</t>
  </si>
  <si>
    <t>400153</t>
  </si>
  <si>
    <t>اریس اوکسین</t>
  </si>
  <si>
    <t>400157</t>
  </si>
  <si>
    <t>شرکت تولیدی و صنعتی سیم و کابل مغان</t>
  </si>
  <si>
    <t>400168</t>
  </si>
  <si>
    <t>فولاد مبارکه اصفهان</t>
  </si>
  <si>
    <t>400131</t>
  </si>
  <si>
    <t>شرکت بین المللی ساروج بوشهر</t>
  </si>
  <si>
    <t>400136</t>
  </si>
  <si>
    <t>دقیق سازان آراز</t>
  </si>
  <si>
    <t>400196</t>
  </si>
  <si>
    <t>آهن آلات نوین آرکا</t>
  </si>
  <si>
    <t>400208</t>
  </si>
  <si>
    <t>سیراف بتن جنوب (مرضیه هدایتی)</t>
  </si>
  <si>
    <t>400214</t>
  </si>
  <si>
    <t>گروه صنعتی شاهرخی</t>
  </si>
  <si>
    <t>400224</t>
  </si>
  <si>
    <t>سیمان مند دشتی</t>
  </si>
  <si>
    <t>18115</t>
  </si>
  <si>
    <t>پیش پرداخت خریدهای خارجی</t>
  </si>
  <si>
    <t>400097</t>
  </si>
  <si>
    <t>مهندسی پایاصنعت تیران</t>
  </si>
  <si>
    <t>400165</t>
  </si>
  <si>
    <t>مهندسین مشاور تهران جوان</t>
  </si>
  <si>
    <t>400171</t>
  </si>
  <si>
    <t>نوین دانش آینده</t>
  </si>
  <si>
    <t>400174</t>
  </si>
  <si>
    <t>تهویه سیستمهای تهویه مطبوع</t>
  </si>
  <si>
    <t>400175</t>
  </si>
  <si>
    <t>هوا ابزار تهران (هتکو)</t>
  </si>
  <si>
    <t>400177</t>
  </si>
  <si>
    <t>بازرگانی ایران ترانسفو</t>
  </si>
  <si>
    <t>400179</t>
  </si>
  <si>
    <t>KTI</t>
  </si>
  <si>
    <t>400184</t>
  </si>
  <si>
    <t>پمپهای صنعتی ایران IIP</t>
  </si>
  <si>
    <t>400207</t>
  </si>
  <si>
    <t>پترو پویش سهند</t>
  </si>
  <si>
    <t>400209</t>
  </si>
  <si>
    <t>RMT (محمد رضوانیان)</t>
  </si>
  <si>
    <t>400212</t>
  </si>
  <si>
    <t>انرژی کویر پایا (EKP)</t>
  </si>
  <si>
    <t>400217</t>
  </si>
  <si>
    <t>ایران تابلو</t>
  </si>
  <si>
    <t>400219</t>
  </si>
  <si>
    <t>زافرتک ZAFFERTEC</t>
  </si>
  <si>
    <t>400234</t>
  </si>
  <si>
    <t>رود هارت RPG</t>
  </si>
  <si>
    <t>400235</t>
  </si>
  <si>
    <t>هیسکو (HIS CO)</t>
  </si>
  <si>
    <t>400236</t>
  </si>
  <si>
    <t>تولیدی سیم و کابل یزد</t>
  </si>
  <si>
    <t>18131</t>
  </si>
  <si>
    <t>400049</t>
  </si>
  <si>
    <t>راهکار برتر آراد پایا(پوپک)</t>
  </si>
  <si>
    <t>400025</t>
  </si>
  <si>
    <t>همکاران سیستم</t>
  </si>
  <si>
    <t>400056</t>
  </si>
  <si>
    <t>سازمان منطقه ویژه اقتصادی انرژی پارس</t>
  </si>
  <si>
    <t>400238</t>
  </si>
  <si>
    <t>همکاران سیستم پناه تهران</t>
  </si>
  <si>
    <t>400252</t>
  </si>
  <si>
    <t>پرشیا سیس خاورمیانه</t>
  </si>
  <si>
    <t>400190</t>
  </si>
  <si>
    <t>داده پردازی نیک آفرین امروز پارسیان</t>
  </si>
  <si>
    <t>400200</t>
  </si>
  <si>
    <t>مهندسی مشاوران شیراز انرژی (مشیران)</t>
  </si>
  <si>
    <t>600278</t>
  </si>
  <si>
    <t>محسن خسروی</t>
  </si>
  <si>
    <t>18141</t>
  </si>
  <si>
    <t>پیش پرداخت هزینه ها</t>
  </si>
  <si>
    <t>400014</t>
  </si>
  <si>
    <t>کوشا منش</t>
  </si>
  <si>
    <t>400023</t>
  </si>
  <si>
    <t>آینده نگاران</t>
  </si>
  <si>
    <t>400099</t>
  </si>
  <si>
    <t>بنیاد علوم کاربردی رازی</t>
  </si>
  <si>
    <t>400101</t>
  </si>
  <si>
    <t>گروه فناوری ارتباطات و اطلاعات شاتل</t>
  </si>
  <si>
    <t>400180</t>
  </si>
  <si>
    <t>حمل و نقل بین المللی راه نیک ترابر</t>
  </si>
  <si>
    <t>400181</t>
  </si>
  <si>
    <t>گلنور</t>
  </si>
  <si>
    <t>400185</t>
  </si>
  <si>
    <t>ظریف صنعت پیشرو</t>
  </si>
  <si>
    <t>400194</t>
  </si>
  <si>
    <t>نارفوم کار</t>
  </si>
  <si>
    <t>400216</t>
  </si>
  <si>
    <t>شرکت آب و فاضلاب</t>
  </si>
  <si>
    <t>400241</t>
  </si>
  <si>
    <t>شرکت گاز استان بوشهر</t>
  </si>
  <si>
    <t>400242</t>
  </si>
  <si>
    <t>گسترش خدمات ایمنیو آتش نشانی نگهبان</t>
  </si>
  <si>
    <t>400250</t>
  </si>
  <si>
    <t>موج سوم برگ سبز</t>
  </si>
  <si>
    <t>600277</t>
  </si>
  <si>
    <t>امیر  کیخسرو حقیقی</t>
  </si>
  <si>
    <t>18143</t>
  </si>
  <si>
    <t>پیش پرداخت بیمه</t>
  </si>
  <si>
    <t>400077</t>
  </si>
  <si>
    <t>بیمه ایران</t>
  </si>
  <si>
    <t>400104</t>
  </si>
  <si>
    <t>بیمه آسیا</t>
  </si>
  <si>
    <t>18151</t>
  </si>
  <si>
    <t>پیش پرداخت دارایی ثابت</t>
  </si>
  <si>
    <t>400120</t>
  </si>
  <si>
    <t>پارس لیبهر-علی حسین آبادی</t>
  </si>
  <si>
    <t>400188</t>
  </si>
  <si>
    <t>تابش تابلو</t>
  </si>
  <si>
    <t>400253</t>
  </si>
  <si>
    <t>گنجینه مهر پارس</t>
  </si>
  <si>
    <t>600267</t>
  </si>
  <si>
    <t>سیدحسین میری (صنایع چوب میری)</t>
  </si>
  <si>
    <t>داراییهای غیرجاری</t>
  </si>
  <si>
    <t>221</t>
  </si>
  <si>
    <t>سرمایه گذاری های بلند مدت</t>
  </si>
  <si>
    <t>22141</t>
  </si>
  <si>
    <t>سرمایه گذاری در سایر شرکتها</t>
  </si>
  <si>
    <t>251</t>
  </si>
  <si>
    <t>داراییهای ثابت</t>
  </si>
  <si>
    <t>25111</t>
  </si>
  <si>
    <t>25122</t>
  </si>
  <si>
    <t>ساختمان</t>
  </si>
  <si>
    <t>تاسیسات</t>
  </si>
  <si>
    <t>25124</t>
  </si>
  <si>
    <t>25125</t>
  </si>
  <si>
    <t>ابزار آلات و قالبها</t>
  </si>
  <si>
    <t>25126</t>
  </si>
  <si>
    <t>وسایط نقلیه</t>
  </si>
  <si>
    <t>25127</t>
  </si>
  <si>
    <t>25182</t>
  </si>
  <si>
    <t>استهلاک انباشته ساختمان</t>
  </si>
  <si>
    <t>25184</t>
  </si>
  <si>
    <t>استهلاک انباشته ماشین آلات و تجهیزات</t>
  </si>
  <si>
    <t>25185</t>
  </si>
  <si>
    <t>استهلاک انباشته ابزار آلات و قالبها</t>
  </si>
  <si>
    <t>25186</t>
  </si>
  <si>
    <t>استهلاک انباشته وسایط نقلیه</t>
  </si>
  <si>
    <t>25187</t>
  </si>
  <si>
    <t>استهلاک انباشته اثاثه و منصوبات</t>
  </si>
  <si>
    <t>261</t>
  </si>
  <si>
    <t>داراییهای در جریان تکمیل</t>
  </si>
  <si>
    <t>26111</t>
  </si>
  <si>
    <t>300001</t>
  </si>
  <si>
    <t>مالی</t>
  </si>
  <si>
    <t>300002</t>
  </si>
  <si>
    <t>اداری</t>
  </si>
  <si>
    <t>300003</t>
  </si>
  <si>
    <t>تدارکات</t>
  </si>
  <si>
    <t>300004</t>
  </si>
  <si>
    <t>بازرگانی</t>
  </si>
  <si>
    <t>300005</t>
  </si>
  <si>
    <t>مهندسی</t>
  </si>
  <si>
    <t>300006</t>
  </si>
  <si>
    <t>بازرسی و کنترل کیفیت</t>
  </si>
  <si>
    <t>300007</t>
  </si>
  <si>
    <t>برنامه ریزی و کنترل پروژه</t>
  </si>
  <si>
    <t>26113</t>
  </si>
  <si>
    <t>هزینه های عمومی و اداری</t>
  </si>
  <si>
    <t>26114</t>
  </si>
  <si>
    <t>مواد و مصالح</t>
  </si>
  <si>
    <t>26115</t>
  </si>
  <si>
    <t>هزینه های عملیاتی</t>
  </si>
  <si>
    <t>300032</t>
  </si>
  <si>
    <t>واحدهای جانبی (Utility)</t>
  </si>
  <si>
    <t>26116</t>
  </si>
  <si>
    <t>26191</t>
  </si>
  <si>
    <t>پیش پرداخت سرمایه ا ی</t>
  </si>
  <si>
    <t>271</t>
  </si>
  <si>
    <t>داراییهای نامشهود</t>
  </si>
  <si>
    <t>27121</t>
  </si>
  <si>
    <t>27122</t>
  </si>
  <si>
    <t>استهلاک انباشته نرم افزارها</t>
  </si>
  <si>
    <t>27131</t>
  </si>
  <si>
    <t>حق انشعاب آب</t>
  </si>
  <si>
    <t>27132</t>
  </si>
  <si>
    <t>حق انشعاب گاز</t>
  </si>
  <si>
    <t>27134</t>
  </si>
  <si>
    <t>حق انشعاب برق</t>
  </si>
  <si>
    <t>3</t>
  </si>
  <si>
    <t>بدهیهای جاری</t>
  </si>
  <si>
    <t>342</t>
  </si>
  <si>
    <t>سایر حسابها و اسناد پرداختنی غیر تجاری</t>
  </si>
  <si>
    <t>34211</t>
  </si>
  <si>
    <t>سایر اسناد پرداختنی</t>
  </si>
  <si>
    <t>34221</t>
  </si>
  <si>
    <t>سایر حسابهای پرداختنی</t>
  </si>
  <si>
    <t>400024</t>
  </si>
  <si>
    <t>دنیای پردازش</t>
  </si>
  <si>
    <t>400034</t>
  </si>
  <si>
    <t>مبلمان اداری نوژن</t>
  </si>
  <si>
    <t>400040</t>
  </si>
  <si>
    <t>ارتباط نوین</t>
  </si>
  <si>
    <t>400042</t>
  </si>
  <si>
    <t>پولاد پیچ کار</t>
  </si>
  <si>
    <t>400068</t>
  </si>
  <si>
    <t>مهندسین مشاور نگر اندیش</t>
  </si>
  <si>
    <t>400078</t>
  </si>
  <si>
    <t>ماه تابان رایانه</t>
  </si>
  <si>
    <t>400080</t>
  </si>
  <si>
    <t>ترسیم گران اندیشه پویا</t>
  </si>
  <si>
    <t>400087</t>
  </si>
  <si>
    <t>پاژ پرداز سامانه</t>
  </si>
  <si>
    <t>400093</t>
  </si>
  <si>
    <t>گروه فنی مهندسی اتوسیستم(حمیدرضاغلامیان)</t>
  </si>
  <si>
    <t>400094</t>
  </si>
  <si>
    <t>400095</t>
  </si>
  <si>
    <t>پرتو پرواز فردا</t>
  </si>
  <si>
    <t>400096</t>
  </si>
  <si>
    <t>فناوری پند کاسپین</t>
  </si>
  <si>
    <t>400102</t>
  </si>
  <si>
    <t>خدمات ماشین اداری رامتین(رستم فرودیان)</t>
  </si>
  <si>
    <t>400110</t>
  </si>
  <si>
    <t>لوید آلمان کیش</t>
  </si>
  <si>
    <t>400112</t>
  </si>
  <si>
    <t>پرنیان پی سیراف-جواد حسن پور</t>
  </si>
  <si>
    <t>400115</t>
  </si>
  <si>
    <t>رایانه افزار خط سبز</t>
  </si>
  <si>
    <t>400126</t>
  </si>
  <si>
    <t>گروه تولیدی نیکان تک ایرانیان</t>
  </si>
  <si>
    <t>400133</t>
  </si>
  <si>
    <t>پوشش های محافظتی جنوب</t>
  </si>
  <si>
    <t>400134</t>
  </si>
  <si>
    <t>شن و ماسه بهار جاشک-عبداله بحرانی</t>
  </si>
  <si>
    <t>400141</t>
  </si>
  <si>
    <t>کاریز هیدرو سازه گیل</t>
  </si>
  <si>
    <t>400142</t>
  </si>
  <si>
    <t>بازرسی فنی ایرانیان-ایریکو</t>
  </si>
  <si>
    <t>400143</t>
  </si>
  <si>
    <t>آجر صدف-سیدرضا سیدین</t>
  </si>
  <si>
    <t>400144</t>
  </si>
  <si>
    <t>تولیدی پی.ای.اس</t>
  </si>
  <si>
    <t>400152</t>
  </si>
  <si>
    <t>فروشگاه آهن اسکندری-وحید نجاری</t>
  </si>
  <si>
    <t>400154</t>
  </si>
  <si>
    <t>مرکز تخصصی طب کار پایوران راه سلامت</t>
  </si>
  <si>
    <t>400158</t>
  </si>
  <si>
    <t>کاوشکاران آزمون های غیر مخرب دقیق</t>
  </si>
  <si>
    <t>400159</t>
  </si>
  <si>
    <t>تولیدی و بازرگانی نیاشیمی</t>
  </si>
  <si>
    <t>400163</t>
  </si>
  <si>
    <t>مهرطلب جی</t>
  </si>
  <si>
    <t>400164</t>
  </si>
  <si>
    <t>آذین تجهیز مهر</t>
  </si>
  <si>
    <t>400166</t>
  </si>
  <si>
    <t>اطمینان تجارت خبره</t>
  </si>
  <si>
    <t>400167</t>
  </si>
  <si>
    <t>تدبیر نگاران زاگرس</t>
  </si>
  <si>
    <t>400170</t>
  </si>
  <si>
    <t>ملی صنایع پتروشیمی</t>
  </si>
  <si>
    <t>400172</t>
  </si>
  <si>
    <t>بهساز فرآیند سام سیستم</t>
  </si>
  <si>
    <t>400173</t>
  </si>
  <si>
    <t>بیمارستان نیکان</t>
  </si>
  <si>
    <t>400176</t>
  </si>
  <si>
    <t>خبرگان بین المللی تهران</t>
  </si>
  <si>
    <t>400182</t>
  </si>
  <si>
    <t>آماک کوشا</t>
  </si>
  <si>
    <t>400183</t>
  </si>
  <si>
    <t>آدلی آرا بنا</t>
  </si>
  <si>
    <t>400186</t>
  </si>
  <si>
    <t>بازرگانی کالای آهن و چوب کرمی</t>
  </si>
  <si>
    <t>400189</t>
  </si>
  <si>
    <t>طلوع انرژی</t>
  </si>
  <si>
    <t>400191</t>
  </si>
  <si>
    <t>ایده پردازان پروچیستا-مجید رازی</t>
  </si>
  <si>
    <t>400192</t>
  </si>
  <si>
    <t>صنعتی آما</t>
  </si>
  <si>
    <t>400193</t>
  </si>
  <si>
    <t>تامین کالای پارسیان</t>
  </si>
  <si>
    <t>400195</t>
  </si>
  <si>
    <t>فروشگاه تک سیکلت</t>
  </si>
  <si>
    <t>400197</t>
  </si>
  <si>
    <t>شرکت صنعتی و شیمیایی رنگین زره</t>
  </si>
  <si>
    <t>400199</t>
  </si>
  <si>
    <t>مبلمان اداری و خانگی پاکرو</t>
  </si>
  <si>
    <t>400201</t>
  </si>
  <si>
    <t>فن آوران آواسیس</t>
  </si>
  <si>
    <t>400202</t>
  </si>
  <si>
    <t>تهویه بهاران</t>
  </si>
  <si>
    <t>400204</t>
  </si>
  <si>
    <t>روشن جام یلدا</t>
  </si>
  <si>
    <t>400205</t>
  </si>
  <si>
    <t>بازرگانی صفری(مسلم صفری)</t>
  </si>
  <si>
    <t>400210</t>
  </si>
  <si>
    <t>رایکا بنیس</t>
  </si>
  <si>
    <t>400213</t>
  </si>
  <si>
    <t>مبلمان اداری امیران (برادران اسماعیلی)</t>
  </si>
  <si>
    <t>400218</t>
  </si>
  <si>
    <t>خزر فن تهویه</t>
  </si>
  <si>
    <t>400220</t>
  </si>
  <si>
    <t>کیمیا فرآیند جم (زهرا فلاحت پیشه)</t>
  </si>
  <si>
    <t>400222</t>
  </si>
  <si>
    <t>کاسپین سفیر کالا</t>
  </si>
  <si>
    <t>400223</t>
  </si>
  <si>
    <t>آیلار صنعت سبلان</t>
  </si>
  <si>
    <t>400226</t>
  </si>
  <si>
    <t>تهیه و حمل مصالح قایدی(حسن قایدی)</t>
  </si>
  <si>
    <t>400227</t>
  </si>
  <si>
    <t>لوازم خانگی برادران</t>
  </si>
  <si>
    <t>400228</t>
  </si>
  <si>
    <t>بازرگانی نوتاش صنعت سهند</t>
  </si>
  <si>
    <t>400230</t>
  </si>
  <si>
    <t>تجارت گستر سیراف سپهر</t>
  </si>
  <si>
    <t>400231</t>
  </si>
  <si>
    <t>لوازم بهداشتی ساختمانی امانیه</t>
  </si>
  <si>
    <t>400232</t>
  </si>
  <si>
    <t>خدامت فنی تروسیان</t>
  </si>
  <si>
    <t>400237</t>
  </si>
  <si>
    <t>صنایع رنگینه و کاتالیست پارس</t>
  </si>
  <si>
    <t>400239</t>
  </si>
  <si>
    <t>دکو موج</t>
  </si>
  <si>
    <t>400243</t>
  </si>
  <si>
    <t>مدیریت آبرسانی خلیج فارس</t>
  </si>
  <si>
    <t>400244</t>
  </si>
  <si>
    <t>آشکارسازان حریق</t>
  </si>
  <si>
    <t>400245</t>
  </si>
  <si>
    <t>گروه صنعتی آمود</t>
  </si>
  <si>
    <t>400247</t>
  </si>
  <si>
    <t>پیمانکاری حمل ماسه بادی بحرانی-محمد بحرانی</t>
  </si>
  <si>
    <t>400251</t>
  </si>
  <si>
    <t>انتشارات یساولی</t>
  </si>
  <si>
    <t>400254</t>
  </si>
  <si>
    <t>آب گستران اندیشه ساز</t>
  </si>
  <si>
    <t>550026</t>
  </si>
  <si>
    <t>محسن صفائی فراهانی</t>
  </si>
  <si>
    <t>600268</t>
  </si>
  <si>
    <t>زینب قدرتی(فروشگاه رویال)</t>
  </si>
  <si>
    <t>600269</t>
  </si>
  <si>
    <t>محسن خسروی(هاست کوشان)</t>
  </si>
  <si>
    <t>600270</t>
  </si>
  <si>
    <t>سید وحید موسوی راد (هوشمند فنی یار)</t>
  </si>
  <si>
    <t>600276</t>
  </si>
  <si>
    <t>تقی شهرابی فراهانی</t>
  </si>
  <si>
    <t>600279</t>
  </si>
  <si>
    <t>جام نما (غلامرضا احدی)</t>
  </si>
  <si>
    <t>34231</t>
  </si>
  <si>
    <t>400008</t>
  </si>
  <si>
    <t>امور مالیاتی بوشهر - واحد 881521-کلاسه 743</t>
  </si>
  <si>
    <t>34232</t>
  </si>
  <si>
    <t>مالیات تکلیفی پرداختنی</t>
  </si>
  <si>
    <t>400007</t>
  </si>
  <si>
    <t>امور مالیاتی شمال تهران - واحد 401623 - کلاسه 351</t>
  </si>
  <si>
    <t>34235</t>
  </si>
  <si>
    <t>مالیات اجاره پرداختنی</t>
  </si>
  <si>
    <t>34237</t>
  </si>
  <si>
    <t>حق بیمه پرداختنی کارکنان</t>
  </si>
  <si>
    <t>400010</t>
  </si>
  <si>
    <t>سازمان تامین اجتماعی شعبه 25 تهران</t>
  </si>
  <si>
    <t>400011</t>
  </si>
  <si>
    <t>سازمان تامین اجتماعی  شعبه کنگان</t>
  </si>
  <si>
    <t>34241</t>
  </si>
  <si>
    <t>600010</t>
  </si>
  <si>
    <t>پریسا صفائی فراهانی</t>
  </si>
  <si>
    <t>600011</t>
  </si>
  <si>
    <t>سمیه جورقانیان</t>
  </si>
  <si>
    <t>600013</t>
  </si>
  <si>
    <t>سیدمحمد حسینی کیا</t>
  </si>
  <si>
    <t>600017</t>
  </si>
  <si>
    <t>آرام  ابراهیمیان</t>
  </si>
  <si>
    <t>600019</t>
  </si>
  <si>
    <t>آرام  فاطمی</t>
  </si>
  <si>
    <t>600033</t>
  </si>
  <si>
    <t>محمد مهدی موحدی</t>
  </si>
  <si>
    <t>600036</t>
  </si>
  <si>
    <t>محمد رضا محمود پور</t>
  </si>
  <si>
    <t>600042</t>
  </si>
  <si>
    <t>سعید رضا حافظ عقیلی</t>
  </si>
  <si>
    <t>600043</t>
  </si>
  <si>
    <t>سید بابک لطفی زاده</t>
  </si>
  <si>
    <t>600048</t>
  </si>
  <si>
    <t>محمد  لاهوتی مقدم</t>
  </si>
  <si>
    <t>600049</t>
  </si>
  <si>
    <t>سیده آتوسا حسینی</t>
  </si>
  <si>
    <t>600050</t>
  </si>
  <si>
    <t>شریعت رضوی</t>
  </si>
  <si>
    <t>600052</t>
  </si>
  <si>
    <t>علی ارزیتون</t>
  </si>
  <si>
    <t>600055</t>
  </si>
  <si>
    <t>امیدرضا تشخیصی</t>
  </si>
  <si>
    <t>600059</t>
  </si>
  <si>
    <t>مهسا  هروی</t>
  </si>
  <si>
    <t>600062</t>
  </si>
  <si>
    <t>مریم پوربیات</t>
  </si>
  <si>
    <t>600067</t>
  </si>
  <si>
    <t>صفورا صدرایی پور</t>
  </si>
  <si>
    <t>600068</t>
  </si>
  <si>
    <t>سید ابوالفضل علوی نژاد</t>
  </si>
  <si>
    <t>600069</t>
  </si>
  <si>
    <t>مهدی سعادت فرد</t>
  </si>
  <si>
    <t>600070</t>
  </si>
  <si>
    <t>علیرضا ارفعی</t>
  </si>
  <si>
    <t>600072</t>
  </si>
  <si>
    <t>الهام خدا بخشی عباسی</t>
  </si>
  <si>
    <t>600073</t>
  </si>
  <si>
    <t>محسن  قهاری</t>
  </si>
  <si>
    <t>600074</t>
  </si>
  <si>
    <t>سجاد طهماسبی احسن</t>
  </si>
  <si>
    <t>600075</t>
  </si>
  <si>
    <t>رامین رازجو</t>
  </si>
  <si>
    <t>600076</t>
  </si>
  <si>
    <t>الهه سالاری</t>
  </si>
  <si>
    <t>600077</t>
  </si>
  <si>
    <t>جلال  بهروزفر</t>
  </si>
  <si>
    <t>600082</t>
  </si>
  <si>
    <t>شایسته سادات کریمی</t>
  </si>
  <si>
    <t>600083</t>
  </si>
  <si>
    <t>فرناز صالحی</t>
  </si>
  <si>
    <t>600084</t>
  </si>
  <si>
    <t>عاطفه حسین زاده جوبیجارکلی</t>
  </si>
  <si>
    <t>600085</t>
  </si>
  <si>
    <t>شادفر صارمی</t>
  </si>
  <si>
    <t>600101</t>
  </si>
  <si>
    <t>اندیشه صفا بخش</t>
  </si>
  <si>
    <t>600102</t>
  </si>
  <si>
    <t>محمد رضا مشایخی نظام آبادی</t>
  </si>
  <si>
    <t>600104</t>
  </si>
  <si>
    <t>سعید احمدیان مقدم</t>
  </si>
  <si>
    <t>600105</t>
  </si>
  <si>
    <t>سید مهدی هاشمی</t>
  </si>
  <si>
    <t>600107</t>
  </si>
  <si>
    <t>امیر زمستانی</t>
  </si>
  <si>
    <t>600111</t>
  </si>
  <si>
    <t>مرتضی قاسمی</t>
  </si>
  <si>
    <t>600117</t>
  </si>
  <si>
    <t>بی بی لیلا سیدی</t>
  </si>
  <si>
    <t>600121</t>
  </si>
  <si>
    <t>محمد رضا  ابراهیمی</t>
  </si>
  <si>
    <t>600122</t>
  </si>
  <si>
    <t>قاسم خواجه علیجانی</t>
  </si>
  <si>
    <t>600123</t>
  </si>
  <si>
    <t>محمد بخت</t>
  </si>
  <si>
    <t>600124</t>
  </si>
  <si>
    <t>محمد رضا معروفی</t>
  </si>
  <si>
    <t>600125</t>
  </si>
  <si>
    <t>فاتح  خدایاری</t>
  </si>
  <si>
    <t>600132</t>
  </si>
  <si>
    <t>فاطمه  برخوردار</t>
  </si>
  <si>
    <t>600133</t>
  </si>
  <si>
    <t>هادی نوریانی</t>
  </si>
  <si>
    <t>600140</t>
  </si>
  <si>
    <t>آرش ماهوتچیان</t>
  </si>
  <si>
    <t>600141</t>
  </si>
  <si>
    <t>غلامرضا حاتمیان</t>
  </si>
  <si>
    <t>600143</t>
  </si>
  <si>
    <t>افسانه  فتاح زاده</t>
  </si>
  <si>
    <t>600146</t>
  </si>
  <si>
    <t>سید محمد اسمعیلی صفوی</t>
  </si>
  <si>
    <t>600147</t>
  </si>
  <si>
    <t>فاطمه فیروزی</t>
  </si>
  <si>
    <t>600150</t>
  </si>
  <si>
    <t>مهین کشاورز کلاشمی</t>
  </si>
  <si>
    <t>600152</t>
  </si>
  <si>
    <t>جواد درزی رامندی</t>
  </si>
  <si>
    <t>600154</t>
  </si>
  <si>
    <t>فرهاد ارغوانی</t>
  </si>
  <si>
    <t>600155</t>
  </si>
  <si>
    <t>امیر اسمعیل  نبی زاده تبریزی</t>
  </si>
  <si>
    <t>600157</t>
  </si>
  <si>
    <t>حمید رحمانی سامانی</t>
  </si>
  <si>
    <t>600161</t>
  </si>
  <si>
    <t>مجتبی ربانی بیدگلی</t>
  </si>
  <si>
    <t>600162</t>
  </si>
  <si>
    <t>عادل عباسپور</t>
  </si>
  <si>
    <t>600167</t>
  </si>
  <si>
    <t>مهدی امینی</t>
  </si>
  <si>
    <t>600170</t>
  </si>
  <si>
    <t>فرزاد  لطفی</t>
  </si>
  <si>
    <t>600172</t>
  </si>
  <si>
    <t>دانیال جمالی</t>
  </si>
  <si>
    <t>600173</t>
  </si>
  <si>
    <t>امیرعباس قهاری</t>
  </si>
  <si>
    <t>600179</t>
  </si>
  <si>
    <t>سیروس ارجمند</t>
  </si>
  <si>
    <t>600183</t>
  </si>
  <si>
    <t>داود جمالی</t>
  </si>
  <si>
    <t>600184</t>
  </si>
  <si>
    <t>رضا زنگل گیاه</t>
  </si>
  <si>
    <t>600186</t>
  </si>
  <si>
    <t>رکسانا جهان مهمانی</t>
  </si>
  <si>
    <t>600189</t>
  </si>
  <si>
    <t>مریم معظمی فلاح</t>
  </si>
  <si>
    <t>600191</t>
  </si>
  <si>
    <t>محسن فضلی</t>
  </si>
  <si>
    <t>600192</t>
  </si>
  <si>
    <t>حسن سعیدی مطلق</t>
  </si>
  <si>
    <t>600193</t>
  </si>
  <si>
    <t>رضا نظری</t>
  </si>
  <si>
    <t>600194</t>
  </si>
  <si>
    <t>نغمه داهی</t>
  </si>
  <si>
    <t>600196</t>
  </si>
  <si>
    <t>امیرحسین گیتی نژاد</t>
  </si>
  <si>
    <t>600198</t>
  </si>
  <si>
    <t>مجتبی استا</t>
  </si>
  <si>
    <t>600261</t>
  </si>
  <si>
    <t>میثم خسروی پور</t>
  </si>
  <si>
    <t>600262</t>
  </si>
  <si>
    <t>علی  عباسی</t>
  </si>
  <si>
    <t>600263</t>
  </si>
  <si>
    <t>ایمان فلسفی</t>
  </si>
  <si>
    <t>600265</t>
  </si>
  <si>
    <t>ندا حیدری</t>
  </si>
  <si>
    <t>600271</t>
  </si>
  <si>
    <t>عیسی حسن پور بهزادی</t>
  </si>
  <si>
    <t>600272</t>
  </si>
  <si>
    <t>جلیل جعفری</t>
  </si>
  <si>
    <t>600274</t>
  </si>
  <si>
    <t>آذرنوش غلامی</t>
  </si>
  <si>
    <t>34244</t>
  </si>
  <si>
    <t>ذخیره بازخرید مرخصی</t>
  </si>
  <si>
    <t>600024</t>
  </si>
  <si>
    <t>حمید احمدی</t>
  </si>
  <si>
    <t>600031</t>
  </si>
  <si>
    <t>مهدی جلالی مشایخی</t>
  </si>
  <si>
    <t>600034</t>
  </si>
  <si>
    <t>نادر عاشوری</t>
  </si>
  <si>
    <t>600037</t>
  </si>
  <si>
    <t>محمد طیاری</t>
  </si>
  <si>
    <t>600056</t>
  </si>
  <si>
    <t>حمیدرضا پورکریم</t>
  </si>
  <si>
    <t>600063</t>
  </si>
  <si>
    <t>سیاوش شاهانی</t>
  </si>
  <si>
    <t>600078</t>
  </si>
  <si>
    <t>مهدی جعفری</t>
  </si>
  <si>
    <t>600080</t>
  </si>
  <si>
    <t>فرهاد بانیانی</t>
  </si>
  <si>
    <t>34261</t>
  </si>
  <si>
    <t>ذخیره هزینه محقق شده</t>
  </si>
  <si>
    <t>34262</t>
  </si>
  <si>
    <t>ذخیره عیدی و پاداش</t>
  </si>
  <si>
    <t>343</t>
  </si>
  <si>
    <t>سپرده ها و ودایع پرداختنی</t>
  </si>
  <si>
    <t>34352</t>
  </si>
  <si>
    <t>سپرده حسن انجام کار</t>
  </si>
  <si>
    <t>400098</t>
  </si>
  <si>
    <t>طنین ارتباط پارمیس</t>
  </si>
  <si>
    <t>34353</t>
  </si>
  <si>
    <t>34356</t>
  </si>
  <si>
    <t>سپرده حسن انجام کار تسهیلات ارزی</t>
  </si>
  <si>
    <t>4</t>
  </si>
  <si>
    <t>بدهیهای غیرجاری</t>
  </si>
  <si>
    <t>442</t>
  </si>
  <si>
    <t>سایر حسابها و اسناد پرداختنی غیر جاری</t>
  </si>
  <si>
    <t>44201</t>
  </si>
  <si>
    <t>400001</t>
  </si>
  <si>
    <t>تناوب</t>
  </si>
  <si>
    <t>400002</t>
  </si>
  <si>
    <t>سنگ آهن مرکزی رباط</t>
  </si>
  <si>
    <t>550002</t>
  </si>
  <si>
    <t>سیاوش زرگر یعقوبی</t>
  </si>
  <si>
    <t>550037</t>
  </si>
  <si>
    <t>غلامرضا  صحرائیان</t>
  </si>
  <si>
    <t>471</t>
  </si>
  <si>
    <t>تسهیلات دریافتی بلند مدت</t>
  </si>
  <si>
    <t>47111</t>
  </si>
  <si>
    <t>اصل تسهیلات بلندمدت ارزی بانکی</t>
  </si>
  <si>
    <t>47112</t>
  </si>
  <si>
    <t>فرع تسهیلات بلند مدت ارزی بانکی</t>
  </si>
  <si>
    <t>47131</t>
  </si>
  <si>
    <t>اصل تسهیلات بلندمدت ریالی بانکی</t>
  </si>
  <si>
    <t>481</t>
  </si>
  <si>
    <t>ذخیره بازخرید خدمت</t>
  </si>
  <si>
    <t>48111</t>
  </si>
  <si>
    <t>600065</t>
  </si>
  <si>
    <t>نینا مجیدی</t>
  </si>
  <si>
    <t>5</t>
  </si>
  <si>
    <t>حقوق صاحبان سهام</t>
  </si>
  <si>
    <t>511</t>
  </si>
  <si>
    <t>51111</t>
  </si>
  <si>
    <t>سرمایه ثبت شده</t>
  </si>
  <si>
    <t>550005</t>
  </si>
  <si>
    <t>سید محمد رضا شبیری نژاد</t>
  </si>
  <si>
    <t>51151</t>
  </si>
  <si>
    <t>علی الحساب افزایش سرمایه</t>
  </si>
  <si>
    <t>6</t>
  </si>
  <si>
    <t>درآمدها</t>
  </si>
  <si>
    <t>651</t>
  </si>
  <si>
    <t>سایر درآمد ها  و هزینه های غیر عملیاتی</t>
  </si>
  <si>
    <t>65131</t>
  </si>
  <si>
    <t>سود حاصل از سپرده گذاری نزد بانک</t>
  </si>
  <si>
    <t>100015</t>
  </si>
  <si>
    <t>بانک ملت شعبه مستقل مرکزی حساب 5289017051</t>
  </si>
  <si>
    <t>100016</t>
  </si>
  <si>
    <t>بانک آینده شعبه مرکزی حساب 0202498310000</t>
  </si>
  <si>
    <t>65162</t>
  </si>
  <si>
    <t>سود و زیان تسعیر نرخ ارز غیر عملیاتی</t>
  </si>
  <si>
    <t>8</t>
  </si>
  <si>
    <t>هزینه ها</t>
  </si>
  <si>
    <t>811</t>
  </si>
  <si>
    <t>81111</t>
  </si>
  <si>
    <t>حقوق پایه</t>
  </si>
  <si>
    <t>81122</t>
  </si>
  <si>
    <t>اضافه کاری</t>
  </si>
  <si>
    <t>81123</t>
  </si>
  <si>
    <t>حق شیفت و شب کاری</t>
  </si>
  <si>
    <t>81125</t>
  </si>
  <si>
    <t>فوق العاده مسکن و خواروبار</t>
  </si>
  <si>
    <t>81126</t>
  </si>
  <si>
    <t>حق اولاد</t>
  </si>
  <si>
    <t>81127</t>
  </si>
  <si>
    <t>عیدی و پاداش</t>
  </si>
  <si>
    <t>81131</t>
  </si>
  <si>
    <t>حق ماموریت</t>
  </si>
  <si>
    <t>81132</t>
  </si>
  <si>
    <t>بیمه سهم کارفرما</t>
  </si>
  <si>
    <t>81143</t>
  </si>
  <si>
    <t>مزد سنوات</t>
  </si>
  <si>
    <t>81151</t>
  </si>
  <si>
    <t>سفر ، اقامت</t>
  </si>
  <si>
    <t>81153</t>
  </si>
  <si>
    <t>بیمه عمر ، حوادث و مسئولیت مدنی</t>
  </si>
  <si>
    <t>81157</t>
  </si>
  <si>
    <t>سایر مزایا</t>
  </si>
  <si>
    <t>81162</t>
  </si>
  <si>
    <t>سایر هزینه های حقوق و دستمزد</t>
  </si>
  <si>
    <t>81163</t>
  </si>
  <si>
    <t>مرخصی استفاده نشده</t>
  </si>
  <si>
    <t>81191</t>
  </si>
  <si>
    <t>بازخرید سنوات خدمت کارکنان</t>
  </si>
  <si>
    <t>821</t>
  </si>
  <si>
    <t>استهلاک و تعمیرات</t>
  </si>
  <si>
    <t>82122</t>
  </si>
  <si>
    <t>هزینه استهلاک ساختمان</t>
  </si>
  <si>
    <t>82124</t>
  </si>
  <si>
    <t>هزینه استهلاک ماشین آلات و تجهیزات</t>
  </si>
  <si>
    <t>82125</t>
  </si>
  <si>
    <t>هزینه استهلاک ابزار و قالبها</t>
  </si>
  <si>
    <t>82126</t>
  </si>
  <si>
    <t>هزینه استهلاک وسایط نقلیه</t>
  </si>
  <si>
    <t>82127</t>
  </si>
  <si>
    <t>هزینه استهلاک اثاثیه و منصوبات</t>
  </si>
  <si>
    <t>82131</t>
  </si>
  <si>
    <t>استهلاک داراییهای نامشهود</t>
  </si>
  <si>
    <t>831</t>
  </si>
  <si>
    <t>83101</t>
  </si>
  <si>
    <t>هزینه ایاب و ذهاب</t>
  </si>
  <si>
    <t>83102</t>
  </si>
  <si>
    <t>هزینه پیک</t>
  </si>
  <si>
    <t>83103</t>
  </si>
  <si>
    <t>هزینه پست</t>
  </si>
  <si>
    <t>83104</t>
  </si>
  <si>
    <t>هزینه اینترنت و ارتباطات</t>
  </si>
  <si>
    <t>83105</t>
  </si>
  <si>
    <t>هزینه های ثبتی و حقوقی</t>
  </si>
  <si>
    <t>83108</t>
  </si>
  <si>
    <t>هزینه سفر و فوق العاده مسافرت</t>
  </si>
  <si>
    <t>300008</t>
  </si>
  <si>
    <t>مدیریت</t>
  </si>
  <si>
    <t>83106</t>
  </si>
  <si>
    <t>هزینه پذیرائی و آبدارخانه</t>
  </si>
  <si>
    <t>83107</t>
  </si>
  <si>
    <t>هزینه بهداشت و ایمنی</t>
  </si>
  <si>
    <t>83109</t>
  </si>
  <si>
    <t>هزینه نوشت افزار و ملزومات اداری</t>
  </si>
  <si>
    <t>83110</t>
  </si>
  <si>
    <t>هزینه های چاپ و تکثیر</t>
  </si>
  <si>
    <t>861</t>
  </si>
  <si>
    <t>مواد و مصالح و آهن آلات و قطعات و ملزومات مصرفی</t>
  </si>
  <si>
    <t>86101</t>
  </si>
  <si>
    <t>هزینه مصالح ساختمانی</t>
  </si>
  <si>
    <t>300010</t>
  </si>
  <si>
    <t>تقطیر میعانات گازی (CDU)</t>
  </si>
  <si>
    <t>300011</t>
  </si>
  <si>
    <t>گاز مایع (LPG\LPT\CDS)</t>
  </si>
  <si>
    <t>300015</t>
  </si>
  <si>
    <t>مخازن (TNK)</t>
  </si>
  <si>
    <t>300016</t>
  </si>
  <si>
    <t>پست برق(S35)</t>
  </si>
  <si>
    <t>300017</t>
  </si>
  <si>
    <t>پست برق(S55)</t>
  </si>
  <si>
    <t>300019</t>
  </si>
  <si>
    <t>اتصال داخلی (INT)</t>
  </si>
  <si>
    <t>300020</t>
  </si>
  <si>
    <t>ساختمان انبار (OIB/Warehouse)</t>
  </si>
  <si>
    <t>300021</t>
  </si>
  <si>
    <t>ساختمان های غیرصنعتی (NIB)</t>
  </si>
  <si>
    <t>300025</t>
  </si>
  <si>
    <t>سیستم آتش نشانی (FWS)</t>
  </si>
  <si>
    <t>300033</t>
  </si>
  <si>
    <t>تملک و آماده سازی زمین</t>
  </si>
  <si>
    <t>86102</t>
  </si>
  <si>
    <t>هزینه لوله واتصالات</t>
  </si>
  <si>
    <t>86103</t>
  </si>
  <si>
    <t>هزینه آهن آلات ساختمانی</t>
  </si>
  <si>
    <t>86104</t>
  </si>
  <si>
    <t>هزینه تجهیزات برق</t>
  </si>
  <si>
    <t>86106</t>
  </si>
  <si>
    <t>هزینه تجهیزات سرمایشی و گرمایشی</t>
  </si>
  <si>
    <t>300027</t>
  </si>
  <si>
    <t>سیستم خنک کننده (CWS)</t>
  </si>
  <si>
    <t>871</t>
  </si>
  <si>
    <t>87104</t>
  </si>
  <si>
    <t>هزینه خرید خدمات</t>
  </si>
  <si>
    <t>87108</t>
  </si>
  <si>
    <t>هزینه بیمه داراییهای ثابت</t>
  </si>
  <si>
    <t>87110</t>
  </si>
  <si>
    <t>هزینه تلفن</t>
  </si>
  <si>
    <t>87130</t>
  </si>
  <si>
    <t>آگهی غیر تبلیغاتی</t>
  </si>
  <si>
    <t>87121</t>
  </si>
  <si>
    <t>هزینه اجاره</t>
  </si>
  <si>
    <t>87123</t>
  </si>
  <si>
    <t>هزینه ملزومات مصرفی</t>
  </si>
  <si>
    <t>87136</t>
  </si>
  <si>
    <t>هزینه های مهندسی</t>
  </si>
  <si>
    <t>87145</t>
  </si>
  <si>
    <t>هزینه ارسال کالا</t>
  </si>
  <si>
    <t>87101</t>
  </si>
  <si>
    <t>هزینه برق</t>
  </si>
  <si>
    <t>87102</t>
  </si>
  <si>
    <t>هزینه آب</t>
  </si>
  <si>
    <t>87103</t>
  </si>
  <si>
    <t>هزینه گاز</t>
  </si>
  <si>
    <t>87109</t>
  </si>
  <si>
    <t>هزینه بیمه وسایط نقلیه</t>
  </si>
  <si>
    <t>87119</t>
  </si>
  <si>
    <t>هزینه حق عضویت/ مجوز فعالیت</t>
  </si>
  <si>
    <t>87116</t>
  </si>
  <si>
    <t>هزینه تست نمونه ها و داده های آماری</t>
  </si>
  <si>
    <t>87131</t>
  </si>
  <si>
    <t>هزینه های ترخیص کالا</t>
  </si>
  <si>
    <t>87124</t>
  </si>
  <si>
    <t>هزینه های بازرسی کالا</t>
  </si>
  <si>
    <t>87146</t>
  </si>
  <si>
    <t>هزینه بارنامه ها و حمل و نقل</t>
  </si>
  <si>
    <t>87111</t>
  </si>
  <si>
    <t>هزینه بیمه و سفارشات و اعتبار اسنادی</t>
  </si>
  <si>
    <t>881</t>
  </si>
  <si>
    <t>88121</t>
  </si>
  <si>
    <t>هزینه تمبر و سفته</t>
  </si>
  <si>
    <t>88131</t>
  </si>
  <si>
    <t>هزینه کارمزد خدمات بانکی</t>
  </si>
  <si>
    <t>88141</t>
  </si>
  <si>
    <t>هزینه کارمزد گشایش اعتبار ارزی</t>
  </si>
  <si>
    <t>88171</t>
  </si>
  <si>
    <t>هزینه کارمزد حواله ارزی</t>
  </si>
  <si>
    <t>88151</t>
  </si>
  <si>
    <t>هزبنه کارمزد گشایش اعتبار ریالی</t>
  </si>
  <si>
    <t>88161</t>
  </si>
  <si>
    <t>هزینه کارمزد ضمانتنامه ها</t>
  </si>
  <si>
    <t>891</t>
  </si>
  <si>
    <t>سایر هزینه های اداری و تشکیلاتی</t>
  </si>
  <si>
    <t>89113</t>
  </si>
  <si>
    <t>هزینه حق الزحمه حسابرسی</t>
  </si>
  <si>
    <t>89115</t>
  </si>
  <si>
    <t>هزینه های حق عضویت</t>
  </si>
  <si>
    <t>9</t>
  </si>
  <si>
    <t>حسابهای انتظامی و کنترلی</t>
  </si>
  <si>
    <t>911</t>
  </si>
  <si>
    <t>حساب انتظامی به نفع شرکت</t>
  </si>
  <si>
    <t>91111</t>
  </si>
  <si>
    <t>اسناد تضمینی کارکنان نزد شرکت</t>
  </si>
  <si>
    <t>600205</t>
  </si>
  <si>
    <t>فرشاد عبدالهی</t>
  </si>
  <si>
    <t>600206</t>
  </si>
  <si>
    <t>قاسم کشاورز</t>
  </si>
  <si>
    <t>600208</t>
  </si>
  <si>
    <t>محمد میر</t>
  </si>
  <si>
    <t>600210</t>
  </si>
  <si>
    <t>بهروز صفاری نسب</t>
  </si>
  <si>
    <t>600211</t>
  </si>
  <si>
    <t>ایرج خانمرادی</t>
  </si>
  <si>
    <t>600273</t>
  </si>
  <si>
    <t>محمد ملکی</t>
  </si>
  <si>
    <t>91121</t>
  </si>
  <si>
    <t>اسناد تضمینی سایر طرفهای تجاری</t>
  </si>
  <si>
    <t>400139</t>
  </si>
  <si>
    <t>صنایع کابل کرمان</t>
  </si>
  <si>
    <t>400138</t>
  </si>
  <si>
    <t>پتونیا</t>
  </si>
  <si>
    <t>400063</t>
  </si>
  <si>
    <t>طرح نواندیشان</t>
  </si>
  <si>
    <t>400233</t>
  </si>
  <si>
    <t>انرژی و کیمیای ویرا</t>
  </si>
  <si>
    <t>400246</t>
  </si>
  <si>
    <t>پارس کویر اروند</t>
  </si>
  <si>
    <t>400248</t>
  </si>
  <si>
    <t>ایمن سهند آریا</t>
  </si>
  <si>
    <t>400249</t>
  </si>
  <si>
    <t>رسیس افزار</t>
  </si>
  <si>
    <t>91131</t>
  </si>
  <si>
    <t>ضمانت نامه های به نفع شرکت</t>
  </si>
  <si>
    <t>91141</t>
  </si>
  <si>
    <t>طرف حسابهای انتظامی به نفع شرکت</t>
  </si>
  <si>
    <t>921</t>
  </si>
  <si>
    <t>حساب انتظامی به عهده شرکت</t>
  </si>
  <si>
    <t>92111</t>
  </si>
  <si>
    <t>اسناد انتظامی ما نزد دیگران</t>
  </si>
  <si>
    <t>92131</t>
  </si>
  <si>
    <t>اسناد تضمینی نزد بانکها بابت تسهیلات</t>
  </si>
  <si>
    <t>92151</t>
  </si>
  <si>
    <t>طرف حسابهای انتظامی به عهده شرکت</t>
  </si>
  <si>
    <t>941</t>
  </si>
  <si>
    <t>افتتاحیه و اختتامیه</t>
  </si>
  <si>
    <t>94101</t>
  </si>
  <si>
    <t>سپرده نقدی گشایش اعتبار اسنادی ارزی</t>
  </si>
  <si>
    <t>صنعت پژوهان ماهان(میلگرد)</t>
  </si>
  <si>
    <t>پترو فرآیند راژان(اعلامیه بدهکارترخیص)</t>
  </si>
  <si>
    <t>فلزات نوین تجارت آزاد(تفاوت باسکول)</t>
  </si>
  <si>
    <t>حسینعلی حجاری زاده(قبض شهرداری)</t>
  </si>
  <si>
    <t>1399/12/30</t>
  </si>
  <si>
    <t>مبلغ دفتری در پایان سال 1399/12/30</t>
  </si>
  <si>
    <t>حق امتیاز خدمات عمومی</t>
  </si>
  <si>
    <t>پیش پرداخت سرمایه ای</t>
  </si>
  <si>
    <t>6-1-مانده نرم افزار بابت خرید کاربر اضافه جهت سیستم راهکاران مالی،همچنین نرم افزارهای مورد نیاز واحد مهندسی می باشد.</t>
  </si>
  <si>
    <t>فرآب اینترنشنال (Farab International FZE)ق003</t>
  </si>
  <si>
    <t>فاتح صنعت کیمیا (FGS)ق001</t>
  </si>
  <si>
    <t>فاتح صنعت کیمیا (FGS)ق006</t>
  </si>
  <si>
    <t>مهندسی پایا صنعت (Paya Sanat Engineering)ق017</t>
  </si>
  <si>
    <t>نوین دانش آینده (Novin Danesh Ayandeh)ق015</t>
  </si>
  <si>
    <t>پتروپویش سهند (Petro Pouyesh S.co)ق016</t>
  </si>
  <si>
    <t>هوا ابزارتهران (Hatco)ق013</t>
  </si>
  <si>
    <t>پمپ های صنعتی ایران (IIP Group)ق009</t>
  </si>
  <si>
    <t>راژان پترو فرآیند (Rajan Petro Farayand Co)ق008</t>
  </si>
  <si>
    <t>بازرگانی ایران ترانسفو-ق019</t>
  </si>
  <si>
    <t>شرکت KTI-هیتر-ق006-پارت1</t>
  </si>
  <si>
    <t>شرکت KTI-هیتر-ق006-پارت2</t>
  </si>
  <si>
    <t>شرکت KTI-هیتر-ق006-پارت3</t>
  </si>
  <si>
    <t>شرکت KTI-هیتر-ق006-پارت4</t>
  </si>
  <si>
    <t>RMT-ق014</t>
  </si>
  <si>
    <t>RMT-ق011</t>
  </si>
  <si>
    <t>RMT-ق018</t>
  </si>
  <si>
    <t>رود هارت RPG-ق010</t>
  </si>
  <si>
    <t>هیسکو (HIS CO)-ق012</t>
  </si>
  <si>
    <t>سود با نرخ 8.5%</t>
  </si>
  <si>
    <t>سود با نرخ 6%</t>
  </si>
  <si>
    <t>ایران ترانسفو</t>
  </si>
  <si>
    <t>فاکتور 19</t>
  </si>
  <si>
    <t>فاکتور 15</t>
  </si>
  <si>
    <t>شرکت FGS-ق006</t>
  </si>
  <si>
    <t>فاکتور 11</t>
  </si>
  <si>
    <t>فاکتور 12</t>
  </si>
  <si>
    <t>فاکتور 24</t>
  </si>
  <si>
    <t>شرکت FGS-ق001</t>
  </si>
  <si>
    <t>فاکتور 20</t>
  </si>
  <si>
    <t>شرکت زافرتک</t>
  </si>
  <si>
    <t>فاکتور 17</t>
  </si>
  <si>
    <t>فاکتور 23</t>
  </si>
  <si>
    <t>فاکتور 21</t>
  </si>
  <si>
    <t>فاکتور 10</t>
  </si>
  <si>
    <t>فاکتور 26</t>
  </si>
  <si>
    <t>فاکتور 22</t>
  </si>
  <si>
    <t>شرکت تهران جوان</t>
  </si>
  <si>
    <t>فاکتور 27</t>
  </si>
  <si>
    <t>شرکت بیمه آسیا</t>
  </si>
  <si>
    <t>شرکت صنعتی صافیاد</t>
  </si>
  <si>
    <t>مربوط به بازخرید خدمت پرسنل که در سال 1400 پرداخت شد ولیکن در سیستم مالی به بستانکاری حقوق منظور شده است</t>
  </si>
  <si>
    <t>اضافات و نقل و انتقال طی سال 1399</t>
  </si>
  <si>
    <t>مانده پایان سال 1399</t>
  </si>
  <si>
    <t>Title1</t>
  </si>
  <si>
    <t>سال 1399</t>
  </si>
  <si>
    <t>Title2</t>
  </si>
  <si>
    <t>Title3</t>
  </si>
  <si>
    <t>2000303</t>
  </si>
  <si>
    <t>2000304</t>
  </si>
  <si>
    <t>2000105</t>
  </si>
  <si>
    <t>2000106</t>
  </si>
  <si>
    <t>2000201</t>
  </si>
  <si>
    <t>2000203</t>
  </si>
  <si>
    <t>2000202</t>
  </si>
  <si>
    <t>2000802</t>
  </si>
  <si>
    <t>Bank Account</t>
  </si>
  <si>
    <t>2000104</t>
  </si>
  <si>
    <t>3000001</t>
  </si>
  <si>
    <t>3000018</t>
  </si>
  <si>
    <t>3300060</t>
  </si>
  <si>
    <t>3300127</t>
  </si>
  <si>
    <t>3300141</t>
  </si>
  <si>
    <t>3300085</t>
  </si>
  <si>
    <t>3300061</t>
  </si>
  <si>
    <t>3300098</t>
  </si>
  <si>
    <t>3000037</t>
  </si>
  <si>
    <t>3300150</t>
  </si>
  <si>
    <t>3300180</t>
  </si>
  <si>
    <t>3300111</t>
  </si>
  <si>
    <t>3300137</t>
  </si>
  <si>
    <t>3300142</t>
  </si>
  <si>
    <t>3300146</t>
  </si>
  <si>
    <t>3300152</t>
  </si>
  <si>
    <t>3300156</t>
  </si>
  <si>
    <t>3300157</t>
  </si>
  <si>
    <t>3300161</t>
  </si>
  <si>
    <t>3300171</t>
  </si>
  <si>
    <t>3300178</t>
  </si>
  <si>
    <t>3300116</t>
  </si>
  <si>
    <t>3300044</t>
  </si>
  <si>
    <t>3300059</t>
  </si>
  <si>
    <t>3300066</t>
  </si>
  <si>
    <t>3000063</t>
  </si>
  <si>
    <t>3000016</t>
  </si>
  <si>
    <t>3300119</t>
  </si>
  <si>
    <t>3300122</t>
  </si>
  <si>
    <t>3300091</t>
  </si>
  <si>
    <t>3300126</t>
  </si>
  <si>
    <t>3300145</t>
  </si>
  <si>
    <t>3000047</t>
  </si>
  <si>
    <t>3000049</t>
  </si>
  <si>
    <t>3300046</t>
  </si>
  <si>
    <t>3300049</t>
  </si>
  <si>
    <t>3300079</t>
  </si>
  <si>
    <t>3300092</t>
  </si>
  <si>
    <t>3300096</t>
  </si>
  <si>
    <t>3300104</t>
  </si>
  <si>
    <t>3300112</t>
  </si>
  <si>
    <t>3300113</t>
  </si>
  <si>
    <t>3300114</t>
  </si>
  <si>
    <t>3300115</t>
  </si>
  <si>
    <t>3300123</t>
  </si>
  <si>
    <t>3300133</t>
  </si>
  <si>
    <t>3300135</t>
  </si>
  <si>
    <t>3300139</t>
  </si>
  <si>
    <t>3300151</t>
  </si>
  <si>
    <t>3300158</t>
  </si>
  <si>
    <t>3300159</t>
  </si>
  <si>
    <t>3300166</t>
  </si>
  <si>
    <t>3300167</t>
  </si>
  <si>
    <t>3300168</t>
  </si>
  <si>
    <t>3300169</t>
  </si>
  <si>
    <t>3300177</t>
  </si>
  <si>
    <t>3300179</t>
  </si>
  <si>
    <t>3000054</t>
  </si>
  <si>
    <t>3000061</t>
  </si>
  <si>
    <t>3000022</t>
  </si>
  <si>
    <t>3000076</t>
  </si>
  <si>
    <t>3000077</t>
  </si>
  <si>
    <t>3000032</t>
  </si>
  <si>
    <t>3300118</t>
  </si>
  <si>
    <t>3000009</t>
  </si>
  <si>
    <t>3000069</t>
  </si>
  <si>
    <t>3000002</t>
  </si>
  <si>
    <t>3000068</t>
  </si>
  <si>
    <t>3000005</t>
  </si>
  <si>
    <t>Condensate Distillation Unit</t>
  </si>
  <si>
    <t>Liquefied petroleum gas recovery/treatment</t>
  </si>
  <si>
    <t>Storage Tanks</t>
  </si>
  <si>
    <t>Substation</t>
  </si>
  <si>
    <t>Interconnection</t>
  </si>
  <si>
    <t>Warehouse</t>
  </si>
  <si>
    <t>Non industrial building</t>
  </si>
  <si>
    <t>Firewater System</t>
  </si>
  <si>
    <t>Cooling Water System</t>
  </si>
  <si>
    <t>3300073</t>
  </si>
  <si>
    <t>3300163</t>
  </si>
  <si>
    <t>3300164</t>
  </si>
  <si>
    <t>هیات مدیره با بررسی نگهداشت سرمایه و نقدینگی مورد نیاز، قصد نگهداري‌ سرمایه‌گذاری‌های بلندمدت براي‌ مدت‌ طولاني را ‌دارد.این سرمایه‌گذاری‌ها با قصد استفاده‌ مستمر توسط‌ شرکت نگهداري‌ مي‌شود و هدف‌ آن‌ نگهداري‌ پرتفويي‌ از سرمايه‌گذاري‌ها جهت‌ تامين‌ درآمد و يا رشد سرمايه‌ براي‌ شرکت است‌.</t>
  </si>
  <si>
    <t>13-1</t>
  </si>
  <si>
    <t>14-2</t>
  </si>
  <si>
    <t>Title_En</t>
  </si>
  <si>
    <t>86105</t>
  </si>
  <si>
    <t>تجهیرات ایمنی و امنیتی</t>
  </si>
  <si>
    <t>اشخاص و موسسات ریالی</t>
  </si>
  <si>
    <t>اشخاص و موسسات ارزی</t>
  </si>
  <si>
    <t>10</t>
  </si>
  <si>
    <t>مانده صفر</t>
  </si>
  <si>
    <t>5-7</t>
  </si>
  <si>
    <t>12</t>
  </si>
  <si>
    <t>13</t>
  </si>
  <si>
    <t>14</t>
  </si>
  <si>
    <t>14-2-1</t>
  </si>
  <si>
    <t>14-2-2</t>
  </si>
  <si>
    <t>5-6-1</t>
  </si>
  <si>
    <t>5-6-2</t>
  </si>
  <si>
    <t>5-6-3</t>
  </si>
  <si>
    <t>5-6-7</t>
  </si>
  <si>
    <t>5-6-8</t>
  </si>
  <si>
    <t>5-6-9</t>
  </si>
  <si>
    <t>5-6-10</t>
  </si>
  <si>
    <t>ریز پیش پرداخت سرمایه ای</t>
  </si>
  <si>
    <t xml:space="preserve">شرکت فرآب اینترنشنال </t>
  </si>
  <si>
    <t xml:space="preserve">شركت پالایش میعانات گازی آدیش جنوبی به شناسه ملی 14004653334، در تاريخ 1393/10/13 به  صورت شركت  سهامی خاص تاسیس شده و  طي شماره 465953  مورخ 1393/10/13 در اداره ثبت شركتها و  موسسات غیرتجاری تهران به ثبت رسيده است. همچنین به استناد ماده 7 قانون تشکیل مناطق ویژه اقتصادی جمهوری اسلامی ایران، اولین مجوز فعالیت اقتصادی شرکت در محدوده منطقه ویژه اقتصادی انرژی پارس، در تاریخ 1394/07/25 صادر شد. مرکز اصلی شرکت در تهران،خیابان ولیعصر، بالاتر از جام جم، خیابان پروین پلاک 19 واقع شده است.  </t>
  </si>
  <si>
    <t>کارمزد گشایش اعتبار و سایر هزینه های مالی</t>
  </si>
  <si>
    <t xml:space="preserve">هزینه های حقوق و دستمزد </t>
  </si>
  <si>
    <t xml:space="preserve">هزینه های عمومی و اداری </t>
  </si>
  <si>
    <t>هزینه استهلاک دارائیها</t>
  </si>
  <si>
    <t>هزینه های مطالعات طرح و مهندسی و ساخت</t>
  </si>
  <si>
    <t xml:space="preserve">سایر هزینه های اداری و تشکیلاتی </t>
  </si>
  <si>
    <t>سود سپرده گذاری موقت وجوه در اختیار
 به عنوان بازیافت مبالغ سرمایه گذاری</t>
  </si>
  <si>
    <t xml:space="preserve">7-1-شرکت پالایش میعانات گازی آدیش جنوبی دارای 12% سهام این شرکت است. </t>
  </si>
  <si>
    <t>9-3</t>
  </si>
  <si>
    <t>بازرگانی صفری (مسلم صفری)</t>
  </si>
  <si>
    <t>شرکات دقیق سازان آراز</t>
  </si>
  <si>
    <t>شرکت اریس اکسین</t>
  </si>
  <si>
    <t>بعلاوه بدهی های احتمالی این شرکت نیز به شرح جدول ذیل می باشد :</t>
  </si>
  <si>
    <t>5-6-4</t>
  </si>
  <si>
    <t>5-6-5</t>
  </si>
  <si>
    <t>5-6-6</t>
  </si>
  <si>
    <t>برگزاری جلسات منظم با تیم پروژه در راستای تسریع فعالیت های پروژه و بررسی مشکلات و موانع احتمالی.</t>
  </si>
  <si>
    <t>تهیه و تدوین برنامه زمانبندی تفصیلی سه ماهه، ماهانه و هفتگی بر مبنای مستر پلن پروژه و نظارت بر انجام آن.</t>
  </si>
  <si>
    <t>آنالیز تاخیرات برای رفع موانع و تهیه برنامه جبرانی.</t>
  </si>
  <si>
    <t>به روزرسانی برنامه زمانبندی یکپارچه EPCC پروژه بر اساس آخرین تغییرات و اولویت های اجرا.</t>
  </si>
  <si>
    <t>بررسی برنامه های زمانبندی سازندگان و پیمانکاران به صورت مرتب.</t>
  </si>
  <si>
    <t xml:space="preserve">برگزاری جلسات آغازین سازندگان تجهیزات KOM، دریافت، بررسی و نهایی سازی مدارک برنامه ریزی هر سازنده. </t>
  </si>
  <si>
    <t>تهیه گزارش های منظم و کنترل منابع (Material, Manpower, Machinery) جهت جلوگیری از تاخیرات وندورها و پیمانکاران اجرایی.</t>
  </si>
  <si>
    <t>بررسی مسیر خط فلر , طراحی مسیر خط فلر.</t>
  </si>
  <si>
    <t>نهایی سازی خط خوراک پالایشگاه.</t>
  </si>
  <si>
    <t>تهیه P&amp;ID واحد WWT.</t>
  </si>
  <si>
    <t>تهیه MR های مورد نیاز جهت سفارش گذاری بسته های خرید برق و ابزار دقیق طبق برنامه زمانبندی پروژه.</t>
  </si>
  <si>
    <t>طراحی فونداسیون تجهیزات واحد یوتیلیتی.</t>
  </si>
  <si>
    <t>طراحی سازه های فلزی و فونداسیون آن در  واحد یوتیلیتی.</t>
  </si>
  <si>
    <t>طراحی پایه واحد سولفید سدیم.</t>
  </si>
  <si>
    <t>برگزاری مدل واحد SWS.</t>
  </si>
  <si>
    <t>برگزاری مدل واحدهای یوتیلیتی نظیر WSU، CWS، CAS و NIS.</t>
  </si>
  <si>
    <t>نهایی نمودن مدارک سازندگان تجهیزات واحدهای CDS، LPG و LPT.</t>
  </si>
  <si>
    <t>انعقاد قرارداد تجهیزات یونیتFLS (Flare System) .</t>
  </si>
  <si>
    <t>انعقاد قرارداد LV SWITCHGEAR.</t>
  </si>
  <si>
    <t>انعقاد قرارداد .Loading Arms</t>
  </si>
  <si>
    <t>انعقاد قرارداد .Electrical Heater</t>
  </si>
  <si>
    <t>تکمیل ارسال قطعات ایرکولرهای واحد CDU به سایت پروژه.</t>
  </si>
  <si>
    <t>تکمیل ارسال تجهیزات هیتر به سایت پروژه.</t>
  </si>
  <si>
    <t>تامین بخشی از Bulk Material مربوط به پست های برق و انبار سایت.</t>
  </si>
  <si>
    <t>رسیدن کلیه تاورهای واحد CDU به سایت پروژه.</t>
  </si>
  <si>
    <t>رسیدن تمامی مبدل های واحدهای CDU و LPT به سایت.</t>
  </si>
  <si>
    <t>انعقاد قرارداد تأمین شیرهای صنعتی.</t>
  </si>
  <si>
    <t>برگزاری مناقصه پکیج فیلتراسیون.</t>
  </si>
  <si>
    <t>تکمیل فونداسیون مخازن استوانه ای و کروی در یونیت مخازن با پیشرفت 96%.</t>
  </si>
  <si>
    <t>تکمیل عملیات سیویل برج خنک کننده 30%.</t>
  </si>
  <si>
    <t>تامین و ساخت اسکلت فلزی واحدهای CDU و LPGT با پیشرفت 100%.</t>
  </si>
  <si>
    <t>نصب استراکچرهای اصلی واحد CDU با پیشرفت 94%.</t>
  </si>
  <si>
    <t>نصب استراکچرهای واحد LPGT با پیشرفت 86%.</t>
  </si>
  <si>
    <t>اجرای عملیات بتن ریزی مخازن مربوط به آب آتشنشانی با پیشرفت 100%.</t>
  </si>
  <si>
    <t>اجرای فنس کشی کل سایت با پیشرفت 100%.</t>
  </si>
  <si>
    <t>اجرای عملیات کاتدیک واحد CDU با پیشرفت 100%.</t>
  </si>
  <si>
    <t>اجرای عملیات کاتدیک واحد LPGT با پیشرفت 75%.</t>
  </si>
  <si>
    <t>اجرای عملیات کاتدیک واحد TNK با پیشرفت 70%.</t>
  </si>
  <si>
    <t>اجرای ساختمان های صنعتی (IB) با پیشرفت 32%.</t>
  </si>
  <si>
    <t>اجرای ساختمان های غیر صنعتی شامل ساختمان مرکزی، ساختمان آتشنشانی، سوله انبار با پیشرفت 20%.</t>
  </si>
  <si>
    <t>نصب تجهیزات واحد CDU با پیشرفت 35%.</t>
  </si>
  <si>
    <t>نصب تجهیزات واحد LPG با پیشرفت 30%.</t>
  </si>
  <si>
    <t>پیشرفت عملیات مکانیکی مخازن استوانه یونیت مخازن با پیشرفت 16%.</t>
  </si>
  <si>
    <t>تکمیل عملیات خاکی و بستر سازی پالایشگاه با پیشرفت 95%.</t>
  </si>
  <si>
    <t>انجام عملیات بتن ریزی در واحد CDU با پیشرفت 100%.</t>
  </si>
  <si>
    <t>انجام عملیات بتن ریزی در واحد LPGT با پیشرفت 100%.</t>
  </si>
  <si>
    <t xml:space="preserve">انجام شمع کوبی زیر فونداسیون های واحد INT با پیشرفت 100%. </t>
  </si>
  <si>
    <t>انجام شمع کوبی زیر فونداسیون های ساختمان ساب استیشن 35 پالایشگاه با پیشرفت 100% .</t>
  </si>
  <si>
    <t>انجام عملیات بتن ریزی کف ساختمان ساب استیشن با پیشرفت 100%.</t>
  </si>
  <si>
    <t>انجام عملیات لوله کشی UG واحد CDU با پیشرفت 100%.</t>
  </si>
  <si>
    <t>انجام عملیات لوله کشی UG واحد LPGT با پیشرفت 100%.</t>
  </si>
  <si>
    <t>ساختمان انبار پالایشگاه با پیشرفت 100%.</t>
  </si>
  <si>
    <t>تامین و ساخت اسکلت فلزی واحد CDU با پیشرفت 100%.</t>
  </si>
  <si>
    <t>برگزاری جلسات با سازندگان منتخب در راستای تسریع فعالیت های محوله و پیشبرد پروژه.</t>
  </si>
  <si>
    <t>انعقاد قرارداد با پیمانکار نصب اسکلت فلزی .</t>
  </si>
  <si>
    <t>انعقاد قرارداد با پیمانکار عملیات بتنی مربوط به واحد Substation 35.</t>
  </si>
  <si>
    <t>انعقاد قرارداد با پیمانکار عملیات بتنی مربوط به واحد TNKهای محصول.</t>
  </si>
  <si>
    <t>انعقاد قرارداد با پیمانکار عملیات ساخت  مخازن.</t>
  </si>
  <si>
    <t>انعقاد قرارداد جهت ساختمان NIB.</t>
  </si>
  <si>
    <t>انعقاد قرارداد با پیمانکار عملیات حفاظت کاتدیک.</t>
  </si>
  <si>
    <t>استعلام جهت خرید FLARE STACK.</t>
  </si>
  <si>
    <t>تمدید قرارداد پیمانکار شمع کوبی.</t>
  </si>
  <si>
    <t>انجام مذاکرات و تعیین تامین کننده Filter, Coalescer Package ,SPU, Steel Plate,PSV,METERING .</t>
  </si>
  <si>
    <t>انعقاد قرارداد تامین لوله های مربوط به AG و UG.</t>
  </si>
  <si>
    <t>عقد قرارداد با تامین کننده Heater برای یونیت NHT  .</t>
  </si>
  <si>
    <t>انعقاد قرارداد PUMP های سایر یونیت ها  .</t>
  </si>
  <si>
    <t>انعقاد قرارداد, VESSEL,EXCHANGER Tower و Air Cooler های واحد NHT,UTL و AMN/SWS.</t>
  </si>
  <si>
    <t>1398/07/01</t>
  </si>
  <si>
    <t>1398/07/02</t>
  </si>
  <si>
    <t>1398/07/03</t>
  </si>
  <si>
    <t>1398/07/10</t>
  </si>
  <si>
    <t>1398/07/26</t>
  </si>
  <si>
    <t>1398/08/09</t>
  </si>
  <si>
    <t>1398/08/18</t>
  </si>
  <si>
    <t>1398/08/22</t>
  </si>
  <si>
    <t>1398/09/06</t>
  </si>
  <si>
    <t>1398/09/07</t>
  </si>
  <si>
    <t>1398/11/02</t>
  </si>
  <si>
    <t>1398/11/16</t>
  </si>
  <si>
    <t>1398/11/24</t>
  </si>
  <si>
    <t>1398/12/08</t>
  </si>
  <si>
    <t>1399/02/04</t>
  </si>
  <si>
    <t>1399/02/08</t>
  </si>
  <si>
    <t>1399/07/08</t>
  </si>
  <si>
    <t>فاکتور 29</t>
  </si>
  <si>
    <t>1399/08/20</t>
  </si>
  <si>
    <t>بخش1فاکتور 25</t>
  </si>
  <si>
    <t>بخش2فاکتور 25</t>
  </si>
  <si>
    <t>بخش1فاکتور 18</t>
  </si>
  <si>
    <t>بخش2فاکتور 18</t>
  </si>
  <si>
    <t>ADSH-P-PO-GE-008</t>
  </si>
  <si>
    <t>ADSH-P-PO-GE-023</t>
  </si>
  <si>
    <t xml:space="preserve"> عضو هیئت مدیره مشترک</t>
  </si>
  <si>
    <t>رئیس هیات مدیره</t>
  </si>
  <si>
    <t>تضمین تسهیلات بانک تجارت</t>
  </si>
  <si>
    <t>تضمین قرارداد اجاره دفتر مرکزی</t>
  </si>
  <si>
    <t>اعتبار اسنادی</t>
  </si>
  <si>
    <t>سند رهنی</t>
  </si>
  <si>
    <t xml:space="preserve">سند رهنی،چک </t>
  </si>
  <si>
    <t>8- پيش‏پرداخت‌ها</t>
  </si>
  <si>
    <t>9- دریافتنی‌های تجاری و سایر دریافتنی‌ها</t>
  </si>
  <si>
    <t>9-4</t>
  </si>
  <si>
    <t>9-5</t>
  </si>
  <si>
    <t>9-6</t>
  </si>
  <si>
    <t>9-7</t>
  </si>
  <si>
    <t>9-4-سایر حسابهای دریافتنی اشخاص و موسسات ریالی</t>
  </si>
  <si>
    <t>10- موجودی نقد</t>
  </si>
  <si>
    <t>10-4- مبلغ 74.198 میلیون ریال موجودی نزد صندوق آتیه نوین است.</t>
  </si>
  <si>
    <t>11- سرمايه</t>
  </si>
  <si>
    <t>12- حسابها و اسناد پرداختنی بلندمدت</t>
  </si>
  <si>
    <t>12-1</t>
  </si>
  <si>
    <t>13- تسهیلات مالی بلندمدت</t>
  </si>
  <si>
    <t>13-2</t>
  </si>
  <si>
    <t>13-1-تسهیلات دریافتنی بر حسب مبنای مختلف به شرح ذیل است :</t>
  </si>
  <si>
    <t>13-1-1-1</t>
  </si>
  <si>
    <t>13-1-1-2</t>
  </si>
  <si>
    <t>13-2-بهره تسهیلات دربافتی :</t>
  </si>
  <si>
    <t>14-  سایر پرداختنی‌ها</t>
  </si>
  <si>
    <t>14-3</t>
  </si>
  <si>
    <t>14-4</t>
  </si>
  <si>
    <t>14-5</t>
  </si>
  <si>
    <t>14-6</t>
  </si>
  <si>
    <t>14-7</t>
  </si>
  <si>
    <t>14-8</t>
  </si>
  <si>
    <t>14-9</t>
  </si>
  <si>
    <t>7-2- پرداختی به شرکت زیر ساخت فراگیر پالایشی سیراف بابت علی الحساب افزایش سرمایه آن شرکت است.</t>
  </si>
  <si>
    <t>8-1</t>
  </si>
  <si>
    <t>8-2</t>
  </si>
  <si>
    <t>8-3</t>
  </si>
  <si>
    <t>16</t>
  </si>
  <si>
    <t>ارزی-دلار</t>
  </si>
  <si>
    <t xml:space="preserve"> یورو</t>
  </si>
  <si>
    <t>* خریدهای خارجی انجام شده از محل اعتبار اسنادی شماره TMB/96109363 طبق قرارداد با بانک صنعت و معدن و همچنین طبق قرارداد شماره ADSH-E-CO-GE-003 با شرکت Energy &amp; Water International FZE (Farab International)  منعقده در 16 جولای 2017 صورت گرفته است. مبلغ قرارداد 352،063،250 دلار است که پرداخت 250،000،000 دلار آن طبق LC مذکور از محل تسهیلات صندوق توسعه ملی در سال 1396 مصوب گردیده است و 102،063،250 دلار آن Equity (آورده سهامداران) پروژه است.</t>
  </si>
  <si>
    <t>24- نقد حاصل از عمليات</t>
  </si>
  <si>
    <t>دوره شش ماهه منتهی به 1399/12/30</t>
  </si>
  <si>
    <t>دوره شش ماهه منتهی به 1398/12/29</t>
  </si>
  <si>
    <t>دوره مالی منتهی به 1399/06/31</t>
  </si>
  <si>
    <t>:تعدیلات</t>
  </si>
  <si>
    <t>سودحاصل از سپرده‏هاى سرمايه‏گذارى بانکي</t>
  </si>
  <si>
    <t>ذخیره کاهش ارزش سرمایه گذاری ها</t>
  </si>
  <si>
    <t>خالص افزایش (کاهش) در ذخیره مزایای پایان خدمات کارکنان</t>
  </si>
  <si>
    <t>استهلاک دارایی های غیر جاری</t>
  </si>
  <si>
    <t>درآمد(هزینه) ناشی از ارزیابی سرمایه گذاری های جاری سریع المعامله به ارزش بازار</t>
  </si>
  <si>
    <t>خالص(سود) / زیان تسعیر ارز</t>
  </si>
  <si>
    <t xml:space="preserve">جمع تعدیلات </t>
  </si>
  <si>
    <t>:تغییرات در سرمایه در گردش</t>
  </si>
  <si>
    <t>کاهش (افزایش) دریافتنی های عملیاتی</t>
  </si>
  <si>
    <t xml:space="preserve">کاهش (افزایش) موجودی مواد و کالا </t>
  </si>
  <si>
    <t xml:space="preserve">کاهش (افزایش) پیش پرداخت های عملیاتی </t>
  </si>
  <si>
    <t xml:space="preserve">افزایش (کاهش) پرداختنی های عملیاتی </t>
  </si>
  <si>
    <t>جمع تغییرات در سرمایه درگردش</t>
  </si>
  <si>
    <t>25- تعهدات، بدهي‌هاي احتمالي و دارايي‌هاي احتمالي</t>
  </si>
  <si>
    <t>25-1- تعهدات سرمايه‌اي ناشي از قراردادهاي منعقده و مصوب در تاريخ صورت وضعيت مالي به شرح زير است:</t>
  </si>
  <si>
    <t>1399/06/31</t>
  </si>
  <si>
    <t>بابت  خرید قالب پلاستیکی ( گروه صنعتی پرتو )</t>
  </si>
  <si>
    <t>بابت  خرید قالب پلاستیکی (گروه صنعتی فخر آریا )</t>
  </si>
  <si>
    <t>خرید دستگاه از کاربین پارت cnc</t>
  </si>
  <si>
    <r>
      <rPr>
        <sz val="23"/>
        <color theme="1"/>
        <rFont val="B Mitra"/>
        <charset val="178"/>
      </rPr>
      <t>25-2-</t>
    </r>
    <r>
      <rPr>
        <b/>
        <sz val="23"/>
        <color theme="1"/>
        <rFont val="B Mitra"/>
        <charset val="178"/>
      </rPr>
      <t xml:space="preserve"> </t>
    </r>
    <r>
      <rPr>
        <sz val="23"/>
        <color theme="1"/>
        <rFont val="B Mitra"/>
        <charset val="178"/>
      </rPr>
      <t>شرکت در تاریخ ارائه گزارش فاقد هر گونه  بدهی های احتمالی می باشد.</t>
    </r>
  </si>
  <si>
    <t xml:space="preserve">26- رويدادهاى بعد از تاريخ صورت وضعيت مالي </t>
  </si>
  <si>
    <t xml:space="preserve"> رویدادهایی که در دوره بعد از تاریخ ترازنامه تا تاریخ تصویب صورتهای مالی اتفاق افتاده لیکن مستلزم تعدیل اقلام صورتهای مالی و يا افشاء در یادداشت های همراه آن بوده، وجود نداشته است.</t>
  </si>
  <si>
    <t xml:space="preserve">گزارش مالی میان دوره ای </t>
  </si>
  <si>
    <t>صورت جريان‌هاي نقدي</t>
  </si>
  <si>
    <t>6 ماهه منتهي به 1399/12/30</t>
  </si>
  <si>
    <t>6 ماهه منتهي به 1398/12/29</t>
  </si>
  <si>
    <t>سال مالی منتهی به 1399/06/31</t>
  </si>
  <si>
    <t xml:space="preserve"> جریان های نقدی حاصل از فعاليت‌هاي عملياتي:</t>
  </si>
  <si>
    <t>جریان خالص ورود(خروجی) وجه نقد ناشی از فعالیتهای عملیاتی</t>
  </si>
  <si>
    <t>پرداخت های نقدی بابت مالیات بر درآمد</t>
  </si>
  <si>
    <t>جریان خالص ورود (خروج) نقد حاصل از فعالیت های عملیاتی</t>
  </si>
  <si>
    <t>جریان های نقدی حاصل از فعالیت های سرمایه گذاری :</t>
  </si>
  <si>
    <t>دریافت های نقدی حاصل از فروش دارایی های ثابت مشهود</t>
  </si>
  <si>
    <t>پرداخت های نقدی برای خرید دارایی های ثابت مشهود</t>
  </si>
  <si>
    <t>دریافت های نقدی حاصل از سود سهام</t>
  </si>
  <si>
    <t>وجه دریافت بابت فروش سرمایه گذاری کوتاه مدت</t>
  </si>
  <si>
    <t>پرداخت های نقدی بابت سرمایه گذاری کوتاه مدت بانکی</t>
  </si>
  <si>
    <t>دریافت های نقدی حاصل از سود سایر سرمایه گذاری ها</t>
  </si>
  <si>
    <t>جریان خالص ورود (خروج) نقد حاصل از فعالیت های سرمایه گذاری</t>
  </si>
  <si>
    <t>جریان خالص ورود (خروج) نقد قبل از فعالیت های تامین مالی</t>
  </si>
  <si>
    <t xml:space="preserve">جریان های نقدی حاصل از فعاليتهاي تامین مالی : </t>
  </si>
  <si>
    <t>دریافت های نقدی حاصل از تسهیلات</t>
  </si>
  <si>
    <t>پرداخت های نقدی بابت اصل تسهیلات</t>
  </si>
  <si>
    <t>پرداخت های نقدی بابت سود تسهیلات</t>
  </si>
  <si>
    <t>پرداختهای نقدی بابت سود سهام</t>
  </si>
  <si>
    <t>جریان خالص ورود (خروج) نقد حاصل از فعالیت های تامین مالی</t>
  </si>
  <si>
    <t>خالص افزایش (کاهش) در موجودی نقد</t>
  </si>
  <si>
    <t>مانده موجودی نقد در ابتدای سال</t>
  </si>
  <si>
    <t>تاثیرات نرخ ارز</t>
  </si>
  <si>
    <t>مانده موجودی نقد در پایان سال</t>
  </si>
  <si>
    <t>يادداشت هاي توضيحي ، بخش جدایی ناپذیر صورت هاي مالي است .</t>
  </si>
  <si>
    <t>سهامدار</t>
  </si>
  <si>
    <t>پرداخت وجه نقد</t>
  </si>
  <si>
    <t xml:space="preserve">دریافتی بابت افزایش سرمایه </t>
  </si>
  <si>
    <t>تامین وجه نقد</t>
  </si>
  <si>
    <t xml:space="preserve">سپرده بیمه </t>
  </si>
  <si>
    <t>5-7- وضعیت حساب دارائی های در جریان تکمیل و فعالیت های انجام شده طی سال به شرح زیر است:</t>
  </si>
  <si>
    <t>5-8- مانده پیش پرداخت های سرمایه ای در پایان سال به شرح زیر است:</t>
  </si>
  <si>
    <t>شرکت از يك روش حسابداری پیروی نموده  كه مطابق آن کليه مخارج مستقیم ساخت پالایشگاه شامل مخارج عمومی و اداری و نیز مخارج هزینه های عملیاتی را  به منظور بازیافت به حساب مخارج سرمایه ای  (داراییهای ثابت) منظور می شوند. لازم به ذکر است با توجه به اینکه طبق استاندارد های حسابداری کلیه مخارج قابل انتساب به طرح در جریان تکمیل بوده و لذا کلیه هزینه های سال جاری به کسر مبالغ دریافتی بابت سپرده گذاری کوتاه مدت وجوه به حساب داراییهای ثابت منظور شده است، لذا ارائه صورت سود و زیان موضوعیت نداشته است.</t>
  </si>
  <si>
    <t>5-8-1</t>
  </si>
  <si>
    <t>5-8-2</t>
  </si>
  <si>
    <t>5-8-3</t>
  </si>
  <si>
    <t>5-8-4</t>
  </si>
  <si>
    <t>13-1-1-اصل تسهیلات به تفکیک تامین کنندگان تسهیلات :</t>
  </si>
  <si>
    <t>13-1-2-اصل تسهیلات به تفکیک نوع وثیقه :</t>
  </si>
  <si>
    <t>13-1-3-اصل تسهیلات به تفکیک نرخ سود و کارمزد :</t>
  </si>
  <si>
    <r>
      <t>کسر می شود :</t>
    </r>
    <r>
      <rPr>
        <sz val="10"/>
        <rFont val="B Lotus"/>
        <charset val="178"/>
      </rPr>
      <t xml:space="preserve">
سپرده نقدی گشایش اعتبار اسنادی ارزی(یاداشت 3-9) </t>
    </r>
  </si>
  <si>
    <r>
      <t xml:space="preserve">کسر می شود: 
</t>
    </r>
    <r>
      <rPr>
        <b/>
        <sz val="10"/>
        <rFont val="B Lotus"/>
        <charset val="178"/>
      </rPr>
      <t>تهاتر با تسهیلات دریافتی از بانک تجارت(یادداشت 2-1-1-13)</t>
    </r>
  </si>
  <si>
    <t>15-وضعیت ارزی :</t>
  </si>
  <si>
    <t>دلار امریکا</t>
  </si>
  <si>
    <t>یورو</t>
  </si>
  <si>
    <t>وون کره</t>
  </si>
  <si>
    <t>وون</t>
  </si>
  <si>
    <t>ریالی</t>
  </si>
  <si>
    <t>بانک</t>
  </si>
  <si>
    <t>پیش پرداخت ارزی</t>
  </si>
  <si>
    <t>5-8</t>
  </si>
  <si>
    <t>صندوق</t>
  </si>
  <si>
    <t xml:space="preserve">دریافتنی های تجاری و سایر دریافتنی </t>
  </si>
  <si>
    <t>جمع دارایی های پولی ارزی</t>
  </si>
  <si>
    <t>پرداختنی های تجاری و سایر پرداختنی ها</t>
  </si>
  <si>
    <t>اصل تسهیلات مالی</t>
  </si>
  <si>
    <t>فرع تسهیلات مالی</t>
  </si>
  <si>
    <t>جمع بدهی های پولی ارزی</t>
  </si>
  <si>
    <t>خالص دارایی ها (بدهی های)پولی ارزی</t>
  </si>
  <si>
    <t>16- معاملات با اشخاص وابسته</t>
  </si>
  <si>
    <t xml:space="preserve">16-1- معاملات انجام‌شده با اشخاص وابسته طی سال مورد گزارش:    </t>
  </si>
  <si>
    <t xml:space="preserve">16-2- مانده حساب‌های نهایی اشخاص وابسته به شرح زیر است:                                                                                           </t>
  </si>
  <si>
    <t xml:space="preserve">17- تعهدات و بدهی‌های احتمالی </t>
  </si>
  <si>
    <t>18- رویدادهای بعد از تاریخ صورت وضعیت مالی</t>
  </si>
  <si>
    <t>هزینه آب و برق و گاز و تلفن</t>
  </si>
  <si>
    <t>هزینه بیمه داراییها</t>
  </si>
  <si>
    <t>هزینه حق عضویت و مجوز فعالیت</t>
  </si>
  <si>
    <t>هزینه ترخیص و ارسال کالا و بارنامه ها</t>
  </si>
  <si>
    <t>هزینه خدمات</t>
  </si>
  <si>
    <t>هزینه های تست</t>
  </si>
  <si>
    <t>هزینه های بازرسی</t>
  </si>
  <si>
    <t>هزینه کارمزد بانکی و تمبر و سفته</t>
  </si>
  <si>
    <t>هزینه کارمزد گشایش اعتبار ریالی</t>
  </si>
  <si>
    <t>هزینه کارمزد حواله های ارزی</t>
  </si>
  <si>
    <t>5-7-4</t>
  </si>
  <si>
    <t>موضوع فعالیت آن شرکت، خرید و یا اجاره زمین مورد نیاز برای احداث فراگیر پالایش سیراف از سازمان منطقه ویژه و فروش یا اجاره به شرکتهای پالایشی موجود در فراگیر پالایشی سیراف.محوطه سازی (شامل فنس کشی،تسطیح زمین، ایجاد جاده های دسترسی، روشنایی، ایجاد فضای سبز)برای شرکت زیر ساخت فراگیر پالایشی سیراف. انجام مطالعات طراحی اصولی، سرمایه گذاری، تامین منابع مالی، طراحی، خرید، انجام عملیات ساختمان و نصب،پیش راه اندازی،راه اندازی و بهره برداری تجاری از واحدهای مشترک پالایشگاه های هشت گانه سیراف  با ظرفیت تولید 480.000 بشکه در روز است.</t>
  </si>
  <si>
    <t>انجام شده تا 1399/12/30</t>
  </si>
  <si>
    <t>پیش بینی شده در ابتدای پروژه</t>
  </si>
  <si>
    <t>باقی مانده تا پایان طرح</t>
  </si>
  <si>
    <t>ارزی (دلار)</t>
  </si>
  <si>
    <t>معادل ریالی</t>
  </si>
  <si>
    <t>جمع مورد نیاز</t>
  </si>
  <si>
    <t>محوطه سازی</t>
  </si>
  <si>
    <t>اثاثیه اداری</t>
  </si>
  <si>
    <t>متفرقه و پیش بینی نشده</t>
  </si>
  <si>
    <t>قبل از بهره برداری</t>
  </si>
  <si>
    <t>جمع هزینه های سرمایه گذاری</t>
  </si>
  <si>
    <t>تجهیز کارگاه شرکت در تابستان سال 1398 صورت گرفته است و پیش بینی بهره برداری از اولین فاز پروژه، دی ماه 1401 است.</t>
  </si>
  <si>
    <t>5-7-5-هزینه های سرمایه گذاری طرح :</t>
  </si>
  <si>
    <t>پرداخت وجه به تامین کنندگان مواد و مصالح</t>
  </si>
  <si>
    <t>جاری سهامداران و اشخاص وابسته</t>
  </si>
  <si>
    <t>12-1-1</t>
  </si>
  <si>
    <t>5-7-6- اهم فعالیت های انجام شده</t>
  </si>
  <si>
    <t>5-7-6-1- مهندسی</t>
  </si>
  <si>
    <t>5-7-6-2-  بازرگانی و تامین تجهیزات</t>
  </si>
  <si>
    <t xml:space="preserve">5-7-6-3-  اجرا و نصب </t>
  </si>
  <si>
    <t>5-7-6-4-  مدیریت پروژه و برنامه ریزی</t>
  </si>
  <si>
    <t>شرکت پالایش میعانات گازی آدیش جنوبی (سهامي خاص) - در مرحله قبل از بهره برداری</t>
  </si>
  <si>
    <t xml:space="preserve"> درتاریخ تهیه صورتهای مالی به استثنای تعهدات سرمایه ای در خصوص تکمیل طرح های در جریان به شرح یادداشت5-7-5، شرکت فاقد تعهدات سرمایه ای دیگری می باشد  .</t>
  </si>
  <si>
    <t>100020</t>
  </si>
  <si>
    <t>بانک تجارت اکو 306833251</t>
  </si>
  <si>
    <t>600295</t>
  </si>
  <si>
    <t>اسماعیل کرمی</t>
  </si>
  <si>
    <t>بانک اقتصاد نوین شعبه حام جم اقتصادنوین(آتیه نوین) 147-850-51525360-1</t>
  </si>
  <si>
    <t>14111</t>
  </si>
  <si>
    <t>اسناد دریافتنی غیر تجاری نزد صندوق</t>
  </si>
  <si>
    <t>600260</t>
  </si>
  <si>
    <t>هادی بحرینی (آهن آلات هادی بحرینی)</t>
  </si>
  <si>
    <t>400274</t>
  </si>
  <si>
    <t>شرکت تضامنی DWC L.L.C</t>
  </si>
  <si>
    <t>600289</t>
  </si>
  <si>
    <t>سپیده جاپلقی</t>
  </si>
  <si>
    <t>600301</t>
  </si>
  <si>
    <t>محمود بخشی</t>
  </si>
  <si>
    <t>600281</t>
  </si>
  <si>
    <t>سهیلا بدرلو</t>
  </si>
  <si>
    <t>400286</t>
  </si>
  <si>
    <t>آبدیس مارین</t>
  </si>
  <si>
    <t>400293</t>
  </si>
  <si>
    <t>شبکه راه دریا</t>
  </si>
  <si>
    <t>400304</t>
  </si>
  <si>
    <t>شرکت خدمات دریائی آرامش آبی</t>
  </si>
  <si>
    <t>159</t>
  </si>
  <si>
    <t>سایر موجودی ها</t>
  </si>
  <si>
    <t>15921</t>
  </si>
  <si>
    <t>موجودی کالا</t>
  </si>
  <si>
    <t>800002</t>
  </si>
  <si>
    <t>انبار روباز کابلها</t>
  </si>
  <si>
    <t>800004</t>
  </si>
  <si>
    <t>سوله انبار 1</t>
  </si>
  <si>
    <t>800005</t>
  </si>
  <si>
    <t>انبار روباز پایپینگ(AG&amp; UG)</t>
  </si>
  <si>
    <t>800006</t>
  </si>
  <si>
    <t>انبار روباز اسکلت فلزی</t>
  </si>
  <si>
    <t>800007</t>
  </si>
  <si>
    <t>انبار روباز تجهیزات</t>
  </si>
  <si>
    <t>800008</t>
  </si>
  <si>
    <t>انبار مصالح</t>
  </si>
  <si>
    <t>400257</t>
  </si>
  <si>
    <t>هیراد کیان ایده تامین</t>
  </si>
  <si>
    <t>400261</t>
  </si>
  <si>
    <t>غرب فلنج</t>
  </si>
  <si>
    <t>400262</t>
  </si>
  <si>
    <t>سینا کنترل</t>
  </si>
  <si>
    <t>400268</t>
  </si>
  <si>
    <t>پترو کهن نفتان</t>
  </si>
  <si>
    <t>400269</t>
  </si>
  <si>
    <t>مهندسی آزمون پرتوی غرب</t>
  </si>
  <si>
    <t>400270</t>
  </si>
  <si>
    <t>ساخت تجهیزات برقی لنا یزد</t>
  </si>
  <si>
    <t>400271</t>
  </si>
  <si>
    <t>پترو تجهیز آسا آتیه</t>
  </si>
  <si>
    <t>400276</t>
  </si>
  <si>
    <t>تامین تجهیزات پارت کیهان و تامین تجهیز پیشرو پارسیان</t>
  </si>
  <si>
    <t>400277</t>
  </si>
  <si>
    <t>سازه فلزی تحکیم سازان</t>
  </si>
  <si>
    <t>400278</t>
  </si>
  <si>
    <t>فنی مهندسی پارس کنترل سپاهان</t>
  </si>
  <si>
    <t>400279</t>
  </si>
  <si>
    <t>دنیای ماموت</t>
  </si>
  <si>
    <t>400280</t>
  </si>
  <si>
    <t>پیشران زمهریر آسمان</t>
  </si>
  <si>
    <t>400281</t>
  </si>
  <si>
    <t>صنایع دیرگداز آمل</t>
  </si>
  <si>
    <t>400289</t>
  </si>
  <si>
    <t>پارت سازی مشهد</t>
  </si>
  <si>
    <t>400290</t>
  </si>
  <si>
    <t>پنام گویان پارس امرتات</t>
  </si>
  <si>
    <t>400298</t>
  </si>
  <si>
    <t>صنایع واشرسازی بهتا</t>
  </si>
  <si>
    <t>400311</t>
  </si>
  <si>
    <t>شرکت صنعت پروژه توس</t>
  </si>
  <si>
    <t>400314</t>
  </si>
  <si>
    <t>شرکت آب منطقه ای بوشهر</t>
  </si>
  <si>
    <t>400329</t>
  </si>
  <si>
    <t>بهبود ره پویان آریا گستر</t>
  </si>
  <si>
    <t>600282</t>
  </si>
  <si>
    <t>بهمن هوشمنددویچ-تولیدی صنعتی سهند فولاد</t>
  </si>
  <si>
    <t>600288</t>
  </si>
  <si>
    <t>بهزاد علی آبادی(استیلکو)</t>
  </si>
  <si>
    <t>600291</t>
  </si>
  <si>
    <t>امیر صرافان (گروه تجاری و صنعتی صرافان)</t>
  </si>
  <si>
    <t>600292</t>
  </si>
  <si>
    <t>اسماعیل سلامی (لوازم برقی و خانگی مستر هوم)</t>
  </si>
  <si>
    <t>600293</t>
  </si>
  <si>
    <t>رباب صفری (مبلمان اداری افرا)</t>
  </si>
  <si>
    <t>600294</t>
  </si>
  <si>
    <t>زهرا زارع (بازرگانی کرمی)</t>
  </si>
  <si>
    <t>600302</t>
  </si>
  <si>
    <t>محمد جواد باقری(مصالح ساختمانی ساروج)</t>
  </si>
  <si>
    <t>600308</t>
  </si>
  <si>
    <t>سیده ناهید جعفری</t>
  </si>
  <si>
    <t>400259</t>
  </si>
  <si>
    <t>رینگ فیلد RING FIELD</t>
  </si>
  <si>
    <t>400297</t>
  </si>
  <si>
    <t>HEBI HAITIAN PIPE FITTING CO.LIMITED</t>
  </si>
  <si>
    <t>400317</t>
  </si>
  <si>
    <t>IMS(INDUSTRIAL MATERIAL SUPPLY)FZCO</t>
  </si>
  <si>
    <t>400331</t>
  </si>
  <si>
    <t>dillinger</t>
  </si>
  <si>
    <t>(شرکت ملی نفت ایران)سازمان منطقه ویژه اقتصادی انرژی پارس</t>
  </si>
  <si>
    <t>400288</t>
  </si>
  <si>
    <t>سامان اندیشه ستیا</t>
  </si>
  <si>
    <t>400291</t>
  </si>
  <si>
    <t>مرکز پژوهش متالورژی رازی</t>
  </si>
  <si>
    <t>موسسه حسابرسی و خدمات مالی کوشا منش</t>
  </si>
  <si>
    <t>400309</t>
  </si>
  <si>
    <t>GPE Global Elektrik Uretim A.S</t>
  </si>
  <si>
    <t>600303</t>
  </si>
  <si>
    <t>علیرضا ولدخانی</t>
  </si>
  <si>
    <t>600309</t>
  </si>
  <si>
    <t>انعام اله ناصری</t>
  </si>
  <si>
    <t>18163</t>
  </si>
  <si>
    <t>پیش پرداخت 9% مالیات و عوارض ارزش افزوده(از 1400/10/13)</t>
  </si>
  <si>
    <t>400160</t>
  </si>
  <si>
    <t>شرکت مخابرات ایران</t>
  </si>
  <si>
    <t>400308</t>
  </si>
  <si>
    <t>پیشرو ناوگان سیراف</t>
  </si>
  <si>
    <t>400315</t>
  </si>
  <si>
    <t>شرکت ایمنی آتش خاموش پارس</t>
  </si>
  <si>
    <t>400316</t>
  </si>
  <si>
    <t>شبکه انتقال داده های رهام تک</t>
  </si>
  <si>
    <t>400319</t>
  </si>
  <si>
    <t>شرکت توزیع نیروی برق تهران بزرگ</t>
  </si>
  <si>
    <t>400326</t>
  </si>
  <si>
    <t>حمل و نقل بین المللی سپهرران ترابر</t>
  </si>
  <si>
    <t>400328</t>
  </si>
  <si>
    <t>نوین ایده پوش فردا</t>
  </si>
  <si>
    <t>300013</t>
  </si>
  <si>
    <t>تصفیه نفتا (NHT)</t>
  </si>
  <si>
    <t>300014</t>
  </si>
  <si>
    <t>نیروگاه  (PGU)</t>
  </si>
  <si>
    <t>300018</t>
  </si>
  <si>
    <t>تصفیه آب ترش (SWS)</t>
  </si>
  <si>
    <t>300022</t>
  </si>
  <si>
    <t>سیستم آب شیرین (WSU)</t>
  </si>
  <si>
    <t>300023</t>
  </si>
  <si>
    <t>سیستم گاز (FGS)</t>
  </si>
  <si>
    <t>300029</t>
  </si>
  <si>
    <t>سیستم فلر (FLS)</t>
  </si>
  <si>
    <t>300030</t>
  </si>
  <si>
    <t>سیستم هوای فشرده (CAS)</t>
  </si>
  <si>
    <t>300034</t>
  </si>
  <si>
    <t>تصفیه آمین (AMN)</t>
  </si>
  <si>
    <t>300035</t>
  </si>
  <si>
    <t>هیدروتراپی تقطیر میانی (MDH)</t>
  </si>
  <si>
    <t>300036</t>
  </si>
  <si>
    <t>ساختمان آتش نشانی</t>
  </si>
  <si>
    <t>300038</t>
  </si>
  <si>
    <t>هات تب 1 (ONT)</t>
  </si>
  <si>
    <t>331</t>
  </si>
  <si>
    <t>اسناد پرداختنی تجاری</t>
  </si>
  <si>
    <t>33111</t>
  </si>
  <si>
    <t>400000</t>
  </si>
  <si>
    <t>دنیای پیچ و مهره خاورمیانه</t>
  </si>
  <si>
    <t>400061</t>
  </si>
  <si>
    <t>نوآوران فن آوازه</t>
  </si>
  <si>
    <t>400074</t>
  </si>
  <si>
    <t>داده پردازان فن آوری اطلاعات و ارتباطات جم</t>
  </si>
  <si>
    <t>400084</t>
  </si>
  <si>
    <t>پارس شوفاژ - علی بوشهری</t>
  </si>
  <si>
    <t>شرکت تولیدی پی ای اس</t>
  </si>
  <si>
    <t>400156</t>
  </si>
  <si>
    <t>شرکت تعاونی پرتو صنعت کنگان</t>
  </si>
  <si>
    <t>شرکت صنعتی آما</t>
  </si>
  <si>
    <t>400225</t>
  </si>
  <si>
    <t>لوازم خانگی و پلاسکو نگین</t>
  </si>
  <si>
    <t>انتشارات یساولی(محمود یساولی)</t>
  </si>
  <si>
    <t>400255</t>
  </si>
  <si>
    <t>صنایع پند</t>
  </si>
  <si>
    <t>400258</t>
  </si>
  <si>
    <t>یزد استیل تجارت مانا</t>
  </si>
  <si>
    <t>400267</t>
  </si>
  <si>
    <t>نوین شیمیار</t>
  </si>
  <si>
    <t>400273</t>
  </si>
  <si>
    <t>خانه چاپ چکاوک</t>
  </si>
  <si>
    <t>400282</t>
  </si>
  <si>
    <t>پیمانکاری راد(محسن صفری)</t>
  </si>
  <si>
    <t>400283</t>
  </si>
  <si>
    <t>آزمایشگاه فنی مکانیک خاک</t>
  </si>
  <si>
    <t>400284</t>
  </si>
  <si>
    <t>ترابر بار شرق</t>
  </si>
  <si>
    <t>400285</t>
  </si>
  <si>
    <t>رادمان ترابر</t>
  </si>
  <si>
    <t>400287</t>
  </si>
  <si>
    <t>ایران دنا</t>
  </si>
  <si>
    <t>400292</t>
  </si>
  <si>
    <t>کارا مینیاتور</t>
  </si>
  <si>
    <t>400296</t>
  </si>
  <si>
    <t>فروشگاه لوله اتصالات البرز(رضا باقری)</t>
  </si>
  <si>
    <t>400299</t>
  </si>
  <si>
    <t>شرکت صبا سیستم صدرا</t>
  </si>
  <si>
    <t>400300</t>
  </si>
  <si>
    <t>ابزارسرا(نرگس هوشمندیان)</t>
  </si>
  <si>
    <t>400301</t>
  </si>
  <si>
    <t>شرکت پترویل آریا</t>
  </si>
  <si>
    <t>400302</t>
  </si>
  <si>
    <t>نرم افزاری محسن(محمد علی جلیلی)</t>
  </si>
  <si>
    <t>400303</t>
  </si>
  <si>
    <t>گروه ترخیص کاران پارس</t>
  </si>
  <si>
    <t>400305</t>
  </si>
  <si>
    <t>شرکت هوشمند روش نگاره</t>
  </si>
  <si>
    <t>400306</t>
  </si>
  <si>
    <t>ماهان سیستم پاسارگاد جوان</t>
  </si>
  <si>
    <t>400307</t>
  </si>
  <si>
    <t>خدمات ساحلی ایران- اسکله پارس</t>
  </si>
  <si>
    <t>400310</t>
  </si>
  <si>
    <t>INTERNATIONAL FREIGHT FORWARDER</t>
  </si>
  <si>
    <t>400312</t>
  </si>
  <si>
    <t>sonmez</t>
  </si>
  <si>
    <t>400313</t>
  </si>
  <si>
    <t>ترابری بین المللی پرس</t>
  </si>
  <si>
    <t>400318</t>
  </si>
  <si>
    <t>نمایشگاه فرش و مبل تهران(سنایی)</t>
  </si>
  <si>
    <t>400320</t>
  </si>
  <si>
    <t>MOSACO SHIPPINGFORWARDING(L.L.C.)</t>
  </si>
  <si>
    <t>400322</t>
  </si>
  <si>
    <t>Amco Associates General Trading LLC</t>
  </si>
  <si>
    <t>400330</t>
  </si>
  <si>
    <t>بازرگانی پیچ وکرپی پارس-نوید افشار(کد ملی1950697886)</t>
  </si>
  <si>
    <t>400334</t>
  </si>
  <si>
    <t>شرکت پرگاسیران</t>
  </si>
  <si>
    <t>600032</t>
  </si>
  <si>
    <t>محمد دراهکی(مصالح ساختمانی فجر</t>
  </si>
  <si>
    <t>600035</t>
  </si>
  <si>
    <t>عادل هدایتی (پیمانکاری فروش و حمل مصالح)</t>
  </si>
  <si>
    <t>600086</t>
  </si>
  <si>
    <t>علی  پولادیان جهرمی</t>
  </si>
  <si>
    <t>600087</t>
  </si>
  <si>
    <t>عزیزاله عبادزاده حاجمیر(تدارکات صنعتی پارتیران)</t>
  </si>
  <si>
    <t>600088</t>
  </si>
  <si>
    <t>عباس اعتمادی افشار (مسکن پارسیان)</t>
  </si>
  <si>
    <t>600089</t>
  </si>
  <si>
    <t>سهراب محمدی ده چشمه</t>
  </si>
  <si>
    <t>600090</t>
  </si>
  <si>
    <t>نعمت عبدی</t>
  </si>
  <si>
    <t>600098</t>
  </si>
  <si>
    <t>کاظم اسماعیلی (تهیه و توزیع آهن آلات صنعتی و ساختمانی(جوادی))</t>
  </si>
  <si>
    <t>600275</t>
  </si>
  <si>
    <t>مسلم بلوچی</t>
  </si>
  <si>
    <t>600280</t>
  </si>
  <si>
    <t>سیاوش رحیمی منفرد</t>
  </si>
  <si>
    <t>600283</t>
  </si>
  <si>
    <t>کاظم بلوچی(یخ)</t>
  </si>
  <si>
    <t>600284</t>
  </si>
  <si>
    <t>سیدوحید حسینی(الکترونوین صنعت)</t>
  </si>
  <si>
    <t>600296</t>
  </si>
  <si>
    <t>علی رحمانی</t>
  </si>
  <si>
    <t>600299</t>
  </si>
  <si>
    <t>علیرضا رزمجو (NDTK)</t>
  </si>
  <si>
    <t>600300</t>
  </si>
  <si>
    <t>مهدی صادقیان اصل(فروشگاه صادقیان/آهن آلات ولیعصر)</t>
  </si>
  <si>
    <t>600304</t>
  </si>
  <si>
    <t>فروشگاه رنگ مهراب  (مهراب احمدی)</t>
  </si>
  <si>
    <t>600305</t>
  </si>
  <si>
    <t>اسکندر رمضانی (ناصر توکل محمود آبادی)</t>
  </si>
  <si>
    <t>600306</t>
  </si>
  <si>
    <t>بهنام عابدینی(بازرگانی ابزار آلات صنعتی تبریزی)</t>
  </si>
  <si>
    <t>600307</t>
  </si>
  <si>
    <t>مرتضی احمدی(تیرچه بلوک یکتا)</t>
  </si>
  <si>
    <t>600315</t>
  </si>
  <si>
    <t>محمد پیرمرادیان</t>
  </si>
  <si>
    <t>400256</t>
  </si>
  <si>
    <t>امورمالیاتی بوشهر - واحد 880000 - کلاسه 401623</t>
  </si>
  <si>
    <t>600064</t>
  </si>
  <si>
    <t>بهنام مهران گوهر</t>
  </si>
  <si>
    <t>600285</t>
  </si>
  <si>
    <t>علیرضا سمیعی</t>
  </si>
  <si>
    <t>600286</t>
  </si>
  <si>
    <t>مهدی وحیدی</t>
  </si>
  <si>
    <t>600287</t>
  </si>
  <si>
    <t>آریا نصیری نکو</t>
  </si>
  <si>
    <t>600290</t>
  </si>
  <si>
    <t>مصطفی حاجی شریف</t>
  </si>
  <si>
    <t>600297</t>
  </si>
  <si>
    <t>طالب ثامری</t>
  </si>
  <si>
    <t>600298</t>
  </si>
  <si>
    <t>سیامک شایان</t>
  </si>
  <si>
    <t>641</t>
  </si>
  <si>
    <t>سایر درآمد ها و هزینه های عملیاتی</t>
  </si>
  <si>
    <t>64171</t>
  </si>
  <si>
    <t>سود/زیان تسعیر دارایی ها / بدهی های عملیاتی</t>
  </si>
  <si>
    <t>81133</t>
  </si>
  <si>
    <t>حق ایاب و ذهاب</t>
  </si>
  <si>
    <t>81136</t>
  </si>
  <si>
    <t>حق غذا</t>
  </si>
  <si>
    <t>هزینه های استهلاک</t>
  </si>
  <si>
    <t>هزینه استهلاک وسائط نقلیه</t>
  </si>
  <si>
    <t>هزینه استهلاک اثاثه و منصوبات</t>
  </si>
  <si>
    <t>83111</t>
  </si>
  <si>
    <t>هزینه بیمه عمر و حوادث و مسئولیت مدنی</t>
  </si>
  <si>
    <t>83112</t>
  </si>
  <si>
    <t>تعمیر و نگهداری ساختمان و تاسیسات</t>
  </si>
  <si>
    <t>300037</t>
  </si>
  <si>
    <t>مرکز مصرف مشترک</t>
  </si>
  <si>
    <t>87125</t>
  </si>
  <si>
    <t>تعمیر و نگهداری ماشین آلات و تجهیزات</t>
  </si>
  <si>
    <t>88111</t>
  </si>
  <si>
    <t>هزینه سود وکارمزد وامها</t>
  </si>
  <si>
    <t>89118</t>
  </si>
  <si>
    <t>هزینه هدایا و کمک به خیریه</t>
  </si>
  <si>
    <t>400266</t>
  </si>
  <si>
    <t>آسیا ابزار دقیق</t>
  </si>
  <si>
    <t>400294</t>
  </si>
  <si>
    <t>آبسان زلال خاورمیانه</t>
  </si>
  <si>
    <t>400295</t>
  </si>
  <si>
    <t>کیمیا الکترونیک</t>
  </si>
  <si>
    <t>400324</t>
  </si>
  <si>
    <t>مهندسی بازرگانی رایتک پویا</t>
  </si>
  <si>
    <t>400275</t>
  </si>
  <si>
    <t>Kwb</t>
  </si>
  <si>
    <t>400325</t>
  </si>
  <si>
    <t>سیستم های صنعتی سامان</t>
  </si>
  <si>
    <t>92141</t>
  </si>
  <si>
    <t>اسناد و ضمانتنامه های ترخیص کالا</t>
  </si>
  <si>
    <t>931</t>
  </si>
  <si>
    <t>حسابهای کنترلی</t>
  </si>
  <si>
    <t>93199</t>
  </si>
  <si>
    <t>حساب کنترلی مالیات و عوارض ارزش افروده</t>
  </si>
  <si>
    <t>سال مالي منتهی به 29 اسفندماه 1400</t>
  </si>
  <si>
    <t xml:space="preserve"> به پيوست صورت‌هاي مالي شرکت پالایش میعانات گازی آدیش جنوبی (سهامي خاص) - قبل از بهره برداری مربوط به سال مالي منتهي به 29 اسفند 1400 تقديم مي‌شود. اجزاي تشکيل‌دهنده صورت‌هاي مالي به قرار زير است:</t>
  </si>
  <si>
    <t>سال مالی منتهی به 29 اسفندماه 1400</t>
  </si>
  <si>
    <t>1400/12/29</t>
  </si>
  <si>
    <t>10-2- مبلغ 11  میلیون ریال موجودی تنخواه گردان ریالی مربوط به مانده تنخواه مدیرعامل به مبلغ 7 میلیون ریال و مانده تنخواه دفتر مرکزی به مبلغ 4 میلیون ریال است.</t>
  </si>
  <si>
    <t>10-3- مبلغ 4.167 میلیون ریال موجودی نزد صندوق ارزی شامل 220 وون کره با نرخ 201/905 ریال،2.041 دلار آمریکا با نرخ 243.790 ریال ، 13.575 یورو با نرخ 269.257 ریال و 855 لیر ترکیه با نرخ 16.460 ریال می باشد که با نرخ سامانه سنا در مورخ 1400/12/28 تسعیر ارز شده است و بابت سفر و اقامت همکاران در ماموریت های اعزامی نگهداری می شود.</t>
  </si>
  <si>
    <t>12-1-1-مبلغ 1.162.590 میلیون ریال مانده حسابهای آقای محسن صفائی فراهانی (مدیر اجرایی) بابت علی الحساب و قرض دریافتی از ایشان توسط شرکت می باشد.</t>
  </si>
  <si>
    <t>14-0</t>
  </si>
  <si>
    <t>سایر:</t>
  </si>
  <si>
    <t>14-10</t>
  </si>
  <si>
    <t>14-11</t>
  </si>
  <si>
    <t>لیر ترکیه</t>
  </si>
  <si>
    <t>13-2-1- سود تسهیلات مشارکت مدنی دریافتی از بانک صنعت و معدن (صندوق توسعه ملی) به مبلغ 9.879.119/88 دلار بر مبنای 6% از تسهیلات تخصیص یافته در سال 1398تا پایان 1400 می باشد که با نرخ 238.226 ریال سامانه سنا - نیما در تاریخ 1400/12/28 محاسبه شده است.</t>
  </si>
  <si>
    <t>مانده در 1 فروردین 1399</t>
  </si>
  <si>
    <t>مانده در 30 اسفندماه 1399</t>
  </si>
  <si>
    <t>افزایش سرمایه 1</t>
  </si>
  <si>
    <t>افزایش سرمایه 2</t>
  </si>
  <si>
    <t>مانده در  29 اسفندماه 1400</t>
  </si>
  <si>
    <t>دلار1400</t>
  </si>
  <si>
    <t>ریال1400دلاری</t>
  </si>
  <si>
    <t>یورو1400</t>
  </si>
  <si>
    <t>ریال1400یورویی</t>
  </si>
  <si>
    <t>دلار1399</t>
  </si>
  <si>
    <t>ریال1399 دلاری</t>
  </si>
  <si>
    <t>یورو1399</t>
  </si>
  <si>
    <t>ریال1399یورویی</t>
  </si>
  <si>
    <t>فاکتور 16</t>
  </si>
  <si>
    <t>فاکتور 37</t>
  </si>
  <si>
    <t>فاکتور 31</t>
  </si>
  <si>
    <t>فاکتور 36</t>
  </si>
  <si>
    <t>فاکتور 43</t>
  </si>
  <si>
    <t>فاکتور 44</t>
  </si>
  <si>
    <t>فاکتور 51</t>
  </si>
  <si>
    <t>فاکتور 48</t>
  </si>
  <si>
    <t>فاکتور 49</t>
  </si>
  <si>
    <t>فاکتور 56</t>
  </si>
  <si>
    <t>فاکتور 59</t>
  </si>
  <si>
    <t>1400/04/15</t>
  </si>
  <si>
    <t>شرکت FGS006-nico1</t>
  </si>
  <si>
    <t>شرکت مهندسی پایاصنعت-nico1</t>
  </si>
  <si>
    <t>شرکت پتروپویش سهند-nico1</t>
  </si>
  <si>
    <t>شرکت زافرتک-nico1</t>
  </si>
  <si>
    <t>شرکت هوا ابزار تهران-nico1</t>
  </si>
  <si>
    <t>شرکت نوین دانش آینده-nico1</t>
  </si>
  <si>
    <t>شرکت FGS001-nico1</t>
  </si>
  <si>
    <t>فاکتور 28</t>
  </si>
  <si>
    <t>فاکتور 33</t>
  </si>
  <si>
    <t>فاکتور 40</t>
  </si>
  <si>
    <t>فاکتور 41</t>
  </si>
  <si>
    <t>فاکتور 42</t>
  </si>
  <si>
    <t>فاکتور 52</t>
  </si>
  <si>
    <t>فاکتور 60</t>
  </si>
  <si>
    <t>فاکتور61</t>
  </si>
  <si>
    <t>فاکتور 64</t>
  </si>
  <si>
    <t>فاکتور 65</t>
  </si>
  <si>
    <t>شرکت راژان پترو فرایند-NICO 2</t>
  </si>
  <si>
    <t>شرکت مهندسی پایاصنعت-NICO 2</t>
  </si>
  <si>
    <t>شرکت فرآب اینترنشنال(rood)-NICO 2</t>
  </si>
  <si>
    <t>شرکت تهویه-NICO 2</t>
  </si>
  <si>
    <t>شرکت فرآب اینترنشنال(HIS)-NICO 2</t>
  </si>
  <si>
    <t>فاکتور 25</t>
  </si>
  <si>
    <t>فاکتور 35</t>
  </si>
  <si>
    <t>فاکتور 50</t>
  </si>
  <si>
    <t>فاکتور 58</t>
  </si>
  <si>
    <t>فاکتور 63</t>
  </si>
  <si>
    <t>فاکتور 55</t>
  </si>
  <si>
    <t>فاکتور 62</t>
  </si>
  <si>
    <t>شرکت فرآب اینترنشنال(KTI)-NICO 3</t>
  </si>
  <si>
    <t>شرکت فرآب اینترنشنال-NICO 3</t>
  </si>
  <si>
    <t>شرکت فرآب اینترنشنال(rood)-NICO 3</t>
  </si>
  <si>
    <t>شرکت راژان پترو فرایند-NICO 3</t>
  </si>
  <si>
    <t>شرکت کابل یزد</t>
  </si>
  <si>
    <t>شرکت ایران تابلو-NICO 3</t>
  </si>
  <si>
    <t>شرکت کابل یزد-NICO 3</t>
  </si>
  <si>
    <t>شرکت انرژی کویر پایا-NICO 3</t>
  </si>
  <si>
    <t>فاکتور 66</t>
  </si>
  <si>
    <t>فاکتور 67</t>
  </si>
  <si>
    <t>فاکتور 68</t>
  </si>
  <si>
    <t>فاکتور 69</t>
  </si>
  <si>
    <t>فاکتور 71</t>
  </si>
  <si>
    <t>فاکتور 70</t>
  </si>
  <si>
    <t>فاکتور 72</t>
  </si>
  <si>
    <t>فاکتور 73</t>
  </si>
  <si>
    <t>فاکتور 74</t>
  </si>
  <si>
    <t>فاکتور 75</t>
  </si>
  <si>
    <t>شرکت راژان پترو فرایند-NICO 4</t>
  </si>
  <si>
    <t>شرکت FGS006-nico 4</t>
  </si>
  <si>
    <t>شرکت فرآب اینترنشنال-NICO 4</t>
  </si>
  <si>
    <t>فاکتور 76</t>
  </si>
  <si>
    <t>فاکتور 79</t>
  </si>
  <si>
    <t>فاکتور 77</t>
  </si>
  <si>
    <t>فاکتور 78</t>
  </si>
  <si>
    <t>فاکتور 81</t>
  </si>
  <si>
    <t>فاکتور 82</t>
  </si>
  <si>
    <t>فاکتور 83</t>
  </si>
  <si>
    <t>فاکتور 84</t>
  </si>
  <si>
    <t>فاکتور 85</t>
  </si>
  <si>
    <t>شرکت پارس کویر-NICO 5</t>
  </si>
  <si>
    <t>شرکت ایمن سهند آریا-NICO 5</t>
  </si>
  <si>
    <t>شرکت فرآب اینترنشنال-NICO 5</t>
  </si>
  <si>
    <t>شرکت FGS006-nico 5</t>
  </si>
  <si>
    <t>شرکت زافرتک-nico 5</t>
  </si>
  <si>
    <t>1400/04/26</t>
  </si>
  <si>
    <t>فاکتور 86</t>
  </si>
  <si>
    <t>فاکتور 87</t>
  </si>
  <si>
    <t>فاکتور 88</t>
  </si>
  <si>
    <t>فاکتور 89</t>
  </si>
  <si>
    <t>فاکتور 90</t>
  </si>
  <si>
    <t>فاکتور 91</t>
  </si>
  <si>
    <t>فاکتور 92</t>
  </si>
  <si>
    <t>فاکتور 93</t>
  </si>
  <si>
    <t>فاکتور 94</t>
  </si>
  <si>
    <t>فاکتور 95</t>
  </si>
  <si>
    <t>شرکت زافرتک-nico 6</t>
  </si>
  <si>
    <t>شرکت فرآب اینترنشنال-NICO 6</t>
  </si>
  <si>
    <t>شرکت FGS006-nico 6</t>
  </si>
  <si>
    <t>شرکت فرآب اینترنشنال(HAT)-NICO 6</t>
  </si>
  <si>
    <t>شرکت فرآب اینترنشنال(RMT)-NICO 5</t>
  </si>
  <si>
    <t>شرکت فرآب اینترنشنال(FSK)-NICO 4</t>
  </si>
  <si>
    <t>شرکت فرآب اینترنشنال(HAT)-NICO 4</t>
  </si>
  <si>
    <t>شرکت فرآب اینترنشنال(RMT)-NICO 4</t>
  </si>
  <si>
    <t>شرکت فرآب اینترنشنال(PAYA)-NICO 4</t>
  </si>
  <si>
    <t>فاکتور 96</t>
  </si>
  <si>
    <t>شرکت فرآب اینترنشنال(HAT)</t>
  </si>
  <si>
    <t>1400/10/01</t>
  </si>
  <si>
    <t>شرکت ایران تابلو ق049</t>
  </si>
  <si>
    <t>شرکت فاتح صنعت</t>
  </si>
  <si>
    <t>فاکتور 97=99</t>
  </si>
  <si>
    <t>فاکتور 98=101</t>
  </si>
  <si>
    <t>فاکتور 102=102</t>
  </si>
  <si>
    <t>فاکتور 104=104</t>
  </si>
  <si>
    <t>فاکتور 105=106</t>
  </si>
  <si>
    <t>شرکت فرآب اینترنشنال(PED)</t>
  </si>
  <si>
    <t>شرکت فرآب اینترنشنال(FSK)</t>
  </si>
  <si>
    <t>فاکتور 99=100</t>
  </si>
  <si>
    <t>فاکتور 100=96</t>
  </si>
  <si>
    <t>فاکتور 106=108</t>
  </si>
  <si>
    <t>فاکتور 107=105</t>
  </si>
  <si>
    <t>فاکتور 108=107</t>
  </si>
  <si>
    <t>فاکتور 109=110</t>
  </si>
  <si>
    <t>فاکتور 110=111</t>
  </si>
  <si>
    <t>فاکتور 113=114</t>
  </si>
  <si>
    <t>پیش پرداخت 1</t>
  </si>
  <si>
    <t xml:space="preserve">شرکت مهندسی پایا صنعت ق </t>
  </si>
  <si>
    <t>شرکت ایران تابلو ق032</t>
  </si>
  <si>
    <t>پیش پرداخت 2</t>
  </si>
  <si>
    <t>فاکتور111=109</t>
  </si>
  <si>
    <t>فاکتور 112=112</t>
  </si>
  <si>
    <t>فاکتور 115=115</t>
  </si>
  <si>
    <t>فاکتور 120=118</t>
  </si>
  <si>
    <t>فاکتور 121=119</t>
  </si>
  <si>
    <t>فاکتور 122=120</t>
  </si>
  <si>
    <t>فاکتور 118=121</t>
  </si>
  <si>
    <t>شرکت پمپ صنعتی ایران</t>
  </si>
  <si>
    <t>شرکت تهویه</t>
  </si>
  <si>
    <t>شرکت ایران ترانسفو</t>
  </si>
  <si>
    <t>شرکت FGS 039</t>
  </si>
  <si>
    <t>شرکت FGS 006</t>
  </si>
  <si>
    <t>فاکتور 30=30</t>
  </si>
  <si>
    <t>فاکتور 36=32</t>
  </si>
  <si>
    <t>فاکتور 38=38</t>
  </si>
  <si>
    <t>فاکتور 39=39</t>
  </si>
  <si>
    <t>فاکتور 48=47</t>
  </si>
  <si>
    <t>فاکتور 49=53</t>
  </si>
  <si>
    <t>1400/10/23</t>
  </si>
  <si>
    <t>شرکت فرآب اینترنشنال(KTI)</t>
  </si>
  <si>
    <t>فاکتور 34=34</t>
  </si>
  <si>
    <t>1400/10/29</t>
  </si>
  <si>
    <t>فاکتور 43=45</t>
  </si>
  <si>
    <t>فاکتور 46=46</t>
  </si>
  <si>
    <t>فاکتور 56=54</t>
  </si>
  <si>
    <t>فاکتور 47=57</t>
  </si>
  <si>
    <t>فاکتور 127=127</t>
  </si>
  <si>
    <t>شرکت فرآب اینترنشنال(RMT)</t>
  </si>
  <si>
    <t>فاکتور 123=122</t>
  </si>
  <si>
    <t>1400/11/07</t>
  </si>
  <si>
    <t>فاکتور 130=123</t>
  </si>
  <si>
    <t>فاکتور 119=124</t>
  </si>
  <si>
    <t>فاکتور 125=126</t>
  </si>
  <si>
    <t>فاکتور 129=128</t>
  </si>
  <si>
    <t>فاکتور 135=133</t>
  </si>
  <si>
    <t>فاکتور 126=134</t>
  </si>
  <si>
    <t>فاکتور 124=125</t>
  </si>
  <si>
    <t>1400/12/18</t>
  </si>
  <si>
    <t>شرکت فرآب اینترنشنال(DSA)</t>
  </si>
  <si>
    <t>13-1-1-1- مانده تسهیلات ارزی شامل 164.582.911/22 دلار(141.371.157/25 یورو) بابت بخشی از اصل تسهیلات دریافتنی از صندوق ذخیره ارزی(صندوق توسعه ملی) با عاملیت بانک صنعت و معدن، مصوب سال 1396 است که بابت خرید ماشین آلات و تجهیزات جهت احداث پالایشگاه میعانات گازی آدیش جنوبی گشایش شده است و طبق جدول ذیل با آخرین نرخ دریافتی از سایت سنا، سامانه نیما (238.326 ریال)تسعیر شده است:</t>
  </si>
  <si>
    <t>13-1-1-2- مانده تسهیلات ارزی شامل 20.000.000 دلار(معادل 73.400.000 درهم) بابت اصل تسهیلات دریافتنی از بانک تجارت(مستقل مرکزی) که با آخرین نرخ دریافتی از سامانه نیما (درهم 68.032 ریال)تسعیر شده است و در تاریخ 1400/11/23 پس از کسر 10% سپرده نقدی به ارزش 7.340.000 درهم و پرداخت 67.472.324/05 درهم از محل تخصیص های ارزی توسط بانک صنعت و معدن و همچنین پرداخت الباقی به مبلغ 4.744.355 درهم توسط سهامداران شرکت تسویه حساب کامل گردید.</t>
  </si>
  <si>
    <t>13-2-2- سود تسهیلات ارزی دریافتی از بانک تجارت(مستقل مرکزی) به مبلغ  1.67.596/44 دلار معادل 6.156.679 درهم که با نرخ 68.032 ریال سامانه سنا - نیما در تاریخ 1400/11/23  محاسبه و توسط سهامداران شرکت تسویه حساب کامل گردید.</t>
  </si>
  <si>
    <t>سایر1399</t>
  </si>
  <si>
    <t>صافیاد</t>
  </si>
  <si>
    <t>دقیق سازان</t>
  </si>
  <si>
    <t>14-1- مانده حساب اسناد پرداختنی به مبلغ 5.141 میلیون ریال بابت چک شماره 185898 مورخ 1400/12/18 به مبلغ 1.214 میلیون ریال به نام انرژی کویر ویرا،چک شماره 942811 مورخ 1400/12/21 به مبلغ 703 میلیون ریال به نام شرکت رنگین زره و چ ش 942833 مورخ 1400/12/25 به مبلغ 3.223 میلیون ریال به نام شرکت خبرگان بین الملل بوده است که در سال 1401 وصول شده است.</t>
  </si>
  <si>
    <t>14-3-1</t>
  </si>
  <si>
    <t>14-3-2</t>
  </si>
  <si>
    <t>14-3-3</t>
  </si>
  <si>
    <t>14-3-4</t>
  </si>
  <si>
    <t>14-3-5</t>
  </si>
  <si>
    <t>14-3-6</t>
  </si>
  <si>
    <t>14-3-7</t>
  </si>
  <si>
    <t>14-3-8</t>
  </si>
  <si>
    <t>14-3-9</t>
  </si>
  <si>
    <t>14-3-10</t>
  </si>
  <si>
    <t>14-3-11</t>
  </si>
  <si>
    <t>14-3-12</t>
  </si>
  <si>
    <t>14-3-13</t>
  </si>
  <si>
    <t>14-3-14</t>
  </si>
  <si>
    <t>14-3-15</t>
  </si>
  <si>
    <t>14-3-16</t>
  </si>
  <si>
    <t>14-3-17</t>
  </si>
  <si>
    <t>14-3-18</t>
  </si>
  <si>
    <t>14-3-19</t>
  </si>
  <si>
    <t>14-3-مانده حسابهای پرداختنی اشخاص و موسسات به مبلغ 2.539.785 میلیون ریال به شرح جدول ذیل می باشد :</t>
  </si>
  <si>
    <t>14-3-1- مانده 840.282 میلیون ریال شرکت فرآب اینترنشنال(آب  و تامین انرژی بین الملل)بابت 3% هزینه ترانسفر به مبلغ 4.878 میلیون ریال (معادل 18.530/39 یورو) و اینویس های(تخصیص ارزی) شماره 117 و 153 و 148 و 132 و 139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</si>
  <si>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14-3-2- مانده 509.861 میلیون ریال شرکت مهندسی پایا صنعت تیران بابت اینویس های(تخصیص ارزی) شماره 128 و 131 و 137 و 146 و 113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</si>
  <si>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 xml:space="preserve">14-3-3- مانده حساب شرکت سپهرمولد به مبلغ 295.745 میلیون ریال بابت صورت حساب های ارسالی ارائه خدمات طبق قرارداد ADSH-E-CO-GE-008 با موضوع  انجام کارهای مهندسی، طراحی و ساخت پالایشگاه آدیش می باشد (طبق قرارداد مذکور، پرداخت انجام کارهای مهندسی و طراحی، تامین و خرید موضوع قرارداد معادل جمع هزینه های واقعی پیمانکار بعلاوه کارمزد ثابت معادل 5% است و همچنین انجام کارهای نصب و کارهای ساختمانی و راه اندازی و خدمات معادل سرجمع هزینه های واقعی پیمانکار بعلاوه کارمزد ثابت معادل 10% است) </t>
  </si>
  <si>
    <t>14-3-5- مانده 191.950 میلیون ریال شرکت فاتح صنعت بابت اینویس(تخصیص ارزی) شماره  80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</si>
  <si>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14-3-4- مانده 196.231 میلیون ریال شرکت زافرتک بابت اینویس(تخصیص ارزی) شماره  97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</si>
  <si>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14-3-6- مانده 138.204 میلیون ریال شرکت پمپ صنعتی ایران بابت اینویس(تخصیص ارزی) شماره  133 و 164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</si>
  <si>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14-3-7- مانده 118.021 میلیون ریال شرکت کابل یزد بابت اینویس(تخصیص ارزی) شماره  136 و 145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</si>
  <si>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14-3-8- مانده 87.192 میلیون ریال شرکت ایمن سهند آریا بابت اینویس(تخصیص ارزی) شماره  149 و 141 و 156 و 151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</si>
  <si>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14-3-9- مانده 64.361 میلیون ریال شرکت پتروکهن نفتان بابت فاکتور خرید تجهیزات به شماره 57241 و 57259 می باشد که در سال 1401 تسویه حساب شده است.</t>
  </si>
  <si>
    <t>14-3-10 الی 14-3-19- مانده جمعی  97.937 میلیون ریال نیز بابت خریدهای پایان سال 1400 می باشد  که به انبار سایت رسیده  و در سال 1401 تسویه حساب شده است.</t>
  </si>
  <si>
    <t>14-2-مانده سپرده حسن انجام کارارزی به مبلغ 3.976.069 میلیون ریال بابت 10% حسن انجام کار مکسوره از فاکتورهای های ارسالی فروشندگان به بانک صنعت و معدن بابت پرداخت ارزی از محل گشایش اعتبار اسنادی به مبلغ 15.088.212/76 یورو که به نرخ 263.222 سامانه سنا مورخ 1400/12/28 تسعیر گردیده به شرح جدول ذیل میباشد  :</t>
  </si>
  <si>
    <t>14-4- مانده سپرده بیمه پیمانکاران به مبلغ 161.196 میلیون ریال به شرح جدول ذیل میباشد :</t>
  </si>
  <si>
    <t>14-5- مانده سپرده حسن انجام کار پیمانکاران به مبلغ 43.569  میلیون ریال به شرح جدول ذیل میباشد :</t>
  </si>
  <si>
    <t>14-6-مانده حساب سایر به مبلغ  540 میلیون ریال بابت ذخیره هزینه های حسابرسی سال 1400 شرکت کوشامنش میباشد.</t>
  </si>
  <si>
    <t>14-7- مانده حق بیمه پرداختنی به مبلغ 359 میلیون ریال بابت حق بیمه پرسنل در اسفندماه 1400 می باشد که در فروردین ماه 1401 به حساب سازمان تامین اجتماعی واریز و قبض و رسید آن موجود می باشد.</t>
  </si>
  <si>
    <t>14-8- مانده حقوق پرداختنی به مبلغ 346 میلیون ریال بابت اضافه کاری اسفندماه 1400،طلب مرخصی  پرسنل میباشد که با حقوق فروردین ماه 1400 به پرسنل پرداخت و تسویه گردید.</t>
  </si>
  <si>
    <t>14-9- مانده مالیات حقوق پرداختنی به مبلغ 22 میلیون ریال بابت مالیات حقوق اسفندماه 1400 و مالیات عیدی سال 1400 پرسنل شرکت میباشد که در فروردین ماه 1401 به حساب سازمان امورمالیاتی واریز و قبض آن موجود می باشد..</t>
  </si>
  <si>
    <t>فاتح صنعت کیمیا (FGS)(اعلامیه بدهکارترخیص)</t>
  </si>
  <si>
    <t>مهندسی پایاصنعت تیران(اعلامیه بدهکارترخیص)</t>
  </si>
  <si>
    <t>9-2- مبلغ 1.106  میلیون ریال بابت سپرده نقدی هزینه های ترخیص بارنامه های کالاهای خرید شده این شرکت می باشد که توسط شرکت هماهنگ بار پارس در حال ترخیص و تشریفات گمرکی می باشد.</t>
  </si>
  <si>
    <t>9-3- مبلغ 452.398 میلیون ریال(معادل 2 میلیون دلار = 7.340.000 درهم) سپرده نقدی تسهیلات 20 میلیون دلاری دریافتی از بانک تجارت شعبه مستقل مرکزی جهت تامین نقدینگی جهت خرید ماشین آلات و ... مورد نیاز با سررسید 1400/11/23 در زمان پرداخت از اصل و فرع بدهی کسر و تهاتر و صفر شده است.</t>
  </si>
  <si>
    <t>9-6- مبلغ 1.248 میلیون ریال بابت اقساط باقیمانده بیمه تکمیلی کارکنان و باقی مانده وام قرض الحسنه یکی از آنان می باشد.</t>
  </si>
  <si>
    <t>9-5- مبلغ 403.272  میلیون ریال بابت مانده تسهیلات ارزی بانک تجارت میباشد که به حساب شرکت تضامنی  DWC L.L.C واریز و تا تاریخ تهیه این گزارش پرداخت شده است.</t>
  </si>
  <si>
    <t>9-1- مبلغ 215.358 میلیون ریال بابت سپرده نقدی دریافت ضمانت نامه پیش پرداخت شماره 98182080424 به ارزش 2.970.908 یورو با شرکت فاتح صنعت کیمیا و ضمانتنامه پیش پرداخت شماره 97182035238 به ارزش 780.000 یورو بابت ق 006 با شرکت فاتح صنعت کیمیا و ضمانتنامه پیش پرداخت شماره 98182027366 به ارزش 15.000.000 یورو بابت ق 003 با شرکت فرآب اینترنشنال می باشد.</t>
  </si>
  <si>
    <t xml:space="preserve">همچنین کاهش 200.481 میلیون ریال از مانده ابتدای دوره تقلیل ضمانتنامه 98182027366 و آزادسازی بخشی از سپرده نقدی آن در سال 1400 می باشد. </t>
  </si>
  <si>
    <t>10-1- مبلغ 12.109 میلیون ریال موجودی نزد بانک ها به صورت ارزی شامل 62.021.320 وون کره نزد بانک ملت شعبه سازمان گسترش به شماره حساب 8304302209 می باشد که در پایان سال 1400 با نرخ 201/905 ریال(نرخ وون کره در سامانه سنا) و 100 یورو نزد بانک تجارت شعبه مستقل مرکزی  به شماره حساب 173673329 می باشد که پایان سال 1400 با نرخ 260.853 ریال تسعیر ارز شده است.</t>
  </si>
  <si>
    <t>8-1- مبلغ 10.566 میلیون ریال بیمه تمام خطر نصب شماره 25432053/99/01 به ارزش 28.678 میلیون ریال با سررسید 1401/08/01 میباشد.</t>
  </si>
  <si>
    <t>8-2-مبلغ 1.328 میلیون ریال بابت پیش پرداخت 240 میلیون ریالی جمع آوری نخاله ساختمانی سایت ومبلغ 115 میلیون ریال بابت پیش پرداخت پشتیبانی اتوماسیون اداری،مبلغ 403 میلیون ریال بابت پیش پرداخت پشتیبانی نرم افزار مهندسی پوپک،مبلغ 454 میلیون ریال پیش پرداخت پشتیبانی نرم افزار مالی راهکاران ، مبلغ 76 میلیون ریال بابت پیش پرداخت تست تجهیزات و مبلغ 40 میلیون ریال پیش پرداخت طراحی وب سایت شرکت است.</t>
  </si>
  <si>
    <t>مانده در پایان سال 1400</t>
  </si>
  <si>
    <t>مبلغ دفتری در پایان سال 1400/12/29</t>
  </si>
  <si>
    <t>6-1</t>
  </si>
  <si>
    <t>6-2</t>
  </si>
  <si>
    <t>فاتح صنعت کیمیا (FGS)ق039</t>
  </si>
  <si>
    <t>مهندسی پایا صنعت (Paya Sanat Engineering)ق017-الحاقیه1</t>
  </si>
  <si>
    <t>مهندسی پایا صنعت (Paya Sanat Engineering)ق017-الحاقیه2</t>
  </si>
  <si>
    <t>صنایع واشرسازی بهتا-ق070</t>
  </si>
  <si>
    <t>صنایع واشرسازی بهتا-فاکتوری</t>
  </si>
  <si>
    <t>ایران تابلو ق 32</t>
  </si>
  <si>
    <t>ایران تابلو ق 49</t>
  </si>
  <si>
    <t xml:space="preserve"> یورو-دلار-درهم</t>
  </si>
  <si>
    <t>ایمن سهند آریا (SISICO)</t>
  </si>
  <si>
    <t>هیراد کیان ایده تامین (HKT)</t>
  </si>
  <si>
    <t>Dillinger</t>
  </si>
  <si>
    <t>5-8-2-مبلغ 1.643.872 میلیون ریال بابت مانده پیش پرداخت خرید و سفارشات خارجی بابت پیش پرداخت های پرداخت شده از محل گشایش اعتبار اسنادی ارزی بانک صنعت معدن ,و پرداخت های ارزی توسط جاری سهامداران می باشد و به شرح جدول ذیل می باشد :</t>
  </si>
  <si>
    <t>5-8-3- مبلغ 320.249 میلیون ریال بابت پیش پرداخت خرید مواد و مصالح داخلی :</t>
  </si>
  <si>
    <t>0</t>
  </si>
  <si>
    <t>9-5و4</t>
  </si>
  <si>
    <t>اسناد دریافتنی:</t>
  </si>
  <si>
    <t>8-5-1-1</t>
  </si>
  <si>
    <t>8-5-1-2</t>
  </si>
  <si>
    <t>8-5-1-3</t>
  </si>
  <si>
    <t>مانده در ابتدای سال 1399</t>
  </si>
  <si>
    <t xml:space="preserve">مانده در پایان سال 1400 </t>
  </si>
  <si>
    <t>مبلغ دفتری در پایان سال 1400</t>
  </si>
  <si>
    <t>5-2-مبلغ 5.099  میلیون ریال افزایش ساختمانها در سال 1400 بابت 4.031 میلیون ریال بابت خرید دو دستگاه کانتینر جهت بارگیری و جابجایی تجهیزات نیروگاه خریداری شده در ترکیه پس از دمونتاژ و 1.066 میلیون ریال تجهیز انبار و دیگر کانکس های موجود درسایت می باشد.</t>
  </si>
  <si>
    <t>5-3- مبلغ 518 میلیون ریال در رابطه با خرید 2 عدد تابلوبرق و تعمیرات باسکول سایت می باشد.</t>
  </si>
  <si>
    <t>5-4- مبلغ 7.213 میلیون ریال افزایش در اثاثه و منصوبات شامل مخارج سرمایه ای آماده سازی دفتر مرکزی شرکت (عمدتاً خرید دستگاه سرور، میز و صندلی و کامپیوترو...) و همچنین مبلغ 2.500 میلیون ریال آن بابت خرید UPS جهت دفتر مرکزی است.</t>
  </si>
  <si>
    <t>اضافات و نقل و انتقال طی سال 1400</t>
  </si>
  <si>
    <t>مانده پایان سال 1400</t>
  </si>
  <si>
    <t>5-7-5</t>
  </si>
  <si>
    <t>5-7-6</t>
  </si>
  <si>
    <t>5-7-7</t>
  </si>
  <si>
    <t>5-7-8</t>
  </si>
  <si>
    <t>5-7-9</t>
  </si>
  <si>
    <t>5-7-10</t>
  </si>
  <si>
    <t>5-7-11</t>
  </si>
  <si>
    <t>5-8-1-مبلغ 386.655 میلیون ریال بابت پیش پرداخت خرید دارایی های ثابت به شرح ذیل می باشد :</t>
  </si>
  <si>
    <t>8-5-2-مبلغ 1.63 میلیون ریال بابت پیش پرداخت خرید نرم افزار مهندسی برای دفتر فنی پایپینگ می باشد که در ابتدای سال 1401 نصب و اجرا و تسویه حساب کامل شده است.</t>
  </si>
  <si>
    <t>8-5-1-1-مبلغ 326.922.050.000 ریال معادل 1.050.000 یورو پیش پرداخت خرید نیروگاه جهت تولید برق در زمان بهره برداری پالایش میعانات گازی می باشد.که در بهار 1401 به محل سایت ارسال و مراحل ترخیص و سپس پس از اخذ تائیدیه از انباردار و صورتحساب فروشنده اقدام به ثبت در دفاتر و تسویه حساب خواهد شد.</t>
  </si>
  <si>
    <t xml:space="preserve">8-5-1-2-مبلغ 23.125 میلیون ریال بابت پیش پرداخت هزینه های مشاوره و مهندسی جهت خرید و اجرای نیروگاه در حال خریداری میباشد که در سال 1401 نسبت به دریافت صورت حساب و تسویه اقدام شده است. </t>
  </si>
  <si>
    <t>8-5-1-3-مبلغ 35.244 میلیون ریال بابت پیش پرداخت دمونتاژ تاسیسات نیروگاه خریداری شده و مهیا نمودن کل تاسیسات و ماشین آلات جهت ارسال به ایران میباشد که در ابتدای سال 1401 صورتحساب ارسال و تسویه خواهد شد.</t>
  </si>
  <si>
    <t>ADSH-P-PO-GE-013</t>
  </si>
  <si>
    <t>ADSH-P-PO-GE-015</t>
  </si>
  <si>
    <t>ADSH-P-PO-GE-028</t>
  </si>
  <si>
    <t>ADSH-P-PO-GE-021</t>
  </si>
  <si>
    <t>ADSH-P-PO-GE-083</t>
  </si>
  <si>
    <t>ADSH-P-PO-GE-049</t>
  </si>
  <si>
    <t>ADSH-P-PO-GE-019</t>
  </si>
  <si>
    <t>ADSH-P-PO-GE-016</t>
  </si>
  <si>
    <t>ADSH-P-PO-GE-030</t>
  </si>
  <si>
    <t>ADSH-P-PO-GE-009</t>
  </si>
  <si>
    <t>5-7-3-مبلغ 14.754 میلیون ریال بابت هزینه های عمومی و اداری سال 1400 به شرح ذیل می باشد:</t>
  </si>
  <si>
    <t>5-7-1-مبلغ 21.562 میلیون ریال بابت هزینه حقوق و دستمزد سال 1400به شرح ذیل می باشد:</t>
  </si>
  <si>
    <t>5-7-2-مبلغ 11.256 میلیون ریال بابت هزینه استهلاک سال 1400 به شرح ذیل می باشد :</t>
  </si>
  <si>
    <t>انباشته تا پایان سال 1400</t>
  </si>
  <si>
    <t xml:space="preserve">زیان تسعیر ارز </t>
  </si>
  <si>
    <t>5-7-4-مبلغ 21.717.521 میلیون ریال بابت افزایش هزینه مواد و مصالح مصرفی در سال 1400 در ساخت پروژه به تفکیک ذیل میباشد :.</t>
  </si>
  <si>
    <t>5-7-2-مبلغ 11.256 میلیون ریال افزایش هزینه استهلاک مربوط به استهلاک دارائیهای شرکت به شرح جدول 5 در سال 1400 می باشد.</t>
  </si>
  <si>
    <t>5-7-3-مبلغ 14.754 میلیون ریال افزایش در هزینه های عمومی و اداری  بیشتر بابت هزینه ماموریت 8.316 میلیون ریال و هزینه اینترنت کل پروژه 2.043 میلیون ریال و بیمه عمر و حوادث و مسئولیت مدنی 1.657 میلیون ریال و سایر هزینه جمعا  4.779 میلیون ریال در سال 1400 می باشد.</t>
  </si>
  <si>
    <t>5-7-4-مبلغ 15.439 میلیون ریال بابت الباقی تجهیزات و ماشین آلات و مصالح  و ...مورد نیاز در ساخت پروژه می باشد که در سال 1400 خریداری شده و انبار سایت پالایشگاه موجود می باشد و در زمان ساخت با توجه به نیازهای پیمانکاران اجرایی اشرکت سپهرمولد با بررسی و اعلام نیاز دفتر فنی و تائید مدیر پروژه با صدور حواله انبار تحویل و به هزینه های دارائیهای درجریان تکمیل طبق یادداشت 5-7-4 انتقال می یابد،در ضمن واحد مالی شرکت باتوجه به پیشرفت فیزیکی پروژه و نیازهای آتی در خصوص تعیین بهای تمام شده دارائیهای ساخته شده پالایشگاه بر حسب یونیت های طراحی شده در زمان پیش راه اندازی و بهره برداری نسبت به انبارگردانی و ثبت کلیه خریدها و طبق مصرف انجام شده در سال 1400 نسبت به استقرار و راه اندازی ماژول تدارکات و لجستیک راهکاران سیستم اقدام نموده و در حال حاضر نیز در حال بررسی مجدد و اعلام نیاز و تهیه دستورالعمل و آئین نامه های مورد نیاز برای سیستماتیک کردن این امور می باشد تا تمام امور مربوط طبق استانداردها صورت پذیرد. درضمن گزارش موجودی پایان دوره 1400 به تفکیک محل نگهداری و طبق نرم افزار انبار به شرح ذیل می باشد:</t>
  </si>
  <si>
    <t>5-7-4-مبلغ 21.717.521 میلیون ریال بابت افزایش هزینه مواد و مصالح مصرفی در سال 1400 در ساخت پروژه به تفکیک ذیل میباشد :</t>
  </si>
  <si>
    <t>1400/11/29</t>
  </si>
  <si>
    <t>5-7-6-مبلغ 497.304 میلیون ریال بابت هزینه عملیاتی به شرح جدول ذیل می باشد :</t>
  </si>
  <si>
    <t>5-7-7-مبلغ 904.559 میلیون ریال بابت هزینه های مطالعات طرح و مهندسی و ساخت  به شرح جدول ذیل می باشد :</t>
  </si>
  <si>
    <t>5-7-7-1</t>
  </si>
  <si>
    <t>5-7-7-1-مبلغ 2.287.085 میلیون ریال بابت خدمات مربوط به صورت وضعیتهای خدمات احرایی توسط شرکت سپهر مولد و سایر قراردادها در سال 1400 می باشد.ریز اقلام به تفکیک ی.نیت یه ذیل می باشد :</t>
  </si>
  <si>
    <t>5-7-8-مبلغ 2.371.391  میلیون ریال بابت هزینه های کارمزد گشایش اعتبار و سایر هزینه های مالی به شرح جدول ذیل میباشد :</t>
  </si>
  <si>
    <t>سال 1400</t>
  </si>
  <si>
    <t>5 الی 35</t>
  </si>
  <si>
    <t>صورت‌هاي مالي طبق استانداردهاي حسابداري تهيه شده و در تاريخ 1400/04/20 به تاييد هيات مديره شرکت رسيده است.</t>
  </si>
  <si>
    <t>ميانگين تعداد كاركنان شرکت  در سال مالی منتهی به 29 اسفند  1400 بالغ بر 15 نفر (سال مالی قبل بالغ بر 9 نفر) بوده است. افزایش پرسنل شرکت، بدلیل استخدام و همکاری پرسنل جدید بوده است.</t>
  </si>
  <si>
    <t>5-7-1-مبلغ 21.562 میلیون ریال افزایش هزینه حقوق و دستمزد مربوط به حقوق پرسنل شرکت در سال 1400می باشد.</t>
  </si>
  <si>
    <t>5-1- افزایش 214.152 میلی.ن ریال به مانده زمین بابت پرداخت کامل بها زمین احداث پالایش میعانات گازی آدیش جنوبی  طی قرارداد اجاره بشرط تملیک فیمابین با منطقه ویژه اقتصادی می باشد که در سال 1400 نقدا پرداخت گردید  و با توجه به اینکه  طبق توافق سند تک برگ پس از بهره بردای پروژه بنام شرکت خواهد شد.</t>
  </si>
  <si>
    <t>به تاریخ 29 اسفندماه 1400</t>
  </si>
  <si>
    <t>مواد و مصالح و آهن آلات و تجهیزات</t>
  </si>
  <si>
    <t>موجودی مواد و مصالح پای کار</t>
  </si>
  <si>
    <t xml:space="preserve">5-7-9-مبلغ 16.519 میلیون ریال بابت سایر هزینه های اداری و تشکیلاتی در سال 1400 بابت 1.162 میلیون ریال هزینه های حسابرسی و مبلغ 15.283 میلیون ریال بابت کمک به بیمارستان کنگان و تامین برخی از اقلام درخواستی جهت افتتاح گیت سازمان منطقه ویژه اقتصادی و سایر 74 میلیون ریال  می باشد.  </t>
  </si>
  <si>
    <t xml:space="preserve">5-5-کلیه دارائیهای شرکت پالایش میعانات گازی آدیش جنوبی تحت پوشش بیمه تمام خطر شماره 25432053/99/01 فیمابین با شرکت بیمه آسیا از تاریخ 1399/09/01 الی 1401/08/01 به ارزش 243.900.000 یورو میباشد. </t>
  </si>
  <si>
    <t xml:space="preserve"> 11-1- سرمايه شركت در تاريخ 1400/12/29 مبلغ 8.000.000 میلیون ريال شامل  800.000.000 سهم 10.000ريالي بانام است. تركيب سهامداران در تاريخ ترازنامه به شرح زير است:</t>
  </si>
  <si>
    <t>12-1- بدهی های بلند مدت به مبلغ 6.551.930 میلیون ریال بابت وجوه دریافتی از سهامداران شرکت و مدیر اجرایی و مدیرعامل در رابطه با انجام مخارج سرمایه ای می باشد که به علت افزایش سرمایه در بدهی های بلند مدت طبقه بندی شده است و به شرح ذیل می باشد:</t>
  </si>
  <si>
    <t>خدمات مشاوره کنترل کیفیت و بازرسی</t>
  </si>
  <si>
    <t>ADSH-E-CO-EL-009</t>
  </si>
  <si>
    <t>ADSH-E-CO--CE-015</t>
  </si>
  <si>
    <t>طراحی نیروگاه گازی</t>
  </si>
  <si>
    <t>فروش پهنای باند</t>
  </si>
  <si>
    <t>ADSH-E-CO-CE-015</t>
  </si>
  <si>
    <t>ADSH-E-CO-CE-010</t>
  </si>
  <si>
    <t>ADSH-P-CO-CE-045</t>
  </si>
  <si>
    <t>ADSH-P-CO-CE-059</t>
  </si>
  <si>
    <t>خدمات مهندسی واحد تولید سولفید سدیم</t>
  </si>
  <si>
    <t>خرید STRAINER</t>
  </si>
  <si>
    <t>استیل استراکچر</t>
  </si>
  <si>
    <t>خالص دارایی ها(بدهی های)پولی ارزی در تاریخ 1400/12/29 معادل ریالی خالص دارایی ها(بدهی های)پولی ارزی در تاریخ 1400/12/29(میلیون ریال)</t>
  </si>
  <si>
    <t xml:space="preserve">خرید و( فروش) سهام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</si>
</sst>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 #,##0_)_ ;_ * \(#,##0\)_ ;_ * &quot;-&quot;_)_ ;_ @_ "/>
    <numFmt numFmtId="164" formatCode="_(* #,##0.00_);_(* \(#,##0.00\);_(* &quot;-&quot;??_);_(@_)"/>
    <numFmt numFmtId="165" formatCode="_-* #,##0.00_-;_-* #,##0.00\-;_-* &quot;-&quot;??_-;_-@_-"/>
    <numFmt numFmtId="166" formatCode="#,##0_-;[Black]\(#,###\)"/>
    <numFmt numFmtId="167" formatCode="#,##0,,_-;[Red]\(#,##0,,\)"/>
    <numFmt numFmtId="168" formatCode="_(\ #,##0_);[Red]_(\(#,##0\);_(\ &quot;-&quot;_);_(@_)"/>
    <numFmt numFmtId="169" formatCode="_-* #,##0_-;_-* #,##0\-;_-* &quot;-&quot;??_-;_-@_-"/>
    <numFmt numFmtId="170" formatCode="&quot; &quot;#,##0_);[Red]\(&quot; &quot;#,##0\)"/>
    <numFmt numFmtId="171" formatCode="#,##0_-;[Red]\(#,###\)"/>
    <numFmt numFmtId="172" formatCode="_(* #,##0_);_(* \(#,##0\);_(* &quot;-&quot;??_);_(@_)"/>
    <numFmt numFmtId="173" formatCode="#,##0_ ;[Red]\-#,##0\ "/>
    <numFmt numFmtId="174" formatCode="#,##0.000_);[Red]\(#,##0.000\)"/>
    <numFmt numFmtId="175" formatCode="_ * #,##0.000_)_ ;_ * \(#,##0.000\)_ ;_ * &quot;-&quot;_)_ ;_ @_ "/>
  </numFmts>
  <fonts count="131" x14ac:knownFonts="1">
    <font>
      <sz val="11"/>
      <color theme="1"/>
      <name val="Calibri"/>
      <family val="2"/>
      <charset val="178"/>
      <scheme val="minor"/>
    </font>
    <font>
      <sz val="11"/>
      <color theme="1"/>
      <name val="Calibri"/>
      <family val="2"/>
      <scheme val="minor"/>
    </font>
    <font>
      <b/>
      <sz val="14"/>
      <color theme="1"/>
      <name val="Times New Roman"/>
      <family val="1"/>
    </font>
    <font>
      <sz val="14"/>
      <color theme="1"/>
      <name val="B Mitra"/>
      <charset val="178"/>
    </font>
    <font>
      <sz val="13"/>
      <color theme="1"/>
      <name val="B Mitra"/>
      <charset val="178"/>
    </font>
    <font>
      <b/>
      <sz val="12"/>
      <color theme="1"/>
      <name val="B Mitra"/>
      <charset val="178"/>
    </font>
    <font>
      <sz val="12"/>
      <color theme="1"/>
      <name val="Times New Roman"/>
      <family val="1"/>
    </font>
    <font>
      <sz val="13.5"/>
      <color theme="1"/>
      <name val="B Mitra"/>
      <charset val="178"/>
    </font>
    <font>
      <b/>
      <sz val="13.5"/>
      <color theme="1"/>
      <name val="Times New Roman"/>
      <family val="1"/>
    </font>
    <font>
      <sz val="10"/>
      <color theme="1"/>
      <name val="Symbol"/>
      <family val="1"/>
      <charset val="2"/>
    </font>
    <font>
      <b/>
      <sz val="10"/>
      <color theme="1"/>
      <name val="B Mitra"/>
      <charset val="178"/>
    </font>
    <font>
      <sz val="12"/>
      <color theme="1"/>
      <name val="B Mitra"/>
      <charset val="178"/>
    </font>
    <font>
      <b/>
      <sz val="12"/>
      <color theme="1"/>
      <name val="Times New Roman"/>
      <family val="1"/>
    </font>
    <font>
      <u/>
      <sz val="11"/>
      <color theme="10"/>
      <name val="Calibri"/>
      <family val="2"/>
      <charset val="178"/>
      <scheme val="minor"/>
    </font>
    <font>
      <b/>
      <sz val="13"/>
      <color theme="1"/>
      <name val="B Mitra"/>
      <charset val="178"/>
    </font>
    <font>
      <sz val="12"/>
      <name val="B Lotus"/>
      <charset val="178"/>
    </font>
    <font>
      <b/>
      <sz val="12"/>
      <name val="B Lotus"/>
      <charset val="178"/>
    </font>
    <font>
      <sz val="10"/>
      <name val="B Lotus"/>
      <charset val="178"/>
    </font>
    <font>
      <b/>
      <sz val="36"/>
      <name val="Times New Roman"/>
      <family val="1"/>
    </font>
    <font>
      <sz val="11"/>
      <name val="B Lotus"/>
      <charset val="178"/>
    </font>
    <font>
      <b/>
      <sz val="11"/>
      <name val="B Lotus"/>
      <charset val="178"/>
    </font>
    <font>
      <sz val="12"/>
      <name val="B Nazanin"/>
      <charset val="178"/>
    </font>
    <font>
      <sz val="11"/>
      <name val="B Nazanin"/>
      <charset val="178"/>
    </font>
    <font>
      <sz val="10"/>
      <name val="Arial"/>
      <family val="2"/>
    </font>
    <font>
      <b/>
      <sz val="12"/>
      <name val="B Nazanin"/>
      <charset val="178"/>
    </font>
    <font>
      <sz val="10"/>
      <name val="B Nazanin"/>
      <charset val="178"/>
    </font>
    <font>
      <b/>
      <sz val="12"/>
      <name val="B Titr"/>
      <charset val="178"/>
    </font>
    <font>
      <b/>
      <u/>
      <sz val="12"/>
      <name val="B Titr"/>
      <charset val="178"/>
    </font>
    <font>
      <sz val="10"/>
      <name val="B Titr"/>
      <charset val="178"/>
    </font>
    <font>
      <b/>
      <shadow/>
      <sz val="10"/>
      <name val="B Titr"/>
      <charset val="178"/>
    </font>
    <font>
      <b/>
      <sz val="10"/>
      <name val="B Titr"/>
      <charset val="178"/>
    </font>
    <font>
      <b/>
      <u/>
      <sz val="12"/>
      <name val="B Lotus"/>
      <charset val="178"/>
    </font>
    <font>
      <sz val="13"/>
      <name val="B Lotus"/>
      <charset val="178"/>
    </font>
    <font>
      <sz val="13"/>
      <name val="B Nazanin"/>
      <charset val="178"/>
    </font>
    <font>
      <b/>
      <sz val="12"/>
      <color theme="1"/>
      <name val="Calibri"/>
      <family val="2"/>
      <charset val="178"/>
      <scheme val="minor"/>
    </font>
    <font>
      <sz val="12"/>
      <color indexed="8"/>
      <name val="B Lotus"/>
      <charset val="178"/>
    </font>
    <font>
      <sz val="11"/>
      <color theme="1"/>
      <name val="Calibri"/>
      <family val="2"/>
      <charset val="178"/>
      <scheme val="minor"/>
    </font>
    <font>
      <sz val="13"/>
      <color theme="1"/>
      <name val="B Lotus"/>
      <charset val="178"/>
    </font>
    <font>
      <b/>
      <sz val="18"/>
      <color theme="1"/>
      <name val="B Titr"/>
      <charset val="178"/>
    </font>
    <font>
      <sz val="14"/>
      <color theme="1"/>
      <name val="B Titr"/>
      <charset val="178"/>
    </font>
    <font>
      <sz val="11"/>
      <color theme="1"/>
      <name val="B Titr"/>
      <charset val="178"/>
    </font>
    <font>
      <sz val="13"/>
      <color theme="1"/>
      <name val="B Titr"/>
      <charset val="178"/>
    </font>
    <font>
      <sz val="14"/>
      <color theme="1"/>
      <name val="B Lotus"/>
      <charset val="178"/>
    </font>
    <font>
      <sz val="11"/>
      <color theme="1"/>
      <name val="B Lotus"/>
      <charset val="178"/>
    </font>
    <font>
      <sz val="10"/>
      <color theme="1"/>
      <name val="B Lotus"/>
      <charset val="178"/>
    </font>
    <font>
      <b/>
      <sz val="12"/>
      <color theme="1"/>
      <name val="B Lotus"/>
      <charset val="178"/>
    </font>
    <font>
      <b/>
      <sz val="11"/>
      <color theme="1"/>
      <name val="B Lotus"/>
      <charset val="178"/>
    </font>
    <font>
      <sz val="12"/>
      <color theme="1"/>
      <name val="B Lotus"/>
      <charset val="178"/>
    </font>
    <font>
      <b/>
      <sz val="10"/>
      <color theme="1"/>
      <name val="B Lotus"/>
      <charset val="178"/>
    </font>
    <font>
      <b/>
      <sz val="9"/>
      <color theme="1"/>
      <name val="B Lotus"/>
      <charset val="178"/>
    </font>
    <font>
      <b/>
      <sz val="12"/>
      <color theme="1"/>
      <name val="B Titr"/>
      <charset val="178"/>
    </font>
    <font>
      <b/>
      <sz val="13"/>
      <color theme="1"/>
      <name val="B Lotus"/>
      <charset val="178"/>
    </font>
    <font>
      <b/>
      <sz val="10"/>
      <color theme="1"/>
      <name val="B Titr"/>
      <charset val="178"/>
    </font>
    <font>
      <b/>
      <sz val="12"/>
      <color indexed="8"/>
      <name val="B Lotus"/>
      <charset val="178"/>
    </font>
    <font>
      <sz val="12"/>
      <color theme="1"/>
      <name val="Calibri"/>
      <family val="2"/>
      <charset val="178"/>
      <scheme val="minor"/>
    </font>
    <font>
      <u/>
      <sz val="12"/>
      <color theme="10"/>
      <name val="B Lotus"/>
      <charset val="178"/>
    </font>
    <font>
      <b/>
      <vertAlign val="subscript"/>
      <sz val="12"/>
      <color indexed="8"/>
      <name val="B Lotus"/>
      <charset val="178"/>
    </font>
    <font>
      <u/>
      <sz val="12"/>
      <color theme="1"/>
      <name val="B Lotus"/>
      <charset val="178"/>
    </font>
    <font>
      <sz val="13"/>
      <color theme="1"/>
      <name val="Calibri"/>
      <family val="2"/>
    </font>
    <font>
      <sz val="11"/>
      <color theme="1"/>
      <name val="B Nazanin"/>
      <charset val="178"/>
    </font>
    <font>
      <b/>
      <sz val="10"/>
      <name val="B Nazanin"/>
      <charset val="178"/>
    </font>
    <font>
      <sz val="10"/>
      <name val="Arial"/>
      <family val="2"/>
    </font>
    <font>
      <u/>
      <sz val="10"/>
      <color indexed="12"/>
      <name val="Arial"/>
      <family val="2"/>
    </font>
    <font>
      <sz val="11"/>
      <color theme="1"/>
      <name val="Calibri"/>
      <family val="2"/>
      <scheme val="minor"/>
    </font>
    <font>
      <sz val="12"/>
      <color theme="1"/>
      <name val="B Titr"/>
      <charset val="178"/>
    </font>
    <font>
      <sz val="10"/>
      <color theme="1"/>
      <name val="B Mitra"/>
      <charset val="178"/>
    </font>
    <font>
      <b/>
      <sz val="14"/>
      <name val="B Nazanin"/>
      <charset val="178"/>
    </font>
    <font>
      <b/>
      <sz val="11"/>
      <name val="B Titr"/>
      <charset val="178"/>
    </font>
    <font>
      <sz val="8"/>
      <name val="Calibri"/>
      <family val="2"/>
      <charset val="178"/>
      <scheme val="minor"/>
    </font>
    <font>
      <sz val="12"/>
      <color rgb="FFFF0000"/>
      <name val="B Lotus"/>
      <charset val="178"/>
    </font>
    <font>
      <sz val="11"/>
      <name val="Calibri"/>
      <family val="2"/>
      <charset val="178"/>
      <scheme val="minor"/>
    </font>
    <font>
      <sz val="11"/>
      <color rgb="FFFF0000"/>
      <name val="Calibri"/>
      <family val="2"/>
      <charset val="178"/>
      <scheme val="minor"/>
    </font>
    <font>
      <b/>
      <sz val="10"/>
      <color rgb="FFFF0000"/>
      <name val="B Titr"/>
      <charset val="178"/>
    </font>
    <font>
      <sz val="11"/>
      <color rgb="FFFF0000"/>
      <name val="B Lotus"/>
      <charset val="178"/>
    </font>
    <font>
      <sz val="11"/>
      <color rgb="FFFF0000"/>
      <name val="B Nazanin"/>
      <charset val="178"/>
    </font>
    <font>
      <b/>
      <sz val="10"/>
      <name val="B Lotus"/>
      <charset val="178"/>
    </font>
    <font>
      <sz val="14"/>
      <name val="B Nazanin"/>
      <charset val="178"/>
    </font>
    <font>
      <sz val="12"/>
      <color theme="1"/>
      <name val="Wingdings"/>
      <charset val="2"/>
    </font>
    <font>
      <b/>
      <sz val="11"/>
      <name val="Calibri"/>
      <family val="2"/>
      <charset val="178"/>
      <scheme val="minor"/>
    </font>
    <font>
      <b/>
      <sz val="12"/>
      <name val="Calibri"/>
      <family val="2"/>
      <charset val="178"/>
      <scheme val="minor"/>
    </font>
    <font>
      <b/>
      <sz val="14"/>
      <name val="B Lotus"/>
      <charset val="178"/>
    </font>
    <font>
      <b/>
      <sz val="11"/>
      <color theme="1"/>
      <name val="B Titr"/>
      <charset val="178"/>
    </font>
    <font>
      <sz val="8"/>
      <color theme="1"/>
      <name val="B Nazanin"/>
      <charset val="178"/>
    </font>
    <font>
      <sz val="13"/>
      <color theme="1"/>
      <name val="Symbol"/>
      <family val="1"/>
      <charset val="2"/>
    </font>
    <font>
      <i/>
      <sz val="12"/>
      <name val="B Lotus"/>
      <charset val="178"/>
    </font>
    <font>
      <sz val="14"/>
      <color theme="1"/>
      <name val="Calibri"/>
      <family val="2"/>
      <charset val="178"/>
      <scheme val="minor"/>
    </font>
    <font>
      <b/>
      <sz val="14"/>
      <color theme="1"/>
      <name val="B Lotus"/>
      <charset val="178"/>
    </font>
    <font>
      <sz val="14"/>
      <color rgb="FFFF0000"/>
      <name val="B Lotus"/>
      <charset val="178"/>
    </font>
    <font>
      <b/>
      <u/>
      <sz val="20"/>
      <color theme="1"/>
      <name val="B Mitra"/>
      <charset val="178"/>
    </font>
    <font>
      <sz val="20"/>
      <color theme="1"/>
      <name val="B Mitra"/>
      <charset val="178"/>
    </font>
    <font>
      <b/>
      <sz val="20"/>
      <color theme="1"/>
      <name val="B Titr"/>
      <charset val="178"/>
    </font>
    <font>
      <sz val="21"/>
      <color theme="1"/>
      <name val="B Mitra"/>
      <charset val="178"/>
    </font>
    <font>
      <b/>
      <sz val="20"/>
      <color theme="1"/>
      <name val="B Mitra"/>
      <charset val="178"/>
    </font>
    <font>
      <sz val="23"/>
      <color theme="1"/>
      <name val="B Mitra"/>
      <charset val="178"/>
    </font>
    <font>
      <b/>
      <sz val="20"/>
      <color theme="1"/>
      <name val="B Nazanin"/>
      <charset val="178"/>
    </font>
    <font>
      <sz val="20"/>
      <color theme="1"/>
      <name val="B Nazanin"/>
      <charset val="178"/>
    </font>
    <font>
      <sz val="23"/>
      <color theme="1"/>
      <name val="B Nazanin"/>
      <charset val="178"/>
    </font>
    <font>
      <b/>
      <sz val="23"/>
      <color theme="1"/>
      <name val="B Nazanin"/>
      <charset val="178"/>
    </font>
    <font>
      <sz val="23"/>
      <color rgb="FFFF0000"/>
      <name val="B Nazanin"/>
      <charset val="178"/>
    </font>
    <font>
      <sz val="23"/>
      <name val="B Nazanin"/>
      <charset val="178"/>
    </font>
    <font>
      <b/>
      <sz val="22"/>
      <color rgb="FFFFFF00"/>
      <name val="B Nazanin"/>
      <charset val="178"/>
    </font>
    <font>
      <sz val="20"/>
      <color theme="1"/>
      <name val="Calibri"/>
      <family val="2"/>
      <scheme val="minor"/>
    </font>
    <font>
      <sz val="23"/>
      <color theme="1"/>
      <name val="Calibri"/>
      <family val="2"/>
      <scheme val="minor"/>
    </font>
    <font>
      <sz val="23"/>
      <name val="B Mitra"/>
      <charset val="178"/>
    </font>
    <font>
      <b/>
      <sz val="23"/>
      <color theme="1"/>
      <name val="B Mitra"/>
      <charset val="178"/>
    </font>
    <font>
      <sz val="25"/>
      <color theme="1"/>
      <name val="B Mitra"/>
      <charset val="178"/>
    </font>
    <font>
      <b/>
      <u/>
      <sz val="14"/>
      <color theme="1"/>
      <name val="B Mitra"/>
      <charset val="178"/>
    </font>
    <font>
      <sz val="14"/>
      <color theme="1"/>
      <name val="Calibri"/>
      <family val="2"/>
      <scheme val="minor"/>
    </font>
    <font>
      <b/>
      <sz val="14"/>
      <name val="B Mitra"/>
      <charset val="178"/>
    </font>
    <font>
      <sz val="14"/>
      <name val="B Mitra"/>
      <charset val="178"/>
    </font>
    <font>
      <sz val="12"/>
      <name val="B Mitra"/>
      <charset val="178"/>
    </font>
    <font>
      <b/>
      <sz val="12"/>
      <name val="B Mitra"/>
      <charset val="178"/>
    </font>
    <font>
      <sz val="14"/>
      <color rgb="FFFF0000"/>
      <name val="B Mitra"/>
      <charset val="178"/>
    </font>
    <font>
      <b/>
      <sz val="11"/>
      <name val="B Nazanin"/>
      <charset val="178"/>
    </font>
    <font>
      <b/>
      <sz val="14"/>
      <color rgb="FFFF0000"/>
      <name val="B Lotus"/>
      <charset val="178"/>
    </font>
    <font>
      <b/>
      <sz val="16"/>
      <color theme="1"/>
      <name val="B Nazanin"/>
      <charset val="178"/>
    </font>
    <font>
      <b/>
      <sz val="10"/>
      <name val="Tahoma"/>
      <family val="2"/>
    </font>
    <font>
      <sz val="10"/>
      <color theme="1"/>
      <name val="Calibri"/>
      <family val="2"/>
      <charset val="178"/>
      <scheme val="minor"/>
    </font>
    <font>
      <sz val="9"/>
      <name val="B Lotus"/>
      <charset val="178"/>
    </font>
    <font>
      <sz val="9"/>
      <color theme="1"/>
      <name val="B Lotus"/>
      <charset val="178"/>
    </font>
    <font>
      <sz val="12"/>
      <color rgb="FFFF0000"/>
      <name val="Calibri"/>
      <family val="2"/>
      <charset val="178"/>
      <scheme val="minor"/>
    </font>
    <font>
      <sz val="10"/>
      <name val="Tahoma"/>
      <family val="2"/>
    </font>
    <font>
      <sz val="14"/>
      <name val="B Lotus"/>
      <charset val="178"/>
    </font>
    <font>
      <b/>
      <sz val="14"/>
      <color theme="1"/>
      <name val="Calibri"/>
      <family val="2"/>
      <charset val="178"/>
      <scheme val="minor"/>
    </font>
    <font>
      <sz val="12"/>
      <color theme="0"/>
      <name val="B Lotus"/>
      <charset val="178"/>
    </font>
    <font>
      <b/>
      <sz val="11"/>
      <color theme="1"/>
      <name val="Calibri"/>
      <family val="2"/>
      <charset val="178"/>
      <scheme val="minor"/>
    </font>
    <font>
      <b/>
      <sz val="13"/>
      <name val="B Lotus"/>
      <charset val="178"/>
    </font>
    <font>
      <b/>
      <sz val="13"/>
      <color rgb="FFFF0000"/>
      <name val="B Lotus"/>
      <charset val="178"/>
    </font>
    <font>
      <sz val="12"/>
      <color theme="1"/>
      <name val="Symbol"/>
      <family val="1"/>
      <charset val="178"/>
    </font>
    <font>
      <b/>
      <sz val="14"/>
      <color theme="1"/>
      <name val="B Mitra"/>
      <charset val="178"/>
    </font>
    <font>
      <b/>
      <sz val="13"/>
      <color theme="1"/>
      <name val="Calibri"/>
      <family val="2"/>
      <charset val="178"/>
      <scheme val="minor"/>
    </font>
  </fonts>
  <fills count="3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rgb="FF00B0F0"/>
        <bgColor indexed="64"/>
      </patternFill>
    </fill>
    <fill>
      <patternFill patternType="solid">
        <fgColor theme="4" tint="0.39997558519241921"/>
        <bgColor indexed="64"/>
      </patternFill>
    </fill>
    <fill>
      <patternFill patternType="solid">
        <fgColor rgb="FF7030A0"/>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rgb="FFFF6699"/>
        <bgColor indexed="64"/>
      </patternFill>
    </fill>
    <fill>
      <patternFill patternType="solid">
        <fgColor rgb="FFCCCCFF"/>
        <bgColor indexed="64"/>
      </patternFill>
    </fill>
    <fill>
      <patternFill patternType="solid">
        <fgColor theme="5" tint="0.59999389629810485"/>
        <bgColor indexed="64"/>
      </patternFill>
    </fill>
    <fill>
      <patternFill patternType="solid">
        <fgColor rgb="FF00FFFF"/>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8" tint="-0.249977111117893"/>
        <bgColor indexed="64"/>
      </patternFill>
    </fill>
    <fill>
      <patternFill patternType="solid">
        <fgColor theme="1"/>
        <bgColor indexed="64"/>
      </patternFill>
    </fill>
    <fill>
      <patternFill patternType="solid">
        <fgColor theme="0" tint="-4.9989318521683403E-2"/>
        <bgColor indexed="64"/>
      </patternFill>
    </fill>
    <fill>
      <patternFill patternType="solid">
        <fgColor rgb="FF66FF66"/>
        <bgColor indexed="64"/>
      </patternFill>
    </fill>
    <fill>
      <patternFill patternType="solid">
        <fgColor rgb="FFFFC000"/>
        <bgColor indexed="64"/>
      </patternFill>
    </fill>
    <fill>
      <patternFill patternType="solid">
        <fgColor rgb="FF0070C0"/>
        <bgColor indexed="64"/>
      </patternFill>
    </fill>
  </fills>
  <borders count="50">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right/>
      <top style="dotted">
        <color auto="1"/>
      </top>
      <bottom style="dotted">
        <color auto="1"/>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thin">
        <color indexed="64"/>
      </right>
      <top/>
      <bottom/>
      <diagonal/>
    </border>
    <border>
      <left/>
      <right style="double">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thin">
        <color indexed="64"/>
      </top>
      <bottom style="double">
        <color indexed="64"/>
      </bottom>
      <diagonal/>
    </border>
    <border>
      <left style="double">
        <color indexed="64"/>
      </left>
      <right style="thin">
        <color indexed="64"/>
      </right>
      <top style="double">
        <color indexed="64"/>
      </top>
      <bottom/>
      <diagonal/>
    </border>
    <border>
      <left style="thin">
        <color indexed="64"/>
      </left>
      <right/>
      <top style="double">
        <color indexed="64"/>
      </top>
      <bottom/>
      <diagonal/>
    </border>
    <border>
      <left/>
      <right style="double">
        <color indexed="64"/>
      </right>
      <top style="double">
        <color indexed="64"/>
      </top>
      <bottom/>
      <diagonal/>
    </border>
    <border>
      <left/>
      <right style="double">
        <color indexed="64"/>
      </right>
      <top/>
      <bottom style="thin">
        <color indexed="64"/>
      </bottom>
      <diagonal/>
    </border>
    <border>
      <left/>
      <right style="double">
        <color indexed="64"/>
      </right>
      <top style="thin">
        <color indexed="64"/>
      </top>
      <bottom style="double">
        <color indexed="64"/>
      </bottom>
      <diagonal/>
    </border>
    <border>
      <left style="double">
        <color indexed="64"/>
      </left>
      <right style="thin">
        <color indexed="64"/>
      </right>
      <top/>
      <bottom/>
      <diagonal/>
    </border>
    <border>
      <left style="thin">
        <color indexed="64"/>
      </left>
      <right style="double">
        <color indexed="64"/>
      </right>
      <top/>
      <bottom style="double">
        <color indexed="64"/>
      </bottom>
      <diagonal/>
    </border>
    <border>
      <left style="thin">
        <color indexed="64"/>
      </left>
      <right/>
      <top/>
      <bottom/>
      <diagonal/>
    </border>
    <border>
      <left style="double">
        <color indexed="64"/>
      </left>
      <right style="double">
        <color indexed="64"/>
      </right>
      <top style="double">
        <color indexed="64"/>
      </top>
      <bottom style="double">
        <color indexed="64"/>
      </bottom>
      <diagonal/>
    </border>
    <border>
      <left style="thin">
        <color indexed="64"/>
      </left>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s>
  <cellStyleXfs count="21">
    <xf numFmtId="0" fontId="0" fillId="0" borderId="0"/>
    <xf numFmtId="0" fontId="13" fillId="0" borderId="0" applyNumberFormat="0" applyFill="0" applyBorder="0" applyAlignment="0" applyProtection="0"/>
    <xf numFmtId="0" fontId="23" fillId="0" borderId="0"/>
    <xf numFmtId="0" fontId="23" fillId="0" borderId="0"/>
    <xf numFmtId="0" fontId="36" fillId="0" borderId="0"/>
    <xf numFmtId="165" fontId="23" fillId="0" borderId="0" applyFont="0" applyFill="0" applyBorder="0" applyAlignment="0" applyProtection="0"/>
    <xf numFmtId="0" fontId="23" fillId="0" borderId="0"/>
    <xf numFmtId="0" fontId="23" fillId="0" borderId="0"/>
    <xf numFmtId="165" fontId="36" fillId="0" borderId="0" applyFont="0" applyFill="0" applyBorder="0" applyAlignment="0" applyProtection="0"/>
    <xf numFmtId="0" fontId="61" fillId="0" borderId="0"/>
    <xf numFmtId="165" fontId="61" fillId="0" borderId="0" applyFont="0" applyFill="0" applyBorder="0" applyAlignment="0" applyProtection="0"/>
    <xf numFmtId="0" fontId="62" fillId="0" borderId="0" applyNumberFormat="0" applyFill="0" applyBorder="0" applyAlignment="0" applyProtection="0">
      <alignment vertical="top"/>
      <protection locked="0"/>
    </xf>
    <xf numFmtId="0" fontId="63" fillId="0" borderId="0"/>
    <xf numFmtId="165" fontId="23" fillId="0" borderId="0" applyFont="0" applyFill="0" applyBorder="0" applyAlignment="0" applyProtection="0"/>
    <xf numFmtId="165" fontId="23" fillId="0" borderId="0" applyFont="0" applyFill="0" applyBorder="0" applyAlignment="0" applyProtection="0"/>
    <xf numFmtId="0" fontId="1" fillId="0" borderId="0"/>
    <xf numFmtId="0" fontId="36" fillId="0" borderId="0"/>
    <xf numFmtId="164" fontId="1" fillId="0" borderId="0" applyFont="0" applyFill="0" applyBorder="0" applyAlignment="0" applyProtection="0"/>
    <xf numFmtId="41" fontId="36" fillId="0" borderId="0" applyFont="0" applyFill="0" applyBorder="0" applyAlignment="0" applyProtection="0"/>
    <xf numFmtId="9" fontId="36" fillId="0" borderId="0" applyFont="0" applyFill="0" applyBorder="0" applyAlignment="0" applyProtection="0"/>
    <xf numFmtId="0" fontId="121" fillId="0" borderId="0">
      <alignment horizontal="right"/>
    </xf>
  </cellStyleXfs>
  <cellXfs count="1258">
    <xf numFmtId="0" fontId="0" fillId="0" borderId="0" xfId="0"/>
    <xf numFmtId="0" fontId="3" fillId="0" borderId="0" xfId="0" applyFont="1" applyFill="1" applyAlignment="1">
      <alignment horizontal="center" vertical="center" readingOrder="2"/>
    </xf>
    <xf numFmtId="0" fontId="0" fillId="0" borderId="0" xfId="0" applyFill="1"/>
    <xf numFmtId="0" fontId="2" fillId="0" borderId="0" xfId="0" applyFont="1" applyFill="1" applyAlignment="1">
      <alignment horizontal="center" vertical="center" readingOrder="2"/>
    </xf>
    <xf numFmtId="0" fontId="4" fillId="0" borderId="0" xfId="0" applyFont="1" applyFill="1" applyAlignment="1">
      <alignment horizontal="justify" vertical="center" readingOrder="2"/>
    </xf>
    <xf numFmtId="0" fontId="3" fillId="0" borderId="0" xfId="0" applyFont="1" applyFill="1" applyAlignment="1">
      <alignment horizontal="justify" vertical="center" readingOrder="2"/>
    </xf>
    <xf numFmtId="0" fontId="8" fillId="0" borderId="0" xfId="0" applyFont="1" applyFill="1" applyAlignment="1">
      <alignment horizontal="justify" vertical="center" wrapText="1" readingOrder="2"/>
    </xf>
    <xf numFmtId="0" fontId="7" fillId="0" borderId="0" xfId="0" applyFont="1" applyFill="1" applyAlignment="1">
      <alignment horizontal="center" vertical="center" wrapText="1" readingOrder="2"/>
    </xf>
    <xf numFmtId="0" fontId="3" fillId="0" borderId="0" xfId="0" applyFont="1" applyFill="1" applyAlignment="1">
      <alignment horizontal="right" vertical="center"/>
    </xf>
    <xf numFmtId="0" fontId="0" fillId="0" borderId="0" xfId="0" applyFill="1" applyAlignment="1">
      <alignment horizontal="center"/>
    </xf>
    <xf numFmtId="49" fontId="7" fillId="0" borderId="0" xfId="0" applyNumberFormat="1" applyFont="1" applyFill="1" applyAlignment="1">
      <alignment horizontal="center" vertical="center" wrapText="1" readingOrder="2"/>
    </xf>
    <xf numFmtId="0" fontId="4" fillId="0" borderId="0" xfId="0" applyFont="1" applyFill="1" applyAlignment="1">
      <alignment vertical="center" wrapText="1" readingOrder="2"/>
    </xf>
    <xf numFmtId="0" fontId="9" fillId="0" borderId="0" xfId="0" applyFont="1" applyFill="1" applyAlignment="1">
      <alignment vertical="center" wrapText="1" readingOrder="2"/>
    </xf>
    <xf numFmtId="0" fontId="7" fillId="0" borderId="0" xfId="0" applyFont="1" applyFill="1" applyAlignment="1">
      <alignment vertical="center" readingOrder="2"/>
    </xf>
    <xf numFmtId="0" fontId="10" fillId="0" borderId="0" xfId="0" applyFont="1" applyFill="1" applyAlignment="1">
      <alignment vertical="center" wrapText="1" readingOrder="2"/>
    </xf>
    <xf numFmtId="0" fontId="11" fillId="0" borderId="0" xfId="0" applyFont="1" applyFill="1" applyAlignment="1">
      <alignment vertical="center" wrapText="1" readingOrder="2"/>
    </xf>
    <xf numFmtId="0" fontId="0" fillId="0" borderId="0" xfId="0" applyFill="1" applyAlignment="1">
      <alignment wrapText="1"/>
    </xf>
    <xf numFmtId="0" fontId="0" fillId="0" borderId="0" xfId="0" applyFill="1" applyAlignment="1">
      <alignment horizontal="center"/>
    </xf>
    <xf numFmtId="166" fontId="15" fillId="0" borderId="0" xfId="0" applyNumberFormat="1" applyFont="1" applyFill="1" applyAlignment="1">
      <alignment horizontal="center" vertical="center"/>
    </xf>
    <xf numFmtId="166" fontId="15" fillId="0" borderId="1" xfId="0" applyNumberFormat="1" applyFont="1" applyFill="1" applyBorder="1" applyAlignment="1">
      <alignment horizontal="center" vertical="center"/>
    </xf>
    <xf numFmtId="166" fontId="15" fillId="0" borderId="0" xfId="0" applyNumberFormat="1" applyFont="1" applyFill="1" applyBorder="1" applyAlignment="1">
      <alignment horizontal="center" vertical="center"/>
    </xf>
    <xf numFmtId="0" fontId="15" fillId="0" borderId="0" xfId="0" applyFont="1" applyFill="1" applyAlignment="1">
      <alignment horizontal="right" vertical="center"/>
    </xf>
    <xf numFmtId="0" fontId="10" fillId="0" borderId="0" xfId="0" applyFont="1" applyFill="1" applyAlignment="1">
      <alignment vertical="center" wrapText="1" readingOrder="2"/>
    </xf>
    <xf numFmtId="0" fontId="34" fillId="0" borderId="0" xfId="0" applyFont="1" applyFill="1"/>
    <xf numFmtId="0" fontId="5" fillId="0" borderId="0" xfId="0" applyFont="1" applyFill="1" applyAlignment="1">
      <alignment horizontal="center" vertical="center" wrapText="1" readingOrder="2"/>
    </xf>
    <xf numFmtId="0" fontId="0" fillId="0" borderId="0" xfId="0" applyFill="1" applyAlignment="1">
      <alignment horizontal="center"/>
    </xf>
    <xf numFmtId="0" fontId="0" fillId="0" borderId="0" xfId="0" applyFill="1" applyAlignment="1">
      <alignment horizontal="center"/>
    </xf>
    <xf numFmtId="0" fontId="39" fillId="0" borderId="0" xfId="0" applyFont="1" applyFill="1" applyAlignment="1">
      <alignment horizontal="center" vertical="center" readingOrder="2"/>
    </xf>
    <xf numFmtId="0" fontId="40" fillId="0" borderId="0" xfId="0" applyFont="1" applyFill="1"/>
    <xf numFmtId="0" fontId="42" fillId="0" borderId="0" xfId="0" applyFont="1" applyFill="1" applyAlignment="1">
      <alignment horizontal="justify" vertical="center" readingOrder="2"/>
    </xf>
    <xf numFmtId="0" fontId="43" fillId="0" borderId="0" xfId="0" applyFont="1" applyFill="1"/>
    <xf numFmtId="0" fontId="47" fillId="0" borderId="0" xfId="0" applyFont="1" applyFill="1" applyAlignment="1">
      <alignment vertical="center" wrapText="1" readingOrder="2"/>
    </xf>
    <xf numFmtId="0" fontId="42" fillId="0" borderId="0" xfId="0" applyFont="1" applyFill="1" applyAlignment="1">
      <alignment horizontal="right" vertical="center"/>
    </xf>
    <xf numFmtId="0" fontId="48" fillId="0" borderId="0" xfId="0" applyFont="1" applyFill="1" applyAlignment="1">
      <alignment horizontal="center" vertical="center" wrapText="1" readingOrder="2"/>
    </xf>
    <xf numFmtId="0" fontId="47" fillId="0" borderId="0" xfId="0" applyFont="1" applyFill="1" applyAlignment="1">
      <alignment horizontal="justify" vertical="center" wrapText="1" readingOrder="2"/>
    </xf>
    <xf numFmtId="0" fontId="45" fillId="0" borderId="0" xfId="0" applyFont="1" applyFill="1" applyAlignment="1">
      <alignment horizontal="center" vertical="center" wrapText="1" readingOrder="2"/>
    </xf>
    <xf numFmtId="0" fontId="47" fillId="0" borderId="0" xfId="0" applyFont="1" applyFill="1" applyAlignment="1">
      <alignment horizontal="center" vertical="center" wrapText="1" readingOrder="2"/>
    </xf>
    <xf numFmtId="0" fontId="44" fillId="0" borderId="0" xfId="0" applyFont="1" applyFill="1" applyAlignment="1">
      <alignment horizontal="center" vertical="center" wrapText="1" readingOrder="2"/>
    </xf>
    <xf numFmtId="0" fontId="46" fillId="0" borderId="0" xfId="0" applyFont="1" applyFill="1"/>
    <xf numFmtId="0" fontId="45" fillId="0" borderId="0" xfId="0" applyFont="1" applyFill="1" applyAlignment="1">
      <alignment horizontal="right" vertical="center" wrapText="1" readingOrder="2"/>
    </xf>
    <xf numFmtId="0" fontId="47" fillId="0" borderId="3" xfId="0" applyFont="1" applyFill="1" applyBorder="1" applyAlignment="1">
      <alignment horizontal="center" vertical="center" wrapText="1" readingOrder="2"/>
    </xf>
    <xf numFmtId="166" fontId="48" fillId="0" borderId="4" xfId="0" applyNumberFormat="1" applyFont="1" applyFill="1" applyBorder="1" applyAlignment="1">
      <alignment horizontal="center" vertical="center" wrapText="1" readingOrder="2"/>
    </xf>
    <xf numFmtId="0" fontId="51" fillId="0" borderId="0" xfId="0" applyFont="1" applyFill="1" applyAlignment="1">
      <alignment horizontal="center" vertical="center" wrapText="1" readingOrder="2"/>
    </xf>
    <xf numFmtId="3" fontId="43" fillId="0" borderId="0" xfId="0" applyNumberFormat="1" applyFont="1" applyFill="1"/>
    <xf numFmtId="0" fontId="47" fillId="0" borderId="0" xfId="0" applyFont="1" applyFill="1" applyBorder="1" applyAlignment="1">
      <alignment horizontal="center" vertical="center" wrapText="1" readingOrder="2"/>
    </xf>
    <xf numFmtId="0" fontId="44" fillId="0" borderId="0" xfId="0" applyFont="1" applyFill="1" applyAlignment="1">
      <alignment horizontal="justify" vertical="center" readingOrder="2"/>
    </xf>
    <xf numFmtId="0" fontId="43" fillId="0" borderId="0" xfId="0" applyFont="1" applyFill="1" applyAlignment="1">
      <alignment wrapText="1"/>
    </xf>
    <xf numFmtId="0" fontId="47" fillId="0" borderId="4" xfId="0" applyFont="1" applyFill="1" applyBorder="1" applyAlignment="1">
      <alignment horizontal="center" vertical="center" wrapText="1" readingOrder="2"/>
    </xf>
    <xf numFmtId="3" fontId="0" fillId="0" borderId="0" xfId="0" applyNumberFormat="1" applyFill="1"/>
    <xf numFmtId="0" fontId="0" fillId="0" borderId="0" xfId="0" applyFill="1" applyAlignment="1">
      <alignment horizontal="center" vertical="center"/>
    </xf>
    <xf numFmtId="0" fontId="47" fillId="0" borderId="0" xfId="0" applyFont="1" applyFill="1" applyAlignment="1">
      <alignment horizontal="center" vertical="center" wrapText="1" readingOrder="2"/>
    </xf>
    <xf numFmtId="0" fontId="48" fillId="0" borderId="0" xfId="0" applyFont="1" applyFill="1" applyAlignment="1">
      <alignment horizontal="center" vertical="center" wrapText="1" readingOrder="2"/>
    </xf>
    <xf numFmtId="0" fontId="48" fillId="0" borderId="1" xfId="0" applyFont="1" applyFill="1" applyBorder="1" applyAlignment="1">
      <alignment horizontal="center" vertical="center" wrapText="1" readingOrder="2"/>
    </xf>
    <xf numFmtId="0" fontId="44" fillId="0" borderId="0" xfId="0" applyFont="1" applyFill="1" applyAlignment="1">
      <alignment horizontal="center" vertical="center" wrapText="1" readingOrder="2"/>
    </xf>
    <xf numFmtId="0" fontId="45" fillId="0" borderId="0" xfId="0" applyFont="1" applyFill="1" applyAlignment="1">
      <alignment horizontal="justify" vertical="center" wrapText="1" readingOrder="2"/>
    </xf>
    <xf numFmtId="0" fontId="54" fillId="0" borderId="0" xfId="0" applyFont="1" applyFill="1" applyAlignment="1">
      <alignment horizontal="center" vertical="center"/>
    </xf>
    <xf numFmtId="0" fontId="54" fillId="0" borderId="0" xfId="0" applyFont="1" applyFill="1"/>
    <xf numFmtId="0" fontId="52" fillId="0" borderId="0" xfId="0" applyFont="1" applyFill="1" applyAlignment="1">
      <alignment horizontal="right" vertical="center" readingOrder="2"/>
    </xf>
    <xf numFmtId="0" fontId="37" fillId="0" borderId="0" xfId="0" applyFont="1" applyFill="1" applyAlignment="1">
      <alignment horizontal="justify" vertical="center" readingOrder="2"/>
    </xf>
    <xf numFmtId="0" fontId="44" fillId="0" borderId="4" xfId="0" applyFont="1" applyFill="1" applyBorder="1" applyAlignment="1">
      <alignment horizontal="center" vertical="center" wrapText="1" readingOrder="2"/>
    </xf>
    <xf numFmtId="0" fontId="45" fillId="0" borderId="1" xfId="0" applyFont="1" applyFill="1" applyBorder="1" applyAlignment="1">
      <alignment horizontal="center" vertical="center" wrapText="1" readingOrder="2"/>
    </xf>
    <xf numFmtId="0" fontId="47" fillId="0" borderId="0" xfId="0" applyFont="1" applyFill="1" applyAlignment="1">
      <alignment horizontal="center" vertical="center" wrapText="1" readingOrder="2"/>
    </xf>
    <xf numFmtId="0" fontId="47" fillId="0" borderId="0" xfId="0" applyFont="1" applyFill="1" applyAlignment="1">
      <alignment horizontal="right" vertical="center" wrapText="1" readingOrder="2"/>
    </xf>
    <xf numFmtId="0" fontId="45" fillId="0" borderId="0" xfId="0" applyFont="1" applyFill="1" applyAlignment="1">
      <alignment horizontal="center" vertical="center" wrapText="1" readingOrder="2"/>
    </xf>
    <xf numFmtId="0" fontId="57" fillId="0" borderId="0" xfId="0" applyFont="1" applyFill="1" applyAlignment="1">
      <alignment horizontal="right" vertical="center" wrapText="1" readingOrder="2"/>
    </xf>
    <xf numFmtId="0" fontId="55" fillId="0" borderId="0" xfId="1" applyFont="1" applyFill="1" applyAlignment="1">
      <alignment horizontal="justify" vertical="center" wrapText="1" readingOrder="2"/>
    </xf>
    <xf numFmtId="0" fontId="51" fillId="0" borderId="1" xfId="0" applyFont="1" applyFill="1" applyBorder="1" applyAlignment="1">
      <alignment horizontal="center" vertical="center" wrapText="1" readingOrder="2"/>
    </xf>
    <xf numFmtId="0" fontId="32" fillId="0" borderId="0" xfId="0" applyFont="1" applyFill="1" applyBorder="1" applyAlignment="1">
      <alignment vertical="center"/>
    </xf>
    <xf numFmtId="0" fontId="32" fillId="0" borderId="0" xfId="0" applyFont="1" applyFill="1" applyAlignment="1">
      <alignment horizontal="right" vertical="center"/>
    </xf>
    <xf numFmtId="0" fontId="32" fillId="0" borderId="0" xfId="0" applyFont="1" applyFill="1" applyBorder="1" applyAlignment="1">
      <alignment horizontal="right" vertical="center"/>
    </xf>
    <xf numFmtId="0" fontId="51" fillId="0" borderId="0" xfId="0" applyFont="1" applyFill="1" applyAlignment="1">
      <alignment horizontal="justify" vertical="center" wrapText="1" readingOrder="2"/>
    </xf>
    <xf numFmtId="0" fontId="37" fillId="0" borderId="0" xfId="0" applyFont="1" applyFill="1"/>
    <xf numFmtId="0" fontId="37" fillId="0" borderId="1" xfId="0" applyFont="1" applyFill="1" applyBorder="1" applyAlignment="1">
      <alignment horizontal="center" vertical="center" wrapText="1" readingOrder="2"/>
    </xf>
    <xf numFmtId="0" fontId="58" fillId="0" borderId="0" xfId="0" applyFont="1" applyFill="1" applyAlignment="1">
      <alignment vertical="center"/>
    </xf>
    <xf numFmtId="49" fontId="37" fillId="0" borderId="0" xfId="0" applyNumberFormat="1" applyFont="1" applyFill="1" applyAlignment="1">
      <alignment horizontal="center" vertical="center" wrapText="1" readingOrder="2"/>
    </xf>
    <xf numFmtId="0" fontId="37" fillId="0" borderId="0" xfId="0" applyNumberFormat="1" applyFont="1" applyFill="1" applyAlignment="1">
      <alignment horizontal="center" vertical="center" wrapText="1" readingOrder="2"/>
    </xf>
    <xf numFmtId="0" fontId="47" fillId="0" borderId="0" xfId="0" applyFont="1" applyFill="1" applyAlignment="1">
      <alignment horizontal="justify" vertical="center" wrapText="1" readingOrder="2"/>
    </xf>
    <xf numFmtId="0" fontId="47" fillId="0" borderId="0" xfId="0" applyFont="1" applyFill="1" applyAlignment="1">
      <alignment horizontal="justify" vertical="center" wrapText="1" readingOrder="2"/>
    </xf>
    <xf numFmtId="167" fontId="15" fillId="0" borderId="0" xfId="0" applyNumberFormat="1" applyFont="1" applyFill="1" applyAlignment="1">
      <alignment horizontal="center" vertical="center"/>
    </xf>
    <xf numFmtId="167" fontId="15" fillId="0" borderId="0" xfId="0" applyNumberFormat="1" applyFont="1" applyFill="1" applyBorder="1" applyAlignment="1">
      <alignment horizontal="center" vertical="center"/>
    </xf>
    <xf numFmtId="167" fontId="45" fillId="0" borderId="0" xfId="0" applyNumberFormat="1" applyFont="1" applyFill="1" applyAlignment="1">
      <alignment horizontal="center" vertical="center" wrapText="1" readingOrder="2"/>
    </xf>
    <xf numFmtId="167" fontId="15" fillId="0" borderId="3" xfId="0" applyNumberFormat="1" applyFont="1" applyFill="1" applyBorder="1" applyAlignment="1">
      <alignment horizontal="center" vertical="center"/>
    </xf>
    <xf numFmtId="167" fontId="16" fillId="0" borderId="0" xfId="0" applyNumberFormat="1" applyFont="1" applyFill="1" applyBorder="1" applyAlignment="1">
      <alignment horizontal="center" vertical="center"/>
    </xf>
    <xf numFmtId="167" fontId="45" fillId="0" borderId="1" xfId="0" applyNumberFormat="1" applyFont="1" applyFill="1" applyBorder="1" applyAlignment="1">
      <alignment horizontal="center" vertical="center" wrapText="1" readingOrder="2"/>
    </xf>
    <xf numFmtId="167" fontId="16" fillId="0" borderId="7" xfId="0" applyNumberFormat="1" applyFont="1" applyFill="1" applyBorder="1" applyAlignment="1">
      <alignment horizontal="center" vertical="center"/>
    </xf>
    <xf numFmtId="0" fontId="32" fillId="0" borderId="0" xfId="0" applyFont="1" applyFill="1" applyBorder="1" applyAlignment="1">
      <alignment horizontal="center" vertical="center"/>
    </xf>
    <xf numFmtId="0" fontId="47" fillId="0" borderId="0" xfId="0" applyFont="1" applyFill="1" applyAlignment="1">
      <alignment horizontal="center" vertical="center" wrapText="1" readingOrder="2"/>
    </xf>
    <xf numFmtId="0" fontId="0" fillId="0" borderId="0" xfId="0" applyFill="1"/>
    <xf numFmtId="0" fontId="47" fillId="0" borderId="0" xfId="0" applyFont="1" applyFill="1" applyAlignment="1">
      <alignment horizontal="right" vertical="center" readingOrder="2"/>
    </xf>
    <xf numFmtId="0" fontId="32" fillId="0" borderId="0" xfId="0" applyFont="1" applyFill="1" applyBorder="1" applyAlignment="1">
      <alignment horizontal="center" vertical="center" wrapText="1"/>
    </xf>
    <xf numFmtId="0" fontId="0" fillId="0" borderId="0" xfId="0" applyFill="1"/>
    <xf numFmtId="0" fontId="0" fillId="0" borderId="0" xfId="0" applyFill="1"/>
    <xf numFmtId="167" fontId="15" fillId="3" borderId="0" xfId="0" applyNumberFormat="1" applyFont="1" applyFill="1" applyAlignment="1">
      <alignment horizontal="center" vertical="center"/>
    </xf>
    <xf numFmtId="167" fontId="15" fillId="3" borderId="0" xfId="0" applyNumberFormat="1" applyFont="1" applyFill="1" applyBorder="1" applyAlignment="1">
      <alignment horizontal="center" vertical="center"/>
    </xf>
    <xf numFmtId="0" fontId="0" fillId="0" borderId="8" xfId="0" applyBorder="1"/>
    <xf numFmtId="0" fontId="0" fillId="0" borderId="8" xfId="0" applyBorder="1" applyAlignment="1">
      <alignment horizontal="right"/>
    </xf>
    <xf numFmtId="3" fontId="0" fillId="0" borderId="8" xfId="0" applyNumberFormat="1" applyBorder="1" applyAlignment="1">
      <alignment horizontal="center"/>
    </xf>
    <xf numFmtId="3" fontId="0" fillId="0" borderId="0" xfId="0" applyNumberFormat="1" applyAlignment="1">
      <alignment horizontal="center"/>
    </xf>
    <xf numFmtId="0" fontId="0" fillId="3" borderId="8" xfId="0" applyFill="1" applyBorder="1"/>
    <xf numFmtId="0" fontId="0" fillId="3" borderId="8" xfId="0" applyFill="1" applyBorder="1" applyAlignment="1">
      <alignment horizontal="right"/>
    </xf>
    <xf numFmtId="3" fontId="0" fillId="3" borderId="8" xfId="0" applyNumberFormat="1" applyFill="1" applyBorder="1" applyAlignment="1">
      <alignment horizontal="center"/>
    </xf>
    <xf numFmtId="0" fontId="0" fillId="0" borderId="0" xfId="0" applyAlignment="1">
      <alignment horizontal="right"/>
    </xf>
    <xf numFmtId="0" fontId="60" fillId="4" borderId="8" xfId="0" applyFont="1" applyFill="1" applyBorder="1" applyAlignment="1">
      <alignment horizontal="center" vertical="center" shrinkToFit="1"/>
    </xf>
    <xf numFmtId="0" fontId="59" fillId="0" borderId="0" xfId="0" applyFont="1"/>
    <xf numFmtId="0" fontId="59" fillId="0" borderId="8" xfId="0" applyFont="1" applyBorder="1" applyAlignment="1">
      <alignment horizontal="center" vertical="center" shrinkToFit="1"/>
    </xf>
    <xf numFmtId="3" fontId="59" fillId="0" borderId="8" xfId="0" applyNumberFormat="1" applyFont="1" applyBorder="1" applyAlignment="1">
      <alignment horizontal="center" vertical="center" shrinkToFit="1"/>
    </xf>
    <xf numFmtId="3" fontId="59" fillId="16" borderId="8" xfId="0" applyNumberFormat="1" applyFont="1" applyFill="1" applyBorder="1" applyAlignment="1">
      <alignment horizontal="center" vertical="center" shrinkToFit="1"/>
    </xf>
    <xf numFmtId="3" fontId="59" fillId="3" borderId="8" xfId="0" applyNumberFormat="1" applyFont="1" applyFill="1" applyBorder="1" applyAlignment="1">
      <alignment horizontal="center" vertical="center" shrinkToFit="1"/>
    </xf>
    <xf numFmtId="3" fontId="59" fillId="12" borderId="8" xfId="0" applyNumberFormat="1" applyFont="1" applyFill="1" applyBorder="1" applyAlignment="1">
      <alignment horizontal="center" vertical="center" shrinkToFit="1"/>
    </xf>
    <xf numFmtId="3" fontId="59" fillId="14" borderId="8" xfId="0" applyNumberFormat="1" applyFont="1" applyFill="1" applyBorder="1" applyAlignment="1">
      <alignment horizontal="center" vertical="center" shrinkToFit="1"/>
    </xf>
    <xf numFmtId="3" fontId="59" fillId="6" borderId="8" xfId="0" applyNumberFormat="1" applyFont="1" applyFill="1" applyBorder="1" applyAlignment="1">
      <alignment horizontal="center" vertical="center" shrinkToFit="1"/>
    </xf>
    <xf numFmtId="3" fontId="59" fillId="22" borderId="8" xfId="0" applyNumberFormat="1" applyFont="1" applyFill="1" applyBorder="1" applyAlignment="1">
      <alignment horizontal="center" vertical="center" shrinkToFit="1"/>
    </xf>
    <xf numFmtId="3" fontId="59" fillId="23" borderId="8" xfId="0" applyNumberFormat="1" applyFont="1" applyFill="1" applyBorder="1" applyAlignment="1">
      <alignment horizontal="center" vertical="center" shrinkToFit="1"/>
    </xf>
    <xf numFmtId="3" fontId="59" fillId="18" borderId="8" xfId="0" applyNumberFormat="1" applyFont="1" applyFill="1" applyBorder="1" applyAlignment="1">
      <alignment horizontal="center" vertical="center" shrinkToFit="1"/>
    </xf>
    <xf numFmtId="3" fontId="59" fillId="7" borderId="8" xfId="0" applyNumberFormat="1" applyFont="1" applyFill="1" applyBorder="1" applyAlignment="1">
      <alignment horizontal="center" vertical="center" shrinkToFit="1"/>
    </xf>
    <xf numFmtId="3" fontId="59" fillId="20" borderId="8" xfId="0" applyNumberFormat="1" applyFont="1" applyFill="1" applyBorder="1" applyAlignment="1">
      <alignment horizontal="center" vertical="center" shrinkToFit="1"/>
    </xf>
    <xf numFmtId="3" fontId="59" fillId="9" borderId="8" xfId="0" applyNumberFormat="1" applyFont="1" applyFill="1" applyBorder="1" applyAlignment="1">
      <alignment horizontal="center" vertical="center" shrinkToFit="1"/>
    </xf>
    <xf numFmtId="3" fontId="59" fillId="11" borderId="8" xfId="0" applyNumberFormat="1" applyFont="1" applyFill="1" applyBorder="1" applyAlignment="1">
      <alignment horizontal="center" vertical="center" shrinkToFit="1"/>
    </xf>
    <xf numFmtId="3" fontId="59" fillId="13" borderId="8" xfId="0" applyNumberFormat="1" applyFont="1" applyFill="1" applyBorder="1" applyAlignment="1">
      <alignment horizontal="center" vertical="center" shrinkToFit="1"/>
    </xf>
    <xf numFmtId="3" fontId="59" fillId="10" borderId="8" xfId="0" applyNumberFormat="1" applyFont="1" applyFill="1" applyBorder="1" applyAlignment="1">
      <alignment horizontal="center" vertical="center" shrinkToFit="1"/>
    </xf>
    <xf numFmtId="3" fontId="59" fillId="19" borderId="8" xfId="0" applyNumberFormat="1" applyFont="1" applyFill="1" applyBorder="1" applyAlignment="1">
      <alignment horizontal="center" vertical="center" shrinkToFit="1"/>
    </xf>
    <xf numFmtId="3" fontId="59" fillId="15" borderId="8" xfId="0" applyNumberFormat="1" applyFont="1" applyFill="1" applyBorder="1" applyAlignment="1">
      <alignment horizontal="center" vertical="center" shrinkToFit="1"/>
    </xf>
    <xf numFmtId="3" fontId="59" fillId="8" borderId="8" xfId="0" applyNumberFormat="1" applyFont="1" applyFill="1" applyBorder="1" applyAlignment="1">
      <alignment horizontal="center" vertical="center" shrinkToFit="1"/>
    </xf>
    <xf numFmtId="3" fontId="59" fillId="2" borderId="8" xfId="0" applyNumberFormat="1" applyFont="1" applyFill="1" applyBorder="1" applyAlignment="1">
      <alignment horizontal="center" vertical="center" shrinkToFit="1"/>
    </xf>
    <xf numFmtId="3" fontId="59" fillId="17" borderId="8" xfId="0" applyNumberFormat="1" applyFont="1" applyFill="1" applyBorder="1" applyAlignment="1">
      <alignment horizontal="center" vertical="center" shrinkToFit="1"/>
    </xf>
    <xf numFmtId="3" fontId="59" fillId="5" borderId="8" xfId="0" applyNumberFormat="1" applyFont="1" applyFill="1" applyBorder="1" applyAlignment="1">
      <alignment horizontal="center" vertical="center" shrinkToFit="1"/>
    </xf>
    <xf numFmtId="3" fontId="59" fillId="21" borderId="8" xfId="0" applyNumberFormat="1" applyFont="1" applyFill="1" applyBorder="1" applyAlignment="1">
      <alignment horizontal="center" vertical="center" shrinkToFit="1"/>
    </xf>
    <xf numFmtId="3" fontId="59" fillId="24" borderId="8" xfId="0" applyNumberFormat="1" applyFont="1" applyFill="1" applyBorder="1" applyAlignment="1">
      <alignment horizontal="center" vertical="center" shrinkToFit="1"/>
    </xf>
    <xf numFmtId="49" fontId="59" fillId="0" borderId="0" xfId="0" applyNumberFormat="1" applyFont="1" applyAlignment="1">
      <alignment horizontal="center" vertical="center"/>
    </xf>
    <xf numFmtId="49" fontId="59" fillId="0" borderId="8" xfId="0" applyNumberFormat="1" applyFont="1" applyBorder="1" applyAlignment="1">
      <alignment horizontal="center" vertical="center"/>
    </xf>
    <xf numFmtId="49" fontId="59" fillId="25" borderId="8" xfId="0" applyNumberFormat="1" applyFont="1" applyFill="1" applyBorder="1" applyAlignment="1">
      <alignment horizontal="center" vertical="center"/>
    </xf>
    <xf numFmtId="3" fontId="59" fillId="0" borderId="8" xfId="0" applyNumberFormat="1" applyFont="1" applyBorder="1" applyAlignment="1">
      <alignment horizontal="center" vertical="center"/>
    </xf>
    <xf numFmtId="0" fontId="59" fillId="0" borderId="8" xfId="0" applyFont="1" applyBorder="1" applyAlignment="1">
      <alignment horizontal="center" vertical="center"/>
    </xf>
    <xf numFmtId="0" fontId="52" fillId="0" borderId="0" xfId="0" applyFont="1" applyFill="1" applyAlignment="1">
      <alignment horizontal="center" vertical="center" wrapText="1" readingOrder="2"/>
    </xf>
    <xf numFmtId="3" fontId="59" fillId="0" borderId="0" xfId="0" applyNumberFormat="1" applyFont="1"/>
    <xf numFmtId="49" fontId="59" fillId="0" borderId="13" xfId="0" applyNumberFormat="1" applyFont="1" applyBorder="1" applyAlignment="1">
      <alignment horizontal="center" vertical="center"/>
    </xf>
    <xf numFmtId="3" fontId="59" fillId="12" borderId="0" xfId="0" applyNumberFormat="1" applyFont="1" applyFill="1" applyBorder="1"/>
    <xf numFmtId="0" fontId="59" fillId="0" borderId="0" xfId="0" applyFont="1" applyBorder="1"/>
    <xf numFmtId="3" fontId="59" fillId="12" borderId="0" xfId="0" applyNumberFormat="1" applyFont="1" applyFill="1" applyBorder="1" applyAlignment="1">
      <alignment horizontal="center" vertical="center" shrinkToFit="1"/>
    </xf>
    <xf numFmtId="0" fontId="59" fillId="2" borderId="8" xfId="0" applyFont="1" applyFill="1" applyBorder="1" applyAlignment="1">
      <alignment horizontal="center" vertical="center" shrinkToFit="1"/>
    </xf>
    <xf numFmtId="169" fontId="59" fillId="0" borderId="0" xfId="8" applyNumberFormat="1" applyFont="1"/>
    <xf numFmtId="169" fontId="82" fillId="0" borderId="0" xfId="8" applyNumberFormat="1" applyFont="1"/>
    <xf numFmtId="49" fontId="59" fillId="8" borderId="8" xfId="0" applyNumberFormat="1" applyFont="1" applyFill="1" applyBorder="1" applyAlignment="1">
      <alignment horizontal="center" vertical="center"/>
    </xf>
    <xf numFmtId="49" fontId="59" fillId="10" borderId="8" xfId="0" applyNumberFormat="1" applyFont="1" applyFill="1" applyBorder="1" applyAlignment="1">
      <alignment horizontal="center" vertical="center"/>
    </xf>
    <xf numFmtId="49" fontId="59" fillId="21" borderId="8" xfId="0" applyNumberFormat="1" applyFont="1" applyFill="1" applyBorder="1" applyAlignment="1">
      <alignment horizontal="center" vertical="center"/>
    </xf>
    <xf numFmtId="49" fontId="59" fillId="19" borderId="8" xfId="0" applyNumberFormat="1" applyFont="1" applyFill="1" applyBorder="1" applyAlignment="1">
      <alignment horizontal="center" vertical="center"/>
    </xf>
    <xf numFmtId="49" fontId="59" fillId="16" borderId="8" xfId="0" applyNumberFormat="1" applyFont="1" applyFill="1" applyBorder="1" applyAlignment="1">
      <alignment horizontal="center" vertical="center"/>
    </xf>
    <xf numFmtId="49" fontId="59" fillId="15" borderId="8" xfId="0" applyNumberFormat="1" applyFont="1" applyFill="1" applyBorder="1" applyAlignment="1">
      <alignment horizontal="center" vertical="center"/>
    </xf>
    <xf numFmtId="49" fontId="59" fillId="5" borderId="8" xfId="0" applyNumberFormat="1" applyFont="1" applyFill="1" applyBorder="1" applyAlignment="1">
      <alignment horizontal="center" vertical="center"/>
    </xf>
    <xf numFmtId="169" fontId="59" fillId="0" borderId="0" xfId="0" applyNumberFormat="1" applyFont="1"/>
    <xf numFmtId="49" fontId="59" fillId="12" borderId="8" xfId="0" applyNumberFormat="1" applyFont="1" applyFill="1" applyBorder="1" applyAlignment="1">
      <alignment horizontal="center" vertical="center"/>
    </xf>
    <xf numFmtId="0" fontId="89" fillId="0" borderId="0" xfId="15" applyFont="1"/>
    <xf numFmtId="0" fontId="90" fillId="0" borderId="0" xfId="15" applyFont="1" applyAlignment="1">
      <alignment horizontal="right" vertical="center" readingOrder="2"/>
    </xf>
    <xf numFmtId="0" fontId="88" fillId="0" borderId="0" xfId="15" applyFont="1" applyAlignment="1">
      <alignment horizontal="center" vertical="center"/>
    </xf>
    <xf numFmtId="170" fontId="89" fillId="0" borderId="0" xfId="15" applyNumberFormat="1" applyFont="1" applyAlignment="1">
      <alignment horizontal="right"/>
    </xf>
    <xf numFmtId="0" fontId="91" fillId="0" borderId="1" xfId="15" applyFont="1" applyBorder="1" applyAlignment="1">
      <alignment horizontal="center" vertical="center" wrapText="1" readingOrder="2"/>
    </xf>
    <xf numFmtId="0" fontId="91" fillId="0" borderId="0" xfId="15" applyFont="1" applyAlignment="1">
      <alignment horizontal="center" vertical="center"/>
    </xf>
    <xf numFmtId="0" fontId="92" fillId="0" borderId="0" xfId="15" applyFont="1" applyAlignment="1">
      <alignment horizontal="right" vertical="center" wrapText="1" readingOrder="2"/>
    </xf>
    <xf numFmtId="170" fontId="93" fillId="0" borderId="0" xfId="15" applyNumberFormat="1" applyFont="1" applyAlignment="1">
      <alignment horizontal="center" vertical="center" readingOrder="2"/>
    </xf>
    <xf numFmtId="170" fontId="93" fillId="0" borderId="0" xfId="15" applyNumberFormat="1" applyFont="1" applyAlignment="1">
      <alignment horizontal="center"/>
    </xf>
    <xf numFmtId="0" fontId="94" fillId="0" borderId="0" xfId="16" applyFont="1" applyAlignment="1">
      <alignment vertical="center"/>
    </xf>
    <xf numFmtId="168" fontId="95" fillId="0" borderId="0" xfId="16" applyNumberFormat="1" applyFont="1" applyAlignment="1">
      <alignment horizontal="center" vertical="center"/>
    </xf>
    <xf numFmtId="171" fontId="96" fillId="0" borderId="1" xfId="16" applyNumberFormat="1" applyFont="1" applyBorder="1" applyAlignment="1">
      <alignment horizontal="center" vertical="center"/>
    </xf>
    <xf numFmtId="171" fontId="96" fillId="0" borderId="0" xfId="16" applyNumberFormat="1" applyFont="1" applyAlignment="1">
      <alignment horizontal="center" vertical="center"/>
    </xf>
    <xf numFmtId="0" fontId="95" fillId="0" borderId="0" xfId="16" applyFont="1" applyAlignment="1">
      <alignment vertical="center"/>
    </xf>
    <xf numFmtId="168" fontId="97" fillId="0" borderId="0" xfId="16" applyNumberFormat="1" applyFont="1" applyAlignment="1">
      <alignment horizontal="right" vertical="center" readingOrder="1"/>
    </xf>
    <xf numFmtId="171" fontId="96" fillId="0" borderId="0" xfId="16" applyNumberFormat="1" applyFont="1" applyAlignment="1">
      <alignment vertical="center"/>
    </xf>
    <xf numFmtId="168" fontId="96" fillId="0" borderId="0" xfId="16" applyNumberFormat="1" applyFont="1" applyAlignment="1">
      <alignment horizontal="right" vertical="center" readingOrder="1"/>
    </xf>
    <xf numFmtId="171" fontId="98" fillId="0" borderId="0" xfId="16" applyNumberFormat="1" applyFont="1" applyAlignment="1">
      <alignment horizontal="center" vertical="center"/>
    </xf>
    <xf numFmtId="171" fontId="99" fillId="0" borderId="0" xfId="16" applyNumberFormat="1" applyFont="1" applyAlignment="1">
      <alignment horizontal="center" vertical="center"/>
    </xf>
    <xf numFmtId="171" fontId="96" fillId="0" borderId="3" xfId="16" applyNumberFormat="1" applyFont="1" applyBorder="1" applyAlignment="1">
      <alignment horizontal="center" vertical="center"/>
    </xf>
    <xf numFmtId="171" fontId="95" fillId="0" borderId="0" xfId="16" applyNumberFormat="1" applyFont="1" applyAlignment="1">
      <alignment vertical="center"/>
    </xf>
    <xf numFmtId="38" fontId="95" fillId="0" borderId="0" xfId="16" applyNumberFormat="1" applyFont="1" applyAlignment="1">
      <alignment vertical="center"/>
    </xf>
    <xf numFmtId="38" fontId="100" fillId="0" borderId="0" xfId="16" applyNumberFormat="1" applyFont="1" applyAlignment="1">
      <alignment vertical="center"/>
    </xf>
    <xf numFmtId="171" fontId="96" fillId="0" borderId="4" xfId="16" applyNumberFormat="1" applyFont="1" applyBorder="1" applyAlignment="1">
      <alignment horizontal="center" vertical="center"/>
    </xf>
    <xf numFmtId="0" fontId="95" fillId="0" borderId="0" xfId="16" applyFont="1" applyAlignment="1">
      <alignment horizontal="right" vertical="center" wrapText="1" readingOrder="2"/>
    </xf>
    <xf numFmtId="0" fontId="95" fillId="0" borderId="0" xfId="16" applyFont="1" applyAlignment="1">
      <alignment horizontal="center" vertical="center"/>
    </xf>
    <xf numFmtId="0" fontId="101" fillId="0" borderId="0" xfId="15" applyFont="1"/>
    <xf numFmtId="0" fontId="89" fillId="0" borderId="0" xfId="15" applyFont="1" applyAlignment="1">
      <alignment horizontal="right"/>
    </xf>
    <xf numFmtId="171" fontId="101" fillId="0" borderId="0" xfId="15" applyNumberFormat="1" applyFont="1"/>
    <xf numFmtId="0" fontId="89" fillId="0" borderId="0" xfId="15" applyFont="1" applyAlignment="1">
      <alignment horizontal="right" vertical="center" readingOrder="2"/>
    </xf>
    <xf numFmtId="0" fontId="93" fillId="0" borderId="1" xfId="15" applyFont="1" applyBorder="1" applyAlignment="1">
      <alignment horizontal="center" vertical="center" wrapText="1" readingOrder="2"/>
    </xf>
    <xf numFmtId="0" fontId="93" fillId="0" borderId="0" xfId="15" applyFont="1" applyAlignment="1">
      <alignment horizontal="right"/>
    </xf>
    <xf numFmtId="0" fontId="92" fillId="0" borderId="0" xfId="15" applyFont="1" applyAlignment="1">
      <alignment horizontal="right" vertical="center" readingOrder="2"/>
    </xf>
    <xf numFmtId="0" fontId="93" fillId="0" borderId="0" xfId="15" applyFont="1" applyAlignment="1">
      <alignment horizontal="center" vertical="center" readingOrder="2"/>
    </xf>
    <xf numFmtId="0" fontId="102" fillId="0" borderId="0" xfId="15" applyFont="1"/>
    <xf numFmtId="0" fontId="89" fillId="0" borderId="0" xfId="15" applyFont="1" applyAlignment="1">
      <alignment horizontal="right" vertical="center" wrapText="1" readingOrder="2"/>
    </xf>
    <xf numFmtId="37" fontId="103" fillId="0" borderId="0" xfId="15" applyNumberFormat="1" applyFont="1" applyAlignment="1">
      <alignment horizontal="center" vertical="center" readingOrder="2"/>
    </xf>
    <xf numFmtId="170" fontId="93" fillId="0" borderId="4" xfId="15" applyNumberFormat="1" applyFont="1" applyBorder="1" applyAlignment="1">
      <alignment horizontal="center" vertical="center" readingOrder="2"/>
    </xf>
    <xf numFmtId="0" fontId="107" fillId="0" borderId="0" xfId="15" applyFont="1"/>
    <xf numFmtId="0" fontId="108" fillId="0" borderId="0" xfId="15" applyFont="1" applyAlignment="1">
      <alignment horizontal="right" vertical="center" readingOrder="2"/>
    </xf>
    <xf numFmtId="0" fontId="109" fillId="0" borderId="0" xfId="15" applyFont="1"/>
    <xf numFmtId="37" fontId="109" fillId="0" borderId="0" xfId="15" applyNumberFormat="1" applyFont="1"/>
    <xf numFmtId="0" fontId="110" fillId="0" borderId="0" xfId="15" applyFont="1" applyAlignment="1">
      <alignment horizontal="right" vertical="center" readingOrder="2"/>
    </xf>
    <xf numFmtId="0" fontId="109" fillId="0" borderId="1" xfId="15" applyFont="1" applyBorder="1" applyAlignment="1">
      <alignment horizontal="center" vertical="center" wrapText="1" readingOrder="2"/>
    </xf>
    <xf numFmtId="0" fontId="109" fillId="0" borderId="0" xfId="15" applyFont="1" applyAlignment="1">
      <alignment horizontal="center"/>
    </xf>
    <xf numFmtId="37" fontId="109" fillId="0" borderId="1" xfId="15" applyNumberFormat="1" applyFont="1" applyBorder="1" applyAlignment="1">
      <alignment horizontal="center" vertical="center" wrapText="1" readingOrder="2"/>
    </xf>
    <xf numFmtId="0" fontId="111" fillId="0" borderId="0" xfId="15" applyFont="1" applyAlignment="1">
      <alignment horizontal="right" vertical="center" readingOrder="2"/>
    </xf>
    <xf numFmtId="0" fontId="109" fillId="0" borderId="0" xfId="15" applyFont="1" applyAlignment="1">
      <alignment horizontal="center" vertical="center" wrapText="1" readingOrder="2"/>
    </xf>
    <xf numFmtId="37" fontId="109" fillId="0" borderId="0" xfId="15" applyNumberFormat="1" applyFont="1" applyAlignment="1">
      <alignment horizontal="center" vertical="center" wrapText="1" readingOrder="2"/>
    </xf>
    <xf numFmtId="0" fontId="110" fillId="0" borderId="0" xfId="15" applyFont="1" applyAlignment="1">
      <alignment horizontal="right"/>
    </xf>
    <xf numFmtId="0" fontId="109" fillId="0" borderId="0" xfId="15" applyFont="1" applyAlignment="1">
      <alignment horizontal="center" vertical="center" readingOrder="2"/>
    </xf>
    <xf numFmtId="37" fontId="109" fillId="0" borderId="0" xfId="15" applyNumberFormat="1" applyFont="1" applyAlignment="1">
      <alignment horizontal="center" vertical="center" readingOrder="2"/>
    </xf>
    <xf numFmtId="0" fontId="110" fillId="0" borderId="0" xfId="15" applyFont="1" applyAlignment="1">
      <alignment vertical="center" readingOrder="2"/>
    </xf>
    <xf numFmtId="0" fontId="110" fillId="0" borderId="0" xfId="15" applyFont="1" applyAlignment="1">
      <alignment horizontal="right" vertical="center" indent="1" readingOrder="2"/>
    </xf>
    <xf numFmtId="171" fontId="109" fillId="0" borderId="0" xfId="15" applyNumberFormat="1" applyFont="1" applyAlignment="1">
      <alignment horizontal="center" vertical="center" readingOrder="2"/>
    </xf>
    <xf numFmtId="0" fontId="22" fillId="0" borderId="0" xfId="15" applyFont="1" applyAlignment="1">
      <alignment horizontal="right" vertical="center" readingOrder="2"/>
    </xf>
    <xf numFmtId="171" fontId="112" fillId="0" borderId="0" xfId="15" applyNumberFormat="1" applyFont="1" applyAlignment="1">
      <alignment horizontal="center" vertical="center" readingOrder="2"/>
    </xf>
    <xf numFmtId="38" fontId="109" fillId="0" borderId="0" xfId="15" applyNumberFormat="1" applyFont="1"/>
    <xf numFmtId="171" fontId="109" fillId="0" borderId="3" xfId="15" applyNumberFormat="1" applyFont="1" applyBorder="1" applyAlignment="1">
      <alignment horizontal="center" vertical="center" readingOrder="2"/>
    </xf>
    <xf numFmtId="0" fontId="66" fillId="0" borderId="0" xfId="15" applyFont="1" applyAlignment="1">
      <alignment horizontal="right" vertical="center" readingOrder="2"/>
    </xf>
    <xf numFmtId="0" fontId="113" fillId="0" borderId="0" xfId="15" applyFont="1" applyAlignment="1">
      <alignment horizontal="right" vertical="center" readingOrder="2"/>
    </xf>
    <xf numFmtId="171" fontId="3" fillId="0" borderId="0" xfId="15" applyNumberFormat="1" applyFont="1" applyAlignment="1">
      <alignment horizontal="center" vertical="center" readingOrder="2"/>
    </xf>
    <xf numFmtId="171" fontId="109" fillId="0" borderId="0" xfId="15" applyNumberFormat="1" applyFont="1" applyAlignment="1">
      <alignment horizontal="center"/>
    </xf>
    <xf numFmtId="171" fontId="109" fillId="0" borderId="3" xfId="15" applyNumberFormat="1" applyFont="1" applyBorder="1" applyAlignment="1">
      <alignment horizontal="center" vertical="center"/>
    </xf>
    <xf numFmtId="171" fontId="109" fillId="0" borderId="0" xfId="15" applyNumberFormat="1" applyFont="1" applyAlignment="1">
      <alignment horizontal="center" vertical="center"/>
    </xf>
    <xf numFmtId="171" fontId="109" fillId="0" borderId="0" xfId="17" applyNumberFormat="1" applyFont="1" applyFill="1" applyBorder="1" applyAlignment="1">
      <alignment horizontal="center" vertical="center" readingOrder="2"/>
    </xf>
    <xf numFmtId="171" fontId="109" fillId="0" borderId="0" xfId="15" applyNumberFormat="1" applyFont="1"/>
    <xf numFmtId="172" fontId="109" fillId="0" borderId="0" xfId="17" applyNumberFormat="1" applyFont="1" applyFill="1" applyAlignment="1">
      <alignment horizontal="center" vertical="center" readingOrder="2"/>
    </xf>
    <xf numFmtId="171" fontId="109" fillId="0" borderId="1" xfId="15" applyNumberFormat="1" applyFont="1" applyBorder="1" applyAlignment="1">
      <alignment horizontal="center" vertical="center" readingOrder="2"/>
    </xf>
    <xf numFmtId="171" fontId="111" fillId="0" borderId="7" xfId="15" applyNumberFormat="1" applyFont="1" applyBorder="1" applyAlignment="1">
      <alignment horizontal="center" vertical="center" readingOrder="2"/>
    </xf>
    <xf numFmtId="171" fontId="111" fillId="0" borderId="0" xfId="15" applyNumberFormat="1" applyFont="1" applyAlignment="1">
      <alignment horizontal="center" vertical="center" readingOrder="2"/>
    </xf>
    <xf numFmtId="173" fontId="108" fillId="0" borderId="0" xfId="15" applyNumberFormat="1" applyFont="1" applyAlignment="1">
      <alignment horizontal="center" vertical="center"/>
    </xf>
    <xf numFmtId="3" fontId="109" fillId="0" borderId="0" xfId="15" applyNumberFormat="1" applyFont="1"/>
    <xf numFmtId="3" fontId="45" fillId="0" borderId="0" xfId="0" applyNumberFormat="1" applyFont="1" applyFill="1" applyBorder="1" applyAlignment="1">
      <alignment horizontal="center" vertical="center" wrapText="1" readingOrder="2"/>
    </xf>
    <xf numFmtId="3" fontId="45" fillId="0" borderId="0" xfId="0" applyNumberFormat="1" applyFont="1" applyFill="1" applyAlignment="1">
      <alignment horizontal="center" vertical="center" wrapText="1" readingOrder="2"/>
    </xf>
    <xf numFmtId="3" fontId="47" fillId="0" borderId="0" xfId="0" applyNumberFormat="1" applyFont="1" applyFill="1" applyAlignment="1">
      <alignment horizontal="center" vertical="center" wrapText="1" readingOrder="2"/>
    </xf>
    <xf numFmtId="3" fontId="47" fillId="0" borderId="0" xfId="0" applyNumberFormat="1" applyFont="1" applyFill="1" applyBorder="1" applyAlignment="1">
      <alignment horizontal="center" vertical="center" wrapText="1" readingOrder="2"/>
    </xf>
    <xf numFmtId="3" fontId="0" fillId="0" borderId="8" xfId="0" applyNumberFormat="1" applyFill="1" applyBorder="1" applyAlignment="1">
      <alignment horizontal="center" vertical="center"/>
    </xf>
    <xf numFmtId="49" fontId="47" fillId="0" borderId="0" xfId="0" applyNumberFormat="1" applyFont="1" applyFill="1" applyAlignment="1">
      <alignment horizontal="center" vertical="center" wrapText="1"/>
    </xf>
    <xf numFmtId="49" fontId="47" fillId="0" borderId="0" xfId="0" applyNumberFormat="1" applyFont="1" applyFill="1" applyAlignment="1">
      <alignment horizontal="center" vertical="center" wrapText="1" readingOrder="2"/>
    </xf>
    <xf numFmtId="38" fontId="15" fillId="0" borderId="0" xfId="7" applyNumberFormat="1" applyFont="1" applyFill="1" applyAlignment="1">
      <alignment horizontal="center" vertical="center" shrinkToFit="1"/>
    </xf>
    <xf numFmtId="38" fontId="15" fillId="0" borderId="0" xfId="0" applyNumberFormat="1" applyFont="1" applyFill="1" applyAlignment="1">
      <alignment horizontal="center" vertical="center" shrinkToFit="1"/>
    </xf>
    <xf numFmtId="38" fontId="47" fillId="0" borderId="22" xfId="0" applyNumberFormat="1" applyFont="1" applyFill="1" applyBorder="1" applyAlignment="1">
      <alignment horizontal="center" vertical="center" wrapText="1" readingOrder="2"/>
    </xf>
    <xf numFmtId="38" fontId="47" fillId="0" borderId="8" xfId="0" applyNumberFormat="1" applyFont="1" applyFill="1" applyBorder="1" applyAlignment="1">
      <alignment horizontal="center" vertical="center" wrapText="1" readingOrder="2"/>
    </xf>
    <xf numFmtId="38" fontId="47" fillId="0" borderId="18" xfId="0" applyNumberFormat="1" applyFont="1" applyFill="1" applyBorder="1" applyAlignment="1">
      <alignment horizontal="center" vertical="center" wrapText="1" readingOrder="2"/>
    </xf>
    <xf numFmtId="38" fontId="47" fillId="0" borderId="10" xfId="0" applyNumberFormat="1" applyFont="1" applyFill="1" applyBorder="1" applyAlignment="1">
      <alignment horizontal="center" vertical="center" wrapText="1" readingOrder="2"/>
    </xf>
    <xf numFmtId="38" fontId="43" fillId="0" borderId="22" xfId="0" applyNumberFormat="1" applyFont="1" applyFill="1" applyBorder="1" applyAlignment="1">
      <alignment horizontal="center" vertical="center"/>
    </xf>
    <xf numFmtId="38" fontId="43" fillId="0" borderId="8" xfId="0" applyNumberFormat="1" applyFont="1" applyFill="1" applyBorder="1" applyAlignment="1">
      <alignment horizontal="center" vertical="center"/>
    </xf>
    <xf numFmtId="38" fontId="43" fillId="0" borderId="11" xfId="0" applyNumberFormat="1" applyFont="1" applyFill="1" applyBorder="1" applyAlignment="1">
      <alignment horizontal="center" vertical="center"/>
    </xf>
    <xf numFmtId="38" fontId="45" fillId="0" borderId="27" xfId="0" applyNumberFormat="1" applyFont="1" applyFill="1" applyBorder="1" applyAlignment="1">
      <alignment horizontal="center" vertical="center" wrapText="1" readingOrder="2"/>
    </xf>
    <xf numFmtId="38" fontId="45" fillId="0" borderId="32" xfId="0" applyNumberFormat="1" applyFont="1" applyFill="1" applyBorder="1" applyAlignment="1">
      <alignment horizontal="center" vertical="center" wrapText="1" readingOrder="2"/>
    </xf>
    <xf numFmtId="49" fontId="0" fillId="0" borderId="0" xfId="0" applyNumberFormat="1" applyFill="1" applyAlignment="1">
      <alignment wrapText="1"/>
    </xf>
    <xf numFmtId="38" fontId="0" fillId="0" borderId="0" xfId="0" applyNumberFormat="1" applyFill="1" applyAlignment="1">
      <alignment horizontal="center"/>
    </xf>
    <xf numFmtId="38" fontId="51" fillId="0" borderId="0" xfId="0" applyNumberFormat="1" applyFont="1" applyFill="1" applyAlignment="1">
      <alignment horizontal="center" vertical="center" wrapText="1" readingOrder="2"/>
    </xf>
    <xf numFmtId="38" fontId="14" fillId="0" borderId="0" xfId="0" applyNumberFormat="1" applyFont="1" applyFill="1" applyAlignment="1">
      <alignment horizontal="center" vertical="center" wrapText="1" readingOrder="2"/>
    </xf>
    <xf numFmtId="38" fontId="47" fillId="0" borderId="0" xfId="0" applyNumberFormat="1" applyFont="1" applyFill="1" applyAlignment="1">
      <alignment horizontal="center" vertical="center" wrapText="1" readingOrder="2"/>
    </xf>
    <xf numFmtId="38" fontId="45" fillId="0" borderId="1" xfId="0" applyNumberFormat="1" applyFont="1" applyFill="1" applyBorder="1" applyAlignment="1">
      <alignment horizontal="center" vertical="center" wrapText="1" readingOrder="2"/>
    </xf>
    <xf numFmtId="38" fontId="45" fillId="0" borderId="0" xfId="0" applyNumberFormat="1" applyFont="1" applyFill="1" applyBorder="1" applyAlignment="1">
      <alignment horizontal="center" vertical="center" wrapText="1" readingOrder="2"/>
    </xf>
    <xf numFmtId="38" fontId="47" fillId="0" borderId="0" xfId="0" applyNumberFormat="1" applyFont="1" applyFill="1" applyAlignment="1">
      <alignment horizontal="center"/>
    </xf>
    <xf numFmtId="38" fontId="47" fillId="0" borderId="0" xfId="0" applyNumberFormat="1" applyFont="1" applyFill="1"/>
    <xf numFmtId="38" fontId="5" fillId="0" borderId="0" xfId="0" applyNumberFormat="1" applyFont="1" applyFill="1" applyAlignment="1">
      <alignment horizontal="center" vertical="center" wrapText="1" readingOrder="2"/>
    </xf>
    <xf numFmtId="38" fontId="54" fillId="0" borderId="0" xfId="0" applyNumberFormat="1" applyFont="1" applyFill="1"/>
    <xf numFmtId="38" fontId="0" fillId="0" borderId="0" xfId="0" applyNumberFormat="1" applyFill="1"/>
    <xf numFmtId="38" fontId="47" fillId="0" borderId="0" xfId="0" applyNumberFormat="1" applyFont="1" applyFill="1" applyAlignment="1">
      <alignment horizontal="right" vertical="center" wrapText="1" indent="1" readingOrder="2"/>
    </xf>
    <xf numFmtId="38" fontId="45" fillId="0" borderId="0" xfId="0" applyNumberFormat="1" applyFont="1" applyFill="1" applyAlignment="1">
      <alignment horizontal="right" vertical="center" wrapText="1" indent="1" readingOrder="2"/>
    </xf>
    <xf numFmtId="38" fontId="47" fillId="0" borderId="0" xfId="0" applyNumberFormat="1" applyFont="1" applyFill="1" applyAlignment="1">
      <alignment horizontal="right" indent="1"/>
    </xf>
    <xf numFmtId="38" fontId="11" fillId="0" borderId="0" xfId="0" applyNumberFormat="1" applyFont="1" applyFill="1" applyAlignment="1">
      <alignment horizontal="right" vertical="center" wrapText="1" indent="1" readingOrder="2"/>
    </xf>
    <xf numFmtId="38" fontId="45" fillId="0" borderId="0" xfId="0" applyNumberFormat="1" applyFont="1" applyFill="1" applyAlignment="1">
      <alignment horizontal="right" vertical="center" wrapText="1" readingOrder="2"/>
    </xf>
    <xf numFmtId="38" fontId="45" fillId="0" borderId="0" xfId="0" applyNumberFormat="1" applyFont="1" applyFill="1" applyAlignment="1">
      <alignment horizontal="center" vertical="center" wrapText="1" readingOrder="2"/>
    </xf>
    <xf numFmtId="38" fontId="6" fillId="0" borderId="0" xfId="0" applyNumberFormat="1" applyFont="1" applyFill="1" applyAlignment="1">
      <alignment horizontal="center" vertical="center" wrapText="1" readingOrder="2"/>
    </xf>
    <xf numFmtId="38" fontId="47" fillId="0" borderId="0" xfId="0" applyNumberFormat="1" applyFont="1" applyFill="1" applyAlignment="1">
      <alignment horizontal="right" vertical="center" wrapText="1" readingOrder="2"/>
    </xf>
    <xf numFmtId="38" fontId="11" fillId="0" borderId="0" xfId="0" applyNumberFormat="1" applyFont="1" applyFill="1" applyAlignment="1">
      <alignment horizontal="center" vertical="center" wrapText="1" readingOrder="2"/>
    </xf>
    <xf numFmtId="38" fontId="45" fillId="0" borderId="3" xfId="0" applyNumberFormat="1" applyFont="1" applyFill="1" applyBorder="1" applyAlignment="1">
      <alignment horizontal="center" vertical="center" wrapText="1" readingOrder="2"/>
    </xf>
    <xf numFmtId="38" fontId="5" fillId="0" borderId="3" xfId="0" applyNumberFormat="1" applyFont="1" applyFill="1" applyBorder="1" applyAlignment="1">
      <alignment horizontal="center" vertical="center" wrapText="1" readingOrder="2"/>
    </xf>
    <xf numFmtId="38" fontId="12" fillId="0" borderId="0" xfId="0" applyNumberFormat="1" applyFont="1" applyFill="1" applyAlignment="1">
      <alignment horizontal="center" vertical="center" wrapText="1" readingOrder="2"/>
    </xf>
    <xf numFmtId="38" fontId="45" fillId="0" borderId="2" xfId="0" applyNumberFormat="1" applyFont="1" applyFill="1" applyBorder="1" applyAlignment="1">
      <alignment horizontal="center" vertical="center" wrapText="1" readingOrder="2"/>
    </xf>
    <xf numFmtId="38" fontId="45" fillId="0" borderId="4" xfId="0" applyNumberFormat="1" applyFont="1" applyFill="1" applyBorder="1" applyAlignment="1">
      <alignment horizontal="center" vertical="center" wrapText="1" readingOrder="2"/>
    </xf>
    <xf numFmtId="38" fontId="5" fillId="0" borderId="4" xfId="0" applyNumberFormat="1" applyFont="1" applyFill="1" applyBorder="1" applyAlignment="1">
      <alignment horizontal="center" vertical="center" wrapText="1" readingOrder="2"/>
    </xf>
    <xf numFmtId="38" fontId="11" fillId="0" borderId="0" xfId="0" applyNumberFormat="1" applyFont="1" applyFill="1" applyAlignment="1">
      <alignment horizontal="justify" vertical="center" readingOrder="2"/>
    </xf>
    <xf numFmtId="38" fontId="45" fillId="0" borderId="0" xfId="0" applyNumberFormat="1" applyFont="1" applyFill="1" applyAlignment="1">
      <alignment horizontal="center" vertical="center" wrapText="1" readingOrder="2"/>
    </xf>
    <xf numFmtId="38" fontId="5" fillId="0" borderId="0" xfId="0" applyNumberFormat="1" applyFont="1" applyFill="1" applyAlignment="1">
      <alignment vertical="center" readingOrder="2"/>
    </xf>
    <xf numFmtId="38" fontId="4" fillId="0" borderId="0" xfId="0" applyNumberFormat="1" applyFont="1" applyFill="1" applyAlignment="1">
      <alignment vertical="center" wrapText="1" readingOrder="2"/>
    </xf>
    <xf numFmtId="38" fontId="3" fillId="0" borderId="0" xfId="0" applyNumberFormat="1" applyFont="1" applyFill="1" applyAlignment="1">
      <alignment horizontal="justify" vertical="center" readingOrder="2"/>
    </xf>
    <xf numFmtId="38" fontId="8" fillId="0" borderId="0" xfId="0" applyNumberFormat="1" applyFont="1" applyFill="1" applyAlignment="1">
      <alignment horizontal="justify" vertical="center" wrapText="1" readingOrder="2"/>
    </xf>
    <xf numFmtId="38" fontId="7" fillId="0" borderId="0" xfId="0" applyNumberFormat="1" applyFont="1" applyFill="1" applyAlignment="1">
      <alignment horizontal="center" vertical="center" wrapText="1" readingOrder="2"/>
    </xf>
    <xf numFmtId="38" fontId="9" fillId="0" borderId="0" xfId="0" applyNumberFormat="1" applyFont="1" applyFill="1" applyAlignment="1">
      <alignment vertical="center" wrapText="1" readingOrder="2"/>
    </xf>
    <xf numFmtId="38" fontId="4" fillId="0" borderId="0" xfId="0" applyNumberFormat="1" applyFont="1" applyFill="1" applyAlignment="1">
      <alignment horizontal="justify" vertical="center" readingOrder="2"/>
    </xf>
    <xf numFmtId="38" fontId="7" fillId="0" borderId="0" xfId="0" applyNumberFormat="1" applyFont="1" applyFill="1" applyAlignment="1">
      <alignment vertical="center" readingOrder="2"/>
    </xf>
    <xf numFmtId="38" fontId="10" fillId="0" borderId="0" xfId="0" applyNumberFormat="1" applyFont="1" applyFill="1" applyAlignment="1">
      <alignment vertical="center" wrapText="1" readingOrder="2"/>
    </xf>
    <xf numFmtId="38" fontId="11" fillId="0" borderId="0" xfId="0" applyNumberFormat="1" applyFont="1" applyFill="1" applyAlignment="1">
      <alignment vertical="center" wrapText="1" readingOrder="2"/>
    </xf>
    <xf numFmtId="38" fontId="3" fillId="0" borderId="0" xfId="0" applyNumberFormat="1" applyFont="1" applyFill="1" applyAlignment="1">
      <alignment horizontal="right" vertical="center"/>
    </xf>
    <xf numFmtId="38" fontId="40" fillId="0" borderId="0" xfId="0" applyNumberFormat="1" applyFont="1" applyFill="1"/>
    <xf numFmtId="38" fontId="15" fillId="0" borderId="0" xfId="2" applyNumberFormat="1" applyFont="1" applyFill="1" applyAlignment="1">
      <alignment horizontal="right" vertical="top" wrapText="1" readingOrder="2"/>
    </xf>
    <xf numFmtId="38" fontId="25" fillId="0" borderId="0" xfId="2" applyNumberFormat="1" applyFont="1" applyFill="1" applyAlignment="1">
      <alignment horizontal="center" vertical="center"/>
    </xf>
    <xf numFmtId="38" fontId="0" fillId="0" borderId="0" xfId="0" applyNumberFormat="1" applyFont="1" applyFill="1" applyAlignment="1">
      <alignment horizontal="right" indent="1"/>
    </xf>
    <xf numFmtId="38" fontId="0" fillId="0" borderId="0" xfId="0" applyNumberFormat="1" applyFont="1" applyFill="1"/>
    <xf numFmtId="38" fontId="45" fillId="0" borderId="26" xfId="0" applyNumberFormat="1" applyFont="1" applyFill="1" applyBorder="1" applyAlignment="1">
      <alignment horizontal="center" vertical="center" wrapText="1" readingOrder="2"/>
    </xf>
    <xf numFmtId="38" fontId="16" fillId="0" borderId="27" xfId="0" applyNumberFormat="1" applyFont="1" applyFill="1" applyBorder="1" applyAlignment="1">
      <alignment horizontal="center" vertical="center" wrapText="1" readingOrder="2"/>
    </xf>
    <xf numFmtId="38" fontId="16" fillId="0" borderId="28" xfId="0" applyNumberFormat="1" applyFont="1" applyFill="1" applyBorder="1" applyAlignment="1">
      <alignment horizontal="center" vertical="center" wrapText="1" readingOrder="2"/>
    </xf>
    <xf numFmtId="38" fontId="45" fillId="0" borderId="29" xfId="0" applyNumberFormat="1" applyFont="1" applyFill="1" applyBorder="1" applyAlignment="1">
      <alignment horizontal="center" vertical="center" wrapText="1" readingOrder="2"/>
    </xf>
    <xf numFmtId="38" fontId="45" fillId="0" borderId="22" xfId="0" applyNumberFormat="1" applyFont="1" applyFill="1" applyBorder="1" applyAlignment="1">
      <alignment horizontal="right" vertical="center" readingOrder="2"/>
    </xf>
    <xf numFmtId="38" fontId="77" fillId="0" borderId="22" xfId="0" applyNumberFormat="1" applyFont="1" applyFill="1" applyBorder="1" applyAlignment="1">
      <alignment horizontal="center" vertical="center" wrapText="1" readingOrder="2"/>
    </xf>
    <xf numFmtId="38" fontId="15" fillId="0" borderId="22" xfId="5" applyNumberFormat="1" applyFont="1" applyFill="1" applyBorder="1" applyAlignment="1">
      <alignment horizontal="center" vertical="center" shrinkToFit="1" readingOrder="2"/>
    </xf>
    <xf numFmtId="38" fontId="45" fillId="0" borderId="8" xfId="0" applyNumberFormat="1" applyFont="1" applyFill="1" applyBorder="1" applyAlignment="1">
      <alignment horizontal="right" vertical="center" readingOrder="2"/>
    </xf>
    <xf numFmtId="38" fontId="77" fillId="0" borderId="8" xfId="0" applyNumberFormat="1" applyFont="1" applyFill="1" applyBorder="1" applyAlignment="1">
      <alignment horizontal="center" vertical="center" wrapText="1" readingOrder="2"/>
    </xf>
    <xf numFmtId="38" fontId="115" fillId="0" borderId="8" xfId="0" applyNumberFormat="1" applyFont="1" applyFill="1" applyBorder="1" applyAlignment="1">
      <alignment horizontal="center" vertical="center" wrapText="1" readingOrder="2"/>
    </xf>
    <xf numFmtId="38" fontId="15" fillId="0" borderId="20" xfId="5" applyNumberFormat="1" applyFont="1" applyFill="1" applyBorder="1" applyAlignment="1">
      <alignment horizontal="center" vertical="center" shrinkToFit="1" readingOrder="2"/>
    </xf>
    <xf numFmtId="38" fontId="0" fillId="0" borderId="0" xfId="0" applyNumberFormat="1" applyFill="1" applyAlignment="1">
      <alignment wrapText="1"/>
    </xf>
    <xf numFmtId="38" fontId="0" fillId="0" borderId="0" xfId="0" applyNumberFormat="1" applyFont="1" applyFill="1" applyAlignment="1">
      <alignment wrapText="1"/>
    </xf>
    <xf numFmtId="38" fontId="46" fillId="0" borderId="0" xfId="0" applyNumberFormat="1" applyFont="1" applyFill="1"/>
    <xf numFmtId="38" fontId="45" fillId="0" borderId="11" xfId="0" applyNumberFormat="1" applyFont="1" applyFill="1" applyBorder="1" applyAlignment="1">
      <alignment horizontal="center" vertical="center" wrapText="1" readingOrder="2"/>
    </xf>
    <xf numFmtId="38" fontId="45" fillId="0" borderId="20" xfId="0" applyNumberFormat="1" applyFont="1" applyFill="1" applyBorder="1" applyAlignment="1">
      <alignment horizontal="center" vertical="center" wrapText="1" readingOrder="2"/>
    </xf>
    <xf numFmtId="38" fontId="15" fillId="0" borderId="22" xfId="0" applyNumberFormat="1" applyFont="1" applyFill="1" applyBorder="1" applyAlignment="1">
      <alignment horizontal="right" vertical="center" readingOrder="2"/>
    </xf>
    <xf numFmtId="38" fontId="15" fillId="0" borderId="23" xfId="5" applyNumberFormat="1" applyFont="1" applyFill="1" applyBorder="1" applyAlignment="1">
      <alignment horizontal="center" vertical="center" shrinkToFit="1" readingOrder="2"/>
    </xf>
    <xf numFmtId="38" fontId="43" fillId="0" borderId="0" xfId="0" applyNumberFormat="1" applyFont="1" applyFill="1"/>
    <xf numFmtId="38" fontId="15" fillId="0" borderId="8" xfId="0" applyNumberFormat="1" applyFont="1" applyFill="1" applyBorder="1" applyAlignment="1">
      <alignment horizontal="right" vertical="center" shrinkToFit="1" readingOrder="2"/>
    </xf>
    <xf numFmtId="38" fontId="15" fillId="0" borderId="8" xfId="5" applyNumberFormat="1" applyFont="1" applyFill="1" applyBorder="1" applyAlignment="1">
      <alignment horizontal="center" vertical="center" shrinkToFit="1" readingOrder="2"/>
    </xf>
    <xf numFmtId="38" fontId="15" fillId="0" borderId="18" xfId="5" applyNumberFormat="1" applyFont="1" applyFill="1" applyBorder="1" applyAlignment="1">
      <alignment horizontal="center" vertical="center" shrinkToFit="1" readingOrder="2"/>
    </xf>
    <xf numFmtId="38" fontId="15" fillId="0" borderId="8" xfId="0" applyNumberFormat="1" applyFont="1" applyFill="1" applyBorder="1" applyAlignment="1">
      <alignment horizontal="right" vertical="center" readingOrder="2"/>
    </xf>
    <xf numFmtId="38" fontId="15" fillId="0" borderId="10" xfId="0" applyNumberFormat="1" applyFont="1" applyFill="1" applyBorder="1" applyAlignment="1">
      <alignment horizontal="right" vertical="center" readingOrder="2"/>
    </xf>
    <xf numFmtId="38" fontId="15" fillId="0" borderId="11" xfId="5" applyNumberFormat="1" applyFont="1" applyFill="1" applyBorder="1" applyAlignment="1">
      <alignment horizontal="center" vertical="center" shrinkToFit="1" readingOrder="2"/>
    </xf>
    <xf numFmtId="38" fontId="15" fillId="0" borderId="32" xfId="5" applyNumberFormat="1" applyFont="1" applyFill="1" applyBorder="1" applyAlignment="1">
      <alignment horizontal="center" vertical="center" shrinkToFit="1" readingOrder="2"/>
    </xf>
    <xf numFmtId="38" fontId="15" fillId="0" borderId="41" xfId="5" applyNumberFormat="1" applyFont="1" applyFill="1" applyBorder="1" applyAlignment="1">
      <alignment horizontal="center" vertical="center" shrinkToFit="1" readingOrder="2"/>
    </xf>
    <xf numFmtId="38" fontId="47" fillId="0" borderId="0" xfId="0" applyNumberFormat="1" applyFont="1" applyFill="1" applyBorder="1" applyAlignment="1">
      <alignment horizontal="center" vertical="center" wrapText="1" readingOrder="2"/>
    </xf>
    <xf numFmtId="38" fontId="16" fillId="0" borderId="0" xfId="0" applyNumberFormat="1" applyFont="1" applyFill="1" applyBorder="1" applyAlignment="1">
      <alignment horizontal="center" vertical="center"/>
    </xf>
    <xf numFmtId="38" fontId="81" fillId="0" borderId="0" xfId="0" applyNumberFormat="1" applyFont="1" applyFill="1" applyAlignment="1">
      <alignment vertical="center" readingOrder="2"/>
    </xf>
    <xf numFmtId="38" fontId="47" fillId="0" borderId="0" xfId="0" applyNumberFormat="1" applyFont="1" applyFill="1" applyAlignment="1">
      <alignment vertical="center" readingOrder="2"/>
    </xf>
    <xf numFmtId="38" fontId="47" fillId="0" borderId="0" xfId="0" applyNumberFormat="1" applyFont="1" applyFill="1" applyBorder="1" applyAlignment="1">
      <alignment vertical="center" wrapText="1" readingOrder="2"/>
    </xf>
    <xf numFmtId="38" fontId="46" fillId="0" borderId="1" xfId="0" applyNumberFormat="1" applyFont="1" applyFill="1" applyBorder="1" applyAlignment="1">
      <alignment horizontal="center" vertical="center" wrapText="1" readingOrder="2"/>
    </xf>
    <xf numFmtId="38" fontId="47" fillId="0" borderId="0" xfId="0" applyNumberFormat="1" applyFont="1" applyFill="1" applyBorder="1" applyAlignment="1">
      <alignment horizontal="right" vertical="center" wrapText="1" readingOrder="2"/>
    </xf>
    <xf numFmtId="38" fontId="47" fillId="0" borderId="2" xfId="0" applyNumberFormat="1" applyFont="1" applyFill="1" applyBorder="1" applyAlignment="1">
      <alignment horizontal="center" vertical="center" wrapText="1" readingOrder="2"/>
    </xf>
    <xf numFmtId="38" fontId="47" fillId="0" borderId="0" xfId="0" applyNumberFormat="1" applyFont="1" applyFill="1" applyAlignment="1">
      <alignment horizontal="right" vertical="center" wrapText="1" readingOrder="2"/>
    </xf>
    <xf numFmtId="38" fontId="52" fillId="0" borderId="0" xfId="0" applyNumberFormat="1" applyFont="1" applyAlignment="1">
      <alignment vertical="center" wrapText="1" readingOrder="2"/>
    </xf>
    <xf numFmtId="38" fontId="0" fillId="0" borderId="0" xfId="0" applyNumberFormat="1" applyAlignment="1">
      <alignment horizontal="center"/>
    </xf>
    <xf numFmtId="38" fontId="85" fillId="0" borderId="0" xfId="0" applyNumberFormat="1" applyFont="1" applyAlignment="1">
      <alignment vertical="center"/>
    </xf>
    <xf numFmtId="38" fontId="0" fillId="0" borderId="0" xfId="8" applyNumberFormat="1" applyFont="1" applyFill="1" applyAlignment="1">
      <alignment horizontal="center"/>
    </xf>
    <xf numFmtId="38" fontId="52" fillId="0" borderId="0" xfId="0" applyNumberFormat="1" applyFont="1" applyAlignment="1">
      <alignment vertical="center" readingOrder="2"/>
    </xf>
    <xf numFmtId="38" fontId="52" fillId="0" borderId="0" xfId="0" applyNumberFormat="1" applyFont="1" applyAlignment="1">
      <alignment horizontal="center" vertical="center" readingOrder="2"/>
    </xf>
    <xf numFmtId="38" fontId="0" fillId="0" borderId="0" xfId="0" applyNumberFormat="1"/>
    <xf numFmtId="38" fontId="0" fillId="0" borderId="0" xfId="8" applyNumberFormat="1" applyFont="1" applyFill="1"/>
    <xf numFmtId="38" fontId="85" fillId="0" borderId="0" xfId="0" applyNumberFormat="1" applyFont="1" applyAlignment="1">
      <alignment horizontal="center" vertical="center"/>
    </xf>
    <xf numFmtId="38" fontId="47" fillId="0" borderId="0" xfId="0" applyNumberFormat="1" applyFont="1"/>
    <xf numFmtId="38" fontId="35" fillId="0" borderId="0" xfId="3" applyNumberFormat="1" applyFont="1" applyAlignment="1">
      <alignment horizontal="right" vertical="center" readingOrder="2"/>
    </xf>
    <xf numFmtId="38" fontId="35" fillId="0" borderId="1" xfId="3" applyNumberFormat="1" applyFont="1" applyBorder="1" applyAlignment="1">
      <alignment horizontal="center" vertical="center" readingOrder="2"/>
    </xf>
    <xf numFmtId="38" fontId="35" fillId="0" borderId="0" xfId="3" applyNumberFormat="1" applyFont="1" applyAlignment="1">
      <alignment horizontal="center" vertical="center" readingOrder="2"/>
    </xf>
    <xf numFmtId="38" fontId="47" fillId="0" borderId="0" xfId="0" applyNumberFormat="1" applyFont="1" applyAlignment="1">
      <alignment wrapText="1"/>
    </xf>
    <xf numFmtId="38" fontId="35" fillId="0" borderId="1" xfId="3" applyNumberFormat="1" applyFont="1" applyBorder="1" applyAlignment="1">
      <alignment horizontal="center" readingOrder="2"/>
    </xf>
    <xf numFmtId="38" fontId="47" fillId="0" borderId="1" xfId="0" applyNumberFormat="1" applyFont="1" applyBorder="1" applyAlignment="1">
      <alignment horizontal="center"/>
    </xf>
    <xf numFmtId="38" fontId="47" fillId="0" borderId="0" xfId="8" applyNumberFormat="1" applyFont="1" applyFill="1"/>
    <xf numFmtId="38" fontId="15" fillId="0" borderId="0" xfId="0" applyNumberFormat="1" applyFont="1" applyAlignment="1">
      <alignment horizontal="center" vertical="center" readingOrder="2"/>
    </xf>
    <xf numFmtId="38" fontId="35" fillId="0" borderId="0" xfId="3" applyNumberFormat="1" applyFont="1" applyAlignment="1">
      <alignment horizontal="center" readingOrder="2"/>
    </xf>
    <xf numFmtId="38" fontId="47" fillId="0" borderId="0" xfId="0" applyNumberFormat="1" applyFont="1" applyAlignment="1">
      <alignment horizontal="center"/>
    </xf>
    <xf numFmtId="38" fontId="45" fillId="0" borderId="0" xfId="0" applyNumberFormat="1" applyFont="1" applyFill="1"/>
    <xf numFmtId="38" fontId="47" fillId="0" borderId="0" xfId="0" applyNumberFormat="1" applyFont="1" applyAlignment="1">
      <alignment horizontal="center" wrapText="1"/>
    </xf>
    <xf numFmtId="38" fontId="47" fillId="0" borderId="0" xfId="0" applyNumberFormat="1" applyFont="1" applyAlignment="1">
      <alignment horizontal="center" vertical="center" wrapText="1" readingOrder="2"/>
    </xf>
    <xf numFmtId="38" fontId="47" fillId="0" borderId="0" xfId="0" applyNumberFormat="1" applyFont="1" applyAlignment="1">
      <alignment horizontal="center" vertical="center"/>
    </xf>
    <xf numFmtId="38" fontId="47" fillId="0" borderId="0" xfId="0" applyNumberFormat="1" applyFont="1" applyAlignment="1">
      <alignment horizontal="center" wrapText="1" readingOrder="2"/>
    </xf>
    <xf numFmtId="38" fontId="47" fillId="0" borderId="0" xfId="8" applyNumberFormat="1" applyFont="1" applyFill="1" applyBorder="1"/>
    <xf numFmtId="38" fontId="15" fillId="0" borderId="0" xfId="0" applyNumberFormat="1" applyFont="1" applyAlignment="1">
      <alignment horizontal="center" readingOrder="2"/>
    </xf>
    <xf numFmtId="38" fontId="16" fillId="0" borderId="0" xfId="0" applyNumberFormat="1" applyFont="1" applyAlignment="1">
      <alignment horizontal="center" vertical="center" readingOrder="2"/>
    </xf>
    <xf numFmtId="38" fontId="45" fillId="0" borderId="0" xfId="0" applyNumberFormat="1" applyFont="1" applyAlignment="1">
      <alignment wrapText="1"/>
    </xf>
    <xf numFmtId="38" fontId="16" fillId="0" borderId="3" xfId="0" applyNumberFormat="1" applyFont="1" applyBorder="1" applyAlignment="1">
      <alignment horizontal="center" vertical="center" readingOrder="2"/>
    </xf>
    <xf numFmtId="38" fontId="45" fillId="0" borderId="0" xfId="0" applyNumberFormat="1" applyFont="1" applyAlignment="1">
      <alignment horizontal="center" vertical="center" wrapText="1" readingOrder="2"/>
    </xf>
    <xf numFmtId="38" fontId="45" fillId="0" borderId="0" xfId="0" applyNumberFormat="1" applyFont="1"/>
    <xf numFmtId="38" fontId="15" fillId="0" borderId="0" xfId="0" applyNumberFormat="1" applyFont="1" applyAlignment="1">
      <alignment horizontal="center" vertical="center" shrinkToFit="1" readingOrder="2"/>
    </xf>
    <xf numFmtId="38" fontId="15" fillId="0" borderId="0" xfId="5" applyNumberFormat="1" applyFont="1" applyFill="1" applyBorder="1" applyAlignment="1">
      <alignment horizontal="center" vertical="center" shrinkToFit="1" readingOrder="2"/>
    </xf>
    <xf numFmtId="38" fontId="16" fillId="0" borderId="3" xfId="0" applyNumberFormat="1" applyFont="1" applyBorder="1" applyAlignment="1">
      <alignment horizontal="center" readingOrder="2"/>
    </xf>
    <xf numFmtId="38" fontId="15" fillId="0" borderId="0" xfId="5" applyNumberFormat="1" applyFont="1" applyFill="1" applyBorder="1" applyAlignment="1">
      <alignment horizontal="center" shrinkToFit="1" readingOrder="2"/>
    </xf>
    <xf numFmtId="38" fontId="47" fillId="0" borderId="1" xfId="0" applyNumberFormat="1" applyFont="1" applyBorder="1" applyAlignment="1">
      <alignment horizontal="center" vertical="center" wrapText="1" readingOrder="2"/>
    </xf>
    <xf numFmtId="38" fontId="15" fillId="0" borderId="1" xfId="5" applyNumberFormat="1" applyFont="1" applyFill="1" applyBorder="1" applyAlignment="1">
      <alignment horizontal="center" shrinkToFit="1" readingOrder="2"/>
    </xf>
    <xf numFmtId="38" fontId="47" fillId="0" borderId="1" xfId="0" applyNumberFormat="1" applyFont="1" applyBorder="1" applyAlignment="1">
      <alignment horizontal="center" wrapText="1" readingOrder="2"/>
    </xf>
    <xf numFmtId="38" fontId="45" fillId="0" borderId="0" xfId="8" applyNumberFormat="1" applyFont="1" applyFill="1" applyBorder="1"/>
    <xf numFmtId="38" fontId="15" fillId="0" borderId="0" xfId="0" applyNumberFormat="1" applyFont="1" applyAlignment="1">
      <alignment horizontal="center" vertical="center" wrapText="1" shrinkToFit="1" readingOrder="2"/>
    </xf>
    <xf numFmtId="38" fontId="16" fillId="0" borderId="4" xfId="0" applyNumberFormat="1" applyFont="1" applyBorder="1" applyAlignment="1">
      <alignment horizontal="center" vertical="center" readingOrder="2"/>
    </xf>
    <xf numFmtId="38" fontId="114" fillId="0" borderId="0" xfId="0" applyNumberFormat="1" applyFont="1" applyAlignment="1">
      <alignment horizontal="center" vertical="center"/>
    </xf>
    <xf numFmtId="38" fontId="16" fillId="0" borderId="5" xfId="0" applyNumberFormat="1" applyFont="1" applyBorder="1" applyAlignment="1">
      <alignment horizontal="center" vertical="center"/>
    </xf>
    <xf numFmtId="38" fontId="42" fillId="0" borderId="0" xfId="0" applyNumberFormat="1" applyFont="1" applyAlignment="1">
      <alignment horizontal="center" vertical="center"/>
    </xf>
    <xf numFmtId="38" fontId="35" fillId="0" borderId="0" xfId="3" applyNumberFormat="1" applyFont="1" applyAlignment="1">
      <alignment readingOrder="2"/>
    </xf>
    <xf numFmtId="38" fontId="0" fillId="0" borderId="0" xfId="0" applyNumberFormat="1" applyAlignment="1">
      <alignment wrapText="1"/>
    </xf>
    <xf numFmtId="38" fontId="0" fillId="0" borderId="0" xfId="0" applyNumberFormat="1" applyAlignment="1">
      <alignment horizontal="center" wrapText="1"/>
    </xf>
    <xf numFmtId="38" fontId="22" fillId="0" borderId="0" xfId="0" applyNumberFormat="1" applyFont="1" applyAlignment="1">
      <alignment horizontal="center" vertical="center" readingOrder="2"/>
    </xf>
    <xf numFmtId="38" fontId="0" fillId="0" borderId="0" xfId="8" applyNumberFormat="1" applyFont="1" applyFill="1" applyBorder="1"/>
    <xf numFmtId="38" fontId="47" fillId="0" borderId="0" xfId="3" applyNumberFormat="1" applyFont="1" applyAlignment="1">
      <alignment horizontal="right" vertical="center" wrapText="1" readingOrder="2"/>
    </xf>
    <xf numFmtId="38" fontId="47" fillId="0" borderId="0" xfId="3" applyNumberFormat="1" applyFont="1" applyAlignment="1">
      <alignment horizontal="center" vertical="center" wrapText="1" readingOrder="2"/>
    </xf>
    <xf numFmtId="38" fontId="69" fillId="0" borderId="0" xfId="0" applyNumberFormat="1" applyFont="1" applyAlignment="1">
      <alignment wrapText="1"/>
    </xf>
    <xf numFmtId="38" fontId="69" fillId="0" borderId="0" xfId="0" applyNumberFormat="1" applyFont="1"/>
    <xf numFmtId="38" fontId="87" fillId="0" borderId="0" xfId="0" applyNumberFormat="1" applyFont="1" applyAlignment="1">
      <alignment vertical="center"/>
    </xf>
    <xf numFmtId="38" fontId="69" fillId="0" borderId="0" xfId="8" applyNumberFormat="1" applyFont="1" applyFill="1" applyBorder="1"/>
    <xf numFmtId="38" fontId="86" fillId="0" borderId="0" xfId="0" applyNumberFormat="1" applyFont="1" applyAlignment="1">
      <alignment vertical="center"/>
    </xf>
    <xf numFmtId="38" fontId="69" fillId="0" borderId="0" xfId="0" applyNumberFormat="1" applyFont="1" applyFill="1"/>
    <xf numFmtId="38" fontId="42" fillId="0" borderId="0" xfId="0" applyNumberFormat="1" applyFont="1" applyAlignment="1">
      <alignment vertical="center"/>
    </xf>
    <xf numFmtId="38" fontId="45" fillId="0" borderId="0" xfId="0" applyNumberFormat="1" applyFont="1" applyAlignment="1">
      <alignment horizontal="center" wrapText="1"/>
    </xf>
    <xf numFmtId="38" fontId="85" fillId="0" borderId="0" xfId="0" applyNumberFormat="1" applyFont="1" applyFill="1" applyAlignment="1">
      <alignment vertical="center"/>
    </xf>
    <xf numFmtId="38" fontId="0" fillId="0" borderId="0" xfId="0" applyNumberFormat="1" applyFill="1" applyAlignment="1">
      <alignment horizontal="right" wrapText="1"/>
    </xf>
    <xf numFmtId="38" fontId="52" fillId="0" borderId="0" xfId="0" applyNumberFormat="1" applyFont="1" applyFill="1" applyAlignment="1">
      <alignment vertical="center" wrapText="1" readingOrder="2"/>
    </xf>
    <xf numFmtId="38" fontId="35" fillId="0" borderId="0" xfId="3" applyNumberFormat="1" applyFont="1" applyFill="1" applyBorder="1" applyAlignment="1">
      <alignment readingOrder="2"/>
    </xf>
    <xf numFmtId="38" fontId="0" fillId="0" borderId="0" xfId="0" applyNumberFormat="1" applyFill="1" applyAlignment="1">
      <alignment horizontal="center" vertical="center" wrapText="1"/>
    </xf>
    <xf numFmtId="38" fontId="22" fillId="0" borderId="0" xfId="0" applyNumberFormat="1" applyFont="1" applyFill="1" applyBorder="1" applyAlignment="1">
      <alignment horizontal="center" vertical="center" readingOrder="2"/>
    </xf>
    <xf numFmtId="38" fontId="69" fillId="0" borderId="0" xfId="0" applyNumberFormat="1" applyFont="1" applyFill="1" applyAlignment="1">
      <alignment wrapText="1"/>
    </xf>
    <xf numFmtId="38" fontId="47" fillId="0" borderId="0" xfId="3" applyNumberFormat="1" applyFont="1" applyFill="1" applyBorder="1" applyAlignment="1">
      <alignment horizontal="right" vertical="center" wrapText="1" readingOrder="2"/>
    </xf>
    <xf numFmtId="38" fontId="47" fillId="0" borderId="0" xfId="3" applyNumberFormat="1" applyFont="1" applyFill="1" applyBorder="1" applyAlignment="1">
      <alignment horizontal="center" vertical="center" wrapText="1" readingOrder="2"/>
    </xf>
    <xf numFmtId="38" fontId="16" fillId="0" borderId="1" xfId="0" applyNumberFormat="1" applyFont="1" applyFill="1" applyBorder="1" applyAlignment="1">
      <alignment horizontal="center" vertical="center" readingOrder="2"/>
    </xf>
    <xf numFmtId="38" fontId="45" fillId="0" borderId="0" xfId="0" applyNumberFormat="1" applyFont="1" applyFill="1" applyAlignment="1">
      <alignment wrapText="1"/>
    </xf>
    <xf numFmtId="38" fontId="86" fillId="0" borderId="0" xfId="0" applyNumberFormat="1" applyFont="1" applyFill="1" applyAlignment="1">
      <alignment vertical="center"/>
    </xf>
    <xf numFmtId="38" fontId="16" fillId="0" borderId="2" xfId="0" applyNumberFormat="1" applyFont="1" applyFill="1" applyBorder="1" applyAlignment="1">
      <alignment horizontal="center" vertical="center" readingOrder="2"/>
    </xf>
    <xf numFmtId="38" fontId="16" fillId="0" borderId="0" xfId="0" applyNumberFormat="1" applyFont="1" applyFill="1" applyAlignment="1">
      <alignment horizontal="center" vertical="center" readingOrder="2"/>
    </xf>
    <xf numFmtId="38" fontId="15" fillId="0" borderId="0" xfId="0" applyNumberFormat="1" applyFont="1" applyFill="1" applyAlignment="1">
      <alignment horizontal="center" vertical="center" readingOrder="2"/>
    </xf>
    <xf numFmtId="38" fontId="47" fillId="0" borderId="0" xfId="0" applyNumberFormat="1" applyFont="1" applyFill="1" applyAlignment="1">
      <alignment wrapText="1"/>
    </xf>
    <xf numFmtId="38" fontId="15" fillId="0" borderId="0" xfId="0" applyNumberFormat="1" applyFont="1" applyFill="1" applyAlignment="1">
      <alignment horizontal="center" vertical="center" shrinkToFit="1" readingOrder="2"/>
    </xf>
    <xf numFmtId="38" fontId="42" fillId="0" borderId="0" xfId="0" applyNumberFormat="1" applyFont="1" applyFill="1" applyAlignment="1">
      <alignment vertical="center"/>
    </xf>
    <xf numFmtId="38" fontId="45" fillId="0" borderId="0" xfId="0" applyNumberFormat="1" applyFont="1" applyFill="1" applyAlignment="1">
      <alignment horizontal="center" vertical="center" wrapText="1"/>
    </xf>
    <xf numFmtId="38" fontId="76" fillId="0" borderId="0" xfId="2" applyNumberFormat="1" applyFont="1" applyFill="1" applyAlignment="1">
      <alignment horizontal="right" vertical="center" indent="1"/>
    </xf>
    <xf numFmtId="38" fontId="42" fillId="0" borderId="0" xfId="2" applyNumberFormat="1" applyFont="1" applyFill="1" applyAlignment="1">
      <alignment horizontal="right" vertical="top" wrapText="1" readingOrder="2"/>
    </xf>
    <xf numFmtId="38" fontId="42" fillId="0" borderId="0" xfId="2" applyNumberFormat="1" applyFont="1" applyFill="1" applyAlignment="1">
      <alignment horizontal="center" vertical="center" wrapText="1" readingOrder="2"/>
    </xf>
    <xf numFmtId="38" fontId="52" fillId="0" borderId="0" xfId="0" applyNumberFormat="1" applyFont="1" applyFill="1" applyAlignment="1">
      <alignment vertical="center" readingOrder="2"/>
    </xf>
    <xf numFmtId="38" fontId="52" fillId="0" borderId="0" xfId="0" applyNumberFormat="1" applyFont="1" applyFill="1" applyAlignment="1">
      <alignment horizontal="center" vertical="center" readingOrder="2"/>
    </xf>
    <xf numFmtId="38" fontId="15" fillId="0" borderId="0" xfId="3" applyNumberFormat="1" applyFont="1" applyFill="1" applyAlignment="1">
      <alignment horizontal="right" vertical="center" readingOrder="2"/>
    </xf>
    <xf numFmtId="38" fontId="15" fillId="0" borderId="0" xfId="0" applyNumberFormat="1" applyFont="1" applyFill="1" applyAlignment="1">
      <alignment horizontal="center" vertical="center"/>
    </xf>
    <xf numFmtId="38" fontId="71" fillId="0" borderId="0" xfId="0" applyNumberFormat="1" applyFont="1" applyFill="1" applyAlignment="1">
      <alignment wrapText="1"/>
    </xf>
    <xf numFmtId="38" fontId="71" fillId="0" borderId="0" xfId="0" applyNumberFormat="1" applyFont="1" applyFill="1"/>
    <xf numFmtId="38" fontId="45" fillId="0" borderId="0" xfId="0" applyNumberFormat="1" applyFont="1" applyFill="1" applyAlignment="1">
      <alignment horizontal="center" wrapText="1"/>
    </xf>
    <xf numFmtId="38" fontId="16" fillId="0" borderId="0" xfId="0" applyNumberFormat="1" applyFont="1" applyFill="1" applyBorder="1" applyAlignment="1">
      <alignment vertical="center" readingOrder="2"/>
    </xf>
    <xf numFmtId="38" fontId="45" fillId="0" borderId="0" xfId="0" applyNumberFormat="1" applyFont="1" applyFill="1" applyBorder="1" applyAlignment="1">
      <alignment wrapText="1"/>
    </xf>
    <xf numFmtId="38" fontId="16" fillId="0" borderId="0" xfId="0" applyNumberFormat="1" applyFont="1" applyFill="1" applyBorder="1" applyAlignment="1">
      <alignment horizontal="center" vertical="center" readingOrder="2"/>
    </xf>
    <xf numFmtId="38" fontId="43" fillId="0" borderId="0" xfId="0" applyNumberFormat="1" applyFont="1" applyFill="1" applyAlignment="1">
      <alignment wrapText="1"/>
    </xf>
    <xf numFmtId="38" fontId="43" fillId="0" borderId="0" xfId="0" applyNumberFormat="1" applyFont="1" applyFill="1" applyAlignment="1">
      <alignment horizontal="center" wrapText="1"/>
    </xf>
    <xf numFmtId="38" fontId="35" fillId="0" borderId="0" xfId="3" applyNumberFormat="1" applyFont="1" applyFill="1" applyBorder="1" applyAlignment="1">
      <alignment horizontal="right" vertical="center" readingOrder="2"/>
    </xf>
    <xf numFmtId="38" fontId="35" fillId="0" borderId="0" xfId="3" applyNumberFormat="1" applyFont="1" applyFill="1" applyBorder="1" applyAlignment="1">
      <alignment horizontal="center" vertical="center" readingOrder="2"/>
    </xf>
    <xf numFmtId="38" fontId="15" fillId="0" borderId="0" xfId="0" applyNumberFormat="1" applyFont="1" applyFill="1" applyBorder="1" applyAlignment="1">
      <alignment horizontal="center" vertical="center" readingOrder="2"/>
    </xf>
    <xf numFmtId="38" fontId="16" fillId="0" borderId="0" xfId="0" applyNumberFormat="1" applyFont="1" applyFill="1" applyAlignment="1">
      <alignment horizontal="center" vertical="center" shrinkToFit="1" readingOrder="2"/>
    </xf>
    <xf numFmtId="38" fontId="0" fillId="0" borderId="0" xfId="0" applyNumberFormat="1" applyFill="1" applyAlignment="1">
      <alignment horizontal="center" wrapText="1"/>
    </xf>
    <xf numFmtId="38" fontId="52" fillId="0" borderId="0" xfId="8" applyNumberFormat="1" applyFont="1" applyFill="1" applyAlignment="1">
      <alignment vertical="center" wrapText="1" readingOrder="2"/>
    </xf>
    <xf numFmtId="38" fontId="52" fillId="0" borderId="0" xfId="8" applyNumberFormat="1" applyFont="1" applyFill="1" applyAlignment="1">
      <alignment vertical="center" readingOrder="2"/>
    </xf>
    <xf numFmtId="38" fontId="52" fillId="0" borderId="0" xfId="0" applyNumberFormat="1" applyFont="1" applyFill="1" applyAlignment="1">
      <alignment horizontal="right" vertical="center" readingOrder="2"/>
    </xf>
    <xf numFmtId="38" fontId="45" fillId="0" borderId="0" xfId="0" applyNumberFormat="1" applyFont="1" applyFill="1" applyBorder="1" applyAlignment="1">
      <alignment vertical="center" wrapText="1" readingOrder="2"/>
    </xf>
    <xf numFmtId="38" fontId="43" fillId="0" borderId="0" xfId="8" applyNumberFormat="1" applyFont="1" applyFill="1"/>
    <xf numFmtId="38" fontId="43" fillId="0" borderId="0" xfId="0" applyNumberFormat="1" applyFont="1" applyFill="1" applyAlignment="1">
      <alignment horizontal="right" indent="1"/>
    </xf>
    <xf numFmtId="38" fontId="43" fillId="0" borderId="0" xfId="8" applyNumberFormat="1" applyFont="1" applyFill="1" applyAlignment="1">
      <alignment horizontal="right" indent="1"/>
    </xf>
    <xf numFmtId="38" fontId="45" fillId="0" borderId="0" xfId="0" applyNumberFormat="1" applyFont="1" applyFill="1" applyAlignment="1">
      <alignment horizontal="justify" vertical="center" wrapText="1" readingOrder="2"/>
    </xf>
    <xf numFmtId="38" fontId="47" fillId="0" borderId="1" xfId="0" applyNumberFormat="1" applyFont="1" applyFill="1" applyBorder="1" applyAlignment="1">
      <alignment horizontal="center" vertical="center" wrapText="1" readingOrder="2"/>
    </xf>
    <xf numFmtId="38" fontId="53" fillId="0" borderId="0" xfId="3" applyNumberFormat="1" applyFont="1" applyFill="1" applyBorder="1" applyAlignment="1">
      <alignment readingOrder="2"/>
    </xf>
    <xf numFmtId="38" fontId="45" fillId="0" borderId="0" xfId="8" applyNumberFormat="1" applyFont="1" applyFill="1"/>
    <xf numFmtId="38" fontId="45" fillId="0" borderId="0" xfId="0" applyNumberFormat="1" applyFont="1" applyFill="1" applyAlignment="1">
      <alignment vertical="center" wrapText="1" readingOrder="2"/>
    </xf>
    <xf numFmtId="38" fontId="45" fillId="0" borderId="7" xfId="0" applyNumberFormat="1" applyFont="1" applyFill="1" applyBorder="1" applyAlignment="1">
      <alignment horizontal="center" vertical="center" wrapText="1" readingOrder="2"/>
    </xf>
    <xf numFmtId="38" fontId="47" fillId="0" borderId="0" xfId="0" applyNumberFormat="1" applyFont="1" applyFill="1" applyAlignment="1">
      <alignment horizontal="right" wrapText="1" readingOrder="2"/>
    </xf>
    <xf numFmtId="38" fontId="0" fillId="0" borderId="0" xfId="8" applyNumberFormat="1" applyFont="1" applyFill="1" applyAlignment="1">
      <alignment wrapText="1"/>
    </xf>
    <xf numFmtId="38" fontId="15" fillId="0" borderId="0" xfId="0" applyNumberFormat="1" applyFont="1" applyFill="1" applyAlignment="1">
      <alignment horizontal="center" vertical="center" shrinkToFit="1" readingOrder="1"/>
    </xf>
    <xf numFmtId="38" fontId="52" fillId="0" borderId="0" xfId="0" applyNumberFormat="1" applyFont="1" applyFill="1" applyAlignment="1">
      <alignment horizontal="center" vertical="center" wrapText="1" readingOrder="2"/>
    </xf>
    <xf numFmtId="38" fontId="71" fillId="0" borderId="0" xfId="0" applyNumberFormat="1" applyFont="1" applyFill="1" applyBorder="1" applyAlignment="1">
      <alignment wrapText="1"/>
    </xf>
    <xf numFmtId="38" fontId="0" fillId="0" borderId="0" xfId="0" applyNumberFormat="1" applyFill="1" applyBorder="1" applyAlignment="1">
      <alignment wrapText="1"/>
    </xf>
    <xf numFmtId="38" fontId="45" fillId="0" borderId="0" xfId="0" applyNumberFormat="1" applyFont="1" applyFill="1" applyAlignment="1">
      <alignment horizontal="right" vertical="center" readingOrder="2"/>
    </xf>
    <xf numFmtId="38" fontId="45" fillId="0" borderId="0" xfId="0" applyNumberFormat="1" applyFont="1" applyFill="1" applyBorder="1" applyAlignment="1">
      <alignment horizontal="center" vertical="center" wrapText="1"/>
    </xf>
    <xf numFmtId="38" fontId="47" fillId="0" borderId="0" xfId="0" applyNumberFormat="1" applyFont="1" applyFill="1" applyAlignment="1">
      <alignment horizontal="right" vertical="center" readingOrder="2"/>
    </xf>
    <xf numFmtId="38" fontId="47" fillId="0" borderId="0" xfId="0" applyNumberFormat="1" applyFont="1" applyFill="1" applyAlignment="1">
      <alignment horizontal="center" vertical="center" wrapText="1"/>
    </xf>
    <xf numFmtId="38" fontId="47" fillId="0" borderId="0" xfId="0" applyNumberFormat="1" applyFont="1" applyFill="1" applyAlignment="1">
      <alignment horizontal="justify" vertical="center" readingOrder="2"/>
    </xf>
    <xf numFmtId="38" fontId="45" fillId="0" borderId="1" xfId="0" applyNumberFormat="1" applyFont="1" applyFill="1" applyBorder="1" applyAlignment="1">
      <alignment horizontal="center" vertical="center" wrapText="1"/>
    </xf>
    <xf numFmtId="38" fontId="47" fillId="0" borderId="0" xfId="0" applyNumberFormat="1" applyFont="1" applyFill="1" applyAlignment="1">
      <alignment horizontal="center" vertical="center"/>
    </xf>
    <xf numFmtId="38" fontId="47" fillId="0" borderId="0" xfId="0" applyNumberFormat="1" applyFont="1" applyFill="1" applyBorder="1" applyAlignment="1">
      <alignment wrapText="1"/>
    </xf>
    <xf numFmtId="38" fontId="15" fillId="0" borderId="0" xfId="1" applyNumberFormat="1" applyFont="1" applyFill="1" applyAlignment="1">
      <alignment horizontal="right" vertical="center" wrapText="1" readingOrder="2"/>
    </xf>
    <xf numFmtId="38" fontId="74" fillId="0" borderId="0" xfId="0" applyNumberFormat="1" applyFont="1" applyFill="1" applyBorder="1" applyAlignment="1">
      <alignment horizontal="center" vertical="center" readingOrder="2"/>
    </xf>
    <xf numFmtId="38" fontId="69" fillId="0" borderId="0" xfId="0" applyNumberFormat="1" applyFont="1" applyFill="1" applyBorder="1" applyAlignment="1">
      <alignment horizontal="center" vertical="center"/>
    </xf>
    <xf numFmtId="38" fontId="36" fillId="0" borderId="0" xfId="8" applyNumberFormat="1" applyFont="1" applyFill="1" applyAlignment="1">
      <alignment horizontal="center"/>
    </xf>
    <xf numFmtId="38" fontId="0" fillId="0" borderId="0" xfId="0" applyNumberFormat="1" applyFont="1" applyFill="1" applyAlignment="1">
      <alignment horizontal="center"/>
    </xf>
    <xf numFmtId="38" fontId="36" fillId="0" borderId="0" xfId="8" applyNumberFormat="1" applyFont="1" applyFill="1" applyAlignment="1">
      <alignment vertical="center"/>
    </xf>
    <xf numFmtId="38" fontId="36" fillId="0" borderId="0" xfId="8" applyNumberFormat="1" applyFont="1" applyFill="1"/>
    <xf numFmtId="38" fontId="45" fillId="0" borderId="0" xfId="0" applyNumberFormat="1" applyFont="1" applyFill="1" applyAlignment="1">
      <alignment horizontal="right" wrapText="1" indent="1"/>
    </xf>
    <xf numFmtId="38" fontId="15" fillId="0" borderId="0" xfId="1" applyNumberFormat="1" applyFont="1" applyFill="1" applyAlignment="1">
      <alignment horizontal="justify" vertical="center" wrapText="1" readingOrder="2"/>
    </xf>
    <xf numFmtId="38" fontId="44" fillId="0" borderId="0" xfId="0" applyNumberFormat="1" applyFont="1" applyFill="1" applyAlignment="1">
      <alignment horizontal="justify" vertical="center" readingOrder="2"/>
    </xf>
    <xf numFmtId="38" fontId="15" fillId="0" borderId="3" xfId="0" applyNumberFormat="1" applyFont="1" applyFill="1" applyBorder="1" applyAlignment="1">
      <alignment horizontal="center" vertical="center"/>
    </xf>
    <xf numFmtId="38" fontId="15" fillId="0" borderId="1" xfId="0" applyNumberFormat="1" applyFont="1" applyFill="1" applyBorder="1" applyAlignment="1">
      <alignment horizontal="center" vertical="center"/>
    </xf>
    <xf numFmtId="38" fontId="15" fillId="0" borderId="0" xfId="0" applyNumberFormat="1" applyFont="1" applyFill="1" applyAlignment="1">
      <alignment vertical="center" wrapText="1" readingOrder="2"/>
    </xf>
    <xf numFmtId="38" fontId="15" fillId="0" borderId="0" xfId="8" applyNumberFormat="1" applyFont="1" applyFill="1" applyAlignment="1">
      <alignment vertical="center" wrapText="1" readingOrder="2"/>
    </xf>
    <xf numFmtId="38" fontId="15" fillId="0" borderId="0" xfId="0" applyNumberFormat="1" applyFont="1" applyFill="1" applyBorder="1"/>
    <xf numFmtId="38" fontId="16" fillId="0" borderId="0" xfId="0" applyNumberFormat="1" applyFont="1" applyFill="1" applyBorder="1"/>
    <xf numFmtId="38" fontId="15" fillId="0" borderId="1" xfId="0" applyNumberFormat="1" applyFont="1" applyFill="1" applyBorder="1" applyAlignment="1">
      <alignment horizontal="center" vertical="center" wrapText="1" readingOrder="2"/>
    </xf>
    <xf numFmtId="38" fontId="15" fillId="0" borderId="0" xfId="0" applyNumberFormat="1" applyFont="1" applyFill="1" applyAlignment="1">
      <alignment horizontal="center" vertical="center" wrapText="1" readingOrder="2"/>
    </xf>
    <xf numFmtId="38" fontId="31" fillId="0" borderId="0" xfId="0" applyNumberFormat="1" applyFont="1" applyFill="1" applyBorder="1" applyAlignment="1">
      <alignment horizontal="center" vertical="center"/>
    </xf>
    <xf numFmtId="38" fontId="15" fillId="0" borderId="0" xfId="8" applyNumberFormat="1" applyFont="1" applyFill="1" applyBorder="1" applyAlignment="1">
      <alignment horizontal="center" vertical="center"/>
    </xf>
    <xf numFmtId="38" fontId="15" fillId="0" borderId="0" xfId="0" applyNumberFormat="1" applyFont="1" applyFill="1" applyBorder="1" applyAlignment="1">
      <alignment horizontal="center" vertical="center"/>
    </xf>
    <xf numFmtId="38" fontId="15" fillId="0" borderId="0" xfId="0" applyNumberFormat="1" applyFont="1" applyFill="1" applyAlignment="1">
      <alignment horizontal="right" vertical="center" wrapText="1" readingOrder="2"/>
    </xf>
    <xf numFmtId="38" fontId="15" fillId="0" borderId="0" xfId="8" applyNumberFormat="1" applyFont="1" applyFill="1" applyBorder="1"/>
    <xf numFmtId="38" fontId="15" fillId="0" borderId="0" xfId="1" applyNumberFormat="1" applyFont="1" applyFill="1" applyAlignment="1">
      <alignment horizontal="center" vertical="center" wrapText="1" readingOrder="2"/>
    </xf>
    <xf numFmtId="38" fontId="84" fillId="0" borderId="0" xfId="8" applyNumberFormat="1" applyFont="1" applyFill="1" applyBorder="1" applyAlignment="1">
      <alignment horizontal="center" vertical="center"/>
    </xf>
    <xf numFmtId="38" fontId="15" fillId="0" borderId="0" xfId="0" applyNumberFormat="1" applyFont="1" applyFill="1" applyBorder="1" applyAlignment="1">
      <alignment horizontal="right" vertical="center" wrapText="1" readingOrder="2"/>
    </xf>
    <xf numFmtId="38" fontId="15" fillId="0" borderId="0" xfId="0" applyNumberFormat="1" applyFont="1" applyFill="1" applyBorder="1" applyAlignment="1">
      <alignment vertical="center" wrapText="1" readingOrder="2"/>
    </xf>
    <xf numFmtId="38" fontId="31" fillId="0" borderId="0" xfId="0" applyNumberFormat="1" applyFont="1" applyFill="1" applyBorder="1" applyAlignment="1">
      <alignment horizontal="center" vertical="center" readingOrder="2"/>
    </xf>
    <xf numFmtId="38" fontId="16" fillId="0" borderId="0" xfId="0" applyNumberFormat="1" applyFont="1" applyFill="1" applyBorder="1" applyAlignment="1">
      <alignment horizontal="center" vertical="center" wrapText="1" readingOrder="2"/>
    </xf>
    <xf numFmtId="38" fontId="84" fillId="0" borderId="0" xfId="8" applyNumberFormat="1" applyFont="1" applyFill="1" applyAlignment="1">
      <alignment horizontal="center" vertical="center" wrapText="1" readingOrder="2"/>
    </xf>
    <xf numFmtId="38" fontId="15" fillId="0" borderId="0" xfId="0" applyNumberFormat="1" applyFont="1" applyFill="1" applyAlignment="1">
      <alignment wrapText="1"/>
    </xf>
    <xf numFmtId="38" fontId="15" fillId="0" borderId="0" xfId="0" applyNumberFormat="1" applyFont="1" applyFill="1"/>
    <xf numFmtId="38" fontId="84" fillId="0" borderId="0" xfId="8" applyNumberFormat="1" applyFont="1" applyFill="1" applyAlignment="1">
      <alignment horizontal="center" vertical="center"/>
    </xf>
    <xf numFmtId="38" fontId="16" fillId="0" borderId="0" xfId="0" applyNumberFormat="1" applyFont="1" applyFill="1" applyAlignment="1">
      <alignment wrapText="1"/>
    </xf>
    <xf numFmtId="38" fontId="16" fillId="0" borderId="4" xfId="0" applyNumberFormat="1" applyFont="1" applyFill="1" applyBorder="1" applyAlignment="1">
      <alignment horizontal="center" vertical="center" readingOrder="2"/>
    </xf>
    <xf numFmtId="38" fontId="16" fillId="0" borderId="4" xfId="0" applyNumberFormat="1" applyFont="1" applyFill="1" applyBorder="1" applyAlignment="1">
      <alignment horizontal="center" vertical="center"/>
    </xf>
    <xf numFmtId="38" fontId="16" fillId="0" borderId="0" xfId="0" applyNumberFormat="1" applyFont="1" applyFill="1"/>
    <xf numFmtId="38" fontId="50" fillId="0" borderId="0" xfId="0" applyNumberFormat="1" applyFont="1" applyFill="1" applyAlignment="1">
      <alignment horizontal="center" vertical="center" wrapText="1" readingOrder="2"/>
    </xf>
    <xf numFmtId="38" fontId="45" fillId="0" borderId="1" xfId="0" applyNumberFormat="1" applyFont="1" applyFill="1" applyBorder="1" applyAlignment="1">
      <alignment horizontal="right" vertical="center" wrapText="1" indent="1" readingOrder="2"/>
    </xf>
    <xf numFmtId="38" fontId="48" fillId="0" borderId="0" xfId="0" applyNumberFormat="1" applyFont="1" applyFill="1" applyAlignment="1">
      <alignment horizontal="center" vertical="center" wrapText="1" readingOrder="2"/>
    </xf>
    <xf numFmtId="38" fontId="47" fillId="0" borderId="0" xfId="0" applyNumberFormat="1" applyFont="1" applyFill="1" applyAlignment="1">
      <alignment vertical="center" wrapText="1" readingOrder="2"/>
    </xf>
    <xf numFmtId="38" fontId="16" fillId="0" borderId="2" xfId="0" applyNumberFormat="1" applyFont="1" applyFill="1" applyBorder="1" applyAlignment="1">
      <alignment horizontal="center" vertical="center"/>
    </xf>
    <xf numFmtId="38" fontId="35" fillId="0" borderId="0" xfId="0" applyNumberFormat="1" applyFont="1" applyFill="1" applyBorder="1" applyAlignment="1">
      <alignment horizontal="right" vertical="center" readingOrder="2"/>
    </xf>
    <xf numFmtId="38" fontId="15" fillId="0" borderId="0" xfId="0" applyNumberFormat="1" applyFont="1" applyFill="1" applyAlignment="1">
      <alignment horizontal="center" vertical="center" readingOrder="1"/>
    </xf>
    <xf numFmtId="38" fontId="40" fillId="0" borderId="0" xfId="0" applyNumberFormat="1" applyFont="1" applyFill="1" applyAlignment="1">
      <alignment horizontal="center" vertical="center"/>
    </xf>
    <xf numFmtId="38" fontId="52" fillId="0" borderId="0" xfId="0" applyNumberFormat="1" applyFont="1" applyFill="1" applyAlignment="1">
      <alignment horizontal="right" vertical="center" readingOrder="2"/>
    </xf>
    <xf numFmtId="38" fontId="15" fillId="0" borderId="0" xfId="0" applyNumberFormat="1" applyFont="1" applyFill="1" applyAlignment="1">
      <alignment vertical="center" wrapText="1"/>
    </xf>
    <xf numFmtId="38" fontId="45" fillId="0" borderId="0" xfId="0" applyNumberFormat="1" applyFont="1" applyFill="1" applyBorder="1"/>
    <xf numFmtId="38" fontId="16" fillId="0" borderId="0" xfId="0" applyNumberFormat="1" applyFont="1" applyFill="1" applyBorder="1" applyAlignment="1">
      <alignment horizontal="center" vertical="center" wrapText="1"/>
    </xf>
    <xf numFmtId="38" fontId="53" fillId="0" borderId="3" xfId="0" applyNumberFormat="1" applyFont="1" applyFill="1" applyBorder="1" applyAlignment="1">
      <alignment horizontal="center" vertical="center"/>
    </xf>
    <xf numFmtId="38" fontId="53" fillId="0" borderId="0" xfId="0" applyNumberFormat="1" applyFont="1" applyFill="1" applyBorder="1" applyAlignment="1">
      <alignment horizontal="center" vertical="center"/>
    </xf>
    <xf numFmtId="38" fontId="15" fillId="0" borderId="0" xfId="0" applyNumberFormat="1" applyFont="1" applyFill="1" applyBorder="1" applyAlignment="1">
      <alignment vertical="center"/>
    </xf>
    <xf numFmtId="38" fontId="19" fillId="0" borderId="0" xfId="0" applyNumberFormat="1" applyFont="1" applyFill="1" applyBorder="1" applyAlignment="1">
      <alignment horizontal="center" vertical="center" readingOrder="2"/>
    </xf>
    <xf numFmtId="38" fontId="56" fillId="0" borderId="0" xfId="0" applyNumberFormat="1" applyFont="1" applyFill="1" applyBorder="1" applyAlignment="1">
      <alignment horizontal="center" vertical="center" readingOrder="2"/>
    </xf>
    <xf numFmtId="38" fontId="47" fillId="0" borderId="0" xfId="0" applyNumberFormat="1" applyFont="1" applyFill="1" applyBorder="1"/>
    <xf numFmtId="38" fontId="73" fillId="0" borderId="0" xfId="0" applyNumberFormat="1" applyFont="1" applyFill="1" applyAlignment="1">
      <alignment wrapText="1"/>
    </xf>
    <xf numFmtId="38" fontId="69" fillId="0" borderId="0" xfId="0" applyNumberFormat="1" applyFont="1" applyFill="1" applyAlignment="1">
      <alignment vertical="justify" wrapText="1" readingOrder="2"/>
    </xf>
    <xf numFmtId="38" fontId="52" fillId="0" borderId="0" xfId="0" applyNumberFormat="1" applyFont="1" applyFill="1" applyAlignment="1">
      <alignment horizontal="right" vertical="center" indent="1" readingOrder="2"/>
    </xf>
    <xf numFmtId="38" fontId="47" fillId="0" borderId="0" xfId="0" applyNumberFormat="1" applyFont="1" applyFill="1" applyAlignment="1">
      <alignment horizontal="right" wrapText="1" indent="1"/>
    </xf>
    <xf numFmtId="38" fontId="47" fillId="0" borderId="0" xfId="0" applyNumberFormat="1" applyFont="1" applyFill="1" applyAlignment="1">
      <alignment horizontal="justify" vertical="center" wrapText="1" readingOrder="2"/>
    </xf>
    <xf numFmtId="38" fontId="60" fillId="0" borderId="0" xfId="0" applyNumberFormat="1" applyFont="1" applyFill="1" applyBorder="1"/>
    <xf numFmtId="38" fontId="22" fillId="0" borderId="0" xfId="3" applyNumberFormat="1" applyFont="1" applyFill="1" applyAlignment="1">
      <alignment vertical="center" wrapText="1" readingOrder="2"/>
    </xf>
    <xf numFmtId="38" fontId="0" fillId="0" borderId="0" xfId="0" applyNumberFormat="1" applyFill="1" applyBorder="1"/>
    <xf numFmtId="38" fontId="32" fillId="0" borderId="0" xfId="0" applyNumberFormat="1" applyFont="1" applyFill="1" applyBorder="1" applyAlignment="1">
      <alignment vertical="center" wrapText="1" readingOrder="2"/>
    </xf>
    <xf numFmtId="38" fontId="52" fillId="0" borderId="0" xfId="0" applyNumberFormat="1" applyFont="1" applyFill="1" applyBorder="1" applyAlignment="1">
      <alignment horizontal="right" vertical="center" indent="1" readingOrder="2"/>
    </xf>
    <xf numFmtId="38" fontId="45" fillId="0" borderId="1" xfId="0" applyNumberFormat="1" applyFont="1" applyFill="1" applyBorder="1" applyAlignment="1">
      <alignment horizontal="center" vertical="center" wrapText="1" readingOrder="2"/>
    </xf>
    <xf numFmtId="38" fontId="16" fillId="0" borderId="1" xfId="3" applyNumberFormat="1" applyFont="1" applyFill="1" applyBorder="1" applyAlignment="1">
      <alignment horizontal="center" vertical="center"/>
    </xf>
    <xf numFmtId="38" fontId="16" fillId="0" borderId="0" xfId="3" applyNumberFormat="1" applyFont="1" applyFill="1" applyBorder="1" applyAlignment="1">
      <alignment horizontal="center" vertical="center"/>
    </xf>
    <xf numFmtId="38" fontId="15" fillId="0" borderId="0" xfId="0" applyNumberFormat="1" applyFont="1" applyFill="1" applyBorder="1" applyAlignment="1">
      <alignment horizontal="right" vertical="center" readingOrder="2"/>
    </xf>
    <xf numFmtId="38" fontId="15" fillId="0" borderId="0" xfId="0" applyNumberFormat="1" applyFont="1" applyFill="1" applyBorder="1" applyAlignment="1">
      <alignment horizontal="center" vertical="center" shrinkToFit="1" readingOrder="2"/>
    </xf>
    <xf numFmtId="38" fontId="16" fillId="0" borderId="0" xfId="0" applyNumberFormat="1" applyFont="1" applyFill="1" applyBorder="1" applyAlignment="1">
      <alignment horizontal="right" vertical="center" readingOrder="2"/>
    </xf>
    <xf numFmtId="38" fontId="16" fillId="0" borderId="0" xfId="0" applyNumberFormat="1" applyFont="1" applyFill="1" applyBorder="1" applyAlignment="1">
      <alignment horizontal="center" vertical="center" shrinkToFit="1" readingOrder="2"/>
    </xf>
    <xf numFmtId="38" fontId="16" fillId="0" borderId="3" xfId="0" applyNumberFormat="1" applyFont="1" applyFill="1" applyBorder="1" applyAlignment="1">
      <alignment horizontal="center" vertical="center" readingOrder="2"/>
    </xf>
    <xf numFmtId="38" fontId="16" fillId="0" borderId="0" xfId="0" applyNumberFormat="1" applyFont="1" applyFill="1" applyAlignment="1">
      <alignment horizontal="center" vertical="center"/>
    </xf>
    <xf numFmtId="38" fontId="16" fillId="0" borderId="0" xfId="0" applyNumberFormat="1" applyFont="1" applyFill="1" applyBorder="1" applyAlignment="1">
      <alignment horizontal="right" vertical="center" wrapText="1" readingOrder="2"/>
    </xf>
    <xf numFmtId="38" fontId="53" fillId="0" borderId="0" xfId="0" applyNumberFormat="1" applyFont="1" applyFill="1" applyBorder="1" applyAlignment="1">
      <alignment horizontal="right" vertical="center" readingOrder="2"/>
    </xf>
    <xf numFmtId="38" fontId="19" fillId="0" borderId="0" xfId="0" applyNumberFormat="1" applyFont="1" applyFill="1" applyAlignment="1">
      <alignment horizontal="center" vertical="center" readingOrder="2"/>
    </xf>
    <xf numFmtId="38" fontId="19" fillId="0" borderId="1" xfId="0" applyNumberFormat="1" applyFont="1" applyFill="1" applyBorder="1" applyAlignment="1">
      <alignment horizontal="center" vertical="center" readingOrder="1"/>
    </xf>
    <xf numFmtId="38" fontId="48" fillId="0" borderId="0" xfId="0" applyNumberFormat="1" applyFont="1" applyFill="1" applyAlignment="1">
      <alignment horizontal="center" vertical="center" readingOrder="2"/>
    </xf>
    <xf numFmtId="38" fontId="35" fillId="0" borderId="0" xfId="0" applyNumberFormat="1" applyFont="1" applyFill="1" applyAlignment="1">
      <alignment vertical="center" readingOrder="2"/>
    </xf>
    <xf numFmtId="38" fontId="40" fillId="0" borderId="0" xfId="0" applyNumberFormat="1" applyFont="1" applyFill="1" applyAlignment="1">
      <alignment vertical="center" readingOrder="2"/>
    </xf>
    <xf numFmtId="38" fontId="45" fillId="0" borderId="0" xfId="0" applyNumberFormat="1" applyFont="1" applyFill="1" applyBorder="1" applyAlignment="1">
      <alignment horizontal="center" vertical="center" wrapText="1" readingOrder="2"/>
    </xf>
    <xf numFmtId="38" fontId="45" fillId="0" borderId="0" xfId="0" applyNumberFormat="1" applyFont="1" applyFill="1" applyBorder="1" applyAlignment="1">
      <alignment horizontal="right" vertical="center" wrapText="1" readingOrder="2"/>
    </xf>
    <xf numFmtId="38" fontId="45" fillId="0" borderId="2" xfId="0" applyNumberFormat="1" applyFont="1" applyFill="1" applyBorder="1" applyAlignment="1">
      <alignment horizontal="center" vertical="center"/>
    </xf>
    <xf numFmtId="38" fontId="45" fillId="0" borderId="0" xfId="0" applyNumberFormat="1" applyFont="1" applyFill="1" applyAlignment="1">
      <alignment horizontal="center" vertical="center"/>
    </xf>
    <xf numFmtId="38" fontId="45" fillId="0" borderId="4" xfId="0" applyNumberFormat="1" applyFont="1" applyFill="1" applyBorder="1" applyAlignment="1">
      <alignment horizontal="center"/>
    </xf>
    <xf numFmtId="38" fontId="45" fillId="0" borderId="4" xfId="0" applyNumberFormat="1" applyFont="1" applyFill="1" applyBorder="1" applyAlignment="1">
      <alignment horizontal="center" vertical="center"/>
    </xf>
    <xf numFmtId="38" fontId="45" fillId="0" borderId="0" xfId="0" applyNumberFormat="1" applyFont="1" applyFill="1" applyBorder="1" applyAlignment="1">
      <alignment horizontal="center"/>
    </xf>
    <xf numFmtId="38" fontId="45" fillId="0" borderId="0" xfId="0" applyNumberFormat="1" applyFont="1" applyFill="1" applyBorder="1" applyAlignment="1">
      <alignment horizontal="center" vertical="center"/>
    </xf>
    <xf numFmtId="38" fontId="0" fillId="0" borderId="0" xfId="0" applyNumberFormat="1" applyFill="1" applyBorder="1" applyAlignment="1">
      <alignment horizontal="center"/>
    </xf>
    <xf numFmtId="38" fontId="16" fillId="0" borderId="1" xfId="0" applyNumberFormat="1" applyFont="1" applyFill="1" applyBorder="1" applyAlignment="1">
      <alignment horizontal="right" vertical="center" indent="1" readingOrder="2"/>
    </xf>
    <xf numFmtId="38" fontId="16" fillId="0" borderId="0" xfId="0" applyNumberFormat="1" applyFont="1" applyFill="1" applyAlignment="1">
      <alignment horizontal="right" vertical="center" indent="1" readingOrder="2"/>
    </xf>
    <xf numFmtId="38" fontId="16" fillId="0" borderId="1" xfId="7" applyNumberFormat="1" applyFont="1" applyFill="1" applyBorder="1" applyAlignment="1">
      <alignment horizontal="center" vertical="center" shrinkToFit="1"/>
    </xf>
    <xf numFmtId="38" fontId="16" fillId="0" borderId="0" xfId="7" applyNumberFormat="1" applyFont="1" applyFill="1" applyBorder="1" applyAlignment="1">
      <alignment horizontal="right" vertical="center" indent="1" shrinkToFit="1"/>
    </xf>
    <xf numFmtId="38" fontId="16" fillId="0" borderId="0" xfId="0" applyNumberFormat="1" applyFont="1" applyFill="1" applyAlignment="1">
      <alignment vertical="center" readingOrder="2"/>
    </xf>
    <xf numFmtId="38" fontId="16" fillId="0" borderId="0" xfId="8" applyNumberFormat="1" applyFont="1" applyFill="1" applyAlignment="1">
      <alignment vertical="center" readingOrder="2"/>
    </xf>
    <xf numFmtId="38" fontId="16" fillId="0" borderId="0" xfId="0" applyNumberFormat="1" applyFont="1" applyFill="1" applyAlignment="1">
      <alignment horizontal="right" vertical="center" readingOrder="2"/>
    </xf>
    <xf numFmtId="38" fontId="16" fillId="0" borderId="0" xfId="7" applyNumberFormat="1" applyFont="1" applyFill="1" applyAlignment="1">
      <alignment horizontal="center" vertical="top" wrapText="1" shrinkToFit="1"/>
    </xf>
    <xf numFmtId="38" fontId="15" fillId="0" borderId="0" xfId="7" applyNumberFormat="1" applyFont="1" applyFill="1" applyAlignment="1">
      <alignment horizontal="right" vertical="top" wrapText="1" shrinkToFit="1"/>
    </xf>
    <xf numFmtId="38" fontId="15" fillId="0" borderId="0" xfId="7" applyNumberFormat="1" applyFont="1" applyFill="1" applyAlignment="1">
      <alignment vertical="top" wrapText="1" shrinkToFit="1"/>
    </xf>
    <xf numFmtId="38" fontId="15" fillId="0" borderId="0" xfId="0" applyNumberFormat="1" applyFont="1" applyFill="1" applyAlignment="1">
      <alignment vertical="center" readingOrder="2"/>
    </xf>
    <xf numFmtId="38" fontId="15" fillId="0" borderId="0" xfId="8" applyNumberFormat="1" applyFont="1" applyFill="1" applyAlignment="1">
      <alignment horizontal="center" vertical="center" shrinkToFit="1"/>
    </xf>
    <xf numFmtId="38" fontId="15" fillId="0" borderId="0" xfId="0" applyNumberFormat="1" applyFont="1" applyFill="1" applyAlignment="1">
      <alignment horizontal="right" vertical="center" readingOrder="2"/>
    </xf>
    <xf numFmtId="38" fontId="16" fillId="0" borderId="0" xfId="7" applyNumberFormat="1" applyFont="1" applyFill="1" applyAlignment="1">
      <alignment vertical="top" wrapText="1" shrinkToFit="1"/>
    </xf>
    <xf numFmtId="38" fontId="16" fillId="0" borderId="4" xfId="0" applyNumberFormat="1" applyFont="1" applyFill="1" applyBorder="1" applyAlignment="1">
      <alignment horizontal="center" vertical="center" shrinkToFit="1"/>
    </xf>
    <xf numFmtId="38" fontId="16" fillId="0" borderId="0" xfId="0" applyNumberFormat="1" applyFont="1" applyFill="1" applyBorder="1" applyAlignment="1">
      <alignment horizontal="center" vertical="center" shrinkToFit="1"/>
    </xf>
    <xf numFmtId="38" fontId="16" fillId="0" borderId="0" xfId="8" applyNumberFormat="1" applyFont="1" applyFill="1" applyAlignment="1">
      <alignment horizontal="right" vertical="center" readingOrder="2"/>
    </xf>
    <xf numFmtId="38" fontId="15" fillId="0" borderId="0" xfId="7" applyNumberFormat="1" applyFont="1" applyFill="1" applyAlignment="1">
      <alignment horizontal="center" vertical="top" wrapText="1" shrinkToFit="1"/>
    </xf>
    <xf numFmtId="38" fontId="15" fillId="0" borderId="0" xfId="8" applyNumberFormat="1" applyFont="1" applyFill="1" applyAlignment="1">
      <alignment horizontal="right" vertical="center" readingOrder="2"/>
    </xf>
    <xf numFmtId="38" fontId="70" fillId="0" borderId="0" xfId="8" applyNumberFormat="1" applyFont="1" applyFill="1"/>
    <xf numFmtId="38" fontId="70" fillId="0" borderId="0" xfId="0" applyNumberFormat="1" applyFont="1" applyFill="1"/>
    <xf numFmtId="38" fontId="16" fillId="0" borderId="0" xfId="0" applyNumberFormat="1" applyFont="1" applyFill="1" applyAlignment="1">
      <alignment horizontal="right" vertical="center" wrapText="1" readingOrder="2"/>
    </xf>
    <xf numFmtId="38" fontId="78" fillId="0" borderId="0" xfId="8" applyNumberFormat="1" applyFont="1" applyFill="1"/>
    <xf numFmtId="38" fontId="78" fillId="0" borderId="0" xfId="0" applyNumberFormat="1" applyFont="1" applyFill="1"/>
    <xf numFmtId="38" fontId="16" fillId="0" borderId="1" xfId="7" applyNumberFormat="1" applyFont="1" applyFill="1" applyBorder="1" applyAlignment="1">
      <alignment horizontal="center" vertical="top" wrapText="1" shrinkToFit="1"/>
    </xf>
    <xf numFmtId="38" fontId="16" fillId="0" borderId="1" xfId="0" applyNumberFormat="1" applyFont="1" applyFill="1" applyBorder="1" applyAlignment="1">
      <alignment horizontal="center" vertical="center" shrinkToFit="1" readingOrder="2"/>
    </xf>
    <xf numFmtId="38" fontId="79" fillId="0" borderId="0" xfId="0" applyNumberFormat="1" applyFont="1" applyFill="1" applyBorder="1"/>
    <xf numFmtId="38" fontId="78" fillId="0" borderId="0" xfId="0" applyNumberFormat="1" applyFont="1" applyFill="1" applyBorder="1"/>
    <xf numFmtId="38" fontId="78" fillId="0" borderId="0" xfId="8" applyNumberFormat="1" applyFont="1" applyFill="1" applyBorder="1"/>
    <xf numFmtId="38" fontId="80" fillId="0" borderId="0" xfId="0" applyNumberFormat="1" applyFont="1" applyFill="1" applyBorder="1" applyAlignment="1">
      <alignment horizontal="center" vertical="center" wrapText="1" shrinkToFit="1" readingOrder="2"/>
    </xf>
    <xf numFmtId="38" fontId="47" fillId="0" borderId="0" xfId="7" applyNumberFormat="1" applyFont="1" applyFill="1" applyAlignment="1">
      <alignment horizontal="center" vertical="center" shrinkToFit="1"/>
    </xf>
    <xf numFmtId="38" fontId="19" fillId="0" borderId="0" xfId="0" applyNumberFormat="1" applyFont="1" applyFill="1" applyBorder="1" applyAlignment="1">
      <alignment wrapText="1"/>
    </xf>
    <xf numFmtId="38" fontId="19" fillId="0" borderId="0" xfId="0" applyNumberFormat="1" applyFont="1" applyFill="1" applyBorder="1"/>
    <xf numFmtId="38" fontId="19" fillId="0" borderId="0" xfId="8" applyNumberFormat="1" applyFont="1" applyFill="1" applyBorder="1"/>
    <xf numFmtId="38" fontId="20" fillId="0" borderId="0" xfId="0" applyNumberFormat="1" applyFont="1" applyFill="1" applyBorder="1" applyAlignment="1">
      <alignment wrapText="1"/>
    </xf>
    <xf numFmtId="38" fontId="20" fillId="0" borderId="0" xfId="0" applyNumberFormat="1" applyFont="1" applyFill="1" applyBorder="1"/>
    <xf numFmtId="38" fontId="20" fillId="0" borderId="0" xfId="8" applyNumberFormat="1" applyFont="1" applyFill="1" applyBorder="1"/>
    <xf numFmtId="38" fontId="22" fillId="0" borderId="0" xfId="7" applyNumberFormat="1" applyFont="1" applyFill="1" applyAlignment="1">
      <alignment vertical="top" wrapText="1" shrinkToFit="1"/>
    </xf>
    <xf numFmtId="38" fontId="22" fillId="0" borderId="0" xfId="7" applyNumberFormat="1" applyFont="1" applyFill="1" applyAlignment="1">
      <alignment horizontal="center" vertical="top" wrapText="1" shrinkToFit="1"/>
    </xf>
    <xf numFmtId="38" fontId="22" fillId="0" borderId="0" xfId="0" applyNumberFormat="1" applyFont="1" applyFill="1" applyAlignment="1">
      <alignment horizontal="center" vertical="center" readingOrder="2"/>
    </xf>
    <xf numFmtId="38" fontId="21" fillId="0" borderId="0" xfId="5" applyNumberFormat="1" applyFont="1" applyFill="1" applyBorder="1" applyAlignment="1">
      <alignment horizontal="center" vertical="center" shrinkToFit="1" readingOrder="2"/>
    </xf>
    <xf numFmtId="38" fontId="22" fillId="0" borderId="0" xfId="8" applyNumberFormat="1" applyFont="1" applyFill="1" applyAlignment="1">
      <alignment horizontal="right" vertical="center" readingOrder="2"/>
    </xf>
    <xf numFmtId="38" fontId="22" fillId="0" borderId="0" xfId="0" applyNumberFormat="1" applyFont="1" applyFill="1" applyAlignment="1">
      <alignment horizontal="right" vertical="center" readingOrder="2"/>
    </xf>
    <xf numFmtId="38" fontId="22" fillId="0" borderId="0" xfId="0" applyNumberFormat="1" applyFont="1" applyFill="1" applyBorder="1" applyAlignment="1">
      <alignment horizontal="right" vertical="center" readingOrder="2"/>
    </xf>
    <xf numFmtId="38" fontId="22" fillId="0" borderId="0" xfId="8" applyNumberFormat="1" applyFont="1" applyFill="1" applyAlignment="1">
      <alignment vertical="top" wrapText="1" shrinkToFit="1"/>
    </xf>
    <xf numFmtId="38" fontId="0" fillId="0" borderId="0" xfId="0" applyNumberFormat="1" applyFill="1" applyBorder="1" applyAlignment="1">
      <alignment horizontal="center" wrapText="1"/>
    </xf>
    <xf numFmtId="38" fontId="16" fillId="0" borderId="0" xfId="0" applyNumberFormat="1" applyFont="1" applyAlignment="1">
      <alignment horizontal="right" readingOrder="2"/>
    </xf>
    <xf numFmtId="38" fontId="16" fillId="0" borderId="0" xfId="0" applyNumberFormat="1" applyFont="1" applyAlignment="1">
      <alignment readingOrder="2"/>
    </xf>
    <xf numFmtId="38" fontId="15" fillId="0" borderId="0" xfId="0" applyNumberFormat="1" applyFont="1" applyAlignment="1">
      <alignment horizontal="right" indent="1" readingOrder="2"/>
    </xf>
    <xf numFmtId="38" fontId="16" fillId="0" borderId="0" xfId="0" applyNumberFormat="1" applyFont="1" applyAlignment="1">
      <alignment horizontal="right" indent="1" readingOrder="2"/>
    </xf>
    <xf numFmtId="38" fontId="15" fillId="0" borderId="0" xfId="0" applyNumberFormat="1" applyFont="1" applyAlignment="1">
      <alignment readingOrder="2"/>
    </xf>
    <xf numFmtId="38" fontId="15" fillId="0" borderId="0" xfId="0" applyNumberFormat="1" applyFont="1" applyAlignment="1">
      <alignment horizontal="right" vertical="center" indent="1" readingOrder="2"/>
    </xf>
    <xf numFmtId="38" fontId="15" fillId="0" borderId="0" xfId="0" applyNumberFormat="1" applyFont="1" applyAlignment="1">
      <alignment horizontal="right" readingOrder="2"/>
    </xf>
    <xf numFmtId="38" fontId="47" fillId="0" borderId="0" xfId="0" applyNumberFormat="1" applyFont="1" applyFill="1" applyBorder="1" applyAlignment="1">
      <alignment horizontal="right" indent="1"/>
    </xf>
    <xf numFmtId="38" fontId="15" fillId="0" borderId="0" xfId="0" applyNumberFormat="1" applyFont="1" applyAlignment="1">
      <alignment vertical="center" readingOrder="2"/>
    </xf>
    <xf numFmtId="38" fontId="15" fillId="0" borderId="0" xfId="0" applyNumberFormat="1" applyFont="1" applyAlignment="1">
      <alignment horizontal="right" vertical="center" readingOrder="2"/>
    </xf>
    <xf numFmtId="38" fontId="16" fillId="0" borderId="0" xfId="0" applyNumberFormat="1" applyFont="1" applyAlignment="1">
      <alignment horizontal="right" vertical="center" readingOrder="2"/>
    </xf>
    <xf numFmtId="38" fontId="15" fillId="0" borderId="35" xfId="0" applyNumberFormat="1" applyFont="1" applyBorder="1" applyAlignment="1">
      <alignment horizontal="right" vertical="center" readingOrder="2"/>
    </xf>
    <xf numFmtId="38" fontId="15" fillId="4" borderId="8" xfId="0" applyNumberFormat="1" applyFont="1" applyFill="1" applyBorder="1" applyAlignment="1">
      <alignment horizontal="center" vertical="center" readingOrder="2"/>
    </xf>
    <xf numFmtId="38" fontId="15" fillId="0" borderId="21" xfId="0" applyNumberFormat="1" applyFont="1" applyBorder="1" applyAlignment="1">
      <alignment vertical="center" wrapText="1" readingOrder="2"/>
    </xf>
    <xf numFmtId="38" fontId="15" fillId="0" borderId="17" xfId="0" applyNumberFormat="1" applyFont="1" applyBorder="1" applyAlignment="1">
      <alignment horizontal="right" vertical="center" readingOrder="2"/>
    </xf>
    <xf numFmtId="38" fontId="15" fillId="0" borderId="17" xfId="0" applyNumberFormat="1" applyFont="1" applyBorder="1" applyAlignment="1">
      <alignment vertical="center" wrapText="1" readingOrder="2"/>
    </xf>
    <xf numFmtId="38" fontId="15" fillId="0" borderId="19" xfId="0" applyNumberFormat="1" applyFont="1" applyBorder="1" applyAlignment="1">
      <alignment horizontal="right" vertical="center" readingOrder="2"/>
    </xf>
    <xf numFmtId="38" fontId="15" fillId="0" borderId="0" xfId="7" applyNumberFormat="1" applyFont="1" applyAlignment="1">
      <alignment vertical="top" wrapText="1" shrinkToFit="1"/>
    </xf>
    <xf numFmtId="38" fontId="15" fillId="0" borderId="0" xfId="7" applyNumberFormat="1" applyFont="1" applyAlignment="1">
      <alignment horizontal="center" vertical="top" wrapText="1" shrinkToFit="1"/>
    </xf>
    <xf numFmtId="38" fontId="22" fillId="0" borderId="0" xfId="7" applyNumberFormat="1" applyFont="1" applyAlignment="1">
      <alignment vertical="top" wrapText="1" shrinkToFit="1"/>
    </xf>
    <xf numFmtId="38" fontId="22" fillId="0" borderId="0" xfId="7" applyNumberFormat="1" applyFont="1" applyAlignment="1">
      <alignment horizontal="center" vertical="top" wrapText="1" shrinkToFit="1"/>
    </xf>
    <xf numFmtId="38" fontId="22" fillId="0" borderId="0" xfId="0" applyNumberFormat="1" applyFont="1" applyAlignment="1">
      <alignment horizontal="right" vertical="center" readingOrder="2"/>
    </xf>
    <xf numFmtId="38" fontId="15" fillId="0" borderId="0" xfId="0" applyNumberFormat="1" applyFont="1" applyAlignment="1">
      <alignment horizontal="right" vertical="center" indent="2" readingOrder="2"/>
    </xf>
    <xf numFmtId="38" fontId="15" fillId="0" borderId="0" xfId="0" applyNumberFormat="1" applyFont="1" applyAlignment="1">
      <alignment horizontal="right" indent="2" readingOrder="2"/>
    </xf>
    <xf numFmtId="38" fontId="52" fillId="0" borderId="0" xfId="0" applyNumberFormat="1" applyFont="1" applyAlignment="1">
      <alignment horizontal="center" vertical="center" wrapText="1" readingOrder="2"/>
    </xf>
    <xf numFmtId="38" fontId="45" fillId="0" borderId="1" xfId="0" applyNumberFormat="1" applyFont="1" applyBorder="1" applyAlignment="1">
      <alignment horizontal="center" vertical="center" wrapText="1" readingOrder="2"/>
    </xf>
    <xf numFmtId="38" fontId="15" fillId="0" borderId="0" xfId="0" applyNumberFormat="1" applyFont="1" applyAlignment="1">
      <alignment horizontal="center" vertical="center"/>
    </xf>
    <xf numFmtId="38" fontId="15" fillId="0" borderId="0" xfId="0" applyNumberFormat="1" applyFont="1" applyAlignment="1">
      <alignment horizontal="right" vertical="center" wrapText="1" indent="1" readingOrder="2"/>
    </xf>
    <xf numFmtId="38" fontId="15" fillId="0" borderId="4" xfId="0" applyNumberFormat="1" applyFont="1" applyBorder="1" applyAlignment="1">
      <alignment horizontal="center" vertical="center"/>
    </xf>
    <xf numFmtId="38" fontId="15" fillId="0" borderId="4" xfId="0" applyNumberFormat="1" applyFont="1" applyBorder="1" applyAlignment="1">
      <alignment horizontal="center" vertical="center" readingOrder="2"/>
    </xf>
    <xf numFmtId="38" fontId="47" fillId="0" borderId="0" xfId="0" applyNumberFormat="1" applyFont="1" applyAlignment="1">
      <alignment horizontal="right" indent="1"/>
    </xf>
    <xf numFmtId="38" fontId="45" fillId="0" borderId="0" xfId="0" applyNumberFormat="1" applyFont="1" applyFill="1" applyBorder="1" applyAlignment="1">
      <alignment horizontal="right" indent="1"/>
    </xf>
    <xf numFmtId="38" fontId="45" fillId="0" borderId="0" xfId="0" applyNumberFormat="1" applyFont="1" applyFill="1" applyBorder="1" applyAlignment="1"/>
    <xf numFmtId="38" fontId="16" fillId="2" borderId="0" xfId="0" applyNumberFormat="1" applyFont="1" applyFill="1" applyAlignment="1">
      <alignment horizontal="right" indent="1" readingOrder="2"/>
    </xf>
    <xf numFmtId="38" fontId="45" fillId="2" borderId="0" xfId="0" applyNumberFormat="1" applyFont="1" applyFill="1" applyBorder="1" applyAlignment="1">
      <alignment horizontal="center" wrapText="1"/>
    </xf>
    <xf numFmtId="38" fontId="45" fillId="2" borderId="8" xfId="0" applyNumberFormat="1" applyFont="1" applyFill="1" applyBorder="1" applyAlignment="1">
      <alignment horizontal="center" wrapText="1"/>
    </xf>
    <xf numFmtId="38" fontId="45" fillId="26" borderId="0" xfId="0" applyNumberFormat="1" applyFont="1" applyFill="1" applyBorder="1" applyAlignment="1">
      <alignment horizontal="center" wrapText="1"/>
    </xf>
    <xf numFmtId="38" fontId="45" fillId="26" borderId="22" xfId="0" applyNumberFormat="1" applyFont="1" applyFill="1" applyBorder="1" applyAlignment="1">
      <alignment horizontal="center" wrapText="1"/>
    </xf>
    <xf numFmtId="38" fontId="45" fillId="26" borderId="8" xfId="0" applyNumberFormat="1" applyFont="1" applyFill="1" applyBorder="1" applyAlignment="1">
      <alignment horizontal="center" wrapText="1"/>
    </xf>
    <xf numFmtId="38" fontId="45" fillId="2" borderId="0" xfId="0" applyNumberFormat="1" applyFont="1" applyFill="1" applyBorder="1" applyAlignment="1">
      <alignment wrapText="1"/>
    </xf>
    <xf numFmtId="38" fontId="45" fillId="2" borderId="22" xfId="0" applyNumberFormat="1" applyFont="1" applyFill="1" applyBorder="1" applyAlignment="1">
      <alignment horizontal="center" wrapText="1"/>
    </xf>
    <xf numFmtId="38" fontId="45" fillId="26" borderId="8" xfId="0" applyNumberFormat="1" applyFont="1" applyFill="1" applyBorder="1" applyAlignment="1">
      <alignment horizontal="center" vertical="center" wrapText="1"/>
    </xf>
    <xf numFmtId="38" fontId="15" fillId="2" borderId="0" xfId="0" applyNumberFormat="1" applyFont="1" applyFill="1" applyAlignment="1">
      <alignment horizontal="right" indent="1" readingOrder="2"/>
    </xf>
    <xf numFmtId="38" fontId="16" fillId="2" borderId="8" xfId="7" applyNumberFormat="1" applyFont="1" applyFill="1" applyBorder="1" applyAlignment="1">
      <alignment horizontal="center" shrinkToFit="1"/>
    </xf>
    <xf numFmtId="38" fontId="0" fillId="2" borderId="0" xfId="0" applyNumberFormat="1" applyFill="1" applyBorder="1" applyAlignment="1">
      <alignment wrapText="1"/>
    </xf>
    <xf numFmtId="38" fontId="0" fillId="2" borderId="0" xfId="0" applyNumberFormat="1" applyFill="1" applyBorder="1" applyAlignment="1">
      <alignment horizontal="center" wrapText="1"/>
    </xf>
    <xf numFmtId="38" fontId="16" fillId="2" borderId="18" xfId="7" applyNumberFormat="1" applyFont="1" applyFill="1" applyBorder="1" applyAlignment="1">
      <alignment horizontal="center" shrinkToFit="1"/>
    </xf>
    <xf numFmtId="38" fontId="45" fillId="2" borderId="19" xfId="0" applyNumberFormat="1" applyFont="1" applyFill="1" applyBorder="1" applyAlignment="1">
      <alignment vertical="center" wrapText="1"/>
    </xf>
    <xf numFmtId="38" fontId="16" fillId="26" borderId="11" xfId="7" applyNumberFormat="1" applyFont="1" applyFill="1" applyBorder="1" applyAlignment="1">
      <alignment horizontal="center" shrinkToFit="1"/>
    </xf>
    <xf numFmtId="38" fontId="16" fillId="26" borderId="20" xfId="7" applyNumberFormat="1" applyFont="1" applyFill="1" applyBorder="1" applyAlignment="1">
      <alignment horizontal="center" shrinkToFit="1"/>
    </xf>
    <xf numFmtId="38" fontId="0" fillId="0" borderId="0" xfId="0" applyNumberFormat="1" applyFill="1" applyAlignment="1">
      <alignment horizontal="center" vertical="center"/>
    </xf>
    <xf numFmtId="38" fontId="52" fillId="0" borderId="0" xfId="0" applyNumberFormat="1" applyFont="1" applyFill="1" applyBorder="1" applyAlignment="1">
      <alignment horizontal="center" vertical="center" wrapText="1" readingOrder="2"/>
    </xf>
    <xf numFmtId="38" fontId="80" fillId="0" borderId="0" xfId="0" applyNumberFormat="1" applyFont="1" applyFill="1" applyBorder="1" applyAlignment="1">
      <alignment horizontal="center" vertical="center" shrinkToFit="1" readingOrder="2"/>
    </xf>
    <xf numFmtId="38" fontId="45" fillId="0" borderId="0" xfId="0" applyNumberFormat="1" applyFont="1" applyFill="1" applyBorder="1" applyAlignment="1">
      <alignment horizontal="center"/>
    </xf>
    <xf numFmtId="38" fontId="45" fillId="0" borderId="0" xfId="0" applyNumberFormat="1" applyFont="1" applyFill="1" applyAlignment="1">
      <alignment vertical="center"/>
    </xf>
    <xf numFmtId="38" fontId="16" fillId="0" borderId="15" xfId="0" applyNumberFormat="1" applyFont="1" applyFill="1" applyBorder="1" applyAlignment="1">
      <alignment horizontal="right" vertical="center" indent="1" readingOrder="2"/>
    </xf>
    <xf numFmtId="38" fontId="16" fillId="0" borderId="0" xfId="5" applyNumberFormat="1" applyFont="1" applyFill="1" applyBorder="1" applyAlignment="1">
      <alignment vertical="center"/>
    </xf>
    <xf numFmtId="38" fontId="16" fillId="0" borderId="8" xfId="8" applyNumberFormat="1" applyFont="1" applyFill="1" applyBorder="1" applyAlignment="1">
      <alignment horizontal="center" vertical="center" wrapText="1"/>
    </xf>
    <xf numFmtId="38" fontId="45" fillId="0" borderId="8" xfId="0" applyNumberFormat="1" applyFont="1" applyFill="1" applyBorder="1" applyAlignment="1">
      <alignment horizontal="center" vertical="center" wrapText="1" readingOrder="2"/>
    </xf>
    <xf numFmtId="38" fontId="15" fillId="0" borderId="8" xfId="0" applyNumberFormat="1" applyFont="1" applyFill="1" applyBorder="1" applyAlignment="1">
      <alignment horizontal="center" vertical="center"/>
    </xf>
    <xf numFmtId="38" fontId="15" fillId="0" borderId="0" xfId="0" applyNumberFormat="1" applyFont="1" applyFill="1" applyAlignment="1">
      <alignment vertical="center"/>
    </xf>
    <xf numFmtId="38" fontId="16" fillId="0" borderId="8" xfId="0" applyNumberFormat="1" applyFont="1" applyFill="1" applyBorder="1" applyAlignment="1">
      <alignment horizontal="center" vertical="center"/>
    </xf>
    <xf numFmtId="38" fontId="15" fillId="0" borderId="0" xfId="0" applyNumberFormat="1" applyFont="1" applyFill="1" applyBorder="1" applyAlignment="1">
      <alignment horizontal="center" vertical="center"/>
    </xf>
    <xf numFmtId="38" fontId="15" fillId="0" borderId="0" xfId="8" applyNumberFormat="1" applyFont="1" applyFill="1"/>
    <xf numFmtId="38" fontId="47" fillId="0" borderId="8" xfId="0" applyNumberFormat="1" applyFont="1" applyFill="1" applyBorder="1"/>
    <xf numFmtId="38" fontId="47" fillId="0" borderId="0" xfId="0" applyNumberFormat="1" applyFont="1" applyFill="1" applyAlignment="1">
      <alignment vertical="center"/>
    </xf>
    <xf numFmtId="38" fontId="15" fillId="0" borderId="8" xfId="5" applyNumberFormat="1" applyFont="1" applyFill="1" applyBorder="1" applyAlignment="1">
      <alignment horizontal="center" vertical="center" shrinkToFit="1"/>
    </xf>
    <xf numFmtId="38" fontId="43" fillId="0" borderId="0" xfId="0" applyNumberFormat="1" applyFont="1" applyFill="1" applyAlignment="1">
      <alignment horizontal="right" vertical="center" wrapText="1" readingOrder="2"/>
    </xf>
    <xf numFmtId="38" fontId="0" fillId="0" borderId="0" xfId="0" applyNumberFormat="1" applyFill="1" applyAlignment="1">
      <alignment vertical="center"/>
    </xf>
    <xf numFmtId="38" fontId="0" fillId="0" borderId="0" xfId="0" applyNumberFormat="1" applyAlignment="1">
      <alignment horizontal="right" vertical="center"/>
    </xf>
    <xf numFmtId="38" fontId="15" fillId="0" borderId="0" xfId="0" applyNumberFormat="1" applyFont="1" applyFill="1" applyBorder="1" applyAlignment="1">
      <alignment horizontal="right" readingOrder="2"/>
    </xf>
    <xf numFmtId="38" fontId="47" fillId="0" borderId="0" xfId="0" applyNumberFormat="1" applyFont="1" applyFill="1" applyBorder="1" applyAlignment="1">
      <alignment vertical="center"/>
    </xf>
    <xf numFmtId="38" fontId="15" fillId="0" borderId="0" xfId="0" applyNumberFormat="1" applyFont="1" applyFill="1" applyAlignment="1">
      <alignment horizontal="right" readingOrder="2"/>
    </xf>
    <xf numFmtId="38" fontId="15" fillId="0" borderId="0" xfId="0" applyNumberFormat="1" applyFont="1" applyFill="1" applyBorder="1" applyAlignment="1">
      <alignment vertical="top" wrapText="1" readingOrder="2"/>
    </xf>
    <xf numFmtId="38" fontId="83" fillId="0" borderId="0" xfId="0" applyNumberFormat="1" applyFont="1" applyFill="1" applyAlignment="1">
      <alignment horizontal="right" vertical="center" readingOrder="2"/>
    </xf>
    <xf numFmtId="38" fontId="59" fillId="0" borderId="0" xfId="0" applyNumberFormat="1" applyFont="1" applyFill="1" applyAlignment="1">
      <alignment horizontal="center" vertical="center"/>
    </xf>
    <xf numFmtId="38" fontId="59" fillId="0" borderId="0" xfId="0" applyNumberFormat="1" applyFont="1" applyFill="1"/>
    <xf numFmtId="38" fontId="43" fillId="0" borderId="0" xfId="0" applyNumberFormat="1" applyFont="1" applyFill="1" applyAlignment="1">
      <alignment horizontal="center" vertical="center"/>
    </xf>
    <xf numFmtId="38" fontId="16" fillId="0" borderId="6" xfId="0" applyNumberFormat="1" applyFont="1" applyFill="1" applyBorder="1" applyAlignment="1">
      <alignment horizontal="center" vertical="center"/>
    </xf>
    <xf numFmtId="38" fontId="49" fillId="0" borderId="0" xfId="0" applyNumberFormat="1" applyFont="1" applyFill="1" applyAlignment="1">
      <alignment horizontal="center" vertical="center" wrapText="1" readingOrder="2"/>
    </xf>
    <xf numFmtId="38" fontId="49" fillId="0" borderId="0" xfId="0" applyNumberFormat="1" applyFont="1" applyFill="1" applyBorder="1" applyAlignment="1">
      <alignment horizontal="center" vertical="center" wrapText="1" readingOrder="2"/>
    </xf>
    <xf numFmtId="38" fontId="16" fillId="0" borderId="9" xfId="0" applyNumberFormat="1" applyFont="1" applyFill="1" applyBorder="1" applyAlignment="1">
      <alignment horizontal="center" vertical="center"/>
    </xf>
    <xf numFmtId="38" fontId="16" fillId="0" borderId="5" xfId="0" applyNumberFormat="1" applyFont="1" applyFill="1" applyBorder="1" applyAlignment="1">
      <alignment horizontal="center" vertical="center"/>
    </xf>
    <xf numFmtId="38" fontId="23" fillId="0" borderId="0" xfId="2" applyNumberFormat="1"/>
    <xf numFmtId="38" fontId="27" fillId="0" borderId="0" xfId="2" applyNumberFormat="1" applyFont="1" applyBorder="1" applyAlignment="1">
      <alignment horizontal="center" vertical="center"/>
    </xf>
    <xf numFmtId="38" fontId="23" fillId="0" borderId="0" xfId="2" applyNumberFormat="1" applyAlignment="1">
      <alignment horizontal="right" indent="1"/>
    </xf>
    <xf numFmtId="38" fontId="16" fillId="0" borderId="1" xfId="2" applyNumberFormat="1" applyFont="1" applyBorder="1" applyAlignment="1">
      <alignment horizontal="center" vertical="center" wrapText="1" readingOrder="2"/>
    </xf>
    <xf numFmtId="38" fontId="16" fillId="0" borderId="0" xfId="2" applyNumberFormat="1" applyFont="1" applyBorder="1" applyAlignment="1">
      <alignment horizontal="center" vertical="center" wrapText="1" readingOrder="2"/>
    </xf>
    <xf numFmtId="38" fontId="15" fillId="0" borderId="0" xfId="2" applyNumberFormat="1" applyFont="1" applyAlignment="1">
      <alignment horizontal="center" vertical="center"/>
    </xf>
    <xf numFmtId="38" fontId="15" fillId="0" borderId="2" xfId="2" applyNumberFormat="1" applyFont="1" applyBorder="1" applyAlignment="1">
      <alignment horizontal="center" vertical="center" wrapText="1" readingOrder="2"/>
    </xf>
    <xf numFmtId="38" fontId="15" fillId="0" borderId="0" xfId="2" applyNumberFormat="1" applyFont="1" applyAlignment="1">
      <alignment horizontal="center" vertical="center" wrapText="1" readingOrder="2"/>
    </xf>
    <xf numFmtId="38" fontId="15" fillId="0" borderId="0" xfId="2" applyNumberFormat="1" applyFont="1" applyFill="1" applyAlignment="1">
      <alignment horizontal="center" vertical="center" wrapText="1" readingOrder="2"/>
    </xf>
    <xf numFmtId="38" fontId="15" fillId="0" borderId="0" xfId="2" applyNumberFormat="1" applyFont="1" applyAlignment="1">
      <alignment vertical="center"/>
    </xf>
    <xf numFmtId="38" fontId="15" fillId="0" borderId="0" xfId="2" applyNumberFormat="1" applyFont="1" applyBorder="1" applyAlignment="1">
      <alignment horizontal="center" vertical="center" wrapText="1" readingOrder="2"/>
    </xf>
    <xf numFmtId="38" fontId="15" fillId="0" borderId="0" xfId="2" applyNumberFormat="1" applyFont="1" applyAlignment="1">
      <alignment horizontal="right" vertical="justify" wrapText="1" readingOrder="2"/>
    </xf>
    <xf numFmtId="38" fontId="28" fillId="2" borderId="0" xfId="2" applyNumberFormat="1" applyFont="1" applyFill="1" applyAlignment="1">
      <alignment horizontal="right" vertical="center" wrapText="1" readingOrder="2"/>
    </xf>
    <xf numFmtId="38" fontId="31" fillId="0" borderId="0" xfId="2" applyNumberFormat="1" applyFont="1" applyAlignment="1">
      <alignment horizontal="right" vertical="center" readingOrder="2"/>
    </xf>
    <xf numFmtId="38" fontId="17" fillId="0" borderId="0" xfId="2" applyNumberFormat="1" applyFont="1" applyAlignment="1">
      <alignment vertical="center"/>
    </xf>
    <xf numFmtId="38" fontId="25" fillId="0" borderId="0" xfId="2" applyNumberFormat="1" applyFont="1" applyAlignment="1">
      <alignment vertical="center"/>
    </xf>
    <xf numFmtId="38" fontId="32" fillId="0" borderId="0" xfId="2" applyNumberFormat="1" applyFont="1" applyAlignment="1">
      <alignment vertical="top" wrapText="1" readingOrder="2"/>
    </xf>
    <xf numFmtId="38" fontId="33" fillId="0" borderId="0" xfId="2" applyNumberFormat="1" applyFont="1" applyAlignment="1">
      <alignment vertical="top" wrapText="1" readingOrder="2"/>
    </xf>
    <xf numFmtId="38" fontId="22" fillId="0" borderId="0" xfId="2" applyNumberFormat="1" applyFont="1" applyAlignment="1">
      <alignment vertical="top" wrapText="1" readingOrder="2"/>
    </xf>
    <xf numFmtId="38" fontId="16" fillId="0" borderId="0" xfId="2" applyNumberFormat="1" applyFont="1" applyAlignment="1">
      <alignment horizontal="center" vertical="center" wrapText="1" readingOrder="2"/>
    </xf>
    <xf numFmtId="38" fontId="15" fillId="0" borderId="0" xfId="2" applyNumberFormat="1" applyFont="1" applyAlignment="1">
      <alignment horizontal="right" vertical="center" wrapText="1" readingOrder="2"/>
    </xf>
    <xf numFmtId="38" fontId="30" fillId="0" borderId="0" xfId="2" applyNumberFormat="1" applyFont="1" applyAlignment="1">
      <alignment vertical="center" wrapText="1" readingOrder="2"/>
    </xf>
    <xf numFmtId="38" fontId="15" fillId="0" borderId="0" xfId="2" applyNumberFormat="1" applyFont="1" applyAlignment="1">
      <alignment vertical="justify" wrapText="1" readingOrder="2"/>
    </xf>
    <xf numFmtId="38" fontId="15" fillId="0" borderId="0" xfId="2" applyNumberFormat="1" applyFont="1" applyAlignment="1">
      <alignment horizontal="right" vertical="top" wrapText="1" readingOrder="2"/>
    </xf>
    <xf numFmtId="38" fontId="67" fillId="0" borderId="0" xfId="7" applyNumberFormat="1" applyFont="1" applyAlignment="1">
      <alignment vertical="center" readingOrder="2"/>
    </xf>
    <xf numFmtId="38" fontId="66" fillId="0" borderId="0" xfId="7" applyNumberFormat="1" applyFont="1" applyAlignment="1">
      <alignment horizontal="justify" readingOrder="2"/>
    </xf>
    <xf numFmtId="38" fontId="21" fillId="0" borderId="0" xfId="7" applyNumberFormat="1" applyFont="1" applyAlignment="1">
      <alignment vertical="top" wrapText="1" readingOrder="2"/>
    </xf>
    <xf numFmtId="38" fontId="21" fillId="0" borderId="0" xfId="0" applyNumberFormat="1" applyFont="1" applyAlignment="1">
      <alignment vertical="center"/>
    </xf>
    <xf numFmtId="38" fontId="24" fillId="0" borderId="0" xfId="2" applyNumberFormat="1" applyFont="1" applyBorder="1" applyAlignment="1">
      <alignment vertical="center"/>
    </xf>
    <xf numFmtId="38" fontId="26" fillId="0" borderId="0" xfId="2" applyNumberFormat="1" applyFont="1" applyAlignment="1">
      <alignment readingOrder="2"/>
    </xf>
    <xf numFmtId="38" fontId="28" fillId="0" borderId="0" xfId="2" applyNumberFormat="1" applyFont="1" applyAlignment="1">
      <alignment horizontal="right" vertical="center" readingOrder="2"/>
    </xf>
    <xf numFmtId="38" fontId="16" fillId="0" borderId="0" xfId="2" applyNumberFormat="1" applyFont="1" applyAlignment="1">
      <alignment horizontal="right" readingOrder="2"/>
    </xf>
    <xf numFmtId="38" fontId="30" fillId="0" borderId="0" xfId="2" applyNumberFormat="1" applyFont="1" applyAlignment="1">
      <alignment horizontal="right" vertical="center" indent="1" readingOrder="2"/>
    </xf>
    <xf numFmtId="38" fontId="16" fillId="0" borderId="0" xfId="2" applyNumberFormat="1" applyFont="1" applyAlignment="1">
      <alignment horizontal="right" indent="1" readingOrder="2"/>
    </xf>
    <xf numFmtId="38" fontId="26" fillId="0" borderId="0" xfId="2" applyNumberFormat="1" applyFont="1" applyAlignment="1">
      <alignment horizontal="right" indent="1" readingOrder="2"/>
    </xf>
    <xf numFmtId="38" fontId="25" fillId="0" borderId="0" xfId="2" applyNumberFormat="1" applyFont="1" applyAlignment="1">
      <alignment horizontal="right" vertical="center" indent="1"/>
    </xf>
    <xf numFmtId="38" fontId="21" fillId="0" borderId="0" xfId="2" applyNumberFormat="1" applyFont="1" applyAlignment="1">
      <alignment vertical="center" wrapText="1" readingOrder="2"/>
    </xf>
    <xf numFmtId="38" fontId="15" fillId="0" borderId="0" xfId="2" applyNumberFormat="1" applyFont="1" applyFill="1" applyAlignment="1">
      <alignment vertical="top" wrapText="1" readingOrder="2"/>
    </xf>
    <xf numFmtId="38" fontId="24" fillId="0" borderId="0" xfId="2" applyNumberFormat="1" applyFont="1" applyAlignment="1">
      <alignment horizontal="right" vertical="center" wrapText="1" readingOrder="2"/>
    </xf>
    <xf numFmtId="38" fontId="23" fillId="0" borderId="0" xfId="2" applyNumberFormat="1" applyAlignment="1">
      <alignment vertical="center"/>
    </xf>
    <xf numFmtId="38" fontId="25" fillId="0" borderId="0" xfId="2" applyNumberFormat="1" applyFont="1" applyAlignment="1">
      <alignment vertical="center" readingOrder="2"/>
    </xf>
    <xf numFmtId="38" fontId="25" fillId="0" borderId="0" xfId="2" applyNumberFormat="1" applyFont="1" applyAlignment="1">
      <alignment horizontal="right" vertical="center"/>
    </xf>
    <xf numFmtId="38" fontId="15" fillId="0" borderId="0" xfId="0" applyNumberFormat="1" applyFont="1" applyFill="1" applyAlignment="1">
      <alignment vertical="justify"/>
    </xf>
    <xf numFmtId="38" fontId="0" fillId="0" borderId="0" xfId="0" applyNumberFormat="1" applyAlignment="1">
      <alignment vertical="center"/>
    </xf>
    <xf numFmtId="38" fontId="15" fillId="0" borderId="0" xfId="0" applyNumberFormat="1" applyFont="1" applyFill="1" applyAlignment="1">
      <alignment horizontal="right" vertical="top" wrapText="1" readingOrder="2"/>
    </xf>
    <xf numFmtId="38" fontId="0" fillId="0" borderId="0" xfId="0" applyNumberFormat="1" applyFill="1" applyAlignment="1">
      <alignment vertical="top"/>
    </xf>
    <xf numFmtId="38" fontId="15" fillId="0" borderId="0" xfId="0" applyNumberFormat="1" applyFont="1" applyAlignment="1">
      <alignment vertical="center"/>
    </xf>
    <xf numFmtId="38" fontId="20" fillId="0" borderId="0" xfId="0" applyNumberFormat="1" applyFont="1" applyFill="1" applyAlignment="1">
      <alignment horizontal="center" vertical="center" wrapText="1" readingOrder="2"/>
    </xf>
    <xf numFmtId="38" fontId="19" fillId="0" borderId="0" xfId="0" applyNumberFormat="1" applyFont="1" applyFill="1" applyBorder="1" applyAlignment="1">
      <alignment horizontal="center" vertical="center" wrapText="1" readingOrder="2"/>
    </xf>
    <xf numFmtId="38" fontId="18" fillId="0" borderId="0" xfId="0" applyNumberFormat="1" applyFont="1" applyFill="1" applyAlignment="1">
      <alignment vertical="center" textRotation="90"/>
    </xf>
    <xf numFmtId="38" fontId="3" fillId="0" borderId="0" xfId="0" applyNumberFormat="1" applyFont="1" applyFill="1" applyAlignment="1">
      <alignment horizontal="right" vertical="center" wrapText="1"/>
    </xf>
    <xf numFmtId="38" fontId="50" fillId="0" borderId="0" xfId="0" applyNumberFormat="1" applyFont="1" applyFill="1" applyBorder="1" applyAlignment="1">
      <alignment horizontal="center" vertical="center" wrapText="1" readingOrder="2"/>
    </xf>
    <xf numFmtId="38" fontId="16" fillId="0" borderId="3" xfId="0" applyNumberFormat="1" applyFont="1" applyFill="1" applyBorder="1" applyAlignment="1">
      <alignment horizontal="center" vertical="center"/>
    </xf>
    <xf numFmtId="38" fontId="0" fillId="0" borderId="0" xfId="8" applyNumberFormat="1" applyFont="1" applyFill="1" applyAlignment="1">
      <alignment horizontal="center" vertical="center"/>
    </xf>
    <xf numFmtId="38" fontId="71" fillId="0" borderId="0" xfId="8" applyNumberFormat="1" applyFont="1" applyFill="1"/>
    <xf numFmtId="38" fontId="15" fillId="0" borderId="0" xfId="8" applyNumberFormat="1" applyFont="1" applyFill="1" applyAlignment="1">
      <alignment horizontal="center" vertical="center"/>
    </xf>
    <xf numFmtId="38" fontId="59" fillId="0" borderId="0" xfId="0" applyNumberFormat="1" applyFont="1" applyFill="1" applyBorder="1"/>
    <xf numFmtId="38" fontId="59" fillId="0" borderId="0" xfId="0" applyNumberFormat="1" applyFont="1" applyFill="1" applyBorder="1" applyAlignment="1">
      <alignment vertical="center" readingOrder="2"/>
    </xf>
    <xf numFmtId="38" fontId="59" fillId="0" borderId="0" xfId="0" applyNumberFormat="1" applyFont="1" applyFill="1" applyAlignment="1">
      <alignment vertical="center" readingOrder="2"/>
    </xf>
    <xf numFmtId="38" fontId="10" fillId="0" borderId="0" xfId="0" applyNumberFormat="1" applyFont="1" applyFill="1" applyBorder="1" applyAlignment="1">
      <alignment vertical="center" wrapText="1" readingOrder="2"/>
    </xf>
    <xf numFmtId="38" fontId="11" fillId="0" borderId="0" xfId="0" applyNumberFormat="1" applyFont="1" applyFill="1" applyBorder="1" applyAlignment="1">
      <alignment vertical="center" wrapText="1" readingOrder="2"/>
    </xf>
    <xf numFmtId="38" fontId="5" fillId="0" borderId="0" xfId="0" applyNumberFormat="1" applyFont="1" applyAlignment="1">
      <alignment horizontal="center" vertical="center" wrapText="1" readingOrder="2"/>
    </xf>
    <xf numFmtId="38" fontId="45" fillId="0" borderId="0" xfId="0" applyNumberFormat="1" applyFont="1" applyAlignment="1">
      <alignment horizontal="right" indent="1"/>
    </xf>
    <xf numFmtId="38" fontId="47" fillId="0" borderId="0" xfId="0" applyNumberFormat="1" applyFont="1" applyAlignment="1">
      <alignment horizontal="right" vertical="center" wrapText="1" indent="1" readingOrder="2"/>
    </xf>
    <xf numFmtId="38" fontId="47" fillId="0" borderId="0" xfId="0" applyNumberFormat="1" applyFont="1" applyAlignment="1">
      <alignment horizontal="justify" vertical="center" wrapText="1" readingOrder="2"/>
    </xf>
    <xf numFmtId="38" fontId="16" fillId="0" borderId="0" xfId="0" applyNumberFormat="1" applyFont="1" applyBorder="1" applyAlignment="1">
      <alignment horizontal="center" vertical="center"/>
    </xf>
    <xf numFmtId="38" fontId="45" fillId="0" borderId="0" xfId="0" applyNumberFormat="1" applyFont="1" applyAlignment="1">
      <alignment horizontal="justify" vertical="center" wrapText="1" readingOrder="2"/>
    </xf>
    <xf numFmtId="38" fontId="16" fillId="0" borderId="4" xfId="0" applyNumberFormat="1" applyFont="1" applyBorder="1" applyAlignment="1">
      <alignment horizontal="center" vertical="center"/>
    </xf>
    <xf numFmtId="38" fontId="47" fillId="0" borderId="0" xfId="0" applyNumberFormat="1" applyFont="1" applyAlignment="1">
      <alignment vertical="center" wrapText="1" readingOrder="2"/>
    </xf>
    <xf numFmtId="0" fontId="116" fillId="4" borderId="8" xfId="0" applyFont="1" applyFill="1" applyBorder="1" applyAlignment="1">
      <alignment horizontal="right"/>
    </xf>
    <xf numFmtId="3" fontId="116" fillId="4" borderId="8" xfId="0" applyNumberFormat="1" applyFont="1" applyFill="1" applyBorder="1" applyAlignment="1">
      <alignment horizontal="center" vertical="center"/>
    </xf>
    <xf numFmtId="3" fontId="0" fillId="0" borderId="8" xfId="0" applyNumberFormat="1" applyBorder="1" applyAlignment="1">
      <alignment horizontal="center" vertical="center"/>
    </xf>
    <xf numFmtId="3" fontId="0" fillId="0" borderId="0" xfId="0" applyNumberFormat="1" applyAlignment="1">
      <alignment horizontal="center" vertical="center"/>
    </xf>
    <xf numFmtId="0" fontId="47" fillId="0" borderId="0" xfId="0" applyFont="1" applyBorder="1" applyAlignment="1">
      <alignment horizontal="right"/>
    </xf>
    <xf numFmtId="38" fontId="43" fillId="0" borderId="0" xfId="0" applyNumberFormat="1" applyFont="1" applyFill="1" applyAlignment="1">
      <alignment horizontal="center"/>
    </xf>
    <xf numFmtId="9" fontId="15" fillId="0" borderId="0" xfId="19" applyFont="1" applyFill="1" applyBorder="1" applyAlignment="1">
      <alignment horizontal="center" vertical="center"/>
    </xf>
    <xf numFmtId="10" fontId="15" fillId="0" borderId="0" xfId="19" applyNumberFormat="1" applyFont="1" applyFill="1" applyBorder="1" applyAlignment="1">
      <alignment horizontal="center" vertical="center"/>
    </xf>
    <xf numFmtId="9" fontId="16" fillId="0" borderId="4" xfId="19" applyFont="1" applyFill="1" applyBorder="1" applyAlignment="1">
      <alignment horizontal="center" vertical="center"/>
    </xf>
    <xf numFmtId="3" fontId="0" fillId="3" borderId="8" xfId="0" applyNumberFormat="1" applyFill="1" applyBorder="1" applyAlignment="1">
      <alignment horizontal="center" vertical="center"/>
    </xf>
    <xf numFmtId="0" fontId="0" fillId="3" borderId="0" xfId="0" applyFill="1" applyAlignment="1">
      <alignment horizontal="right"/>
    </xf>
    <xf numFmtId="49" fontId="0" fillId="0" borderId="0" xfId="0" applyNumberFormat="1" applyAlignment="1">
      <alignment horizontal="right"/>
    </xf>
    <xf numFmtId="49" fontId="0" fillId="3" borderId="0" xfId="0" applyNumberFormat="1" applyFill="1" applyAlignment="1">
      <alignment horizontal="right"/>
    </xf>
    <xf numFmtId="3" fontId="0" fillId="5" borderId="8" xfId="0" applyNumberFormat="1" applyFill="1" applyBorder="1" applyAlignment="1">
      <alignment horizontal="center" vertical="center"/>
    </xf>
    <xf numFmtId="0" fontId="71" fillId="3" borderId="8" xfId="0" applyFont="1" applyFill="1" applyBorder="1" applyAlignment="1">
      <alignment horizontal="right"/>
    </xf>
    <xf numFmtId="40" fontId="85" fillId="0" borderId="0" xfId="0" applyNumberFormat="1" applyFont="1" applyFill="1" applyAlignment="1">
      <alignment vertical="center"/>
    </xf>
    <xf numFmtId="40" fontId="87" fillId="0" borderId="0" xfId="0" applyNumberFormat="1" applyFont="1" applyFill="1" applyAlignment="1">
      <alignment vertical="center"/>
    </xf>
    <xf numFmtId="40" fontId="86" fillId="0" borderId="0" xfId="0" applyNumberFormat="1" applyFont="1" applyFill="1" applyAlignment="1">
      <alignment vertical="center"/>
    </xf>
    <xf numFmtId="40" fontId="42" fillId="0" borderId="0" xfId="0" applyNumberFormat="1" applyFont="1" applyFill="1" applyAlignment="1">
      <alignment vertical="center"/>
    </xf>
    <xf numFmtId="40" fontId="76" fillId="0" borderId="0" xfId="2" applyNumberFormat="1" applyFont="1" applyFill="1" applyAlignment="1">
      <alignment vertical="center"/>
    </xf>
    <xf numFmtId="40" fontId="15" fillId="0" borderId="0" xfId="0" applyNumberFormat="1" applyFont="1" applyFill="1" applyAlignment="1">
      <alignment horizontal="center" vertical="center" shrinkToFit="1" readingOrder="2"/>
    </xf>
    <xf numFmtId="40" fontId="45" fillId="0" borderId="4" xfId="0" applyNumberFormat="1" applyFont="1" applyFill="1" applyBorder="1" applyAlignment="1">
      <alignment horizontal="center" vertical="center" wrapText="1" readingOrder="2"/>
    </xf>
    <xf numFmtId="49" fontId="52" fillId="0" borderId="0" xfId="0" applyNumberFormat="1" applyFont="1" applyFill="1" applyAlignment="1">
      <alignment vertical="center" readingOrder="2"/>
    </xf>
    <xf numFmtId="49" fontId="45" fillId="0" borderId="1" xfId="3" applyNumberFormat="1" applyFont="1" applyFill="1" applyBorder="1" applyAlignment="1">
      <alignment horizontal="center" vertical="center" wrapText="1"/>
    </xf>
    <xf numFmtId="49" fontId="45" fillId="0" borderId="0" xfId="0" applyNumberFormat="1" applyFont="1" applyFill="1" applyAlignment="1">
      <alignment horizontal="right" vertical="center" wrapText="1" indent="1" readingOrder="2"/>
    </xf>
    <xf numFmtId="49" fontId="35" fillId="0" borderId="0" xfId="3" applyNumberFormat="1" applyFont="1" applyFill="1" applyBorder="1" applyAlignment="1">
      <alignment horizontal="center" readingOrder="2"/>
    </xf>
    <xf numFmtId="49" fontId="53" fillId="0" borderId="0" xfId="3" applyNumberFormat="1" applyFont="1" applyFill="1" applyBorder="1" applyAlignment="1">
      <alignment horizontal="center" readingOrder="2"/>
    </xf>
    <xf numFmtId="49" fontId="45" fillId="0" borderId="0" xfId="0" applyNumberFormat="1" applyFont="1" applyFill="1" applyAlignment="1">
      <alignment vertical="center" wrapText="1" readingOrder="2"/>
    </xf>
    <xf numFmtId="49" fontId="45" fillId="0" borderId="0" xfId="0" applyNumberFormat="1" applyFont="1" applyFill="1" applyAlignment="1">
      <alignment horizontal="justify" vertical="center" wrapText="1" readingOrder="2"/>
    </xf>
    <xf numFmtId="49" fontId="47" fillId="0" borderId="0" xfId="0" applyNumberFormat="1" applyFont="1" applyFill="1" applyAlignment="1">
      <alignment horizontal="right" wrapText="1" readingOrder="2"/>
    </xf>
    <xf numFmtId="0" fontId="0" fillId="27" borderId="8" xfId="0" applyFill="1" applyBorder="1" applyAlignment="1">
      <alignment horizontal="right"/>
    </xf>
    <xf numFmtId="3" fontId="0" fillId="27" borderId="8" xfId="0" applyNumberFormat="1" applyFill="1" applyBorder="1" applyAlignment="1">
      <alignment horizontal="center" vertical="center"/>
    </xf>
    <xf numFmtId="0" fontId="0" fillId="27" borderId="0" xfId="0" applyFill="1" applyAlignment="1">
      <alignment horizontal="right"/>
    </xf>
    <xf numFmtId="3" fontId="70" fillId="27" borderId="8" xfId="0" applyNumberFormat="1" applyFont="1" applyFill="1" applyBorder="1" applyAlignment="1">
      <alignment horizontal="center" vertical="center"/>
    </xf>
    <xf numFmtId="174" fontId="47" fillId="0" borderId="0" xfId="8" applyNumberFormat="1" applyFont="1" applyFill="1"/>
    <xf numFmtId="38" fontId="0" fillId="0" borderId="0" xfId="0" applyNumberFormat="1" applyFont="1" applyFill="1" applyAlignment="1">
      <alignment horizontal="center" vertical="center"/>
    </xf>
    <xf numFmtId="40" fontId="52" fillId="0" borderId="0" xfId="0" applyNumberFormat="1" applyFont="1" applyFill="1" applyAlignment="1">
      <alignment horizontal="center" vertical="center" wrapText="1" readingOrder="2"/>
    </xf>
    <xf numFmtId="40" fontId="15" fillId="0" borderId="0" xfId="0" applyNumberFormat="1" applyFont="1" applyFill="1" applyAlignment="1">
      <alignment horizontal="center" vertical="center" wrapText="1" readingOrder="2"/>
    </xf>
    <xf numFmtId="40" fontId="15" fillId="0" borderId="0" xfId="0" applyNumberFormat="1" applyFont="1" applyFill="1" applyAlignment="1">
      <alignment horizontal="center" vertical="center" readingOrder="2"/>
    </xf>
    <xf numFmtId="40" fontId="15" fillId="0" borderId="0" xfId="0" applyNumberFormat="1" applyFont="1" applyFill="1" applyAlignment="1">
      <alignment vertical="center" wrapText="1" readingOrder="2"/>
    </xf>
    <xf numFmtId="40" fontId="15" fillId="0" borderId="0" xfId="0" applyNumberFormat="1" applyFont="1" applyFill="1" applyBorder="1" applyAlignment="1">
      <alignment horizontal="center" vertical="center"/>
    </xf>
    <xf numFmtId="40" fontId="15" fillId="0" borderId="0" xfId="0" applyNumberFormat="1" applyFont="1" applyFill="1" applyAlignment="1">
      <alignment wrapText="1"/>
    </xf>
    <xf numFmtId="40" fontId="15" fillId="0" borderId="0" xfId="0" applyNumberFormat="1" applyFont="1" applyFill="1" applyAlignment="1">
      <alignment horizontal="center" vertical="center"/>
    </xf>
    <xf numFmtId="40" fontId="16" fillId="0" borderId="4" xfId="0" applyNumberFormat="1" applyFont="1" applyFill="1" applyBorder="1" applyAlignment="1">
      <alignment horizontal="center" vertical="center" readingOrder="2"/>
    </xf>
    <xf numFmtId="40" fontId="16" fillId="0" borderId="0" xfId="0" applyNumberFormat="1" applyFont="1" applyFill="1" applyAlignment="1">
      <alignment wrapText="1"/>
    </xf>
    <xf numFmtId="40" fontId="0" fillId="0" borderId="0" xfId="0" applyNumberFormat="1" applyFill="1" applyAlignment="1">
      <alignment wrapText="1"/>
    </xf>
    <xf numFmtId="175" fontId="47" fillId="0" borderId="0" xfId="18" applyNumberFormat="1" applyFont="1" applyFill="1"/>
    <xf numFmtId="3" fontId="52" fillId="0" borderId="0" xfId="0" applyNumberFormat="1" applyFont="1" applyFill="1" applyAlignment="1">
      <alignment vertical="center" readingOrder="2"/>
    </xf>
    <xf numFmtId="3" fontId="45" fillId="0" borderId="1" xfId="0" applyNumberFormat="1" applyFont="1" applyFill="1" applyBorder="1" applyAlignment="1">
      <alignment horizontal="center" vertical="center" wrapText="1" readingOrder="2"/>
    </xf>
    <xf numFmtId="3" fontId="47" fillId="0" borderId="1" xfId="0" applyNumberFormat="1" applyFont="1" applyFill="1" applyBorder="1" applyAlignment="1">
      <alignment horizontal="center" vertical="center" wrapText="1" readingOrder="2"/>
    </xf>
    <xf numFmtId="3" fontId="45" fillId="0" borderId="3" xfId="0" applyNumberFormat="1" applyFont="1" applyFill="1" applyBorder="1" applyAlignment="1">
      <alignment horizontal="center" vertical="center" wrapText="1" readingOrder="2"/>
    </xf>
    <xf numFmtId="3" fontId="45" fillId="0" borderId="7" xfId="0" applyNumberFormat="1" applyFont="1" applyFill="1" applyBorder="1" applyAlignment="1">
      <alignment horizontal="center" vertical="center" wrapText="1" readingOrder="2"/>
    </xf>
    <xf numFmtId="3" fontId="15" fillId="0" borderId="0" xfId="0" applyNumberFormat="1" applyFont="1" applyFill="1" applyBorder="1" applyAlignment="1">
      <alignment horizontal="center" vertical="center" readingOrder="2"/>
    </xf>
    <xf numFmtId="3" fontId="45" fillId="0" borderId="4" xfId="0" applyNumberFormat="1" applyFont="1" applyFill="1" applyBorder="1" applyAlignment="1">
      <alignment horizontal="center" vertical="center" wrapText="1" readingOrder="2"/>
    </xf>
    <xf numFmtId="3" fontId="0" fillId="0" borderId="0" xfId="0" applyNumberFormat="1" applyFill="1" applyAlignment="1">
      <alignment wrapText="1"/>
    </xf>
    <xf numFmtId="38" fontId="45" fillId="0" borderId="0" xfId="0" applyNumberFormat="1" applyFont="1" applyFill="1" applyAlignment="1">
      <alignment horizontal="center"/>
    </xf>
    <xf numFmtId="38" fontId="52" fillId="0" borderId="0" xfId="0" applyNumberFormat="1" applyFont="1" applyFill="1" applyAlignment="1">
      <alignment horizontal="center" wrapText="1" readingOrder="2"/>
    </xf>
    <xf numFmtId="38" fontId="52" fillId="0" borderId="0" xfId="0" applyNumberFormat="1" applyFont="1" applyFill="1" applyAlignment="1">
      <alignment horizontal="center" readingOrder="2"/>
    </xf>
    <xf numFmtId="38" fontId="43" fillId="0" borderId="0" xfId="0" applyNumberFormat="1" applyFont="1" applyFill="1" applyBorder="1" applyAlignment="1">
      <alignment wrapText="1"/>
    </xf>
    <xf numFmtId="38" fontId="0" fillId="0" borderId="0" xfId="8" applyNumberFormat="1" applyFont="1" applyFill="1" applyAlignment="1">
      <alignment horizontal="center" vertical="center" wrapText="1"/>
    </xf>
    <xf numFmtId="38" fontId="75" fillId="0" borderId="0" xfId="0" applyNumberFormat="1" applyFont="1" applyFill="1" applyBorder="1" applyAlignment="1">
      <alignment horizontal="center" vertical="center" readingOrder="2"/>
    </xf>
    <xf numFmtId="38" fontId="48" fillId="0" borderId="0" xfId="0" applyNumberFormat="1" applyFont="1" applyFill="1" applyBorder="1" applyAlignment="1">
      <alignment wrapText="1"/>
    </xf>
    <xf numFmtId="38" fontId="17" fillId="0" borderId="0" xfId="0" applyNumberFormat="1" applyFont="1" applyFill="1" applyAlignment="1">
      <alignment horizontal="center" vertical="center" readingOrder="2"/>
    </xf>
    <xf numFmtId="49" fontId="35" fillId="0" borderId="0" xfId="3" applyNumberFormat="1" applyFont="1" applyFill="1" applyBorder="1" applyAlignment="1">
      <alignment horizontal="center" vertical="center" readingOrder="2"/>
    </xf>
    <xf numFmtId="38" fontId="43" fillId="0" borderId="0" xfId="0" applyNumberFormat="1" applyFont="1" applyFill="1" applyAlignment="1">
      <alignment horizontal="center" vertical="center" wrapText="1"/>
    </xf>
    <xf numFmtId="49" fontId="45" fillId="0" borderId="0" xfId="0" applyNumberFormat="1" applyFont="1" applyFill="1" applyAlignment="1">
      <alignment horizontal="center" vertical="center" wrapText="1"/>
    </xf>
    <xf numFmtId="38" fontId="17" fillId="0" borderId="0" xfId="0" applyNumberFormat="1" applyFont="1" applyFill="1" applyBorder="1" applyAlignment="1">
      <alignment horizontal="center" vertical="center" readingOrder="2"/>
    </xf>
    <xf numFmtId="38" fontId="44" fillId="0" borderId="0" xfId="0" applyNumberFormat="1" applyFont="1" applyFill="1"/>
    <xf numFmtId="38" fontId="17" fillId="0" borderId="0" xfId="0" applyNumberFormat="1" applyFont="1" applyFill="1" applyAlignment="1">
      <alignment horizontal="center" vertical="center" shrinkToFit="1" readingOrder="2"/>
    </xf>
    <xf numFmtId="38" fontId="117" fillId="0" borderId="0" xfId="0" applyNumberFormat="1" applyFont="1" applyFill="1"/>
    <xf numFmtId="38" fontId="118" fillId="0" borderId="0" xfId="0" applyNumberFormat="1" applyFont="1" applyFill="1" applyAlignment="1">
      <alignment horizontal="center" vertical="center" readingOrder="2"/>
    </xf>
    <xf numFmtId="38" fontId="119" fillId="0" borderId="0" xfId="0" applyNumberFormat="1" applyFont="1" applyFill="1" applyAlignment="1">
      <alignment wrapText="1"/>
    </xf>
    <xf numFmtId="38" fontId="0" fillId="0" borderId="0" xfId="0" applyNumberFormat="1" applyFill="1" applyAlignment="1">
      <alignment horizontal="right"/>
    </xf>
    <xf numFmtId="38" fontId="54" fillId="0" borderId="0" xfId="0" applyNumberFormat="1" applyFont="1" applyFill="1" applyAlignment="1">
      <alignment wrapText="1"/>
    </xf>
    <xf numFmtId="38" fontId="54" fillId="0" borderId="0" xfId="0" applyNumberFormat="1" applyFont="1" applyFill="1" applyAlignment="1">
      <alignment horizontal="right" wrapText="1"/>
    </xf>
    <xf numFmtId="0" fontId="54" fillId="5" borderId="8" xfId="0" applyFont="1" applyFill="1" applyBorder="1" applyAlignment="1">
      <alignment horizontal="right"/>
    </xf>
    <xf numFmtId="38" fontId="21" fillId="0" borderId="0" xfId="2" applyNumberFormat="1" applyFont="1" applyFill="1" applyAlignment="1">
      <alignment horizontal="right" vertical="center" indent="1"/>
    </xf>
    <xf numFmtId="40" fontId="21" fillId="0" borderId="0" xfId="2" applyNumberFormat="1" applyFont="1" applyFill="1" applyAlignment="1">
      <alignment vertical="center"/>
    </xf>
    <xf numFmtId="38" fontId="47" fillId="0" borderId="0" xfId="2" applyNumberFormat="1" applyFont="1" applyFill="1" applyAlignment="1">
      <alignment horizontal="right" vertical="top" wrapText="1" readingOrder="2"/>
    </xf>
    <xf numFmtId="38" fontId="47" fillId="0" borderId="0" xfId="2" applyNumberFormat="1" applyFont="1" applyFill="1" applyAlignment="1">
      <alignment horizontal="center" vertical="center" wrapText="1" readingOrder="2"/>
    </xf>
    <xf numFmtId="38" fontId="50" fillId="0" borderId="0" xfId="0" applyNumberFormat="1" applyFont="1" applyFill="1" applyAlignment="1">
      <alignment horizontal="right" vertical="center" readingOrder="2"/>
    </xf>
    <xf numFmtId="38" fontId="50" fillId="0" borderId="0" xfId="0" applyNumberFormat="1" applyFont="1" applyFill="1" applyAlignment="1">
      <alignment vertical="center" readingOrder="2"/>
    </xf>
    <xf numFmtId="3" fontId="50" fillId="0" borderId="0" xfId="0" applyNumberFormat="1" applyFont="1" applyFill="1" applyAlignment="1">
      <alignment vertical="center" readingOrder="2"/>
    </xf>
    <xf numFmtId="38" fontId="50" fillId="0" borderId="0" xfId="8" applyNumberFormat="1" applyFont="1" applyFill="1" applyAlignment="1">
      <alignment vertical="center" readingOrder="2"/>
    </xf>
    <xf numFmtId="38" fontId="50" fillId="0" borderId="0" xfId="0" applyNumberFormat="1" applyFont="1" applyFill="1" applyAlignment="1">
      <alignment horizontal="center" readingOrder="2"/>
    </xf>
    <xf numFmtId="38" fontId="54" fillId="0" borderId="0" xfId="0" applyNumberFormat="1" applyFont="1" applyFill="1" applyAlignment="1">
      <alignment vertical="center"/>
    </xf>
    <xf numFmtId="38" fontId="54" fillId="0" borderId="0" xfId="0" applyNumberFormat="1" applyFont="1" applyFill="1" applyAlignment="1">
      <alignment horizontal="right"/>
    </xf>
    <xf numFmtId="38" fontId="54" fillId="0" borderId="0" xfId="0" applyNumberFormat="1" applyFont="1" applyFill="1" applyAlignment="1">
      <alignment horizontal="center" vertical="center" wrapText="1"/>
    </xf>
    <xf numFmtId="38" fontId="54" fillId="0" borderId="0" xfId="0" applyNumberFormat="1" applyFont="1" applyFill="1" applyBorder="1" applyAlignment="1">
      <alignment wrapText="1"/>
    </xf>
    <xf numFmtId="38" fontId="120" fillId="0" borderId="0" xfId="0" applyNumberFormat="1" applyFont="1" applyFill="1"/>
    <xf numFmtId="38" fontId="120" fillId="0" borderId="0" xfId="0" applyNumberFormat="1" applyFont="1" applyFill="1" applyAlignment="1">
      <alignment vertical="center"/>
    </xf>
    <xf numFmtId="38" fontId="47" fillId="0" borderId="0" xfId="0" applyNumberFormat="1" applyFont="1" applyFill="1" applyAlignment="1">
      <alignment horizontal="center" wrapText="1" readingOrder="2"/>
    </xf>
    <xf numFmtId="3" fontId="47" fillId="0" borderId="0" xfId="0" applyNumberFormat="1" applyFont="1" applyFill="1" applyAlignment="1">
      <alignment horizontal="center" wrapText="1" readingOrder="2"/>
    </xf>
    <xf numFmtId="38" fontId="50" fillId="0" borderId="0" xfId="0" applyNumberFormat="1" applyFont="1" applyFill="1" applyAlignment="1">
      <alignment horizontal="center" vertical="center" readingOrder="2"/>
    </xf>
    <xf numFmtId="38" fontId="54" fillId="0" borderId="0" xfId="0" applyNumberFormat="1" applyFont="1" applyFill="1" applyAlignment="1">
      <alignment horizontal="center" wrapText="1"/>
    </xf>
    <xf numFmtId="3" fontId="50" fillId="0" borderId="0" xfId="0" applyNumberFormat="1" applyFont="1" applyFill="1" applyAlignment="1">
      <alignment horizontal="center" vertical="center" readingOrder="2"/>
    </xf>
    <xf numFmtId="3" fontId="54" fillId="0" borderId="0" xfId="0" applyNumberFormat="1" applyFont="1" applyFill="1" applyAlignment="1">
      <alignment horizontal="center" wrapText="1"/>
    </xf>
    <xf numFmtId="38" fontId="120" fillId="0" borderId="0" xfId="0" applyNumberFormat="1" applyFont="1" applyFill="1" applyAlignment="1">
      <alignment wrapText="1"/>
    </xf>
    <xf numFmtId="38" fontId="120" fillId="0" borderId="0" xfId="0" applyNumberFormat="1" applyFont="1" applyFill="1" applyBorder="1" applyAlignment="1">
      <alignment wrapText="1"/>
    </xf>
    <xf numFmtId="38" fontId="15" fillId="0" borderId="0" xfId="0" applyNumberFormat="1" applyFont="1" applyFill="1" applyAlignment="1">
      <alignment horizontal="right" vertical="center" wrapText="1" indent="1" readingOrder="2"/>
    </xf>
    <xf numFmtId="0" fontId="0" fillId="0" borderId="8" xfId="0" applyFill="1" applyBorder="1" applyAlignment="1">
      <alignment horizontal="right"/>
    </xf>
    <xf numFmtId="49" fontId="0" fillId="0" borderId="0" xfId="0" applyNumberFormat="1" applyFill="1" applyAlignment="1">
      <alignment horizontal="right"/>
    </xf>
    <xf numFmtId="0" fontId="0" fillId="0" borderId="0" xfId="0" applyFill="1" applyAlignment="1">
      <alignment horizontal="right"/>
    </xf>
    <xf numFmtId="3" fontId="71" fillId="5" borderId="8" xfId="0" applyNumberFormat="1" applyFont="1" applyFill="1" applyBorder="1" applyAlignment="1">
      <alignment horizontal="center" vertical="center"/>
    </xf>
    <xf numFmtId="49" fontId="52" fillId="0" borderId="0" xfId="0" applyNumberFormat="1" applyFont="1" applyFill="1" applyAlignment="1">
      <alignment horizontal="center" vertical="center" wrapText="1" readingOrder="2"/>
    </xf>
    <xf numFmtId="49" fontId="50" fillId="0" borderId="0" xfId="0" applyNumberFormat="1" applyFont="1" applyFill="1" applyAlignment="1">
      <alignment horizontal="center" vertical="center" wrapText="1" readingOrder="2"/>
    </xf>
    <xf numFmtId="49" fontId="45" fillId="0" borderId="1" xfId="0" applyNumberFormat="1" applyFont="1" applyFill="1" applyBorder="1" applyAlignment="1">
      <alignment horizontal="center" vertical="center" wrapText="1" readingOrder="2"/>
    </xf>
    <xf numFmtId="49" fontId="47" fillId="0" borderId="0" xfId="0" applyNumberFormat="1" applyFont="1" applyFill="1"/>
    <xf numFmtId="49" fontId="45" fillId="0" borderId="0" xfId="0" applyNumberFormat="1" applyFont="1" applyFill="1" applyAlignment="1">
      <alignment horizontal="right" vertical="center" wrapText="1" readingOrder="2"/>
    </xf>
    <xf numFmtId="49" fontId="35" fillId="0" borderId="0" xfId="0" applyNumberFormat="1" applyFont="1" applyFill="1" applyBorder="1" applyAlignment="1">
      <alignment horizontal="right" vertical="center" readingOrder="2"/>
    </xf>
    <xf numFmtId="49" fontId="47" fillId="0" borderId="0" xfId="0" applyNumberFormat="1" applyFont="1" applyFill="1" applyAlignment="1">
      <alignment horizontal="right" vertical="center" wrapText="1" readingOrder="2"/>
    </xf>
    <xf numFmtId="40" fontId="52" fillId="0" borderId="0" xfId="0" applyNumberFormat="1" applyFont="1" applyFill="1" applyAlignment="1">
      <alignment vertical="center" wrapText="1" readingOrder="2"/>
    </xf>
    <xf numFmtId="40" fontId="0" fillId="0" borderId="0" xfId="0" applyNumberFormat="1" applyFill="1"/>
    <xf numFmtId="40" fontId="16" fillId="0" borderId="0" xfId="0" applyNumberFormat="1" applyFont="1" applyFill="1" applyAlignment="1">
      <alignment vertical="center" readingOrder="2"/>
    </xf>
    <xf numFmtId="40" fontId="15" fillId="0" borderId="0" xfId="0" applyNumberFormat="1" applyFont="1" applyFill="1" applyAlignment="1">
      <alignment vertical="center" readingOrder="2"/>
    </xf>
    <xf numFmtId="40" fontId="15" fillId="0" borderId="0" xfId="0" applyNumberFormat="1" applyFont="1" applyFill="1" applyAlignment="1">
      <alignment horizontal="right" vertical="center" readingOrder="2"/>
    </xf>
    <xf numFmtId="40" fontId="16" fillId="0" borderId="0" xfId="0" applyNumberFormat="1" applyFont="1" applyFill="1" applyAlignment="1">
      <alignment horizontal="right" vertical="center" readingOrder="2"/>
    </xf>
    <xf numFmtId="40" fontId="70" fillId="0" borderId="0" xfId="0" applyNumberFormat="1" applyFont="1" applyFill="1"/>
    <xf numFmtId="40" fontId="78" fillId="0" borderId="0" xfId="0" applyNumberFormat="1" applyFont="1" applyFill="1"/>
    <xf numFmtId="40" fontId="60" fillId="0" borderId="0" xfId="0" applyNumberFormat="1" applyFont="1" applyFill="1" applyBorder="1" applyAlignment="1">
      <alignment horizontal="center" vertical="center" shrinkToFit="1" readingOrder="2"/>
    </xf>
    <xf numFmtId="40" fontId="17" fillId="0" borderId="0" xfId="0" applyNumberFormat="1" applyFont="1" applyFill="1" applyBorder="1" applyAlignment="1">
      <alignment horizontal="center" vertical="center" shrinkToFit="1" readingOrder="2"/>
    </xf>
    <xf numFmtId="40" fontId="75" fillId="0" borderId="0" xfId="0" applyNumberFormat="1" applyFont="1" applyFill="1" applyBorder="1" applyAlignment="1">
      <alignment horizontal="center" vertical="center" shrinkToFit="1" readingOrder="2"/>
    </xf>
    <xf numFmtId="40" fontId="22" fillId="0" borderId="0" xfId="0" applyNumberFormat="1" applyFont="1" applyFill="1" applyAlignment="1">
      <alignment horizontal="right" vertical="center" readingOrder="2"/>
    </xf>
    <xf numFmtId="40" fontId="22" fillId="0" borderId="0" xfId="7" applyNumberFormat="1" applyFont="1" applyFill="1" applyAlignment="1">
      <alignment vertical="top" wrapText="1" shrinkToFit="1"/>
    </xf>
    <xf numFmtId="40" fontId="0" fillId="0" borderId="0" xfId="0" applyNumberFormat="1" applyFill="1" applyBorder="1"/>
    <xf numFmtId="40" fontId="15" fillId="0" borderId="0" xfId="7" applyNumberFormat="1" applyFont="1" applyFill="1" applyAlignment="1">
      <alignment horizontal="center" vertical="center" shrinkToFit="1"/>
    </xf>
    <xf numFmtId="3" fontId="0" fillId="0" borderId="0" xfId="0" applyNumberFormat="1" applyAlignment="1">
      <alignment horizontal="right"/>
    </xf>
    <xf numFmtId="3" fontId="0" fillId="3" borderId="0" xfId="0" applyNumberFormat="1" applyFill="1" applyAlignment="1">
      <alignment horizontal="right"/>
    </xf>
    <xf numFmtId="3" fontId="0" fillId="0" borderId="0" xfId="0" applyNumberFormat="1" applyFill="1" applyAlignment="1">
      <alignment horizontal="right"/>
    </xf>
    <xf numFmtId="3" fontId="0" fillId="27" borderId="0" xfId="0" applyNumberFormat="1" applyFill="1" applyAlignment="1">
      <alignment horizontal="right"/>
    </xf>
    <xf numFmtId="40" fontId="45" fillId="0" borderId="4" xfId="5" applyNumberFormat="1" applyFont="1" applyFill="1" applyBorder="1" applyAlignment="1">
      <alignment horizontal="center" vertical="center" shrinkToFit="1" readingOrder="2"/>
    </xf>
    <xf numFmtId="38" fontId="76" fillId="0" borderId="0" xfId="7" applyNumberFormat="1" applyFont="1" applyFill="1" applyAlignment="1">
      <alignment vertical="top" wrapText="1" shrinkToFit="1"/>
    </xf>
    <xf numFmtId="38" fontId="85" fillId="0" borderId="0" xfId="0" applyNumberFormat="1" applyFont="1" applyFill="1" applyBorder="1"/>
    <xf numFmtId="38" fontId="80" fillId="0" borderId="0" xfId="7" applyNumberFormat="1" applyFont="1" applyFill="1" applyBorder="1" applyAlignment="1">
      <alignment horizontal="center" vertical="top" wrapText="1" shrinkToFit="1"/>
    </xf>
    <xf numFmtId="38" fontId="122" fillId="0" borderId="0" xfId="0" applyNumberFormat="1" applyFont="1" applyFill="1" applyAlignment="1">
      <alignment horizontal="right" vertical="center" wrapText="1" readingOrder="2"/>
    </xf>
    <xf numFmtId="38" fontId="80" fillId="0" borderId="1" xfId="7" applyNumberFormat="1" applyFont="1" applyFill="1" applyBorder="1" applyAlignment="1">
      <alignment horizontal="center" vertical="center" shrinkToFit="1"/>
    </xf>
    <xf numFmtId="38" fontId="76" fillId="0" borderId="0" xfId="7" applyNumberFormat="1" applyFont="1" applyFill="1" applyBorder="1" applyAlignment="1">
      <alignment vertical="top" wrapText="1" shrinkToFit="1"/>
    </xf>
    <xf numFmtId="38" fontId="76" fillId="0" borderId="0" xfId="7" applyNumberFormat="1" applyFont="1" applyFill="1" applyAlignment="1">
      <alignment horizontal="center" vertical="top" wrapText="1" shrinkToFit="1"/>
    </xf>
    <xf numFmtId="38" fontId="76" fillId="0" borderId="0" xfId="8" applyNumberFormat="1" applyFont="1" applyFill="1" applyAlignment="1">
      <alignment horizontal="right" vertical="center" readingOrder="2"/>
    </xf>
    <xf numFmtId="40" fontId="76" fillId="0" borderId="0" xfId="0" applyNumberFormat="1" applyFont="1" applyFill="1" applyAlignment="1">
      <alignment horizontal="right" vertical="center" readingOrder="2"/>
    </xf>
    <xf numFmtId="38" fontId="76" fillId="0" borderId="0" xfId="0" applyNumberFormat="1" applyFont="1" applyFill="1" applyAlignment="1">
      <alignment horizontal="right" vertical="center" readingOrder="2"/>
    </xf>
    <xf numFmtId="0" fontId="85" fillId="0" borderId="0" xfId="0" applyFont="1" applyBorder="1" applyAlignment="1">
      <alignment horizontal="right"/>
    </xf>
    <xf numFmtId="38" fontId="42" fillId="0" borderId="0" xfId="0" applyNumberFormat="1" applyFont="1" applyFill="1" applyAlignment="1">
      <alignment horizontal="center" vertical="center" wrapText="1" readingOrder="2"/>
    </xf>
    <xf numFmtId="0" fontId="85" fillId="0" borderId="42" xfId="0" applyFont="1" applyBorder="1" applyAlignment="1">
      <alignment horizontal="right"/>
    </xf>
    <xf numFmtId="38" fontId="76" fillId="0" borderId="0" xfId="7" applyNumberFormat="1" applyFont="1" applyFill="1" applyBorder="1" applyAlignment="1">
      <alignment horizontal="center" vertical="top" wrapText="1" shrinkToFit="1"/>
    </xf>
    <xf numFmtId="38" fontId="66" fillId="0" borderId="0" xfId="0" applyNumberFormat="1" applyFont="1" applyFill="1" applyBorder="1" applyAlignment="1">
      <alignment horizontal="center" vertical="center" readingOrder="2"/>
    </xf>
    <xf numFmtId="38" fontId="76" fillId="0" borderId="0" xfId="0" applyNumberFormat="1" applyFont="1" applyFill="1" applyBorder="1" applyAlignment="1">
      <alignment horizontal="center" vertical="center" readingOrder="2"/>
    </xf>
    <xf numFmtId="38" fontId="76" fillId="0" borderId="0" xfId="0" applyNumberFormat="1" applyFont="1" applyFill="1" applyBorder="1" applyAlignment="1">
      <alignment horizontal="right" vertical="center" readingOrder="2"/>
    </xf>
    <xf numFmtId="38" fontId="76" fillId="0" borderId="0" xfId="0" applyNumberFormat="1" applyFont="1" applyFill="1" applyAlignment="1">
      <alignment horizontal="center" vertical="center" readingOrder="2"/>
    </xf>
    <xf numFmtId="0" fontId="70" fillId="3" borderId="8" xfId="0" applyFont="1" applyFill="1" applyBorder="1" applyAlignment="1">
      <alignment horizontal="right"/>
    </xf>
    <xf numFmtId="3" fontId="70" fillId="3" borderId="8" xfId="0" applyNumberFormat="1" applyFont="1" applyFill="1" applyBorder="1" applyAlignment="1">
      <alignment horizontal="center" vertical="center"/>
    </xf>
    <xf numFmtId="49" fontId="70" fillId="3" borderId="0" xfId="0" applyNumberFormat="1" applyFont="1" applyFill="1" applyAlignment="1">
      <alignment horizontal="right"/>
    </xf>
    <xf numFmtId="3" fontId="70" fillId="3" borderId="0" xfId="0" applyNumberFormat="1" applyFont="1" applyFill="1" applyAlignment="1">
      <alignment horizontal="right"/>
    </xf>
    <xf numFmtId="0" fontId="70" fillId="3" borderId="0" xfId="0" applyFont="1" applyFill="1" applyAlignment="1">
      <alignment horizontal="right"/>
    </xf>
    <xf numFmtId="3" fontId="70" fillId="3" borderId="8" xfId="0" applyNumberFormat="1" applyFont="1" applyFill="1" applyBorder="1" applyAlignment="1">
      <alignment horizontal="right"/>
    </xf>
    <xf numFmtId="3" fontId="121" fillId="3" borderId="8" xfId="20" applyNumberFormat="1" applyFont="1" applyFill="1" applyBorder="1">
      <alignment horizontal="right"/>
    </xf>
    <xf numFmtId="49" fontId="15" fillId="0" borderId="0" xfId="0" applyNumberFormat="1" applyFont="1" applyFill="1" applyAlignment="1">
      <alignment horizontal="center" vertical="center" readingOrder="2"/>
    </xf>
    <xf numFmtId="49" fontId="47" fillId="0" borderId="0" xfId="0" applyNumberFormat="1" applyFont="1" applyFill="1" applyBorder="1" applyAlignment="1">
      <alignment horizontal="center" vertical="center"/>
    </xf>
    <xf numFmtId="38" fontId="42" fillId="0" borderId="0" xfId="0" applyNumberFormat="1" applyFont="1" applyFill="1" applyAlignment="1">
      <alignment horizontal="right" vertical="center" wrapText="1" readingOrder="2"/>
    </xf>
    <xf numFmtId="38" fontId="86" fillId="0" borderId="4" xfId="0" applyNumberFormat="1" applyFont="1" applyFill="1" applyBorder="1" applyAlignment="1">
      <alignment horizontal="center" vertical="center" wrapText="1" readingOrder="2"/>
    </xf>
    <xf numFmtId="38" fontId="86" fillId="0" borderId="1" xfId="0" applyNumberFormat="1" applyFont="1" applyFill="1" applyBorder="1" applyAlignment="1">
      <alignment horizontal="center" vertical="center" wrapText="1" readingOrder="2"/>
    </xf>
    <xf numFmtId="38" fontId="86" fillId="0" borderId="0" xfId="0" applyNumberFormat="1" applyFont="1" applyFill="1" applyAlignment="1">
      <alignment horizontal="center" vertical="center" wrapText="1" readingOrder="2"/>
    </xf>
    <xf numFmtId="38" fontId="42" fillId="0" borderId="0" xfId="0" applyNumberFormat="1" applyFont="1" applyFill="1" applyAlignment="1">
      <alignment horizontal="center"/>
    </xf>
    <xf numFmtId="38" fontId="42" fillId="0" borderId="1" xfId="0" applyNumberFormat="1" applyFont="1" applyFill="1" applyBorder="1" applyAlignment="1">
      <alignment horizontal="center" vertical="center"/>
    </xf>
    <xf numFmtId="38" fontId="86" fillId="0" borderId="0" xfId="0" applyNumberFormat="1" applyFont="1" applyFill="1" applyAlignment="1">
      <alignment horizontal="justify" vertical="center" wrapText="1" readingOrder="2"/>
    </xf>
    <xf numFmtId="38" fontId="42" fillId="0" borderId="0" xfId="0" applyNumberFormat="1" applyFont="1" applyFill="1"/>
    <xf numFmtId="38" fontId="85" fillId="0" borderId="0" xfId="0" applyNumberFormat="1" applyFont="1" applyFill="1" applyAlignment="1">
      <alignment wrapText="1"/>
    </xf>
    <xf numFmtId="38" fontId="123" fillId="0" borderId="0" xfId="0" applyNumberFormat="1" applyFont="1" applyFill="1" applyAlignment="1">
      <alignment wrapText="1"/>
    </xf>
    <xf numFmtId="38" fontId="42" fillId="0" borderId="0" xfId="0" applyNumberFormat="1" applyFont="1" applyFill="1" applyBorder="1" applyAlignment="1">
      <alignment horizontal="center" vertical="center" wrapText="1" readingOrder="2"/>
    </xf>
    <xf numFmtId="38" fontId="85" fillId="0" borderId="0" xfId="0" applyNumberFormat="1" applyFont="1" applyFill="1"/>
    <xf numFmtId="38" fontId="42" fillId="0" borderId="1" xfId="0" applyNumberFormat="1" applyFont="1" applyFill="1" applyBorder="1" applyAlignment="1">
      <alignment horizontal="center" vertical="center" wrapText="1" readingOrder="2"/>
    </xf>
    <xf numFmtId="38" fontId="86" fillId="0" borderId="7" xfId="0" applyNumberFormat="1" applyFont="1" applyFill="1" applyBorder="1" applyAlignment="1">
      <alignment horizontal="center" vertical="center" wrapText="1" readingOrder="2"/>
    </xf>
    <xf numFmtId="38" fontId="123" fillId="0" borderId="0" xfId="0" applyNumberFormat="1" applyFont="1" applyFill="1"/>
    <xf numFmtId="38" fontId="86" fillId="0" borderId="5" xfId="0" applyNumberFormat="1" applyFont="1" applyFill="1" applyBorder="1" applyAlignment="1">
      <alignment horizontal="center" vertical="center" wrapText="1" readingOrder="2"/>
    </xf>
    <xf numFmtId="38" fontId="86" fillId="0" borderId="0" xfId="0" applyNumberFormat="1" applyFont="1" applyFill="1" applyAlignment="1">
      <alignment horizontal="right" vertical="center" wrapText="1" readingOrder="2"/>
    </xf>
    <xf numFmtId="38" fontId="42" fillId="0" borderId="0" xfId="0" applyNumberFormat="1" applyFont="1" applyFill="1" applyAlignment="1">
      <alignment horizontal="right" indent="1"/>
    </xf>
    <xf numFmtId="38" fontId="42" fillId="0" borderId="0" xfId="0" applyNumberFormat="1" applyFont="1" applyFill="1" applyAlignment="1">
      <alignment vertical="center" wrapText="1" readingOrder="2"/>
    </xf>
    <xf numFmtId="3" fontId="70" fillId="28" borderId="8" xfId="0" applyNumberFormat="1" applyFont="1" applyFill="1" applyBorder="1" applyAlignment="1">
      <alignment horizontal="center" vertical="center"/>
    </xf>
    <xf numFmtId="38" fontId="43" fillId="0" borderId="0" xfId="8" applyNumberFormat="1" applyFont="1" applyFill="1" applyAlignment="1">
      <alignment horizontal="center" vertical="center"/>
    </xf>
    <xf numFmtId="38" fontId="45" fillId="0" borderId="3" xfId="0" applyNumberFormat="1" applyFont="1" applyFill="1" applyBorder="1" applyAlignment="1">
      <alignment horizontal="center" vertical="center"/>
    </xf>
    <xf numFmtId="38" fontId="45" fillId="0" borderId="0" xfId="8" applyNumberFormat="1" applyFont="1" applyFill="1" applyBorder="1" applyAlignment="1">
      <alignment horizontal="center" vertical="center"/>
    </xf>
    <xf numFmtId="38" fontId="0" fillId="0" borderId="0" xfId="0" applyNumberFormat="1" applyFill="1" applyAlignment="1">
      <alignment horizontal="center" vertical="center" wrapText="1" readingOrder="2"/>
    </xf>
    <xf numFmtId="0" fontId="0" fillId="19" borderId="8" xfId="0" applyFill="1" applyBorder="1" applyAlignment="1">
      <alignment horizontal="right"/>
    </xf>
    <xf numFmtId="3" fontId="0" fillId="19" borderId="8" xfId="0" applyNumberFormat="1" applyFill="1" applyBorder="1" applyAlignment="1">
      <alignment horizontal="center" vertical="center"/>
    </xf>
    <xf numFmtId="49" fontId="0" fillId="19" borderId="0" xfId="0" applyNumberFormat="1" applyFill="1" applyAlignment="1">
      <alignment horizontal="right"/>
    </xf>
    <xf numFmtId="3" fontId="0" fillId="19" borderId="0" xfId="0" applyNumberFormat="1" applyFill="1" applyAlignment="1">
      <alignment horizontal="right"/>
    </xf>
    <xf numFmtId="0" fontId="0" fillId="19" borderId="0" xfId="0" applyFill="1" applyAlignment="1">
      <alignment horizontal="right"/>
    </xf>
    <xf numFmtId="3" fontId="71" fillId="19" borderId="8" xfId="0" applyNumberFormat="1" applyFont="1" applyFill="1" applyBorder="1" applyAlignment="1">
      <alignment horizontal="center" vertical="center"/>
    </xf>
    <xf numFmtId="0" fontId="0" fillId="29" borderId="8" xfId="0" applyFill="1" applyBorder="1" applyAlignment="1">
      <alignment horizontal="right"/>
    </xf>
    <xf numFmtId="0" fontId="0" fillId="21" borderId="8" xfId="0" applyFill="1" applyBorder="1" applyAlignment="1">
      <alignment horizontal="right"/>
    </xf>
    <xf numFmtId="0" fontId="70" fillId="21" borderId="8" xfId="0" applyFont="1" applyFill="1" applyBorder="1" applyAlignment="1">
      <alignment horizontal="right"/>
    </xf>
    <xf numFmtId="0" fontId="0" fillId="25" borderId="8" xfId="0" applyFill="1" applyBorder="1" applyAlignment="1">
      <alignment horizontal="right"/>
    </xf>
    <xf numFmtId="3" fontId="0" fillId="25" borderId="8" xfId="0" applyNumberFormat="1" applyFill="1" applyBorder="1" applyAlignment="1">
      <alignment horizontal="center" vertical="center"/>
    </xf>
    <xf numFmtId="49" fontId="0" fillId="25" borderId="0" xfId="0" applyNumberFormat="1" applyFill="1" applyAlignment="1">
      <alignment horizontal="right"/>
    </xf>
    <xf numFmtId="38" fontId="52" fillId="0" borderId="0" xfId="0" applyNumberFormat="1" applyFont="1" applyFill="1" applyAlignment="1">
      <alignment horizontal="center" vertical="center" wrapText="1" readingOrder="2"/>
    </xf>
    <xf numFmtId="38" fontId="45" fillId="0" borderId="0" xfId="0" applyNumberFormat="1" applyFont="1" applyFill="1" applyBorder="1" applyAlignment="1">
      <alignment horizontal="center" vertical="center" wrapText="1" readingOrder="2"/>
    </xf>
    <xf numFmtId="38" fontId="52" fillId="0" borderId="0" xfId="0" applyNumberFormat="1" applyFont="1" applyFill="1" applyAlignment="1">
      <alignment horizontal="right" vertical="center" wrapText="1" indent="2" readingOrder="2"/>
    </xf>
    <xf numFmtId="38" fontId="50" fillId="0" borderId="0" xfId="0" applyNumberFormat="1" applyFont="1" applyFill="1" applyAlignment="1">
      <alignment horizontal="right" vertical="center" wrapText="1" indent="2" readingOrder="2"/>
    </xf>
    <xf numFmtId="38" fontId="47" fillId="0" borderId="0" xfId="0" applyNumberFormat="1" applyFont="1" applyFill="1" applyAlignment="1">
      <alignment horizontal="right" vertical="center" wrapText="1" indent="2" readingOrder="2"/>
    </xf>
    <xf numFmtId="38" fontId="45" fillId="0" borderId="0" xfId="0" applyNumberFormat="1" applyFont="1" applyFill="1" applyAlignment="1">
      <alignment horizontal="right" vertical="center" wrapText="1" indent="2" readingOrder="2"/>
    </xf>
    <xf numFmtId="38" fontId="35" fillId="0" borderId="0" xfId="0" applyNumberFormat="1" applyFont="1" applyFill="1" applyBorder="1" applyAlignment="1">
      <alignment horizontal="right" vertical="center" indent="2" readingOrder="2"/>
    </xf>
    <xf numFmtId="0" fontId="0" fillId="3" borderId="8" xfId="0" applyFill="1" applyBorder="1" applyAlignment="1">
      <alignment horizontal="right" indent="2"/>
    </xf>
    <xf numFmtId="38" fontId="0" fillId="0" borderId="0" xfId="0" applyNumberFormat="1" applyFill="1" applyAlignment="1">
      <alignment horizontal="right" wrapText="1" indent="2"/>
    </xf>
    <xf numFmtId="38" fontId="45" fillId="0" borderId="0" xfId="0" applyNumberFormat="1" applyFont="1" applyFill="1" applyAlignment="1">
      <alignment horizontal="right" vertical="center" indent="1" readingOrder="2"/>
    </xf>
    <xf numFmtId="38" fontId="52" fillId="0" borderId="0" xfId="0" applyNumberFormat="1" applyFont="1" applyAlignment="1">
      <alignment horizontal="center" vertical="center" wrapText="1" readingOrder="2"/>
    </xf>
    <xf numFmtId="38" fontId="45" fillId="0" borderId="0" xfId="0" applyNumberFormat="1" applyFont="1" applyFill="1" applyBorder="1" applyAlignment="1">
      <alignment horizontal="center"/>
    </xf>
    <xf numFmtId="38" fontId="47" fillId="0" borderId="0" xfId="0" applyNumberFormat="1" applyFont="1" applyAlignment="1">
      <alignment horizontal="right"/>
    </xf>
    <xf numFmtId="38" fontId="15" fillId="0" borderId="0" xfId="0" applyNumberFormat="1" applyFont="1" applyAlignment="1">
      <alignment horizontal="right" vertical="center" readingOrder="2"/>
    </xf>
    <xf numFmtId="38" fontId="45" fillId="0" borderId="0" xfId="0" applyNumberFormat="1" applyFont="1" applyFill="1" applyBorder="1" applyAlignment="1">
      <alignment horizontal="center" vertical="center" wrapText="1" readingOrder="2"/>
    </xf>
    <xf numFmtId="38" fontId="45" fillId="0" borderId="1" xfId="0" applyNumberFormat="1" applyFont="1" applyFill="1" applyBorder="1" applyAlignment="1">
      <alignment horizontal="center" vertical="center" wrapText="1" readingOrder="2"/>
    </xf>
    <xf numFmtId="38" fontId="47" fillId="0" borderId="0" xfId="0" applyNumberFormat="1" applyFont="1" applyAlignment="1">
      <alignment horizontal="right" vertical="center" readingOrder="2"/>
    </xf>
    <xf numFmtId="38" fontId="16" fillId="0" borderId="0" xfId="0" applyNumberFormat="1" applyFont="1" applyAlignment="1">
      <alignment horizontal="center" readingOrder="2"/>
    </xf>
    <xf numFmtId="38" fontId="45" fillId="0" borderId="0" xfId="0" applyNumberFormat="1" applyFont="1" applyAlignment="1">
      <alignment readingOrder="2"/>
    </xf>
    <xf numFmtId="0" fontId="0" fillId="3" borderId="8" xfId="0" applyFill="1" applyBorder="1" applyAlignment="1">
      <alignment horizontal="center" vertical="center"/>
    </xf>
    <xf numFmtId="49" fontId="0" fillId="3" borderId="0" xfId="0" applyNumberFormat="1" applyFill="1" applyAlignment="1">
      <alignment horizontal="center" vertical="center"/>
    </xf>
    <xf numFmtId="3" fontId="0" fillId="3" borderId="0" xfId="0" applyNumberFormat="1" applyFill="1" applyAlignment="1">
      <alignment horizontal="center" vertical="center"/>
    </xf>
    <xf numFmtId="0" fontId="0" fillId="3" borderId="0" xfId="0" applyFill="1" applyAlignment="1">
      <alignment horizontal="center" vertical="center"/>
    </xf>
    <xf numFmtId="0" fontId="116" fillId="4" borderId="8" xfId="0" applyFont="1" applyFill="1" applyBorder="1" applyAlignment="1"/>
    <xf numFmtId="0" fontId="0" fillId="3" borderId="8" xfId="0" applyFill="1" applyBorder="1" applyAlignment="1"/>
    <xf numFmtId="0" fontId="71" fillId="3" borderId="8" xfId="0" applyFont="1" applyFill="1" applyBorder="1" applyAlignment="1"/>
    <xf numFmtId="0" fontId="0" fillId="3" borderId="8" xfId="0" applyFill="1" applyBorder="1" applyAlignment="1">
      <alignment vertical="center"/>
    </xf>
    <xf numFmtId="0" fontId="0" fillId="19" borderId="8" xfId="0" applyFill="1" applyBorder="1" applyAlignment="1"/>
    <xf numFmtId="0" fontId="70" fillId="3" borderId="8" xfId="0" applyFont="1" applyFill="1" applyBorder="1" applyAlignment="1"/>
    <xf numFmtId="0" fontId="0" fillId="0" borderId="8" xfId="0" applyFill="1" applyBorder="1" applyAlignment="1"/>
    <xf numFmtId="0" fontId="0" fillId="0" borderId="8" xfId="0" applyBorder="1" applyAlignment="1"/>
    <xf numFmtId="0" fontId="0" fillId="0" borderId="0" xfId="0" applyAlignment="1"/>
    <xf numFmtId="3" fontId="0" fillId="3" borderId="8" xfId="0" applyNumberFormat="1" applyFill="1" applyBorder="1" applyAlignment="1">
      <alignment horizontal="right" vertical="center"/>
    </xf>
    <xf numFmtId="0" fontId="0" fillId="3" borderId="8" xfId="0" applyFill="1" applyBorder="1" applyAlignment="1">
      <alignment horizontal="right" vertical="center"/>
    </xf>
    <xf numFmtId="38" fontId="47" fillId="0" borderId="0" xfId="0" applyNumberFormat="1" applyFont="1" applyFill="1" applyAlignment="1">
      <alignment horizontal="right" vertical="center" wrapText="1" readingOrder="2"/>
    </xf>
    <xf numFmtId="38" fontId="15" fillId="0" borderId="0" xfId="0" applyNumberFormat="1" applyFont="1" applyBorder="1" applyAlignment="1">
      <alignment horizontal="center" vertical="center"/>
    </xf>
    <xf numFmtId="38" fontId="15" fillId="0" borderId="0" xfId="0" applyNumberFormat="1" applyFont="1" applyBorder="1" applyAlignment="1">
      <alignment horizontal="center" vertical="center" readingOrder="2"/>
    </xf>
    <xf numFmtId="38" fontId="45" fillId="0" borderId="0" xfId="0" applyNumberFormat="1" applyFont="1" applyBorder="1" applyAlignment="1">
      <alignment horizontal="center" vertical="center" wrapText="1" readingOrder="2"/>
    </xf>
    <xf numFmtId="38" fontId="47" fillId="0" borderId="0" xfId="0" applyNumberFormat="1" applyFont="1" applyAlignment="1">
      <alignment horizontal="right" readingOrder="2"/>
    </xf>
    <xf numFmtId="38" fontId="45" fillId="0" borderId="1" xfId="0" applyNumberFormat="1" applyFont="1" applyBorder="1" applyAlignment="1">
      <alignment horizontal="center" readingOrder="2"/>
    </xf>
    <xf numFmtId="38" fontId="45" fillId="0" borderId="0" xfId="0" applyNumberFormat="1" applyFont="1" applyAlignment="1">
      <alignment horizontal="right" readingOrder="2"/>
    </xf>
    <xf numFmtId="38" fontId="16" fillId="0" borderId="4" xfId="0" applyNumberFormat="1" applyFont="1" applyBorder="1" applyAlignment="1">
      <alignment horizontal="right" indent="1" readingOrder="2"/>
    </xf>
    <xf numFmtId="38" fontId="124" fillId="0" borderId="0" xfId="0" applyNumberFormat="1" applyFont="1" applyAlignment="1">
      <alignment horizontal="right" indent="1" readingOrder="2"/>
    </xf>
    <xf numFmtId="38" fontId="47" fillId="0" borderId="0" xfId="0" applyNumberFormat="1" applyFont="1" applyFill="1" applyBorder="1" applyAlignment="1">
      <alignment horizontal="center"/>
    </xf>
    <xf numFmtId="38" fontId="16" fillId="0" borderId="0" xfId="0" applyNumberFormat="1" applyFont="1" applyAlignment="1">
      <alignment horizontal="center" wrapText="1" readingOrder="2"/>
    </xf>
    <xf numFmtId="38" fontId="16" fillId="0" borderId="0" xfId="0" applyNumberFormat="1" applyFont="1" applyBorder="1" applyAlignment="1">
      <alignment horizontal="center" vertical="center" readingOrder="2"/>
    </xf>
    <xf numFmtId="38" fontId="45" fillId="0" borderId="0" xfId="0" applyNumberFormat="1" applyFont="1" applyFill="1" applyBorder="1" applyAlignment="1">
      <alignment horizontal="right" vertical="center"/>
    </xf>
    <xf numFmtId="38" fontId="22" fillId="0" borderId="0" xfId="0" applyNumberFormat="1" applyFont="1" applyBorder="1" applyAlignment="1">
      <alignment horizontal="center" vertical="center" readingOrder="2"/>
    </xf>
    <xf numFmtId="38" fontId="15" fillId="0" borderId="0" xfId="0" applyNumberFormat="1" applyFont="1" applyBorder="1" applyAlignment="1">
      <alignment horizontal="right" vertical="center"/>
    </xf>
    <xf numFmtId="38" fontId="45" fillId="0" borderId="0" xfId="0" applyNumberFormat="1" applyFont="1" applyAlignment="1">
      <alignment horizontal="right" vertical="center"/>
    </xf>
    <xf numFmtId="38" fontId="47" fillId="0" borderId="0" xfId="0" applyNumberFormat="1" applyFont="1" applyAlignment="1">
      <alignment horizontal="right" vertical="center"/>
    </xf>
    <xf numFmtId="38" fontId="47" fillId="0" borderId="0" xfId="0" applyNumberFormat="1" applyFont="1" applyFill="1" applyAlignment="1">
      <alignment horizontal="right" vertical="center"/>
    </xf>
    <xf numFmtId="38" fontId="45" fillId="0" borderId="0" xfId="0" applyNumberFormat="1" applyFont="1" applyAlignment="1">
      <alignment horizontal="right" vertical="center" readingOrder="2"/>
    </xf>
    <xf numFmtId="38" fontId="47" fillId="0" borderId="0" xfId="0" applyNumberFormat="1" applyFont="1" applyFill="1" applyBorder="1" applyAlignment="1">
      <alignment horizontal="right" vertical="center"/>
    </xf>
    <xf numFmtId="38" fontId="15" fillId="0" borderId="0" xfId="7" applyNumberFormat="1" applyFont="1" applyAlignment="1">
      <alignment horizontal="right" vertical="center" wrapText="1" shrinkToFit="1"/>
    </xf>
    <xf numFmtId="38" fontId="22" fillId="0" borderId="0" xfId="7" applyNumberFormat="1" applyFont="1" applyAlignment="1">
      <alignment horizontal="right" vertical="center" wrapText="1" shrinkToFit="1"/>
    </xf>
    <xf numFmtId="38" fontId="0" fillId="0" borderId="0" xfId="0" applyNumberFormat="1" applyFill="1" applyBorder="1" applyAlignment="1">
      <alignment horizontal="right" vertical="center"/>
    </xf>
    <xf numFmtId="38" fontId="0" fillId="0" borderId="0" xfId="0" applyNumberFormat="1" applyFill="1" applyBorder="1" applyAlignment="1">
      <alignment horizontal="right" vertical="center" wrapText="1"/>
    </xf>
    <xf numFmtId="38" fontId="45" fillId="0" borderId="0" xfId="0" applyNumberFormat="1" applyFont="1" applyAlignment="1">
      <alignment horizontal="center" vertical="center" readingOrder="2"/>
    </xf>
    <xf numFmtId="38" fontId="45" fillId="0" borderId="1" xfId="0" applyNumberFormat="1" applyFont="1" applyBorder="1" applyAlignment="1">
      <alignment horizontal="center" vertical="center" readingOrder="2"/>
    </xf>
    <xf numFmtId="38" fontId="124" fillId="0" borderId="0" xfId="0" applyNumberFormat="1" applyFont="1" applyAlignment="1">
      <alignment horizontal="center" vertical="center" readingOrder="2"/>
    </xf>
    <xf numFmtId="38" fontId="15" fillId="0" borderId="0" xfId="7" applyNumberFormat="1" applyFont="1" applyAlignment="1">
      <alignment horizontal="center" vertical="center" wrapText="1" shrinkToFit="1"/>
    </xf>
    <xf numFmtId="38" fontId="0" fillId="0" borderId="0" xfId="0" applyNumberFormat="1" applyFill="1" applyBorder="1" applyAlignment="1">
      <alignment horizontal="center" vertical="center" wrapText="1"/>
    </xf>
    <xf numFmtId="0" fontId="0" fillId="17" borderId="8" xfId="0" applyFill="1" applyBorder="1" applyAlignment="1"/>
    <xf numFmtId="3" fontId="0" fillId="17" borderId="8" xfId="0" applyNumberFormat="1" applyFill="1" applyBorder="1" applyAlignment="1">
      <alignment horizontal="center" vertical="center"/>
    </xf>
    <xf numFmtId="38" fontId="47" fillId="0" borderId="1" xfId="0" applyNumberFormat="1" applyFont="1" applyBorder="1" applyAlignment="1">
      <alignment horizontal="right" vertical="center" indent="1"/>
    </xf>
    <xf numFmtId="38" fontId="22" fillId="0" borderId="0" xfId="7" applyNumberFormat="1" applyFont="1" applyAlignment="1">
      <alignment horizontal="right" vertical="center" wrapText="1" indent="1" shrinkToFit="1"/>
    </xf>
    <xf numFmtId="38" fontId="47" fillId="0" borderId="0" xfId="0" applyNumberFormat="1" applyFont="1" applyFill="1" applyBorder="1" applyAlignment="1">
      <alignment horizontal="right" vertical="center" indent="1"/>
    </xf>
    <xf numFmtId="38" fontId="47" fillId="0" borderId="0" xfId="0" applyNumberFormat="1" applyFont="1" applyAlignment="1">
      <alignment horizontal="right" vertical="center" indent="1"/>
    </xf>
    <xf numFmtId="38" fontId="45" fillId="2" borderId="17" xfId="0" applyNumberFormat="1" applyFont="1" applyFill="1" applyBorder="1" applyAlignment="1"/>
    <xf numFmtId="38" fontId="16" fillId="0" borderId="0" xfId="7" applyNumberFormat="1" applyFont="1" applyFill="1" applyAlignment="1">
      <alignment horizontal="center" vertical="center" wrapText="1" shrinkToFit="1"/>
    </xf>
    <xf numFmtId="38" fontId="70" fillId="0" borderId="0" xfId="0" applyNumberFormat="1" applyFont="1" applyFill="1" applyBorder="1" applyAlignment="1">
      <alignment wrapText="1"/>
    </xf>
    <xf numFmtId="38" fontId="45" fillId="0" borderId="0" xfId="0" applyNumberFormat="1" applyFont="1" applyFill="1" applyAlignment="1">
      <alignment horizontal="center" vertical="center" wrapText="1" readingOrder="2"/>
    </xf>
    <xf numFmtId="38" fontId="15" fillId="0" borderId="8" xfId="0" applyNumberFormat="1" applyFont="1" applyFill="1" applyBorder="1" applyAlignment="1">
      <alignment horizontal="center" vertical="center"/>
    </xf>
    <xf numFmtId="38" fontId="15" fillId="0" borderId="0" xfId="0" applyNumberFormat="1" applyFont="1" applyAlignment="1">
      <alignment horizontal="right" vertical="center" readingOrder="2"/>
    </xf>
    <xf numFmtId="38" fontId="47" fillId="0" borderId="0" xfId="0" applyNumberFormat="1" applyFont="1" applyFill="1" applyAlignment="1">
      <alignment horizontal="right" vertical="center" wrapText="1" readingOrder="2"/>
    </xf>
    <xf numFmtId="38" fontId="45" fillId="0" borderId="0" xfId="0" applyNumberFormat="1" applyFont="1" applyFill="1" applyBorder="1" applyAlignment="1">
      <alignment horizontal="center" vertical="center" wrapText="1" readingOrder="2"/>
    </xf>
    <xf numFmtId="38" fontId="45" fillId="0" borderId="1" xfId="0" applyNumberFormat="1" applyFont="1" applyFill="1" applyBorder="1" applyAlignment="1">
      <alignment horizontal="center" vertical="center" wrapText="1" readingOrder="2"/>
    </xf>
    <xf numFmtId="38" fontId="52" fillId="0" borderId="0" xfId="0" applyNumberFormat="1" applyFont="1" applyFill="1" applyAlignment="1">
      <alignment horizontal="right" vertical="center" readingOrder="2"/>
    </xf>
    <xf numFmtId="49" fontId="15" fillId="0" borderId="0" xfId="0" applyNumberFormat="1" applyFont="1" applyFill="1" applyAlignment="1">
      <alignment horizontal="right" vertical="center" readingOrder="2"/>
    </xf>
    <xf numFmtId="38" fontId="15" fillId="0" borderId="0" xfId="7" applyNumberFormat="1" applyFont="1" applyFill="1" applyAlignment="1">
      <alignment horizontal="right" vertical="center" shrinkToFit="1"/>
    </xf>
    <xf numFmtId="38" fontId="15" fillId="0" borderId="0" xfId="8" applyNumberFormat="1" applyFont="1" applyFill="1" applyAlignment="1">
      <alignment horizontal="right" vertical="center" shrinkToFit="1"/>
    </xf>
    <xf numFmtId="38" fontId="15" fillId="0" borderId="0" xfId="0" applyNumberFormat="1" applyFont="1" applyFill="1" applyAlignment="1">
      <alignment horizontal="right" vertical="center" shrinkToFit="1"/>
    </xf>
    <xf numFmtId="38" fontId="15" fillId="0" borderId="0" xfId="0" applyNumberFormat="1" applyFont="1" applyFill="1" applyBorder="1" applyAlignment="1">
      <alignment horizontal="right" vertical="center" shrinkToFit="1"/>
    </xf>
    <xf numFmtId="38" fontId="15" fillId="0" borderId="0" xfId="7" applyNumberFormat="1" applyFont="1" applyFill="1" applyAlignment="1">
      <alignment horizontal="right" vertical="center" wrapText="1" shrinkToFit="1"/>
    </xf>
    <xf numFmtId="49" fontId="15" fillId="0" borderId="0" xfId="7" applyNumberFormat="1" applyFont="1" applyFill="1" applyAlignment="1">
      <alignment horizontal="right" vertical="center" wrapText="1" shrinkToFit="1"/>
    </xf>
    <xf numFmtId="38" fontId="17" fillId="0" borderId="0" xfId="7" applyNumberFormat="1" applyFont="1" applyFill="1" applyAlignment="1">
      <alignment horizontal="right" vertical="center" wrapText="1" shrinkToFit="1"/>
    </xf>
    <xf numFmtId="38" fontId="19" fillId="0" borderId="0" xfId="7" applyNumberFormat="1" applyFont="1" applyFill="1" applyAlignment="1">
      <alignment horizontal="right" vertical="center" wrapText="1" shrinkToFit="1"/>
    </xf>
    <xf numFmtId="38" fontId="16" fillId="0" borderId="0" xfId="0" applyNumberFormat="1" applyFont="1" applyFill="1" applyAlignment="1">
      <alignment horizontal="center" readingOrder="2"/>
    </xf>
    <xf numFmtId="38" fontId="22" fillId="0" borderId="0" xfId="7" applyNumberFormat="1" applyFont="1" applyFill="1" applyAlignment="1">
      <alignment horizontal="center" wrapText="1" shrinkToFit="1"/>
    </xf>
    <xf numFmtId="38" fontId="19" fillId="0" borderId="0" xfId="7" applyNumberFormat="1" applyFont="1" applyFill="1" applyAlignment="1">
      <alignment horizontal="right" wrapText="1" shrinkToFit="1"/>
    </xf>
    <xf numFmtId="38" fontId="15" fillId="0" borderId="0" xfId="0" applyNumberFormat="1" applyFont="1" applyAlignment="1">
      <alignment horizontal="right" wrapText="1" indent="1" readingOrder="2"/>
    </xf>
    <xf numFmtId="38" fontId="47" fillId="0" borderId="0" xfId="0" applyNumberFormat="1" applyFont="1" applyFill="1" applyBorder="1" applyAlignment="1">
      <alignment horizontal="right" wrapText="1" indent="1"/>
    </xf>
    <xf numFmtId="38" fontId="117" fillId="0" borderId="0" xfId="0" applyNumberFormat="1" applyFont="1" applyFill="1" applyAlignment="1">
      <alignment horizontal="center" wrapText="1"/>
    </xf>
    <xf numFmtId="38" fontId="47" fillId="0" borderId="0" xfId="0" applyNumberFormat="1" applyFont="1" applyFill="1" applyAlignment="1">
      <alignment horizontal="right"/>
    </xf>
    <xf numFmtId="38" fontId="15" fillId="0" borderId="0" xfId="0" applyNumberFormat="1" applyFont="1" applyBorder="1" applyAlignment="1">
      <alignment horizontal="right" vertical="center" readingOrder="2"/>
    </xf>
    <xf numFmtId="38" fontId="47" fillId="0" borderId="0" xfId="0" applyNumberFormat="1" applyFont="1" applyFill="1" applyBorder="1" applyAlignment="1">
      <alignment horizontal="center" vertical="center"/>
    </xf>
    <xf numFmtId="38" fontId="15" fillId="0" borderId="8" xfId="0" applyNumberFormat="1" applyFont="1" applyFill="1" applyBorder="1" applyAlignment="1">
      <alignment horizontal="center" vertical="center" wrapText="1" readingOrder="2"/>
    </xf>
    <xf numFmtId="38" fontId="125" fillId="0" borderId="0" xfId="8" applyNumberFormat="1" applyFont="1" applyFill="1"/>
    <xf numFmtId="38" fontId="125" fillId="0" borderId="0" xfId="0" applyNumberFormat="1" applyFont="1" applyFill="1"/>
    <xf numFmtId="38" fontId="69" fillId="0" borderId="0" xfId="0" applyNumberFormat="1" applyFont="1" applyFill="1" applyAlignment="1">
      <alignment horizontal="center" vertical="center" wrapText="1" readingOrder="2"/>
    </xf>
    <xf numFmtId="38" fontId="15" fillId="0" borderId="0" xfId="0" applyNumberFormat="1" applyFont="1" applyFill="1" applyBorder="1" applyAlignment="1">
      <alignment horizontal="center" vertical="center" wrapText="1" readingOrder="2"/>
    </xf>
    <xf numFmtId="38" fontId="126" fillId="0" borderId="2" xfId="0" applyNumberFormat="1" applyFont="1" applyFill="1" applyBorder="1" applyAlignment="1">
      <alignment horizontal="center" vertical="center" wrapText="1" readingOrder="2"/>
    </xf>
    <xf numFmtId="38" fontId="126" fillId="0" borderId="0" xfId="0" applyNumberFormat="1" applyFont="1" applyFill="1" applyBorder="1" applyAlignment="1">
      <alignment horizontal="center" vertical="center"/>
    </xf>
    <xf numFmtId="38" fontId="126" fillId="0" borderId="4" xfId="0" applyNumberFormat="1" applyFont="1" applyFill="1" applyBorder="1" applyAlignment="1">
      <alignment horizontal="center" vertical="center" wrapText="1" readingOrder="2"/>
    </xf>
    <xf numFmtId="38" fontId="51" fillId="0" borderId="0" xfId="0" applyNumberFormat="1" applyFont="1" applyFill="1" applyBorder="1"/>
    <xf numFmtId="38" fontId="127" fillId="0" borderId="4" xfId="0" applyNumberFormat="1" applyFont="1" applyFill="1" applyBorder="1" applyAlignment="1">
      <alignment horizontal="center" vertical="center" wrapText="1" readingOrder="2"/>
    </xf>
    <xf numFmtId="38" fontId="64" fillId="0" borderId="0" xfId="0" applyNumberFormat="1" applyFont="1" applyFill="1" applyAlignment="1">
      <alignment horizontal="right" vertical="center" wrapText="1" readingOrder="2"/>
    </xf>
    <xf numFmtId="38" fontId="4" fillId="0" borderId="0" xfId="0" applyNumberFormat="1" applyFont="1" applyFill="1" applyAlignment="1">
      <alignment horizontal="right" vertical="center" readingOrder="2"/>
    </xf>
    <xf numFmtId="38" fontId="7" fillId="0" borderId="0" xfId="0" applyNumberFormat="1" applyFont="1" applyFill="1" applyAlignment="1">
      <alignment horizontal="right" vertical="center" readingOrder="2"/>
    </xf>
    <xf numFmtId="38" fontId="65" fillId="0" borderId="0" xfId="0" applyNumberFormat="1" applyFont="1" applyFill="1" applyAlignment="1">
      <alignment horizontal="right" vertical="center" wrapText="1" readingOrder="2"/>
    </xf>
    <xf numFmtId="38" fontId="11" fillId="0" borderId="0" xfId="0" applyNumberFormat="1" applyFont="1" applyFill="1" applyAlignment="1">
      <alignment horizontal="right" vertical="center" wrapText="1" readingOrder="2"/>
    </xf>
    <xf numFmtId="38" fontId="0" fillId="0" borderId="0" xfId="0" applyNumberFormat="1" applyFont="1" applyFill="1" applyAlignment="1">
      <alignment horizontal="right"/>
    </xf>
    <xf numFmtId="38" fontId="16" fillId="4" borderId="8" xfId="0" applyNumberFormat="1" applyFont="1" applyFill="1" applyBorder="1" applyAlignment="1">
      <alignment horizontal="center" vertical="center"/>
    </xf>
    <xf numFmtId="38" fontId="16" fillId="4" borderId="8" xfId="0" applyNumberFormat="1" applyFont="1" applyFill="1" applyBorder="1" applyAlignment="1">
      <alignment horizontal="center" vertical="center" wrapText="1" readingOrder="2"/>
    </xf>
    <xf numFmtId="38" fontId="16" fillId="4" borderId="0" xfId="0" applyNumberFormat="1" applyFont="1" applyFill="1" applyAlignment="1">
      <alignment vertical="center"/>
    </xf>
    <xf numFmtId="38" fontId="16" fillId="4" borderId="0" xfId="0" applyNumberFormat="1" applyFont="1" applyFill="1"/>
    <xf numFmtId="38" fontId="16" fillId="4" borderId="11" xfId="5" applyNumberFormat="1" applyFont="1" applyFill="1" applyBorder="1" applyAlignment="1">
      <alignment horizontal="center" vertical="center" shrinkToFit="1" readingOrder="2"/>
    </xf>
    <xf numFmtId="38" fontId="16" fillId="4" borderId="11" xfId="5" applyNumberFormat="1" applyFont="1" applyFill="1" applyBorder="1" applyAlignment="1">
      <alignment horizontal="center" vertical="center" shrinkToFit="1"/>
    </xf>
    <xf numFmtId="38" fontId="45" fillId="4" borderId="11" xfId="0" applyNumberFormat="1" applyFont="1" applyFill="1" applyBorder="1" applyAlignment="1">
      <alignment horizontal="center" vertical="center" wrapText="1" readingOrder="2"/>
    </xf>
    <xf numFmtId="38" fontId="16" fillId="4" borderId="11" xfId="0" applyNumberFormat="1" applyFont="1" applyFill="1" applyBorder="1" applyAlignment="1">
      <alignment horizontal="center" vertical="center"/>
    </xf>
    <xf numFmtId="38" fontId="45" fillId="4" borderId="0" xfId="0" applyNumberFormat="1" applyFont="1" applyFill="1" applyAlignment="1">
      <alignment vertical="center"/>
    </xf>
    <xf numFmtId="38" fontId="45" fillId="4" borderId="0" xfId="0" applyNumberFormat="1" applyFont="1" applyFill="1"/>
    <xf numFmtId="38" fontId="16" fillId="0" borderId="13" xfId="8" applyNumberFormat="1" applyFont="1" applyFill="1" applyBorder="1" applyAlignment="1">
      <alignment horizontal="center" vertical="center" wrapText="1"/>
    </xf>
    <xf numFmtId="38" fontId="15" fillId="0" borderId="13" xfId="0" applyNumberFormat="1" applyFont="1" applyFill="1" applyBorder="1" applyAlignment="1">
      <alignment horizontal="center" vertical="center"/>
    </xf>
    <xf numFmtId="38" fontId="16" fillId="4" borderId="13" xfId="0" applyNumberFormat="1" applyFont="1" applyFill="1" applyBorder="1" applyAlignment="1">
      <alignment horizontal="center" vertical="center"/>
    </xf>
    <xf numFmtId="38" fontId="16" fillId="0" borderId="13" xfId="0" applyNumberFormat="1" applyFont="1" applyFill="1" applyBorder="1" applyAlignment="1">
      <alignment horizontal="center" vertical="center"/>
    </xf>
    <xf numFmtId="38" fontId="15" fillId="0" borderId="13" xfId="5" applyNumberFormat="1" applyFont="1" applyFill="1" applyBorder="1" applyAlignment="1">
      <alignment horizontal="center" vertical="center" shrinkToFit="1" readingOrder="2"/>
    </xf>
    <xf numFmtId="38" fontId="16" fillId="4" borderId="34" xfId="5" applyNumberFormat="1" applyFont="1" applyFill="1" applyBorder="1" applyAlignment="1">
      <alignment horizontal="center" vertical="center" shrinkToFit="1" readingOrder="2"/>
    </xf>
    <xf numFmtId="38" fontId="16" fillId="0" borderId="46" xfId="0" applyNumberFormat="1" applyFont="1" applyFill="1" applyBorder="1" applyAlignment="1">
      <alignment horizontal="right" vertical="center" wrapText="1" readingOrder="2"/>
    </xf>
    <xf numFmtId="38" fontId="16" fillId="4" borderId="46" xfId="0" applyNumberFormat="1" applyFont="1" applyFill="1" applyBorder="1" applyAlignment="1">
      <alignment horizontal="right" vertical="center" wrapText="1" indent="1" readingOrder="2"/>
    </xf>
    <xf numFmtId="38" fontId="45" fillId="0" borderId="46" xfId="0" applyNumberFormat="1" applyFont="1" applyFill="1" applyBorder="1" applyAlignment="1">
      <alignment horizontal="right" vertical="center" wrapText="1" indent="1" readingOrder="2"/>
    </xf>
    <xf numFmtId="38" fontId="45" fillId="4" borderId="47" xfId="0" applyNumberFormat="1" applyFont="1" applyFill="1" applyBorder="1" applyAlignment="1">
      <alignment horizontal="right" vertical="center" wrapText="1" indent="1" readingOrder="2"/>
    </xf>
    <xf numFmtId="38" fontId="16" fillId="0" borderId="12" xfId="8" applyNumberFormat="1" applyFont="1" applyFill="1" applyBorder="1" applyAlignment="1">
      <alignment horizontal="center" vertical="center" wrapText="1"/>
    </xf>
    <xf numFmtId="38" fontId="15" fillId="0" borderId="12" xfId="0" applyNumberFormat="1" applyFont="1" applyFill="1" applyBorder="1" applyAlignment="1">
      <alignment horizontal="center" vertical="center"/>
    </xf>
    <xf numFmtId="38" fontId="16" fillId="4" borderId="12" xfId="0" applyNumberFormat="1" applyFont="1" applyFill="1" applyBorder="1" applyAlignment="1">
      <alignment horizontal="center" vertical="center"/>
    </xf>
    <xf numFmtId="38" fontId="16" fillId="0" borderId="12" xfId="0" applyNumberFormat="1" applyFont="1" applyFill="1" applyBorder="1" applyAlignment="1">
      <alignment horizontal="center" vertical="center"/>
    </xf>
    <xf numFmtId="38" fontId="15" fillId="0" borderId="12" xfId="5" applyNumberFormat="1" applyFont="1" applyFill="1" applyBorder="1" applyAlignment="1">
      <alignment horizontal="center" vertical="center" shrinkToFit="1" readingOrder="2"/>
    </xf>
    <xf numFmtId="38" fontId="15" fillId="0" borderId="12" xfId="5" applyNumberFormat="1" applyFont="1" applyFill="1" applyBorder="1" applyAlignment="1">
      <alignment horizontal="center" vertical="center" shrinkToFit="1"/>
    </xf>
    <xf numFmtId="38" fontId="16" fillId="4" borderId="49" xfId="5" applyNumberFormat="1" applyFont="1" applyFill="1" applyBorder="1" applyAlignment="1">
      <alignment horizontal="center" vertical="center" shrinkToFit="1"/>
    </xf>
    <xf numFmtId="38" fontId="16" fillId="0" borderId="43" xfId="8" applyNumberFormat="1" applyFont="1" applyFill="1" applyBorder="1" applyAlignment="1">
      <alignment horizontal="center" vertical="center" wrapText="1"/>
    </xf>
    <xf numFmtId="38" fontId="15" fillId="0" borderId="43" xfId="0" applyNumberFormat="1" applyFont="1" applyFill="1" applyBorder="1" applyAlignment="1">
      <alignment horizontal="center" vertical="center"/>
    </xf>
    <xf numFmtId="38" fontId="16" fillId="4" borderId="43" xfId="0" applyNumberFormat="1" applyFont="1" applyFill="1" applyBorder="1" applyAlignment="1">
      <alignment horizontal="center" vertical="center"/>
    </xf>
    <xf numFmtId="38" fontId="16" fillId="0" borderId="43" xfId="0" applyNumberFormat="1" applyFont="1" applyFill="1" applyBorder="1" applyAlignment="1">
      <alignment horizontal="center" vertical="center"/>
    </xf>
    <xf numFmtId="38" fontId="15" fillId="0" borderId="43" xfId="5" applyNumberFormat="1" applyFont="1" applyFill="1" applyBorder="1" applyAlignment="1">
      <alignment horizontal="center" vertical="center" shrinkToFit="1" readingOrder="2"/>
    </xf>
    <xf numFmtId="38" fontId="16" fillId="4" borderId="43" xfId="5" applyNumberFormat="1" applyFont="1" applyFill="1" applyBorder="1" applyAlignment="1">
      <alignment horizontal="center" vertical="center" shrinkToFit="1" readingOrder="2"/>
    </xf>
    <xf numFmtId="38" fontId="16" fillId="4" borderId="43" xfId="5" applyNumberFormat="1" applyFont="1" applyFill="1" applyBorder="1" applyAlignment="1">
      <alignment horizontal="center" vertical="center" shrinkToFit="1"/>
    </xf>
    <xf numFmtId="49" fontId="15" fillId="0" borderId="43" xfId="0" applyNumberFormat="1" applyFont="1" applyBorder="1" applyAlignment="1">
      <alignment horizontal="center" vertical="center"/>
    </xf>
    <xf numFmtId="49" fontId="15" fillId="4" borderId="43" xfId="0" applyNumberFormat="1" applyFont="1" applyFill="1" applyBorder="1" applyAlignment="1">
      <alignment horizontal="center" vertical="center"/>
    </xf>
    <xf numFmtId="38" fontId="15" fillId="0" borderId="43" xfId="5" applyNumberFormat="1" applyFont="1" applyFill="1" applyBorder="1" applyAlignment="1">
      <alignment horizontal="center" vertical="center" shrinkToFit="1"/>
    </xf>
    <xf numFmtId="38" fontId="51" fillId="0" borderId="0" xfId="0" applyNumberFormat="1" applyFont="1" applyFill="1" applyAlignment="1">
      <alignment horizontal="right" vertical="center" wrapText="1" readingOrder="2"/>
    </xf>
    <xf numFmtId="38" fontId="51" fillId="0" borderId="3" xfId="0" applyNumberFormat="1" applyFont="1" applyFill="1" applyBorder="1" applyAlignment="1">
      <alignment horizontal="center" vertical="center" wrapText="1" readingOrder="2"/>
    </xf>
    <xf numFmtId="38" fontId="51" fillId="0" borderId="2" xfId="0" applyNumberFormat="1" applyFont="1" applyFill="1" applyBorder="1" applyAlignment="1">
      <alignment horizontal="center" vertical="center" wrapText="1" readingOrder="2"/>
    </xf>
    <xf numFmtId="38" fontId="51" fillId="0" borderId="4" xfId="0" applyNumberFormat="1" applyFont="1" applyFill="1" applyBorder="1" applyAlignment="1">
      <alignment horizontal="center" vertical="center" wrapText="1" readingOrder="2"/>
    </xf>
    <xf numFmtId="38" fontId="51" fillId="0" borderId="0" xfId="0" applyNumberFormat="1" applyFont="1" applyFill="1" applyAlignment="1">
      <alignment horizontal="center" vertical="center"/>
    </xf>
    <xf numFmtId="38" fontId="54" fillId="0" borderId="0" xfId="0" applyNumberFormat="1" applyFont="1" applyFill="1" applyAlignment="1">
      <alignment horizontal="center" vertical="center"/>
    </xf>
    <xf numFmtId="38" fontId="128" fillId="0" borderId="0" xfId="0" applyNumberFormat="1" applyFont="1" applyFill="1" applyAlignment="1">
      <alignment horizontal="center" vertical="center" wrapText="1" readingOrder="2"/>
    </xf>
    <xf numFmtId="38" fontId="11" fillId="0" borderId="0" xfId="0" applyNumberFormat="1" applyFont="1" applyFill="1" applyAlignment="1">
      <alignment horizontal="center" vertical="center" readingOrder="2"/>
    </xf>
    <xf numFmtId="38" fontId="42" fillId="0" borderId="0" xfId="0" applyNumberFormat="1" applyFont="1" applyFill="1" applyAlignment="1">
      <alignment horizontal="center" vertical="center"/>
    </xf>
    <xf numFmtId="38" fontId="129" fillId="0" borderId="0" xfId="0" applyNumberFormat="1" applyFont="1" applyFill="1" applyAlignment="1">
      <alignment horizontal="center" vertical="center" wrapText="1" readingOrder="2"/>
    </xf>
    <xf numFmtId="38" fontId="127" fillId="0" borderId="3" xfId="0" applyNumberFormat="1" applyFont="1" applyFill="1" applyBorder="1" applyAlignment="1">
      <alignment horizontal="center" vertical="center" wrapText="1" readingOrder="2"/>
    </xf>
    <xf numFmtId="38" fontId="126" fillId="0" borderId="0" xfId="0" applyNumberFormat="1" applyFont="1" applyFill="1" applyAlignment="1">
      <alignment horizontal="center" vertical="center"/>
    </xf>
    <xf numFmtId="38" fontId="127" fillId="0" borderId="0" xfId="0" applyNumberFormat="1" applyFont="1" applyFill="1" applyAlignment="1">
      <alignment horizontal="center" vertical="center" wrapText="1" readingOrder="2"/>
    </xf>
    <xf numFmtId="38" fontId="130" fillId="0" borderId="0" xfId="0" applyNumberFormat="1" applyFont="1" applyFill="1"/>
    <xf numFmtId="38" fontId="130" fillId="0" borderId="0" xfId="8" applyNumberFormat="1" applyFont="1" applyFill="1"/>
    <xf numFmtId="38" fontId="126" fillId="0" borderId="3" xfId="0" applyNumberFormat="1" applyFont="1" applyFill="1" applyBorder="1" applyAlignment="1">
      <alignment horizontal="center" vertical="center" wrapText="1" readingOrder="2"/>
    </xf>
    <xf numFmtId="38" fontId="51" fillId="0" borderId="0" xfId="0" applyNumberFormat="1" applyFont="1" applyFill="1" applyBorder="1" applyAlignment="1">
      <alignment horizontal="center" vertical="center" wrapText="1" readingOrder="2"/>
    </xf>
    <xf numFmtId="38" fontId="80" fillId="0" borderId="0" xfId="0" applyNumberFormat="1" applyFont="1" applyFill="1" applyAlignment="1">
      <alignment horizontal="center" vertical="center"/>
    </xf>
    <xf numFmtId="38" fontId="86" fillId="0" borderId="0" xfId="0" applyNumberFormat="1" applyFont="1" applyFill="1" applyBorder="1"/>
    <xf numFmtId="38" fontId="85" fillId="0" borderId="0" xfId="8" applyNumberFormat="1" applyFont="1" applyFill="1"/>
    <xf numFmtId="38" fontId="122" fillId="0" borderId="0" xfId="0" applyNumberFormat="1" applyFont="1" applyFill="1" applyBorder="1" applyAlignment="1">
      <alignment horizontal="center" vertical="center"/>
    </xf>
    <xf numFmtId="38" fontId="42" fillId="0" borderId="0" xfId="0" applyNumberFormat="1" applyFont="1" applyFill="1" applyBorder="1"/>
    <xf numFmtId="38" fontId="122" fillId="0" borderId="0" xfId="0" applyNumberFormat="1" applyFont="1" applyFill="1" applyAlignment="1">
      <alignment horizontal="center" vertical="center"/>
    </xf>
    <xf numFmtId="38" fontId="127" fillId="0" borderId="2" xfId="0" applyNumberFormat="1" applyFont="1" applyFill="1" applyBorder="1" applyAlignment="1">
      <alignment horizontal="center" vertical="center" wrapText="1" readingOrder="2"/>
    </xf>
    <xf numFmtId="38" fontId="40" fillId="0" borderId="0" xfId="0" applyNumberFormat="1" applyFont="1" applyFill="1" applyAlignment="1">
      <alignment vertical="center"/>
    </xf>
    <xf numFmtId="0" fontId="38" fillId="0" borderId="0" xfId="0" applyFont="1" applyFill="1" applyAlignment="1">
      <alignment horizontal="center" vertical="center" readingOrder="2"/>
    </xf>
    <xf numFmtId="0" fontId="50" fillId="0" borderId="0" xfId="0" applyFont="1" applyFill="1" applyAlignment="1">
      <alignment horizontal="center" vertical="center" wrapText="1" readingOrder="2"/>
    </xf>
    <xf numFmtId="0" fontId="44" fillId="0" borderId="0" xfId="0" applyFont="1" applyFill="1" applyAlignment="1">
      <alignment horizontal="center" vertical="center" wrapText="1" readingOrder="2"/>
    </xf>
    <xf numFmtId="0" fontId="48" fillId="0" borderId="0" xfId="0" applyFont="1" applyFill="1" applyAlignment="1">
      <alignment horizontal="center" vertical="center" wrapText="1" readingOrder="2"/>
    </xf>
    <xf numFmtId="0" fontId="48" fillId="0" borderId="0" xfId="0" applyFont="1" applyFill="1" applyAlignment="1">
      <alignment vertical="center" wrapText="1" readingOrder="2"/>
    </xf>
    <xf numFmtId="0" fontId="45" fillId="0" borderId="0" xfId="0" applyFont="1" applyFill="1" applyAlignment="1">
      <alignment horizontal="center" vertical="center" readingOrder="2"/>
    </xf>
    <xf numFmtId="0" fontId="59" fillId="0" borderId="13" xfId="0" applyFont="1" applyBorder="1" applyAlignment="1">
      <alignment horizontal="center"/>
    </xf>
    <xf numFmtId="0" fontId="59" fillId="0" borderId="12" xfId="0" applyFont="1" applyBorder="1" applyAlignment="1">
      <alignment horizontal="center"/>
    </xf>
    <xf numFmtId="0" fontId="37" fillId="0" borderId="0" xfId="0" applyFont="1" applyFill="1" applyAlignment="1">
      <alignment horizontal="right" vertical="center" wrapText="1" readingOrder="2"/>
    </xf>
    <xf numFmtId="0" fontId="0" fillId="0" borderId="0" xfId="0" applyFill="1"/>
    <xf numFmtId="0" fontId="32" fillId="0" borderId="0" xfId="0" applyFont="1" applyFill="1" applyBorder="1" applyAlignment="1">
      <alignment horizontal="center" vertical="center"/>
    </xf>
    <xf numFmtId="0" fontId="45" fillId="0" borderId="1" xfId="0" applyFont="1" applyFill="1" applyBorder="1" applyAlignment="1">
      <alignment horizontal="center" vertical="center" wrapText="1" readingOrder="2"/>
    </xf>
    <xf numFmtId="0" fontId="37" fillId="0" borderId="0" xfId="0" applyFont="1" applyFill="1" applyAlignment="1">
      <alignment vertical="center" wrapText="1" readingOrder="2"/>
    </xf>
    <xf numFmtId="0" fontId="52" fillId="0" borderId="0" xfId="0" applyFont="1" applyFill="1" applyAlignment="1">
      <alignment horizontal="center" vertical="center" wrapText="1" readingOrder="2"/>
    </xf>
    <xf numFmtId="0" fontId="41" fillId="0" borderId="0" xfId="0" applyFont="1" applyFill="1" applyAlignment="1">
      <alignment horizontal="right" vertical="center" wrapText="1" indent="1" readingOrder="2"/>
    </xf>
    <xf numFmtId="38" fontId="45" fillId="0" borderId="0" xfId="0" applyNumberFormat="1" applyFont="1" applyFill="1" applyAlignment="1">
      <alignment horizontal="center" vertical="center" wrapText="1" readingOrder="2"/>
    </xf>
    <xf numFmtId="38" fontId="52" fillId="0" borderId="0" xfId="0" applyNumberFormat="1" applyFont="1" applyFill="1" applyAlignment="1">
      <alignment horizontal="center" vertical="center" wrapText="1" readingOrder="2"/>
    </xf>
    <xf numFmtId="0" fontId="106" fillId="0" borderId="0" xfId="15" applyFont="1" applyAlignment="1">
      <alignment horizontal="center" vertical="center"/>
    </xf>
    <xf numFmtId="0" fontId="111" fillId="0" borderId="0" xfId="15" applyFont="1" applyAlignment="1">
      <alignment horizontal="center" vertical="center"/>
    </xf>
    <xf numFmtId="0" fontId="104" fillId="0" borderId="0" xfId="15" applyFont="1" applyAlignment="1">
      <alignment horizontal="right" vertical="center" readingOrder="2"/>
    </xf>
    <xf numFmtId="0" fontId="105" fillId="0" borderId="0" xfId="15" applyFont="1" applyAlignment="1">
      <alignment horizontal="right" vertical="center" wrapText="1" readingOrder="2"/>
    </xf>
    <xf numFmtId="0" fontId="88" fillId="0" borderId="0" xfId="15" applyFont="1" applyAlignment="1">
      <alignment horizontal="center" vertical="center"/>
    </xf>
    <xf numFmtId="0" fontId="93" fillId="0" borderId="0" xfId="15" applyFont="1" applyAlignment="1">
      <alignment horizontal="right" vertical="center" readingOrder="2"/>
    </xf>
    <xf numFmtId="38" fontId="52" fillId="0" borderId="0" xfId="0" applyNumberFormat="1" applyFont="1" applyAlignment="1">
      <alignment horizontal="center" vertical="center" wrapText="1" readingOrder="2"/>
    </xf>
    <xf numFmtId="38" fontId="3" fillId="0" borderId="0" xfId="0" applyNumberFormat="1" applyFont="1" applyAlignment="1">
      <alignment horizontal="center" vertical="center"/>
    </xf>
    <xf numFmtId="38" fontId="15" fillId="0" borderId="0" xfId="0" applyNumberFormat="1" applyFont="1" applyFill="1" applyAlignment="1">
      <alignment horizontal="right" vertical="center" wrapText="1" indent="1" readingOrder="2"/>
    </xf>
    <xf numFmtId="38" fontId="52" fillId="0" borderId="0" xfId="0" applyNumberFormat="1" applyFont="1" applyFill="1" applyAlignment="1">
      <alignment horizontal="right" vertical="center" wrapText="1" readingOrder="2"/>
    </xf>
    <xf numFmtId="38" fontId="30" fillId="0" borderId="0" xfId="0" applyNumberFormat="1" applyFont="1" applyFill="1" applyAlignment="1">
      <alignment horizontal="right" vertical="center" readingOrder="2"/>
    </xf>
    <xf numFmtId="38" fontId="15" fillId="2" borderId="0" xfId="0" applyNumberFormat="1" applyFont="1" applyFill="1" applyAlignment="1">
      <alignment horizontal="right" vertical="center" wrapText="1" readingOrder="2"/>
    </xf>
    <xf numFmtId="38" fontId="15" fillId="0" borderId="0" xfId="0" applyNumberFormat="1" applyFont="1" applyFill="1" applyAlignment="1">
      <alignment horizontal="right" vertical="justify" wrapText="1" readingOrder="2"/>
    </xf>
    <xf numFmtId="38" fontId="15" fillId="0" borderId="0" xfId="0" applyNumberFormat="1" applyFont="1" applyFill="1" applyAlignment="1">
      <alignment horizontal="right" vertical="center" wrapText="1" readingOrder="2"/>
    </xf>
    <xf numFmtId="38" fontId="15" fillId="2" borderId="0" xfId="0" applyNumberFormat="1" applyFont="1" applyFill="1" applyAlignment="1">
      <alignment horizontal="right" vertical="top" wrapText="1" readingOrder="2"/>
    </xf>
    <xf numFmtId="38" fontId="30" fillId="0" borderId="0" xfId="2" applyNumberFormat="1" applyFont="1" applyAlignment="1">
      <alignment horizontal="right" vertical="center" readingOrder="2"/>
    </xf>
    <xf numFmtId="38" fontId="15" fillId="0" borderId="0" xfId="2" applyNumberFormat="1" applyFont="1" applyAlignment="1">
      <alignment horizontal="right" vertical="justify" wrapText="1" readingOrder="2"/>
    </xf>
    <xf numFmtId="38" fontId="15" fillId="0" borderId="0" xfId="2" applyNumberFormat="1" applyFont="1" applyAlignment="1">
      <alignment horizontal="right" vertical="top" wrapText="1" readingOrder="2"/>
    </xf>
    <xf numFmtId="38" fontId="24" fillId="0" borderId="0" xfId="2" applyNumberFormat="1" applyFont="1" applyAlignment="1">
      <alignment horizontal="right" vertical="center" wrapText="1" readingOrder="2"/>
    </xf>
    <xf numFmtId="38" fontId="15" fillId="0" borderId="0" xfId="2" applyNumberFormat="1" applyFont="1" applyFill="1" applyAlignment="1">
      <alignment horizontal="right" vertical="top" wrapText="1" readingOrder="2"/>
    </xf>
    <xf numFmtId="38" fontId="30" fillId="0" borderId="0" xfId="2" applyNumberFormat="1" applyFont="1" applyFill="1" applyBorder="1" applyAlignment="1">
      <alignment horizontal="center" vertical="center"/>
    </xf>
    <xf numFmtId="38" fontId="30" fillId="0" borderId="0" xfId="2" applyNumberFormat="1" applyFont="1" applyBorder="1" applyAlignment="1">
      <alignment horizontal="center" vertical="center"/>
    </xf>
    <xf numFmtId="38" fontId="30" fillId="0" borderId="0" xfId="2" applyNumberFormat="1" applyFont="1" applyAlignment="1">
      <alignment horizontal="center" vertical="center" readingOrder="2"/>
    </xf>
    <xf numFmtId="38" fontId="30" fillId="0" borderId="0" xfId="2" applyNumberFormat="1" applyFont="1" applyAlignment="1">
      <alignment horizontal="right" vertical="center" wrapText="1" readingOrder="2"/>
    </xf>
    <xf numFmtId="38" fontId="15" fillId="0" borderId="0" xfId="2" applyNumberFormat="1" applyFont="1" applyAlignment="1">
      <alignment horizontal="right" vertical="center" wrapText="1" readingOrder="2"/>
    </xf>
    <xf numFmtId="38" fontId="15" fillId="0" borderId="0" xfId="2" applyNumberFormat="1" applyFont="1" applyAlignment="1">
      <alignment horizontal="right" vertical="justify" wrapText="1" indent="1" readingOrder="2"/>
    </xf>
    <xf numFmtId="38" fontId="16" fillId="0" borderId="0" xfId="2" applyNumberFormat="1" applyFont="1" applyAlignment="1">
      <alignment horizontal="right" vertical="top" wrapText="1" readingOrder="2"/>
    </xf>
    <xf numFmtId="38" fontId="19" fillId="0" borderId="0" xfId="0" applyNumberFormat="1" applyFont="1" applyFill="1" applyAlignment="1">
      <alignment horizontal="right" vertical="center" wrapText="1" readingOrder="2"/>
    </xf>
    <xf numFmtId="38" fontId="43" fillId="0" borderId="0" xfId="0" applyNumberFormat="1" applyFont="1" applyFill="1" applyAlignment="1">
      <alignment horizontal="right" vertical="center" wrapText="1" readingOrder="2"/>
    </xf>
    <xf numFmtId="38" fontId="43" fillId="0" borderId="0" xfId="0" applyNumberFormat="1" applyFont="1" applyFill="1" applyAlignment="1">
      <alignment horizontal="center" vertical="center"/>
    </xf>
    <xf numFmtId="38" fontId="15" fillId="0" borderId="43" xfId="0" applyNumberFormat="1" applyFont="1" applyFill="1" applyBorder="1" applyAlignment="1">
      <alignment horizontal="center" vertical="center"/>
    </xf>
    <xf numFmtId="38" fontId="15" fillId="0" borderId="8" xfId="0" applyNumberFormat="1" applyFont="1" applyFill="1" applyBorder="1" applyAlignment="1">
      <alignment horizontal="center" vertical="center"/>
    </xf>
    <xf numFmtId="38" fontId="45" fillId="0" borderId="0" xfId="0" applyNumberFormat="1" applyFont="1" applyFill="1" applyBorder="1" applyAlignment="1">
      <alignment horizontal="center"/>
    </xf>
    <xf numFmtId="38" fontId="16" fillId="0" borderId="15" xfId="5" applyNumberFormat="1" applyFont="1" applyFill="1" applyBorder="1" applyAlignment="1">
      <alignment horizontal="center" vertical="center"/>
    </xf>
    <xf numFmtId="38" fontId="16" fillId="0" borderId="44" xfId="5" applyNumberFormat="1" applyFont="1" applyFill="1" applyBorder="1" applyAlignment="1">
      <alignment horizontal="center" vertical="center"/>
    </xf>
    <xf numFmtId="38" fontId="16" fillId="0" borderId="43" xfId="5" applyNumberFormat="1" applyFont="1" applyFill="1" applyBorder="1" applyAlignment="1">
      <alignment horizontal="center" vertical="center"/>
    </xf>
    <xf numFmtId="38" fontId="122" fillId="0" borderId="7" xfId="0" applyNumberFormat="1" applyFont="1" applyFill="1" applyBorder="1" applyAlignment="1">
      <alignment horizontal="center" vertical="center" shrinkToFit="1" readingOrder="2"/>
    </xf>
    <xf numFmtId="38" fontId="83" fillId="0" borderId="0" xfId="0" applyNumberFormat="1" applyFont="1" applyFill="1" applyAlignment="1">
      <alignment horizontal="right" vertical="center" readingOrder="2"/>
    </xf>
    <xf numFmtId="38" fontId="15" fillId="0" borderId="0" xfId="0" applyNumberFormat="1" applyFont="1" applyAlignment="1">
      <alignment horizontal="right" vertical="center" wrapText="1" indent="1" readingOrder="2"/>
    </xf>
    <xf numFmtId="38" fontId="16" fillId="0" borderId="46" xfId="0" applyNumberFormat="1" applyFont="1" applyFill="1" applyBorder="1" applyAlignment="1">
      <alignment horizontal="right" vertical="center" wrapText="1" readingOrder="2"/>
    </xf>
    <xf numFmtId="49" fontId="15" fillId="0" borderId="43" xfId="0" applyNumberFormat="1" applyFont="1" applyBorder="1" applyAlignment="1">
      <alignment horizontal="center" vertical="center"/>
    </xf>
    <xf numFmtId="38" fontId="15" fillId="0" borderId="13" xfId="0" applyNumberFormat="1" applyFont="1" applyFill="1" applyBorder="1" applyAlignment="1">
      <alignment horizontal="center" vertical="center"/>
    </xf>
    <xf numFmtId="38" fontId="16" fillId="0" borderId="45" xfId="7" applyNumberFormat="1" applyFont="1" applyFill="1" applyBorder="1" applyAlignment="1">
      <alignment horizontal="right" vertical="center" indent="1"/>
    </xf>
    <xf numFmtId="38" fontId="16" fillId="0" borderId="46" xfId="7" applyNumberFormat="1" applyFont="1" applyFill="1" applyBorder="1" applyAlignment="1">
      <alignment horizontal="center" vertical="center"/>
    </xf>
    <xf numFmtId="38" fontId="16" fillId="0" borderId="48" xfId="7" applyNumberFormat="1" applyFont="1" applyFill="1" applyBorder="1" applyAlignment="1">
      <alignment horizontal="right" vertical="center" indent="1" readingOrder="2"/>
    </xf>
    <xf numFmtId="38" fontId="16" fillId="0" borderId="15" xfId="7" applyNumberFormat="1" applyFont="1" applyFill="1" applyBorder="1" applyAlignment="1">
      <alignment horizontal="right" vertical="center" indent="1" readingOrder="2"/>
    </xf>
    <xf numFmtId="38" fontId="16" fillId="0" borderId="15" xfId="5" applyNumberFormat="1" applyFont="1" applyFill="1" applyBorder="1" applyAlignment="1">
      <alignment horizontal="right" vertical="center" indent="1"/>
    </xf>
    <xf numFmtId="38" fontId="52" fillId="0" borderId="0" xfId="0" applyNumberFormat="1" applyFont="1" applyFill="1" applyBorder="1" applyAlignment="1">
      <alignment horizontal="center" vertical="center" wrapText="1" readingOrder="2"/>
    </xf>
    <xf numFmtId="38" fontId="16" fillId="0" borderId="43" xfId="8" applyNumberFormat="1" applyFont="1" applyFill="1" applyBorder="1" applyAlignment="1">
      <alignment horizontal="center" vertical="center" wrapText="1"/>
    </xf>
    <xf numFmtId="38" fontId="16" fillId="0" borderId="0" xfId="7" applyNumberFormat="1" applyFont="1" applyFill="1" applyAlignment="1">
      <alignment horizontal="center" vertical="center" readingOrder="2"/>
    </xf>
    <xf numFmtId="38" fontId="47" fillId="0" borderId="0" xfId="0" applyNumberFormat="1" applyFont="1" applyAlignment="1">
      <alignment vertical="center" wrapText="1" readingOrder="2"/>
    </xf>
    <xf numFmtId="38" fontId="45" fillId="0" borderId="0" xfId="0" applyNumberFormat="1" applyFont="1" applyAlignment="1">
      <alignment horizontal="right" vertical="center" wrapText="1" indent="1" readingOrder="2"/>
    </xf>
    <xf numFmtId="38" fontId="47" fillId="0" borderId="0" xfId="0" applyNumberFormat="1" applyFont="1" applyAlignment="1">
      <alignment horizontal="right" vertical="center" readingOrder="2"/>
    </xf>
    <xf numFmtId="38" fontId="47" fillId="0" borderId="0" xfId="0" applyNumberFormat="1" applyFont="1" applyAlignment="1">
      <alignment horizontal="right" vertical="center" wrapText="1" readingOrder="2"/>
    </xf>
    <xf numFmtId="38" fontId="47" fillId="0" borderId="0" xfId="0" applyNumberFormat="1" applyFont="1" applyFill="1" applyBorder="1" applyAlignment="1">
      <alignment horizontal="right" wrapText="1" readingOrder="2"/>
    </xf>
    <xf numFmtId="38" fontId="15" fillId="0" borderId="0" xfId="0" applyNumberFormat="1" applyFont="1" applyAlignment="1">
      <alignment horizontal="right" vertical="center" readingOrder="2"/>
    </xf>
    <xf numFmtId="38" fontId="15" fillId="0" borderId="0" xfId="0" applyNumberFormat="1" applyFont="1" applyAlignment="1">
      <alignment horizontal="right" vertical="center" wrapText="1" readingOrder="2"/>
    </xf>
    <xf numFmtId="38" fontId="47" fillId="0" borderId="0" xfId="0" applyNumberFormat="1" applyFont="1" applyAlignment="1">
      <alignment horizontal="right"/>
    </xf>
    <xf numFmtId="38" fontId="45" fillId="26" borderId="35" xfId="0" applyNumberFormat="1" applyFont="1" applyFill="1" applyBorder="1" applyAlignment="1">
      <alignment horizontal="center" vertical="center" wrapText="1"/>
    </xf>
    <xf numFmtId="38" fontId="45" fillId="26" borderId="40" xfId="0" applyNumberFormat="1" applyFont="1" applyFill="1" applyBorder="1" applyAlignment="1">
      <alignment horizontal="center" vertical="center" wrapText="1"/>
    </xf>
    <xf numFmtId="38" fontId="45" fillId="26" borderId="21" xfId="0" applyNumberFormat="1" applyFont="1" applyFill="1" applyBorder="1" applyAlignment="1">
      <alignment horizontal="center" vertical="center" wrapText="1"/>
    </xf>
    <xf numFmtId="38" fontId="16" fillId="26" borderId="15" xfId="0" applyNumberFormat="1" applyFont="1" applyFill="1" applyBorder="1" applyAlignment="1">
      <alignment horizontal="center" vertical="center" readingOrder="2"/>
    </xf>
    <xf numFmtId="38" fontId="16" fillId="26" borderId="8" xfId="0" applyNumberFormat="1" applyFont="1" applyFill="1" applyBorder="1" applyAlignment="1">
      <alignment horizontal="center" vertical="center" readingOrder="2"/>
    </xf>
    <xf numFmtId="38" fontId="45" fillId="26" borderId="15" xfId="0" applyNumberFormat="1" applyFont="1" applyFill="1" applyBorder="1" applyAlignment="1">
      <alignment horizontal="center" wrapText="1"/>
    </xf>
    <xf numFmtId="38" fontId="45" fillId="26" borderId="16" xfId="0" applyNumberFormat="1" applyFont="1" applyFill="1" applyBorder="1" applyAlignment="1">
      <alignment horizontal="center" vertical="center" wrapText="1"/>
    </xf>
    <xf numFmtId="38" fontId="45" fillId="26" borderId="18" xfId="0" applyNumberFormat="1" applyFont="1" applyFill="1" applyBorder="1" applyAlignment="1">
      <alignment horizontal="center" vertical="center" wrapText="1"/>
    </xf>
    <xf numFmtId="38" fontId="45" fillId="0" borderId="0" xfId="0" applyNumberFormat="1" applyFont="1" applyFill="1" applyBorder="1" applyAlignment="1">
      <alignment horizontal="right" readingOrder="2"/>
    </xf>
    <xf numFmtId="38" fontId="15" fillId="0" borderId="13" xfId="0" applyNumberFormat="1" applyFont="1" applyBorder="1" applyAlignment="1">
      <alignment horizontal="right" vertical="center" wrapText="1" readingOrder="2"/>
    </xf>
    <xf numFmtId="38" fontId="15" fillId="0" borderId="3" xfId="0" applyNumberFormat="1" applyFont="1" applyBorder="1" applyAlignment="1">
      <alignment horizontal="right" vertical="center" wrapText="1" readingOrder="2"/>
    </xf>
    <xf numFmtId="38" fontId="15" fillId="0" borderId="31" xfId="0" applyNumberFormat="1" applyFont="1" applyBorder="1" applyAlignment="1">
      <alignment horizontal="right" vertical="center" wrapText="1" readingOrder="2"/>
    </xf>
    <xf numFmtId="38" fontId="15" fillId="0" borderId="36" xfId="0" applyNumberFormat="1" applyFont="1" applyBorder="1" applyAlignment="1">
      <alignment horizontal="right" wrapText="1" readingOrder="2"/>
    </xf>
    <xf numFmtId="38" fontId="15" fillId="0" borderId="9" xfId="0" applyNumberFormat="1" applyFont="1" applyBorder="1" applyAlignment="1">
      <alignment horizontal="right" wrapText="1" readingOrder="2"/>
    </xf>
    <xf numFmtId="38" fontId="15" fillId="0" borderId="37" xfId="0" applyNumberFormat="1" applyFont="1" applyBorder="1" applyAlignment="1">
      <alignment horizontal="right" wrapText="1" readingOrder="2"/>
    </xf>
    <xf numFmtId="38" fontId="15" fillId="4" borderId="8" xfId="0" applyNumberFormat="1" applyFont="1" applyFill="1" applyBorder="1" applyAlignment="1">
      <alignment horizontal="center" wrapText="1" readingOrder="2"/>
    </xf>
    <xf numFmtId="38" fontId="15" fillId="0" borderId="24" xfId="0" applyNumberFormat="1" applyFont="1" applyBorder="1" applyAlignment="1">
      <alignment horizontal="right" vertical="center" wrapText="1" readingOrder="2"/>
    </xf>
    <xf numFmtId="38" fontId="15" fillId="0" borderId="1" xfId="0" applyNumberFormat="1" applyFont="1" applyBorder="1" applyAlignment="1">
      <alignment horizontal="right" vertical="center" wrapText="1" readingOrder="2"/>
    </xf>
    <xf numFmtId="38" fontId="15" fillId="0" borderId="38" xfId="0" applyNumberFormat="1" applyFont="1" applyBorder="1" applyAlignment="1">
      <alignment horizontal="right" vertical="center" wrapText="1" readingOrder="2"/>
    </xf>
    <xf numFmtId="38" fontId="15" fillId="0" borderId="34" xfId="0" applyNumberFormat="1" applyFont="1" applyBorder="1" applyAlignment="1">
      <alignment horizontal="right" vertical="center" wrapText="1" readingOrder="2"/>
    </xf>
    <xf numFmtId="38" fontId="15" fillId="0" borderId="4" xfId="0" applyNumberFormat="1" applyFont="1" applyBorder="1" applyAlignment="1">
      <alignment horizontal="right" vertical="center" wrapText="1" readingOrder="2"/>
    </xf>
    <xf numFmtId="38" fontId="15" fillId="0" borderId="39" xfId="0" applyNumberFormat="1" applyFont="1" applyBorder="1" applyAlignment="1">
      <alignment horizontal="right" vertical="center" wrapText="1" readingOrder="2"/>
    </xf>
    <xf numFmtId="38" fontId="47" fillId="0" borderId="0" xfId="0" applyNumberFormat="1" applyFont="1" applyFill="1" applyAlignment="1">
      <alignment horizontal="right" vertical="center" wrapText="1" readingOrder="2"/>
    </xf>
    <xf numFmtId="38" fontId="22" fillId="0" borderId="0" xfId="7" applyNumberFormat="1" applyFont="1" applyFill="1" applyAlignment="1">
      <alignment horizontal="right" vertical="top" wrapText="1" shrinkToFit="1" readingOrder="2"/>
    </xf>
    <xf numFmtId="38" fontId="122" fillId="0" borderId="0" xfId="0" applyNumberFormat="1" applyFont="1" applyFill="1" applyAlignment="1">
      <alignment horizontal="right" vertical="center" wrapText="1" readingOrder="2"/>
    </xf>
    <xf numFmtId="38" fontId="42" fillId="0" borderId="0" xfId="0" applyNumberFormat="1" applyFont="1" applyFill="1" applyAlignment="1">
      <alignment horizontal="right" vertical="center" wrapText="1" readingOrder="2"/>
    </xf>
    <xf numFmtId="38" fontId="45" fillId="0" borderId="0" xfId="0" applyNumberFormat="1" applyFont="1" applyFill="1" applyBorder="1" applyAlignment="1">
      <alignment horizontal="center" vertical="center" wrapText="1" readingOrder="2"/>
    </xf>
    <xf numFmtId="38" fontId="45" fillId="0" borderId="1" xfId="0" applyNumberFormat="1" applyFont="1" applyFill="1" applyBorder="1" applyAlignment="1">
      <alignment horizontal="center" vertical="center" wrapText="1" readingOrder="2"/>
    </xf>
    <xf numFmtId="38" fontId="35" fillId="0" borderId="0" xfId="0" applyNumberFormat="1" applyFont="1" applyFill="1" applyAlignment="1">
      <alignment horizontal="right" vertical="center" readingOrder="2"/>
    </xf>
    <xf numFmtId="38" fontId="47" fillId="0" borderId="0" xfId="0" applyNumberFormat="1" applyFont="1" applyFill="1" applyAlignment="1">
      <alignment horizontal="right" vertical="center" wrapText="1" indent="1" readingOrder="2"/>
    </xf>
    <xf numFmtId="38" fontId="47" fillId="0" borderId="0" xfId="0" applyNumberFormat="1" applyFont="1" applyFill="1" applyAlignment="1">
      <alignment horizontal="right" vertical="top" wrapText="1" readingOrder="2"/>
    </xf>
    <xf numFmtId="38" fontId="47" fillId="0" borderId="0" xfId="0" applyNumberFormat="1" applyFont="1" applyFill="1" applyAlignment="1">
      <alignment vertical="center" wrapText="1" readingOrder="2"/>
    </xf>
    <xf numFmtId="38" fontId="32" fillId="0" borderId="0" xfId="0" applyNumberFormat="1" applyFont="1" applyFill="1" applyBorder="1" applyAlignment="1">
      <alignment horizontal="right" vertical="center" wrapText="1" readingOrder="2"/>
    </xf>
    <xf numFmtId="38" fontId="32" fillId="0" borderId="0" xfId="0" applyNumberFormat="1" applyFont="1" applyFill="1" applyAlignment="1">
      <alignment horizontal="right" vertical="center" wrapText="1" readingOrder="2"/>
    </xf>
    <xf numFmtId="38" fontId="69" fillId="0" borderId="0" xfId="0" applyNumberFormat="1" applyFont="1" applyFill="1" applyAlignment="1">
      <alignment horizontal="right" vertical="center" wrapText="1" readingOrder="2"/>
    </xf>
    <xf numFmtId="38" fontId="72" fillId="0" borderId="0" xfId="0" applyNumberFormat="1" applyFont="1" applyFill="1" applyAlignment="1">
      <alignment horizontal="center" vertical="center" readingOrder="2"/>
    </xf>
    <xf numFmtId="38" fontId="72" fillId="0" borderId="0" xfId="0" applyNumberFormat="1" applyFont="1" applyFill="1" applyAlignment="1">
      <alignment horizontal="right" vertical="center" readingOrder="2"/>
    </xf>
    <xf numFmtId="38" fontId="52" fillId="0" borderId="0" xfId="0" applyNumberFormat="1" applyFont="1" applyFill="1" applyAlignment="1">
      <alignment horizontal="right" vertical="center" readingOrder="2"/>
    </xf>
    <xf numFmtId="38" fontId="16" fillId="0" borderId="1" xfId="0" applyNumberFormat="1" applyFont="1" applyFill="1" applyBorder="1" applyAlignment="1">
      <alignment horizontal="center" vertical="center" wrapText="1"/>
    </xf>
    <xf numFmtId="38" fontId="15" fillId="0" borderId="1" xfId="0" applyNumberFormat="1" applyFont="1" applyFill="1" applyBorder="1" applyAlignment="1">
      <alignment horizontal="center" vertical="center" wrapText="1" readingOrder="2"/>
    </xf>
    <xf numFmtId="0" fontId="45" fillId="0" borderId="0" xfId="0" applyFont="1" applyFill="1" applyAlignment="1">
      <alignment horizontal="right" vertical="center" readingOrder="2"/>
    </xf>
    <xf numFmtId="38" fontId="15" fillId="0" borderId="0" xfId="1" applyNumberFormat="1" applyFont="1" applyFill="1" applyAlignment="1">
      <alignment horizontal="right" vertical="center" wrapText="1" readingOrder="2"/>
    </xf>
    <xf numFmtId="38" fontId="47" fillId="0" borderId="0" xfId="0" applyNumberFormat="1" applyFont="1" applyFill="1" applyAlignment="1">
      <alignment wrapText="1" readingOrder="2"/>
    </xf>
    <xf numFmtId="38" fontId="47" fillId="0" borderId="0" xfId="3" applyNumberFormat="1" applyFont="1" applyFill="1" applyBorder="1" applyAlignment="1">
      <alignment horizontal="right" vertical="center" wrapText="1" indent="2" readingOrder="2"/>
    </xf>
    <xf numFmtId="38" fontId="35" fillId="0" borderId="0" xfId="3" applyNumberFormat="1" applyFont="1" applyFill="1" applyBorder="1" applyAlignment="1">
      <alignment horizontal="right" vertical="center" readingOrder="2"/>
    </xf>
    <xf numFmtId="38" fontId="35" fillId="0" borderId="0" xfId="3" applyNumberFormat="1" applyFont="1" applyFill="1" applyBorder="1" applyAlignment="1">
      <alignment horizontal="right" vertical="center" wrapText="1" indent="1" readingOrder="2"/>
    </xf>
    <xf numFmtId="38" fontId="47" fillId="0" borderId="0" xfId="2" applyNumberFormat="1" applyFont="1" applyFill="1" applyAlignment="1">
      <alignment vertical="top" wrapText="1" readingOrder="2"/>
    </xf>
    <xf numFmtId="38" fontId="47" fillId="0" borderId="0" xfId="2" applyNumberFormat="1" applyFont="1" applyFill="1" applyAlignment="1">
      <alignment horizontal="right" vertical="top" wrapText="1" readingOrder="2"/>
    </xf>
    <xf numFmtId="38" fontId="35" fillId="0" borderId="0" xfId="3" applyNumberFormat="1" applyFont="1" applyFill="1" applyBorder="1" applyAlignment="1">
      <alignment horizontal="right" vertical="center" wrapText="1" readingOrder="2"/>
    </xf>
    <xf numFmtId="38" fontId="81" fillId="0" borderId="0" xfId="0" applyNumberFormat="1" applyFont="1" applyAlignment="1">
      <alignment horizontal="right" vertical="center" indent="1" readingOrder="2"/>
    </xf>
    <xf numFmtId="38" fontId="81" fillId="0" borderId="0" xfId="0" applyNumberFormat="1" applyFont="1" applyFill="1" applyAlignment="1">
      <alignment horizontal="right" vertical="center" readingOrder="2"/>
    </xf>
    <xf numFmtId="38" fontId="81" fillId="0" borderId="0" xfId="0" applyNumberFormat="1" applyFont="1" applyFill="1" applyBorder="1" applyAlignment="1">
      <alignment horizontal="right" vertical="center" readingOrder="2"/>
    </xf>
    <xf numFmtId="38" fontId="45" fillId="0" borderId="14" xfId="0" applyNumberFormat="1" applyFont="1" applyFill="1" applyBorder="1" applyAlignment="1">
      <alignment horizontal="center" vertical="center" wrapText="1" readingOrder="2"/>
    </xf>
    <xf numFmtId="38" fontId="45" fillId="0" borderId="17" xfId="0" applyNumberFormat="1" applyFont="1" applyFill="1" applyBorder="1" applyAlignment="1">
      <alignment horizontal="center" vertical="center" wrapText="1" readingOrder="2"/>
    </xf>
    <xf numFmtId="38" fontId="45" fillId="0" borderId="19" xfId="0" applyNumberFormat="1" applyFont="1" applyFill="1" applyBorder="1" applyAlignment="1">
      <alignment horizontal="center" vertical="center" wrapText="1" readingOrder="2"/>
    </xf>
    <xf numFmtId="38" fontId="45" fillId="0" borderId="15" xfId="0" applyNumberFormat="1" applyFont="1" applyFill="1" applyBorder="1" applyAlignment="1">
      <alignment horizontal="center" vertical="center" wrapText="1" readingOrder="2"/>
    </xf>
    <xf numFmtId="38" fontId="45" fillId="0" borderId="8" xfId="0" applyNumberFormat="1" applyFont="1" applyFill="1" applyBorder="1" applyAlignment="1">
      <alignment horizontal="center" vertical="center" wrapText="1" readingOrder="2"/>
    </xf>
    <xf numFmtId="38" fontId="45" fillId="0" borderId="11" xfId="0" applyNumberFormat="1" applyFont="1" applyFill="1" applyBorder="1" applyAlignment="1">
      <alignment horizontal="center" vertical="center" wrapText="1" readingOrder="2"/>
    </xf>
    <xf numFmtId="38" fontId="45" fillId="0" borderId="18" xfId="0" applyNumberFormat="1" applyFont="1" applyFill="1" applyBorder="1" applyAlignment="1">
      <alignment horizontal="center" vertical="center" wrapText="1" readingOrder="2"/>
    </xf>
    <xf numFmtId="38" fontId="47" fillId="0" borderId="0" xfId="0" applyNumberFormat="1" applyFont="1" applyFill="1" applyBorder="1" applyAlignment="1">
      <alignment horizontal="right" vertical="center" wrapText="1" indent="1" readingOrder="2"/>
    </xf>
    <xf numFmtId="38" fontId="81" fillId="0" borderId="0" xfId="0" applyNumberFormat="1" applyFont="1" applyFill="1" applyBorder="1" applyAlignment="1">
      <alignment horizontal="right" vertical="center" wrapText="1" readingOrder="2"/>
    </xf>
    <xf numFmtId="38" fontId="47" fillId="0" borderId="21" xfId="0" applyNumberFormat="1" applyFont="1" applyFill="1" applyBorder="1" applyAlignment="1">
      <alignment horizontal="center" vertical="center" wrapText="1" readingOrder="2"/>
    </xf>
    <xf numFmtId="38" fontId="47" fillId="0" borderId="17" xfId="0" applyNumberFormat="1" applyFont="1" applyFill="1" applyBorder="1" applyAlignment="1">
      <alignment horizontal="center" vertical="center" wrapText="1" readingOrder="2"/>
    </xf>
    <xf numFmtId="38" fontId="47" fillId="0" borderId="25" xfId="0" applyNumberFormat="1" applyFont="1" applyFill="1" applyBorder="1" applyAlignment="1">
      <alignment horizontal="center" vertical="center" wrapText="1" readingOrder="2"/>
    </xf>
    <xf numFmtId="38" fontId="40" fillId="0" borderId="0" xfId="0" applyNumberFormat="1" applyFont="1" applyFill="1" applyBorder="1" applyAlignment="1">
      <alignment horizontal="left" vertical="center"/>
    </xf>
    <xf numFmtId="38" fontId="45" fillId="0" borderId="26" xfId="0" applyNumberFormat="1" applyFont="1" applyFill="1" applyBorder="1" applyAlignment="1">
      <alignment horizontal="center" vertical="center" wrapText="1" readingOrder="2"/>
    </xf>
    <xf numFmtId="38" fontId="45" fillId="0" borderId="27" xfId="0" applyNumberFormat="1" applyFont="1" applyFill="1" applyBorder="1" applyAlignment="1">
      <alignment horizontal="center" vertical="center" wrapText="1" readingOrder="2"/>
    </xf>
    <xf numFmtId="38" fontId="45" fillId="0" borderId="33" xfId="0" applyNumberFormat="1" applyFont="1" applyFill="1" applyBorder="1" applyAlignment="1">
      <alignment horizontal="center" vertical="center" wrapText="1" readingOrder="2"/>
    </xf>
    <xf numFmtId="38" fontId="45" fillId="0" borderId="30" xfId="0" applyNumberFormat="1" applyFont="1" applyFill="1" applyBorder="1" applyAlignment="1">
      <alignment horizontal="center" vertical="center" wrapText="1" readingOrder="2"/>
    </xf>
    <xf numFmtId="38" fontId="45" fillId="0" borderId="32" xfId="0" applyNumberFormat="1" applyFont="1" applyFill="1" applyBorder="1" applyAlignment="1">
      <alignment horizontal="center" vertical="center" wrapText="1" readingOrder="2"/>
    </xf>
    <xf numFmtId="38" fontId="81" fillId="0" borderId="0" xfId="0" applyNumberFormat="1" applyFont="1" applyFill="1" applyAlignment="1">
      <alignment horizontal="right" vertical="center" indent="1" readingOrder="2"/>
    </xf>
    <xf numFmtId="38" fontId="45" fillId="0" borderId="0" xfId="0" applyNumberFormat="1" applyFont="1" applyAlignment="1">
      <alignment horizontal="right" readingOrder="2"/>
    </xf>
    <xf numFmtId="38" fontId="45" fillId="0" borderId="0" xfId="0" applyNumberFormat="1" applyFont="1" applyAlignment="1">
      <alignment horizontal="right" vertical="top" wrapText="1" readingOrder="2"/>
    </xf>
    <xf numFmtId="3" fontId="0" fillId="0" borderId="8" xfId="0" applyNumberFormat="1" applyBorder="1" applyAlignment="1">
      <alignment horizontal="right"/>
    </xf>
    <xf numFmtId="3" fontId="0" fillId="0" borderId="0" xfId="0" applyNumberFormat="1" applyBorder="1" applyAlignment="1">
      <alignment horizontal="right"/>
    </xf>
    <xf numFmtId="0" fontId="0" fillId="0" borderId="0" xfId="0" applyBorder="1" applyAlignment="1">
      <alignment horizontal="right"/>
    </xf>
    <xf numFmtId="0" fontId="0" fillId="3" borderId="0" xfId="0" applyFill="1" applyBorder="1" applyAlignment="1">
      <alignment horizontal="right"/>
    </xf>
  </cellXfs>
  <cellStyles count="21">
    <cellStyle name="Comma" xfId="8" builtinId="3"/>
    <cellStyle name="Comma [0]" xfId="18" builtinId="6"/>
    <cellStyle name="Comma 2" xfId="5" xr:uid="{00000000-0005-0000-0000-000001000000}"/>
    <cellStyle name="Comma 3" xfId="10" xr:uid="{00000000-0005-0000-0000-000002000000}"/>
    <cellStyle name="Comma 4" xfId="13" xr:uid="{00000000-0005-0000-0000-000003000000}"/>
    <cellStyle name="Comma 5" xfId="14" xr:uid="{00000000-0005-0000-0000-000004000000}"/>
    <cellStyle name="Comma 6" xfId="17" xr:uid="{D23A5176-F089-45B0-93EE-B0BA3D4C63E8}"/>
    <cellStyle name="Hyperlink" xfId="1" builtinId="8"/>
    <cellStyle name="Hyperlink 2" xfId="11" xr:uid="{00000000-0005-0000-0000-000006000000}"/>
    <cellStyle name="Normal" xfId="0" builtinId="0"/>
    <cellStyle name="Normal 10" xfId="3" xr:uid="{00000000-0005-0000-0000-000008000000}"/>
    <cellStyle name="Normal 12" xfId="7" xr:uid="{00000000-0005-0000-0000-000009000000}"/>
    <cellStyle name="Normal 2" xfId="2" xr:uid="{00000000-0005-0000-0000-00000A000000}"/>
    <cellStyle name="Normal 2 2" xfId="6" xr:uid="{00000000-0005-0000-0000-00000B000000}"/>
    <cellStyle name="Normal 2 3" xfId="12" xr:uid="{00000000-0005-0000-0000-00000C000000}"/>
    <cellStyle name="Normal 2 4" xfId="16" xr:uid="{F1BE0ED4-0E50-42A4-A0FC-43BFF19F8C39}"/>
    <cellStyle name="Normal 3" xfId="9" xr:uid="{00000000-0005-0000-0000-00000D000000}"/>
    <cellStyle name="Normal 3 3 2" xfId="4" xr:uid="{00000000-0005-0000-0000-00000E000000}"/>
    <cellStyle name="Normal 4" xfId="15" xr:uid="{4EBE3AD7-B8B9-429F-A44F-9A62E1D1734B}"/>
    <cellStyle name="Normal 5" xfId="20" xr:uid="{8EA1E848-531F-4382-8DA9-E2BE21788C12}"/>
    <cellStyle name="Percent" xfId="19" builtinId="5"/>
  </cellStyles>
  <dxfs count="0"/>
  <tableStyles count="0" defaultTableStyle="TableStyleMedium2" defaultPivotStyle="PivotStyleLight16"/>
  <colors>
    <mruColors>
      <color rgb="FFCCCCFF"/>
      <color rgb="FF00FFFF"/>
      <color rgb="FF66FF66"/>
      <color rgb="FFFF6699"/>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Y:\hesabdari%20modiriat\Files-88\Shokohi\Sorat%20mali%20%2088.12.29\&#1589;&#1608;&#1585;&#1578;%20&#1605;&#1575;&#1604;&#1740;%20&#1602;&#1608;&#1740;%20&#1575;&#1606;&#1583;&#1575;&#1605;%208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Hesabras\Adish\&#1589;&#1608;&#1585;&#1578;%20&#1607;&#1575;&#1740;%20&#1605;&#1575;&#1604;&#1740;%20&#1587;&#1575;&#1604;%201399\&#1589;&#1608;&#1585;&#1578;&#1607;&#1575;&#1740;%20&#1605;&#1575;&#1604;&#1740;%20&#1570;&#1583;&#1740;&#1588;%201399.12.30-1400042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Hesabras\&#1589;&#1608;&#1585;&#1578;%20&#1605;&#1575;&#1604;&#1740;%20&#1705;&#1585;&#1605;&#1575;&#1606;&#1588;&#1575;&#1607;%20&#1587;&#1575;&#1604;%20%201398-%2009.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C-04\PC04%20on%20NET\PC04%20on%20NET\&#1578;&#1593;&#1575;&#1608;&#1606;&#1740;%20&#1605;&#1607;&#1585;%2013\91\&#1589;&#1608;&#1585;&#1578;%20&#1605;&#1575;&#1604;&#1740;\&#1606;&#1607;&#1575;&#1740;&#174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lectron14\&#1583;&#1575;&#1585;&#1575;&#1574;&#1740;&#1607;&#1575;\COST%20ACC\&#1576;&#1607;&#1575;&#1740;%20&#1578;&#1605;&#1575;&#1605;%20&#1588;&#1583;&#1607;%20%20&#1588;&#1588;%20&#1605;&#1575;&#1607;&#1607;\cost%20BASE--1-2\AX-85_PLAN-old%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AUDIT\&#1601;&#1587;&#1601;&#1575;&#1578;%2091\&#1605;&#1575;&#1604;&#1740;%2091\folder%20kari\&#1587;&#1575;&#1740;&#1662;&#1575;%20&#1578;&#1576;&#1585;&#1740;&#1586;%201390\&#1581;&#1587;&#1575;&#1576;&#1585;&#1587;\90-12-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0.60.61\&#1581;&#1587;&#1575;&#1576;&#1585;&#1587;&#1740;-98\Users\asg\Downloads\folder%20kari\&#1587;&#1575;&#1740;&#1662;&#1575;%20&#1578;&#1576;&#1585;&#1740;&#1586;%201390\&#1581;&#1587;&#1575;&#1576;&#1585;&#1587;\90-12-2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work\&#1575;&#1580;&#1605;&#1575;&#1604;&#1740;90\&#1587;&#1575;&#1740;&#1662;&#1575;%20&#1578;&#1576;&#1585;&#1740;&#1586;%201390\&#1581;&#1587;&#1575;&#1576;&#1585;&#1587;\90-12-2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work\&#1575;&#1580;&#1605;&#1575;&#1604;&#1740;90\&#1587;&#1575;&#1740;&#1662;&#1575;%20&#1578;&#1576;&#1585;&#1740;&#1586;%201390\&#1581;&#1587;&#1575;&#1576;&#1585;&#1587;\90-12-2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589;&#1608;&#1585;&#1578;%20&#1605;&#1575;&#1604;&#1740;%20&#1570;&#1583;&#1740;&#1588;%201400-&#1606;&#1607;&#1575;&#1740;&#1740;(&#1581;&#1587;&#1575;&#1576;&#1585;&#1587;&#174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160;\&#1662;&#1575;&#1740;&#1608;&#1585;%20&#1575;&#1606;&#1583;&#1740;&#1588;%201399.12.30\&#1589;&#1608;&#1585;&#1578;&#1607;&#1575;&#1740;%20&#1605;&#1575;&#1604;&#1740;%20&#1662;&#1575;&#1740;&#1608;&#1585;%20&#1575;&#1606;&#1583;&#1740;&#1588;%2099.12.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گردش"/>
      <sheetName val="ترازنامه"/>
      <sheetName val="سود و زیان "/>
      <sheetName val="جریان وجه نقد"/>
      <sheetName val="4.4-1"/>
      <sheetName val="4-2"/>
      <sheetName val="6,6-1"/>
      <sheetName val="6-2"/>
      <sheetName val="7,7-1,7-2"/>
      <sheetName val="7-3,8"/>
      <sheetName val="9.9-1"/>
      <sheetName val="9-2,9-3"/>
      <sheetName val="9-4"/>
      <sheetName val="10"/>
      <sheetName val="10-1 "/>
      <sheetName val="10-9"/>
      <sheetName val="11"/>
      <sheetName val="12"/>
      <sheetName val="13"/>
      <sheetName val="14"/>
      <sheetName val="14-3"/>
      <sheetName val="14-4,15"/>
      <sheetName val="16"/>
      <sheetName val="17"/>
      <sheetName val="18,19,20"/>
      <sheetName val="22"/>
      <sheetName val="22-6"/>
      <sheetName val="23"/>
      <sheetName val="23-1-1"/>
      <sheetName val="23-2"/>
      <sheetName val="24"/>
      <sheetName val="25,26,27"/>
      <sheetName val="28"/>
      <sheetName val="28-1"/>
      <sheetName val="29"/>
      <sheetName val="30,31"/>
      <sheetName val="34-35"/>
    </sheetNames>
    <sheetDataSet>
      <sheetData sheetId="0" refreshError="1"/>
      <sheetData sheetId="1" refreshError="1"/>
      <sheetData sheetId="2" refreshError="1">
        <row r="13">
          <cell r="C13">
            <v>60463418277.75</v>
          </cell>
        </row>
        <row r="14">
          <cell r="E14">
            <v>-5476107593</v>
          </cell>
        </row>
        <row r="18">
          <cell r="C18">
            <v>-4184138141</v>
          </cell>
        </row>
        <row r="19">
          <cell r="C19">
            <v>-9615789765</v>
          </cell>
        </row>
        <row r="28">
          <cell r="E28">
            <v>0</v>
          </cell>
        </row>
        <row r="30">
          <cell r="E30">
            <v>-30000000000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جامع"/>
      <sheetName val="تراز 1399"/>
      <sheetName val="1"/>
      <sheetName val="2"/>
      <sheetName val="5 (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1."/>
      <sheetName val="23"/>
      <sheetName val="24"/>
      <sheetName val="25"/>
      <sheetName val="26"/>
      <sheetName val="27"/>
      <sheetName val="مواد و مصالح 1398 (2)"/>
    </sheetNames>
    <sheetDataSet>
      <sheetData sheetId="0"/>
      <sheetData sheetId="1"/>
      <sheetData sheetId="2"/>
      <sheetData sheetId="3">
        <row r="1">
          <cell r="A1" t="str">
            <v>شرکت پالایش میعانات گازی آدیش جنوبی (سهامي خاص) - قبل از بهره برداری</v>
          </cell>
          <cell r="B1"/>
          <cell r="C1"/>
          <cell r="D1"/>
          <cell r="E1"/>
          <cell r="F1"/>
          <cell r="G1"/>
          <cell r="H1"/>
        </row>
      </sheetData>
      <sheetData sheetId="4"/>
      <sheetData sheetId="5"/>
      <sheetData sheetId="6"/>
      <sheetData sheetId="7"/>
      <sheetData sheetId="8">
        <row r="2">
          <cell r="A2" t="str">
            <v xml:space="preserve">یادداشت های توضیحی صورت های مالی </v>
          </cell>
          <cell r="B2"/>
          <cell r="C2"/>
          <cell r="D2"/>
          <cell r="E2"/>
          <cell r="F2"/>
          <cell r="G2"/>
          <cell r="H2"/>
        </row>
        <row r="3">
          <cell r="A3" t="str">
            <v>سال مالی منتهی به 30 اسفندماه 1399</v>
          </cell>
          <cell r="B3"/>
          <cell r="C3"/>
          <cell r="D3"/>
          <cell r="E3"/>
          <cell r="F3"/>
          <cell r="G3"/>
          <cell r="H3"/>
        </row>
      </sheetData>
      <sheetData sheetId="9"/>
      <sheetData sheetId="10"/>
      <sheetData sheetId="11"/>
      <sheetData sheetId="12"/>
      <sheetData sheetId="13"/>
      <sheetData sheetId="14"/>
      <sheetData sheetId="15"/>
      <sheetData sheetId="16"/>
      <sheetData sheetId="17">
        <row r="42">
          <cell r="C42">
            <v>23594397.010000002</v>
          </cell>
          <cell r="E42">
            <v>2976878862454</v>
          </cell>
        </row>
      </sheetData>
      <sheetData sheetId="18"/>
      <sheetData sheetId="19"/>
      <sheetData sheetId="20">
        <row r="12">
          <cell r="D12">
            <v>452398000000</v>
          </cell>
        </row>
        <row r="16">
          <cell r="D16">
            <v>4071582000000</v>
          </cell>
        </row>
      </sheetData>
      <sheetData sheetId="21">
        <row r="9">
          <cell r="D9">
            <v>13538920141</v>
          </cell>
        </row>
        <row r="11">
          <cell r="D11">
            <v>2656699391</v>
          </cell>
        </row>
      </sheetData>
      <sheetData sheetId="22"/>
      <sheetData sheetId="23"/>
      <sheetData sheetId="24">
        <row r="7">
          <cell r="E7">
            <v>14545846547041</v>
          </cell>
        </row>
        <row r="8">
          <cell r="E8">
            <v>656413208630</v>
          </cell>
        </row>
      </sheetData>
      <sheetData sheetId="25"/>
      <sheetData sheetId="26"/>
      <sheetData sheetId="27">
        <row r="14">
          <cell r="D14">
            <v>575338215043</v>
          </cell>
        </row>
        <row r="31">
          <cell r="D31">
            <v>271297255016</v>
          </cell>
        </row>
      </sheetData>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1"/>
      <sheetName val="جامع"/>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 xml:space="preserve">یادداشت های توضیحی صورت های مالی </v>
          </cell>
          <cell r="B2"/>
          <cell r="C2"/>
          <cell r="D2"/>
          <cell r="E2"/>
          <cell r="F2"/>
          <cell r="G2"/>
          <cell r="H2"/>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عناوين"/>
      <sheetName val="سربرگ"/>
      <sheetName val="فهرست"/>
      <sheetName val="ترازنامه"/>
      <sheetName val="صورت گردش وجوه نقد"/>
      <sheetName val="تاريخچه فعاليت "/>
      <sheetName val="یادداشت "/>
      <sheetName val=" دارايي ها ي ثابت مشهود "/>
      <sheetName val="کاربرگ صورت جریان"/>
      <sheetName val="Sheet1"/>
    </sheetNames>
    <sheetDataSet>
      <sheetData sheetId="0">
        <row r="2">
          <cell r="B2" t="str">
            <v>1390/12/29</v>
          </cell>
        </row>
        <row r="3">
          <cell r="B3" t="str">
            <v>1391/12/30</v>
          </cell>
        </row>
      </sheetData>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
      <sheetName val="102"/>
      <sheetName val="102_1"/>
      <sheetName val="104"/>
      <sheetName val="PERSONEL"/>
      <sheetName val="SARBAR"/>
      <sheetName val="تفكيك هزينه هاي ثابت و متغیر"/>
      <sheetName val="كاركرد 9 ماهه"/>
      <sheetName val="نرخ جذب"/>
      <sheetName val="نرخ فورج خريداري شده "/>
      <sheetName val="1"/>
      <sheetName val="2"/>
      <sheetName val="3"/>
      <sheetName val="4"/>
      <sheetName val="5"/>
      <sheetName val="6"/>
      <sheetName val="7"/>
      <sheetName val="8"/>
      <sheetName val="9"/>
      <sheetName val="10"/>
      <sheetName val="11"/>
      <sheetName val="هزينه هاي اداري و تشكيلاتي"/>
      <sheetName val="نرخ بهاي تمام شده"/>
      <sheetName val="قيمت تمام شده ماهانه"/>
      <sheetName val="INCOME"/>
      <sheetName val="سود و زيان بتفكيك محصو لات "/>
      <sheetName val="وصول وجه فروش "/>
      <sheetName val="پرداخت بهاي مواد"/>
      <sheetName val="TAFKIK SARBAR"/>
      <sheetName val="TAFKIK DASTMOZD"/>
      <sheetName val="پيش دريافت و برگشت سپرده"/>
      <sheetName val="بودجه دارائيهاي ثابت مورد نياز"/>
      <sheetName val="وامهاي در يافتي"/>
      <sheetName val="بودجه نقدي"/>
      <sheetName val="12"/>
      <sheetName val="13"/>
      <sheetName val="14"/>
      <sheetName val="15"/>
      <sheetName val="16"/>
      <sheetName val="17"/>
      <sheetName val="18"/>
      <sheetName val="19"/>
      <sheetName val="109"/>
      <sheetName val="فهرس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
          <cell r="A3">
            <v>10000000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sheetData sheetId="35"/>
      <sheetData sheetId="36"/>
      <sheetData sheetId="37"/>
      <sheetData sheetId="38"/>
      <sheetData sheetId="39"/>
      <sheetData sheetId="40"/>
      <sheetData sheetId="41" refreshError="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
          <cell r="K3">
            <v>2861056970</v>
          </cell>
          <cell r="L3">
            <v>0</v>
          </cell>
          <cell r="M3">
            <v>4101</v>
          </cell>
        </row>
        <row r="4">
          <cell r="K4">
            <v>2220541035</v>
          </cell>
          <cell r="L4">
            <v>0</v>
          </cell>
          <cell r="M4">
            <v>4102</v>
          </cell>
        </row>
        <row r="5">
          <cell r="K5">
            <v>769713796</v>
          </cell>
          <cell r="L5">
            <v>0</v>
          </cell>
          <cell r="M5">
            <v>4103</v>
          </cell>
        </row>
        <row r="6">
          <cell r="K6">
            <v>30657220</v>
          </cell>
          <cell r="L6">
            <v>0</v>
          </cell>
          <cell r="M6">
            <v>4101</v>
          </cell>
        </row>
        <row r="7">
          <cell r="K7">
            <v>23749190</v>
          </cell>
          <cell r="L7">
            <v>0</v>
          </cell>
          <cell r="M7">
            <v>4104</v>
          </cell>
        </row>
        <row r="8">
          <cell r="K8">
            <v>3661482</v>
          </cell>
          <cell r="L8">
            <v>0</v>
          </cell>
          <cell r="M8">
            <v>4105</v>
          </cell>
        </row>
        <row r="9">
          <cell r="K9">
            <v>884347</v>
          </cell>
          <cell r="L9">
            <v>0</v>
          </cell>
          <cell r="M9">
            <v>4104</v>
          </cell>
        </row>
        <row r="10">
          <cell r="K10">
            <v>866663</v>
          </cell>
          <cell r="L10">
            <v>0</v>
          </cell>
          <cell r="M10">
            <v>4106</v>
          </cell>
        </row>
        <row r="11">
          <cell r="K11">
            <v>0</v>
          </cell>
          <cell r="L11">
            <v>1522444465</v>
          </cell>
          <cell r="M11">
            <v>4102</v>
          </cell>
        </row>
        <row r="12">
          <cell r="K12">
            <v>0</v>
          </cell>
          <cell r="L12">
            <v>728034429</v>
          </cell>
          <cell r="M12">
            <v>4103</v>
          </cell>
        </row>
        <row r="13">
          <cell r="K13">
            <v>88489638863</v>
          </cell>
          <cell r="L13">
            <v>0</v>
          </cell>
          <cell r="M13">
            <v>5100</v>
          </cell>
        </row>
        <row r="14">
          <cell r="K14">
            <v>1107000235</v>
          </cell>
          <cell r="L14">
            <v>0</v>
          </cell>
          <cell r="M14">
            <v>5109</v>
          </cell>
        </row>
        <row r="15">
          <cell r="K15">
            <v>840242201</v>
          </cell>
          <cell r="L15">
            <v>0</v>
          </cell>
          <cell r="M15">
            <v>5103</v>
          </cell>
        </row>
        <row r="16">
          <cell r="K16">
            <v>83778720</v>
          </cell>
          <cell r="L16">
            <v>0</v>
          </cell>
          <cell r="M16">
            <v>5102</v>
          </cell>
        </row>
        <row r="17">
          <cell r="K17">
            <v>657317840</v>
          </cell>
          <cell r="L17">
            <v>0</v>
          </cell>
          <cell r="M17">
            <v>5501</v>
          </cell>
        </row>
        <row r="18">
          <cell r="K18">
            <v>508524800</v>
          </cell>
          <cell r="L18">
            <v>0</v>
          </cell>
          <cell r="M18">
            <v>5502</v>
          </cell>
        </row>
        <row r="19">
          <cell r="K19">
            <v>349751005</v>
          </cell>
          <cell r="L19">
            <v>0</v>
          </cell>
          <cell r="M19">
            <v>5503</v>
          </cell>
        </row>
        <row r="20">
          <cell r="K20">
            <v>346920400</v>
          </cell>
          <cell r="L20">
            <v>0</v>
          </cell>
          <cell r="M20">
            <v>5504</v>
          </cell>
        </row>
        <row r="21">
          <cell r="K21">
            <v>240316128</v>
          </cell>
          <cell r="L21">
            <v>0</v>
          </cell>
          <cell r="M21">
            <v>5505</v>
          </cell>
        </row>
        <row r="22">
          <cell r="K22">
            <v>159982040</v>
          </cell>
          <cell r="L22">
            <v>0</v>
          </cell>
          <cell r="M22">
            <v>5506</v>
          </cell>
        </row>
        <row r="23">
          <cell r="K23">
            <v>153710999</v>
          </cell>
          <cell r="L23">
            <v>0</v>
          </cell>
          <cell r="M23">
            <v>5507</v>
          </cell>
        </row>
        <row r="24">
          <cell r="K24">
            <v>150759928</v>
          </cell>
          <cell r="L24">
            <v>0</v>
          </cell>
          <cell r="M24">
            <v>5508</v>
          </cell>
        </row>
        <row r="25">
          <cell r="K25">
            <v>126467700</v>
          </cell>
          <cell r="L25">
            <v>0</v>
          </cell>
          <cell r="M25">
            <v>5509</v>
          </cell>
        </row>
        <row r="26">
          <cell r="K26">
            <v>115300000</v>
          </cell>
          <cell r="L26">
            <v>0</v>
          </cell>
          <cell r="M26">
            <v>5510</v>
          </cell>
        </row>
        <row r="27">
          <cell r="K27">
            <v>58909612</v>
          </cell>
          <cell r="L27">
            <v>0</v>
          </cell>
          <cell r="M27">
            <v>5511</v>
          </cell>
        </row>
        <row r="28">
          <cell r="K28">
            <v>42090609</v>
          </cell>
          <cell r="L28">
            <v>0</v>
          </cell>
          <cell r="M28">
            <v>5500</v>
          </cell>
        </row>
        <row r="29">
          <cell r="K29">
            <v>35935000</v>
          </cell>
          <cell r="L29">
            <v>0</v>
          </cell>
          <cell r="M29">
            <v>5500</v>
          </cell>
        </row>
        <row r="30">
          <cell r="K30">
            <v>34359563</v>
          </cell>
          <cell r="L30">
            <v>0</v>
          </cell>
          <cell r="M30">
            <v>5500</v>
          </cell>
        </row>
        <row r="31">
          <cell r="K31">
            <v>31953168</v>
          </cell>
          <cell r="L31">
            <v>0</v>
          </cell>
          <cell r="M31">
            <v>5500</v>
          </cell>
        </row>
        <row r="32">
          <cell r="K32">
            <v>21281680</v>
          </cell>
          <cell r="L32">
            <v>0</v>
          </cell>
          <cell r="M32">
            <v>5500</v>
          </cell>
        </row>
        <row r="33">
          <cell r="K33">
            <v>17757620</v>
          </cell>
          <cell r="L33">
            <v>0</v>
          </cell>
          <cell r="M33">
            <v>5500</v>
          </cell>
        </row>
        <row r="34">
          <cell r="K34">
            <v>10983400</v>
          </cell>
          <cell r="L34">
            <v>0</v>
          </cell>
          <cell r="M34">
            <v>5500</v>
          </cell>
        </row>
        <row r="35">
          <cell r="K35">
            <v>10240360</v>
          </cell>
          <cell r="L35">
            <v>0</v>
          </cell>
          <cell r="M35">
            <v>5500</v>
          </cell>
        </row>
        <row r="36">
          <cell r="K36">
            <v>9147497</v>
          </cell>
          <cell r="L36">
            <v>0</v>
          </cell>
          <cell r="M36">
            <v>5500</v>
          </cell>
        </row>
        <row r="37">
          <cell r="K37">
            <v>8855000</v>
          </cell>
          <cell r="L37">
            <v>0</v>
          </cell>
          <cell r="M37">
            <v>5500</v>
          </cell>
        </row>
        <row r="38">
          <cell r="K38">
            <v>7930832</v>
          </cell>
          <cell r="L38">
            <v>0</v>
          </cell>
          <cell r="M38">
            <v>5500</v>
          </cell>
        </row>
        <row r="39">
          <cell r="K39">
            <v>7413400</v>
          </cell>
          <cell r="L39">
            <v>0</v>
          </cell>
          <cell r="M39">
            <v>5500</v>
          </cell>
        </row>
        <row r="40">
          <cell r="K40">
            <v>7116928</v>
          </cell>
          <cell r="L40">
            <v>0</v>
          </cell>
          <cell r="M40">
            <v>5500</v>
          </cell>
        </row>
        <row r="41">
          <cell r="K41">
            <v>4627584</v>
          </cell>
          <cell r="L41">
            <v>0</v>
          </cell>
          <cell r="M41">
            <v>5500</v>
          </cell>
        </row>
        <row r="42">
          <cell r="K42">
            <v>2426168</v>
          </cell>
          <cell r="L42">
            <v>0</v>
          </cell>
          <cell r="M42">
            <v>5500</v>
          </cell>
        </row>
        <row r="43">
          <cell r="K43">
            <v>2379690</v>
          </cell>
          <cell r="L43">
            <v>0</v>
          </cell>
          <cell r="M43">
            <v>5500</v>
          </cell>
        </row>
        <row r="44">
          <cell r="K44">
            <v>1484020</v>
          </cell>
          <cell r="L44">
            <v>0</v>
          </cell>
          <cell r="M44">
            <v>5500</v>
          </cell>
        </row>
        <row r="45">
          <cell r="K45">
            <v>1374750</v>
          </cell>
          <cell r="L45">
            <v>0</v>
          </cell>
          <cell r="M45">
            <v>5500</v>
          </cell>
        </row>
        <row r="46">
          <cell r="K46">
            <v>1178528</v>
          </cell>
          <cell r="L46">
            <v>0</v>
          </cell>
          <cell r="M46">
            <v>5500</v>
          </cell>
        </row>
        <row r="47">
          <cell r="K47">
            <v>1013000</v>
          </cell>
          <cell r="L47">
            <v>0</v>
          </cell>
          <cell r="M47">
            <v>5500</v>
          </cell>
        </row>
        <row r="48">
          <cell r="K48">
            <v>937300</v>
          </cell>
          <cell r="L48">
            <v>0</v>
          </cell>
          <cell r="M48">
            <v>5500</v>
          </cell>
        </row>
        <row r="49">
          <cell r="K49">
            <v>754800</v>
          </cell>
          <cell r="L49">
            <v>0</v>
          </cell>
          <cell r="M49">
            <v>5500</v>
          </cell>
        </row>
        <row r="50">
          <cell r="K50">
            <v>709872</v>
          </cell>
          <cell r="L50">
            <v>0</v>
          </cell>
          <cell r="M50">
            <v>5500</v>
          </cell>
        </row>
        <row r="51">
          <cell r="K51">
            <v>458328</v>
          </cell>
          <cell r="L51">
            <v>0</v>
          </cell>
          <cell r="M51">
            <v>5500</v>
          </cell>
        </row>
        <row r="52">
          <cell r="K52">
            <v>425880</v>
          </cell>
          <cell r="L52">
            <v>0</v>
          </cell>
          <cell r="M52">
            <v>5500</v>
          </cell>
        </row>
        <row r="53">
          <cell r="K53">
            <v>412492</v>
          </cell>
          <cell r="L53">
            <v>0</v>
          </cell>
          <cell r="M53">
            <v>5500</v>
          </cell>
        </row>
        <row r="54">
          <cell r="K54">
            <v>60000</v>
          </cell>
          <cell r="L54">
            <v>0</v>
          </cell>
          <cell r="M54">
            <v>5500</v>
          </cell>
        </row>
        <row r="55">
          <cell r="K55">
            <v>18200000</v>
          </cell>
          <cell r="L55">
            <v>0</v>
          </cell>
          <cell r="M55">
            <v>5500</v>
          </cell>
        </row>
        <row r="56">
          <cell r="K56">
            <v>33900000</v>
          </cell>
          <cell r="L56">
            <v>0</v>
          </cell>
          <cell r="M56">
            <v>6100</v>
          </cell>
        </row>
        <row r="57">
          <cell r="K57">
            <v>6770000</v>
          </cell>
          <cell r="L57">
            <v>0</v>
          </cell>
          <cell r="M57">
            <v>6100</v>
          </cell>
        </row>
        <row r="58">
          <cell r="K58">
            <v>6194908</v>
          </cell>
          <cell r="L58">
            <v>0</v>
          </cell>
          <cell r="M58">
            <v>6100</v>
          </cell>
        </row>
        <row r="59">
          <cell r="K59">
            <v>5300000</v>
          </cell>
          <cell r="L59">
            <v>0</v>
          </cell>
          <cell r="M59">
            <v>6100</v>
          </cell>
        </row>
        <row r="60">
          <cell r="K60">
            <v>4000000</v>
          </cell>
          <cell r="L60">
            <v>0</v>
          </cell>
          <cell r="M60">
            <v>6100</v>
          </cell>
        </row>
        <row r="61">
          <cell r="K61">
            <v>4000000</v>
          </cell>
          <cell r="L61">
            <v>0</v>
          </cell>
          <cell r="M61">
            <v>6100</v>
          </cell>
        </row>
        <row r="62">
          <cell r="K62">
            <v>3841670</v>
          </cell>
          <cell r="L62">
            <v>0</v>
          </cell>
          <cell r="M62">
            <v>6100</v>
          </cell>
        </row>
        <row r="63">
          <cell r="K63">
            <v>3500000</v>
          </cell>
          <cell r="L63">
            <v>0</v>
          </cell>
          <cell r="M63">
            <v>6100</v>
          </cell>
        </row>
        <row r="64">
          <cell r="K64">
            <v>3391607</v>
          </cell>
          <cell r="L64">
            <v>0</v>
          </cell>
          <cell r="M64">
            <v>6100</v>
          </cell>
        </row>
        <row r="65">
          <cell r="K65">
            <v>3102215</v>
          </cell>
          <cell r="L65">
            <v>0</v>
          </cell>
          <cell r="M65">
            <v>6100</v>
          </cell>
        </row>
        <row r="66">
          <cell r="K66">
            <v>3000000</v>
          </cell>
          <cell r="L66">
            <v>0</v>
          </cell>
          <cell r="M66">
            <v>6100</v>
          </cell>
        </row>
        <row r="67">
          <cell r="K67">
            <v>3000000</v>
          </cell>
          <cell r="L67">
            <v>0</v>
          </cell>
          <cell r="M67">
            <v>6100</v>
          </cell>
        </row>
        <row r="68">
          <cell r="K68">
            <v>2700000</v>
          </cell>
          <cell r="L68">
            <v>0</v>
          </cell>
          <cell r="M68">
            <v>6100</v>
          </cell>
        </row>
        <row r="69">
          <cell r="K69">
            <v>2500000</v>
          </cell>
          <cell r="L69">
            <v>0</v>
          </cell>
          <cell r="M69">
            <v>6100</v>
          </cell>
        </row>
        <row r="70">
          <cell r="K70">
            <v>2400000</v>
          </cell>
          <cell r="L70">
            <v>0</v>
          </cell>
          <cell r="M70">
            <v>6100</v>
          </cell>
        </row>
        <row r="71">
          <cell r="K71">
            <v>2300000</v>
          </cell>
          <cell r="L71">
            <v>0</v>
          </cell>
          <cell r="M71">
            <v>6100</v>
          </cell>
        </row>
        <row r="72">
          <cell r="K72">
            <v>2300000</v>
          </cell>
          <cell r="L72">
            <v>0</v>
          </cell>
          <cell r="M72">
            <v>6100</v>
          </cell>
        </row>
        <row r="73">
          <cell r="K73">
            <v>2300000</v>
          </cell>
          <cell r="L73">
            <v>0</v>
          </cell>
          <cell r="M73">
            <v>6100</v>
          </cell>
        </row>
        <row r="74">
          <cell r="K74">
            <v>2300000</v>
          </cell>
          <cell r="L74">
            <v>0</v>
          </cell>
          <cell r="M74">
            <v>6100</v>
          </cell>
        </row>
        <row r="75">
          <cell r="K75">
            <v>2232671</v>
          </cell>
          <cell r="L75">
            <v>0</v>
          </cell>
          <cell r="M75">
            <v>6100</v>
          </cell>
        </row>
        <row r="76">
          <cell r="K76">
            <v>2200000</v>
          </cell>
          <cell r="L76">
            <v>0</v>
          </cell>
          <cell r="M76">
            <v>6100</v>
          </cell>
        </row>
        <row r="77">
          <cell r="K77">
            <v>2200000</v>
          </cell>
          <cell r="L77">
            <v>0</v>
          </cell>
          <cell r="M77">
            <v>6100</v>
          </cell>
        </row>
        <row r="78">
          <cell r="K78">
            <v>2065192</v>
          </cell>
          <cell r="L78">
            <v>0</v>
          </cell>
          <cell r="M78">
            <v>6100</v>
          </cell>
        </row>
        <row r="79">
          <cell r="K79">
            <v>2003960</v>
          </cell>
          <cell r="L79">
            <v>0</v>
          </cell>
          <cell r="M79">
            <v>6100</v>
          </cell>
        </row>
        <row r="80">
          <cell r="K80">
            <v>2000000</v>
          </cell>
          <cell r="L80">
            <v>0</v>
          </cell>
          <cell r="M80">
            <v>6100</v>
          </cell>
        </row>
        <row r="81">
          <cell r="K81">
            <v>2000000</v>
          </cell>
          <cell r="L81">
            <v>0</v>
          </cell>
          <cell r="M81">
            <v>6100</v>
          </cell>
        </row>
        <row r="82">
          <cell r="K82">
            <v>2000000</v>
          </cell>
          <cell r="L82">
            <v>0</v>
          </cell>
          <cell r="M82">
            <v>6100</v>
          </cell>
        </row>
        <row r="83">
          <cell r="K83">
            <v>2000000</v>
          </cell>
          <cell r="L83">
            <v>0</v>
          </cell>
          <cell r="M83">
            <v>6100</v>
          </cell>
        </row>
        <row r="84">
          <cell r="K84">
            <v>2000000</v>
          </cell>
          <cell r="L84">
            <v>0</v>
          </cell>
          <cell r="M84">
            <v>6100</v>
          </cell>
        </row>
        <row r="85">
          <cell r="K85">
            <v>2000000</v>
          </cell>
          <cell r="L85">
            <v>0</v>
          </cell>
          <cell r="M85">
            <v>6100</v>
          </cell>
        </row>
        <row r="86">
          <cell r="K86">
            <v>2000000</v>
          </cell>
          <cell r="L86">
            <v>0</v>
          </cell>
          <cell r="M86">
            <v>6100</v>
          </cell>
        </row>
        <row r="87">
          <cell r="K87">
            <v>2000000</v>
          </cell>
          <cell r="L87">
            <v>0</v>
          </cell>
          <cell r="M87">
            <v>6100</v>
          </cell>
        </row>
        <row r="88">
          <cell r="K88">
            <v>2000000</v>
          </cell>
          <cell r="L88">
            <v>0</v>
          </cell>
          <cell r="M88">
            <v>6100</v>
          </cell>
        </row>
        <row r="89">
          <cell r="K89">
            <v>2000000</v>
          </cell>
          <cell r="L89">
            <v>0</v>
          </cell>
          <cell r="M89">
            <v>6100</v>
          </cell>
        </row>
        <row r="90">
          <cell r="K90">
            <v>2000000</v>
          </cell>
          <cell r="L90">
            <v>0</v>
          </cell>
          <cell r="M90">
            <v>6100</v>
          </cell>
        </row>
        <row r="91">
          <cell r="K91">
            <v>2000000</v>
          </cell>
          <cell r="L91">
            <v>0</v>
          </cell>
          <cell r="M91">
            <v>6100</v>
          </cell>
        </row>
        <row r="92">
          <cell r="K92">
            <v>2000000</v>
          </cell>
          <cell r="L92">
            <v>0</v>
          </cell>
          <cell r="M92">
            <v>6100</v>
          </cell>
        </row>
        <row r="93">
          <cell r="K93">
            <v>2000000</v>
          </cell>
          <cell r="L93">
            <v>0</v>
          </cell>
          <cell r="M93">
            <v>6100</v>
          </cell>
        </row>
        <row r="94">
          <cell r="K94">
            <v>2000000</v>
          </cell>
          <cell r="L94">
            <v>0</v>
          </cell>
          <cell r="M94">
            <v>6100</v>
          </cell>
        </row>
        <row r="95">
          <cell r="K95">
            <v>2000000</v>
          </cell>
          <cell r="L95">
            <v>0</v>
          </cell>
          <cell r="M95">
            <v>6100</v>
          </cell>
        </row>
        <row r="96">
          <cell r="K96">
            <v>2000000</v>
          </cell>
          <cell r="L96">
            <v>0</v>
          </cell>
          <cell r="M96">
            <v>6100</v>
          </cell>
        </row>
        <row r="97">
          <cell r="K97">
            <v>2000000</v>
          </cell>
          <cell r="L97">
            <v>0</v>
          </cell>
          <cell r="M97">
            <v>6100</v>
          </cell>
        </row>
        <row r="98">
          <cell r="K98">
            <v>2000000</v>
          </cell>
          <cell r="L98">
            <v>0</v>
          </cell>
          <cell r="M98">
            <v>6100</v>
          </cell>
        </row>
        <row r="99">
          <cell r="K99">
            <v>2000000</v>
          </cell>
          <cell r="L99">
            <v>0</v>
          </cell>
          <cell r="M99">
            <v>6100</v>
          </cell>
        </row>
        <row r="100">
          <cell r="K100">
            <v>2000000</v>
          </cell>
          <cell r="L100">
            <v>0</v>
          </cell>
          <cell r="M100">
            <v>6100</v>
          </cell>
        </row>
        <row r="101">
          <cell r="K101">
            <v>2000000</v>
          </cell>
          <cell r="L101">
            <v>0</v>
          </cell>
          <cell r="M101">
            <v>6100</v>
          </cell>
        </row>
        <row r="102">
          <cell r="K102">
            <v>2000000</v>
          </cell>
          <cell r="L102">
            <v>0</v>
          </cell>
          <cell r="M102">
            <v>6100</v>
          </cell>
        </row>
        <row r="103">
          <cell r="K103">
            <v>2000000</v>
          </cell>
          <cell r="L103">
            <v>0</v>
          </cell>
          <cell r="M103">
            <v>6100</v>
          </cell>
        </row>
        <row r="104">
          <cell r="K104">
            <v>2000000</v>
          </cell>
          <cell r="L104">
            <v>0</v>
          </cell>
          <cell r="M104">
            <v>6100</v>
          </cell>
        </row>
        <row r="105">
          <cell r="K105">
            <v>2000000</v>
          </cell>
          <cell r="L105">
            <v>0</v>
          </cell>
          <cell r="M105">
            <v>6100</v>
          </cell>
        </row>
        <row r="106">
          <cell r="K106">
            <v>2000000</v>
          </cell>
          <cell r="L106">
            <v>0</v>
          </cell>
          <cell r="M106">
            <v>6100</v>
          </cell>
        </row>
        <row r="107">
          <cell r="K107">
            <v>2000000</v>
          </cell>
          <cell r="L107">
            <v>0</v>
          </cell>
          <cell r="M107">
            <v>6100</v>
          </cell>
        </row>
        <row r="108">
          <cell r="K108">
            <v>2000000</v>
          </cell>
          <cell r="L108">
            <v>0</v>
          </cell>
          <cell r="M108">
            <v>6100</v>
          </cell>
        </row>
        <row r="109">
          <cell r="K109">
            <v>2000000</v>
          </cell>
          <cell r="L109">
            <v>0</v>
          </cell>
          <cell r="M109">
            <v>6100</v>
          </cell>
        </row>
        <row r="110">
          <cell r="K110">
            <v>2000000</v>
          </cell>
          <cell r="L110">
            <v>0</v>
          </cell>
          <cell r="M110">
            <v>6100</v>
          </cell>
        </row>
        <row r="111">
          <cell r="K111">
            <v>2000000</v>
          </cell>
          <cell r="L111">
            <v>0</v>
          </cell>
          <cell r="M111">
            <v>6100</v>
          </cell>
        </row>
        <row r="112">
          <cell r="K112">
            <v>2000000</v>
          </cell>
          <cell r="L112">
            <v>0</v>
          </cell>
          <cell r="M112">
            <v>6100</v>
          </cell>
        </row>
        <row r="113">
          <cell r="K113">
            <v>2000000</v>
          </cell>
          <cell r="L113">
            <v>0</v>
          </cell>
          <cell r="M113">
            <v>6100</v>
          </cell>
        </row>
        <row r="114">
          <cell r="K114">
            <v>2000000</v>
          </cell>
          <cell r="L114">
            <v>0</v>
          </cell>
          <cell r="M114">
            <v>6100</v>
          </cell>
        </row>
        <row r="115">
          <cell r="K115">
            <v>2000000</v>
          </cell>
          <cell r="L115">
            <v>0</v>
          </cell>
          <cell r="M115">
            <v>6100</v>
          </cell>
        </row>
        <row r="116">
          <cell r="K116">
            <v>2000000</v>
          </cell>
          <cell r="L116">
            <v>0</v>
          </cell>
          <cell r="M116">
            <v>6100</v>
          </cell>
        </row>
        <row r="117">
          <cell r="K117">
            <v>2000000</v>
          </cell>
          <cell r="L117">
            <v>0</v>
          </cell>
          <cell r="M117">
            <v>6100</v>
          </cell>
        </row>
        <row r="118">
          <cell r="K118">
            <v>2000000</v>
          </cell>
          <cell r="L118">
            <v>0</v>
          </cell>
          <cell r="M118">
            <v>6100</v>
          </cell>
        </row>
        <row r="119">
          <cell r="K119">
            <v>2000000</v>
          </cell>
          <cell r="L119">
            <v>0</v>
          </cell>
          <cell r="M119">
            <v>6100</v>
          </cell>
        </row>
        <row r="120">
          <cell r="K120">
            <v>2000000</v>
          </cell>
          <cell r="L120">
            <v>0</v>
          </cell>
          <cell r="M120">
            <v>6100</v>
          </cell>
        </row>
        <row r="121">
          <cell r="K121">
            <v>2000000</v>
          </cell>
          <cell r="L121">
            <v>0</v>
          </cell>
          <cell r="M121">
            <v>6100</v>
          </cell>
        </row>
        <row r="122">
          <cell r="K122">
            <v>2000000</v>
          </cell>
          <cell r="L122">
            <v>0</v>
          </cell>
          <cell r="M122">
            <v>6100</v>
          </cell>
        </row>
        <row r="123">
          <cell r="K123">
            <v>2000000</v>
          </cell>
          <cell r="L123">
            <v>0</v>
          </cell>
          <cell r="M123">
            <v>6100</v>
          </cell>
        </row>
        <row r="124">
          <cell r="K124">
            <v>2000000</v>
          </cell>
          <cell r="L124">
            <v>0</v>
          </cell>
          <cell r="M124">
            <v>6100</v>
          </cell>
        </row>
        <row r="125">
          <cell r="K125">
            <v>2000000</v>
          </cell>
          <cell r="L125">
            <v>0</v>
          </cell>
          <cell r="M125">
            <v>6100</v>
          </cell>
        </row>
        <row r="126">
          <cell r="K126">
            <v>2000000</v>
          </cell>
          <cell r="L126">
            <v>0</v>
          </cell>
          <cell r="M126">
            <v>6100</v>
          </cell>
        </row>
        <row r="127">
          <cell r="K127">
            <v>2000000</v>
          </cell>
          <cell r="L127">
            <v>0</v>
          </cell>
          <cell r="M127">
            <v>6100</v>
          </cell>
        </row>
        <row r="128">
          <cell r="K128">
            <v>2000000</v>
          </cell>
          <cell r="L128">
            <v>0</v>
          </cell>
          <cell r="M128">
            <v>6100</v>
          </cell>
        </row>
        <row r="129">
          <cell r="K129">
            <v>2000000</v>
          </cell>
          <cell r="L129">
            <v>0</v>
          </cell>
          <cell r="M129">
            <v>6100</v>
          </cell>
        </row>
        <row r="130">
          <cell r="K130">
            <v>2000000</v>
          </cell>
          <cell r="L130">
            <v>0</v>
          </cell>
          <cell r="M130">
            <v>6100</v>
          </cell>
        </row>
        <row r="131">
          <cell r="K131">
            <v>2000000</v>
          </cell>
          <cell r="L131">
            <v>0</v>
          </cell>
          <cell r="M131">
            <v>6100</v>
          </cell>
        </row>
        <row r="132">
          <cell r="K132">
            <v>2000000</v>
          </cell>
          <cell r="L132">
            <v>0</v>
          </cell>
          <cell r="M132">
            <v>6100</v>
          </cell>
        </row>
        <row r="133">
          <cell r="K133">
            <v>2000000</v>
          </cell>
          <cell r="L133">
            <v>0</v>
          </cell>
          <cell r="M133">
            <v>6100</v>
          </cell>
        </row>
        <row r="134">
          <cell r="K134">
            <v>1900000</v>
          </cell>
          <cell r="L134">
            <v>0</v>
          </cell>
          <cell r="M134">
            <v>6100</v>
          </cell>
        </row>
        <row r="135">
          <cell r="K135">
            <v>1900000</v>
          </cell>
          <cell r="L135">
            <v>0</v>
          </cell>
          <cell r="M135">
            <v>6100</v>
          </cell>
        </row>
        <row r="136">
          <cell r="K136">
            <v>1900000</v>
          </cell>
          <cell r="L136">
            <v>0</v>
          </cell>
          <cell r="M136">
            <v>6100</v>
          </cell>
        </row>
        <row r="137">
          <cell r="K137">
            <v>1900000</v>
          </cell>
          <cell r="L137">
            <v>0</v>
          </cell>
          <cell r="M137">
            <v>6100</v>
          </cell>
        </row>
        <row r="138">
          <cell r="K138">
            <v>1900000</v>
          </cell>
          <cell r="L138">
            <v>0</v>
          </cell>
          <cell r="M138">
            <v>6100</v>
          </cell>
        </row>
        <row r="139">
          <cell r="K139">
            <v>1900000</v>
          </cell>
          <cell r="L139">
            <v>0</v>
          </cell>
          <cell r="M139">
            <v>6100</v>
          </cell>
        </row>
        <row r="140">
          <cell r="K140">
            <v>1900000</v>
          </cell>
          <cell r="L140">
            <v>0</v>
          </cell>
          <cell r="M140">
            <v>6100</v>
          </cell>
        </row>
        <row r="141">
          <cell r="K141">
            <v>1900000</v>
          </cell>
          <cell r="L141">
            <v>0</v>
          </cell>
          <cell r="M141">
            <v>6100</v>
          </cell>
        </row>
        <row r="142">
          <cell r="K142">
            <v>1900000</v>
          </cell>
          <cell r="L142">
            <v>0</v>
          </cell>
          <cell r="M142">
            <v>6100</v>
          </cell>
        </row>
        <row r="143">
          <cell r="K143">
            <v>1900000</v>
          </cell>
          <cell r="L143">
            <v>0</v>
          </cell>
          <cell r="M143">
            <v>6100</v>
          </cell>
        </row>
        <row r="144">
          <cell r="K144">
            <v>1900000</v>
          </cell>
          <cell r="L144">
            <v>0</v>
          </cell>
          <cell r="M144">
            <v>6100</v>
          </cell>
        </row>
        <row r="145">
          <cell r="K145">
            <v>1900000</v>
          </cell>
          <cell r="L145">
            <v>0</v>
          </cell>
          <cell r="M145">
            <v>6100</v>
          </cell>
        </row>
        <row r="146">
          <cell r="K146">
            <v>1900000</v>
          </cell>
          <cell r="L146">
            <v>0</v>
          </cell>
          <cell r="M146">
            <v>6100</v>
          </cell>
        </row>
        <row r="147">
          <cell r="K147">
            <v>1900000</v>
          </cell>
          <cell r="L147">
            <v>0</v>
          </cell>
          <cell r="M147">
            <v>6100</v>
          </cell>
        </row>
        <row r="148">
          <cell r="K148">
            <v>1900000</v>
          </cell>
          <cell r="L148">
            <v>0</v>
          </cell>
          <cell r="M148">
            <v>6100</v>
          </cell>
        </row>
        <row r="149">
          <cell r="K149">
            <v>1900000</v>
          </cell>
          <cell r="L149">
            <v>0</v>
          </cell>
          <cell r="M149">
            <v>6100</v>
          </cell>
        </row>
        <row r="150">
          <cell r="K150">
            <v>1800000</v>
          </cell>
          <cell r="L150">
            <v>0</v>
          </cell>
          <cell r="M150">
            <v>6100</v>
          </cell>
        </row>
        <row r="151">
          <cell r="K151">
            <v>1800000</v>
          </cell>
          <cell r="L151">
            <v>0</v>
          </cell>
          <cell r="M151">
            <v>6100</v>
          </cell>
        </row>
        <row r="152">
          <cell r="K152">
            <v>1800000</v>
          </cell>
          <cell r="L152">
            <v>0</v>
          </cell>
          <cell r="M152">
            <v>6100</v>
          </cell>
        </row>
        <row r="153">
          <cell r="K153">
            <v>1800000</v>
          </cell>
          <cell r="L153">
            <v>0</v>
          </cell>
          <cell r="M153">
            <v>6100</v>
          </cell>
        </row>
        <row r="154">
          <cell r="K154">
            <v>1800000</v>
          </cell>
          <cell r="L154">
            <v>0</v>
          </cell>
          <cell r="M154">
            <v>6100</v>
          </cell>
        </row>
        <row r="155">
          <cell r="K155">
            <v>1800000</v>
          </cell>
          <cell r="L155">
            <v>0</v>
          </cell>
          <cell r="M155">
            <v>6100</v>
          </cell>
        </row>
        <row r="156">
          <cell r="K156">
            <v>1800000</v>
          </cell>
          <cell r="L156">
            <v>0</v>
          </cell>
          <cell r="M156">
            <v>6100</v>
          </cell>
        </row>
        <row r="157">
          <cell r="K157">
            <v>1800000</v>
          </cell>
          <cell r="L157">
            <v>0</v>
          </cell>
          <cell r="M157">
            <v>6100</v>
          </cell>
        </row>
        <row r="158">
          <cell r="K158">
            <v>1800000</v>
          </cell>
          <cell r="L158">
            <v>0</v>
          </cell>
          <cell r="M158">
            <v>6100</v>
          </cell>
        </row>
        <row r="159">
          <cell r="K159">
            <v>1800000</v>
          </cell>
          <cell r="L159">
            <v>0</v>
          </cell>
          <cell r="M159">
            <v>6100</v>
          </cell>
        </row>
        <row r="160">
          <cell r="K160">
            <v>1800000</v>
          </cell>
          <cell r="L160">
            <v>0</v>
          </cell>
          <cell r="M160">
            <v>6100</v>
          </cell>
        </row>
        <row r="161">
          <cell r="K161">
            <v>1800000</v>
          </cell>
          <cell r="L161">
            <v>0</v>
          </cell>
          <cell r="M161">
            <v>6100</v>
          </cell>
        </row>
        <row r="162">
          <cell r="K162">
            <v>1800000</v>
          </cell>
          <cell r="L162">
            <v>0</v>
          </cell>
          <cell r="M162">
            <v>6100</v>
          </cell>
        </row>
        <row r="163">
          <cell r="K163">
            <v>1800000</v>
          </cell>
          <cell r="L163">
            <v>0</v>
          </cell>
          <cell r="M163">
            <v>6100</v>
          </cell>
        </row>
        <row r="164">
          <cell r="K164">
            <v>1800000</v>
          </cell>
          <cell r="L164">
            <v>0</v>
          </cell>
          <cell r="M164">
            <v>6100</v>
          </cell>
        </row>
        <row r="165">
          <cell r="K165">
            <v>1800000</v>
          </cell>
          <cell r="L165">
            <v>0</v>
          </cell>
          <cell r="M165">
            <v>6100</v>
          </cell>
        </row>
        <row r="166">
          <cell r="K166">
            <v>1800000</v>
          </cell>
          <cell r="L166">
            <v>0</v>
          </cell>
          <cell r="M166">
            <v>6100</v>
          </cell>
        </row>
        <row r="167">
          <cell r="K167">
            <v>1800000</v>
          </cell>
          <cell r="L167">
            <v>0</v>
          </cell>
          <cell r="M167">
            <v>6100</v>
          </cell>
        </row>
        <row r="168">
          <cell r="K168">
            <v>1800000</v>
          </cell>
          <cell r="L168">
            <v>0</v>
          </cell>
          <cell r="M168">
            <v>6100</v>
          </cell>
        </row>
        <row r="169">
          <cell r="K169">
            <v>1700000</v>
          </cell>
          <cell r="L169">
            <v>0</v>
          </cell>
          <cell r="M169">
            <v>6100</v>
          </cell>
        </row>
        <row r="170">
          <cell r="K170">
            <v>1700000</v>
          </cell>
          <cell r="L170">
            <v>0</v>
          </cell>
          <cell r="M170">
            <v>6100</v>
          </cell>
        </row>
        <row r="171">
          <cell r="K171">
            <v>1700000</v>
          </cell>
          <cell r="L171">
            <v>0</v>
          </cell>
          <cell r="M171">
            <v>6100</v>
          </cell>
        </row>
        <row r="172">
          <cell r="K172">
            <v>1700000</v>
          </cell>
          <cell r="L172">
            <v>0</v>
          </cell>
          <cell r="M172">
            <v>6100</v>
          </cell>
        </row>
        <row r="173">
          <cell r="K173">
            <v>1700000</v>
          </cell>
          <cell r="L173">
            <v>0</v>
          </cell>
          <cell r="M173">
            <v>6100</v>
          </cell>
        </row>
        <row r="174">
          <cell r="K174">
            <v>1700000</v>
          </cell>
          <cell r="L174">
            <v>0</v>
          </cell>
          <cell r="M174">
            <v>6100</v>
          </cell>
        </row>
        <row r="175">
          <cell r="K175">
            <v>1700000</v>
          </cell>
          <cell r="L175">
            <v>0</v>
          </cell>
          <cell r="M175">
            <v>6100</v>
          </cell>
        </row>
        <row r="176">
          <cell r="K176">
            <v>1700000</v>
          </cell>
          <cell r="L176">
            <v>0</v>
          </cell>
          <cell r="M176">
            <v>6100</v>
          </cell>
        </row>
        <row r="177">
          <cell r="K177">
            <v>1700000</v>
          </cell>
          <cell r="L177">
            <v>0</v>
          </cell>
          <cell r="M177">
            <v>6100</v>
          </cell>
        </row>
        <row r="178">
          <cell r="K178">
            <v>1700000</v>
          </cell>
          <cell r="L178">
            <v>0</v>
          </cell>
          <cell r="M178">
            <v>6100</v>
          </cell>
        </row>
        <row r="179">
          <cell r="K179">
            <v>1700000</v>
          </cell>
          <cell r="L179">
            <v>0</v>
          </cell>
          <cell r="M179">
            <v>6100</v>
          </cell>
        </row>
        <row r="180">
          <cell r="K180">
            <v>1700000</v>
          </cell>
          <cell r="L180">
            <v>0</v>
          </cell>
          <cell r="M180">
            <v>6100</v>
          </cell>
        </row>
        <row r="181">
          <cell r="K181">
            <v>1700000</v>
          </cell>
          <cell r="L181">
            <v>0</v>
          </cell>
          <cell r="M181">
            <v>6100</v>
          </cell>
        </row>
        <row r="182">
          <cell r="K182">
            <v>1700000</v>
          </cell>
          <cell r="L182">
            <v>0</v>
          </cell>
          <cell r="M182">
            <v>6100</v>
          </cell>
        </row>
        <row r="183">
          <cell r="K183">
            <v>1700000</v>
          </cell>
          <cell r="L183">
            <v>0</v>
          </cell>
          <cell r="M183">
            <v>6100</v>
          </cell>
        </row>
        <row r="184">
          <cell r="K184">
            <v>1700000</v>
          </cell>
          <cell r="L184">
            <v>0</v>
          </cell>
          <cell r="M184">
            <v>6100</v>
          </cell>
        </row>
        <row r="185">
          <cell r="K185">
            <v>1600000</v>
          </cell>
          <cell r="L185">
            <v>0</v>
          </cell>
          <cell r="M185">
            <v>6100</v>
          </cell>
        </row>
        <row r="186">
          <cell r="K186">
            <v>1600000</v>
          </cell>
          <cell r="L186">
            <v>0</v>
          </cell>
          <cell r="M186">
            <v>6100</v>
          </cell>
        </row>
        <row r="187">
          <cell r="K187">
            <v>1600000</v>
          </cell>
          <cell r="L187">
            <v>0</v>
          </cell>
          <cell r="M187">
            <v>6100</v>
          </cell>
        </row>
        <row r="188">
          <cell r="K188">
            <v>1600000</v>
          </cell>
          <cell r="L188">
            <v>0</v>
          </cell>
          <cell r="M188">
            <v>6100</v>
          </cell>
        </row>
        <row r="189">
          <cell r="K189">
            <v>1600000</v>
          </cell>
          <cell r="L189">
            <v>0</v>
          </cell>
          <cell r="M189">
            <v>6100</v>
          </cell>
        </row>
        <row r="190">
          <cell r="K190">
            <v>1600000</v>
          </cell>
          <cell r="L190">
            <v>0</v>
          </cell>
          <cell r="M190">
            <v>6100</v>
          </cell>
        </row>
        <row r="191">
          <cell r="K191">
            <v>1600000</v>
          </cell>
          <cell r="L191">
            <v>0</v>
          </cell>
          <cell r="M191">
            <v>6100</v>
          </cell>
        </row>
        <row r="192">
          <cell r="K192">
            <v>1600000</v>
          </cell>
          <cell r="L192">
            <v>0</v>
          </cell>
          <cell r="M192">
            <v>6100</v>
          </cell>
        </row>
        <row r="193">
          <cell r="K193">
            <v>1500000</v>
          </cell>
          <cell r="L193">
            <v>0</v>
          </cell>
          <cell r="M193">
            <v>6100</v>
          </cell>
        </row>
        <row r="194">
          <cell r="K194">
            <v>1500000</v>
          </cell>
          <cell r="L194">
            <v>0</v>
          </cell>
          <cell r="M194">
            <v>6100</v>
          </cell>
        </row>
        <row r="195">
          <cell r="K195">
            <v>1500000</v>
          </cell>
          <cell r="L195">
            <v>0</v>
          </cell>
          <cell r="M195">
            <v>6100</v>
          </cell>
        </row>
        <row r="196">
          <cell r="K196">
            <v>1500000</v>
          </cell>
          <cell r="L196">
            <v>0</v>
          </cell>
          <cell r="M196">
            <v>6100</v>
          </cell>
        </row>
        <row r="197">
          <cell r="K197">
            <v>1500000</v>
          </cell>
          <cell r="L197">
            <v>0</v>
          </cell>
          <cell r="M197">
            <v>6100</v>
          </cell>
        </row>
        <row r="198">
          <cell r="K198">
            <v>1417000</v>
          </cell>
          <cell r="L198">
            <v>0</v>
          </cell>
          <cell r="M198">
            <v>6100</v>
          </cell>
        </row>
        <row r="199">
          <cell r="K199">
            <v>1400000</v>
          </cell>
          <cell r="L199">
            <v>0</v>
          </cell>
          <cell r="M199">
            <v>6100</v>
          </cell>
        </row>
        <row r="200">
          <cell r="K200">
            <v>1400000</v>
          </cell>
          <cell r="L200">
            <v>0</v>
          </cell>
          <cell r="M200">
            <v>6100</v>
          </cell>
        </row>
        <row r="201">
          <cell r="K201">
            <v>1400000</v>
          </cell>
          <cell r="L201">
            <v>0</v>
          </cell>
          <cell r="M201">
            <v>6100</v>
          </cell>
        </row>
        <row r="202">
          <cell r="K202">
            <v>1400000</v>
          </cell>
          <cell r="L202">
            <v>0</v>
          </cell>
          <cell r="M202">
            <v>6100</v>
          </cell>
        </row>
        <row r="203">
          <cell r="K203">
            <v>1400000</v>
          </cell>
          <cell r="L203">
            <v>0</v>
          </cell>
          <cell r="M203">
            <v>6100</v>
          </cell>
        </row>
        <row r="204">
          <cell r="K204">
            <v>1400000</v>
          </cell>
          <cell r="L204">
            <v>0</v>
          </cell>
          <cell r="M204">
            <v>6100</v>
          </cell>
        </row>
        <row r="205">
          <cell r="K205">
            <v>1400000</v>
          </cell>
          <cell r="L205">
            <v>0</v>
          </cell>
          <cell r="M205">
            <v>6100</v>
          </cell>
        </row>
        <row r="206">
          <cell r="K206">
            <v>1400000</v>
          </cell>
          <cell r="L206">
            <v>0</v>
          </cell>
          <cell r="M206">
            <v>6100</v>
          </cell>
        </row>
        <row r="207">
          <cell r="K207">
            <v>1300000</v>
          </cell>
          <cell r="L207">
            <v>0</v>
          </cell>
          <cell r="M207">
            <v>6100</v>
          </cell>
        </row>
        <row r="208">
          <cell r="K208">
            <v>1300000</v>
          </cell>
          <cell r="L208">
            <v>0</v>
          </cell>
          <cell r="M208">
            <v>6100</v>
          </cell>
        </row>
        <row r="209">
          <cell r="K209">
            <v>1300000</v>
          </cell>
          <cell r="L209">
            <v>0</v>
          </cell>
          <cell r="M209">
            <v>6100</v>
          </cell>
        </row>
        <row r="210">
          <cell r="K210">
            <v>1300000</v>
          </cell>
          <cell r="L210">
            <v>0</v>
          </cell>
          <cell r="M210">
            <v>6100</v>
          </cell>
        </row>
        <row r="211">
          <cell r="K211">
            <v>1300000</v>
          </cell>
          <cell r="L211">
            <v>0</v>
          </cell>
          <cell r="M211">
            <v>6100</v>
          </cell>
        </row>
        <row r="212">
          <cell r="K212">
            <v>1300000</v>
          </cell>
          <cell r="L212">
            <v>0</v>
          </cell>
          <cell r="M212">
            <v>6100</v>
          </cell>
        </row>
        <row r="213">
          <cell r="K213">
            <v>1200000</v>
          </cell>
          <cell r="L213">
            <v>0</v>
          </cell>
          <cell r="M213">
            <v>6100</v>
          </cell>
        </row>
        <row r="214">
          <cell r="K214">
            <v>1200000</v>
          </cell>
          <cell r="L214">
            <v>0</v>
          </cell>
          <cell r="M214">
            <v>6100</v>
          </cell>
        </row>
        <row r="215">
          <cell r="K215">
            <v>1200000</v>
          </cell>
          <cell r="L215">
            <v>0</v>
          </cell>
          <cell r="M215">
            <v>6100</v>
          </cell>
        </row>
        <row r="216">
          <cell r="K216">
            <v>1200000</v>
          </cell>
          <cell r="L216">
            <v>0</v>
          </cell>
          <cell r="M216">
            <v>6100</v>
          </cell>
        </row>
        <row r="217">
          <cell r="K217">
            <v>1200000</v>
          </cell>
          <cell r="L217">
            <v>0</v>
          </cell>
          <cell r="M217">
            <v>6100</v>
          </cell>
        </row>
        <row r="218">
          <cell r="K218">
            <v>1200000</v>
          </cell>
          <cell r="L218">
            <v>0</v>
          </cell>
          <cell r="M218">
            <v>6100</v>
          </cell>
        </row>
        <row r="219">
          <cell r="K219">
            <v>1200000</v>
          </cell>
          <cell r="L219">
            <v>0</v>
          </cell>
          <cell r="M219">
            <v>6100</v>
          </cell>
        </row>
        <row r="220">
          <cell r="K220">
            <v>1200000</v>
          </cell>
          <cell r="L220">
            <v>0</v>
          </cell>
          <cell r="M220">
            <v>6100</v>
          </cell>
        </row>
        <row r="221">
          <cell r="K221">
            <v>1200000</v>
          </cell>
          <cell r="L221">
            <v>0</v>
          </cell>
          <cell r="M221">
            <v>6100</v>
          </cell>
        </row>
        <row r="222">
          <cell r="K222">
            <v>1200000</v>
          </cell>
          <cell r="L222">
            <v>0</v>
          </cell>
          <cell r="M222">
            <v>6100</v>
          </cell>
        </row>
        <row r="223">
          <cell r="K223">
            <v>1200000</v>
          </cell>
          <cell r="L223">
            <v>0</v>
          </cell>
          <cell r="M223">
            <v>6100</v>
          </cell>
        </row>
        <row r="224">
          <cell r="K224">
            <v>1200000</v>
          </cell>
          <cell r="L224">
            <v>0</v>
          </cell>
          <cell r="M224">
            <v>6100</v>
          </cell>
        </row>
        <row r="225">
          <cell r="K225">
            <v>1200000</v>
          </cell>
          <cell r="L225">
            <v>0</v>
          </cell>
          <cell r="M225">
            <v>6100</v>
          </cell>
        </row>
        <row r="226">
          <cell r="K226">
            <v>1000000</v>
          </cell>
          <cell r="L226">
            <v>0</v>
          </cell>
          <cell r="M226">
            <v>6100</v>
          </cell>
        </row>
        <row r="227">
          <cell r="K227">
            <v>168848</v>
          </cell>
          <cell r="L227">
            <v>0</v>
          </cell>
          <cell r="M227">
            <v>6100</v>
          </cell>
        </row>
        <row r="228">
          <cell r="K228">
            <v>82900</v>
          </cell>
          <cell r="L228">
            <v>0</v>
          </cell>
          <cell r="M228">
            <v>6100</v>
          </cell>
        </row>
        <row r="229">
          <cell r="K229">
            <v>70000000</v>
          </cell>
          <cell r="L229">
            <v>0</v>
          </cell>
          <cell r="M229">
            <v>6100</v>
          </cell>
        </row>
        <row r="230">
          <cell r="K230">
            <v>55500000</v>
          </cell>
          <cell r="L230">
            <v>0</v>
          </cell>
          <cell r="M230">
            <v>6100</v>
          </cell>
        </row>
        <row r="231">
          <cell r="K231">
            <v>54500000</v>
          </cell>
          <cell r="L231">
            <v>0</v>
          </cell>
          <cell r="M231">
            <v>6100</v>
          </cell>
        </row>
        <row r="232">
          <cell r="K232">
            <v>42950000</v>
          </cell>
          <cell r="L232">
            <v>0</v>
          </cell>
          <cell r="M232">
            <v>6100</v>
          </cell>
        </row>
        <row r="233">
          <cell r="K233">
            <v>35500000</v>
          </cell>
          <cell r="L233">
            <v>0</v>
          </cell>
          <cell r="M233">
            <v>6100</v>
          </cell>
        </row>
        <row r="234">
          <cell r="K234">
            <v>28000000</v>
          </cell>
          <cell r="L234">
            <v>0</v>
          </cell>
          <cell r="M234">
            <v>6100</v>
          </cell>
        </row>
        <row r="235">
          <cell r="K235">
            <v>25000000</v>
          </cell>
          <cell r="L235">
            <v>0</v>
          </cell>
          <cell r="M235">
            <v>6100</v>
          </cell>
        </row>
        <row r="236">
          <cell r="K236">
            <v>22000000</v>
          </cell>
          <cell r="L236">
            <v>0</v>
          </cell>
          <cell r="M236">
            <v>6100</v>
          </cell>
        </row>
        <row r="237">
          <cell r="K237">
            <v>20000000</v>
          </cell>
          <cell r="L237">
            <v>0</v>
          </cell>
          <cell r="M237">
            <v>6100</v>
          </cell>
        </row>
        <row r="238">
          <cell r="K238">
            <v>18000000</v>
          </cell>
          <cell r="L238">
            <v>0</v>
          </cell>
          <cell r="M238">
            <v>6100</v>
          </cell>
        </row>
        <row r="239">
          <cell r="K239">
            <v>15000000</v>
          </cell>
          <cell r="L239">
            <v>0</v>
          </cell>
          <cell r="M239">
            <v>6100</v>
          </cell>
        </row>
        <row r="240">
          <cell r="K240">
            <v>15000000</v>
          </cell>
          <cell r="L240">
            <v>0</v>
          </cell>
          <cell r="M240">
            <v>6100</v>
          </cell>
        </row>
        <row r="241">
          <cell r="K241">
            <v>14106372</v>
          </cell>
          <cell r="L241">
            <v>0</v>
          </cell>
          <cell r="M241">
            <v>6100</v>
          </cell>
        </row>
        <row r="242">
          <cell r="K242">
            <v>13100000</v>
          </cell>
          <cell r="L242">
            <v>0</v>
          </cell>
          <cell r="M242">
            <v>6100</v>
          </cell>
        </row>
        <row r="243">
          <cell r="K243">
            <v>11000000</v>
          </cell>
          <cell r="L243">
            <v>0</v>
          </cell>
          <cell r="M243">
            <v>6100</v>
          </cell>
        </row>
        <row r="244">
          <cell r="K244">
            <v>10100000</v>
          </cell>
          <cell r="L244">
            <v>0</v>
          </cell>
          <cell r="M244">
            <v>6100</v>
          </cell>
        </row>
        <row r="245">
          <cell r="K245">
            <v>10000000</v>
          </cell>
          <cell r="L245">
            <v>0</v>
          </cell>
          <cell r="M245">
            <v>6100</v>
          </cell>
        </row>
        <row r="246">
          <cell r="K246">
            <v>10000000</v>
          </cell>
          <cell r="L246">
            <v>0</v>
          </cell>
          <cell r="M246">
            <v>6100</v>
          </cell>
        </row>
        <row r="247">
          <cell r="K247">
            <v>10000000</v>
          </cell>
          <cell r="L247">
            <v>0</v>
          </cell>
          <cell r="M247">
            <v>6100</v>
          </cell>
        </row>
        <row r="248">
          <cell r="K248">
            <v>9600000</v>
          </cell>
          <cell r="L248">
            <v>0</v>
          </cell>
          <cell r="M248">
            <v>6100</v>
          </cell>
        </row>
        <row r="249">
          <cell r="K249">
            <v>9400000</v>
          </cell>
          <cell r="L249">
            <v>0</v>
          </cell>
          <cell r="M249">
            <v>6100</v>
          </cell>
        </row>
        <row r="250">
          <cell r="K250">
            <v>8100000</v>
          </cell>
          <cell r="L250">
            <v>0</v>
          </cell>
          <cell r="M250">
            <v>6100</v>
          </cell>
        </row>
        <row r="251">
          <cell r="K251">
            <v>8000000</v>
          </cell>
          <cell r="L251">
            <v>0</v>
          </cell>
          <cell r="M251">
            <v>6100</v>
          </cell>
        </row>
        <row r="252">
          <cell r="K252">
            <v>7500000</v>
          </cell>
          <cell r="L252">
            <v>0</v>
          </cell>
          <cell r="M252">
            <v>6100</v>
          </cell>
        </row>
        <row r="253">
          <cell r="K253">
            <v>7000000</v>
          </cell>
          <cell r="L253">
            <v>0</v>
          </cell>
          <cell r="M253">
            <v>6100</v>
          </cell>
        </row>
        <row r="254">
          <cell r="K254">
            <v>6500000</v>
          </cell>
          <cell r="L254">
            <v>0</v>
          </cell>
          <cell r="M254">
            <v>6100</v>
          </cell>
        </row>
        <row r="255">
          <cell r="K255">
            <v>6000000</v>
          </cell>
          <cell r="L255">
            <v>0</v>
          </cell>
          <cell r="M255">
            <v>6100</v>
          </cell>
        </row>
        <row r="256">
          <cell r="K256">
            <v>5600000</v>
          </cell>
          <cell r="L256">
            <v>0</v>
          </cell>
          <cell r="M256">
            <v>6100</v>
          </cell>
        </row>
        <row r="257">
          <cell r="K257">
            <v>5000000</v>
          </cell>
          <cell r="L257">
            <v>0</v>
          </cell>
          <cell r="M257">
            <v>6100</v>
          </cell>
        </row>
        <row r="258">
          <cell r="K258">
            <v>4600000</v>
          </cell>
          <cell r="L258">
            <v>0</v>
          </cell>
          <cell r="M258">
            <v>6100</v>
          </cell>
        </row>
        <row r="259">
          <cell r="K259">
            <v>4000000</v>
          </cell>
          <cell r="L259">
            <v>0</v>
          </cell>
          <cell r="M259">
            <v>6100</v>
          </cell>
        </row>
        <row r="260">
          <cell r="K260">
            <v>4000000</v>
          </cell>
          <cell r="L260">
            <v>0</v>
          </cell>
          <cell r="M260">
            <v>6100</v>
          </cell>
        </row>
        <row r="261">
          <cell r="K261">
            <v>4000000</v>
          </cell>
          <cell r="L261">
            <v>0</v>
          </cell>
          <cell r="M261">
            <v>6100</v>
          </cell>
        </row>
        <row r="262">
          <cell r="K262">
            <v>4000000</v>
          </cell>
          <cell r="L262">
            <v>0</v>
          </cell>
          <cell r="M262">
            <v>6100</v>
          </cell>
        </row>
        <row r="263">
          <cell r="K263">
            <v>4000000</v>
          </cell>
          <cell r="L263">
            <v>0</v>
          </cell>
          <cell r="M263">
            <v>6100</v>
          </cell>
        </row>
        <row r="264">
          <cell r="K264">
            <v>4000000</v>
          </cell>
          <cell r="L264">
            <v>0</v>
          </cell>
          <cell r="M264">
            <v>6100</v>
          </cell>
        </row>
        <row r="265">
          <cell r="K265">
            <v>3000000</v>
          </cell>
          <cell r="L265">
            <v>0</v>
          </cell>
          <cell r="M265">
            <v>6100</v>
          </cell>
        </row>
        <row r="266">
          <cell r="K266">
            <v>3000000</v>
          </cell>
          <cell r="L266">
            <v>0</v>
          </cell>
          <cell r="M266">
            <v>6100</v>
          </cell>
        </row>
        <row r="267">
          <cell r="K267">
            <v>2500000</v>
          </cell>
          <cell r="L267">
            <v>0</v>
          </cell>
          <cell r="M267">
            <v>6100</v>
          </cell>
        </row>
        <row r="268">
          <cell r="K268">
            <v>2500000</v>
          </cell>
          <cell r="L268">
            <v>0</v>
          </cell>
          <cell r="M268">
            <v>6100</v>
          </cell>
        </row>
        <row r="269">
          <cell r="K269">
            <v>2000000</v>
          </cell>
          <cell r="L269">
            <v>0</v>
          </cell>
          <cell r="M269">
            <v>6100</v>
          </cell>
        </row>
        <row r="270">
          <cell r="K270">
            <v>1600000</v>
          </cell>
          <cell r="L270">
            <v>0</v>
          </cell>
          <cell r="M270">
            <v>6100</v>
          </cell>
        </row>
        <row r="271">
          <cell r="K271">
            <v>1000000</v>
          </cell>
          <cell r="L271">
            <v>0</v>
          </cell>
          <cell r="M271">
            <v>6100</v>
          </cell>
        </row>
        <row r="272">
          <cell r="K272">
            <v>1000000</v>
          </cell>
          <cell r="L272">
            <v>0</v>
          </cell>
          <cell r="M272">
            <v>6100</v>
          </cell>
        </row>
        <row r="273">
          <cell r="K273">
            <v>1000000</v>
          </cell>
          <cell r="L273">
            <v>0</v>
          </cell>
          <cell r="M273">
            <v>6100</v>
          </cell>
        </row>
        <row r="274">
          <cell r="K274">
            <v>1000000</v>
          </cell>
          <cell r="L274">
            <v>0</v>
          </cell>
          <cell r="M274">
            <v>6100</v>
          </cell>
        </row>
        <row r="275">
          <cell r="K275">
            <v>1000000</v>
          </cell>
          <cell r="L275">
            <v>0</v>
          </cell>
          <cell r="M275">
            <v>6100</v>
          </cell>
        </row>
        <row r="276">
          <cell r="K276">
            <v>1000000</v>
          </cell>
          <cell r="L276">
            <v>0</v>
          </cell>
          <cell r="M276">
            <v>6100</v>
          </cell>
        </row>
        <row r="277">
          <cell r="K277">
            <v>1000000</v>
          </cell>
          <cell r="L277">
            <v>0</v>
          </cell>
          <cell r="M277">
            <v>6100</v>
          </cell>
        </row>
        <row r="278">
          <cell r="K278">
            <v>800000</v>
          </cell>
          <cell r="L278">
            <v>0</v>
          </cell>
          <cell r="M278">
            <v>6100</v>
          </cell>
        </row>
        <row r="279">
          <cell r="K279">
            <v>800000</v>
          </cell>
          <cell r="L279">
            <v>0</v>
          </cell>
          <cell r="M279">
            <v>6100</v>
          </cell>
        </row>
        <row r="280">
          <cell r="K280">
            <v>600000</v>
          </cell>
          <cell r="L280">
            <v>0</v>
          </cell>
          <cell r="M280">
            <v>6100</v>
          </cell>
        </row>
        <row r="281">
          <cell r="K281">
            <v>600000</v>
          </cell>
          <cell r="L281">
            <v>0</v>
          </cell>
          <cell r="M281">
            <v>6100</v>
          </cell>
        </row>
        <row r="282">
          <cell r="K282">
            <v>400000</v>
          </cell>
          <cell r="L282">
            <v>0</v>
          </cell>
          <cell r="M282">
            <v>6100</v>
          </cell>
        </row>
        <row r="283">
          <cell r="K283">
            <v>200000</v>
          </cell>
          <cell r="L283">
            <v>0</v>
          </cell>
          <cell r="M283">
            <v>6100</v>
          </cell>
        </row>
        <row r="284">
          <cell r="K284">
            <v>22751780</v>
          </cell>
          <cell r="L284">
            <v>0</v>
          </cell>
          <cell r="M284">
            <v>6100</v>
          </cell>
        </row>
        <row r="285">
          <cell r="K285">
            <v>13700000</v>
          </cell>
          <cell r="L285">
            <v>0</v>
          </cell>
          <cell r="M285">
            <v>6100</v>
          </cell>
        </row>
        <row r="286">
          <cell r="K286">
            <v>12000000</v>
          </cell>
          <cell r="L286">
            <v>0</v>
          </cell>
          <cell r="M286">
            <v>6100</v>
          </cell>
        </row>
        <row r="287">
          <cell r="K287">
            <v>10500000</v>
          </cell>
          <cell r="L287">
            <v>0</v>
          </cell>
          <cell r="M287">
            <v>6100</v>
          </cell>
        </row>
        <row r="288">
          <cell r="K288">
            <v>10000000</v>
          </cell>
          <cell r="L288">
            <v>0</v>
          </cell>
          <cell r="M288">
            <v>6100</v>
          </cell>
        </row>
        <row r="289">
          <cell r="K289">
            <v>10000000</v>
          </cell>
          <cell r="L289">
            <v>0</v>
          </cell>
          <cell r="M289">
            <v>6100</v>
          </cell>
        </row>
        <row r="290">
          <cell r="K290">
            <v>8850000</v>
          </cell>
          <cell r="L290">
            <v>0</v>
          </cell>
          <cell r="M290">
            <v>6100</v>
          </cell>
        </row>
        <row r="291">
          <cell r="K291">
            <v>8500000</v>
          </cell>
          <cell r="L291">
            <v>0</v>
          </cell>
          <cell r="M291">
            <v>6100</v>
          </cell>
        </row>
        <row r="292">
          <cell r="K292">
            <v>6700000</v>
          </cell>
          <cell r="L292">
            <v>0</v>
          </cell>
          <cell r="M292">
            <v>6100</v>
          </cell>
        </row>
        <row r="293">
          <cell r="K293">
            <v>5050000</v>
          </cell>
          <cell r="L293">
            <v>0</v>
          </cell>
          <cell r="M293">
            <v>6100</v>
          </cell>
        </row>
        <row r="294">
          <cell r="K294">
            <v>5000000</v>
          </cell>
          <cell r="L294">
            <v>0</v>
          </cell>
          <cell r="M294">
            <v>6100</v>
          </cell>
        </row>
        <row r="295">
          <cell r="K295">
            <v>5000000</v>
          </cell>
          <cell r="L295">
            <v>0</v>
          </cell>
          <cell r="M295">
            <v>6100</v>
          </cell>
        </row>
        <row r="296">
          <cell r="K296">
            <v>5000000</v>
          </cell>
          <cell r="L296">
            <v>0</v>
          </cell>
          <cell r="M296">
            <v>6100</v>
          </cell>
        </row>
        <row r="297">
          <cell r="K297">
            <v>5000000</v>
          </cell>
          <cell r="L297">
            <v>0</v>
          </cell>
          <cell r="M297">
            <v>6100</v>
          </cell>
        </row>
        <row r="298">
          <cell r="K298">
            <v>5000000</v>
          </cell>
          <cell r="L298">
            <v>0</v>
          </cell>
          <cell r="M298">
            <v>6100</v>
          </cell>
        </row>
        <row r="299">
          <cell r="K299">
            <v>5000000</v>
          </cell>
          <cell r="L299">
            <v>0</v>
          </cell>
          <cell r="M299">
            <v>6100</v>
          </cell>
        </row>
        <row r="300">
          <cell r="K300">
            <v>5000000</v>
          </cell>
          <cell r="L300">
            <v>0</v>
          </cell>
          <cell r="M300">
            <v>6100</v>
          </cell>
        </row>
        <row r="301">
          <cell r="K301">
            <v>5000000</v>
          </cell>
          <cell r="L301">
            <v>0</v>
          </cell>
          <cell r="M301">
            <v>6100</v>
          </cell>
        </row>
        <row r="302">
          <cell r="K302">
            <v>5000000</v>
          </cell>
          <cell r="L302">
            <v>0</v>
          </cell>
          <cell r="M302">
            <v>6100</v>
          </cell>
        </row>
        <row r="303">
          <cell r="K303">
            <v>5000000</v>
          </cell>
          <cell r="L303">
            <v>0</v>
          </cell>
          <cell r="M303">
            <v>6100</v>
          </cell>
        </row>
        <row r="304">
          <cell r="K304">
            <v>5000000</v>
          </cell>
          <cell r="L304">
            <v>0</v>
          </cell>
          <cell r="M304">
            <v>6100</v>
          </cell>
        </row>
        <row r="305">
          <cell r="K305">
            <v>5000000</v>
          </cell>
          <cell r="L305">
            <v>0</v>
          </cell>
          <cell r="M305">
            <v>6100</v>
          </cell>
        </row>
        <row r="306">
          <cell r="K306">
            <v>5000000</v>
          </cell>
          <cell r="L306">
            <v>0</v>
          </cell>
          <cell r="M306">
            <v>6100</v>
          </cell>
        </row>
        <row r="307">
          <cell r="K307">
            <v>5000000</v>
          </cell>
          <cell r="L307">
            <v>0</v>
          </cell>
          <cell r="M307">
            <v>6100</v>
          </cell>
        </row>
        <row r="308">
          <cell r="K308">
            <v>5000000</v>
          </cell>
          <cell r="L308">
            <v>0</v>
          </cell>
          <cell r="M308">
            <v>6100</v>
          </cell>
        </row>
        <row r="309">
          <cell r="K309">
            <v>4200000</v>
          </cell>
          <cell r="L309">
            <v>0</v>
          </cell>
          <cell r="M309">
            <v>6100</v>
          </cell>
        </row>
        <row r="310">
          <cell r="K310">
            <v>4000000</v>
          </cell>
          <cell r="L310">
            <v>0</v>
          </cell>
          <cell r="M310">
            <v>6100</v>
          </cell>
        </row>
        <row r="311">
          <cell r="K311">
            <v>3951220</v>
          </cell>
          <cell r="L311">
            <v>0</v>
          </cell>
          <cell r="M311">
            <v>6100</v>
          </cell>
        </row>
        <row r="312">
          <cell r="K312">
            <v>3950000</v>
          </cell>
          <cell r="L312">
            <v>0</v>
          </cell>
          <cell r="M312">
            <v>6100</v>
          </cell>
        </row>
        <row r="313">
          <cell r="K313">
            <v>3950000</v>
          </cell>
          <cell r="L313">
            <v>0</v>
          </cell>
          <cell r="M313">
            <v>6100</v>
          </cell>
        </row>
        <row r="314">
          <cell r="K314">
            <v>3540000</v>
          </cell>
          <cell r="L314">
            <v>0</v>
          </cell>
          <cell r="M314">
            <v>6100</v>
          </cell>
        </row>
        <row r="315">
          <cell r="K315">
            <v>3500000</v>
          </cell>
          <cell r="L315">
            <v>0</v>
          </cell>
          <cell r="M315">
            <v>6100</v>
          </cell>
        </row>
        <row r="316">
          <cell r="K316">
            <v>3500000</v>
          </cell>
          <cell r="L316">
            <v>0</v>
          </cell>
          <cell r="M316">
            <v>6100</v>
          </cell>
        </row>
        <row r="317">
          <cell r="K317">
            <v>3040000</v>
          </cell>
          <cell r="L317">
            <v>0</v>
          </cell>
          <cell r="M317">
            <v>6100</v>
          </cell>
        </row>
        <row r="318">
          <cell r="K318">
            <v>2500000</v>
          </cell>
          <cell r="L318">
            <v>0</v>
          </cell>
          <cell r="M318">
            <v>6100</v>
          </cell>
        </row>
        <row r="319">
          <cell r="K319">
            <v>2000000</v>
          </cell>
          <cell r="L319">
            <v>0</v>
          </cell>
          <cell r="M319">
            <v>6100</v>
          </cell>
        </row>
        <row r="320">
          <cell r="K320">
            <v>2000000</v>
          </cell>
          <cell r="L320">
            <v>0</v>
          </cell>
          <cell r="M320">
            <v>6100</v>
          </cell>
        </row>
        <row r="321">
          <cell r="K321">
            <v>2000000</v>
          </cell>
          <cell r="L321">
            <v>0</v>
          </cell>
          <cell r="M321">
            <v>6100</v>
          </cell>
        </row>
        <row r="322">
          <cell r="K322">
            <v>2000000</v>
          </cell>
          <cell r="L322">
            <v>0</v>
          </cell>
          <cell r="M322">
            <v>6100</v>
          </cell>
        </row>
        <row r="323">
          <cell r="K323">
            <v>2000000</v>
          </cell>
          <cell r="L323">
            <v>0</v>
          </cell>
          <cell r="M323">
            <v>6100</v>
          </cell>
        </row>
        <row r="324">
          <cell r="K324">
            <v>2000000</v>
          </cell>
          <cell r="L324">
            <v>0</v>
          </cell>
          <cell r="M324">
            <v>6100</v>
          </cell>
        </row>
        <row r="325">
          <cell r="K325">
            <v>2000000</v>
          </cell>
          <cell r="L325">
            <v>0</v>
          </cell>
          <cell r="M325">
            <v>6100</v>
          </cell>
        </row>
        <row r="326">
          <cell r="K326">
            <v>2000000</v>
          </cell>
          <cell r="L326">
            <v>0</v>
          </cell>
          <cell r="M326">
            <v>6100</v>
          </cell>
        </row>
        <row r="327">
          <cell r="K327">
            <v>2000000</v>
          </cell>
          <cell r="L327">
            <v>0</v>
          </cell>
          <cell r="M327">
            <v>6100</v>
          </cell>
        </row>
        <row r="328">
          <cell r="K328">
            <v>2000000</v>
          </cell>
          <cell r="L328">
            <v>0</v>
          </cell>
          <cell r="M328">
            <v>6100</v>
          </cell>
        </row>
        <row r="329">
          <cell r="K329">
            <v>2000000</v>
          </cell>
          <cell r="L329">
            <v>0</v>
          </cell>
          <cell r="M329">
            <v>6100</v>
          </cell>
        </row>
        <row r="330">
          <cell r="K330">
            <v>2000000</v>
          </cell>
          <cell r="L330">
            <v>0</v>
          </cell>
          <cell r="M330">
            <v>6100</v>
          </cell>
        </row>
        <row r="331">
          <cell r="K331">
            <v>2000000</v>
          </cell>
          <cell r="L331">
            <v>0</v>
          </cell>
          <cell r="M331">
            <v>6100</v>
          </cell>
        </row>
        <row r="332">
          <cell r="K332">
            <v>2000000</v>
          </cell>
          <cell r="L332">
            <v>0</v>
          </cell>
          <cell r="M332">
            <v>6100</v>
          </cell>
        </row>
        <row r="333">
          <cell r="K333">
            <v>1800000</v>
          </cell>
          <cell r="L333">
            <v>0</v>
          </cell>
          <cell r="M333">
            <v>6100</v>
          </cell>
        </row>
        <row r="334">
          <cell r="K334">
            <v>1500000</v>
          </cell>
          <cell r="L334">
            <v>0</v>
          </cell>
          <cell r="M334">
            <v>6100</v>
          </cell>
        </row>
        <row r="335">
          <cell r="K335">
            <v>1400000</v>
          </cell>
          <cell r="L335">
            <v>0</v>
          </cell>
          <cell r="M335">
            <v>6100</v>
          </cell>
        </row>
        <row r="336">
          <cell r="K336">
            <v>1360000</v>
          </cell>
          <cell r="L336">
            <v>0</v>
          </cell>
          <cell r="M336">
            <v>6100</v>
          </cell>
        </row>
        <row r="337">
          <cell r="K337">
            <v>1200000</v>
          </cell>
          <cell r="L337">
            <v>0</v>
          </cell>
          <cell r="M337">
            <v>6100</v>
          </cell>
        </row>
        <row r="338">
          <cell r="K338">
            <v>1150000</v>
          </cell>
          <cell r="L338">
            <v>0</v>
          </cell>
          <cell r="M338">
            <v>6100</v>
          </cell>
        </row>
        <row r="339">
          <cell r="K339">
            <v>1000000</v>
          </cell>
          <cell r="L339">
            <v>0</v>
          </cell>
          <cell r="M339">
            <v>6100</v>
          </cell>
        </row>
        <row r="340">
          <cell r="K340">
            <v>950000</v>
          </cell>
          <cell r="L340">
            <v>0</v>
          </cell>
          <cell r="M340">
            <v>6100</v>
          </cell>
        </row>
        <row r="341">
          <cell r="K341">
            <v>800000</v>
          </cell>
          <cell r="L341">
            <v>0</v>
          </cell>
          <cell r="M341">
            <v>6100</v>
          </cell>
        </row>
        <row r="342">
          <cell r="K342">
            <v>700000</v>
          </cell>
          <cell r="L342">
            <v>0</v>
          </cell>
          <cell r="M342">
            <v>6100</v>
          </cell>
        </row>
        <row r="343">
          <cell r="K343">
            <v>640000</v>
          </cell>
          <cell r="L343">
            <v>0</v>
          </cell>
          <cell r="M343">
            <v>6100</v>
          </cell>
        </row>
        <row r="344">
          <cell r="K344">
            <v>600000</v>
          </cell>
          <cell r="L344">
            <v>0</v>
          </cell>
          <cell r="M344">
            <v>6100</v>
          </cell>
        </row>
        <row r="345">
          <cell r="K345">
            <v>600000</v>
          </cell>
          <cell r="L345">
            <v>0</v>
          </cell>
          <cell r="M345">
            <v>6100</v>
          </cell>
        </row>
        <row r="346">
          <cell r="K346">
            <v>600000</v>
          </cell>
          <cell r="L346">
            <v>0</v>
          </cell>
          <cell r="M346">
            <v>6100</v>
          </cell>
        </row>
        <row r="347">
          <cell r="K347">
            <v>600000</v>
          </cell>
          <cell r="L347">
            <v>0</v>
          </cell>
          <cell r="M347">
            <v>6100</v>
          </cell>
        </row>
        <row r="348">
          <cell r="K348">
            <v>600000</v>
          </cell>
          <cell r="L348">
            <v>0</v>
          </cell>
          <cell r="M348">
            <v>6100</v>
          </cell>
        </row>
        <row r="349">
          <cell r="K349">
            <v>600000</v>
          </cell>
          <cell r="L349">
            <v>0</v>
          </cell>
          <cell r="M349">
            <v>6100</v>
          </cell>
        </row>
        <row r="350">
          <cell r="K350">
            <v>600000</v>
          </cell>
          <cell r="L350">
            <v>0</v>
          </cell>
          <cell r="M350">
            <v>6100</v>
          </cell>
        </row>
        <row r="351">
          <cell r="K351">
            <v>600000</v>
          </cell>
          <cell r="L351">
            <v>0</v>
          </cell>
          <cell r="M351">
            <v>6100</v>
          </cell>
        </row>
        <row r="352">
          <cell r="K352">
            <v>600000</v>
          </cell>
          <cell r="L352">
            <v>0</v>
          </cell>
          <cell r="M352">
            <v>6100</v>
          </cell>
        </row>
        <row r="353">
          <cell r="K353">
            <v>600000</v>
          </cell>
          <cell r="L353">
            <v>0</v>
          </cell>
          <cell r="M353">
            <v>6100</v>
          </cell>
        </row>
        <row r="354">
          <cell r="K354">
            <v>600000</v>
          </cell>
          <cell r="L354">
            <v>0</v>
          </cell>
          <cell r="M354">
            <v>6100</v>
          </cell>
        </row>
        <row r="355">
          <cell r="K355">
            <v>600000</v>
          </cell>
          <cell r="L355">
            <v>0</v>
          </cell>
          <cell r="M355">
            <v>6100</v>
          </cell>
        </row>
        <row r="356">
          <cell r="K356">
            <v>600000</v>
          </cell>
          <cell r="L356">
            <v>0</v>
          </cell>
          <cell r="M356">
            <v>6100</v>
          </cell>
        </row>
        <row r="357">
          <cell r="K357">
            <v>600000</v>
          </cell>
          <cell r="L357">
            <v>0</v>
          </cell>
          <cell r="M357">
            <v>6100</v>
          </cell>
        </row>
        <row r="358">
          <cell r="K358">
            <v>600000</v>
          </cell>
          <cell r="L358">
            <v>0</v>
          </cell>
          <cell r="M358">
            <v>6100</v>
          </cell>
        </row>
        <row r="359">
          <cell r="K359">
            <v>500000</v>
          </cell>
          <cell r="L359">
            <v>0</v>
          </cell>
          <cell r="M359">
            <v>6100</v>
          </cell>
        </row>
        <row r="360">
          <cell r="K360">
            <v>500000</v>
          </cell>
          <cell r="L360">
            <v>0</v>
          </cell>
          <cell r="M360">
            <v>6100</v>
          </cell>
        </row>
        <row r="361">
          <cell r="K361">
            <v>500000</v>
          </cell>
          <cell r="L361">
            <v>0</v>
          </cell>
          <cell r="M361">
            <v>6100</v>
          </cell>
        </row>
        <row r="362">
          <cell r="K362">
            <v>500000</v>
          </cell>
          <cell r="L362">
            <v>0</v>
          </cell>
          <cell r="M362">
            <v>6100</v>
          </cell>
        </row>
        <row r="363">
          <cell r="K363">
            <v>500000</v>
          </cell>
          <cell r="L363">
            <v>0</v>
          </cell>
          <cell r="M363">
            <v>6100</v>
          </cell>
        </row>
        <row r="364">
          <cell r="K364">
            <v>500000</v>
          </cell>
          <cell r="L364">
            <v>0</v>
          </cell>
          <cell r="M364">
            <v>6100</v>
          </cell>
        </row>
        <row r="365">
          <cell r="K365">
            <v>200000</v>
          </cell>
          <cell r="L365">
            <v>0</v>
          </cell>
          <cell r="M365">
            <v>6100</v>
          </cell>
        </row>
        <row r="366">
          <cell r="K366">
            <v>200000</v>
          </cell>
          <cell r="L366">
            <v>0</v>
          </cell>
          <cell r="M366">
            <v>6100</v>
          </cell>
        </row>
        <row r="367">
          <cell r="K367">
            <v>100000</v>
          </cell>
          <cell r="L367">
            <v>0</v>
          </cell>
          <cell r="M367">
            <v>6100</v>
          </cell>
        </row>
        <row r="368">
          <cell r="K368">
            <v>50000</v>
          </cell>
          <cell r="L368">
            <v>0</v>
          </cell>
          <cell r="M368">
            <v>6100</v>
          </cell>
        </row>
        <row r="369">
          <cell r="K369">
            <v>50000</v>
          </cell>
          <cell r="L369">
            <v>0</v>
          </cell>
          <cell r="M369">
            <v>6100</v>
          </cell>
        </row>
        <row r="370">
          <cell r="K370">
            <v>50000</v>
          </cell>
          <cell r="L370">
            <v>0</v>
          </cell>
          <cell r="M370">
            <v>6100</v>
          </cell>
        </row>
        <row r="371">
          <cell r="K371">
            <v>50000000</v>
          </cell>
          <cell r="L371">
            <v>0</v>
          </cell>
          <cell r="M371">
            <v>6100</v>
          </cell>
        </row>
        <row r="372">
          <cell r="K372">
            <v>39000000</v>
          </cell>
          <cell r="L372">
            <v>0</v>
          </cell>
          <cell r="M372">
            <v>6100</v>
          </cell>
        </row>
        <row r="373">
          <cell r="K373">
            <v>32060000</v>
          </cell>
          <cell r="L373">
            <v>0</v>
          </cell>
          <cell r="M373">
            <v>6100</v>
          </cell>
        </row>
        <row r="374">
          <cell r="K374">
            <v>32000000</v>
          </cell>
          <cell r="L374">
            <v>0</v>
          </cell>
          <cell r="M374">
            <v>6100</v>
          </cell>
        </row>
        <row r="375">
          <cell r="K375">
            <v>30500000</v>
          </cell>
          <cell r="L375">
            <v>0</v>
          </cell>
          <cell r="M375">
            <v>6100</v>
          </cell>
        </row>
        <row r="376">
          <cell r="K376">
            <v>29800000</v>
          </cell>
          <cell r="L376">
            <v>0</v>
          </cell>
          <cell r="M376">
            <v>6100</v>
          </cell>
        </row>
        <row r="377">
          <cell r="K377">
            <v>17000000</v>
          </cell>
          <cell r="L377">
            <v>0</v>
          </cell>
          <cell r="M377">
            <v>6100</v>
          </cell>
        </row>
        <row r="378">
          <cell r="K378">
            <v>97596</v>
          </cell>
          <cell r="L378">
            <v>0</v>
          </cell>
          <cell r="M378">
            <v>6100</v>
          </cell>
        </row>
        <row r="379">
          <cell r="K379">
            <v>30000000</v>
          </cell>
          <cell r="L379">
            <v>0</v>
          </cell>
          <cell r="M379">
            <v>6300</v>
          </cell>
        </row>
        <row r="380">
          <cell r="K380">
            <v>8100900</v>
          </cell>
          <cell r="L380">
            <v>0</v>
          </cell>
          <cell r="M380">
            <v>6300</v>
          </cell>
        </row>
        <row r="381">
          <cell r="K381">
            <v>95900000</v>
          </cell>
          <cell r="L381">
            <v>0</v>
          </cell>
          <cell r="M381">
            <v>1160</v>
          </cell>
        </row>
        <row r="382">
          <cell r="K382">
            <v>37348244</v>
          </cell>
          <cell r="L382">
            <v>0</v>
          </cell>
          <cell r="M382">
            <v>6000</v>
          </cell>
        </row>
        <row r="383">
          <cell r="K383">
            <v>32786732</v>
          </cell>
          <cell r="L383">
            <v>0</v>
          </cell>
          <cell r="M383">
            <v>6000</v>
          </cell>
        </row>
        <row r="384">
          <cell r="K384">
            <v>24694000</v>
          </cell>
          <cell r="L384">
            <v>0</v>
          </cell>
          <cell r="M384">
            <v>6000</v>
          </cell>
        </row>
        <row r="385">
          <cell r="K385">
            <v>15000000</v>
          </cell>
          <cell r="L385">
            <v>0</v>
          </cell>
          <cell r="M385">
            <v>6000</v>
          </cell>
        </row>
        <row r="386">
          <cell r="K386">
            <v>10000000</v>
          </cell>
          <cell r="L386">
            <v>0</v>
          </cell>
          <cell r="M386">
            <v>6000</v>
          </cell>
        </row>
        <row r="387">
          <cell r="K387">
            <v>6591026</v>
          </cell>
          <cell r="L387">
            <v>0</v>
          </cell>
          <cell r="M387">
            <v>6000</v>
          </cell>
        </row>
        <row r="388">
          <cell r="K388">
            <v>5680105</v>
          </cell>
          <cell r="L388">
            <v>0</v>
          </cell>
          <cell r="M388">
            <v>6000</v>
          </cell>
        </row>
        <row r="389">
          <cell r="K389">
            <v>2168950</v>
          </cell>
          <cell r="L389">
            <v>0</v>
          </cell>
          <cell r="M389">
            <v>6000</v>
          </cell>
        </row>
        <row r="390">
          <cell r="K390">
            <v>1137400</v>
          </cell>
          <cell r="L390">
            <v>0</v>
          </cell>
          <cell r="M390">
            <v>6000</v>
          </cell>
        </row>
        <row r="391">
          <cell r="K391">
            <v>1062494</v>
          </cell>
          <cell r="L391">
            <v>0</v>
          </cell>
          <cell r="M391">
            <v>6000</v>
          </cell>
        </row>
        <row r="392">
          <cell r="K392">
            <v>577997552</v>
          </cell>
          <cell r="L392">
            <v>0</v>
          </cell>
          <cell r="M392">
            <v>1302</v>
          </cell>
        </row>
        <row r="393">
          <cell r="K393">
            <v>112695000</v>
          </cell>
          <cell r="L393">
            <v>0</v>
          </cell>
          <cell r="M393">
            <v>1302</v>
          </cell>
        </row>
        <row r="394">
          <cell r="K394">
            <v>40108940</v>
          </cell>
          <cell r="L394">
            <v>0</v>
          </cell>
          <cell r="M394">
            <v>1302</v>
          </cell>
        </row>
        <row r="395">
          <cell r="K395">
            <v>39065926</v>
          </cell>
          <cell r="L395">
            <v>0</v>
          </cell>
          <cell r="M395">
            <v>1302</v>
          </cell>
        </row>
        <row r="396">
          <cell r="K396">
            <v>27648000</v>
          </cell>
          <cell r="L396">
            <v>0</v>
          </cell>
          <cell r="M396">
            <v>1302</v>
          </cell>
        </row>
        <row r="397">
          <cell r="K397">
            <v>20720000</v>
          </cell>
          <cell r="L397">
            <v>0</v>
          </cell>
          <cell r="M397">
            <v>1302</v>
          </cell>
        </row>
        <row r="398">
          <cell r="K398">
            <v>15416320</v>
          </cell>
          <cell r="L398">
            <v>0</v>
          </cell>
          <cell r="M398">
            <v>1302</v>
          </cell>
        </row>
        <row r="399">
          <cell r="K399">
            <v>12491040</v>
          </cell>
          <cell r="L399">
            <v>0</v>
          </cell>
          <cell r="M399">
            <v>1302</v>
          </cell>
        </row>
        <row r="400">
          <cell r="K400">
            <v>11130000</v>
          </cell>
          <cell r="L400">
            <v>0</v>
          </cell>
          <cell r="M400">
            <v>1302</v>
          </cell>
        </row>
        <row r="401">
          <cell r="K401">
            <v>9287280</v>
          </cell>
          <cell r="L401">
            <v>0</v>
          </cell>
          <cell r="M401">
            <v>1302</v>
          </cell>
        </row>
        <row r="402">
          <cell r="K402">
            <v>7940344</v>
          </cell>
          <cell r="L402">
            <v>0</v>
          </cell>
          <cell r="M402">
            <v>1302</v>
          </cell>
        </row>
        <row r="403">
          <cell r="K403">
            <v>7050000</v>
          </cell>
          <cell r="L403">
            <v>0</v>
          </cell>
          <cell r="M403">
            <v>1302</v>
          </cell>
        </row>
        <row r="404">
          <cell r="K404">
            <v>6120000</v>
          </cell>
          <cell r="L404">
            <v>0</v>
          </cell>
          <cell r="M404">
            <v>1302</v>
          </cell>
        </row>
        <row r="405">
          <cell r="K405">
            <v>5666880</v>
          </cell>
          <cell r="L405">
            <v>0</v>
          </cell>
          <cell r="M405">
            <v>1302</v>
          </cell>
        </row>
        <row r="406">
          <cell r="K406">
            <v>5334451</v>
          </cell>
          <cell r="L406">
            <v>0</v>
          </cell>
          <cell r="M406">
            <v>1302</v>
          </cell>
        </row>
        <row r="407">
          <cell r="K407">
            <v>4586400</v>
          </cell>
          <cell r="L407">
            <v>0</v>
          </cell>
          <cell r="M407">
            <v>1302</v>
          </cell>
        </row>
        <row r="408">
          <cell r="K408">
            <v>3641160</v>
          </cell>
          <cell r="L408">
            <v>0</v>
          </cell>
          <cell r="M408">
            <v>1302</v>
          </cell>
        </row>
        <row r="409">
          <cell r="K409">
            <v>2768000</v>
          </cell>
          <cell r="L409">
            <v>0</v>
          </cell>
          <cell r="M409">
            <v>1302</v>
          </cell>
        </row>
        <row r="410">
          <cell r="K410">
            <v>2393938</v>
          </cell>
          <cell r="L410">
            <v>0</v>
          </cell>
          <cell r="M410">
            <v>1302</v>
          </cell>
        </row>
        <row r="411">
          <cell r="K411">
            <v>2107000</v>
          </cell>
          <cell r="L411">
            <v>0</v>
          </cell>
          <cell r="M411">
            <v>1302</v>
          </cell>
        </row>
        <row r="412">
          <cell r="K412">
            <v>1667000</v>
          </cell>
          <cell r="L412">
            <v>0</v>
          </cell>
          <cell r="M412">
            <v>1302</v>
          </cell>
        </row>
        <row r="413">
          <cell r="K413">
            <v>1479200</v>
          </cell>
          <cell r="L413">
            <v>0</v>
          </cell>
          <cell r="M413">
            <v>1302</v>
          </cell>
        </row>
        <row r="414">
          <cell r="K414">
            <v>1290240</v>
          </cell>
          <cell r="L414">
            <v>0</v>
          </cell>
          <cell r="M414">
            <v>1302</v>
          </cell>
        </row>
        <row r="415">
          <cell r="K415">
            <v>1220000</v>
          </cell>
          <cell r="L415">
            <v>0</v>
          </cell>
          <cell r="M415">
            <v>1302</v>
          </cell>
        </row>
        <row r="416">
          <cell r="K416">
            <v>1206000</v>
          </cell>
          <cell r="L416">
            <v>0</v>
          </cell>
          <cell r="M416">
            <v>1302</v>
          </cell>
        </row>
        <row r="417">
          <cell r="K417">
            <v>1200000</v>
          </cell>
          <cell r="L417">
            <v>0</v>
          </cell>
          <cell r="M417">
            <v>1302</v>
          </cell>
        </row>
        <row r="418">
          <cell r="K418">
            <v>1200000</v>
          </cell>
          <cell r="L418">
            <v>0</v>
          </cell>
          <cell r="M418">
            <v>1302</v>
          </cell>
        </row>
        <row r="419">
          <cell r="K419">
            <v>1051200</v>
          </cell>
          <cell r="L419">
            <v>0</v>
          </cell>
          <cell r="M419">
            <v>1302</v>
          </cell>
        </row>
        <row r="420">
          <cell r="K420">
            <v>1000994</v>
          </cell>
          <cell r="L420">
            <v>0</v>
          </cell>
          <cell r="M420">
            <v>1302</v>
          </cell>
        </row>
        <row r="421">
          <cell r="K421">
            <v>800600</v>
          </cell>
          <cell r="L421">
            <v>0</v>
          </cell>
          <cell r="M421">
            <v>1302</v>
          </cell>
        </row>
        <row r="422">
          <cell r="K422">
            <v>480000</v>
          </cell>
          <cell r="L422">
            <v>0</v>
          </cell>
          <cell r="M422">
            <v>1302</v>
          </cell>
        </row>
        <row r="423">
          <cell r="K423">
            <v>397600</v>
          </cell>
          <cell r="L423">
            <v>0</v>
          </cell>
          <cell r="M423">
            <v>1302</v>
          </cell>
        </row>
        <row r="424">
          <cell r="K424">
            <v>396800</v>
          </cell>
          <cell r="L424">
            <v>0</v>
          </cell>
          <cell r="M424">
            <v>1302</v>
          </cell>
        </row>
        <row r="425">
          <cell r="K425">
            <v>338700</v>
          </cell>
          <cell r="L425">
            <v>0</v>
          </cell>
          <cell r="M425">
            <v>1302</v>
          </cell>
        </row>
        <row r="426">
          <cell r="K426">
            <v>170400</v>
          </cell>
          <cell r="L426">
            <v>0</v>
          </cell>
          <cell r="M426">
            <v>1302</v>
          </cell>
        </row>
        <row r="427">
          <cell r="K427">
            <v>136885</v>
          </cell>
          <cell r="L427">
            <v>0</v>
          </cell>
          <cell r="M427">
            <v>1302</v>
          </cell>
        </row>
        <row r="428">
          <cell r="K428">
            <v>80795750</v>
          </cell>
          <cell r="L428">
            <v>0</v>
          </cell>
          <cell r="M428">
            <v>6100</v>
          </cell>
        </row>
        <row r="429">
          <cell r="K429">
            <v>16111323</v>
          </cell>
          <cell r="L429">
            <v>0</v>
          </cell>
          <cell r="M429">
            <v>6100</v>
          </cell>
        </row>
        <row r="430">
          <cell r="K430">
            <v>15000000</v>
          </cell>
          <cell r="L430">
            <v>0</v>
          </cell>
          <cell r="M430">
            <v>6100</v>
          </cell>
        </row>
        <row r="431">
          <cell r="K431">
            <v>10000000</v>
          </cell>
          <cell r="L431">
            <v>0</v>
          </cell>
          <cell r="M431">
            <v>6100</v>
          </cell>
        </row>
        <row r="432">
          <cell r="K432">
            <v>1367350</v>
          </cell>
          <cell r="L432">
            <v>0</v>
          </cell>
          <cell r="M432">
            <v>6100</v>
          </cell>
        </row>
        <row r="433">
          <cell r="K433">
            <v>85820000</v>
          </cell>
          <cell r="L433">
            <v>0</v>
          </cell>
          <cell r="M433">
            <v>6000</v>
          </cell>
        </row>
        <row r="434">
          <cell r="K434">
            <v>63666621</v>
          </cell>
          <cell r="L434">
            <v>0</v>
          </cell>
          <cell r="M434">
            <v>6000</v>
          </cell>
        </row>
        <row r="435">
          <cell r="K435">
            <v>50000000</v>
          </cell>
          <cell r="L435">
            <v>0</v>
          </cell>
          <cell r="M435">
            <v>6000</v>
          </cell>
        </row>
        <row r="436">
          <cell r="K436">
            <v>40000000</v>
          </cell>
          <cell r="L436">
            <v>0</v>
          </cell>
          <cell r="M436">
            <v>6000</v>
          </cell>
        </row>
        <row r="437">
          <cell r="K437">
            <v>29850000</v>
          </cell>
          <cell r="L437">
            <v>0</v>
          </cell>
          <cell r="M437">
            <v>6000</v>
          </cell>
        </row>
        <row r="438">
          <cell r="K438">
            <v>20844834</v>
          </cell>
          <cell r="L438">
            <v>0</v>
          </cell>
          <cell r="M438">
            <v>6000</v>
          </cell>
        </row>
        <row r="439">
          <cell r="K439">
            <v>19540309</v>
          </cell>
          <cell r="L439">
            <v>0</v>
          </cell>
          <cell r="M439">
            <v>6000</v>
          </cell>
        </row>
        <row r="440">
          <cell r="K440">
            <v>19301600</v>
          </cell>
          <cell r="L440">
            <v>0</v>
          </cell>
          <cell r="M440">
            <v>6000</v>
          </cell>
        </row>
        <row r="441">
          <cell r="K441">
            <v>18153272</v>
          </cell>
          <cell r="L441">
            <v>0</v>
          </cell>
          <cell r="M441">
            <v>6000</v>
          </cell>
        </row>
        <row r="442">
          <cell r="K442">
            <v>8200525</v>
          </cell>
          <cell r="L442">
            <v>0</v>
          </cell>
          <cell r="M442">
            <v>6000</v>
          </cell>
        </row>
        <row r="443">
          <cell r="K443">
            <v>7482130</v>
          </cell>
          <cell r="L443">
            <v>0</v>
          </cell>
          <cell r="M443">
            <v>6000</v>
          </cell>
        </row>
        <row r="444">
          <cell r="K444">
            <v>6091350</v>
          </cell>
          <cell r="L444">
            <v>0</v>
          </cell>
          <cell r="M444">
            <v>6000</v>
          </cell>
        </row>
        <row r="445">
          <cell r="K445">
            <v>5277500</v>
          </cell>
          <cell r="L445">
            <v>0</v>
          </cell>
          <cell r="M445">
            <v>6000</v>
          </cell>
        </row>
        <row r="446">
          <cell r="K446">
            <v>5120000</v>
          </cell>
          <cell r="L446">
            <v>0</v>
          </cell>
          <cell r="M446">
            <v>6000</v>
          </cell>
        </row>
        <row r="447">
          <cell r="K447">
            <v>4980865</v>
          </cell>
          <cell r="L447">
            <v>0</v>
          </cell>
          <cell r="M447">
            <v>6000</v>
          </cell>
        </row>
        <row r="448">
          <cell r="K448">
            <v>3717263</v>
          </cell>
          <cell r="L448">
            <v>0</v>
          </cell>
          <cell r="M448">
            <v>6000</v>
          </cell>
        </row>
        <row r="449">
          <cell r="K449">
            <v>2774706</v>
          </cell>
          <cell r="L449">
            <v>0</v>
          </cell>
          <cell r="M449">
            <v>6000</v>
          </cell>
        </row>
        <row r="450">
          <cell r="K450">
            <v>2210005</v>
          </cell>
          <cell r="L450">
            <v>0</v>
          </cell>
          <cell r="M450">
            <v>6000</v>
          </cell>
        </row>
        <row r="451">
          <cell r="K451">
            <v>1835605</v>
          </cell>
          <cell r="L451">
            <v>0</v>
          </cell>
          <cell r="M451">
            <v>6000</v>
          </cell>
        </row>
        <row r="452">
          <cell r="K452">
            <v>1496540</v>
          </cell>
          <cell r="L452">
            <v>0</v>
          </cell>
          <cell r="M452">
            <v>6000</v>
          </cell>
        </row>
        <row r="453">
          <cell r="K453">
            <v>1000000</v>
          </cell>
          <cell r="L453">
            <v>0</v>
          </cell>
          <cell r="M453">
            <v>6000</v>
          </cell>
        </row>
        <row r="454">
          <cell r="K454">
            <v>650000</v>
          </cell>
          <cell r="L454">
            <v>0</v>
          </cell>
          <cell r="M454">
            <v>6000</v>
          </cell>
        </row>
        <row r="455">
          <cell r="K455">
            <v>500000</v>
          </cell>
          <cell r="L455">
            <v>0</v>
          </cell>
          <cell r="M455">
            <v>6000</v>
          </cell>
        </row>
        <row r="456">
          <cell r="K456">
            <v>208950</v>
          </cell>
          <cell r="L456">
            <v>0</v>
          </cell>
          <cell r="M456">
            <v>6000</v>
          </cell>
        </row>
        <row r="457">
          <cell r="K457">
            <v>116640000</v>
          </cell>
          <cell r="L457">
            <v>0</v>
          </cell>
          <cell r="M457">
            <v>6100</v>
          </cell>
        </row>
        <row r="458">
          <cell r="K458">
            <v>95820000</v>
          </cell>
          <cell r="L458">
            <v>0</v>
          </cell>
          <cell r="M458">
            <v>6100</v>
          </cell>
        </row>
        <row r="459">
          <cell r="K459">
            <v>68898000</v>
          </cell>
          <cell r="L459">
            <v>0</v>
          </cell>
          <cell r="M459">
            <v>6100</v>
          </cell>
        </row>
        <row r="460">
          <cell r="K460">
            <v>63778000</v>
          </cell>
          <cell r="L460">
            <v>0</v>
          </cell>
          <cell r="M460">
            <v>6100</v>
          </cell>
        </row>
        <row r="461">
          <cell r="K461">
            <v>61840000</v>
          </cell>
          <cell r="L461">
            <v>0</v>
          </cell>
          <cell r="M461">
            <v>6100</v>
          </cell>
        </row>
        <row r="462">
          <cell r="K462">
            <v>60913000</v>
          </cell>
          <cell r="L462">
            <v>0</v>
          </cell>
          <cell r="M462">
            <v>6100</v>
          </cell>
        </row>
        <row r="463">
          <cell r="K463">
            <v>60280000</v>
          </cell>
          <cell r="L463">
            <v>0</v>
          </cell>
          <cell r="M463">
            <v>6100</v>
          </cell>
        </row>
        <row r="464">
          <cell r="K464">
            <v>58478000</v>
          </cell>
          <cell r="L464">
            <v>0</v>
          </cell>
          <cell r="M464">
            <v>6100</v>
          </cell>
        </row>
        <row r="465">
          <cell r="K465">
            <v>57620000</v>
          </cell>
          <cell r="L465">
            <v>0</v>
          </cell>
          <cell r="M465">
            <v>6100</v>
          </cell>
        </row>
        <row r="466">
          <cell r="K466">
            <v>57140000</v>
          </cell>
          <cell r="L466">
            <v>0</v>
          </cell>
          <cell r="M466">
            <v>6100</v>
          </cell>
        </row>
        <row r="467">
          <cell r="K467">
            <v>56618000</v>
          </cell>
          <cell r="L467">
            <v>0</v>
          </cell>
          <cell r="M467">
            <v>6100</v>
          </cell>
        </row>
        <row r="468">
          <cell r="K468">
            <v>56378000</v>
          </cell>
          <cell r="L468">
            <v>0</v>
          </cell>
          <cell r="M468">
            <v>6100</v>
          </cell>
        </row>
        <row r="469">
          <cell r="K469">
            <v>54334000</v>
          </cell>
          <cell r="L469">
            <v>0</v>
          </cell>
          <cell r="M469">
            <v>6100</v>
          </cell>
        </row>
        <row r="470">
          <cell r="K470">
            <v>54058000</v>
          </cell>
          <cell r="L470">
            <v>0</v>
          </cell>
          <cell r="M470">
            <v>6100</v>
          </cell>
        </row>
        <row r="471">
          <cell r="K471">
            <v>53850000</v>
          </cell>
          <cell r="L471">
            <v>0</v>
          </cell>
          <cell r="M471">
            <v>6100</v>
          </cell>
        </row>
        <row r="472">
          <cell r="K472">
            <v>52920000</v>
          </cell>
          <cell r="L472">
            <v>0</v>
          </cell>
          <cell r="M472">
            <v>6100</v>
          </cell>
        </row>
        <row r="473">
          <cell r="K473">
            <v>52900000</v>
          </cell>
          <cell r="L473">
            <v>0</v>
          </cell>
          <cell r="M473">
            <v>6100</v>
          </cell>
        </row>
        <row r="474">
          <cell r="K474">
            <v>52498000</v>
          </cell>
          <cell r="L474">
            <v>0</v>
          </cell>
          <cell r="M474">
            <v>6100</v>
          </cell>
        </row>
        <row r="475">
          <cell r="K475">
            <v>51920000</v>
          </cell>
          <cell r="L475">
            <v>0</v>
          </cell>
          <cell r="M475">
            <v>6100</v>
          </cell>
        </row>
        <row r="476">
          <cell r="K476">
            <v>51920000</v>
          </cell>
          <cell r="L476">
            <v>0</v>
          </cell>
          <cell r="M476">
            <v>6100</v>
          </cell>
        </row>
        <row r="477">
          <cell r="K477">
            <v>51920000</v>
          </cell>
          <cell r="L477">
            <v>0</v>
          </cell>
          <cell r="M477">
            <v>6100</v>
          </cell>
        </row>
        <row r="478">
          <cell r="K478">
            <v>51240000</v>
          </cell>
          <cell r="L478">
            <v>0</v>
          </cell>
          <cell r="M478">
            <v>6100</v>
          </cell>
        </row>
        <row r="479">
          <cell r="K479">
            <v>50660000</v>
          </cell>
          <cell r="L479">
            <v>0</v>
          </cell>
          <cell r="M479">
            <v>6100</v>
          </cell>
        </row>
        <row r="480">
          <cell r="K480">
            <v>50160000</v>
          </cell>
          <cell r="L480">
            <v>0</v>
          </cell>
          <cell r="M480">
            <v>6100</v>
          </cell>
        </row>
        <row r="481">
          <cell r="K481">
            <v>50060000</v>
          </cell>
          <cell r="L481">
            <v>0</v>
          </cell>
          <cell r="M481">
            <v>6100</v>
          </cell>
        </row>
        <row r="482">
          <cell r="K482">
            <v>49860000</v>
          </cell>
          <cell r="L482">
            <v>0</v>
          </cell>
          <cell r="M482">
            <v>6100</v>
          </cell>
        </row>
        <row r="483">
          <cell r="K483">
            <v>49380000</v>
          </cell>
          <cell r="L483">
            <v>0</v>
          </cell>
          <cell r="M483">
            <v>6100</v>
          </cell>
        </row>
        <row r="484">
          <cell r="K484">
            <v>49258000</v>
          </cell>
          <cell r="L484">
            <v>0</v>
          </cell>
          <cell r="M484">
            <v>6100</v>
          </cell>
        </row>
        <row r="485">
          <cell r="K485">
            <v>49080000</v>
          </cell>
          <cell r="L485">
            <v>0</v>
          </cell>
          <cell r="M485">
            <v>6100</v>
          </cell>
        </row>
        <row r="486">
          <cell r="K486">
            <v>48980000</v>
          </cell>
          <cell r="L486">
            <v>0</v>
          </cell>
          <cell r="M486">
            <v>6100</v>
          </cell>
        </row>
        <row r="487">
          <cell r="K487">
            <v>48880000</v>
          </cell>
          <cell r="L487">
            <v>0</v>
          </cell>
          <cell r="M487">
            <v>6100</v>
          </cell>
        </row>
        <row r="488">
          <cell r="K488">
            <v>48680000</v>
          </cell>
          <cell r="L488">
            <v>0</v>
          </cell>
          <cell r="M488">
            <v>6100</v>
          </cell>
        </row>
        <row r="489">
          <cell r="K489">
            <v>48500000</v>
          </cell>
          <cell r="L489">
            <v>0</v>
          </cell>
          <cell r="M489">
            <v>6100</v>
          </cell>
        </row>
        <row r="490">
          <cell r="K490">
            <v>48400000</v>
          </cell>
          <cell r="L490">
            <v>0</v>
          </cell>
          <cell r="M490">
            <v>6100</v>
          </cell>
        </row>
        <row r="491">
          <cell r="K491">
            <v>47520000</v>
          </cell>
          <cell r="L491">
            <v>0</v>
          </cell>
          <cell r="M491">
            <v>6100</v>
          </cell>
        </row>
        <row r="492">
          <cell r="K492">
            <v>47320000</v>
          </cell>
          <cell r="L492">
            <v>0</v>
          </cell>
          <cell r="M492">
            <v>6100</v>
          </cell>
        </row>
        <row r="493">
          <cell r="K493">
            <v>46934000</v>
          </cell>
          <cell r="L493">
            <v>0</v>
          </cell>
          <cell r="M493">
            <v>6100</v>
          </cell>
        </row>
        <row r="494">
          <cell r="K494">
            <v>46720000</v>
          </cell>
          <cell r="L494">
            <v>0</v>
          </cell>
          <cell r="M494">
            <v>6100</v>
          </cell>
        </row>
        <row r="495">
          <cell r="K495">
            <v>46520000</v>
          </cell>
          <cell r="L495">
            <v>0</v>
          </cell>
          <cell r="M495">
            <v>6100</v>
          </cell>
        </row>
        <row r="496">
          <cell r="K496">
            <v>46520000</v>
          </cell>
          <cell r="L496">
            <v>0</v>
          </cell>
          <cell r="M496">
            <v>6100</v>
          </cell>
        </row>
        <row r="497">
          <cell r="K497">
            <v>46520000</v>
          </cell>
          <cell r="L497">
            <v>0</v>
          </cell>
          <cell r="M497">
            <v>6100</v>
          </cell>
        </row>
        <row r="498">
          <cell r="K498">
            <v>46520000</v>
          </cell>
          <cell r="L498">
            <v>0</v>
          </cell>
          <cell r="M498">
            <v>6100</v>
          </cell>
        </row>
        <row r="499">
          <cell r="K499">
            <v>46420000</v>
          </cell>
          <cell r="L499">
            <v>0</v>
          </cell>
          <cell r="M499">
            <v>6100</v>
          </cell>
        </row>
        <row r="500">
          <cell r="K500">
            <v>46420000</v>
          </cell>
          <cell r="L500">
            <v>0</v>
          </cell>
          <cell r="M500">
            <v>6100</v>
          </cell>
        </row>
        <row r="501">
          <cell r="K501">
            <v>45940000</v>
          </cell>
          <cell r="L501">
            <v>0</v>
          </cell>
          <cell r="M501">
            <v>6100</v>
          </cell>
        </row>
        <row r="502">
          <cell r="K502">
            <v>45360000</v>
          </cell>
          <cell r="L502">
            <v>0</v>
          </cell>
          <cell r="M502">
            <v>6100</v>
          </cell>
        </row>
        <row r="503">
          <cell r="K503">
            <v>45060000</v>
          </cell>
          <cell r="L503">
            <v>0</v>
          </cell>
          <cell r="M503">
            <v>6100</v>
          </cell>
        </row>
        <row r="504">
          <cell r="K504">
            <v>45060000</v>
          </cell>
          <cell r="L504">
            <v>0</v>
          </cell>
          <cell r="M504">
            <v>6100</v>
          </cell>
        </row>
        <row r="505">
          <cell r="K505">
            <v>44080000</v>
          </cell>
          <cell r="L505">
            <v>0</v>
          </cell>
          <cell r="M505">
            <v>6100</v>
          </cell>
        </row>
        <row r="506">
          <cell r="K506">
            <v>43680000</v>
          </cell>
          <cell r="L506">
            <v>0</v>
          </cell>
          <cell r="M506">
            <v>6100</v>
          </cell>
        </row>
        <row r="507">
          <cell r="K507">
            <v>43580000</v>
          </cell>
          <cell r="L507">
            <v>0</v>
          </cell>
          <cell r="M507">
            <v>6100</v>
          </cell>
        </row>
        <row r="508">
          <cell r="K508">
            <v>43380000</v>
          </cell>
          <cell r="L508">
            <v>0</v>
          </cell>
          <cell r="M508">
            <v>6100</v>
          </cell>
        </row>
        <row r="509">
          <cell r="K509">
            <v>43280000</v>
          </cell>
          <cell r="L509">
            <v>0</v>
          </cell>
          <cell r="M509">
            <v>6100</v>
          </cell>
        </row>
        <row r="510">
          <cell r="K510">
            <v>43180000</v>
          </cell>
          <cell r="L510">
            <v>0</v>
          </cell>
          <cell r="M510">
            <v>6100</v>
          </cell>
        </row>
        <row r="511">
          <cell r="K511">
            <v>42200000</v>
          </cell>
          <cell r="L511">
            <v>0</v>
          </cell>
          <cell r="M511">
            <v>6100</v>
          </cell>
        </row>
        <row r="512">
          <cell r="K512">
            <v>41720000</v>
          </cell>
          <cell r="L512">
            <v>0</v>
          </cell>
          <cell r="M512">
            <v>6100</v>
          </cell>
        </row>
        <row r="513">
          <cell r="K513">
            <v>41220000</v>
          </cell>
          <cell r="L513">
            <v>0</v>
          </cell>
          <cell r="M513">
            <v>6100</v>
          </cell>
        </row>
        <row r="514">
          <cell r="K514">
            <v>39360000</v>
          </cell>
          <cell r="L514">
            <v>0</v>
          </cell>
          <cell r="M514">
            <v>6100</v>
          </cell>
        </row>
        <row r="515">
          <cell r="K515">
            <v>39360000</v>
          </cell>
          <cell r="L515">
            <v>0</v>
          </cell>
          <cell r="M515">
            <v>6100</v>
          </cell>
        </row>
        <row r="516">
          <cell r="K516">
            <v>37513000</v>
          </cell>
          <cell r="L516">
            <v>0</v>
          </cell>
          <cell r="M516">
            <v>6100</v>
          </cell>
        </row>
        <row r="517">
          <cell r="K517">
            <v>37200000</v>
          </cell>
          <cell r="L517">
            <v>0</v>
          </cell>
          <cell r="M517">
            <v>6100</v>
          </cell>
        </row>
        <row r="518">
          <cell r="K518">
            <v>37000000</v>
          </cell>
          <cell r="L518">
            <v>0</v>
          </cell>
          <cell r="M518">
            <v>6100</v>
          </cell>
        </row>
        <row r="519">
          <cell r="K519">
            <v>37000000</v>
          </cell>
          <cell r="L519">
            <v>0</v>
          </cell>
          <cell r="M519">
            <v>6100</v>
          </cell>
        </row>
        <row r="520">
          <cell r="K520">
            <v>34640000</v>
          </cell>
          <cell r="L520">
            <v>0</v>
          </cell>
          <cell r="M520">
            <v>6100</v>
          </cell>
        </row>
        <row r="521">
          <cell r="K521">
            <v>34540000</v>
          </cell>
          <cell r="L521">
            <v>0</v>
          </cell>
          <cell r="M521">
            <v>6100</v>
          </cell>
        </row>
        <row r="522">
          <cell r="K522">
            <v>27600000</v>
          </cell>
          <cell r="L522">
            <v>0</v>
          </cell>
          <cell r="M522">
            <v>6100</v>
          </cell>
        </row>
        <row r="523">
          <cell r="K523">
            <v>26200000</v>
          </cell>
          <cell r="L523">
            <v>0</v>
          </cell>
          <cell r="M523">
            <v>6100</v>
          </cell>
        </row>
        <row r="524">
          <cell r="K524">
            <v>25860000</v>
          </cell>
          <cell r="L524">
            <v>0</v>
          </cell>
          <cell r="M524">
            <v>6100</v>
          </cell>
        </row>
        <row r="525">
          <cell r="K525">
            <v>25120000</v>
          </cell>
          <cell r="L525">
            <v>0</v>
          </cell>
          <cell r="M525">
            <v>6100</v>
          </cell>
        </row>
        <row r="526">
          <cell r="K526">
            <v>24790000</v>
          </cell>
          <cell r="L526">
            <v>0</v>
          </cell>
          <cell r="M526">
            <v>6100</v>
          </cell>
        </row>
        <row r="527">
          <cell r="K527">
            <v>24540000</v>
          </cell>
          <cell r="L527">
            <v>0</v>
          </cell>
          <cell r="M527">
            <v>6100</v>
          </cell>
        </row>
        <row r="528">
          <cell r="K528">
            <v>24260000</v>
          </cell>
          <cell r="L528">
            <v>0</v>
          </cell>
          <cell r="M528">
            <v>6100</v>
          </cell>
        </row>
        <row r="529">
          <cell r="K529">
            <v>23990000</v>
          </cell>
          <cell r="L529">
            <v>0</v>
          </cell>
          <cell r="M529">
            <v>6100</v>
          </cell>
        </row>
        <row r="530">
          <cell r="K530">
            <v>23457000</v>
          </cell>
          <cell r="L530">
            <v>0</v>
          </cell>
          <cell r="M530">
            <v>6100</v>
          </cell>
        </row>
        <row r="531">
          <cell r="K531">
            <v>9551280</v>
          </cell>
          <cell r="L531">
            <v>0</v>
          </cell>
          <cell r="M531">
            <v>6100</v>
          </cell>
        </row>
        <row r="532">
          <cell r="K532">
            <v>4598771</v>
          </cell>
          <cell r="L532">
            <v>0</v>
          </cell>
          <cell r="M532">
            <v>6100</v>
          </cell>
        </row>
        <row r="533">
          <cell r="K533">
            <v>1158000</v>
          </cell>
          <cell r="L533">
            <v>0</v>
          </cell>
          <cell r="M533">
            <v>6100</v>
          </cell>
        </row>
        <row r="534">
          <cell r="K534">
            <v>1158000</v>
          </cell>
          <cell r="L534">
            <v>0</v>
          </cell>
          <cell r="M534">
            <v>6100</v>
          </cell>
        </row>
        <row r="535">
          <cell r="K535">
            <v>1000000</v>
          </cell>
          <cell r="L535">
            <v>0</v>
          </cell>
          <cell r="M535">
            <v>6100</v>
          </cell>
        </row>
        <row r="536">
          <cell r="K536">
            <v>697000</v>
          </cell>
          <cell r="L536">
            <v>0</v>
          </cell>
          <cell r="M536">
            <v>6100</v>
          </cell>
        </row>
        <row r="537">
          <cell r="K537">
            <v>697000</v>
          </cell>
          <cell r="L537">
            <v>0</v>
          </cell>
          <cell r="M537">
            <v>6100</v>
          </cell>
        </row>
        <row r="538">
          <cell r="K538">
            <v>697000</v>
          </cell>
          <cell r="L538">
            <v>0</v>
          </cell>
          <cell r="M538">
            <v>6100</v>
          </cell>
        </row>
        <row r="539">
          <cell r="K539">
            <v>6809784919</v>
          </cell>
          <cell r="L539">
            <v>0</v>
          </cell>
          <cell r="M539">
            <v>7300</v>
          </cell>
        </row>
        <row r="540">
          <cell r="K540">
            <v>3114183181</v>
          </cell>
          <cell r="L540">
            <v>0</v>
          </cell>
          <cell r="M540">
            <v>7300</v>
          </cell>
        </row>
        <row r="541">
          <cell r="K541">
            <v>97369233269</v>
          </cell>
          <cell r="L541">
            <v>0</v>
          </cell>
          <cell r="M541">
            <v>7200</v>
          </cell>
        </row>
        <row r="542">
          <cell r="K542">
            <v>2945445478</v>
          </cell>
          <cell r="L542">
            <v>0</v>
          </cell>
          <cell r="M542">
            <v>7200</v>
          </cell>
        </row>
        <row r="543">
          <cell r="K543">
            <v>2907625424</v>
          </cell>
          <cell r="L543">
            <v>0</v>
          </cell>
          <cell r="M543">
            <v>7200</v>
          </cell>
        </row>
        <row r="544">
          <cell r="K544">
            <v>1758647489</v>
          </cell>
          <cell r="L544">
            <v>0</v>
          </cell>
          <cell r="M544">
            <v>7200</v>
          </cell>
        </row>
        <row r="545">
          <cell r="K545">
            <v>14468420</v>
          </cell>
          <cell r="L545">
            <v>0</v>
          </cell>
          <cell r="M545">
            <v>7200</v>
          </cell>
        </row>
        <row r="546">
          <cell r="K546">
            <v>0</v>
          </cell>
          <cell r="L546">
            <v>529167126</v>
          </cell>
          <cell r="M546">
            <v>7200</v>
          </cell>
        </row>
        <row r="547">
          <cell r="K547">
            <v>17614900</v>
          </cell>
          <cell r="L547">
            <v>0</v>
          </cell>
          <cell r="M547">
            <v>7100</v>
          </cell>
        </row>
        <row r="548">
          <cell r="K548">
            <v>3141778650</v>
          </cell>
          <cell r="L548">
            <v>0</v>
          </cell>
          <cell r="M548">
            <v>7800</v>
          </cell>
        </row>
        <row r="549">
          <cell r="K549">
            <v>2772444105</v>
          </cell>
          <cell r="L549">
            <v>0</v>
          </cell>
          <cell r="M549">
            <v>7400</v>
          </cell>
        </row>
        <row r="550">
          <cell r="K550">
            <v>1604212892</v>
          </cell>
          <cell r="L550">
            <v>0</v>
          </cell>
          <cell r="M550">
            <v>7400</v>
          </cell>
        </row>
        <row r="551">
          <cell r="K551">
            <v>654391387</v>
          </cell>
          <cell r="L551">
            <v>0</v>
          </cell>
          <cell r="M551">
            <v>7500</v>
          </cell>
        </row>
        <row r="552">
          <cell r="K552">
            <v>469501180</v>
          </cell>
          <cell r="L552">
            <v>0</v>
          </cell>
          <cell r="M552">
            <v>7400</v>
          </cell>
        </row>
        <row r="553">
          <cell r="K553">
            <v>41587473</v>
          </cell>
          <cell r="L553">
            <v>0</v>
          </cell>
          <cell r="M553">
            <v>7501</v>
          </cell>
        </row>
        <row r="554">
          <cell r="K554">
            <v>27810000</v>
          </cell>
          <cell r="L554">
            <v>0</v>
          </cell>
          <cell r="M554">
            <v>7501</v>
          </cell>
        </row>
        <row r="555">
          <cell r="K555">
            <v>171992180</v>
          </cell>
          <cell r="L555">
            <v>0</v>
          </cell>
          <cell r="M555">
            <v>7502</v>
          </cell>
        </row>
        <row r="556">
          <cell r="K556">
            <v>640925095</v>
          </cell>
          <cell r="L556">
            <v>0</v>
          </cell>
          <cell r="M556">
            <v>7600</v>
          </cell>
        </row>
        <row r="557">
          <cell r="K557">
            <v>365634753</v>
          </cell>
          <cell r="L557">
            <v>0</v>
          </cell>
          <cell r="M557">
            <v>7600</v>
          </cell>
        </row>
        <row r="558">
          <cell r="K558">
            <v>358318188</v>
          </cell>
          <cell r="L558">
            <v>0</v>
          </cell>
          <cell r="M558">
            <v>7600</v>
          </cell>
        </row>
        <row r="559">
          <cell r="K559">
            <v>290294892</v>
          </cell>
          <cell r="L559">
            <v>0</v>
          </cell>
          <cell r="M559">
            <v>7600</v>
          </cell>
        </row>
        <row r="560">
          <cell r="K560">
            <v>275522300</v>
          </cell>
          <cell r="L560">
            <v>0</v>
          </cell>
          <cell r="M560">
            <v>7600</v>
          </cell>
        </row>
        <row r="561">
          <cell r="K561">
            <v>265503500</v>
          </cell>
          <cell r="L561">
            <v>0</v>
          </cell>
          <cell r="M561">
            <v>7600</v>
          </cell>
        </row>
        <row r="562">
          <cell r="K562">
            <v>160974163</v>
          </cell>
          <cell r="L562">
            <v>0</v>
          </cell>
          <cell r="M562">
            <v>7600</v>
          </cell>
        </row>
        <row r="563">
          <cell r="K563">
            <v>136538078</v>
          </cell>
          <cell r="L563">
            <v>0</v>
          </cell>
          <cell r="M563">
            <v>7600</v>
          </cell>
        </row>
        <row r="564">
          <cell r="K564">
            <v>129388747</v>
          </cell>
          <cell r="L564">
            <v>0</v>
          </cell>
          <cell r="M564">
            <v>7600</v>
          </cell>
        </row>
        <row r="565">
          <cell r="K565">
            <v>88958481</v>
          </cell>
          <cell r="L565">
            <v>0</v>
          </cell>
          <cell r="M565">
            <v>7600</v>
          </cell>
        </row>
        <row r="566">
          <cell r="K566">
            <v>82858871</v>
          </cell>
          <cell r="L566">
            <v>0</v>
          </cell>
          <cell r="M566">
            <v>7600</v>
          </cell>
        </row>
        <row r="567">
          <cell r="K567">
            <v>75569107</v>
          </cell>
          <cell r="L567">
            <v>0</v>
          </cell>
          <cell r="M567">
            <v>7600</v>
          </cell>
        </row>
        <row r="568">
          <cell r="K568">
            <v>62923186</v>
          </cell>
          <cell r="L568">
            <v>0</v>
          </cell>
          <cell r="M568">
            <v>7600</v>
          </cell>
        </row>
        <row r="569">
          <cell r="K569">
            <v>59632000</v>
          </cell>
          <cell r="L569">
            <v>0</v>
          </cell>
          <cell r="M569">
            <v>7600</v>
          </cell>
        </row>
        <row r="570">
          <cell r="K570">
            <v>57857000</v>
          </cell>
          <cell r="L570">
            <v>0</v>
          </cell>
          <cell r="M570">
            <v>7600</v>
          </cell>
        </row>
        <row r="571">
          <cell r="K571">
            <v>51923558</v>
          </cell>
          <cell r="L571">
            <v>0</v>
          </cell>
          <cell r="M571">
            <v>7600</v>
          </cell>
        </row>
        <row r="572">
          <cell r="K572">
            <v>42535000</v>
          </cell>
          <cell r="L572">
            <v>0</v>
          </cell>
          <cell r="M572">
            <v>7600</v>
          </cell>
        </row>
        <row r="573">
          <cell r="K573">
            <v>40027710</v>
          </cell>
          <cell r="L573">
            <v>0</v>
          </cell>
          <cell r="M573">
            <v>7600</v>
          </cell>
        </row>
        <row r="574">
          <cell r="K574">
            <v>33444268</v>
          </cell>
          <cell r="L574">
            <v>0</v>
          </cell>
          <cell r="M574">
            <v>7600</v>
          </cell>
        </row>
        <row r="575">
          <cell r="K575">
            <v>27295842</v>
          </cell>
          <cell r="L575">
            <v>0</v>
          </cell>
          <cell r="M575">
            <v>7600</v>
          </cell>
        </row>
        <row r="576">
          <cell r="K576">
            <v>24111000</v>
          </cell>
          <cell r="L576">
            <v>0</v>
          </cell>
          <cell r="M576">
            <v>7600</v>
          </cell>
        </row>
        <row r="577">
          <cell r="K577">
            <v>20179305</v>
          </cell>
          <cell r="L577">
            <v>0</v>
          </cell>
          <cell r="M577">
            <v>7600</v>
          </cell>
        </row>
        <row r="578">
          <cell r="K578">
            <v>18772826</v>
          </cell>
          <cell r="L578">
            <v>0</v>
          </cell>
          <cell r="M578">
            <v>7600</v>
          </cell>
        </row>
        <row r="579">
          <cell r="K579">
            <v>15220000</v>
          </cell>
          <cell r="L579">
            <v>0</v>
          </cell>
          <cell r="M579">
            <v>7600</v>
          </cell>
        </row>
        <row r="580">
          <cell r="K580">
            <v>13930026</v>
          </cell>
          <cell r="L580">
            <v>0</v>
          </cell>
          <cell r="M580">
            <v>7600</v>
          </cell>
        </row>
        <row r="581">
          <cell r="K581">
            <v>6280000</v>
          </cell>
          <cell r="L581">
            <v>0</v>
          </cell>
          <cell r="M581">
            <v>7600</v>
          </cell>
        </row>
        <row r="582">
          <cell r="K582">
            <v>4514828</v>
          </cell>
          <cell r="L582">
            <v>0</v>
          </cell>
          <cell r="M582">
            <v>7600</v>
          </cell>
        </row>
        <row r="583">
          <cell r="K583">
            <v>1375000</v>
          </cell>
          <cell r="L583">
            <v>0</v>
          </cell>
          <cell r="M583">
            <v>7600</v>
          </cell>
        </row>
        <row r="584">
          <cell r="K584">
            <v>1000000</v>
          </cell>
          <cell r="L584">
            <v>0</v>
          </cell>
          <cell r="M584">
            <v>7600</v>
          </cell>
        </row>
        <row r="585">
          <cell r="K585">
            <v>970000</v>
          </cell>
          <cell r="L585">
            <v>0</v>
          </cell>
          <cell r="M585">
            <v>7600</v>
          </cell>
        </row>
        <row r="586">
          <cell r="K586">
            <v>895584</v>
          </cell>
          <cell r="L586">
            <v>0</v>
          </cell>
          <cell r="M586">
            <v>7600</v>
          </cell>
        </row>
        <row r="587">
          <cell r="K587">
            <v>550000</v>
          </cell>
          <cell r="L587">
            <v>0</v>
          </cell>
          <cell r="M587">
            <v>7600</v>
          </cell>
        </row>
        <row r="588">
          <cell r="K588">
            <v>516464</v>
          </cell>
          <cell r="L588">
            <v>0</v>
          </cell>
          <cell r="M588">
            <v>7600</v>
          </cell>
        </row>
        <row r="589">
          <cell r="K589">
            <v>402500</v>
          </cell>
          <cell r="L589">
            <v>0</v>
          </cell>
          <cell r="M589">
            <v>7600</v>
          </cell>
        </row>
        <row r="590">
          <cell r="K590">
            <v>400000</v>
          </cell>
          <cell r="L590">
            <v>0</v>
          </cell>
          <cell r="M590">
            <v>7600</v>
          </cell>
        </row>
        <row r="591">
          <cell r="K591">
            <v>311986</v>
          </cell>
          <cell r="L591">
            <v>0</v>
          </cell>
          <cell r="M591">
            <v>7600</v>
          </cell>
        </row>
        <row r="592">
          <cell r="K592">
            <v>279411</v>
          </cell>
          <cell r="L592">
            <v>0</v>
          </cell>
          <cell r="M592">
            <v>7600</v>
          </cell>
        </row>
        <row r="593">
          <cell r="K593">
            <v>257400</v>
          </cell>
          <cell r="L593">
            <v>0</v>
          </cell>
          <cell r="M593">
            <v>7600</v>
          </cell>
        </row>
        <row r="594">
          <cell r="K594">
            <v>215671</v>
          </cell>
          <cell r="L594">
            <v>0</v>
          </cell>
          <cell r="M594">
            <v>7600</v>
          </cell>
        </row>
        <row r="595">
          <cell r="K595">
            <v>93000</v>
          </cell>
          <cell r="L595">
            <v>0</v>
          </cell>
          <cell r="M595">
            <v>7600</v>
          </cell>
        </row>
        <row r="596">
          <cell r="K596">
            <v>93000</v>
          </cell>
          <cell r="L596">
            <v>0</v>
          </cell>
          <cell r="M596">
            <v>7600</v>
          </cell>
        </row>
        <row r="597">
          <cell r="K597">
            <v>81858</v>
          </cell>
          <cell r="L597">
            <v>0</v>
          </cell>
          <cell r="M597">
            <v>7600</v>
          </cell>
        </row>
        <row r="598">
          <cell r="K598">
            <v>75472</v>
          </cell>
          <cell r="L598">
            <v>0</v>
          </cell>
          <cell r="M598">
            <v>7600</v>
          </cell>
        </row>
        <row r="599">
          <cell r="K599">
            <v>62400</v>
          </cell>
          <cell r="L599">
            <v>0</v>
          </cell>
          <cell r="M599">
            <v>7600</v>
          </cell>
        </row>
        <row r="600">
          <cell r="K600">
            <v>0</v>
          </cell>
          <cell r="L600">
            <v>513276310</v>
          </cell>
          <cell r="M600">
            <v>7750</v>
          </cell>
        </row>
        <row r="601">
          <cell r="K601">
            <v>214088750</v>
          </cell>
          <cell r="L601">
            <v>0</v>
          </cell>
          <cell r="M601">
            <v>8000</v>
          </cell>
        </row>
        <row r="602">
          <cell r="K602">
            <v>110042771</v>
          </cell>
          <cell r="L602">
            <v>0</v>
          </cell>
          <cell r="M602">
            <v>8001</v>
          </cell>
        </row>
        <row r="603">
          <cell r="K603">
            <v>105705600</v>
          </cell>
          <cell r="L603">
            <v>0</v>
          </cell>
          <cell r="M603">
            <v>8002</v>
          </cell>
        </row>
        <row r="604">
          <cell r="K604">
            <v>95246446</v>
          </cell>
          <cell r="L604">
            <v>0</v>
          </cell>
          <cell r="M604">
            <v>8003</v>
          </cell>
        </row>
        <row r="605">
          <cell r="K605">
            <v>83872573</v>
          </cell>
          <cell r="L605">
            <v>0</v>
          </cell>
          <cell r="M605">
            <v>8004</v>
          </cell>
        </row>
        <row r="606">
          <cell r="K606">
            <v>35000000</v>
          </cell>
          <cell r="L606">
            <v>0</v>
          </cell>
          <cell r="M606">
            <v>8004</v>
          </cell>
        </row>
        <row r="607">
          <cell r="K607">
            <v>30000000</v>
          </cell>
          <cell r="L607">
            <v>0</v>
          </cell>
          <cell r="M607">
            <v>8004</v>
          </cell>
        </row>
        <row r="608">
          <cell r="K608">
            <v>138000000</v>
          </cell>
          <cell r="L608">
            <v>0</v>
          </cell>
          <cell r="M608">
            <v>8200</v>
          </cell>
        </row>
        <row r="609">
          <cell r="K609">
            <v>79497600</v>
          </cell>
          <cell r="L609">
            <v>0</v>
          </cell>
          <cell r="M609">
            <v>8200</v>
          </cell>
        </row>
        <row r="610">
          <cell r="K610">
            <v>58288462</v>
          </cell>
          <cell r="L610">
            <v>0</v>
          </cell>
          <cell r="M610">
            <v>1303</v>
          </cell>
        </row>
        <row r="611">
          <cell r="K611">
            <v>52674000</v>
          </cell>
          <cell r="L611">
            <v>0</v>
          </cell>
          <cell r="M611">
            <v>1303</v>
          </cell>
        </row>
        <row r="612">
          <cell r="K612">
            <v>24024000</v>
          </cell>
          <cell r="L612">
            <v>0</v>
          </cell>
          <cell r="M612">
            <v>8200</v>
          </cell>
        </row>
        <row r="613">
          <cell r="K613">
            <v>11527360</v>
          </cell>
          <cell r="L613">
            <v>0</v>
          </cell>
          <cell r="M613">
            <v>8200</v>
          </cell>
        </row>
        <row r="614">
          <cell r="K614">
            <v>10000000</v>
          </cell>
          <cell r="L614">
            <v>0</v>
          </cell>
          <cell r="M614">
            <v>8200</v>
          </cell>
        </row>
        <row r="615">
          <cell r="K615">
            <v>7420000</v>
          </cell>
          <cell r="L615">
            <v>0</v>
          </cell>
          <cell r="M615">
            <v>8200</v>
          </cell>
        </row>
        <row r="616">
          <cell r="K616">
            <v>5000000</v>
          </cell>
          <cell r="L616">
            <v>0</v>
          </cell>
          <cell r="M616">
            <v>8200</v>
          </cell>
        </row>
        <row r="617">
          <cell r="K617">
            <v>2050000</v>
          </cell>
          <cell r="L617">
            <v>0</v>
          </cell>
          <cell r="M617">
            <v>8200</v>
          </cell>
        </row>
        <row r="618">
          <cell r="K618">
            <v>90000</v>
          </cell>
          <cell r="L618">
            <v>0</v>
          </cell>
          <cell r="M618">
            <v>8200</v>
          </cell>
        </row>
        <row r="619">
          <cell r="K619">
            <v>5015985920</v>
          </cell>
          <cell r="L619">
            <v>0</v>
          </cell>
          <cell r="M619">
            <v>9900</v>
          </cell>
        </row>
        <row r="620">
          <cell r="K620">
            <v>655100000</v>
          </cell>
          <cell r="L620">
            <v>0</v>
          </cell>
          <cell r="M620">
            <v>9900</v>
          </cell>
        </row>
        <row r="621">
          <cell r="K621">
            <v>45002120</v>
          </cell>
          <cell r="L621">
            <v>0</v>
          </cell>
          <cell r="M621">
            <v>9900</v>
          </cell>
        </row>
        <row r="622">
          <cell r="K622">
            <v>30784000</v>
          </cell>
          <cell r="L622">
            <v>0</v>
          </cell>
          <cell r="M622">
            <v>9900</v>
          </cell>
        </row>
        <row r="623">
          <cell r="K623">
            <v>30000000</v>
          </cell>
          <cell r="L623">
            <v>0</v>
          </cell>
          <cell r="M623">
            <v>9900</v>
          </cell>
        </row>
        <row r="624">
          <cell r="K624">
            <v>22400000</v>
          </cell>
          <cell r="L624">
            <v>0</v>
          </cell>
          <cell r="M624">
            <v>9900</v>
          </cell>
        </row>
        <row r="625">
          <cell r="K625">
            <v>17000000</v>
          </cell>
          <cell r="L625">
            <v>0</v>
          </cell>
          <cell r="M625">
            <v>9900</v>
          </cell>
        </row>
        <row r="626">
          <cell r="K626">
            <v>10816000</v>
          </cell>
          <cell r="L626">
            <v>0</v>
          </cell>
          <cell r="M626">
            <v>9900</v>
          </cell>
        </row>
        <row r="627">
          <cell r="K627">
            <v>201205480</v>
          </cell>
          <cell r="L627">
            <v>0</v>
          </cell>
          <cell r="M627">
            <v>1730</v>
          </cell>
        </row>
        <row r="628">
          <cell r="K628">
            <v>127898100000</v>
          </cell>
          <cell r="L628">
            <v>0</v>
          </cell>
          <cell r="M628">
            <v>9000</v>
          </cell>
        </row>
        <row r="629">
          <cell r="K629">
            <v>2557361479</v>
          </cell>
          <cell r="L629">
            <v>0</v>
          </cell>
          <cell r="M629">
            <v>9100</v>
          </cell>
        </row>
        <row r="630">
          <cell r="K630">
            <v>1844210928</v>
          </cell>
          <cell r="L630">
            <v>0</v>
          </cell>
          <cell r="M630">
            <v>9200</v>
          </cell>
        </row>
        <row r="631">
          <cell r="K631">
            <v>9709956419</v>
          </cell>
          <cell r="L631">
            <v>0</v>
          </cell>
          <cell r="M631">
            <v>9300</v>
          </cell>
        </row>
        <row r="632">
          <cell r="K632">
            <v>1178285542</v>
          </cell>
          <cell r="L632">
            <v>0</v>
          </cell>
          <cell r="M632">
            <v>9400</v>
          </cell>
        </row>
        <row r="633">
          <cell r="K633">
            <v>896869637</v>
          </cell>
          <cell r="L633">
            <v>0</v>
          </cell>
          <cell r="M633">
            <v>9700</v>
          </cell>
        </row>
        <row r="634">
          <cell r="K634">
            <v>1783770728</v>
          </cell>
          <cell r="L634">
            <v>0</v>
          </cell>
          <cell r="M634">
            <v>9600</v>
          </cell>
        </row>
        <row r="635">
          <cell r="K635">
            <v>280358034</v>
          </cell>
          <cell r="L635">
            <v>0</v>
          </cell>
          <cell r="M635">
            <v>9800</v>
          </cell>
        </row>
        <row r="636">
          <cell r="K636">
            <v>215939557</v>
          </cell>
          <cell r="L636">
            <v>0</v>
          </cell>
          <cell r="M636">
            <v>1000</v>
          </cell>
        </row>
        <row r="637">
          <cell r="K637">
            <v>170564815</v>
          </cell>
          <cell r="L637">
            <v>0</v>
          </cell>
          <cell r="M637">
            <v>1001</v>
          </cell>
        </row>
        <row r="638">
          <cell r="K638">
            <v>45610000</v>
          </cell>
          <cell r="L638">
            <v>0</v>
          </cell>
          <cell r="M638">
            <v>1002</v>
          </cell>
        </row>
        <row r="639">
          <cell r="K639">
            <v>45007322</v>
          </cell>
          <cell r="L639">
            <v>0</v>
          </cell>
          <cell r="M639">
            <v>1003</v>
          </cell>
        </row>
        <row r="640">
          <cell r="K640">
            <v>31821463</v>
          </cell>
          <cell r="L640">
            <v>0</v>
          </cell>
          <cell r="M640">
            <v>1160</v>
          </cell>
        </row>
        <row r="641">
          <cell r="K641">
            <v>253363500</v>
          </cell>
          <cell r="L641">
            <v>0</v>
          </cell>
          <cell r="M641">
            <v>1030</v>
          </cell>
        </row>
        <row r="642">
          <cell r="K642">
            <v>0</v>
          </cell>
          <cell r="L642">
            <v>1102767623</v>
          </cell>
          <cell r="M642">
            <v>9150</v>
          </cell>
        </row>
        <row r="643">
          <cell r="K643">
            <v>0</v>
          </cell>
          <cell r="L643">
            <v>952592391</v>
          </cell>
          <cell r="M643">
            <v>9250</v>
          </cell>
        </row>
        <row r="644">
          <cell r="K644">
            <v>0</v>
          </cell>
          <cell r="L644">
            <v>4808642269</v>
          </cell>
          <cell r="M644">
            <v>9350</v>
          </cell>
        </row>
        <row r="645">
          <cell r="K645">
            <v>0</v>
          </cell>
          <cell r="L645">
            <v>835890706</v>
          </cell>
          <cell r="M645">
            <v>9450</v>
          </cell>
        </row>
        <row r="646">
          <cell r="K646">
            <v>0</v>
          </cell>
          <cell r="L646">
            <v>618896751</v>
          </cell>
          <cell r="M646">
            <v>9750</v>
          </cell>
        </row>
        <row r="647">
          <cell r="K647">
            <v>0</v>
          </cell>
          <cell r="L647">
            <v>1006701320</v>
          </cell>
          <cell r="M647">
            <v>9650</v>
          </cell>
        </row>
        <row r="648">
          <cell r="K648">
            <v>0</v>
          </cell>
          <cell r="L648">
            <v>46329922</v>
          </cell>
          <cell r="M648">
            <v>1030</v>
          </cell>
        </row>
        <row r="649">
          <cell r="K649">
            <v>0</v>
          </cell>
          <cell r="L649">
            <v>64678087195</v>
          </cell>
          <cell r="M649">
            <v>5200</v>
          </cell>
        </row>
        <row r="650">
          <cell r="K650">
            <v>0</v>
          </cell>
          <cell r="L650">
            <v>23508960</v>
          </cell>
          <cell r="M650">
            <v>5208</v>
          </cell>
        </row>
        <row r="651">
          <cell r="K651">
            <v>0</v>
          </cell>
          <cell r="L651">
            <v>3774238</v>
          </cell>
          <cell r="M651">
            <v>5205</v>
          </cell>
        </row>
        <row r="652">
          <cell r="K652">
            <v>0</v>
          </cell>
          <cell r="L652">
            <v>30000</v>
          </cell>
          <cell r="M652">
            <v>5207</v>
          </cell>
        </row>
        <row r="653">
          <cell r="K653">
            <v>7778514</v>
          </cell>
          <cell r="L653">
            <v>0</v>
          </cell>
          <cell r="M653">
            <v>1200</v>
          </cell>
        </row>
        <row r="654">
          <cell r="K654">
            <v>2145000</v>
          </cell>
          <cell r="L654">
            <v>0</v>
          </cell>
          <cell r="M654">
            <v>1200</v>
          </cell>
        </row>
        <row r="655">
          <cell r="K655">
            <v>1116000</v>
          </cell>
          <cell r="L655">
            <v>0</v>
          </cell>
          <cell r="M655">
            <v>1200</v>
          </cell>
        </row>
        <row r="656">
          <cell r="K656">
            <v>720000</v>
          </cell>
          <cell r="L656">
            <v>0</v>
          </cell>
          <cell r="M656">
            <v>1200</v>
          </cell>
        </row>
        <row r="657">
          <cell r="K657">
            <v>300000</v>
          </cell>
          <cell r="L657">
            <v>0</v>
          </cell>
          <cell r="M657">
            <v>1200</v>
          </cell>
        </row>
        <row r="658">
          <cell r="K658">
            <v>0</v>
          </cell>
          <cell r="L658">
            <v>4438379532</v>
          </cell>
          <cell r="M658">
            <v>1211</v>
          </cell>
        </row>
        <row r="659">
          <cell r="K659">
            <v>0</v>
          </cell>
          <cell r="L659">
            <v>3901505640</v>
          </cell>
          <cell r="M659">
            <v>1212</v>
          </cell>
        </row>
        <row r="660">
          <cell r="K660">
            <v>0</v>
          </cell>
          <cell r="L660">
            <v>2830570200</v>
          </cell>
          <cell r="M660">
            <v>1213</v>
          </cell>
        </row>
        <row r="661">
          <cell r="K661">
            <v>0</v>
          </cell>
          <cell r="L661">
            <v>1466750731</v>
          </cell>
          <cell r="M661">
            <v>1214</v>
          </cell>
        </row>
        <row r="662">
          <cell r="K662">
            <v>0</v>
          </cell>
          <cell r="L662">
            <v>810405638</v>
          </cell>
          <cell r="M662">
            <v>1217</v>
          </cell>
        </row>
        <row r="663">
          <cell r="K663">
            <v>0</v>
          </cell>
          <cell r="L663">
            <v>704629890</v>
          </cell>
          <cell r="M663">
            <v>1218</v>
          </cell>
        </row>
        <row r="664">
          <cell r="K664">
            <v>0</v>
          </cell>
          <cell r="L664">
            <v>571517186</v>
          </cell>
          <cell r="M664">
            <v>1219</v>
          </cell>
        </row>
        <row r="665">
          <cell r="K665">
            <v>0</v>
          </cell>
          <cell r="L665">
            <v>542380160</v>
          </cell>
          <cell r="M665">
            <v>1220</v>
          </cell>
        </row>
        <row r="666">
          <cell r="K666">
            <v>0</v>
          </cell>
          <cell r="L666">
            <v>530496818</v>
          </cell>
          <cell r="M666">
            <v>1221</v>
          </cell>
        </row>
        <row r="667">
          <cell r="K667">
            <v>0</v>
          </cell>
          <cell r="L667">
            <v>509765940</v>
          </cell>
          <cell r="M667">
            <v>1216</v>
          </cell>
        </row>
        <row r="668">
          <cell r="K668">
            <v>0</v>
          </cell>
          <cell r="L668">
            <v>487620594</v>
          </cell>
          <cell r="M668">
            <v>1223</v>
          </cell>
        </row>
        <row r="669">
          <cell r="K669">
            <v>0</v>
          </cell>
          <cell r="L669">
            <v>474968454</v>
          </cell>
          <cell r="M669">
            <v>1215</v>
          </cell>
        </row>
        <row r="670">
          <cell r="K670">
            <v>0</v>
          </cell>
          <cell r="L670">
            <v>472445158</v>
          </cell>
          <cell r="M670">
            <v>1222</v>
          </cell>
        </row>
        <row r="671">
          <cell r="K671">
            <v>0</v>
          </cell>
          <cell r="L671">
            <v>465523847</v>
          </cell>
          <cell r="M671">
            <v>1225</v>
          </cell>
        </row>
        <row r="672">
          <cell r="K672">
            <v>0</v>
          </cell>
          <cell r="L672">
            <v>425969490</v>
          </cell>
          <cell r="M672">
            <v>1224</v>
          </cell>
        </row>
        <row r="673">
          <cell r="K673">
            <v>0</v>
          </cell>
          <cell r="L673">
            <v>415261900</v>
          </cell>
          <cell r="M673">
            <v>1228</v>
          </cell>
        </row>
        <row r="674">
          <cell r="K674">
            <v>0</v>
          </cell>
          <cell r="L674">
            <v>383507270</v>
          </cell>
          <cell r="M674">
            <v>1227</v>
          </cell>
        </row>
        <row r="675">
          <cell r="K675">
            <v>0</v>
          </cell>
          <cell r="L675">
            <v>363994534</v>
          </cell>
          <cell r="M675">
            <v>1229</v>
          </cell>
        </row>
        <row r="676">
          <cell r="K676">
            <v>0</v>
          </cell>
          <cell r="L676">
            <v>354205140</v>
          </cell>
          <cell r="M676">
            <v>1226</v>
          </cell>
        </row>
        <row r="677">
          <cell r="K677">
            <v>0</v>
          </cell>
          <cell r="L677">
            <v>282310940</v>
          </cell>
          <cell r="M677">
            <v>1232</v>
          </cell>
        </row>
        <row r="678">
          <cell r="K678">
            <v>0</v>
          </cell>
          <cell r="L678">
            <v>258700590</v>
          </cell>
          <cell r="M678">
            <v>1200</v>
          </cell>
        </row>
        <row r="679">
          <cell r="K679">
            <v>0</v>
          </cell>
          <cell r="L679">
            <v>243894575</v>
          </cell>
          <cell r="M679">
            <v>1200</v>
          </cell>
        </row>
        <row r="680">
          <cell r="K680">
            <v>0</v>
          </cell>
          <cell r="L680">
            <v>225018394</v>
          </cell>
          <cell r="M680">
            <v>1233</v>
          </cell>
        </row>
        <row r="681">
          <cell r="K681">
            <v>0</v>
          </cell>
          <cell r="L681">
            <v>196767240</v>
          </cell>
          <cell r="M681">
            <v>1200</v>
          </cell>
        </row>
        <row r="682">
          <cell r="K682">
            <v>0</v>
          </cell>
          <cell r="L682">
            <v>194019126</v>
          </cell>
          <cell r="M682">
            <v>1230</v>
          </cell>
        </row>
        <row r="683">
          <cell r="K683">
            <v>0</v>
          </cell>
          <cell r="L683">
            <v>192421958</v>
          </cell>
          <cell r="M683">
            <v>1200</v>
          </cell>
        </row>
        <row r="684">
          <cell r="K684">
            <v>0</v>
          </cell>
          <cell r="L684">
            <v>179889520</v>
          </cell>
          <cell r="M684">
            <v>1200</v>
          </cell>
        </row>
        <row r="685">
          <cell r="K685">
            <v>0</v>
          </cell>
          <cell r="L685">
            <v>141461879</v>
          </cell>
          <cell r="M685">
            <v>1200</v>
          </cell>
        </row>
        <row r="686">
          <cell r="K686">
            <v>0</v>
          </cell>
          <cell r="L686">
            <v>132090212</v>
          </cell>
          <cell r="M686">
            <v>1200</v>
          </cell>
        </row>
        <row r="687">
          <cell r="K687">
            <v>0</v>
          </cell>
          <cell r="L687">
            <v>121810350</v>
          </cell>
          <cell r="M687">
            <v>1200</v>
          </cell>
        </row>
        <row r="688">
          <cell r="K688">
            <v>0</v>
          </cell>
          <cell r="L688">
            <v>116089280</v>
          </cell>
          <cell r="M688">
            <v>1200</v>
          </cell>
        </row>
        <row r="689">
          <cell r="K689">
            <v>0</v>
          </cell>
          <cell r="L689">
            <v>115869855</v>
          </cell>
          <cell r="M689">
            <v>1200</v>
          </cell>
        </row>
        <row r="690">
          <cell r="K690">
            <v>0</v>
          </cell>
          <cell r="L690">
            <v>107010390</v>
          </cell>
          <cell r="M690">
            <v>1234</v>
          </cell>
        </row>
        <row r="691">
          <cell r="K691">
            <v>0</v>
          </cell>
          <cell r="L691">
            <v>106598590</v>
          </cell>
          <cell r="M691">
            <v>1200</v>
          </cell>
        </row>
        <row r="692">
          <cell r="K692">
            <v>0</v>
          </cell>
          <cell r="L692">
            <v>105065600</v>
          </cell>
          <cell r="M692">
            <v>1200</v>
          </cell>
        </row>
        <row r="693">
          <cell r="K693">
            <v>0</v>
          </cell>
          <cell r="L693">
            <v>100437866</v>
          </cell>
          <cell r="M693">
            <v>1200</v>
          </cell>
        </row>
        <row r="694">
          <cell r="K694">
            <v>0</v>
          </cell>
          <cell r="L694">
            <v>98863420</v>
          </cell>
          <cell r="M694">
            <v>1200</v>
          </cell>
        </row>
        <row r="695">
          <cell r="K695">
            <v>0</v>
          </cell>
          <cell r="L695">
            <v>83975539</v>
          </cell>
          <cell r="M695">
            <v>1200</v>
          </cell>
        </row>
        <row r="696">
          <cell r="K696">
            <v>0</v>
          </cell>
          <cell r="L696">
            <v>83683400</v>
          </cell>
          <cell r="M696">
            <v>1200</v>
          </cell>
        </row>
        <row r="697">
          <cell r="K697">
            <v>0</v>
          </cell>
          <cell r="L697">
            <v>82320000</v>
          </cell>
          <cell r="M697">
            <v>1200</v>
          </cell>
        </row>
        <row r="698">
          <cell r="K698">
            <v>0</v>
          </cell>
          <cell r="L698">
            <v>74762720</v>
          </cell>
          <cell r="M698">
            <v>1200</v>
          </cell>
        </row>
        <row r="699">
          <cell r="K699">
            <v>0</v>
          </cell>
          <cell r="L699">
            <v>70258180</v>
          </cell>
          <cell r="M699">
            <v>1200</v>
          </cell>
        </row>
        <row r="700">
          <cell r="K700">
            <v>0</v>
          </cell>
          <cell r="L700">
            <v>63629919</v>
          </cell>
          <cell r="M700">
            <v>1200</v>
          </cell>
        </row>
        <row r="701">
          <cell r="K701">
            <v>0</v>
          </cell>
          <cell r="L701">
            <v>61281113</v>
          </cell>
          <cell r="M701">
            <v>1200</v>
          </cell>
        </row>
        <row r="702">
          <cell r="K702">
            <v>0</v>
          </cell>
          <cell r="L702">
            <v>57569642</v>
          </cell>
          <cell r="M702">
            <v>1200</v>
          </cell>
        </row>
        <row r="703">
          <cell r="K703">
            <v>0</v>
          </cell>
          <cell r="L703">
            <v>47828750</v>
          </cell>
          <cell r="M703">
            <v>1200</v>
          </cell>
        </row>
        <row r="704">
          <cell r="K704">
            <v>0</v>
          </cell>
          <cell r="L704">
            <v>40165527</v>
          </cell>
          <cell r="M704">
            <v>1200</v>
          </cell>
        </row>
        <row r="705">
          <cell r="K705">
            <v>0</v>
          </cell>
          <cell r="L705">
            <v>38312500</v>
          </cell>
          <cell r="M705">
            <v>1200</v>
          </cell>
        </row>
        <row r="706">
          <cell r="K706">
            <v>0</v>
          </cell>
          <cell r="L706">
            <v>34562800</v>
          </cell>
          <cell r="M706">
            <v>1200</v>
          </cell>
        </row>
        <row r="707">
          <cell r="K707">
            <v>0</v>
          </cell>
          <cell r="L707">
            <v>28584380</v>
          </cell>
          <cell r="M707">
            <v>1200</v>
          </cell>
        </row>
        <row r="708">
          <cell r="K708">
            <v>0</v>
          </cell>
          <cell r="L708">
            <v>27000000</v>
          </cell>
          <cell r="M708">
            <v>1200</v>
          </cell>
        </row>
        <row r="709">
          <cell r="K709">
            <v>0</v>
          </cell>
          <cell r="L709">
            <v>25098716</v>
          </cell>
          <cell r="M709">
            <v>1200</v>
          </cell>
        </row>
        <row r="710">
          <cell r="K710">
            <v>0</v>
          </cell>
          <cell r="L710">
            <v>22546720</v>
          </cell>
          <cell r="M710">
            <v>1200</v>
          </cell>
        </row>
        <row r="711">
          <cell r="K711">
            <v>0</v>
          </cell>
          <cell r="L711">
            <v>20632500</v>
          </cell>
          <cell r="M711">
            <v>1200</v>
          </cell>
        </row>
        <row r="712">
          <cell r="K712">
            <v>0</v>
          </cell>
          <cell r="L712">
            <v>16603746</v>
          </cell>
          <cell r="M712">
            <v>1200</v>
          </cell>
        </row>
        <row r="713">
          <cell r="K713">
            <v>0</v>
          </cell>
          <cell r="L713">
            <v>10608250</v>
          </cell>
          <cell r="M713">
            <v>1200</v>
          </cell>
        </row>
        <row r="714">
          <cell r="K714">
            <v>0</v>
          </cell>
          <cell r="L714">
            <v>6822000</v>
          </cell>
          <cell r="M714">
            <v>1200</v>
          </cell>
        </row>
        <row r="715">
          <cell r="K715">
            <v>0</v>
          </cell>
          <cell r="L715">
            <v>4257000</v>
          </cell>
          <cell r="M715">
            <v>1200</v>
          </cell>
        </row>
        <row r="716">
          <cell r="K716">
            <v>0</v>
          </cell>
          <cell r="L716">
            <v>3336030</v>
          </cell>
          <cell r="M716">
            <v>1200</v>
          </cell>
        </row>
        <row r="717">
          <cell r="K717">
            <v>0</v>
          </cell>
          <cell r="L717">
            <v>1830000</v>
          </cell>
          <cell r="M717">
            <v>1200</v>
          </cell>
        </row>
        <row r="718">
          <cell r="K718">
            <v>0</v>
          </cell>
          <cell r="L718">
            <v>1704020</v>
          </cell>
          <cell r="M718">
            <v>1200</v>
          </cell>
        </row>
        <row r="719">
          <cell r="K719">
            <v>0</v>
          </cell>
          <cell r="L719">
            <v>1538700</v>
          </cell>
          <cell r="M719">
            <v>1200</v>
          </cell>
        </row>
        <row r="720">
          <cell r="K720">
            <v>0</v>
          </cell>
          <cell r="L720">
            <v>1217026</v>
          </cell>
          <cell r="M720">
            <v>1200</v>
          </cell>
        </row>
        <row r="721">
          <cell r="K721">
            <v>0</v>
          </cell>
          <cell r="L721">
            <v>395000</v>
          </cell>
          <cell r="M721">
            <v>1200</v>
          </cell>
        </row>
        <row r="722">
          <cell r="K722">
            <v>0</v>
          </cell>
          <cell r="L722">
            <v>308100</v>
          </cell>
          <cell r="M722">
            <v>1200</v>
          </cell>
        </row>
        <row r="723">
          <cell r="K723">
            <v>0</v>
          </cell>
          <cell r="L723">
            <v>258520</v>
          </cell>
          <cell r="M723">
            <v>1200</v>
          </cell>
        </row>
        <row r="724">
          <cell r="K724">
            <v>0</v>
          </cell>
          <cell r="L724">
            <v>250000</v>
          </cell>
          <cell r="M724">
            <v>1200</v>
          </cell>
        </row>
        <row r="725">
          <cell r="K725">
            <v>0</v>
          </cell>
          <cell r="L725">
            <v>44047750</v>
          </cell>
          <cell r="M725">
            <v>7502</v>
          </cell>
        </row>
        <row r="726">
          <cell r="K726">
            <v>0</v>
          </cell>
          <cell r="L726">
            <v>10124660</v>
          </cell>
          <cell r="M726">
            <v>7502</v>
          </cell>
        </row>
        <row r="727">
          <cell r="K727">
            <v>0</v>
          </cell>
          <cell r="L727">
            <v>8986022</v>
          </cell>
          <cell r="M727">
            <v>7502</v>
          </cell>
        </row>
        <row r="728">
          <cell r="K728">
            <v>0</v>
          </cell>
          <cell r="L728">
            <v>5226950</v>
          </cell>
          <cell r="M728">
            <v>7502</v>
          </cell>
        </row>
        <row r="729">
          <cell r="K729">
            <v>0</v>
          </cell>
          <cell r="L729">
            <v>4456250</v>
          </cell>
          <cell r="M729">
            <v>7502</v>
          </cell>
        </row>
        <row r="730">
          <cell r="K730">
            <v>0</v>
          </cell>
          <cell r="L730">
            <v>3720000</v>
          </cell>
          <cell r="M730">
            <v>7502</v>
          </cell>
        </row>
        <row r="731">
          <cell r="K731">
            <v>0</v>
          </cell>
          <cell r="L731">
            <v>3426500</v>
          </cell>
          <cell r="M731">
            <v>7502</v>
          </cell>
        </row>
        <row r="732">
          <cell r="K732">
            <v>0</v>
          </cell>
          <cell r="L732">
            <v>3129232</v>
          </cell>
          <cell r="M732">
            <v>7502</v>
          </cell>
        </row>
        <row r="733">
          <cell r="K733">
            <v>0</v>
          </cell>
          <cell r="L733">
            <v>2064000</v>
          </cell>
          <cell r="M733">
            <v>7502</v>
          </cell>
        </row>
        <row r="734">
          <cell r="K734">
            <v>0</v>
          </cell>
          <cell r="L734">
            <v>1135500</v>
          </cell>
          <cell r="M734">
            <v>7502</v>
          </cell>
        </row>
        <row r="735">
          <cell r="K735">
            <v>0</v>
          </cell>
          <cell r="L735">
            <v>1028000</v>
          </cell>
          <cell r="M735">
            <v>7502</v>
          </cell>
        </row>
        <row r="736">
          <cell r="K736">
            <v>0</v>
          </cell>
          <cell r="L736">
            <v>846400</v>
          </cell>
          <cell r="M736">
            <v>7502</v>
          </cell>
        </row>
        <row r="737">
          <cell r="K737">
            <v>0</v>
          </cell>
          <cell r="L737">
            <v>763820</v>
          </cell>
          <cell r="M737">
            <v>7502</v>
          </cell>
        </row>
        <row r="738">
          <cell r="K738">
            <v>0</v>
          </cell>
          <cell r="L738">
            <v>460000</v>
          </cell>
          <cell r="M738">
            <v>7502</v>
          </cell>
        </row>
        <row r="739">
          <cell r="K739">
            <v>0</v>
          </cell>
          <cell r="L739">
            <v>265436</v>
          </cell>
          <cell r="M739">
            <v>7502</v>
          </cell>
        </row>
        <row r="740">
          <cell r="K740">
            <v>0</v>
          </cell>
          <cell r="L740">
            <v>191100</v>
          </cell>
          <cell r="M740">
            <v>7502</v>
          </cell>
        </row>
        <row r="741">
          <cell r="K741">
            <v>0</v>
          </cell>
          <cell r="L741">
            <v>55000</v>
          </cell>
          <cell r="M741">
            <v>7502</v>
          </cell>
        </row>
        <row r="742">
          <cell r="K742">
            <v>0</v>
          </cell>
          <cell r="L742">
            <v>36864</v>
          </cell>
          <cell r="M742">
            <v>7502</v>
          </cell>
        </row>
        <row r="743">
          <cell r="K743">
            <v>0</v>
          </cell>
          <cell r="L743">
            <v>15000</v>
          </cell>
          <cell r="M743">
            <v>7502</v>
          </cell>
        </row>
        <row r="744">
          <cell r="K744">
            <v>0</v>
          </cell>
          <cell r="L744">
            <v>1674054720</v>
          </cell>
          <cell r="M744">
            <v>5200</v>
          </cell>
        </row>
        <row r="745">
          <cell r="K745">
            <v>0</v>
          </cell>
          <cell r="L745">
            <v>1134976700</v>
          </cell>
          <cell r="M745">
            <v>1200</v>
          </cell>
        </row>
        <row r="746">
          <cell r="K746">
            <v>0</v>
          </cell>
          <cell r="L746">
            <v>941276294</v>
          </cell>
          <cell r="M746">
            <v>1215</v>
          </cell>
        </row>
        <row r="747">
          <cell r="K747">
            <v>0</v>
          </cell>
          <cell r="L747">
            <v>629980000</v>
          </cell>
          <cell r="M747">
            <v>1216</v>
          </cell>
        </row>
        <row r="748">
          <cell r="K748">
            <v>0</v>
          </cell>
          <cell r="L748">
            <v>324767040</v>
          </cell>
          <cell r="M748">
            <v>1200</v>
          </cell>
        </row>
        <row r="749">
          <cell r="K749">
            <v>0</v>
          </cell>
          <cell r="L749">
            <v>179712000</v>
          </cell>
          <cell r="M749">
            <v>1212</v>
          </cell>
        </row>
        <row r="750">
          <cell r="K750">
            <v>0</v>
          </cell>
          <cell r="L750">
            <v>170235000</v>
          </cell>
          <cell r="M750">
            <v>1234</v>
          </cell>
        </row>
        <row r="751">
          <cell r="K751">
            <v>0</v>
          </cell>
          <cell r="L751">
            <v>111321600</v>
          </cell>
          <cell r="M751">
            <v>1200</v>
          </cell>
        </row>
        <row r="752">
          <cell r="K752">
            <v>0</v>
          </cell>
          <cell r="L752">
            <v>99864700</v>
          </cell>
          <cell r="M752">
            <v>1226</v>
          </cell>
        </row>
        <row r="753">
          <cell r="K753">
            <v>0</v>
          </cell>
          <cell r="L753">
            <v>81600000</v>
          </cell>
          <cell r="M753">
            <v>1200</v>
          </cell>
        </row>
        <row r="754">
          <cell r="K754">
            <v>0</v>
          </cell>
          <cell r="L754">
            <v>68040000</v>
          </cell>
          <cell r="M754">
            <v>1200</v>
          </cell>
        </row>
        <row r="755">
          <cell r="K755">
            <v>0</v>
          </cell>
          <cell r="L755">
            <v>59511400</v>
          </cell>
          <cell r="M755">
            <v>1219</v>
          </cell>
        </row>
        <row r="756">
          <cell r="K756">
            <v>0</v>
          </cell>
          <cell r="L756">
            <v>54139800</v>
          </cell>
          <cell r="M756">
            <v>1233</v>
          </cell>
        </row>
        <row r="757">
          <cell r="K757">
            <v>0</v>
          </cell>
          <cell r="L757">
            <v>41248000</v>
          </cell>
          <cell r="M757">
            <v>1224</v>
          </cell>
        </row>
        <row r="758">
          <cell r="K758">
            <v>0</v>
          </cell>
          <cell r="L758">
            <v>28996760</v>
          </cell>
          <cell r="M758">
            <v>1230</v>
          </cell>
        </row>
        <row r="759">
          <cell r="K759">
            <v>0</v>
          </cell>
          <cell r="L759">
            <v>24720000</v>
          </cell>
          <cell r="M759">
            <v>1232</v>
          </cell>
        </row>
        <row r="760">
          <cell r="K760">
            <v>0</v>
          </cell>
          <cell r="L760">
            <v>24180000</v>
          </cell>
          <cell r="M760">
            <v>1223</v>
          </cell>
        </row>
        <row r="761">
          <cell r="K761">
            <v>0</v>
          </cell>
          <cell r="L761">
            <v>17920000</v>
          </cell>
          <cell r="M761">
            <v>1218</v>
          </cell>
        </row>
        <row r="762">
          <cell r="K762">
            <v>0</v>
          </cell>
          <cell r="L762">
            <v>17200000</v>
          </cell>
          <cell r="M762">
            <v>1200</v>
          </cell>
        </row>
        <row r="763">
          <cell r="K763">
            <v>0</v>
          </cell>
          <cell r="L763">
            <v>14665250</v>
          </cell>
          <cell r="M763">
            <v>1200</v>
          </cell>
        </row>
        <row r="764">
          <cell r="K764">
            <v>0</v>
          </cell>
          <cell r="L764">
            <v>12120000</v>
          </cell>
          <cell r="M764">
            <v>1200</v>
          </cell>
        </row>
        <row r="765">
          <cell r="K765">
            <v>0</v>
          </cell>
          <cell r="L765">
            <v>7675000</v>
          </cell>
          <cell r="M765">
            <v>1200</v>
          </cell>
        </row>
        <row r="766">
          <cell r="K766">
            <v>0</v>
          </cell>
          <cell r="L766">
            <v>4544000</v>
          </cell>
          <cell r="M766">
            <v>1200</v>
          </cell>
        </row>
        <row r="767">
          <cell r="K767">
            <v>0</v>
          </cell>
          <cell r="L767">
            <v>2890500</v>
          </cell>
          <cell r="M767">
            <v>1200</v>
          </cell>
        </row>
        <row r="768">
          <cell r="K768">
            <v>0</v>
          </cell>
          <cell r="L768">
            <v>2828800</v>
          </cell>
          <cell r="M768">
            <v>1200</v>
          </cell>
        </row>
        <row r="769">
          <cell r="K769">
            <v>0</v>
          </cell>
          <cell r="L769">
            <v>2797080</v>
          </cell>
          <cell r="M769">
            <v>1200</v>
          </cell>
        </row>
        <row r="770">
          <cell r="K770">
            <v>0</v>
          </cell>
          <cell r="L770">
            <v>2775000</v>
          </cell>
          <cell r="M770">
            <v>1200</v>
          </cell>
        </row>
        <row r="771">
          <cell r="K771">
            <v>0</v>
          </cell>
          <cell r="L771">
            <v>2358400</v>
          </cell>
          <cell r="M771">
            <v>1200</v>
          </cell>
        </row>
        <row r="772">
          <cell r="K772">
            <v>0</v>
          </cell>
          <cell r="L772">
            <v>200000</v>
          </cell>
          <cell r="M772">
            <v>1200</v>
          </cell>
        </row>
        <row r="773">
          <cell r="K773">
            <v>0</v>
          </cell>
          <cell r="L773">
            <v>214517243</v>
          </cell>
          <cell r="M773">
            <v>1305</v>
          </cell>
        </row>
        <row r="774">
          <cell r="K774">
            <v>0</v>
          </cell>
          <cell r="L774">
            <v>39943726</v>
          </cell>
          <cell r="M774">
            <v>1305</v>
          </cell>
        </row>
        <row r="775">
          <cell r="K775">
            <v>0</v>
          </cell>
          <cell r="L775">
            <v>695782475</v>
          </cell>
          <cell r="M775">
            <v>1303</v>
          </cell>
        </row>
        <row r="776">
          <cell r="K776">
            <v>0</v>
          </cell>
          <cell r="L776">
            <v>674144747</v>
          </cell>
          <cell r="M776">
            <v>1303</v>
          </cell>
        </row>
        <row r="777">
          <cell r="K777">
            <v>0</v>
          </cell>
          <cell r="L777">
            <v>107888020</v>
          </cell>
          <cell r="M777">
            <v>1303</v>
          </cell>
        </row>
        <row r="778">
          <cell r="K778">
            <v>0</v>
          </cell>
          <cell r="L778">
            <v>78720000</v>
          </cell>
          <cell r="M778">
            <v>1303</v>
          </cell>
        </row>
        <row r="779">
          <cell r="K779">
            <v>0</v>
          </cell>
          <cell r="L779">
            <v>63849200</v>
          </cell>
          <cell r="M779">
            <v>1303</v>
          </cell>
        </row>
        <row r="780">
          <cell r="K780">
            <v>0</v>
          </cell>
          <cell r="L780">
            <v>25767682</v>
          </cell>
          <cell r="M780">
            <v>1303</v>
          </cell>
        </row>
        <row r="781">
          <cell r="K781">
            <v>0</v>
          </cell>
          <cell r="L781">
            <v>24952144</v>
          </cell>
          <cell r="M781">
            <v>1303</v>
          </cell>
        </row>
        <row r="782">
          <cell r="K782">
            <v>0</v>
          </cell>
          <cell r="L782">
            <v>12865669</v>
          </cell>
          <cell r="M782">
            <v>1303</v>
          </cell>
        </row>
        <row r="783">
          <cell r="K783">
            <v>0</v>
          </cell>
          <cell r="L783">
            <v>3559000</v>
          </cell>
          <cell r="M783">
            <v>1303</v>
          </cell>
        </row>
        <row r="784">
          <cell r="K784">
            <v>0</v>
          </cell>
          <cell r="L784">
            <v>1134432375</v>
          </cell>
          <cell r="M784">
            <v>1304</v>
          </cell>
        </row>
        <row r="785">
          <cell r="K785">
            <v>0</v>
          </cell>
          <cell r="L785">
            <v>12826800</v>
          </cell>
          <cell r="M785">
            <v>1304</v>
          </cell>
        </row>
        <row r="786">
          <cell r="K786">
            <v>0</v>
          </cell>
          <cell r="L786">
            <v>5406400</v>
          </cell>
          <cell r="M786">
            <v>1304</v>
          </cell>
        </row>
        <row r="787">
          <cell r="K787">
            <v>0</v>
          </cell>
          <cell r="L787">
            <v>5393000</v>
          </cell>
          <cell r="M787">
            <v>1304</v>
          </cell>
        </row>
        <row r="788">
          <cell r="K788">
            <v>0</v>
          </cell>
          <cell r="L788">
            <v>3720000</v>
          </cell>
          <cell r="M788">
            <v>1304</v>
          </cell>
        </row>
        <row r="789">
          <cell r="K789">
            <v>0</v>
          </cell>
          <cell r="L789">
            <v>3619200</v>
          </cell>
          <cell r="M789">
            <v>1304</v>
          </cell>
        </row>
        <row r="790">
          <cell r="K790">
            <v>0</v>
          </cell>
          <cell r="L790">
            <v>3600000</v>
          </cell>
          <cell r="M790">
            <v>1304</v>
          </cell>
        </row>
        <row r="791">
          <cell r="K791">
            <v>0</v>
          </cell>
          <cell r="L791">
            <v>2377600</v>
          </cell>
          <cell r="M791">
            <v>1304</v>
          </cell>
        </row>
        <row r="792">
          <cell r="K792">
            <v>0</v>
          </cell>
          <cell r="L792">
            <v>2289200</v>
          </cell>
          <cell r="M792">
            <v>1304</v>
          </cell>
        </row>
        <row r="793">
          <cell r="K793">
            <v>0</v>
          </cell>
          <cell r="L793">
            <v>1678000</v>
          </cell>
          <cell r="M793">
            <v>1304</v>
          </cell>
        </row>
        <row r="794">
          <cell r="K794">
            <v>0</v>
          </cell>
          <cell r="L794">
            <v>1625000</v>
          </cell>
          <cell r="M794">
            <v>1304</v>
          </cell>
        </row>
        <row r="795">
          <cell r="K795">
            <v>0</v>
          </cell>
          <cell r="L795">
            <v>700000</v>
          </cell>
          <cell r="M795">
            <v>1304</v>
          </cell>
        </row>
        <row r="796">
          <cell r="K796">
            <v>0</v>
          </cell>
          <cell r="L796">
            <v>476144</v>
          </cell>
          <cell r="M796">
            <v>1304</v>
          </cell>
        </row>
        <row r="797">
          <cell r="K797">
            <v>0</v>
          </cell>
          <cell r="L797">
            <v>435000</v>
          </cell>
          <cell r="M797">
            <v>1304</v>
          </cell>
        </row>
        <row r="798">
          <cell r="K798">
            <v>0</v>
          </cell>
          <cell r="L798">
            <v>276000</v>
          </cell>
          <cell r="M798">
            <v>1304</v>
          </cell>
        </row>
        <row r="799">
          <cell r="K799">
            <v>0</v>
          </cell>
          <cell r="L799">
            <v>112000</v>
          </cell>
          <cell r="M799">
            <v>1304</v>
          </cell>
        </row>
        <row r="800">
          <cell r="K800">
            <v>0</v>
          </cell>
          <cell r="L800">
            <v>100000</v>
          </cell>
          <cell r="M800">
            <v>1304</v>
          </cell>
        </row>
        <row r="801">
          <cell r="K801">
            <v>0</v>
          </cell>
          <cell r="L801">
            <v>100000</v>
          </cell>
          <cell r="M801">
            <v>1304</v>
          </cell>
        </row>
        <row r="802">
          <cell r="K802">
            <v>0</v>
          </cell>
          <cell r="L802">
            <v>8000</v>
          </cell>
          <cell r="M802">
            <v>1304</v>
          </cell>
        </row>
        <row r="803">
          <cell r="K803">
            <v>14250000</v>
          </cell>
          <cell r="L803">
            <v>0</v>
          </cell>
          <cell r="M803">
            <v>1300</v>
          </cell>
        </row>
        <row r="804">
          <cell r="K804">
            <v>13453500</v>
          </cell>
          <cell r="L804">
            <v>0</v>
          </cell>
          <cell r="M804">
            <v>1300</v>
          </cell>
        </row>
        <row r="805">
          <cell r="K805">
            <v>0</v>
          </cell>
          <cell r="L805">
            <v>4765731813</v>
          </cell>
          <cell r="M805">
            <v>5300</v>
          </cell>
        </row>
        <row r="806">
          <cell r="K806">
            <v>0</v>
          </cell>
          <cell r="L806">
            <v>1028306801</v>
          </cell>
          <cell r="M806">
            <v>5301</v>
          </cell>
        </row>
        <row r="807">
          <cell r="K807">
            <v>0</v>
          </cell>
          <cell r="L807">
            <v>550513524</v>
          </cell>
          <cell r="M807">
            <v>1306</v>
          </cell>
        </row>
        <row r="808">
          <cell r="K808">
            <v>0</v>
          </cell>
          <cell r="L808">
            <v>285553531</v>
          </cell>
          <cell r="M808">
            <v>1307</v>
          </cell>
        </row>
        <row r="809">
          <cell r="K809">
            <v>0</v>
          </cell>
          <cell r="L809">
            <v>266105706</v>
          </cell>
          <cell r="M809">
            <v>1308</v>
          </cell>
        </row>
        <row r="810">
          <cell r="K810">
            <v>0</v>
          </cell>
          <cell r="L810">
            <v>256505985</v>
          </cell>
          <cell r="M810">
            <v>1309</v>
          </cell>
        </row>
        <row r="811">
          <cell r="K811">
            <v>0</v>
          </cell>
          <cell r="L811">
            <v>245820000</v>
          </cell>
          <cell r="M811">
            <v>1310</v>
          </cell>
        </row>
        <row r="812">
          <cell r="K812">
            <v>0</v>
          </cell>
          <cell r="L812">
            <v>241065627</v>
          </cell>
          <cell r="M812">
            <v>1311</v>
          </cell>
        </row>
        <row r="813">
          <cell r="K813">
            <v>0</v>
          </cell>
          <cell r="L813">
            <v>213004919</v>
          </cell>
          <cell r="M813">
            <v>1312</v>
          </cell>
        </row>
        <row r="814">
          <cell r="K814">
            <v>0</v>
          </cell>
          <cell r="L814">
            <v>181200000</v>
          </cell>
          <cell r="M814">
            <v>1313</v>
          </cell>
        </row>
        <row r="815">
          <cell r="K815">
            <v>0</v>
          </cell>
          <cell r="L815">
            <v>171390000</v>
          </cell>
          <cell r="M815">
            <v>1314</v>
          </cell>
        </row>
        <row r="816">
          <cell r="K816">
            <v>0</v>
          </cell>
          <cell r="L816">
            <v>159636330</v>
          </cell>
          <cell r="M816">
            <v>1315</v>
          </cell>
        </row>
        <row r="817">
          <cell r="K817">
            <v>0</v>
          </cell>
          <cell r="L817">
            <v>155000000</v>
          </cell>
          <cell r="M817">
            <v>1316</v>
          </cell>
        </row>
        <row r="818">
          <cell r="K818">
            <v>0</v>
          </cell>
          <cell r="L818">
            <v>153246980</v>
          </cell>
          <cell r="M818">
            <v>1317</v>
          </cell>
        </row>
        <row r="819">
          <cell r="K819">
            <v>0</v>
          </cell>
          <cell r="L819">
            <v>107624340</v>
          </cell>
          <cell r="M819">
            <v>1318</v>
          </cell>
        </row>
        <row r="820">
          <cell r="K820">
            <v>0</v>
          </cell>
          <cell r="L820">
            <v>86000000</v>
          </cell>
          <cell r="M820">
            <v>1300</v>
          </cell>
        </row>
        <row r="821">
          <cell r="K821">
            <v>0</v>
          </cell>
          <cell r="L821">
            <v>81480000</v>
          </cell>
          <cell r="M821">
            <v>1300</v>
          </cell>
        </row>
        <row r="822">
          <cell r="K822">
            <v>0</v>
          </cell>
          <cell r="L822">
            <v>77502000</v>
          </cell>
          <cell r="M822">
            <v>1300</v>
          </cell>
        </row>
        <row r="823">
          <cell r="K823">
            <v>0</v>
          </cell>
          <cell r="L823">
            <v>67957602</v>
          </cell>
          <cell r="M823">
            <v>1300</v>
          </cell>
        </row>
        <row r="824">
          <cell r="K824">
            <v>0</v>
          </cell>
          <cell r="L824">
            <v>65573500</v>
          </cell>
          <cell r="M824">
            <v>1300</v>
          </cell>
        </row>
        <row r="825">
          <cell r="K825">
            <v>0</v>
          </cell>
          <cell r="L825">
            <v>48276397</v>
          </cell>
          <cell r="M825">
            <v>1300</v>
          </cell>
        </row>
        <row r="826">
          <cell r="K826">
            <v>0</v>
          </cell>
          <cell r="L826">
            <v>39200000</v>
          </cell>
          <cell r="M826">
            <v>1300</v>
          </cell>
        </row>
        <row r="827">
          <cell r="K827">
            <v>0</v>
          </cell>
          <cell r="L827">
            <v>36000000</v>
          </cell>
          <cell r="M827">
            <v>1300</v>
          </cell>
        </row>
        <row r="828">
          <cell r="K828">
            <v>0</v>
          </cell>
          <cell r="L828">
            <v>29745000</v>
          </cell>
          <cell r="M828">
            <v>1300</v>
          </cell>
        </row>
        <row r="829">
          <cell r="K829">
            <v>0</v>
          </cell>
          <cell r="L829">
            <v>25120120</v>
          </cell>
          <cell r="M829">
            <v>1300</v>
          </cell>
        </row>
        <row r="830">
          <cell r="K830">
            <v>0</v>
          </cell>
          <cell r="L830">
            <v>23587196</v>
          </cell>
          <cell r="M830">
            <v>1300</v>
          </cell>
        </row>
        <row r="831">
          <cell r="K831">
            <v>0</v>
          </cell>
          <cell r="L831">
            <v>23503447</v>
          </cell>
          <cell r="M831">
            <v>1300</v>
          </cell>
        </row>
        <row r="832">
          <cell r="K832">
            <v>0</v>
          </cell>
          <cell r="L832">
            <v>21736480</v>
          </cell>
          <cell r="M832">
            <v>1300</v>
          </cell>
        </row>
        <row r="833">
          <cell r="K833">
            <v>0</v>
          </cell>
          <cell r="L833">
            <v>20766924</v>
          </cell>
          <cell r="M833">
            <v>1300</v>
          </cell>
        </row>
        <row r="834">
          <cell r="K834">
            <v>0</v>
          </cell>
          <cell r="L834">
            <v>18620800</v>
          </cell>
          <cell r="M834">
            <v>1300</v>
          </cell>
        </row>
        <row r="835">
          <cell r="K835">
            <v>0</v>
          </cell>
          <cell r="L835">
            <v>17362000</v>
          </cell>
          <cell r="M835">
            <v>1300</v>
          </cell>
        </row>
        <row r="836">
          <cell r="K836">
            <v>0</v>
          </cell>
          <cell r="L836">
            <v>17331200</v>
          </cell>
          <cell r="M836">
            <v>1300</v>
          </cell>
        </row>
        <row r="837">
          <cell r="K837">
            <v>0</v>
          </cell>
          <cell r="L837">
            <v>15248000</v>
          </cell>
          <cell r="M837">
            <v>1300</v>
          </cell>
        </row>
        <row r="838">
          <cell r="K838">
            <v>0</v>
          </cell>
          <cell r="L838">
            <v>11905000</v>
          </cell>
          <cell r="M838">
            <v>1300</v>
          </cell>
        </row>
        <row r="839">
          <cell r="K839">
            <v>0</v>
          </cell>
          <cell r="L839">
            <v>11875000</v>
          </cell>
          <cell r="M839">
            <v>1300</v>
          </cell>
        </row>
        <row r="840">
          <cell r="K840">
            <v>0</v>
          </cell>
          <cell r="L840">
            <v>11630200</v>
          </cell>
          <cell r="M840">
            <v>1300</v>
          </cell>
        </row>
        <row r="841">
          <cell r="K841">
            <v>0</v>
          </cell>
          <cell r="L841">
            <v>10800000</v>
          </cell>
          <cell r="M841">
            <v>1300</v>
          </cell>
        </row>
        <row r="842">
          <cell r="K842">
            <v>0</v>
          </cell>
          <cell r="L842">
            <v>10000000</v>
          </cell>
          <cell r="M842">
            <v>1300</v>
          </cell>
        </row>
        <row r="843">
          <cell r="K843">
            <v>0</v>
          </cell>
          <cell r="L843">
            <v>9940000</v>
          </cell>
          <cell r="M843">
            <v>1300</v>
          </cell>
        </row>
        <row r="844">
          <cell r="K844">
            <v>0</v>
          </cell>
          <cell r="L844">
            <v>8352000</v>
          </cell>
          <cell r="M844">
            <v>1300</v>
          </cell>
        </row>
        <row r="845">
          <cell r="K845">
            <v>0</v>
          </cell>
          <cell r="L845">
            <v>8059800</v>
          </cell>
          <cell r="M845">
            <v>1300</v>
          </cell>
        </row>
        <row r="846">
          <cell r="K846">
            <v>0</v>
          </cell>
          <cell r="L846">
            <v>7633000</v>
          </cell>
          <cell r="M846">
            <v>1300</v>
          </cell>
        </row>
        <row r="847">
          <cell r="K847">
            <v>0</v>
          </cell>
          <cell r="L847">
            <v>7375000</v>
          </cell>
          <cell r="M847">
            <v>1300</v>
          </cell>
        </row>
        <row r="848">
          <cell r="K848">
            <v>0</v>
          </cell>
          <cell r="L848">
            <v>6820000</v>
          </cell>
          <cell r="M848">
            <v>1300</v>
          </cell>
        </row>
        <row r="849">
          <cell r="K849">
            <v>0</v>
          </cell>
          <cell r="L849">
            <v>6474000</v>
          </cell>
          <cell r="M849">
            <v>1300</v>
          </cell>
        </row>
        <row r="850">
          <cell r="K850">
            <v>0</v>
          </cell>
          <cell r="L850">
            <v>5714500</v>
          </cell>
          <cell r="M850">
            <v>1300</v>
          </cell>
        </row>
        <row r="851">
          <cell r="K851">
            <v>0</v>
          </cell>
          <cell r="L851">
            <v>5104350</v>
          </cell>
          <cell r="M851">
            <v>1300</v>
          </cell>
        </row>
        <row r="852">
          <cell r="K852">
            <v>0</v>
          </cell>
          <cell r="L852">
            <v>5000000</v>
          </cell>
          <cell r="M852">
            <v>1300</v>
          </cell>
        </row>
        <row r="853">
          <cell r="K853">
            <v>0</v>
          </cell>
          <cell r="L853">
            <v>4930000</v>
          </cell>
          <cell r="M853">
            <v>1300</v>
          </cell>
        </row>
        <row r="854">
          <cell r="K854">
            <v>0</v>
          </cell>
          <cell r="L854">
            <v>4510000</v>
          </cell>
          <cell r="M854">
            <v>1300</v>
          </cell>
        </row>
        <row r="855">
          <cell r="K855">
            <v>0</v>
          </cell>
          <cell r="L855">
            <v>4030000</v>
          </cell>
          <cell r="M855">
            <v>1300</v>
          </cell>
        </row>
        <row r="856">
          <cell r="K856">
            <v>0</v>
          </cell>
          <cell r="L856">
            <v>3600000</v>
          </cell>
          <cell r="M856">
            <v>1300</v>
          </cell>
        </row>
        <row r="857">
          <cell r="K857">
            <v>0</v>
          </cell>
          <cell r="L857">
            <v>3500000</v>
          </cell>
          <cell r="M857">
            <v>1300</v>
          </cell>
        </row>
        <row r="858">
          <cell r="K858">
            <v>0</v>
          </cell>
          <cell r="L858">
            <v>2500000</v>
          </cell>
          <cell r="M858">
            <v>1300</v>
          </cell>
        </row>
        <row r="859">
          <cell r="K859">
            <v>0</v>
          </cell>
          <cell r="L859">
            <v>2350250</v>
          </cell>
          <cell r="M859">
            <v>1300</v>
          </cell>
        </row>
        <row r="860">
          <cell r="K860">
            <v>0</v>
          </cell>
          <cell r="L860">
            <v>2244100</v>
          </cell>
          <cell r="M860">
            <v>1300</v>
          </cell>
        </row>
        <row r="861">
          <cell r="K861">
            <v>0</v>
          </cell>
          <cell r="L861">
            <v>1975100</v>
          </cell>
          <cell r="M861">
            <v>1300</v>
          </cell>
        </row>
        <row r="862">
          <cell r="K862">
            <v>0</v>
          </cell>
          <cell r="L862">
            <v>1754000</v>
          </cell>
          <cell r="M862">
            <v>1300</v>
          </cell>
        </row>
        <row r="863">
          <cell r="K863">
            <v>0</v>
          </cell>
          <cell r="L863">
            <v>1754000</v>
          </cell>
          <cell r="M863">
            <v>1300</v>
          </cell>
        </row>
        <row r="864">
          <cell r="K864">
            <v>0</v>
          </cell>
          <cell r="L864">
            <v>1695000</v>
          </cell>
          <cell r="M864">
            <v>1300</v>
          </cell>
        </row>
        <row r="865">
          <cell r="K865">
            <v>0</v>
          </cell>
          <cell r="L865">
            <v>1695000</v>
          </cell>
          <cell r="M865">
            <v>1300</v>
          </cell>
        </row>
        <row r="866">
          <cell r="K866">
            <v>0</v>
          </cell>
          <cell r="L866">
            <v>1695000</v>
          </cell>
          <cell r="M866">
            <v>1300</v>
          </cell>
        </row>
        <row r="867">
          <cell r="K867">
            <v>0</v>
          </cell>
          <cell r="L867">
            <v>1679500</v>
          </cell>
          <cell r="M867">
            <v>1300</v>
          </cell>
        </row>
        <row r="868">
          <cell r="K868">
            <v>0</v>
          </cell>
          <cell r="L868">
            <v>1650000</v>
          </cell>
          <cell r="M868">
            <v>1300</v>
          </cell>
        </row>
        <row r="869">
          <cell r="K869">
            <v>0</v>
          </cell>
          <cell r="L869">
            <v>1604312</v>
          </cell>
          <cell r="M869">
            <v>1300</v>
          </cell>
        </row>
        <row r="870">
          <cell r="K870">
            <v>0</v>
          </cell>
          <cell r="L870">
            <v>1504000</v>
          </cell>
          <cell r="M870">
            <v>1300</v>
          </cell>
        </row>
        <row r="871">
          <cell r="K871">
            <v>0</v>
          </cell>
          <cell r="L871">
            <v>1465000</v>
          </cell>
          <cell r="M871">
            <v>1300</v>
          </cell>
        </row>
        <row r="872">
          <cell r="K872">
            <v>0</v>
          </cell>
          <cell r="L872">
            <v>1425500</v>
          </cell>
          <cell r="M872">
            <v>1300</v>
          </cell>
        </row>
        <row r="873">
          <cell r="K873">
            <v>0</v>
          </cell>
          <cell r="L873">
            <v>1425500</v>
          </cell>
          <cell r="M873">
            <v>1300</v>
          </cell>
        </row>
        <row r="874">
          <cell r="K874">
            <v>0</v>
          </cell>
          <cell r="L874">
            <v>1425500</v>
          </cell>
          <cell r="M874">
            <v>1300</v>
          </cell>
        </row>
        <row r="875">
          <cell r="K875">
            <v>0</v>
          </cell>
          <cell r="L875">
            <v>1425500</v>
          </cell>
          <cell r="M875">
            <v>1300</v>
          </cell>
        </row>
        <row r="876">
          <cell r="K876">
            <v>0</v>
          </cell>
          <cell r="L876">
            <v>1420500</v>
          </cell>
          <cell r="M876">
            <v>1300</v>
          </cell>
        </row>
        <row r="877">
          <cell r="K877">
            <v>0</v>
          </cell>
          <cell r="L877">
            <v>1352000</v>
          </cell>
          <cell r="M877">
            <v>1300</v>
          </cell>
        </row>
        <row r="878">
          <cell r="K878">
            <v>0</v>
          </cell>
          <cell r="L878">
            <v>1000000</v>
          </cell>
          <cell r="M878">
            <v>1300</v>
          </cell>
        </row>
        <row r="879">
          <cell r="K879">
            <v>0</v>
          </cell>
          <cell r="L879">
            <v>969616</v>
          </cell>
          <cell r="M879">
            <v>1300</v>
          </cell>
        </row>
        <row r="880">
          <cell r="K880">
            <v>0</v>
          </cell>
          <cell r="L880">
            <v>862500</v>
          </cell>
          <cell r="M880">
            <v>1300</v>
          </cell>
        </row>
        <row r="881">
          <cell r="K881">
            <v>0</v>
          </cell>
          <cell r="L881">
            <v>581000</v>
          </cell>
          <cell r="M881">
            <v>1300</v>
          </cell>
        </row>
        <row r="882">
          <cell r="K882">
            <v>0</v>
          </cell>
          <cell r="L882">
            <v>440000</v>
          </cell>
          <cell r="M882">
            <v>1300</v>
          </cell>
        </row>
        <row r="883">
          <cell r="K883">
            <v>0</v>
          </cell>
          <cell r="L883">
            <v>369000</v>
          </cell>
          <cell r="M883">
            <v>1300</v>
          </cell>
        </row>
        <row r="884">
          <cell r="K884">
            <v>0</v>
          </cell>
          <cell r="L884">
            <v>269000</v>
          </cell>
          <cell r="M884">
            <v>1300</v>
          </cell>
        </row>
        <row r="885">
          <cell r="K885">
            <v>0</v>
          </cell>
          <cell r="L885">
            <v>269000</v>
          </cell>
          <cell r="M885">
            <v>1300</v>
          </cell>
        </row>
        <row r="886">
          <cell r="K886">
            <v>0</v>
          </cell>
          <cell r="L886">
            <v>269000</v>
          </cell>
          <cell r="M886">
            <v>1300</v>
          </cell>
        </row>
        <row r="887">
          <cell r="K887">
            <v>0</v>
          </cell>
          <cell r="L887">
            <v>269000</v>
          </cell>
          <cell r="M887">
            <v>1300</v>
          </cell>
        </row>
        <row r="888">
          <cell r="K888">
            <v>0</v>
          </cell>
          <cell r="L888">
            <v>269000</v>
          </cell>
          <cell r="M888">
            <v>1300</v>
          </cell>
        </row>
        <row r="889">
          <cell r="K889">
            <v>0</v>
          </cell>
          <cell r="L889">
            <v>269000</v>
          </cell>
          <cell r="M889">
            <v>1300</v>
          </cell>
        </row>
        <row r="890">
          <cell r="K890">
            <v>0</v>
          </cell>
          <cell r="L890">
            <v>269000</v>
          </cell>
          <cell r="M890">
            <v>1300</v>
          </cell>
        </row>
        <row r="891">
          <cell r="K891">
            <v>0</v>
          </cell>
          <cell r="L891">
            <v>269000</v>
          </cell>
          <cell r="M891">
            <v>1300</v>
          </cell>
        </row>
        <row r="892">
          <cell r="K892">
            <v>0</v>
          </cell>
          <cell r="L892">
            <v>269000</v>
          </cell>
          <cell r="M892">
            <v>1300</v>
          </cell>
        </row>
        <row r="893">
          <cell r="K893">
            <v>0</v>
          </cell>
          <cell r="L893">
            <v>269000</v>
          </cell>
          <cell r="M893">
            <v>1300</v>
          </cell>
        </row>
        <row r="894">
          <cell r="K894">
            <v>0</v>
          </cell>
          <cell r="L894">
            <v>269000</v>
          </cell>
          <cell r="M894">
            <v>1300</v>
          </cell>
        </row>
        <row r="895">
          <cell r="K895">
            <v>0</v>
          </cell>
          <cell r="L895">
            <v>269000</v>
          </cell>
          <cell r="M895">
            <v>1300</v>
          </cell>
        </row>
        <row r="896">
          <cell r="K896">
            <v>0</v>
          </cell>
          <cell r="L896">
            <v>269000</v>
          </cell>
          <cell r="M896">
            <v>1300</v>
          </cell>
        </row>
        <row r="897">
          <cell r="K897">
            <v>0</v>
          </cell>
          <cell r="L897">
            <v>269000</v>
          </cell>
          <cell r="M897">
            <v>1300</v>
          </cell>
        </row>
        <row r="898">
          <cell r="K898">
            <v>0</v>
          </cell>
          <cell r="L898">
            <v>269000</v>
          </cell>
          <cell r="M898">
            <v>1300</v>
          </cell>
        </row>
        <row r="899">
          <cell r="K899">
            <v>0</v>
          </cell>
          <cell r="L899">
            <v>269000</v>
          </cell>
          <cell r="M899">
            <v>1300</v>
          </cell>
        </row>
        <row r="900">
          <cell r="K900">
            <v>0</v>
          </cell>
          <cell r="L900">
            <v>269000</v>
          </cell>
          <cell r="M900">
            <v>1300</v>
          </cell>
        </row>
        <row r="901">
          <cell r="K901">
            <v>0</v>
          </cell>
          <cell r="L901">
            <v>269000</v>
          </cell>
          <cell r="M901">
            <v>1300</v>
          </cell>
        </row>
        <row r="902">
          <cell r="K902">
            <v>0</v>
          </cell>
          <cell r="L902">
            <v>269000</v>
          </cell>
          <cell r="M902">
            <v>1300</v>
          </cell>
        </row>
        <row r="903">
          <cell r="K903">
            <v>0</v>
          </cell>
          <cell r="L903">
            <v>269000</v>
          </cell>
          <cell r="M903">
            <v>1300</v>
          </cell>
        </row>
        <row r="904">
          <cell r="K904">
            <v>0</v>
          </cell>
          <cell r="L904">
            <v>269000</v>
          </cell>
          <cell r="M904">
            <v>1300</v>
          </cell>
        </row>
        <row r="905">
          <cell r="K905">
            <v>0</v>
          </cell>
          <cell r="L905">
            <v>225000</v>
          </cell>
          <cell r="M905">
            <v>1300</v>
          </cell>
        </row>
        <row r="906">
          <cell r="K906">
            <v>0</v>
          </cell>
          <cell r="L906">
            <v>112500</v>
          </cell>
          <cell r="M906">
            <v>1300</v>
          </cell>
        </row>
        <row r="907">
          <cell r="K907">
            <v>0</v>
          </cell>
          <cell r="L907">
            <v>45290</v>
          </cell>
          <cell r="M907">
            <v>1300</v>
          </cell>
        </row>
        <row r="908">
          <cell r="K908">
            <v>0</v>
          </cell>
          <cell r="L908">
            <v>2086000000</v>
          </cell>
          <cell r="M908">
            <v>1320</v>
          </cell>
        </row>
        <row r="909">
          <cell r="K909">
            <v>0</v>
          </cell>
          <cell r="L909">
            <v>1041000000</v>
          </cell>
          <cell r="M909">
            <v>1320</v>
          </cell>
        </row>
        <row r="910">
          <cell r="K910">
            <v>0</v>
          </cell>
          <cell r="L910">
            <v>1189863488</v>
          </cell>
          <cell r="M910">
            <v>1302</v>
          </cell>
        </row>
        <row r="911">
          <cell r="K911">
            <v>0</v>
          </cell>
          <cell r="L911">
            <v>1131615115</v>
          </cell>
          <cell r="M911">
            <v>1302</v>
          </cell>
        </row>
        <row r="912">
          <cell r="K912">
            <v>0</v>
          </cell>
          <cell r="L912">
            <v>35029934</v>
          </cell>
          <cell r="M912">
            <v>1302</v>
          </cell>
        </row>
        <row r="913">
          <cell r="K913">
            <v>0</v>
          </cell>
          <cell r="L913">
            <v>28047360</v>
          </cell>
          <cell r="M913">
            <v>1302</v>
          </cell>
        </row>
        <row r="914">
          <cell r="K914">
            <v>0</v>
          </cell>
          <cell r="L914">
            <v>23904000</v>
          </cell>
          <cell r="M914">
            <v>1302</v>
          </cell>
        </row>
        <row r="915">
          <cell r="K915">
            <v>0</v>
          </cell>
          <cell r="L915">
            <v>11801547</v>
          </cell>
          <cell r="M915">
            <v>1302</v>
          </cell>
        </row>
        <row r="916">
          <cell r="K916">
            <v>0</v>
          </cell>
          <cell r="L916">
            <v>11686400</v>
          </cell>
          <cell r="M916">
            <v>1302</v>
          </cell>
        </row>
        <row r="917">
          <cell r="K917">
            <v>0</v>
          </cell>
          <cell r="L917">
            <v>5538240</v>
          </cell>
          <cell r="M917">
            <v>1302</v>
          </cell>
        </row>
        <row r="918">
          <cell r="K918">
            <v>0</v>
          </cell>
          <cell r="L918">
            <v>3228300</v>
          </cell>
          <cell r="M918">
            <v>1302</v>
          </cell>
        </row>
        <row r="919">
          <cell r="K919">
            <v>0</v>
          </cell>
          <cell r="L919">
            <v>2989458</v>
          </cell>
          <cell r="M919">
            <v>1302</v>
          </cell>
        </row>
        <row r="920">
          <cell r="K920">
            <v>0</v>
          </cell>
          <cell r="L920">
            <v>2351231</v>
          </cell>
          <cell r="M920">
            <v>1302</v>
          </cell>
        </row>
        <row r="921">
          <cell r="K921">
            <v>0</v>
          </cell>
          <cell r="L921">
            <v>2068400</v>
          </cell>
          <cell r="M921">
            <v>1302</v>
          </cell>
        </row>
        <row r="922">
          <cell r="K922">
            <v>0</v>
          </cell>
          <cell r="L922">
            <v>1484020</v>
          </cell>
          <cell r="M922">
            <v>1302</v>
          </cell>
        </row>
        <row r="923">
          <cell r="K923">
            <v>0</v>
          </cell>
          <cell r="L923">
            <v>1178528</v>
          </cell>
          <cell r="M923">
            <v>1302</v>
          </cell>
        </row>
        <row r="924">
          <cell r="K924">
            <v>0</v>
          </cell>
          <cell r="L924">
            <v>450528</v>
          </cell>
          <cell r="M924">
            <v>1302</v>
          </cell>
        </row>
        <row r="925">
          <cell r="K925">
            <v>0</v>
          </cell>
          <cell r="L925">
            <v>351827</v>
          </cell>
          <cell r="M925">
            <v>1302</v>
          </cell>
        </row>
        <row r="926">
          <cell r="K926">
            <v>0</v>
          </cell>
          <cell r="L926">
            <v>317304</v>
          </cell>
          <cell r="M926">
            <v>1302</v>
          </cell>
        </row>
        <row r="927">
          <cell r="K927">
            <v>0</v>
          </cell>
          <cell r="L927">
            <v>297856</v>
          </cell>
          <cell r="M927">
            <v>1302</v>
          </cell>
        </row>
        <row r="928">
          <cell r="K928">
            <v>0</v>
          </cell>
          <cell r="L928">
            <v>257296</v>
          </cell>
          <cell r="M928">
            <v>1302</v>
          </cell>
        </row>
        <row r="929">
          <cell r="K929">
            <v>0</v>
          </cell>
          <cell r="L929">
            <v>241748</v>
          </cell>
          <cell r="M929">
            <v>1302</v>
          </cell>
        </row>
        <row r="930">
          <cell r="K930">
            <v>0</v>
          </cell>
          <cell r="L930">
            <v>230295</v>
          </cell>
          <cell r="M930">
            <v>1302</v>
          </cell>
        </row>
        <row r="931">
          <cell r="K931">
            <v>0</v>
          </cell>
          <cell r="L931">
            <v>199306</v>
          </cell>
          <cell r="M931">
            <v>1302</v>
          </cell>
        </row>
        <row r="932">
          <cell r="K932">
            <v>0</v>
          </cell>
          <cell r="L932">
            <v>123240</v>
          </cell>
          <cell r="M932">
            <v>1302</v>
          </cell>
        </row>
        <row r="933">
          <cell r="K933">
            <v>0</v>
          </cell>
          <cell r="L933">
            <v>98592</v>
          </cell>
          <cell r="M933">
            <v>1302</v>
          </cell>
        </row>
        <row r="934">
          <cell r="K934">
            <v>0</v>
          </cell>
          <cell r="L934">
            <v>71313</v>
          </cell>
          <cell r="M934">
            <v>1302</v>
          </cell>
        </row>
        <row r="935">
          <cell r="K935">
            <v>0</v>
          </cell>
          <cell r="L935">
            <v>64740</v>
          </cell>
          <cell r="M935">
            <v>1302</v>
          </cell>
        </row>
        <row r="936">
          <cell r="K936">
            <v>0</v>
          </cell>
          <cell r="L936">
            <v>53560</v>
          </cell>
          <cell r="M936">
            <v>1302</v>
          </cell>
        </row>
        <row r="937">
          <cell r="K937">
            <v>0</v>
          </cell>
          <cell r="L937">
            <v>49140</v>
          </cell>
          <cell r="M937">
            <v>1302</v>
          </cell>
        </row>
        <row r="938">
          <cell r="K938">
            <v>0</v>
          </cell>
          <cell r="L938">
            <v>48620</v>
          </cell>
          <cell r="M938">
            <v>1302</v>
          </cell>
        </row>
        <row r="939">
          <cell r="K939">
            <v>0</v>
          </cell>
          <cell r="L939">
            <v>41600</v>
          </cell>
          <cell r="M939">
            <v>1302</v>
          </cell>
        </row>
        <row r="940">
          <cell r="K940">
            <v>0</v>
          </cell>
          <cell r="L940">
            <v>40560</v>
          </cell>
          <cell r="M940">
            <v>1302</v>
          </cell>
        </row>
        <row r="941">
          <cell r="K941">
            <v>0</v>
          </cell>
          <cell r="L941">
            <v>31980</v>
          </cell>
          <cell r="M941">
            <v>1302</v>
          </cell>
        </row>
        <row r="942">
          <cell r="K942">
            <v>0</v>
          </cell>
          <cell r="L942">
            <v>28600</v>
          </cell>
          <cell r="M942">
            <v>1302</v>
          </cell>
        </row>
        <row r="943">
          <cell r="K943">
            <v>0</v>
          </cell>
          <cell r="L943">
            <v>23400</v>
          </cell>
          <cell r="M943">
            <v>1302</v>
          </cell>
        </row>
        <row r="944">
          <cell r="K944">
            <v>0</v>
          </cell>
          <cell r="L944">
            <v>21840</v>
          </cell>
          <cell r="M944">
            <v>1302</v>
          </cell>
        </row>
        <row r="945">
          <cell r="K945">
            <v>0</v>
          </cell>
          <cell r="L945">
            <v>18200</v>
          </cell>
          <cell r="M945">
            <v>1302</v>
          </cell>
        </row>
        <row r="946">
          <cell r="K946">
            <v>0</v>
          </cell>
          <cell r="L946">
            <v>16000</v>
          </cell>
          <cell r="M946">
            <v>1302</v>
          </cell>
        </row>
        <row r="947">
          <cell r="K947">
            <v>0</v>
          </cell>
          <cell r="L947">
            <v>14864</v>
          </cell>
          <cell r="M947">
            <v>1302</v>
          </cell>
        </row>
        <row r="948">
          <cell r="K948">
            <v>0</v>
          </cell>
          <cell r="L948">
            <v>14560</v>
          </cell>
          <cell r="M948">
            <v>1302</v>
          </cell>
        </row>
        <row r="949">
          <cell r="K949">
            <v>0</v>
          </cell>
          <cell r="L949">
            <v>12800</v>
          </cell>
          <cell r="M949">
            <v>1302</v>
          </cell>
        </row>
        <row r="950">
          <cell r="K950">
            <v>0</v>
          </cell>
          <cell r="L950">
            <v>12480</v>
          </cell>
          <cell r="M950">
            <v>1302</v>
          </cell>
        </row>
        <row r="951">
          <cell r="K951">
            <v>0</v>
          </cell>
          <cell r="L951">
            <v>9880</v>
          </cell>
          <cell r="M951">
            <v>1302</v>
          </cell>
        </row>
        <row r="952">
          <cell r="K952">
            <v>0</v>
          </cell>
          <cell r="L952">
            <v>6400</v>
          </cell>
          <cell r="M952">
            <v>1302</v>
          </cell>
        </row>
        <row r="953">
          <cell r="K953">
            <v>0</v>
          </cell>
          <cell r="L953">
            <v>6000</v>
          </cell>
          <cell r="M953">
            <v>1302</v>
          </cell>
        </row>
        <row r="954">
          <cell r="K954">
            <v>0</v>
          </cell>
          <cell r="L954">
            <v>5200</v>
          </cell>
          <cell r="M954">
            <v>1302</v>
          </cell>
        </row>
        <row r="955">
          <cell r="K955">
            <v>0</v>
          </cell>
          <cell r="L955">
            <v>3744</v>
          </cell>
          <cell r="M955">
            <v>1302</v>
          </cell>
        </row>
        <row r="956">
          <cell r="K956">
            <v>0</v>
          </cell>
          <cell r="L956">
            <v>2080</v>
          </cell>
          <cell r="M956">
            <v>1302</v>
          </cell>
        </row>
        <row r="957">
          <cell r="K957">
            <v>0</v>
          </cell>
          <cell r="L957">
            <v>1884</v>
          </cell>
          <cell r="M957">
            <v>1302</v>
          </cell>
        </row>
        <row r="958">
          <cell r="K958">
            <v>0</v>
          </cell>
          <cell r="L958">
            <v>433523949</v>
          </cell>
          <cell r="M958">
            <v>1305</v>
          </cell>
        </row>
        <row r="959">
          <cell r="K959">
            <v>0</v>
          </cell>
          <cell r="L959">
            <v>98312545</v>
          </cell>
          <cell r="M959">
            <v>1200</v>
          </cell>
        </row>
        <row r="960">
          <cell r="K960">
            <v>0</v>
          </cell>
          <cell r="L960">
            <v>48294412</v>
          </cell>
          <cell r="M960">
            <v>1200</v>
          </cell>
        </row>
        <row r="961">
          <cell r="K961">
            <v>0</v>
          </cell>
          <cell r="L961">
            <v>41125270</v>
          </cell>
          <cell r="M961">
            <v>1200</v>
          </cell>
        </row>
        <row r="962">
          <cell r="K962">
            <v>0</v>
          </cell>
          <cell r="L962">
            <v>39111740</v>
          </cell>
          <cell r="M962">
            <v>1200</v>
          </cell>
        </row>
        <row r="963">
          <cell r="K963">
            <v>0</v>
          </cell>
          <cell r="L963">
            <v>37090189</v>
          </cell>
          <cell r="M963">
            <v>1200</v>
          </cell>
        </row>
        <row r="964">
          <cell r="K964">
            <v>0</v>
          </cell>
          <cell r="L964">
            <v>36457585</v>
          </cell>
          <cell r="M964">
            <v>1200</v>
          </cell>
        </row>
        <row r="965">
          <cell r="K965">
            <v>0</v>
          </cell>
          <cell r="L965">
            <v>25588640</v>
          </cell>
          <cell r="M965">
            <v>1200</v>
          </cell>
        </row>
        <row r="966">
          <cell r="K966">
            <v>0</v>
          </cell>
          <cell r="L966">
            <v>17439192</v>
          </cell>
          <cell r="M966">
            <v>1200</v>
          </cell>
        </row>
        <row r="967">
          <cell r="K967">
            <v>0</v>
          </cell>
          <cell r="L967">
            <v>14232861</v>
          </cell>
          <cell r="M967">
            <v>1200</v>
          </cell>
        </row>
        <row r="968">
          <cell r="K968">
            <v>0</v>
          </cell>
          <cell r="L968">
            <v>13587738</v>
          </cell>
          <cell r="M968">
            <v>1200</v>
          </cell>
        </row>
        <row r="969">
          <cell r="K969">
            <v>0</v>
          </cell>
          <cell r="L969">
            <v>13113131</v>
          </cell>
          <cell r="M969">
            <v>1200</v>
          </cell>
        </row>
        <row r="970">
          <cell r="K970">
            <v>0</v>
          </cell>
          <cell r="L970">
            <v>13072950</v>
          </cell>
          <cell r="M970">
            <v>1200</v>
          </cell>
        </row>
        <row r="971">
          <cell r="K971">
            <v>0</v>
          </cell>
          <cell r="L971">
            <v>12796548</v>
          </cell>
          <cell r="M971">
            <v>1200</v>
          </cell>
        </row>
        <row r="972">
          <cell r="K972">
            <v>0</v>
          </cell>
          <cell r="L972">
            <v>11496876</v>
          </cell>
          <cell r="M972">
            <v>1200</v>
          </cell>
        </row>
        <row r="973">
          <cell r="K973">
            <v>0</v>
          </cell>
          <cell r="L973">
            <v>7038600</v>
          </cell>
          <cell r="M973">
            <v>1200</v>
          </cell>
        </row>
        <row r="974">
          <cell r="K974">
            <v>0</v>
          </cell>
          <cell r="L974">
            <v>4939100</v>
          </cell>
          <cell r="M974">
            <v>1200</v>
          </cell>
        </row>
        <row r="975">
          <cell r="K975">
            <v>0</v>
          </cell>
          <cell r="L975">
            <v>3735600</v>
          </cell>
          <cell r="M975">
            <v>1200</v>
          </cell>
        </row>
        <row r="976">
          <cell r="K976">
            <v>0</v>
          </cell>
          <cell r="L976">
            <v>2365200</v>
          </cell>
          <cell r="M976">
            <v>1200</v>
          </cell>
        </row>
        <row r="977">
          <cell r="K977">
            <v>0</v>
          </cell>
          <cell r="L977">
            <v>2262660</v>
          </cell>
          <cell r="M977">
            <v>1200</v>
          </cell>
        </row>
        <row r="978">
          <cell r="K978">
            <v>0</v>
          </cell>
          <cell r="L978">
            <v>1939094</v>
          </cell>
          <cell r="M978">
            <v>1200</v>
          </cell>
        </row>
        <row r="979">
          <cell r="K979">
            <v>0</v>
          </cell>
          <cell r="L979">
            <v>1005550</v>
          </cell>
          <cell r="M979">
            <v>1200</v>
          </cell>
        </row>
        <row r="980">
          <cell r="K980">
            <v>0</v>
          </cell>
          <cell r="L980">
            <v>884000</v>
          </cell>
          <cell r="M980">
            <v>1200</v>
          </cell>
        </row>
        <row r="981">
          <cell r="K981">
            <v>0</v>
          </cell>
          <cell r="L981">
            <v>327800</v>
          </cell>
          <cell r="M981">
            <v>1200</v>
          </cell>
        </row>
        <row r="982">
          <cell r="K982">
            <v>0</v>
          </cell>
          <cell r="L982">
            <v>225000</v>
          </cell>
          <cell r="M982">
            <v>1200</v>
          </cell>
        </row>
        <row r="983">
          <cell r="K983">
            <v>0</v>
          </cell>
          <cell r="L983">
            <v>208930</v>
          </cell>
          <cell r="M983">
            <v>1200</v>
          </cell>
        </row>
        <row r="984">
          <cell r="K984">
            <v>0</v>
          </cell>
          <cell r="L984">
            <v>15075000</v>
          </cell>
          <cell r="M984">
            <v>1300</v>
          </cell>
        </row>
        <row r="985">
          <cell r="K985">
            <v>0</v>
          </cell>
          <cell r="L985">
            <v>1257085650</v>
          </cell>
          <cell r="M985">
            <v>5409</v>
          </cell>
        </row>
        <row r="986">
          <cell r="K986">
            <v>0</v>
          </cell>
          <cell r="L986">
            <v>99271833</v>
          </cell>
          <cell r="M986">
            <v>1401</v>
          </cell>
        </row>
        <row r="987">
          <cell r="K987">
            <v>0</v>
          </cell>
          <cell r="L987">
            <v>31000000</v>
          </cell>
          <cell r="M987">
            <v>1402</v>
          </cell>
        </row>
        <row r="988">
          <cell r="K988">
            <v>0</v>
          </cell>
          <cell r="L988">
            <v>16666000</v>
          </cell>
          <cell r="M988">
            <v>1400</v>
          </cell>
        </row>
        <row r="989">
          <cell r="K989">
            <v>0</v>
          </cell>
          <cell r="L989">
            <v>16344000</v>
          </cell>
          <cell r="M989">
            <v>1400</v>
          </cell>
        </row>
        <row r="990">
          <cell r="K990">
            <v>0</v>
          </cell>
          <cell r="L990">
            <v>10000000</v>
          </cell>
          <cell r="M990">
            <v>1400</v>
          </cell>
        </row>
        <row r="991">
          <cell r="K991">
            <v>0</v>
          </cell>
          <cell r="L991">
            <v>8145867</v>
          </cell>
          <cell r="M991">
            <v>1400</v>
          </cell>
        </row>
        <row r="992">
          <cell r="K992">
            <v>0</v>
          </cell>
          <cell r="L992">
            <v>7930832</v>
          </cell>
          <cell r="M992">
            <v>1400</v>
          </cell>
        </row>
        <row r="993">
          <cell r="K993">
            <v>0</v>
          </cell>
          <cell r="L993">
            <v>6096168</v>
          </cell>
          <cell r="M993">
            <v>1400</v>
          </cell>
        </row>
        <row r="994">
          <cell r="K994">
            <v>0</v>
          </cell>
          <cell r="L994">
            <v>3823296</v>
          </cell>
          <cell r="M994">
            <v>1400</v>
          </cell>
        </row>
        <row r="995">
          <cell r="K995">
            <v>0</v>
          </cell>
          <cell r="L995">
            <v>3721998</v>
          </cell>
          <cell r="M995">
            <v>1400</v>
          </cell>
        </row>
        <row r="996">
          <cell r="K996">
            <v>0</v>
          </cell>
          <cell r="L996">
            <v>2563965</v>
          </cell>
          <cell r="M996">
            <v>1400</v>
          </cell>
        </row>
        <row r="997">
          <cell r="K997">
            <v>0</v>
          </cell>
          <cell r="L997">
            <v>1477600</v>
          </cell>
          <cell r="M997">
            <v>1400</v>
          </cell>
        </row>
        <row r="998">
          <cell r="K998">
            <v>0</v>
          </cell>
          <cell r="L998">
            <v>1404187</v>
          </cell>
          <cell r="M998">
            <v>1400</v>
          </cell>
        </row>
        <row r="999">
          <cell r="K999">
            <v>0</v>
          </cell>
          <cell r="L999">
            <v>200000</v>
          </cell>
          <cell r="M999">
            <v>1400</v>
          </cell>
        </row>
        <row r="1000">
          <cell r="K1000">
            <v>0</v>
          </cell>
          <cell r="L1000">
            <v>3383147205</v>
          </cell>
          <cell r="M1000">
            <v>1301</v>
          </cell>
        </row>
        <row r="1001">
          <cell r="K1001">
            <v>0</v>
          </cell>
          <cell r="L1001">
            <v>417211372</v>
          </cell>
          <cell r="M1001">
            <v>6500</v>
          </cell>
        </row>
        <row r="1002">
          <cell r="K1002">
            <v>0</v>
          </cell>
          <cell r="L1002">
            <v>2465386667</v>
          </cell>
          <cell r="M1002">
            <v>1600</v>
          </cell>
        </row>
        <row r="1003">
          <cell r="K1003">
            <v>0</v>
          </cell>
          <cell r="L1003">
            <v>794939261</v>
          </cell>
          <cell r="M1003">
            <v>1600</v>
          </cell>
        </row>
        <row r="1004">
          <cell r="K1004">
            <v>0</v>
          </cell>
          <cell r="L1004">
            <v>5202410959</v>
          </cell>
          <cell r="M1004">
            <v>1720</v>
          </cell>
        </row>
        <row r="1005">
          <cell r="K1005">
            <v>0</v>
          </cell>
          <cell r="L1005">
            <v>297624780</v>
          </cell>
          <cell r="M1005">
            <v>1800</v>
          </cell>
        </row>
        <row r="1006">
          <cell r="K1006">
            <v>0</v>
          </cell>
          <cell r="L1006">
            <v>291091771</v>
          </cell>
          <cell r="M1006">
            <v>1800</v>
          </cell>
        </row>
        <row r="1007">
          <cell r="K1007">
            <v>0</v>
          </cell>
          <cell r="L1007">
            <v>254343312</v>
          </cell>
          <cell r="M1007">
            <v>1800</v>
          </cell>
        </row>
        <row r="1008">
          <cell r="K1008">
            <v>0</v>
          </cell>
          <cell r="L1008">
            <v>236358408</v>
          </cell>
          <cell r="M1008">
            <v>1800</v>
          </cell>
        </row>
        <row r="1009">
          <cell r="K1009">
            <v>0</v>
          </cell>
          <cell r="L1009">
            <v>218849336</v>
          </cell>
          <cell r="M1009">
            <v>1800</v>
          </cell>
        </row>
        <row r="1010">
          <cell r="K1010">
            <v>0</v>
          </cell>
          <cell r="L1010">
            <v>218331136</v>
          </cell>
          <cell r="M1010">
            <v>1800</v>
          </cell>
        </row>
        <row r="1011">
          <cell r="K1011">
            <v>0</v>
          </cell>
          <cell r="L1011">
            <v>215339851</v>
          </cell>
          <cell r="M1011">
            <v>1800</v>
          </cell>
        </row>
        <row r="1012">
          <cell r="K1012">
            <v>0</v>
          </cell>
          <cell r="L1012">
            <v>212932005</v>
          </cell>
          <cell r="M1012">
            <v>1800</v>
          </cell>
        </row>
        <row r="1013">
          <cell r="K1013">
            <v>0</v>
          </cell>
          <cell r="L1013">
            <v>200029650</v>
          </cell>
          <cell r="M1013">
            <v>1800</v>
          </cell>
        </row>
        <row r="1014">
          <cell r="K1014">
            <v>0</v>
          </cell>
          <cell r="L1014">
            <v>194953313</v>
          </cell>
          <cell r="M1014">
            <v>1800</v>
          </cell>
        </row>
        <row r="1015">
          <cell r="K1015">
            <v>0</v>
          </cell>
          <cell r="L1015">
            <v>190976457</v>
          </cell>
          <cell r="M1015">
            <v>1800</v>
          </cell>
        </row>
        <row r="1016">
          <cell r="K1016">
            <v>0</v>
          </cell>
          <cell r="L1016">
            <v>190535268</v>
          </cell>
          <cell r="M1016">
            <v>1800</v>
          </cell>
        </row>
        <row r="1017">
          <cell r="K1017">
            <v>0</v>
          </cell>
          <cell r="L1017">
            <v>190392160</v>
          </cell>
          <cell r="M1017">
            <v>1800</v>
          </cell>
        </row>
        <row r="1018">
          <cell r="K1018">
            <v>0</v>
          </cell>
          <cell r="L1018">
            <v>189029499</v>
          </cell>
          <cell r="M1018">
            <v>1800</v>
          </cell>
        </row>
        <row r="1019">
          <cell r="K1019">
            <v>0</v>
          </cell>
          <cell r="L1019">
            <v>187008570</v>
          </cell>
          <cell r="M1019">
            <v>1800</v>
          </cell>
        </row>
        <row r="1020">
          <cell r="K1020">
            <v>0</v>
          </cell>
          <cell r="L1020">
            <v>182849328</v>
          </cell>
          <cell r="M1020">
            <v>1800</v>
          </cell>
        </row>
        <row r="1021">
          <cell r="K1021">
            <v>0</v>
          </cell>
          <cell r="L1021">
            <v>179278515</v>
          </cell>
          <cell r="M1021">
            <v>1800</v>
          </cell>
        </row>
        <row r="1022">
          <cell r="K1022">
            <v>0</v>
          </cell>
          <cell r="L1022">
            <v>178583874</v>
          </cell>
          <cell r="M1022">
            <v>1800</v>
          </cell>
        </row>
        <row r="1023">
          <cell r="K1023">
            <v>0</v>
          </cell>
          <cell r="L1023">
            <v>174947137</v>
          </cell>
          <cell r="M1023">
            <v>1800</v>
          </cell>
        </row>
        <row r="1024">
          <cell r="K1024">
            <v>0</v>
          </cell>
          <cell r="L1024">
            <v>169396806</v>
          </cell>
          <cell r="M1024">
            <v>1800</v>
          </cell>
        </row>
        <row r="1025">
          <cell r="K1025">
            <v>0</v>
          </cell>
          <cell r="L1025">
            <v>166501566</v>
          </cell>
          <cell r="M1025">
            <v>1800</v>
          </cell>
        </row>
        <row r="1026">
          <cell r="K1026">
            <v>0</v>
          </cell>
          <cell r="L1026">
            <v>164662816</v>
          </cell>
          <cell r="M1026">
            <v>1800</v>
          </cell>
        </row>
        <row r="1027">
          <cell r="K1027">
            <v>0</v>
          </cell>
          <cell r="L1027">
            <v>162181496</v>
          </cell>
          <cell r="M1027">
            <v>1800</v>
          </cell>
        </row>
        <row r="1028">
          <cell r="K1028">
            <v>0</v>
          </cell>
          <cell r="L1028">
            <v>158651933</v>
          </cell>
          <cell r="M1028">
            <v>1800</v>
          </cell>
        </row>
        <row r="1029">
          <cell r="K1029">
            <v>0</v>
          </cell>
          <cell r="L1029">
            <v>152910765</v>
          </cell>
          <cell r="M1029">
            <v>1800</v>
          </cell>
        </row>
        <row r="1030">
          <cell r="K1030">
            <v>0</v>
          </cell>
          <cell r="L1030">
            <v>131235104</v>
          </cell>
          <cell r="M1030">
            <v>1800</v>
          </cell>
        </row>
        <row r="1031">
          <cell r="K1031">
            <v>0</v>
          </cell>
          <cell r="L1031">
            <v>128930675</v>
          </cell>
          <cell r="M1031">
            <v>1800</v>
          </cell>
        </row>
        <row r="1032">
          <cell r="K1032">
            <v>0</v>
          </cell>
          <cell r="L1032">
            <v>124440497</v>
          </cell>
          <cell r="M1032">
            <v>1800</v>
          </cell>
        </row>
        <row r="1033">
          <cell r="K1033">
            <v>0</v>
          </cell>
          <cell r="L1033">
            <v>123066479</v>
          </cell>
          <cell r="M1033">
            <v>1800</v>
          </cell>
        </row>
        <row r="1034">
          <cell r="K1034">
            <v>0</v>
          </cell>
          <cell r="L1034">
            <v>121279842</v>
          </cell>
          <cell r="M1034">
            <v>1800</v>
          </cell>
        </row>
        <row r="1035">
          <cell r="K1035">
            <v>0</v>
          </cell>
          <cell r="L1035">
            <v>117205675</v>
          </cell>
          <cell r="M1035">
            <v>1800</v>
          </cell>
        </row>
        <row r="1036">
          <cell r="K1036">
            <v>0</v>
          </cell>
          <cell r="L1036">
            <v>112344260</v>
          </cell>
          <cell r="M1036">
            <v>1800</v>
          </cell>
        </row>
        <row r="1037">
          <cell r="K1037">
            <v>0</v>
          </cell>
          <cell r="L1037">
            <v>111622586</v>
          </cell>
          <cell r="M1037">
            <v>1800</v>
          </cell>
        </row>
        <row r="1038">
          <cell r="K1038">
            <v>0</v>
          </cell>
          <cell r="L1038">
            <v>110862644</v>
          </cell>
          <cell r="M1038">
            <v>1800</v>
          </cell>
        </row>
        <row r="1039">
          <cell r="K1039">
            <v>0</v>
          </cell>
          <cell r="L1039">
            <v>110196658</v>
          </cell>
          <cell r="M1039">
            <v>1800</v>
          </cell>
        </row>
        <row r="1040">
          <cell r="K1040">
            <v>0</v>
          </cell>
          <cell r="L1040">
            <v>108490925</v>
          </cell>
          <cell r="M1040">
            <v>1800</v>
          </cell>
        </row>
        <row r="1041">
          <cell r="K1041">
            <v>0</v>
          </cell>
          <cell r="L1041">
            <v>107287652</v>
          </cell>
          <cell r="M1041">
            <v>1800</v>
          </cell>
        </row>
        <row r="1042">
          <cell r="K1042">
            <v>0</v>
          </cell>
          <cell r="L1042">
            <v>104594810</v>
          </cell>
          <cell r="M1042">
            <v>1800</v>
          </cell>
        </row>
        <row r="1043">
          <cell r="K1043">
            <v>0</v>
          </cell>
          <cell r="L1043">
            <v>103514256</v>
          </cell>
          <cell r="M1043">
            <v>1800</v>
          </cell>
        </row>
        <row r="1044">
          <cell r="K1044">
            <v>0</v>
          </cell>
          <cell r="L1044">
            <v>103325040</v>
          </cell>
          <cell r="M1044">
            <v>1800</v>
          </cell>
        </row>
        <row r="1045">
          <cell r="K1045">
            <v>0</v>
          </cell>
          <cell r="L1045">
            <v>103253700</v>
          </cell>
          <cell r="M1045">
            <v>1800</v>
          </cell>
        </row>
        <row r="1046">
          <cell r="K1046">
            <v>0</v>
          </cell>
          <cell r="L1046">
            <v>103170592</v>
          </cell>
          <cell r="M1046">
            <v>1800</v>
          </cell>
        </row>
        <row r="1047">
          <cell r="K1047">
            <v>0</v>
          </cell>
          <cell r="L1047">
            <v>103008513</v>
          </cell>
          <cell r="M1047">
            <v>1800</v>
          </cell>
        </row>
        <row r="1048">
          <cell r="K1048">
            <v>0</v>
          </cell>
          <cell r="L1048">
            <v>100986624</v>
          </cell>
          <cell r="M1048">
            <v>1800</v>
          </cell>
        </row>
        <row r="1049">
          <cell r="K1049">
            <v>0</v>
          </cell>
          <cell r="L1049">
            <v>100544990</v>
          </cell>
          <cell r="M1049">
            <v>1800</v>
          </cell>
        </row>
        <row r="1050">
          <cell r="K1050">
            <v>0</v>
          </cell>
          <cell r="L1050">
            <v>100383360</v>
          </cell>
          <cell r="M1050">
            <v>1800</v>
          </cell>
        </row>
        <row r="1051">
          <cell r="K1051">
            <v>0</v>
          </cell>
          <cell r="L1051">
            <v>100000000</v>
          </cell>
          <cell r="M1051">
            <v>1800</v>
          </cell>
        </row>
        <row r="1052">
          <cell r="K1052">
            <v>0</v>
          </cell>
          <cell r="L1052">
            <v>99891558</v>
          </cell>
          <cell r="M1052">
            <v>1800</v>
          </cell>
        </row>
        <row r="1053">
          <cell r="K1053">
            <v>0</v>
          </cell>
          <cell r="L1053">
            <v>99459640</v>
          </cell>
          <cell r="M1053">
            <v>1800</v>
          </cell>
        </row>
        <row r="1054">
          <cell r="K1054">
            <v>0</v>
          </cell>
          <cell r="L1054">
            <v>98763700</v>
          </cell>
          <cell r="M1054">
            <v>1800</v>
          </cell>
        </row>
        <row r="1055">
          <cell r="K1055">
            <v>0</v>
          </cell>
          <cell r="L1055">
            <v>97922448</v>
          </cell>
          <cell r="M1055">
            <v>1800</v>
          </cell>
        </row>
        <row r="1056">
          <cell r="K1056">
            <v>0</v>
          </cell>
          <cell r="L1056">
            <v>97896071</v>
          </cell>
          <cell r="M1056">
            <v>1800</v>
          </cell>
        </row>
        <row r="1057">
          <cell r="K1057">
            <v>0</v>
          </cell>
          <cell r="L1057">
            <v>97778503</v>
          </cell>
          <cell r="M1057">
            <v>1800</v>
          </cell>
        </row>
        <row r="1058">
          <cell r="K1058">
            <v>0</v>
          </cell>
          <cell r="L1058">
            <v>97670328</v>
          </cell>
          <cell r="M1058">
            <v>1800</v>
          </cell>
        </row>
        <row r="1059">
          <cell r="K1059">
            <v>0</v>
          </cell>
          <cell r="L1059">
            <v>97548516</v>
          </cell>
          <cell r="M1059">
            <v>1800</v>
          </cell>
        </row>
        <row r="1060">
          <cell r="K1060">
            <v>0</v>
          </cell>
          <cell r="L1060">
            <v>96951096</v>
          </cell>
          <cell r="M1060">
            <v>1800</v>
          </cell>
        </row>
        <row r="1061">
          <cell r="K1061">
            <v>0</v>
          </cell>
          <cell r="L1061">
            <v>96415911</v>
          </cell>
          <cell r="M1061">
            <v>1800</v>
          </cell>
        </row>
        <row r="1062">
          <cell r="K1062">
            <v>0</v>
          </cell>
          <cell r="L1062">
            <v>96250153</v>
          </cell>
          <cell r="M1062">
            <v>1800</v>
          </cell>
        </row>
        <row r="1063">
          <cell r="K1063">
            <v>0</v>
          </cell>
          <cell r="L1063">
            <v>96167136</v>
          </cell>
          <cell r="M1063">
            <v>1800</v>
          </cell>
        </row>
        <row r="1064">
          <cell r="K1064">
            <v>0</v>
          </cell>
          <cell r="L1064">
            <v>95933280</v>
          </cell>
          <cell r="M1064">
            <v>1800</v>
          </cell>
        </row>
        <row r="1065">
          <cell r="K1065">
            <v>0</v>
          </cell>
          <cell r="L1065">
            <v>95922240</v>
          </cell>
          <cell r="M1065">
            <v>1800</v>
          </cell>
        </row>
        <row r="1066">
          <cell r="K1066">
            <v>0</v>
          </cell>
          <cell r="L1066">
            <v>95742945</v>
          </cell>
          <cell r="M1066">
            <v>1800</v>
          </cell>
        </row>
        <row r="1067">
          <cell r="K1067">
            <v>0</v>
          </cell>
          <cell r="L1067">
            <v>95329592</v>
          </cell>
          <cell r="M1067">
            <v>1800</v>
          </cell>
        </row>
        <row r="1068">
          <cell r="K1068">
            <v>0</v>
          </cell>
          <cell r="L1068">
            <v>95164740</v>
          </cell>
          <cell r="M1068">
            <v>1800</v>
          </cell>
        </row>
        <row r="1069">
          <cell r="K1069">
            <v>0</v>
          </cell>
          <cell r="L1069">
            <v>95115272</v>
          </cell>
          <cell r="M1069">
            <v>1800</v>
          </cell>
        </row>
        <row r="1070">
          <cell r="K1070">
            <v>0</v>
          </cell>
          <cell r="L1070">
            <v>94787784</v>
          </cell>
          <cell r="M1070">
            <v>1800</v>
          </cell>
        </row>
        <row r="1071">
          <cell r="K1071">
            <v>0</v>
          </cell>
          <cell r="L1071">
            <v>94716292</v>
          </cell>
          <cell r="M1071">
            <v>1800</v>
          </cell>
        </row>
        <row r="1072">
          <cell r="K1072">
            <v>0</v>
          </cell>
          <cell r="L1072">
            <v>94608074</v>
          </cell>
          <cell r="M1072">
            <v>1800</v>
          </cell>
        </row>
        <row r="1073">
          <cell r="K1073">
            <v>0</v>
          </cell>
          <cell r="L1073">
            <v>94211250</v>
          </cell>
          <cell r="M1073">
            <v>1800</v>
          </cell>
        </row>
        <row r="1074">
          <cell r="K1074">
            <v>0</v>
          </cell>
          <cell r="L1074">
            <v>93846060</v>
          </cell>
          <cell r="M1074">
            <v>1800</v>
          </cell>
        </row>
        <row r="1075">
          <cell r="K1075">
            <v>0</v>
          </cell>
          <cell r="L1075">
            <v>93188341</v>
          </cell>
          <cell r="M1075">
            <v>1800</v>
          </cell>
        </row>
        <row r="1076">
          <cell r="K1076">
            <v>0</v>
          </cell>
          <cell r="L1076">
            <v>91814640</v>
          </cell>
          <cell r="M1076">
            <v>1800</v>
          </cell>
        </row>
        <row r="1077">
          <cell r="K1077">
            <v>0</v>
          </cell>
          <cell r="L1077">
            <v>91330827</v>
          </cell>
          <cell r="M1077">
            <v>1800</v>
          </cell>
        </row>
        <row r="1078">
          <cell r="K1078">
            <v>0</v>
          </cell>
          <cell r="L1078">
            <v>90138705</v>
          </cell>
          <cell r="M1078">
            <v>1800</v>
          </cell>
        </row>
        <row r="1079">
          <cell r="K1079">
            <v>0</v>
          </cell>
          <cell r="L1079">
            <v>89973380</v>
          </cell>
          <cell r="M1079">
            <v>1800</v>
          </cell>
        </row>
        <row r="1080">
          <cell r="K1080">
            <v>0</v>
          </cell>
          <cell r="L1080">
            <v>89226852</v>
          </cell>
          <cell r="M1080">
            <v>1800</v>
          </cell>
        </row>
        <row r="1081">
          <cell r="K1081">
            <v>0</v>
          </cell>
          <cell r="L1081">
            <v>89217050</v>
          </cell>
          <cell r="M1081">
            <v>1800</v>
          </cell>
        </row>
        <row r="1082">
          <cell r="K1082">
            <v>0</v>
          </cell>
          <cell r="L1082">
            <v>89139528</v>
          </cell>
          <cell r="M1082">
            <v>1800</v>
          </cell>
        </row>
        <row r="1083">
          <cell r="K1083">
            <v>0</v>
          </cell>
          <cell r="L1083">
            <v>89043130</v>
          </cell>
          <cell r="M1083">
            <v>1800</v>
          </cell>
        </row>
        <row r="1084">
          <cell r="K1084">
            <v>0</v>
          </cell>
          <cell r="L1084">
            <v>88969083</v>
          </cell>
          <cell r="M1084">
            <v>1800</v>
          </cell>
        </row>
        <row r="1085">
          <cell r="K1085">
            <v>0</v>
          </cell>
          <cell r="L1085">
            <v>88659900</v>
          </cell>
          <cell r="M1085">
            <v>1800</v>
          </cell>
        </row>
        <row r="1086">
          <cell r="K1086">
            <v>0</v>
          </cell>
          <cell r="L1086">
            <v>88357083</v>
          </cell>
          <cell r="M1086">
            <v>1800</v>
          </cell>
        </row>
        <row r="1087">
          <cell r="K1087">
            <v>0</v>
          </cell>
          <cell r="L1087">
            <v>87546756</v>
          </cell>
          <cell r="M1087">
            <v>1800</v>
          </cell>
        </row>
        <row r="1088">
          <cell r="K1088">
            <v>0</v>
          </cell>
          <cell r="L1088">
            <v>86676024</v>
          </cell>
          <cell r="M1088">
            <v>1800</v>
          </cell>
        </row>
        <row r="1089">
          <cell r="K1089">
            <v>0</v>
          </cell>
          <cell r="L1089">
            <v>84075950</v>
          </cell>
          <cell r="M1089">
            <v>1800</v>
          </cell>
        </row>
        <row r="1090">
          <cell r="K1090">
            <v>0</v>
          </cell>
          <cell r="L1090">
            <v>80407089</v>
          </cell>
          <cell r="M1090">
            <v>1800</v>
          </cell>
        </row>
        <row r="1091">
          <cell r="K1091">
            <v>0</v>
          </cell>
          <cell r="L1091">
            <v>73545080</v>
          </cell>
          <cell r="M1091">
            <v>1800</v>
          </cell>
        </row>
        <row r="1092">
          <cell r="K1092">
            <v>0</v>
          </cell>
          <cell r="L1092">
            <v>69891281</v>
          </cell>
          <cell r="M1092">
            <v>1800</v>
          </cell>
        </row>
        <row r="1093">
          <cell r="K1093">
            <v>0</v>
          </cell>
          <cell r="L1093">
            <v>69786962</v>
          </cell>
          <cell r="M1093">
            <v>1800</v>
          </cell>
        </row>
        <row r="1094">
          <cell r="K1094">
            <v>0</v>
          </cell>
          <cell r="L1094">
            <v>69322108</v>
          </cell>
          <cell r="M1094">
            <v>1800</v>
          </cell>
        </row>
        <row r="1095">
          <cell r="K1095">
            <v>0</v>
          </cell>
          <cell r="L1095">
            <v>66309472</v>
          </cell>
          <cell r="M1095">
            <v>1800</v>
          </cell>
        </row>
        <row r="1096">
          <cell r="K1096">
            <v>0</v>
          </cell>
          <cell r="L1096">
            <v>65538212</v>
          </cell>
          <cell r="M1096">
            <v>1800</v>
          </cell>
        </row>
        <row r="1097">
          <cell r="K1097">
            <v>0</v>
          </cell>
          <cell r="L1097">
            <v>64897741</v>
          </cell>
          <cell r="M1097">
            <v>1800</v>
          </cell>
        </row>
        <row r="1098">
          <cell r="K1098">
            <v>0</v>
          </cell>
          <cell r="L1098">
            <v>64451382</v>
          </cell>
          <cell r="M1098">
            <v>1800</v>
          </cell>
        </row>
        <row r="1099">
          <cell r="K1099">
            <v>0</v>
          </cell>
          <cell r="L1099">
            <v>63848886</v>
          </cell>
          <cell r="M1099">
            <v>1800</v>
          </cell>
        </row>
        <row r="1100">
          <cell r="K1100">
            <v>0</v>
          </cell>
          <cell r="L1100">
            <v>61930422</v>
          </cell>
          <cell r="M1100">
            <v>1800</v>
          </cell>
        </row>
        <row r="1101">
          <cell r="K1101">
            <v>0</v>
          </cell>
          <cell r="L1101">
            <v>59442680</v>
          </cell>
          <cell r="M1101">
            <v>1800</v>
          </cell>
        </row>
        <row r="1102">
          <cell r="K1102">
            <v>0</v>
          </cell>
          <cell r="L1102">
            <v>59238760</v>
          </cell>
          <cell r="M1102">
            <v>1800</v>
          </cell>
        </row>
        <row r="1103">
          <cell r="K1103">
            <v>0</v>
          </cell>
          <cell r="L1103">
            <v>57610679</v>
          </cell>
          <cell r="M1103">
            <v>1800</v>
          </cell>
        </row>
        <row r="1104">
          <cell r="K1104">
            <v>0</v>
          </cell>
          <cell r="L1104">
            <v>56169764</v>
          </cell>
          <cell r="M1104">
            <v>1800</v>
          </cell>
        </row>
        <row r="1105">
          <cell r="K1105">
            <v>0</v>
          </cell>
          <cell r="L1105">
            <v>56134078</v>
          </cell>
          <cell r="M1105">
            <v>1800</v>
          </cell>
        </row>
        <row r="1106">
          <cell r="K1106">
            <v>0</v>
          </cell>
          <cell r="L1106">
            <v>55818504</v>
          </cell>
          <cell r="M1106">
            <v>1800</v>
          </cell>
        </row>
        <row r="1107">
          <cell r="K1107">
            <v>0</v>
          </cell>
          <cell r="L1107">
            <v>55606435</v>
          </cell>
          <cell r="M1107">
            <v>1800</v>
          </cell>
        </row>
        <row r="1108">
          <cell r="K1108">
            <v>0</v>
          </cell>
          <cell r="L1108">
            <v>52460969</v>
          </cell>
          <cell r="M1108">
            <v>1800</v>
          </cell>
        </row>
        <row r="1109">
          <cell r="K1109">
            <v>0</v>
          </cell>
          <cell r="L1109">
            <v>52282539</v>
          </cell>
          <cell r="M1109">
            <v>1800</v>
          </cell>
        </row>
        <row r="1110">
          <cell r="K1110">
            <v>0</v>
          </cell>
          <cell r="L1110">
            <v>49519830</v>
          </cell>
          <cell r="M1110">
            <v>1800</v>
          </cell>
        </row>
        <row r="1111">
          <cell r="K1111">
            <v>0</v>
          </cell>
          <cell r="L1111">
            <v>47866549</v>
          </cell>
          <cell r="M1111">
            <v>1800</v>
          </cell>
        </row>
        <row r="1112">
          <cell r="K1112">
            <v>0</v>
          </cell>
          <cell r="L1112">
            <v>45931000</v>
          </cell>
          <cell r="M1112">
            <v>1800</v>
          </cell>
        </row>
        <row r="1113">
          <cell r="K1113">
            <v>0</v>
          </cell>
          <cell r="L1113">
            <v>44896328</v>
          </cell>
          <cell r="M1113">
            <v>1800</v>
          </cell>
        </row>
        <row r="1114">
          <cell r="K1114">
            <v>0</v>
          </cell>
          <cell r="L1114">
            <v>42715684</v>
          </cell>
          <cell r="M1114">
            <v>1800</v>
          </cell>
        </row>
        <row r="1115">
          <cell r="K1115">
            <v>0</v>
          </cell>
          <cell r="L1115">
            <v>41511785</v>
          </cell>
          <cell r="M1115">
            <v>1800</v>
          </cell>
        </row>
        <row r="1116">
          <cell r="K1116">
            <v>0</v>
          </cell>
          <cell r="L1116">
            <v>38675997</v>
          </cell>
          <cell r="M1116">
            <v>1800</v>
          </cell>
        </row>
        <row r="1117">
          <cell r="K1117">
            <v>0</v>
          </cell>
          <cell r="L1117">
            <v>36116448</v>
          </cell>
          <cell r="M1117">
            <v>1800</v>
          </cell>
        </row>
        <row r="1118">
          <cell r="K1118">
            <v>0</v>
          </cell>
          <cell r="L1118">
            <v>29607435</v>
          </cell>
          <cell r="M1118">
            <v>1800</v>
          </cell>
        </row>
        <row r="1119">
          <cell r="K1119">
            <v>0</v>
          </cell>
          <cell r="L1119">
            <v>28644847</v>
          </cell>
          <cell r="M1119">
            <v>1800</v>
          </cell>
        </row>
        <row r="1120">
          <cell r="K1120">
            <v>0</v>
          </cell>
          <cell r="L1120">
            <v>28048410</v>
          </cell>
          <cell r="M1120">
            <v>1800</v>
          </cell>
        </row>
        <row r="1121">
          <cell r="K1121">
            <v>0</v>
          </cell>
          <cell r="L1121">
            <v>26597340</v>
          </cell>
          <cell r="M1121">
            <v>1800</v>
          </cell>
        </row>
        <row r="1122">
          <cell r="K1122">
            <v>0</v>
          </cell>
          <cell r="L1122">
            <v>23443992</v>
          </cell>
          <cell r="M1122">
            <v>1800</v>
          </cell>
        </row>
        <row r="1123">
          <cell r="K1123">
            <v>0</v>
          </cell>
          <cell r="L1123">
            <v>23341655</v>
          </cell>
          <cell r="M1123">
            <v>1800</v>
          </cell>
        </row>
        <row r="1124">
          <cell r="K1124">
            <v>0</v>
          </cell>
          <cell r="L1124">
            <v>23078874</v>
          </cell>
          <cell r="M1124">
            <v>1800</v>
          </cell>
        </row>
        <row r="1125">
          <cell r="K1125">
            <v>0</v>
          </cell>
          <cell r="L1125">
            <v>22479140</v>
          </cell>
          <cell r="M1125">
            <v>1800</v>
          </cell>
        </row>
        <row r="1126">
          <cell r="K1126">
            <v>0</v>
          </cell>
          <cell r="L1126">
            <v>22191939</v>
          </cell>
          <cell r="M1126">
            <v>1800</v>
          </cell>
        </row>
        <row r="1127">
          <cell r="K1127">
            <v>0</v>
          </cell>
          <cell r="L1127">
            <v>22132836</v>
          </cell>
          <cell r="M1127">
            <v>1800</v>
          </cell>
        </row>
        <row r="1128">
          <cell r="K1128">
            <v>0</v>
          </cell>
          <cell r="L1128">
            <v>22086009</v>
          </cell>
          <cell r="M1128">
            <v>1800</v>
          </cell>
        </row>
        <row r="1129">
          <cell r="K1129">
            <v>0</v>
          </cell>
          <cell r="L1129">
            <v>21817244</v>
          </cell>
          <cell r="M1129">
            <v>1800</v>
          </cell>
        </row>
        <row r="1130">
          <cell r="K1130">
            <v>0</v>
          </cell>
          <cell r="L1130">
            <v>21742200</v>
          </cell>
          <cell r="M1130">
            <v>1800</v>
          </cell>
        </row>
        <row r="1131">
          <cell r="K1131">
            <v>0</v>
          </cell>
          <cell r="L1131">
            <v>21470724</v>
          </cell>
          <cell r="M1131">
            <v>1800</v>
          </cell>
        </row>
        <row r="1132">
          <cell r="K1132">
            <v>0</v>
          </cell>
          <cell r="L1132">
            <v>21371960</v>
          </cell>
          <cell r="M1132">
            <v>1800</v>
          </cell>
        </row>
        <row r="1133">
          <cell r="K1133">
            <v>0</v>
          </cell>
          <cell r="L1133">
            <v>19690312</v>
          </cell>
          <cell r="M1133">
            <v>1800</v>
          </cell>
        </row>
        <row r="1134">
          <cell r="K1134">
            <v>0</v>
          </cell>
          <cell r="L1134">
            <v>19575234</v>
          </cell>
          <cell r="M1134">
            <v>1800</v>
          </cell>
        </row>
        <row r="1135">
          <cell r="K1135">
            <v>0</v>
          </cell>
          <cell r="L1135">
            <v>19024540</v>
          </cell>
          <cell r="M1135">
            <v>1800</v>
          </cell>
        </row>
        <row r="1136">
          <cell r="K1136">
            <v>0</v>
          </cell>
          <cell r="L1136">
            <v>19006083</v>
          </cell>
          <cell r="M1136">
            <v>1800</v>
          </cell>
        </row>
        <row r="1137">
          <cell r="K1137">
            <v>0</v>
          </cell>
          <cell r="L1137">
            <v>18591270</v>
          </cell>
          <cell r="M1137">
            <v>1800</v>
          </cell>
        </row>
        <row r="1138">
          <cell r="K1138">
            <v>0</v>
          </cell>
          <cell r="L1138">
            <v>16753492</v>
          </cell>
          <cell r="M1138">
            <v>1800</v>
          </cell>
        </row>
        <row r="1139">
          <cell r="K1139">
            <v>0</v>
          </cell>
          <cell r="L1139">
            <v>16028172</v>
          </cell>
          <cell r="M1139">
            <v>1800</v>
          </cell>
        </row>
        <row r="1140">
          <cell r="K1140">
            <v>0</v>
          </cell>
          <cell r="L1140">
            <v>16025346</v>
          </cell>
          <cell r="M1140">
            <v>1800</v>
          </cell>
        </row>
        <row r="1141">
          <cell r="K1141">
            <v>0</v>
          </cell>
          <cell r="L1141">
            <v>15608937</v>
          </cell>
          <cell r="M1141">
            <v>1800</v>
          </cell>
        </row>
        <row r="1142">
          <cell r="K1142">
            <v>0</v>
          </cell>
          <cell r="L1142">
            <v>15484408</v>
          </cell>
          <cell r="M1142">
            <v>1800</v>
          </cell>
        </row>
        <row r="1143">
          <cell r="K1143">
            <v>0</v>
          </cell>
          <cell r="L1143">
            <v>15446289</v>
          </cell>
          <cell r="M1143">
            <v>1800</v>
          </cell>
        </row>
        <row r="1144">
          <cell r="K1144">
            <v>0</v>
          </cell>
          <cell r="L1144">
            <v>15011056</v>
          </cell>
          <cell r="M1144">
            <v>1800</v>
          </cell>
        </row>
        <row r="1145">
          <cell r="K1145">
            <v>0</v>
          </cell>
          <cell r="L1145">
            <v>14656392</v>
          </cell>
          <cell r="M1145">
            <v>1800</v>
          </cell>
        </row>
        <row r="1146">
          <cell r="K1146">
            <v>0</v>
          </cell>
          <cell r="L1146">
            <v>14256285</v>
          </cell>
          <cell r="M1146">
            <v>1800</v>
          </cell>
        </row>
        <row r="1147">
          <cell r="K1147">
            <v>0</v>
          </cell>
          <cell r="L1147">
            <v>14007228</v>
          </cell>
          <cell r="M1147">
            <v>1800</v>
          </cell>
        </row>
        <row r="1148">
          <cell r="K1148">
            <v>0</v>
          </cell>
          <cell r="L1148">
            <v>14007227</v>
          </cell>
          <cell r="M1148">
            <v>1800</v>
          </cell>
        </row>
        <row r="1149">
          <cell r="K1149">
            <v>0</v>
          </cell>
          <cell r="L1149">
            <v>13887045</v>
          </cell>
          <cell r="M1149">
            <v>1800</v>
          </cell>
        </row>
        <row r="1150">
          <cell r="K1150">
            <v>0</v>
          </cell>
          <cell r="L1150">
            <v>13815291</v>
          </cell>
          <cell r="M1150">
            <v>1800</v>
          </cell>
        </row>
        <row r="1151">
          <cell r="K1151">
            <v>0</v>
          </cell>
          <cell r="L1151">
            <v>13808256</v>
          </cell>
          <cell r="M1151">
            <v>1800</v>
          </cell>
        </row>
        <row r="1152">
          <cell r="K1152">
            <v>0</v>
          </cell>
          <cell r="L1152">
            <v>13395117</v>
          </cell>
          <cell r="M1152">
            <v>1800</v>
          </cell>
        </row>
        <row r="1153">
          <cell r="K1153">
            <v>0</v>
          </cell>
          <cell r="L1153">
            <v>13357484</v>
          </cell>
          <cell r="M1153">
            <v>1800</v>
          </cell>
        </row>
        <row r="1154">
          <cell r="K1154">
            <v>0</v>
          </cell>
          <cell r="L1154">
            <v>13292876</v>
          </cell>
          <cell r="M1154">
            <v>1800</v>
          </cell>
        </row>
        <row r="1155">
          <cell r="K1155">
            <v>0</v>
          </cell>
          <cell r="L1155">
            <v>12996525</v>
          </cell>
          <cell r="M1155">
            <v>1800</v>
          </cell>
        </row>
        <row r="1156">
          <cell r="K1156">
            <v>0</v>
          </cell>
          <cell r="L1156">
            <v>12851725</v>
          </cell>
          <cell r="M1156">
            <v>1800</v>
          </cell>
        </row>
        <row r="1157">
          <cell r="K1157">
            <v>0</v>
          </cell>
          <cell r="L1157">
            <v>12332620</v>
          </cell>
          <cell r="M1157">
            <v>1800</v>
          </cell>
        </row>
        <row r="1158">
          <cell r="K1158">
            <v>0</v>
          </cell>
          <cell r="L1158">
            <v>12293930</v>
          </cell>
          <cell r="M1158">
            <v>1800</v>
          </cell>
        </row>
        <row r="1159">
          <cell r="K1159">
            <v>0</v>
          </cell>
          <cell r="L1159">
            <v>12293930</v>
          </cell>
          <cell r="M1159">
            <v>1800</v>
          </cell>
        </row>
        <row r="1160">
          <cell r="K1160">
            <v>0</v>
          </cell>
          <cell r="L1160">
            <v>12293930</v>
          </cell>
          <cell r="M1160">
            <v>1800</v>
          </cell>
        </row>
        <row r="1161">
          <cell r="K1161">
            <v>0</v>
          </cell>
          <cell r="L1161">
            <v>12082146</v>
          </cell>
          <cell r="M1161">
            <v>1800</v>
          </cell>
        </row>
        <row r="1162">
          <cell r="K1162">
            <v>0</v>
          </cell>
          <cell r="L1162">
            <v>11646328</v>
          </cell>
          <cell r="M1162">
            <v>1800</v>
          </cell>
        </row>
        <row r="1163">
          <cell r="K1163">
            <v>0</v>
          </cell>
          <cell r="L1163">
            <v>10875143</v>
          </cell>
          <cell r="M1163">
            <v>1800</v>
          </cell>
        </row>
        <row r="1164">
          <cell r="K1164">
            <v>0</v>
          </cell>
          <cell r="L1164">
            <v>10845999</v>
          </cell>
          <cell r="M1164">
            <v>1800</v>
          </cell>
        </row>
        <row r="1165">
          <cell r="K1165">
            <v>0</v>
          </cell>
          <cell r="L1165">
            <v>10591056</v>
          </cell>
          <cell r="M1165">
            <v>1800</v>
          </cell>
        </row>
        <row r="1166">
          <cell r="K1166">
            <v>0</v>
          </cell>
          <cell r="L1166">
            <v>10487910</v>
          </cell>
          <cell r="M1166">
            <v>1800</v>
          </cell>
        </row>
        <row r="1167">
          <cell r="K1167">
            <v>0</v>
          </cell>
          <cell r="L1167">
            <v>10487910</v>
          </cell>
          <cell r="M1167">
            <v>1800</v>
          </cell>
        </row>
        <row r="1168">
          <cell r="K1168">
            <v>0</v>
          </cell>
          <cell r="L1168">
            <v>10487910</v>
          </cell>
          <cell r="M1168">
            <v>1800</v>
          </cell>
        </row>
        <row r="1169">
          <cell r="K1169">
            <v>0</v>
          </cell>
          <cell r="L1169">
            <v>9195185</v>
          </cell>
          <cell r="M1169">
            <v>1800</v>
          </cell>
        </row>
        <row r="1170">
          <cell r="K1170">
            <v>0</v>
          </cell>
          <cell r="L1170">
            <v>8590219</v>
          </cell>
          <cell r="M1170">
            <v>1800</v>
          </cell>
        </row>
        <row r="1171">
          <cell r="K1171">
            <v>0</v>
          </cell>
          <cell r="L1171">
            <v>7470841</v>
          </cell>
          <cell r="M1171">
            <v>1800</v>
          </cell>
        </row>
        <row r="1172">
          <cell r="K1172">
            <v>0</v>
          </cell>
          <cell r="L1172">
            <v>7154700</v>
          </cell>
          <cell r="M1172">
            <v>1800</v>
          </cell>
        </row>
        <row r="1173">
          <cell r="K1173">
            <v>0</v>
          </cell>
          <cell r="L1173">
            <v>4711775</v>
          </cell>
          <cell r="M1173">
            <v>1800</v>
          </cell>
        </row>
        <row r="1174">
          <cell r="K1174">
            <v>0</v>
          </cell>
          <cell r="L1174">
            <v>3928095</v>
          </cell>
          <cell r="M1174">
            <v>1800</v>
          </cell>
        </row>
        <row r="1175">
          <cell r="K1175">
            <v>0</v>
          </cell>
          <cell r="L1175">
            <v>2895858</v>
          </cell>
          <cell r="M1175">
            <v>1800</v>
          </cell>
        </row>
        <row r="1176">
          <cell r="K1176">
            <v>0</v>
          </cell>
          <cell r="L1176">
            <v>2592069</v>
          </cell>
          <cell r="M1176">
            <v>1800</v>
          </cell>
        </row>
        <row r="1177">
          <cell r="K1177">
            <v>0</v>
          </cell>
          <cell r="L1177">
            <v>1412889</v>
          </cell>
          <cell r="M1177">
            <v>1800</v>
          </cell>
        </row>
        <row r="1178">
          <cell r="K1178">
            <v>0</v>
          </cell>
          <cell r="L1178">
            <v>825351</v>
          </cell>
          <cell r="M1178">
            <v>1800</v>
          </cell>
        </row>
        <row r="1179">
          <cell r="K1179">
            <v>0</v>
          </cell>
          <cell r="L1179">
            <v>8000000000</v>
          </cell>
          <cell r="M1179">
            <v>1900</v>
          </cell>
        </row>
        <row r="1180">
          <cell r="K1180">
            <v>0</v>
          </cell>
          <cell r="L1180">
            <v>4000000000</v>
          </cell>
          <cell r="M1180">
            <v>1901</v>
          </cell>
        </row>
        <row r="1181">
          <cell r="K1181">
            <v>0</v>
          </cell>
          <cell r="L1181">
            <v>1004090584</v>
          </cell>
          <cell r="M1181">
            <v>20</v>
          </cell>
        </row>
        <row r="1182">
          <cell r="K1182">
            <v>0</v>
          </cell>
          <cell r="L1182">
            <v>232067372</v>
          </cell>
          <cell r="M1182">
            <v>121</v>
          </cell>
        </row>
        <row r="1183">
          <cell r="K1183">
            <v>0</v>
          </cell>
          <cell r="L1183">
            <v>127540902806</v>
          </cell>
          <cell r="M1183" t="str">
            <v>كد را وارد كنيد</v>
          </cell>
        </row>
        <row r="1184">
          <cell r="K1184">
            <v>0</v>
          </cell>
          <cell r="L1184">
            <v>137328287014</v>
          </cell>
          <cell r="M1184">
            <v>2100</v>
          </cell>
        </row>
        <row r="1185">
          <cell r="K1185">
            <v>0</v>
          </cell>
          <cell r="L1185">
            <v>4635191400</v>
          </cell>
          <cell r="M1185">
            <v>2102</v>
          </cell>
        </row>
        <row r="1186">
          <cell r="K1186">
            <v>0</v>
          </cell>
          <cell r="L1186">
            <v>646436000</v>
          </cell>
          <cell r="M1186">
            <v>2101</v>
          </cell>
        </row>
        <row r="1187">
          <cell r="K1187">
            <v>0</v>
          </cell>
          <cell r="L1187">
            <v>385587200</v>
          </cell>
          <cell r="M1187">
            <v>2103</v>
          </cell>
        </row>
        <row r="1188">
          <cell r="K1188">
            <v>0</v>
          </cell>
          <cell r="L1188">
            <v>192758802</v>
          </cell>
          <cell r="M1188">
            <v>2130</v>
          </cell>
        </row>
        <row r="1189">
          <cell r="K1189">
            <v>0</v>
          </cell>
          <cell r="L1189">
            <v>93600000</v>
          </cell>
          <cell r="M1189">
            <v>2104</v>
          </cell>
        </row>
        <row r="1190">
          <cell r="K1190">
            <v>0</v>
          </cell>
          <cell r="L1190">
            <v>3000000</v>
          </cell>
          <cell r="M1190">
            <v>2106</v>
          </cell>
        </row>
        <row r="1191">
          <cell r="K1191">
            <v>0</v>
          </cell>
          <cell r="L1191">
            <v>2950699068</v>
          </cell>
          <cell r="M1191">
            <v>2109</v>
          </cell>
        </row>
        <row r="1192">
          <cell r="K1192">
            <v>0</v>
          </cell>
          <cell r="L1192">
            <v>58935780</v>
          </cell>
          <cell r="M1192">
            <v>2131</v>
          </cell>
        </row>
        <row r="1193">
          <cell r="K1193">
            <v>0</v>
          </cell>
          <cell r="L1193">
            <v>54581540</v>
          </cell>
          <cell r="M1193">
            <v>2132</v>
          </cell>
        </row>
        <row r="1194">
          <cell r="K1194">
            <v>0</v>
          </cell>
          <cell r="L1194">
            <v>6042840</v>
          </cell>
          <cell r="M1194">
            <v>2139</v>
          </cell>
        </row>
        <row r="1195">
          <cell r="K1195">
            <v>0</v>
          </cell>
          <cell r="L1195">
            <v>2711800</v>
          </cell>
          <cell r="M1195">
            <v>2139</v>
          </cell>
        </row>
        <row r="1196">
          <cell r="K1196">
            <v>0</v>
          </cell>
          <cell r="L1196">
            <v>1105000</v>
          </cell>
          <cell r="M1196">
            <v>2139</v>
          </cell>
        </row>
        <row r="1197">
          <cell r="K1197">
            <v>0</v>
          </cell>
          <cell r="L1197">
            <v>468000</v>
          </cell>
          <cell r="M1197">
            <v>2139</v>
          </cell>
        </row>
        <row r="1198">
          <cell r="K1198">
            <v>93600000</v>
          </cell>
          <cell r="L1198">
            <v>0</v>
          </cell>
          <cell r="M1198">
            <v>2104</v>
          </cell>
        </row>
        <row r="1199">
          <cell r="K1199">
            <v>46155000</v>
          </cell>
          <cell r="L1199">
            <v>0</v>
          </cell>
          <cell r="M1199">
            <v>2162</v>
          </cell>
        </row>
        <row r="1200">
          <cell r="K1200">
            <v>5792000</v>
          </cell>
          <cell r="L1200">
            <v>0</v>
          </cell>
          <cell r="M1200">
            <v>2160</v>
          </cell>
        </row>
        <row r="1201">
          <cell r="K1201">
            <v>3000000</v>
          </cell>
          <cell r="L1201">
            <v>0</v>
          </cell>
          <cell r="M1201">
            <v>2106</v>
          </cell>
        </row>
        <row r="1202">
          <cell r="K1202">
            <v>49188700</v>
          </cell>
          <cell r="L1202">
            <v>0</v>
          </cell>
          <cell r="M1202">
            <v>2169</v>
          </cell>
        </row>
        <row r="1203">
          <cell r="K1203">
            <v>138555000</v>
          </cell>
          <cell r="L1203">
            <v>0</v>
          </cell>
          <cell r="M1203">
            <v>2168</v>
          </cell>
        </row>
        <row r="1204">
          <cell r="K1204">
            <v>1282060</v>
          </cell>
          <cell r="L1204">
            <v>0</v>
          </cell>
          <cell r="M1204">
            <v>2169</v>
          </cell>
        </row>
        <row r="1205">
          <cell r="K1205">
            <v>83698101</v>
          </cell>
          <cell r="L1205">
            <v>0</v>
          </cell>
          <cell r="M1205">
            <v>2550</v>
          </cell>
        </row>
        <row r="1206">
          <cell r="K1206">
            <v>405867940</v>
          </cell>
          <cell r="L1206">
            <v>0</v>
          </cell>
          <cell r="M1206">
            <v>2705</v>
          </cell>
        </row>
        <row r="1207">
          <cell r="K1207">
            <v>0</v>
          </cell>
          <cell r="L1207">
            <v>386511584</v>
          </cell>
          <cell r="M1207">
            <v>2701</v>
          </cell>
        </row>
        <row r="1208">
          <cell r="K1208">
            <v>2700048287</v>
          </cell>
          <cell r="L1208">
            <v>0</v>
          </cell>
          <cell r="M1208">
            <v>2240</v>
          </cell>
        </row>
        <row r="1209">
          <cell r="K1209">
            <v>1915284800</v>
          </cell>
          <cell r="L1209">
            <v>0</v>
          </cell>
          <cell r="M1209">
            <v>2200</v>
          </cell>
        </row>
        <row r="1210">
          <cell r="K1210">
            <v>899892444</v>
          </cell>
          <cell r="L1210">
            <v>0</v>
          </cell>
          <cell r="M1210">
            <v>2300</v>
          </cell>
        </row>
        <row r="1211">
          <cell r="K1211">
            <v>833036006</v>
          </cell>
          <cell r="L1211">
            <v>0</v>
          </cell>
          <cell r="M1211">
            <v>2400</v>
          </cell>
        </row>
        <row r="1212">
          <cell r="K1212">
            <v>725753322</v>
          </cell>
          <cell r="L1212">
            <v>0</v>
          </cell>
          <cell r="M1212">
            <v>2240</v>
          </cell>
        </row>
        <row r="1213">
          <cell r="K1213">
            <v>660403754</v>
          </cell>
          <cell r="L1213">
            <v>0</v>
          </cell>
          <cell r="M1213">
            <v>2300</v>
          </cell>
        </row>
        <row r="1214">
          <cell r="K1214">
            <v>610965234</v>
          </cell>
          <cell r="L1214">
            <v>0</v>
          </cell>
          <cell r="M1214">
            <v>2261</v>
          </cell>
        </row>
        <row r="1215">
          <cell r="K1215">
            <v>524679613</v>
          </cell>
          <cell r="L1215">
            <v>0</v>
          </cell>
          <cell r="M1215">
            <v>2400</v>
          </cell>
        </row>
        <row r="1216">
          <cell r="K1216">
            <v>488116268</v>
          </cell>
          <cell r="L1216">
            <v>0</v>
          </cell>
          <cell r="M1216">
            <v>2400</v>
          </cell>
        </row>
        <row r="1217">
          <cell r="K1217">
            <v>410093606</v>
          </cell>
          <cell r="L1217">
            <v>0</v>
          </cell>
          <cell r="M1217">
            <v>2240</v>
          </cell>
        </row>
        <row r="1218">
          <cell r="K1218">
            <v>379190507</v>
          </cell>
          <cell r="L1218">
            <v>0</v>
          </cell>
          <cell r="M1218">
            <v>2240</v>
          </cell>
        </row>
        <row r="1219">
          <cell r="K1219">
            <v>338715039</v>
          </cell>
          <cell r="L1219">
            <v>0</v>
          </cell>
          <cell r="M1219">
            <v>2300</v>
          </cell>
        </row>
        <row r="1220">
          <cell r="K1220">
            <v>334736019</v>
          </cell>
          <cell r="L1220">
            <v>0</v>
          </cell>
          <cell r="M1220">
            <v>2500</v>
          </cell>
        </row>
        <row r="1221">
          <cell r="K1221">
            <v>323985423</v>
          </cell>
          <cell r="L1221">
            <v>0</v>
          </cell>
          <cell r="M1221">
            <v>2300</v>
          </cell>
        </row>
        <row r="1222">
          <cell r="K1222">
            <v>253460186</v>
          </cell>
          <cell r="L1222">
            <v>0</v>
          </cell>
          <cell r="M1222">
            <v>2240</v>
          </cell>
        </row>
        <row r="1223">
          <cell r="K1223">
            <v>232106799</v>
          </cell>
          <cell r="L1223">
            <v>0</v>
          </cell>
          <cell r="M1223">
            <v>2400</v>
          </cell>
        </row>
        <row r="1224">
          <cell r="K1224">
            <v>193596993</v>
          </cell>
          <cell r="L1224">
            <v>0</v>
          </cell>
          <cell r="M1224">
            <v>2261</v>
          </cell>
        </row>
        <row r="1225">
          <cell r="K1225">
            <v>150687597</v>
          </cell>
          <cell r="L1225">
            <v>0</v>
          </cell>
          <cell r="M1225">
            <v>2261</v>
          </cell>
        </row>
        <row r="1226">
          <cell r="K1226">
            <v>140315296</v>
          </cell>
          <cell r="L1226">
            <v>0</v>
          </cell>
          <cell r="M1226">
            <v>2300</v>
          </cell>
        </row>
        <row r="1227">
          <cell r="K1227">
            <v>125623754</v>
          </cell>
          <cell r="L1227">
            <v>0</v>
          </cell>
          <cell r="M1227">
            <v>2221</v>
          </cell>
        </row>
        <row r="1228">
          <cell r="K1228">
            <v>121883762</v>
          </cell>
          <cell r="L1228">
            <v>0</v>
          </cell>
          <cell r="M1228">
            <v>2261</v>
          </cell>
        </row>
        <row r="1229">
          <cell r="K1229">
            <v>75628757</v>
          </cell>
          <cell r="L1229">
            <v>0</v>
          </cell>
          <cell r="M1229">
            <v>2240</v>
          </cell>
        </row>
        <row r="1230">
          <cell r="K1230">
            <v>61203252</v>
          </cell>
          <cell r="L1230">
            <v>0</v>
          </cell>
          <cell r="M1230">
            <v>2240</v>
          </cell>
        </row>
        <row r="1231">
          <cell r="K1231">
            <v>738228736</v>
          </cell>
          <cell r="L1231">
            <v>0</v>
          </cell>
          <cell r="M1231">
            <v>2240</v>
          </cell>
        </row>
        <row r="1232">
          <cell r="K1232">
            <v>484254383</v>
          </cell>
          <cell r="L1232">
            <v>0</v>
          </cell>
          <cell r="M1232">
            <v>2300</v>
          </cell>
        </row>
        <row r="1233">
          <cell r="K1233">
            <v>348545181</v>
          </cell>
          <cell r="L1233">
            <v>0</v>
          </cell>
          <cell r="M1233">
            <v>2300</v>
          </cell>
        </row>
        <row r="1234">
          <cell r="K1234">
            <v>336882560</v>
          </cell>
          <cell r="L1234">
            <v>0</v>
          </cell>
          <cell r="M1234">
            <v>2400</v>
          </cell>
        </row>
        <row r="1235">
          <cell r="K1235">
            <v>293366654</v>
          </cell>
          <cell r="L1235">
            <v>0</v>
          </cell>
          <cell r="M1235">
            <v>2400</v>
          </cell>
        </row>
        <row r="1236">
          <cell r="K1236">
            <v>288471831</v>
          </cell>
          <cell r="L1236">
            <v>0</v>
          </cell>
          <cell r="M1236">
            <v>2300</v>
          </cell>
        </row>
        <row r="1237">
          <cell r="K1237">
            <v>268251120</v>
          </cell>
          <cell r="L1237">
            <v>0</v>
          </cell>
          <cell r="M1237">
            <v>2261</v>
          </cell>
        </row>
        <row r="1238">
          <cell r="K1238">
            <v>252925441</v>
          </cell>
          <cell r="L1238">
            <v>0</v>
          </cell>
          <cell r="M1238">
            <v>2200</v>
          </cell>
        </row>
        <row r="1239">
          <cell r="K1239">
            <v>245015159</v>
          </cell>
          <cell r="L1239">
            <v>0</v>
          </cell>
          <cell r="M1239">
            <v>2240</v>
          </cell>
        </row>
        <row r="1240">
          <cell r="K1240">
            <v>243594726</v>
          </cell>
          <cell r="L1240">
            <v>0</v>
          </cell>
          <cell r="M1240">
            <v>2400</v>
          </cell>
        </row>
        <row r="1241">
          <cell r="K1241">
            <v>183927259</v>
          </cell>
          <cell r="L1241">
            <v>0</v>
          </cell>
          <cell r="M1241">
            <v>2240</v>
          </cell>
        </row>
        <row r="1242">
          <cell r="K1242">
            <v>173480607</v>
          </cell>
          <cell r="L1242">
            <v>0</v>
          </cell>
          <cell r="M1242">
            <v>2240</v>
          </cell>
        </row>
        <row r="1243">
          <cell r="K1243">
            <v>166121893</v>
          </cell>
          <cell r="L1243">
            <v>0</v>
          </cell>
          <cell r="M1243">
            <v>2300</v>
          </cell>
        </row>
        <row r="1244">
          <cell r="K1244">
            <v>150040406</v>
          </cell>
          <cell r="L1244">
            <v>0</v>
          </cell>
          <cell r="M1244">
            <v>2500</v>
          </cell>
        </row>
        <row r="1245">
          <cell r="K1245">
            <v>83286539</v>
          </cell>
          <cell r="L1245">
            <v>0</v>
          </cell>
          <cell r="M1245">
            <v>2261</v>
          </cell>
        </row>
        <row r="1246">
          <cell r="K1246">
            <v>82610355</v>
          </cell>
          <cell r="L1246">
            <v>0</v>
          </cell>
          <cell r="M1246">
            <v>2240</v>
          </cell>
        </row>
        <row r="1247">
          <cell r="K1247">
            <v>80255112</v>
          </cell>
          <cell r="L1247">
            <v>0</v>
          </cell>
          <cell r="M1247">
            <v>2261</v>
          </cell>
        </row>
        <row r="1248">
          <cell r="K1248">
            <v>75203972</v>
          </cell>
          <cell r="L1248">
            <v>0</v>
          </cell>
          <cell r="M1248">
            <v>2221</v>
          </cell>
        </row>
        <row r="1249">
          <cell r="K1249">
            <v>42748524</v>
          </cell>
          <cell r="L1249">
            <v>0</v>
          </cell>
          <cell r="M1249">
            <v>2300</v>
          </cell>
        </row>
        <row r="1250">
          <cell r="K1250">
            <v>41186973</v>
          </cell>
          <cell r="L1250">
            <v>0</v>
          </cell>
          <cell r="M1250">
            <v>2261</v>
          </cell>
        </row>
        <row r="1251">
          <cell r="K1251">
            <v>33800998</v>
          </cell>
          <cell r="L1251">
            <v>0</v>
          </cell>
          <cell r="M1251">
            <v>2240</v>
          </cell>
        </row>
        <row r="1252">
          <cell r="K1252">
            <v>30261759</v>
          </cell>
          <cell r="L1252">
            <v>0</v>
          </cell>
          <cell r="M1252">
            <v>2400</v>
          </cell>
        </row>
        <row r="1253">
          <cell r="K1253">
            <v>20035435</v>
          </cell>
          <cell r="L1253">
            <v>0</v>
          </cell>
          <cell r="M1253">
            <v>2240</v>
          </cell>
        </row>
        <row r="1254">
          <cell r="K1254">
            <v>304384772</v>
          </cell>
          <cell r="L1254">
            <v>0</v>
          </cell>
          <cell r="M1254">
            <v>2240</v>
          </cell>
        </row>
        <row r="1255">
          <cell r="K1255">
            <v>4217455</v>
          </cell>
          <cell r="L1255">
            <v>0</v>
          </cell>
          <cell r="M1255">
            <v>2200</v>
          </cell>
        </row>
        <row r="1256">
          <cell r="K1256">
            <v>3511952</v>
          </cell>
          <cell r="L1256">
            <v>0</v>
          </cell>
          <cell r="M1256">
            <v>2261</v>
          </cell>
        </row>
        <row r="1257">
          <cell r="K1257">
            <v>81958</v>
          </cell>
          <cell r="L1257">
            <v>0</v>
          </cell>
          <cell r="M1257">
            <v>2300</v>
          </cell>
        </row>
        <row r="1258">
          <cell r="K1258">
            <v>17694</v>
          </cell>
          <cell r="L1258">
            <v>0</v>
          </cell>
          <cell r="M1258">
            <v>2300</v>
          </cell>
        </row>
        <row r="1259">
          <cell r="K1259">
            <v>152615543</v>
          </cell>
          <cell r="L1259">
            <v>0</v>
          </cell>
          <cell r="M1259">
            <v>2240</v>
          </cell>
        </row>
        <row r="1260">
          <cell r="K1260">
            <v>88267170</v>
          </cell>
          <cell r="L1260">
            <v>0</v>
          </cell>
          <cell r="M1260">
            <v>2200</v>
          </cell>
        </row>
        <row r="1261">
          <cell r="K1261">
            <v>70962386</v>
          </cell>
          <cell r="L1261">
            <v>0</v>
          </cell>
          <cell r="M1261">
            <v>2300</v>
          </cell>
        </row>
        <row r="1262">
          <cell r="K1262">
            <v>51659253</v>
          </cell>
          <cell r="L1262">
            <v>0</v>
          </cell>
          <cell r="M1262">
            <v>2400</v>
          </cell>
        </row>
        <row r="1263">
          <cell r="K1263">
            <v>45074940</v>
          </cell>
          <cell r="L1263">
            <v>0</v>
          </cell>
          <cell r="M1263">
            <v>2261</v>
          </cell>
        </row>
        <row r="1264">
          <cell r="K1264">
            <v>43522530</v>
          </cell>
          <cell r="L1264">
            <v>0</v>
          </cell>
          <cell r="M1264">
            <v>2300</v>
          </cell>
        </row>
        <row r="1265">
          <cell r="K1265">
            <v>37330139</v>
          </cell>
          <cell r="L1265">
            <v>0</v>
          </cell>
          <cell r="M1265">
            <v>2240</v>
          </cell>
        </row>
        <row r="1266">
          <cell r="K1266">
            <v>36277950</v>
          </cell>
          <cell r="L1266">
            <v>0</v>
          </cell>
          <cell r="M1266">
            <v>2240</v>
          </cell>
        </row>
        <row r="1267">
          <cell r="K1267">
            <v>21832830</v>
          </cell>
          <cell r="L1267">
            <v>0</v>
          </cell>
          <cell r="M1267">
            <v>2300</v>
          </cell>
        </row>
        <row r="1268">
          <cell r="K1268">
            <v>21501250</v>
          </cell>
          <cell r="L1268">
            <v>0</v>
          </cell>
          <cell r="M1268">
            <v>2400</v>
          </cell>
        </row>
        <row r="1269">
          <cell r="K1269">
            <v>20985060</v>
          </cell>
          <cell r="L1269">
            <v>0</v>
          </cell>
          <cell r="M1269">
            <v>2300</v>
          </cell>
        </row>
        <row r="1270">
          <cell r="K1270">
            <v>20093250</v>
          </cell>
          <cell r="L1270">
            <v>0</v>
          </cell>
          <cell r="M1270">
            <v>2400</v>
          </cell>
        </row>
        <row r="1271">
          <cell r="K1271">
            <v>19475840</v>
          </cell>
          <cell r="L1271">
            <v>0</v>
          </cell>
          <cell r="M1271">
            <v>2400</v>
          </cell>
        </row>
        <row r="1272">
          <cell r="K1272">
            <v>18287610</v>
          </cell>
          <cell r="L1272">
            <v>0</v>
          </cell>
          <cell r="M1272">
            <v>2261</v>
          </cell>
        </row>
        <row r="1273">
          <cell r="K1273">
            <v>15931470</v>
          </cell>
          <cell r="L1273">
            <v>0</v>
          </cell>
          <cell r="M1273">
            <v>2500</v>
          </cell>
        </row>
        <row r="1274">
          <cell r="K1274">
            <v>15270870</v>
          </cell>
          <cell r="L1274">
            <v>0</v>
          </cell>
          <cell r="M1274">
            <v>2240</v>
          </cell>
        </row>
        <row r="1275">
          <cell r="K1275">
            <v>14555220</v>
          </cell>
          <cell r="L1275">
            <v>0</v>
          </cell>
          <cell r="M1275">
            <v>2221</v>
          </cell>
        </row>
        <row r="1276">
          <cell r="K1276">
            <v>13938660</v>
          </cell>
          <cell r="L1276">
            <v>0</v>
          </cell>
          <cell r="M1276">
            <v>2261</v>
          </cell>
        </row>
        <row r="1277">
          <cell r="K1277">
            <v>11248183</v>
          </cell>
          <cell r="L1277">
            <v>0</v>
          </cell>
          <cell r="M1277">
            <v>2240</v>
          </cell>
        </row>
        <row r="1278">
          <cell r="K1278">
            <v>4018650</v>
          </cell>
          <cell r="L1278">
            <v>0</v>
          </cell>
          <cell r="M1278">
            <v>2240</v>
          </cell>
        </row>
        <row r="1279">
          <cell r="K1279">
            <v>4018650</v>
          </cell>
          <cell r="L1279">
            <v>0</v>
          </cell>
          <cell r="M1279">
            <v>2261</v>
          </cell>
        </row>
        <row r="1280">
          <cell r="K1280">
            <v>875348625</v>
          </cell>
          <cell r="L1280">
            <v>0</v>
          </cell>
          <cell r="M1280">
            <v>2241</v>
          </cell>
        </row>
        <row r="1281">
          <cell r="K1281">
            <v>606916010</v>
          </cell>
          <cell r="L1281">
            <v>0</v>
          </cell>
          <cell r="M1281">
            <v>2201</v>
          </cell>
        </row>
        <row r="1282">
          <cell r="K1282">
            <v>342032893</v>
          </cell>
          <cell r="L1282">
            <v>0</v>
          </cell>
          <cell r="M1282">
            <v>2401</v>
          </cell>
        </row>
        <row r="1283">
          <cell r="K1283">
            <v>309098661</v>
          </cell>
          <cell r="L1283">
            <v>0</v>
          </cell>
          <cell r="M1283">
            <v>2301</v>
          </cell>
        </row>
        <row r="1284">
          <cell r="K1284">
            <v>301783707</v>
          </cell>
          <cell r="L1284">
            <v>0</v>
          </cell>
          <cell r="M1284">
            <v>2301</v>
          </cell>
        </row>
        <row r="1285">
          <cell r="K1285">
            <v>296956099</v>
          </cell>
          <cell r="L1285">
            <v>0</v>
          </cell>
          <cell r="M1285">
            <v>2301</v>
          </cell>
        </row>
        <row r="1286">
          <cell r="K1286">
            <v>229374330</v>
          </cell>
          <cell r="L1286">
            <v>0</v>
          </cell>
          <cell r="M1286">
            <v>2241</v>
          </cell>
        </row>
        <row r="1287">
          <cell r="K1287">
            <v>213904816</v>
          </cell>
          <cell r="L1287">
            <v>0</v>
          </cell>
          <cell r="M1287">
            <v>2266</v>
          </cell>
        </row>
        <row r="1288">
          <cell r="K1288">
            <v>162957008</v>
          </cell>
          <cell r="L1288">
            <v>0</v>
          </cell>
          <cell r="M1288">
            <v>2301</v>
          </cell>
        </row>
        <row r="1289">
          <cell r="K1289">
            <v>140069461</v>
          </cell>
          <cell r="L1289">
            <v>0</v>
          </cell>
          <cell r="M1289">
            <v>2241</v>
          </cell>
        </row>
        <row r="1290">
          <cell r="K1290">
            <v>138118437</v>
          </cell>
          <cell r="L1290">
            <v>0</v>
          </cell>
          <cell r="M1290">
            <v>2401</v>
          </cell>
        </row>
        <row r="1291">
          <cell r="K1291">
            <v>136331363</v>
          </cell>
          <cell r="L1291">
            <v>0</v>
          </cell>
          <cell r="M1291">
            <v>2241</v>
          </cell>
        </row>
        <row r="1292">
          <cell r="K1292">
            <v>105886974</v>
          </cell>
          <cell r="L1292">
            <v>0</v>
          </cell>
          <cell r="M1292">
            <v>2266</v>
          </cell>
        </row>
        <row r="1293">
          <cell r="K1293">
            <v>100856296</v>
          </cell>
          <cell r="L1293">
            <v>0</v>
          </cell>
          <cell r="M1293">
            <v>2226</v>
          </cell>
        </row>
        <row r="1294">
          <cell r="K1294">
            <v>82283543</v>
          </cell>
          <cell r="L1294">
            <v>0</v>
          </cell>
          <cell r="M1294">
            <v>2241</v>
          </cell>
        </row>
        <row r="1295">
          <cell r="K1295">
            <v>80290492</v>
          </cell>
          <cell r="L1295">
            <v>0</v>
          </cell>
          <cell r="M1295">
            <v>2501</v>
          </cell>
        </row>
        <row r="1296">
          <cell r="K1296">
            <v>72152865</v>
          </cell>
          <cell r="L1296">
            <v>0</v>
          </cell>
          <cell r="M1296">
            <v>2401</v>
          </cell>
        </row>
        <row r="1297">
          <cell r="K1297">
            <v>64886870</v>
          </cell>
          <cell r="L1297">
            <v>0</v>
          </cell>
          <cell r="M1297">
            <v>2266</v>
          </cell>
        </row>
        <row r="1298">
          <cell r="K1298">
            <v>53177763</v>
          </cell>
          <cell r="L1298">
            <v>0</v>
          </cell>
          <cell r="M1298">
            <v>2401</v>
          </cell>
        </row>
        <row r="1299">
          <cell r="K1299">
            <v>44739857</v>
          </cell>
          <cell r="L1299">
            <v>0</v>
          </cell>
          <cell r="M1299">
            <v>2266</v>
          </cell>
        </row>
        <row r="1300">
          <cell r="K1300">
            <v>43133544</v>
          </cell>
          <cell r="L1300">
            <v>0</v>
          </cell>
          <cell r="M1300">
            <v>2266</v>
          </cell>
        </row>
        <row r="1301">
          <cell r="K1301">
            <v>42972449</v>
          </cell>
          <cell r="L1301">
            <v>0</v>
          </cell>
          <cell r="M1301">
            <v>2301</v>
          </cell>
        </row>
        <row r="1302">
          <cell r="K1302">
            <v>25672970</v>
          </cell>
          <cell r="L1302">
            <v>0</v>
          </cell>
          <cell r="M1302">
            <v>2241</v>
          </cell>
        </row>
        <row r="1303">
          <cell r="K1303">
            <v>20067647</v>
          </cell>
          <cell r="L1303">
            <v>0</v>
          </cell>
          <cell r="M1303">
            <v>2241</v>
          </cell>
        </row>
        <row r="1304">
          <cell r="K1304">
            <v>956236872</v>
          </cell>
          <cell r="L1304">
            <v>0</v>
          </cell>
          <cell r="M1304">
            <v>2240</v>
          </cell>
        </row>
        <row r="1305">
          <cell r="K1305">
            <v>591960185</v>
          </cell>
          <cell r="L1305">
            <v>0</v>
          </cell>
          <cell r="M1305">
            <v>2200</v>
          </cell>
        </row>
        <row r="1306">
          <cell r="K1306">
            <v>120304813</v>
          </cell>
          <cell r="L1306">
            <v>0</v>
          </cell>
          <cell r="M1306">
            <v>2300</v>
          </cell>
        </row>
        <row r="1307">
          <cell r="K1307">
            <v>113994289</v>
          </cell>
          <cell r="L1307">
            <v>0</v>
          </cell>
          <cell r="M1307">
            <v>2240</v>
          </cell>
        </row>
        <row r="1308">
          <cell r="K1308">
            <v>32188372</v>
          </cell>
          <cell r="L1308">
            <v>0</v>
          </cell>
          <cell r="M1308">
            <v>2261</v>
          </cell>
        </row>
        <row r="1309">
          <cell r="K1309">
            <v>13386334</v>
          </cell>
          <cell r="L1309">
            <v>0</v>
          </cell>
          <cell r="M1309">
            <v>2221</v>
          </cell>
        </row>
        <row r="1310">
          <cell r="K1310">
            <v>1175145</v>
          </cell>
          <cell r="L1310">
            <v>0</v>
          </cell>
          <cell r="M1310">
            <v>2300</v>
          </cell>
        </row>
        <row r="1311">
          <cell r="K1311">
            <v>464998</v>
          </cell>
          <cell r="L1311">
            <v>0</v>
          </cell>
          <cell r="M1311">
            <v>2400</v>
          </cell>
        </row>
        <row r="1312">
          <cell r="K1312">
            <v>67582748</v>
          </cell>
          <cell r="L1312">
            <v>0</v>
          </cell>
          <cell r="M1312">
            <v>2241</v>
          </cell>
        </row>
        <row r="1313">
          <cell r="K1313">
            <v>46475556</v>
          </cell>
          <cell r="L1313">
            <v>0</v>
          </cell>
          <cell r="M1313">
            <v>2201</v>
          </cell>
        </row>
        <row r="1314">
          <cell r="K1314">
            <v>25785638</v>
          </cell>
          <cell r="L1314">
            <v>0</v>
          </cell>
          <cell r="M1314">
            <v>2301</v>
          </cell>
        </row>
        <row r="1315">
          <cell r="K1315">
            <v>20376544</v>
          </cell>
          <cell r="L1315">
            <v>0</v>
          </cell>
          <cell r="M1315">
            <v>2241</v>
          </cell>
        </row>
        <row r="1316">
          <cell r="K1316">
            <v>18828906</v>
          </cell>
          <cell r="L1316">
            <v>0</v>
          </cell>
          <cell r="M1316">
            <v>2401</v>
          </cell>
        </row>
        <row r="1317">
          <cell r="K1317">
            <v>15013168</v>
          </cell>
          <cell r="L1317">
            <v>0</v>
          </cell>
          <cell r="M1317">
            <v>2301</v>
          </cell>
        </row>
        <row r="1318">
          <cell r="K1318">
            <v>14044154</v>
          </cell>
          <cell r="L1318">
            <v>0</v>
          </cell>
          <cell r="M1318">
            <v>2266</v>
          </cell>
        </row>
        <row r="1319">
          <cell r="K1319">
            <v>11714790</v>
          </cell>
          <cell r="L1319">
            <v>0</v>
          </cell>
          <cell r="M1319">
            <v>2241</v>
          </cell>
        </row>
        <row r="1320">
          <cell r="K1320">
            <v>9754244</v>
          </cell>
          <cell r="L1320">
            <v>0</v>
          </cell>
          <cell r="M1320">
            <v>2401</v>
          </cell>
        </row>
        <row r="1321">
          <cell r="K1321">
            <v>8044492</v>
          </cell>
          <cell r="L1321">
            <v>0</v>
          </cell>
          <cell r="M1321">
            <v>2301</v>
          </cell>
        </row>
        <row r="1322">
          <cell r="K1322">
            <v>7836584</v>
          </cell>
          <cell r="L1322">
            <v>0</v>
          </cell>
          <cell r="M1322">
            <v>2301</v>
          </cell>
        </row>
        <row r="1323">
          <cell r="K1323">
            <v>6809244</v>
          </cell>
          <cell r="L1323">
            <v>0</v>
          </cell>
          <cell r="M1323">
            <v>2501</v>
          </cell>
        </row>
        <row r="1324">
          <cell r="K1324">
            <v>5683300</v>
          </cell>
          <cell r="L1324">
            <v>0</v>
          </cell>
          <cell r="M1324">
            <v>2241</v>
          </cell>
        </row>
        <row r="1325">
          <cell r="K1325">
            <v>5292812</v>
          </cell>
          <cell r="L1325">
            <v>0</v>
          </cell>
          <cell r="M1325">
            <v>2266</v>
          </cell>
        </row>
        <row r="1326">
          <cell r="K1326">
            <v>5156844</v>
          </cell>
          <cell r="L1326">
            <v>0</v>
          </cell>
          <cell r="M1326">
            <v>2241</v>
          </cell>
        </row>
        <row r="1327">
          <cell r="K1327">
            <v>5149160</v>
          </cell>
          <cell r="L1327">
            <v>0</v>
          </cell>
          <cell r="M1327">
            <v>2401</v>
          </cell>
        </row>
        <row r="1328">
          <cell r="K1328">
            <v>4137164</v>
          </cell>
          <cell r="L1328">
            <v>0</v>
          </cell>
          <cell r="M1328">
            <v>2266</v>
          </cell>
        </row>
        <row r="1329">
          <cell r="K1329">
            <v>3913588</v>
          </cell>
          <cell r="L1329">
            <v>0</v>
          </cell>
          <cell r="M1329">
            <v>2226</v>
          </cell>
        </row>
        <row r="1330">
          <cell r="K1330">
            <v>2254012</v>
          </cell>
          <cell r="L1330">
            <v>0</v>
          </cell>
          <cell r="M1330">
            <v>2401</v>
          </cell>
        </row>
        <row r="1331">
          <cell r="K1331">
            <v>1643748</v>
          </cell>
          <cell r="L1331">
            <v>0</v>
          </cell>
          <cell r="M1331">
            <v>2301</v>
          </cell>
        </row>
        <row r="1332">
          <cell r="K1332">
            <v>1553748</v>
          </cell>
          <cell r="L1332">
            <v>0</v>
          </cell>
          <cell r="M1332">
            <v>2241</v>
          </cell>
        </row>
        <row r="1333">
          <cell r="K1333">
            <v>1351260</v>
          </cell>
          <cell r="L1333">
            <v>0</v>
          </cell>
          <cell r="M1333">
            <v>2266</v>
          </cell>
        </row>
        <row r="1334">
          <cell r="K1334">
            <v>651536</v>
          </cell>
          <cell r="L1334">
            <v>0</v>
          </cell>
          <cell r="M1334">
            <v>2241</v>
          </cell>
        </row>
        <row r="1335">
          <cell r="K1335">
            <v>52089579</v>
          </cell>
          <cell r="L1335">
            <v>0</v>
          </cell>
          <cell r="M1335">
            <v>2300</v>
          </cell>
        </row>
        <row r="1336">
          <cell r="K1336">
            <v>50192469</v>
          </cell>
          <cell r="L1336">
            <v>0</v>
          </cell>
          <cell r="M1336">
            <v>2300</v>
          </cell>
        </row>
        <row r="1337">
          <cell r="K1337">
            <v>5455298</v>
          </cell>
          <cell r="L1337">
            <v>0</v>
          </cell>
          <cell r="M1337">
            <v>2400</v>
          </cell>
        </row>
        <row r="1338">
          <cell r="K1338">
            <v>1342414</v>
          </cell>
          <cell r="L1338">
            <v>0</v>
          </cell>
          <cell r="M1338">
            <v>2240</v>
          </cell>
        </row>
        <row r="1339">
          <cell r="K1339">
            <v>632999</v>
          </cell>
          <cell r="L1339">
            <v>0</v>
          </cell>
          <cell r="M1339">
            <v>2240</v>
          </cell>
        </row>
        <row r="1340">
          <cell r="K1340">
            <v>585927</v>
          </cell>
          <cell r="L1340">
            <v>0</v>
          </cell>
          <cell r="M1340">
            <v>2200</v>
          </cell>
        </row>
        <row r="1341">
          <cell r="K1341">
            <v>386338</v>
          </cell>
          <cell r="L1341">
            <v>0</v>
          </cell>
          <cell r="M1341">
            <v>2240</v>
          </cell>
        </row>
        <row r="1342">
          <cell r="K1342">
            <v>346891</v>
          </cell>
          <cell r="L1342">
            <v>0</v>
          </cell>
          <cell r="M1342">
            <v>2300</v>
          </cell>
        </row>
        <row r="1343">
          <cell r="K1343">
            <v>211293</v>
          </cell>
          <cell r="L1343">
            <v>0</v>
          </cell>
          <cell r="M1343">
            <v>2261</v>
          </cell>
        </row>
        <row r="1344">
          <cell r="K1344">
            <v>207326</v>
          </cell>
          <cell r="L1344">
            <v>0</v>
          </cell>
          <cell r="M1344">
            <v>2261</v>
          </cell>
        </row>
        <row r="1345">
          <cell r="K1345">
            <v>138541</v>
          </cell>
          <cell r="L1345">
            <v>0</v>
          </cell>
          <cell r="M1345">
            <v>2300</v>
          </cell>
        </row>
        <row r="1346">
          <cell r="K1346">
            <v>137684</v>
          </cell>
          <cell r="L1346">
            <v>0</v>
          </cell>
          <cell r="M1346">
            <v>2400</v>
          </cell>
        </row>
        <row r="1347">
          <cell r="K1347">
            <v>135242</v>
          </cell>
          <cell r="L1347">
            <v>0</v>
          </cell>
          <cell r="M1347">
            <v>2400</v>
          </cell>
        </row>
        <row r="1348">
          <cell r="K1348">
            <v>113504</v>
          </cell>
          <cell r="L1348">
            <v>0</v>
          </cell>
          <cell r="M1348">
            <v>2240</v>
          </cell>
        </row>
        <row r="1349">
          <cell r="K1349">
            <v>94161</v>
          </cell>
          <cell r="L1349">
            <v>0</v>
          </cell>
          <cell r="M1349">
            <v>2400</v>
          </cell>
        </row>
        <row r="1350">
          <cell r="K1350">
            <v>57259</v>
          </cell>
          <cell r="L1350">
            <v>0</v>
          </cell>
          <cell r="M1350">
            <v>2500</v>
          </cell>
        </row>
        <row r="1351">
          <cell r="K1351">
            <v>47277</v>
          </cell>
          <cell r="L1351">
            <v>0</v>
          </cell>
          <cell r="M1351">
            <v>2261</v>
          </cell>
        </row>
        <row r="1352">
          <cell r="K1352">
            <v>6815</v>
          </cell>
          <cell r="L1352">
            <v>0</v>
          </cell>
          <cell r="M1352">
            <v>2240</v>
          </cell>
        </row>
        <row r="1353">
          <cell r="K1353">
            <v>6098</v>
          </cell>
          <cell r="L1353">
            <v>0</v>
          </cell>
          <cell r="M1353">
            <v>2240</v>
          </cell>
        </row>
        <row r="1354">
          <cell r="K1354">
            <v>672</v>
          </cell>
          <cell r="L1354">
            <v>0</v>
          </cell>
          <cell r="M1354">
            <v>2240</v>
          </cell>
        </row>
        <row r="1355">
          <cell r="K1355">
            <v>64529482</v>
          </cell>
          <cell r="L1355">
            <v>0</v>
          </cell>
          <cell r="M1355">
            <v>2400</v>
          </cell>
        </row>
        <row r="1356">
          <cell r="K1356">
            <v>56593261</v>
          </cell>
          <cell r="L1356">
            <v>0</v>
          </cell>
          <cell r="M1356">
            <v>2240</v>
          </cell>
        </row>
        <row r="1357">
          <cell r="K1357">
            <v>41476607</v>
          </cell>
          <cell r="L1357">
            <v>0</v>
          </cell>
          <cell r="M1357">
            <v>2200</v>
          </cell>
        </row>
        <row r="1358">
          <cell r="K1358">
            <v>18816640</v>
          </cell>
          <cell r="L1358">
            <v>0</v>
          </cell>
          <cell r="M1358">
            <v>2300</v>
          </cell>
        </row>
        <row r="1359">
          <cell r="K1359">
            <v>14646647</v>
          </cell>
          <cell r="L1359">
            <v>0</v>
          </cell>
          <cell r="M1359">
            <v>2240</v>
          </cell>
        </row>
        <row r="1360">
          <cell r="K1360">
            <v>13999980</v>
          </cell>
          <cell r="L1360">
            <v>0</v>
          </cell>
          <cell r="M1360">
            <v>2400</v>
          </cell>
        </row>
        <row r="1361">
          <cell r="K1361">
            <v>13206832</v>
          </cell>
          <cell r="L1361">
            <v>0</v>
          </cell>
          <cell r="M1361">
            <v>2400</v>
          </cell>
        </row>
        <row r="1362">
          <cell r="K1362">
            <v>11959984</v>
          </cell>
          <cell r="L1362">
            <v>0</v>
          </cell>
          <cell r="M1362">
            <v>2300</v>
          </cell>
        </row>
        <row r="1363">
          <cell r="K1363">
            <v>8516655</v>
          </cell>
          <cell r="L1363">
            <v>0</v>
          </cell>
          <cell r="M1363">
            <v>2261</v>
          </cell>
        </row>
        <row r="1364">
          <cell r="K1364">
            <v>8223323</v>
          </cell>
          <cell r="L1364">
            <v>0</v>
          </cell>
          <cell r="M1364">
            <v>2240</v>
          </cell>
        </row>
        <row r="1365">
          <cell r="K1365">
            <v>7086659</v>
          </cell>
          <cell r="L1365">
            <v>0</v>
          </cell>
          <cell r="M1365">
            <v>2240</v>
          </cell>
        </row>
        <row r="1366">
          <cell r="K1366">
            <v>6329990</v>
          </cell>
          <cell r="L1366">
            <v>0</v>
          </cell>
          <cell r="M1366">
            <v>2300</v>
          </cell>
        </row>
        <row r="1367">
          <cell r="K1367">
            <v>5716658</v>
          </cell>
          <cell r="L1367">
            <v>0</v>
          </cell>
          <cell r="M1367">
            <v>2300</v>
          </cell>
        </row>
        <row r="1368">
          <cell r="K1368">
            <v>5096662</v>
          </cell>
          <cell r="L1368">
            <v>0</v>
          </cell>
          <cell r="M1368">
            <v>2500</v>
          </cell>
        </row>
        <row r="1369">
          <cell r="K1369">
            <v>4866660</v>
          </cell>
          <cell r="L1369">
            <v>0</v>
          </cell>
          <cell r="M1369">
            <v>2240</v>
          </cell>
        </row>
        <row r="1370">
          <cell r="K1370">
            <v>3649995</v>
          </cell>
          <cell r="L1370">
            <v>0</v>
          </cell>
          <cell r="M1370">
            <v>2400</v>
          </cell>
        </row>
        <row r="1371">
          <cell r="K1371">
            <v>3376663</v>
          </cell>
          <cell r="L1371">
            <v>0</v>
          </cell>
          <cell r="M1371">
            <v>2261</v>
          </cell>
        </row>
        <row r="1372">
          <cell r="K1372">
            <v>2433330</v>
          </cell>
          <cell r="L1372">
            <v>0</v>
          </cell>
          <cell r="M1372">
            <v>2300</v>
          </cell>
        </row>
        <row r="1373">
          <cell r="K1373">
            <v>2203331</v>
          </cell>
          <cell r="L1373">
            <v>0</v>
          </cell>
          <cell r="M1373">
            <v>2221</v>
          </cell>
        </row>
        <row r="1374">
          <cell r="K1374">
            <v>2109997</v>
          </cell>
          <cell r="L1374">
            <v>0</v>
          </cell>
          <cell r="M1374">
            <v>2261</v>
          </cell>
        </row>
        <row r="1375">
          <cell r="K1375">
            <v>1216665</v>
          </cell>
          <cell r="L1375">
            <v>0</v>
          </cell>
          <cell r="M1375">
            <v>2240</v>
          </cell>
        </row>
        <row r="1376">
          <cell r="K1376">
            <v>1216665</v>
          </cell>
          <cell r="L1376">
            <v>0</v>
          </cell>
          <cell r="M1376">
            <v>2261</v>
          </cell>
        </row>
        <row r="1377">
          <cell r="K1377">
            <v>1019999</v>
          </cell>
          <cell r="L1377">
            <v>0</v>
          </cell>
          <cell r="M1377">
            <v>2240</v>
          </cell>
        </row>
        <row r="1378">
          <cell r="K1378">
            <v>88256835</v>
          </cell>
          <cell r="L1378">
            <v>0</v>
          </cell>
          <cell r="M1378">
            <v>2240</v>
          </cell>
        </row>
        <row r="1379">
          <cell r="K1379">
            <v>58982869</v>
          </cell>
          <cell r="L1379">
            <v>0</v>
          </cell>
          <cell r="M1379">
            <v>2200</v>
          </cell>
        </row>
        <row r="1380">
          <cell r="K1380">
            <v>27641965</v>
          </cell>
          <cell r="L1380">
            <v>0</v>
          </cell>
          <cell r="M1380">
            <v>2300</v>
          </cell>
        </row>
        <row r="1381">
          <cell r="K1381">
            <v>22938764</v>
          </cell>
          <cell r="L1381">
            <v>0</v>
          </cell>
          <cell r="M1381">
            <v>2404</v>
          </cell>
        </row>
        <row r="1382">
          <cell r="K1382">
            <v>22109508</v>
          </cell>
          <cell r="L1382">
            <v>0</v>
          </cell>
          <cell r="M1382">
            <v>2240</v>
          </cell>
        </row>
        <row r="1383">
          <cell r="K1383">
            <v>21886476</v>
          </cell>
          <cell r="L1383">
            <v>0</v>
          </cell>
          <cell r="M1383">
            <v>2240</v>
          </cell>
        </row>
        <row r="1384">
          <cell r="K1384">
            <v>18422135</v>
          </cell>
          <cell r="L1384">
            <v>0</v>
          </cell>
          <cell r="M1384">
            <v>2300</v>
          </cell>
        </row>
        <row r="1385">
          <cell r="K1385">
            <v>13939330</v>
          </cell>
          <cell r="L1385">
            <v>0</v>
          </cell>
          <cell r="M1385">
            <v>2404</v>
          </cell>
        </row>
        <row r="1386">
          <cell r="K1386">
            <v>12896940</v>
          </cell>
          <cell r="L1386">
            <v>0</v>
          </cell>
          <cell r="M1386">
            <v>2268</v>
          </cell>
        </row>
        <row r="1387">
          <cell r="K1387">
            <v>11054520</v>
          </cell>
          <cell r="L1387">
            <v>0</v>
          </cell>
          <cell r="M1387">
            <v>2404</v>
          </cell>
        </row>
        <row r="1388">
          <cell r="K1388">
            <v>11038688</v>
          </cell>
          <cell r="L1388">
            <v>0</v>
          </cell>
          <cell r="M1388">
            <v>2300</v>
          </cell>
        </row>
        <row r="1389">
          <cell r="K1389">
            <v>9214565</v>
          </cell>
          <cell r="L1389">
            <v>0</v>
          </cell>
          <cell r="M1389">
            <v>2300</v>
          </cell>
        </row>
        <row r="1390">
          <cell r="K1390">
            <v>7369680</v>
          </cell>
          <cell r="L1390">
            <v>0</v>
          </cell>
          <cell r="M1390">
            <v>2240</v>
          </cell>
        </row>
        <row r="1391">
          <cell r="K1391">
            <v>5703000</v>
          </cell>
          <cell r="L1391">
            <v>0</v>
          </cell>
          <cell r="M1391">
            <v>2500</v>
          </cell>
        </row>
        <row r="1392">
          <cell r="K1392">
            <v>5527260</v>
          </cell>
          <cell r="L1392">
            <v>0</v>
          </cell>
          <cell r="M1392">
            <v>2404</v>
          </cell>
        </row>
        <row r="1393">
          <cell r="K1393">
            <v>5356288</v>
          </cell>
          <cell r="L1393">
            <v>0</v>
          </cell>
          <cell r="M1393">
            <v>2300</v>
          </cell>
        </row>
        <row r="1394">
          <cell r="K1394">
            <v>3731369</v>
          </cell>
          <cell r="L1394">
            <v>0</v>
          </cell>
          <cell r="M1394">
            <v>2240</v>
          </cell>
        </row>
        <row r="1395">
          <cell r="K1395">
            <v>1864018</v>
          </cell>
          <cell r="L1395">
            <v>0</v>
          </cell>
          <cell r="M1395">
            <v>2268</v>
          </cell>
        </row>
        <row r="1396">
          <cell r="K1396">
            <v>1852286</v>
          </cell>
          <cell r="L1396">
            <v>0</v>
          </cell>
          <cell r="M1396">
            <v>2228</v>
          </cell>
        </row>
        <row r="1397">
          <cell r="K1397">
            <v>1851352</v>
          </cell>
          <cell r="L1397">
            <v>0</v>
          </cell>
          <cell r="M1397">
            <v>2268</v>
          </cell>
        </row>
        <row r="1398">
          <cell r="K1398">
            <v>1842420</v>
          </cell>
          <cell r="L1398">
            <v>0</v>
          </cell>
          <cell r="M1398">
            <v>2240</v>
          </cell>
        </row>
        <row r="1399">
          <cell r="K1399">
            <v>1842420</v>
          </cell>
          <cell r="L1399">
            <v>0</v>
          </cell>
          <cell r="M1399">
            <v>2268</v>
          </cell>
        </row>
        <row r="1400">
          <cell r="K1400">
            <v>1840454</v>
          </cell>
          <cell r="L1400">
            <v>0</v>
          </cell>
          <cell r="M1400">
            <v>2240</v>
          </cell>
        </row>
        <row r="1401">
          <cell r="K1401">
            <v>822712000</v>
          </cell>
          <cell r="L1401">
            <v>0</v>
          </cell>
          <cell r="M1401">
            <v>2242</v>
          </cell>
        </row>
        <row r="1402">
          <cell r="K1402">
            <v>509022378</v>
          </cell>
          <cell r="L1402">
            <v>0</v>
          </cell>
          <cell r="M1402">
            <v>2202</v>
          </cell>
        </row>
        <row r="1403">
          <cell r="K1403">
            <v>257543808</v>
          </cell>
          <cell r="L1403">
            <v>0</v>
          </cell>
          <cell r="M1403">
            <v>2303</v>
          </cell>
        </row>
        <row r="1404">
          <cell r="K1404">
            <v>227106384</v>
          </cell>
          <cell r="L1404">
            <v>0</v>
          </cell>
          <cell r="M1404">
            <v>2265</v>
          </cell>
        </row>
        <row r="1405">
          <cell r="K1405">
            <v>217304500</v>
          </cell>
          <cell r="L1405">
            <v>0</v>
          </cell>
          <cell r="M1405">
            <v>2242</v>
          </cell>
        </row>
        <row r="1406">
          <cell r="K1406">
            <v>177096437</v>
          </cell>
          <cell r="L1406">
            <v>0</v>
          </cell>
          <cell r="M1406">
            <v>2303</v>
          </cell>
        </row>
        <row r="1407">
          <cell r="K1407">
            <v>165059971</v>
          </cell>
          <cell r="L1407">
            <v>0</v>
          </cell>
          <cell r="M1407">
            <v>2403</v>
          </cell>
        </row>
        <row r="1408">
          <cell r="K1408">
            <v>133215259</v>
          </cell>
          <cell r="L1408">
            <v>0</v>
          </cell>
          <cell r="M1408">
            <v>2403</v>
          </cell>
        </row>
        <row r="1409">
          <cell r="K1409">
            <v>112249635</v>
          </cell>
          <cell r="L1409">
            <v>0</v>
          </cell>
          <cell r="M1409">
            <v>2403</v>
          </cell>
        </row>
        <row r="1410">
          <cell r="K1410">
            <v>93585148</v>
          </cell>
          <cell r="L1410">
            <v>0</v>
          </cell>
          <cell r="M1410">
            <v>2503</v>
          </cell>
        </row>
        <row r="1411">
          <cell r="K1411">
            <v>86794307</v>
          </cell>
          <cell r="L1411">
            <v>0</v>
          </cell>
          <cell r="M1411">
            <v>2242</v>
          </cell>
        </row>
        <row r="1412">
          <cell r="K1412">
            <v>82443115</v>
          </cell>
          <cell r="L1412">
            <v>0</v>
          </cell>
          <cell r="M1412">
            <v>2242</v>
          </cell>
        </row>
        <row r="1413">
          <cell r="K1413">
            <v>75011608</v>
          </cell>
          <cell r="L1413">
            <v>0</v>
          </cell>
          <cell r="M1413">
            <v>2265</v>
          </cell>
        </row>
        <row r="1414">
          <cell r="K1414">
            <v>72074234</v>
          </cell>
          <cell r="L1414">
            <v>0</v>
          </cell>
          <cell r="M1414">
            <v>2303</v>
          </cell>
        </row>
        <row r="1415">
          <cell r="K1415">
            <v>62841978</v>
          </cell>
          <cell r="L1415">
            <v>0</v>
          </cell>
          <cell r="M1415">
            <v>2303</v>
          </cell>
        </row>
        <row r="1416">
          <cell r="K1416">
            <v>52467986</v>
          </cell>
          <cell r="L1416">
            <v>0</v>
          </cell>
          <cell r="M1416">
            <v>2303</v>
          </cell>
        </row>
        <row r="1417">
          <cell r="K1417">
            <v>50141078</v>
          </cell>
          <cell r="L1417">
            <v>0</v>
          </cell>
          <cell r="M1417">
            <v>2265</v>
          </cell>
        </row>
        <row r="1418">
          <cell r="K1418">
            <v>47728995</v>
          </cell>
          <cell r="L1418">
            <v>0</v>
          </cell>
          <cell r="M1418">
            <v>2242</v>
          </cell>
        </row>
        <row r="1419">
          <cell r="K1419">
            <v>32595269</v>
          </cell>
          <cell r="L1419">
            <v>0</v>
          </cell>
          <cell r="M1419">
            <v>2225</v>
          </cell>
        </row>
        <row r="1420">
          <cell r="K1420">
            <v>29406573</v>
          </cell>
          <cell r="L1420">
            <v>0</v>
          </cell>
          <cell r="M1420">
            <v>2403</v>
          </cell>
        </row>
        <row r="1421">
          <cell r="K1421">
            <v>17518941</v>
          </cell>
          <cell r="L1421">
            <v>0</v>
          </cell>
          <cell r="M1421">
            <v>2242</v>
          </cell>
        </row>
        <row r="1422">
          <cell r="K1422">
            <v>13814378</v>
          </cell>
          <cell r="L1422">
            <v>0</v>
          </cell>
          <cell r="M1422">
            <v>2265</v>
          </cell>
        </row>
        <row r="1423">
          <cell r="K1423">
            <v>12672528</v>
          </cell>
          <cell r="L1423">
            <v>0</v>
          </cell>
          <cell r="M1423">
            <v>2242</v>
          </cell>
        </row>
        <row r="1424">
          <cell r="K1424">
            <v>295792500</v>
          </cell>
          <cell r="L1424">
            <v>0</v>
          </cell>
          <cell r="M1424">
            <v>2403</v>
          </cell>
        </row>
        <row r="1425">
          <cell r="K1425">
            <v>191656250</v>
          </cell>
          <cell r="L1425">
            <v>0</v>
          </cell>
          <cell r="M1425">
            <v>2303</v>
          </cell>
        </row>
        <row r="1426">
          <cell r="K1426">
            <v>177260000</v>
          </cell>
          <cell r="L1426">
            <v>0</v>
          </cell>
          <cell r="M1426">
            <v>2242</v>
          </cell>
        </row>
        <row r="1427">
          <cell r="K1427">
            <v>118133750</v>
          </cell>
          <cell r="L1427">
            <v>0</v>
          </cell>
          <cell r="M1427">
            <v>2202</v>
          </cell>
        </row>
        <row r="1428">
          <cell r="K1428">
            <v>84655000</v>
          </cell>
          <cell r="L1428">
            <v>0</v>
          </cell>
          <cell r="M1428">
            <v>2403</v>
          </cell>
        </row>
        <row r="1429">
          <cell r="K1429">
            <v>59223750</v>
          </cell>
          <cell r="L1429">
            <v>0</v>
          </cell>
          <cell r="M1429">
            <v>2303</v>
          </cell>
        </row>
        <row r="1430">
          <cell r="K1430">
            <v>43346250</v>
          </cell>
          <cell r="L1430">
            <v>0</v>
          </cell>
          <cell r="M1430">
            <v>2242</v>
          </cell>
        </row>
        <row r="1431">
          <cell r="K1431">
            <v>41755000</v>
          </cell>
          <cell r="L1431">
            <v>0</v>
          </cell>
          <cell r="M1431">
            <v>2242</v>
          </cell>
        </row>
        <row r="1432">
          <cell r="K1432">
            <v>24506250</v>
          </cell>
          <cell r="L1432">
            <v>0</v>
          </cell>
          <cell r="M1432">
            <v>2265</v>
          </cell>
        </row>
        <row r="1433">
          <cell r="K1433">
            <v>17775000</v>
          </cell>
          <cell r="L1433">
            <v>0</v>
          </cell>
          <cell r="M1433">
            <v>2242</v>
          </cell>
        </row>
        <row r="1434">
          <cell r="K1434">
            <v>15492814</v>
          </cell>
          <cell r="L1434">
            <v>0</v>
          </cell>
          <cell r="M1434">
            <v>2403</v>
          </cell>
        </row>
        <row r="1435">
          <cell r="K1435">
            <v>14775000</v>
          </cell>
          <cell r="L1435">
            <v>0</v>
          </cell>
          <cell r="M1435">
            <v>2303</v>
          </cell>
        </row>
        <row r="1436">
          <cell r="K1436">
            <v>14305000</v>
          </cell>
          <cell r="L1436">
            <v>0</v>
          </cell>
          <cell r="M1436">
            <v>2503</v>
          </cell>
        </row>
        <row r="1437">
          <cell r="K1437">
            <v>13975000</v>
          </cell>
          <cell r="L1437">
            <v>0</v>
          </cell>
          <cell r="M1437">
            <v>2303</v>
          </cell>
        </row>
        <row r="1438">
          <cell r="K1438">
            <v>12975000</v>
          </cell>
          <cell r="L1438">
            <v>0</v>
          </cell>
          <cell r="M1438">
            <v>2242</v>
          </cell>
        </row>
        <row r="1439">
          <cell r="K1439">
            <v>11798611</v>
          </cell>
          <cell r="L1439">
            <v>0</v>
          </cell>
          <cell r="M1439">
            <v>2303</v>
          </cell>
        </row>
        <row r="1440">
          <cell r="K1440">
            <v>9931250</v>
          </cell>
          <cell r="L1440">
            <v>0</v>
          </cell>
          <cell r="M1440">
            <v>2403</v>
          </cell>
        </row>
        <row r="1441">
          <cell r="K1441">
            <v>4873750</v>
          </cell>
          <cell r="L1441">
            <v>0</v>
          </cell>
          <cell r="M1441">
            <v>2265</v>
          </cell>
        </row>
        <row r="1442">
          <cell r="K1442">
            <v>4043750</v>
          </cell>
          <cell r="L1442">
            <v>0</v>
          </cell>
          <cell r="M1442">
            <v>2225</v>
          </cell>
        </row>
        <row r="1443">
          <cell r="K1443">
            <v>4043750</v>
          </cell>
          <cell r="L1443">
            <v>0</v>
          </cell>
          <cell r="M1443">
            <v>2265</v>
          </cell>
        </row>
        <row r="1444">
          <cell r="K1444">
            <v>3943750</v>
          </cell>
          <cell r="L1444">
            <v>0</v>
          </cell>
          <cell r="M1444">
            <v>2265</v>
          </cell>
        </row>
        <row r="1445">
          <cell r="K1445">
            <v>3443750</v>
          </cell>
          <cell r="L1445">
            <v>0</v>
          </cell>
          <cell r="M1445">
            <v>2242</v>
          </cell>
        </row>
        <row r="1446">
          <cell r="K1446">
            <v>3243750</v>
          </cell>
          <cell r="L1446">
            <v>0</v>
          </cell>
          <cell r="M1446">
            <v>2242</v>
          </cell>
        </row>
        <row r="1447">
          <cell r="K1447">
            <v>420544097</v>
          </cell>
          <cell r="L1447">
            <v>0</v>
          </cell>
          <cell r="M1447">
            <v>2246</v>
          </cell>
        </row>
        <row r="1448">
          <cell r="K1448">
            <v>299508950</v>
          </cell>
          <cell r="L1448">
            <v>0</v>
          </cell>
          <cell r="M1448">
            <v>2206</v>
          </cell>
        </row>
        <row r="1449">
          <cell r="K1449">
            <v>130889316</v>
          </cell>
          <cell r="L1449">
            <v>0</v>
          </cell>
          <cell r="M1449">
            <v>2305</v>
          </cell>
        </row>
        <row r="1450">
          <cell r="K1450">
            <v>110380068</v>
          </cell>
          <cell r="L1450">
            <v>0</v>
          </cell>
          <cell r="M1450">
            <v>2405</v>
          </cell>
        </row>
        <row r="1451">
          <cell r="K1451">
            <v>108856470</v>
          </cell>
          <cell r="L1451">
            <v>0</v>
          </cell>
          <cell r="M1451">
            <v>2246</v>
          </cell>
        </row>
        <row r="1452">
          <cell r="K1452">
            <v>94159868</v>
          </cell>
          <cell r="L1452">
            <v>0</v>
          </cell>
          <cell r="M1452">
            <v>2305</v>
          </cell>
        </row>
        <row r="1453">
          <cell r="K1453">
            <v>63680460</v>
          </cell>
          <cell r="L1453">
            <v>0</v>
          </cell>
          <cell r="M1453">
            <v>2269</v>
          </cell>
        </row>
        <row r="1454">
          <cell r="K1454">
            <v>62548596</v>
          </cell>
          <cell r="L1454">
            <v>0</v>
          </cell>
          <cell r="M1454">
            <v>2246</v>
          </cell>
        </row>
        <row r="1455">
          <cell r="K1455">
            <v>59137662</v>
          </cell>
          <cell r="L1455">
            <v>0</v>
          </cell>
          <cell r="M1455">
            <v>2405</v>
          </cell>
        </row>
        <row r="1456">
          <cell r="K1456">
            <v>50487628</v>
          </cell>
          <cell r="L1456">
            <v>0</v>
          </cell>
          <cell r="M1456">
            <v>2246</v>
          </cell>
        </row>
        <row r="1457">
          <cell r="K1457">
            <v>48649118</v>
          </cell>
          <cell r="L1457">
            <v>0</v>
          </cell>
          <cell r="M1457">
            <v>2505</v>
          </cell>
        </row>
        <row r="1458">
          <cell r="K1458">
            <v>47056628</v>
          </cell>
          <cell r="L1458">
            <v>0</v>
          </cell>
          <cell r="M1458">
            <v>2305</v>
          </cell>
        </row>
        <row r="1459">
          <cell r="K1459">
            <v>42007268</v>
          </cell>
          <cell r="L1459">
            <v>0</v>
          </cell>
          <cell r="M1459">
            <v>2305</v>
          </cell>
        </row>
        <row r="1460">
          <cell r="K1460">
            <v>39351940</v>
          </cell>
          <cell r="L1460">
            <v>0</v>
          </cell>
          <cell r="M1460">
            <v>2246</v>
          </cell>
        </row>
        <row r="1461">
          <cell r="K1461">
            <v>29629060</v>
          </cell>
          <cell r="L1461">
            <v>0</v>
          </cell>
          <cell r="M1461">
            <v>2269</v>
          </cell>
        </row>
        <row r="1462">
          <cell r="K1462">
            <v>26608000</v>
          </cell>
          <cell r="L1462">
            <v>0</v>
          </cell>
          <cell r="M1462">
            <v>2405</v>
          </cell>
        </row>
        <row r="1463">
          <cell r="K1463">
            <v>24523945</v>
          </cell>
          <cell r="L1463">
            <v>0</v>
          </cell>
          <cell r="M1463">
            <v>2405</v>
          </cell>
        </row>
        <row r="1464">
          <cell r="K1464">
            <v>19818000</v>
          </cell>
          <cell r="L1464">
            <v>0</v>
          </cell>
          <cell r="M1464">
            <v>2269</v>
          </cell>
        </row>
        <row r="1465">
          <cell r="K1465">
            <v>19030710</v>
          </cell>
          <cell r="L1465">
            <v>0</v>
          </cell>
          <cell r="M1465">
            <v>2229</v>
          </cell>
        </row>
        <row r="1466">
          <cell r="K1466">
            <v>18699280</v>
          </cell>
          <cell r="L1466">
            <v>0</v>
          </cell>
          <cell r="M1466">
            <v>2305</v>
          </cell>
        </row>
        <row r="1467">
          <cell r="K1467">
            <v>9909000</v>
          </cell>
          <cell r="L1467">
            <v>0</v>
          </cell>
          <cell r="M1467">
            <v>2246</v>
          </cell>
        </row>
        <row r="1468">
          <cell r="K1468">
            <v>9909000</v>
          </cell>
          <cell r="L1468">
            <v>0</v>
          </cell>
          <cell r="M1468">
            <v>2246</v>
          </cell>
        </row>
        <row r="1469">
          <cell r="K1469">
            <v>9909000</v>
          </cell>
          <cell r="L1469">
            <v>0</v>
          </cell>
          <cell r="M1469">
            <v>2269</v>
          </cell>
        </row>
        <row r="1470">
          <cell r="K1470">
            <v>471029081</v>
          </cell>
          <cell r="L1470">
            <v>0</v>
          </cell>
          <cell r="M1470">
            <v>2244</v>
          </cell>
        </row>
        <row r="1471">
          <cell r="K1471">
            <v>310498405</v>
          </cell>
          <cell r="L1471">
            <v>0</v>
          </cell>
          <cell r="M1471">
            <v>2204</v>
          </cell>
        </row>
        <row r="1472">
          <cell r="K1472">
            <v>145883741</v>
          </cell>
          <cell r="L1472">
            <v>0</v>
          </cell>
          <cell r="M1472">
            <v>2304</v>
          </cell>
        </row>
        <row r="1473">
          <cell r="K1473">
            <v>121814337</v>
          </cell>
          <cell r="L1473">
            <v>0</v>
          </cell>
          <cell r="M1473">
            <v>2244</v>
          </cell>
        </row>
        <row r="1474">
          <cell r="K1474">
            <v>112080292</v>
          </cell>
          <cell r="L1474">
            <v>0</v>
          </cell>
          <cell r="M1474">
            <v>2404</v>
          </cell>
        </row>
        <row r="1475">
          <cell r="K1475">
            <v>93325111</v>
          </cell>
          <cell r="L1475">
            <v>0</v>
          </cell>
          <cell r="M1475">
            <v>2304</v>
          </cell>
        </row>
        <row r="1476">
          <cell r="K1476">
            <v>88372357</v>
          </cell>
          <cell r="L1476">
            <v>0</v>
          </cell>
          <cell r="M1476">
            <v>2244</v>
          </cell>
        </row>
        <row r="1477">
          <cell r="K1477">
            <v>64773927</v>
          </cell>
          <cell r="L1477">
            <v>0</v>
          </cell>
          <cell r="M1477">
            <v>2268</v>
          </cell>
        </row>
        <row r="1478">
          <cell r="K1478">
            <v>59686634</v>
          </cell>
          <cell r="L1478">
            <v>0</v>
          </cell>
          <cell r="M1478">
            <v>2404</v>
          </cell>
        </row>
        <row r="1479">
          <cell r="K1479">
            <v>58288434</v>
          </cell>
          <cell r="L1479">
            <v>0</v>
          </cell>
          <cell r="M1479">
            <v>2404</v>
          </cell>
        </row>
        <row r="1480">
          <cell r="K1480">
            <v>50159753</v>
          </cell>
          <cell r="L1480">
            <v>0</v>
          </cell>
          <cell r="M1480">
            <v>2304</v>
          </cell>
        </row>
        <row r="1481">
          <cell r="K1481">
            <v>45608178</v>
          </cell>
          <cell r="L1481">
            <v>0</v>
          </cell>
          <cell r="M1481">
            <v>2504</v>
          </cell>
        </row>
        <row r="1482">
          <cell r="K1482">
            <v>43901900</v>
          </cell>
          <cell r="L1482">
            <v>0</v>
          </cell>
          <cell r="M1482">
            <v>2404</v>
          </cell>
        </row>
        <row r="1483">
          <cell r="K1483">
            <v>43316000</v>
          </cell>
          <cell r="L1483">
            <v>0</v>
          </cell>
          <cell r="M1483">
            <v>2304</v>
          </cell>
        </row>
        <row r="1484">
          <cell r="K1484">
            <v>35816335</v>
          </cell>
          <cell r="L1484">
            <v>0</v>
          </cell>
          <cell r="M1484">
            <v>2244</v>
          </cell>
        </row>
        <row r="1485">
          <cell r="K1485">
            <v>34345182</v>
          </cell>
          <cell r="L1485">
            <v>0</v>
          </cell>
          <cell r="M1485">
            <v>2268</v>
          </cell>
        </row>
        <row r="1486">
          <cell r="K1486">
            <v>33567840</v>
          </cell>
          <cell r="L1486">
            <v>0</v>
          </cell>
          <cell r="M1486">
            <v>2244</v>
          </cell>
        </row>
        <row r="1487">
          <cell r="K1487">
            <v>20033307</v>
          </cell>
          <cell r="L1487">
            <v>0</v>
          </cell>
          <cell r="M1487">
            <v>2304</v>
          </cell>
        </row>
        <row r="1488">
          <cell r="K1488">
            <v>10851568</v>
          </cell>
          <cell r="L1488">
            <v>0</v>
          </cell>
          <cell r="M1488">
            <v>2268</v>
          </cell>
        </row>
        <row r="1489">
          <cell r="K1489">
            <v>10403568</v>
          </cell>
          <cell r="L1489">
            <v>0</v>
          </cell>
          <cell r="M1489">
            <v>2228</v>
          </cell>
        </row>
        <row r="1490">
          <cell r="K1490">
            <v>9629738</v>
          </cell>
          <cell r="L1490">
            <v>0</v>
          </cell>
          <cell r="M1490">
            <v>2244</v>
          </cell>
        </row>
        <row r="1491">
          <cell r="K1491">
            <v>9629738</v>
          </cell>
          <cell r="L1491">
            <v>0</v>
          </cell>
          <cell r="M1491">
            <v>2244</v>
          </cell>
        </row>
        <row r="1492">
          <cell r="K1492">
            <v>9629738</v>
          </cell>
          <cell r="L1492">
            <v>0</v>
          </cell>
          <cell r="M1492">
            <v>2268</v>
          </cell>
        </row>
        <row r="1493">
          <cell r="K1493">
            <v>1254961648</v>
          </cell>
          <cell r="L1493">
            <v>0</v>
          </cell>
          <cell r="M1493">
            <v>2243</v>
          </cell>
        </row>
        <row r="1494">
          <cell r="K1494">
            <v>1023238077</v>
          </cell>
          <cell r="L1494">
            <v>0</v>
          </cell>
          <cell r="M1494">
            <v>2203</v>
          </cell>
        </row>
        <row r="1495">
          <cell r="K1495">
            <v>563422186</v>
          </cell>
          <cell r="L1495">
            <v>0</v>
          </cell>
          <cell r="M1495">
            <v>2402</v>
          </cell>
        </row>
        <row r="1496">
          <cell r="K1496">
            <v>461795935</v>
          </cell>
          <cell r="L1496">
            <v>0</v>
          </cell>
          <cell r="M1496">
            <v>2302</v>
          </cell>
        </row>
        <row r="1497">
          <cell r="K1497">
            <v>433098736</v>
          </cell>
          <cell r="L1497">
            <v>0</v>
          </cell>
          <cell r="M1497">
            <v>2243</v>
          </cell>
        </row>
        <row r="1498">
          <cell r="K1498">
            <v>390662684</v>
          </cell>
          <cell r="L1498">
            <v>0</v>
          </cell>
          <cell r="M1498">
            <v>2302</v>
          </cell>
        </row>
        <row r="1499">
          <cell r="K1499">
            <v>318973662</v>
          </cell>
          <cell r="L1499">
            <v>0</v>
          </cell>
          <cell r="M1499">
            <v>2502</v>
          </cell>
        </row>
        <row r="1500">
          <cell r="K1500">
            <v>313725272</v>
          </cell>
          <cell r="L1500">
            <v>0</v>
          </cell>
          <cell r="M1500">
            <v>2302</v>
          </cell>
        </row>
        <row r="1501">
          <cell r="K1501">
            <v>280391131</v>
          </cell>
          <cell r="L1501">
            <v>0</v>
          </cell>
          <cell r="M1501">
            <v>2243</v>
          </cell>
        </row>
        <row r="1502">
          <cell r="K1502">
            <v>262506882</v>
          </cell>
          <cell r="L1502">
            <v>0</v>
          </cell>
          <cell r="M1502">
            <v>2267</v>
          </cell>
        </row>
        <row r="1503">
          <cell r="K1503">
            <v>225678288</v>
          </cell>
          <cell r="L1503">
            <v>0</v>
          </cell>
          <cell r="M1503">
            <v>2302</v>
          </cell>
        </row>
        <row r="1504">
          <cell r="K1504">
            <v>222979509</v>
          </cell>
          <cell r="L1504">
            <v>0</v>
          </cell>
          <cell r="M1504">
            <v>2243</v>
          </cell>
        </row>
        <row r="1505">
          <cell r="K1505">
            <v>181004341</v>
          </cell>
          <cell r="L1505">
            <v>0</v>
          </cell>
          <cell r="M1505">
            <v>2402</v>
          </cell>
        </row>
        <row r="1506">
          <cell r="K1506">
            <v>175941304</v>
          </cell>
          <cell r="L1506">
            <v>0</v>
          </cell>
          <cell r="M1506">
            <v>2402</v>
          </cell>
        </row>
        <row r="1507">
          <cell r="K1507">
            <v>151523302</v>
          </cell>
          <cell r="L1507">
            <v>0</v>
          </cell>
          <cell r="M1507">
            <v>2243</v>
          </cell>
        </row>
        <row r="1508">
          <cell r="K1508">
            <v>144191588</v>
          </cell>
          <cell r="L1508">
            <v>0</v>
          </cell>
          <cell r="M1508">
            <v>2267</v>
          </cell>
        </row>
        <row r="1509">
          <cell r="K1509">
            <v>132891606</v>
          </cell>
          <cell r="L1509">
            <v>0</v>
          </cell>
          <cell r="M1509">
            <v>2227</v>
          </cell>
        </row>
        <row r="1510">
          <cell r="K1510">
            <v>125836476</v>
          </cell>
          <cell r="L1510">
            <v>0</v>
          </cell>
          <cell r="M1510">
            <v>2402</v>
          </cell>
        </row>
        <row r="1511">
          <cell r="K1511">
            <v>116350188</v>
          </cell>
          <cell r="L1511">
            <v>0</v>
          </cell>
          <cell r="M1511">
            <v>2243</v>
          </cell>
        </row>
        <row r="1512">
          <cell r="K1512">
            <v>104234667</v>
          </cell>
          <cell r="L1512">
            <v>0</v>
          </cell>
          <cell r="M1512">
            <v>2267</v>
          </cell>
        </row>
        <row r="1513">
          <cell r="K1513">
            <v>81754939</v>
          </cell>
          <cell r="L1513">
            <v>0</v>
          </cell>
          <cell r="M1513">
            <v>2302</v>
          </cell>
        </row>
        <row r="1514">
          <cell r="K1514">
            <v>48690045</v>
          </cell>
          <cell r="L1514">
            <v>0</v>
          </cell>
          <cell r="M1514">
            <v>2243</v>
          </cell>
        </row>
        <row r="1515">
          <cell r="K1515">
            <v>26497991</v>
          </cell>
          <cell r="L1515">
            <v>0</v>
          </cell>
          <cell r="M1515">
            <v>2267</v>
          </cell>
        </row>
        <row r="1516">
          <cell r="K1516">
            <v>71938776</v>
          </cell>
          <cell r="L1516">
            <v>0</v>
          </cell>
          <cell r="M1516">
            <v>2248</v>
          </cell>
        </row>
        <row r="1517">
          <cell r="K1517">
            <v>58163265</v>
          </cell>
          <cell r="L1517">
            <v>0</v>
          </cell>
          <cell r="M1517">
            <v>2208</v>
          </cell>
        </row>
        <row r="1518">
          <cell r="K1518">
            <v>26020408</v>
          </cell>
          <cell r="L1518">
            <v>0</v>
          </cell>
          <cell r="M1518">
            <v>2307</v>
          </cell>
        </row>
        <row r="1519">
          <cell r="K1519">
            <v>19907959</v>
          </cell>
          <cell r="L1519">
            <v>0</v>
          </cell>
          <cell r="M1519">
            <v>2248</v>
          </cell>
        </row>
        <row r="1520">
          <cell r="K1520">
            <v>19907959</v>
          </cell>
          <cell r="L1520">
            <v>0</v>
          </cell>
          <cell r="M1520">
            <v>2407</v>
          </cell>
        </row>
        <row r="1521">
          <cell r="K1521">
            <v>15306122</v>
          </cell>
          <cell r="L1521">
            <v>0</v>
          </cell>
          <cell r="M1521">
            <v>2307</v>
          </cell>
        </row>
        <row r="1522">
          <cell r="K1522">
            <v>10714286</v>
          </cell>
          <cell r="L1522">
            <v>0</v>
          </cell>
          <cell r="M1522">
            <v>2248</v>
          </cell>
        </row>
        <row r="1523">
          <cell r="K1523">
            <v>10714286</v>
          </cell>
          <cell r="L1523">
            <v>0</v>
          </cell>
          <cell r="M1523">
            <v>2272</v>
          </cell>
        </row>
        <row r="1524">
          <cell r="K1524">
            <v>9183673</v>
          </cell>
          <cell r="L1524">
            <v>0</v>
          </cell>
          <cell r="M1524">
            <v>2248</v>
          </cell>
        </row>
        <row r="1525">
          <cell r="K1525">
            <v>9183673</v>
          </cell>
          <cell r="L1525">
            <v>0</v>
          </cell>
          <cell r="M1525">
            <v>2307</v>
          </cell>
        </row>
        <row r="1526">
          <cell r="K1526">
            <v>9183673</v>
          </cell>
          <cell r="L1526">
            <v>0</v>
          </cell>
          <cell r="M1526">
            <v>2407</v>
          </cell>
        </row>
        <row r="1527">
          <cell r="K1527">
            <v>7653061</v>
          </cell>
          <cell r="L1527">
            <v>0</v>
          </cell>
          <cell r="M1527">
            <v>2307</v>
          </cell>
        </row>
        <row r="1528">
          <cell r="K1528">
            <v>4591837</v>
          </cell>
          <cell r="L1528">
            <v>0</v>
          </cell>
          <cell r="M1528">
            <v>2248</v>
          </cell>
        </row>
        <row r="1529">
          <cell r="K1529">
            <v>4591837</v>
          </cell>
          <cell r="L1529">
            <v>0</v>
          </cell>
          <cell r="M1529">
            <v>2307</v>
          </cell>
        </row>
        <row r="1530">
          <cell r="K1530">
            <v>4591837</v>
          </cell>
          <cell r="L1530">
            <v>0</v>
          </cell>
          <cell r="M1530">
            <v>2407</v>
          </cell>
        </row>
        <row r="1531">
          <cell r="K1531">
            <v>3061224</v>
          </cell>
          <cell r="L1531">
            <v>0</v>
          </cell>
          <cell r="M1531">
            <v>2232</v>
          </cell>
        </row>
        <row r="1532">
          <cell r="K1532">
            <v>3061224</v>
          </cell>
          <cell r="L1532">
            <v>0</v>
          </cell>
          <cell r="M1532">
            <v>2272</v>
          </cell>
        </row>
        <row r="1533">
          <cell r="K1533">
            <v>3061224</v>
          </cell>
          <cell r="L1533">
            <v>0</v>
          </cell>
          <cell r="M1533">
            <v>2407</v>
          </cell>
        </row>
        <row r="1534">
          <cell r="K1534">
            <v>3041228</v>
          </cell>
          <cell r="L1534">
            <v>0</v>
          </cell>
          <cell r="M1534">
            <v>2507</v>
          </cell>
        </row>
        <row r="1535">
          <cell r="K1535">
            <v>1530612</v>
          </cell>
          <cell r="L1535">
            <v>0</v>
          </cell>
          <cell r="M1535">
            <v>2248</v>
          </cell>
        </row>
        <row r="1536">
          <cell r="K1536">
            <v>1530612</v>
          </cell>
          <cell r="L1536">
            <v>0</v>
          </cell>
          <cell r="M1536">
            <v>2248</v>
          </cell>
        </row>
        <row r="1537">
          <cell r="K1537">
            <v>1530612</v>
          </cell>
          <cell r="L1537">
            <v>0</v>
          </cell>
          <cell r="M1537">
            <v>2272</v>
          </cell>
        </row>
        <row r="1538">
          <cell r="K1538">
            <v>1530612</v>
          </cell>
          <cell r="L1538">
            <v>0</v>
          </cell>
          <cell r="M1538">
            <v>2272</v>
          </cell>
        </row>
        <row r="1539">
          <cell r="K1539">
            <v>183561886</v>
          </cell>
          <cell r="L1539">
            <v>0</v>
          </cell>
          <cell r="M1539">
            <v>2415</v>
          </cell>
        </row>
        <row r="1540">
          <cell r="K1540">
            <v>46728036</v>
          </cell>
          <cell r="L1540">
            <v>0</v>
          </cell>
          <cell r="M1540">
            <v>2415</v>
          </cell>
        </row>
        <row r="1541">
          <cell r="K1541">
            <v>32387753</v>
          </cell>
          <cell r="L1541">
            <v>0</v>
          </cell>
          <cell r="M1541">
            <v>2271</v>
          </cell>
        </row>
        <row r="1542">
          <cell r="K1542">
            <v>30923260</v>
          </cell>
          <cell r="L1542">
            <v>0</v>
          </cell>
          <cell r="M1542">
            <v>2249</v>
          </cell>
        </row>
        <row r="1543">
          <cell r="K1543">
            <v>23999437</v>
          </cell>
          <cell r="L1543">
            <v>0</v>
          </cell>
          <cell r="M1543">
            <v>2315</v>
          </cell>
        </row>
        <row r="1544">
          <cell r="K1544">
            <v>23003326</v>
          </cell>
          <cell r="L1544">
            <v>0</v>
          </cell>
          <cell r="M1544">
            <v>2515</v>
          </cell>
        </row>
        <row r="1545">
          <cell r="K1545">
            <v>19900004</v>
          </cell>
          <cell r="L1545">
            <v>0</v>
          </cell>
          <cell r="M1545">
            <v>2315</v>
          </cell>
        </row>
        <row r="1546">
          <cell r="K1546">
            <v>16097984</v>
          </cell>
          <cell r="L1546">
            <v>0</v>
          </cell>
          <cell r="M1546">
            <v>2249</v>
          </cell>
        </row>
        <row r="1547">
          <cell r="K1547">
            <v>12847475</v>
          </cell>
          <cell r="L1547">
            <v>0</v>
          </cell>
          <cell r="M1547">
            <v>2271</v>
          </cell>
        </row>
        <row r="1548">
          <cell r="K1548">
            <v>9608340</v>
          </cell>
          <cell r="L1548">
            <v>0</v>
          </cell>
          <cell r="M1548">
            <v>2415</v>
          </cell>
        </row>
        <row r="1549">
          <cell r="K1549">
            <v>7004306</v>
          </cell>
          <cell r="L1549">
            <v>0</v>
          </cell>
          <cell r="M1549">
            <v>2271</v>
          </cell>
        </row>
        <row r="1550">
          <cell r="K1550">
            <v>6466753</v>
          </cell>
          <cell r="L1550">
            <v>0</v>
          </cell>
          <cell r="M1550">
            <v>2315</v>
          </cell>
        </row>
        <row r="1551">
          <cell r="K1551">
            <v>4599460</v>
          </cell>
          <cell r="L1551">
            <v>0</v>
          </cell>
          <cell r="M1551">
            <v>2249</v>
          </cell>
        </row>
        <row r="1552">
          <cell r="K1552">
            <v>3996490</v>
          </cell>
          <cell r="L1552">
            <v>0</v>
          </cell>
          <cell r="M1552">
            <v>2271</v>
          </cell>
        </row>
        <row r="1553">
          <cell r="K1553">
            <v>3564000</v>
          </cell>
          <cell r="L1553">
            <v>0</v>
          </cell>
          <cell r="M1553">
            <v>2415</v>
          </cell>
        </row>
        <row r="1554">
          <cell r="K1554">
            <v>3403514</v>
          </cell>
          <cell r="L1554">
            <v>0</v>
          </cell>
          <cell r="M1554">
            <v>2271</v>
          </cell>
        </row>
        <row r="1555">
          <cell r="K1555">
            <v>1586635</v>
          </cell>
          <cell r="L1555">
            <v>0</v>
          </cell>
          <cell r="M1555">
            <v>2209</v>
          </cell>
        </row>
        <row r="1556">
          <cell r="K1556">
            <v>1400000</v>
          </cell>
          <cell r="L1556">
            <v>0</v>
          </cell>
          <cell r="M1556">
            <v>2315</v>
          </cell>
        </row>
        <row r="1557">
          <cell r="K1557">
            <v>1092826</v>
          </cell>
          <cell r="L1557">
            <v>0</v>
          </cell>
          <cell r="M1557">
            <v>2240</v>
          </cell>
        </row>
        <row r="1558">
          <cell r="K1558">
            <v>148711298</v>
          </cell>
          <cell r="L1558">
            <v>0</v>
          </cell>
          <cell r="M1558">
            <v>2247</v>
          </cell>
        </row>
        <row r="1559">
          <cell r="K1559">
            <v>101425689</v>
          </cell>
          <cell r="L1559">
            <v>0</v>
          </cell>
          <cell r="M1559">
            <v>2406</v>
          </cell>
        </row>
        <row r="1560">
          <cell r="K1560">
            <v>101019221</v>
          </cell>
          <cell r="L1560">
            <v>0</v>
          </cell>
          <cell r="M1560">
            <v>2207</v>
          </cell>
        </row>
        <row r="1561">
          <cell r="K1561">
            <v>86628471</v>
          </cell>
          <cell r="L1561">
            <v>0</v>
          </cell>
          <cell r="M1561">
            <v>2406</v>
          </cell>
        </row>
        <row r="1562">
          <cell r="K1562">
            <v>52732593</v>
          </cell>
          <cell r="L1562">
            <v>0</v>
          </cell>
          <cell r="M1562">
            <v>2306</v>
          </cell>
        </row>
        <row r="1563">
          <cell r="K1563">
            <v>45215806</v>
          </cell>
          <cell r="L1563">
            <v>0</v>
          </cell>
          <cell r="M1563">
            <v>2406</v>
          </cell>
        </row>
        <row r="1564">
          <cell r="K1564">
            <v>41228402</v>
          </cell>
          <cell r="L1564">
            <v>0</v>
          </cell>
          <cell r="M1564">
            <v>2306</v>
          </cell>
        </row>
        <row r="1565">
          <cell r="K1565">
            <v>36834003</v>
          </cell>
          <cell r="L1565">
            <v>0</v>
          </cell>
          <cell r="M1565">
            <v>2270</v>
          </cell>
        </row>
        <row r="1566">
          <cell r="K1566">
            <v>36251530</v>
          </cell>
          <cell r="L1566">
            <v>0</v>
          </cell>
          <cell r="M1566">
            <v>2247</v>
          </cell>
        </row>
        <row r="1567">
          <cell r="K1567">
            <v>30381571</v>
          </cell>
          <cell r="L1567">
            <v>0</v>
          </cell>
          <cell r="M1567">
            <v>2506</v>
          </cell>
        </row>
        <row r="1568">
          <cell r="K1568">
            <v>29448573</v>
          </cell>
          <cell r="L1568">
            <v>0</v>
          </cell>
          <cell r="M1568">
            <v>2247</v>
          </cell>
        </row>
        <row r="1569">
          <cell r="K1569">
            <v>27772045</v>
          </cell>
          <cell r="L1569">
            <v>0</v>
          </cell>
          <cell r="M1569">
            <v>2406</v>
          </cell>
        </row>
        <row r="1570">
          <cell r="K1570">
            <v>20331927</v>
          </cell>
          <cell r="L1570">
            <v>0</v>
          </cell>
          <cell r="M1570">
            <v>2306</v>
          </cell>
        </row>
        <row r="1571">
          <cell r="K1571">
            <v>19681430</v>
          </cell>
          <cell r="L1571">
            <v>0</v>
          </cell>
          <cell r="M1571">
            <v>2270</v>
          </cell>
        </row>
        <row r="1572">
          <cell r="K1572">
            <v>19051815</v>
          </cell>
          <cell r="L1572">
            <v>0</v>
          </cell>
          <cell r="M1572">
            <v>2306</v>
          </cell>
        </row>
        <row r="1573">
          <cell r="K1573">
            <v>14728426</v>
          </cell>
          <cell r="L1573">
            <v>0</v>
          </cell>
          <cell r="M1573">
            <v>2247</v>
          </cell>
        </row>
        <row r="1574">
          <cell r="K1574">
            <v>10350397</v>
          </cell>
          <cell r="L1574">
            <v>0</v>
          </cell>
          <cell r="M1574">
            <v>2247</v>
          </cell>
        </row>
        <row r="1575">
          <cell r="K1575">
            <v>6988183</v>
          </cell>
          <cell r="L1575">
            <v>0</v>
          </cell>
          <cell r="M1575">
            <v>2306</v>
          </cell>
        </row>
        <row r="1576">
          <cell r="K1576">
            <v>4205801</v>
          </cell>
          <cell r="L1576">
            <v>0</v>
          </cell>
          <cell r="M1576">
            <v>2270</v>
          </cell>
        </row>
        <row r="1577">
          <cell r="K1577">
            <v>4056753</v>
          </cell>
          <cell r="L1577">
            <v>0</v>
          </cell>
          <cell r="M1577">
            <v>2230</v>
          </cell>
        </row>
        <row r="1578">
          <cell r="K1578">
            <v>2881430</v>
          </cell>
          <cell r="L1578">
            <v>0</v>
          </cell>
          <cell r="M1578">
            <v>2247</v>
          </cell>
        </row>
        <row r="1579">
          <cell r="K1579">
            <v>2881430</v>
          </cell>
          <cell r="L1579">
            <v>0</v>
          </cell>
          <cell r="M1579">
            <v>2247</v>
          </cell>
        </row>
        <row r="1580">
          <cell r="K1580">
            <v>2881430</v>
          </cell>
          <cell r="L1580">
            <v>0</v>
          </cell>
          <cell r="M1580">
            <v>2270</v>
          </cell>
        </row>
        <row r="1581">
          <cell r="K1581">
            <v>444866897</v>
          </cell>
          <cell r="L1581">
            <v>0</v>
          </cell>
          <cell r="M1581">
            <v>2245</v>
          </cell>
        </row>
        <row r="1582">
          <cell r="K1582">
            <v>303627648</v>
          </cell>
          <cell r="L1582">
            <v>0</v>
          </cell>
          <cell r="M1582">
            <v>2205</v>
          </cell>
        </row>
        <row r="1583">
          <cell r="K1583">
            <v>139866750</v>
          </cell>
          <cell r="L1583">
            <v>0</v>
          </cell>
          <cell r="M1583">
            <v>2308</v>
          </cell>
        </row>
        <row r="1584">
          <cell r="K1584">
            <v>123185441</v>
          </cell>
          <cell r="L1584">
            <v>0</v>
          </cell>
          <cell r="M1584">
            <v>2245</v>
          </cell>
        </row>
        <row r="1585">
          <cell r="K1585">
            <v>117590400</v>
          </cell>
          <cell r="L1585">
            <v>0</v>
          </cell>
          <cell r="M1585">
            <v>2408</v>
          </cell>
        </row>
        <row r="1586">
          <cell r="K1586">
            <v>111785400</v>
          </cell>
          <cell r="L1586">
            <v>0</v>
          </cell>
          <cell r="M1586">
            <v>2245</v>
          </cell>
        </row>
        <row r="1587">
          <cell r="K1587">
            <v>89818752</v>
          </cell>
          <cell r="L1587">
            <v>0</v>
          </cell>
          <cell r="M1587">
            <v>2308</v>
          </cell>
        </row>
        <row r="1588">
          <cell r="K1588">
            <v>68420650</v>
          </cell>
          <cell r="L1588">
            <v>0</v>
          </cell>
          <cell r="M1588">
            <v>2279</v>
          </cell>
        </row>
        <row r="1589">
          <cell r="K1589">
            <v>57487450</v>
          </cell>
          <cell r="L1589">
            <v>0</v>
          </cell>
          <cell r="M1589">
            <v>2408</v>
          </cell>
        </row>
        <row r="1590">
          <cell r="K1590">
            <v>46570710</v>
          </cell>
          <cell r="L1590">
            <v>0</v>
          </cell>
          <cell r="M1590">
            <v>2308</v>
          </cell>
        </row>
        <row r="1591">
          <cell r="K1591">
            <v>44840850</v>
          </cell>
          <cell r="L1591">
            <v>0</v>
          </cell>
          <cell r="M1591">
            <v>2408</v>
          </cell>
        </row>
        <row r="1592">
          <cell r="K1592">
            <v>42486502</v>
          </cell>
          <cell r="L1592">
            <v>0</v>
          </cell>
          <cell r="M1592">
            <v>2308</v>
          </cell>
        </row>
        <row r="1593">
          <cell r="K1593">
            <v>39798248</v>
          </cell>
          <cell r="L1593">
            <v>0</v>
          </cell>
          <cell r="M1593">
            <v>2408</v>
          </cell>
        </row>
        <row r="1594">
          <cell r="K1594">
            <v>38216800</v>
          </cell>
          <cell r="L1594">
            <v>0</v>
          </cell>
          <cell r="M1594">
            <v>2245</v>
          </cell>
        </row>
        <row r="1595">
          <cell r="K1595">
            <v>37279300</v>
          </cell>
          <cell r="L1595">
            <v>0</v>
          </cell>
          <cell r="M1595">
            <v>2508</v>
          </cell>
        </row>
        <row r="1596">
          <cell r="K1596">
            <v>29287395</v>
          </cell>
          <cell r="L1596">
            <v>0</v>
          </cell>
          <cell r="M1596">
            <v>2245</v>
          </cell>
        </row>
        <row r="1597">
          <cell r="K1597">
            <v>18650900</v>
          </cell>
          <cell r="L1597">
            <v>0</v>
          </cell>
          <cell r="M1597">
            <v>2308</v>
          </cell>
        </row>
        <row r="1598">
          <cell r="K1598">
            <v>9362950</v>
          </cell>
          <cell r="L1598">
            <v>0</v>
          </cell>
          <cell r="M1598">
            <v>2239</v>
          </cell>
        </row>
        <row r="1599">
          <cell r="K1599">
            <v>9317950</v>
          </cell>
          <cell r="L1599">
            <v>0</v>
          </cell>
          <cell r="M1599">
            <v>2279</v>
          </cell>
        </row>
        <row r="1600">
          <cell r="K1600">
            <v>9310450</v>
          </cell>
          <cell r="L1600">
            <v>0</v>
          </cell>
          <cell r="M1600">
            <v>2279</v>
          </cell>
        </row>
        <row r="1601">
          <cell r="K1601">
            <v>9302950</v>
          </cell>
          <cell r="L1601">
            <v>0</v>
          </cell>
          <cell r="M1601">
            <v>2245</v>
          </cell>
        </row>
        <row r="1602">
          <cell r="K1602">
            <v>9302950</v>
          </cell>
          <cell r="L1602">
            <v>0</v>
          </cell>
          <cell r="M1602">
            <v>2245</v>
          </cell>
        </row>
        <row r="1603">
          <cell r="K1603">
            <v>9302950</v>
          </cell>
          <cell r="L1603">
            <v>0</v>
          </cell>
          <cell r="M1603">
            <v>2279</v>
          </cell>
        </row>
        <row r="1604">
          <cell r="K1604">
            <v>2730000</v>
          </cell>
          <cell r="L1604">
            <v>0</v>
          </cell>
          <cell r="M1604">
            <v>2279</v>
          </cell>
        </row>
        <row r="1605">
          <cell r="K1605">
            <v>1870500</v>
          </cell>
          <cell r="L1605">
            <v>0</v>
          </cell>
          <cell r="M1605">
            <v>2418</v>
          </cell>
        </row>
        <row r="1606">
          <cell r="K1606">
            <v>1260000</v>
          </cell>
          <cell r="L1606">
            <v>0</v>
          </cell>
          <cell r="M1606">
            <v>2418</v>
          </cell>
        </row>
        <row r="1607">
          <cell r="K1607">
            <v>1050000</v>
          </cell>
          <cell r="L1607">
            <v>0</v>
          </cell>
          <cell r="M1607">
            <v>2260</v>
          </cell>
        </row>
        <row r="1608">
          <cell r="K1608">
            <v>1050000</v>
          </cell>
          <cell r="L1608">
            <v>0</v>
          </cell>
          <cell r="M1608">
            <v>2279</v>
          </cell>
        </row>
        <row r="1609">
          <cell r="K1609">
            <v>1050000</v>
          </cell>
          <cell r="L1609">
            <v>0</v>
          </cell>
          <cell r="M1609">
            <v>2300</v>
          </cell>
        </row>
        <row r="1610">
          <cell r="K1610">
            <v>840000</v>
          </cell>
          <cell r="L1610">
            <v>0</v>
          </cell>
          <cell r="M1610">
            <v>2300</v>
          </cell>
        </row>
        <row r="1611">
          <cell r="K1611">
            <v>840000</v>
          </cell>
          <cell r="L1611">
            <v>0</v>
          </cell>
          <cell r="M1611">
            <v>2529</v>
          </cell>
        </row>
        <row r="1612">
          <cell r="K1612">
            <v>630000</v>
          </cell>
          <cell r="L1612">
            <v>0</v>
          </cell>
          <cell r="M1612">
            <v>2239</v>
          </cell>
        </row>
        <row r="1613">
          <cell r="K1613">
            <v>630000</v>
          </cell>
          <cell r="L1613">
            <v>0</v>
          </cell>
          <cell r="M1613">
            <v>2279</v>
          </cell>
        </row>
        <row r="1614">
          <cell r="K1614">
            <v>472500</v>
          </cell>
          <cell r="L1614">
            <v>0</v>
          </cell>
          <cell r="M1614">
            <v>2300</v>
          </cell>
        </row>
        <row r="1615">
          <cell r="K1615">
            <v>451500</v>
          </cell>
          <cell r="L1615">
            <v>0</v>
          </cell>
          <cell r="M1615">
            <v>2260</v>
          </cell>
        </row>
        <row r="1616">
          <cell r="K1616">
            <v>420000</v>
          </cell>
          <cell r="L1616">
            <v>0</v>
          </cell>
          <cell r="M1616">
            <v>2260</v>
          </cell>
        </row>
        <row r="1617">
          <cell r="K1617">
            <v>420000</v>
          </cell>
          <cell r="L1617">
            <v>0</v>
          </cell>
          <cell r="M1617">
            <v>2260</v>
          </cell>
        </row>
        <row r="1618">
          <cell r="K1618">
            <v>315000</v>
          </cell>
          <cell r="L1618">
            <v>0</v>
          </cell>
          <cell r="M1618">
            <v>2418</v>
          </cell>
        </row>
        <row r="1619">
          <cell r="K1619">
            <v>280000</v>
          </cell>
          <cell r="L1619">
            <v>0</v>
          </cell>
          <cell r="M1619">
            <v>2300</v>
          </cell>
        </row>
        <row r="1620">
          <cell r="K1620">
            <v>250000</v>
          </cell>
          <cell r="L1620">
            <v>0</v>
          </cell>
          <cell r="M1620">
            <v>2429</v>
          </cell>
        </row>
        <row r="1621">
          <cell r="K1621">
            <v>308064786</v>
          </cell>
          <cell r="L1621">
            <v>0</v>
          </cell>
          <cell r="M1621">
            <v>2220</v>
          </cell>
        </row>
        <row r="1622">
          <cell r="K1622">
            <v>101405790</v>
          </cell>
          <cell r="L1622">
            <v>0</v>
          </cell>
          <cell r="M1622">
            <v>2240</v>
          </cell>
        </row>
        <row r="1623">
          <cell r="K1623">
            <v>19476200</v>
          </cell>
          <cell r="L1623">
            <v>0</v>
          </cell>
          <cell r="M1623">
            <v>2330</v>
          </cell>
        </row>
        <row r="1624">
          <cell r="K1624">
            <v>6492640</v>
          </cell>
          <cell r="L1624">
            <v>0</v>
          </cell>
          <cell r="M1624">
            <v>2240</v>
          </cell>
        </row>
        <row r="1625">
          <cell r="K1625">
            <v>5158740</v>
          </cell>
          <cell r="L1625">
            <v>0</v>
          </cell>
          <cell r="M1625">
            <v>2240</v>
          </cell>
        </row>
        <row r="1626">
          <cell r="K1626">
            <v>3792000</v>
          </cell>
          <cell r="L1626">
            <v>0</v>
          </cell>
          <cell r="M1626">
            <v>2330</v>
          </cell>
        </row>
        <row r="1627">
          <cell r="K1627">
            <v>3150000</v>
          </cell>
          <cell r="L1627">
            <v>0</v>
          </cell>
          <cell r="M1627">
            <v>2330</v>
          </cell>
        </row>
        <row r="1628">
          <cell r="K1628">
            <v>1437000</v>
          </cell>
          <cell r="L1628">
            <v>0</v>
          </cell>
          <cell r="M1628">
            <v>2260</v>
          </cell>
        </row>
        <row r="1629">
          <cell r="K1629">
            <v>750000</v>
          </cell>
          <cell r="L1629">
            <v>0</v>
          </cell>
          <cell r="M1629">
            <v>2330</v>
          </cell>
        </row>
        <row r="1630">
          <cell r="K1630">
            <v>150000</v>
          </cell>
          <cell r="L1630">
            <v>0</v>
          </cell>
          <cell r="M1630">
            <v>2500</v>
          </cell>
        </row>
        <row r="1631">
          <cell r="K1631">
            <v>76800000</v>
          </cell>
          <cell r="L1631">
            <v>0</v>
          </cell>
          <cell r="M1631">
            <v>2418</v>
          </cell>
        </row>
        <row r="1632">
          <cell r="K1632">
            <v>34179859</v>
          </cell>
          <cell r="L1632">
            <v>0</v>
          </cell>
          <cell r="M1632">
            <v>2260</v>
          </cell>
        </row>
        <row r="1633">
          <cell r="K1633">
            <v>18555474</v>
          </cell>
          <cell r="L1633">
            <v>0</v>
          </cell>
          <cell r="M1633">
            <v>2220</v>
          </cell>
        </row>
        <row r="1634">
          <cell r="K1634">
            <v>18351613</v>
          </cell>
          <cell r="L1634">
            <v>0</v>
          </cell>
          <cell r="M1634">
            <v>2403</v>
          </cell>
        </row>
        <row r="1635">
          <cell r="K1635">
            <v>15884720</v>
          </cell>
          <cell r="L1635">
            <v>0</v>
          </cell>
          <cell r="M1635">
            <v>2300</v>
          </cell>
        </row>
        <row r="1636">
          <cell r="K1636">
            <v>15642110</v>
          </cell>
          <cell r="L1636">
            <v>0</v>
          </cell>
          <cell r="M1636">
            <v>2403</v>
          </cell>
        </row>
        <row r="1637">
          <cell r="K1637">
            <v>14929142</v>
          </cell>
          <cell r="L1637">
            <v>0</v>
          </cell>
          <cell r="M1637">
            <v>2260</v>
          </cell>
        </row>
        <row r="1638">
          <cell r="K1638">
            <v>12923463</v>
          </cell>
          <cell r="L1638">
            <v>0</v>
          </cell>
          <cell r="M1638">
            <v>2300</v>
          </cell>
        </row>
        <row r="1639">
          <cell r="K1639">
            <v>10900674</v>
          </cell>
          <cell r="L1639">
            <v>0</v>
          </cell>
          <cell r="M1639">
            <v>2279</v>
          </cell>
        </row>
        <row r="1640">
          <cell r="K1640">
            <v>10480499</v>
          </cell>
          <cell r="L1640">
            <v>0</v>
          </cell>
          <cell r="M1640">
            <v>2503</v>
          </cell>
        </row>
        <row r="1641">
          <cell r="K1641">
            <v>8546227</v>
          </cell>
          <cell r="L1641">
            <v>0</v>
          </cell>
          <cell r="M1641">
            <v>2260</v>
          </cell>
        </row>
        <row r="1642">
          <cell r="K1642">
            <v>6690576</v>
          </cell>
          <cell r="L1642">
            <v>0</v>
          </cell>
          <cell r="M1642">
            <v>2403</v>
          </cell>
        </row>
        <row r="1643">
          <cell r="K1643">
            <v>6603101</v>
          </cell>
          <cell r="L1643">
            <v>0</v>
          </cell>
          <cell r="M1643">
            <v>2279</v>
          </cell>
        </row>
        <row r="1644">
          <cell r="K1644">
            <v>5675760</v>
          </cell>
          <cell r="L1644">
            <v>0</v>
          </cell>
          <cell r="M1644">
            <v>2300</v>
          </cell>
        </row>
        <row r="1645">
          <cell r="K1645">
            <v>5231912</v>
          </cell>
          <cell r="L1645">
            <v>0</v>
          </cell>
          <cell r="M1645">
            <v>2300</v>
          </cell>
        </row>
        <row r="1646">
          <cell r="K1646">
            <v>4505231</v>
          </cell>
          <cell r="L1646">
            <v>0</v>
          </cell>
          <cell r="M1646">
            <v>2260</v>
          </cell>
        </row>
        <row r="1647">
          <cell r="K1647">
            <v>3825778</v>
          </cell>
          <cell r="L1647">
            <v>0</v>
          </cell>
          <cell r="M1647">
            <v>2300</v>
          </cell>
        </row>
        <row r="1648">
          <cell r="K1648">
            <v>2759472</v>
          </cell>
          <cell r="L1648">
            <v>0</v>
          </cell>
          <cell r="M1648">
            <v>2279</v>
          </cell>
        </row>
        <row r="1649">
          <cell r="K1649">
            <v>2707286</v>
          </cell>
          <cell r="L1649">
            <v>0</v>
          </cell>
          <cell r="M1649">
            <v>2403</v>
          </cell>
        </row>
        <row r="1650">
          <cell r="K1650">
            <v>2612149</v>
          </cell>
          <cell r="L1650">
            <v>0</v>
          </cell>
          <cell r="M1650">
            <v>2239</v>
          </cell>
        </row>
        <row r="1651">
          <cell r="K1651">
            <v>2418815</v>
          </cell>
          <cell r="L1651">
            <v>0</v>
          </cell>
          <cell r="M1651">
            <v>2260</v>
          </cell>
        </row>
        <row r="1652">
          <cell r="K1652">
            <v>1904838</v>
          </cell>
          <cell r="L1652">
            <v>0</v>
          </cell>
          <cell r="M1652">
            <v>2260</v>
          </cell>
        </row>
        <row r="1653">
          <cell r="K1653">
            <v>19640000</v>
          </cell>
          <cell r="L1653">
            <v>0</v>
          </cell>
          <cell r="M1653">
            <v>2239</v>
          </cell>
        </row>
        <row r="1654">
          <cell r="K1654">
            <v>16460000</v>
          </cell>
          <cell r="L1654">
            <v>0</v>
          </cell>
          <cell r="M1654">
            <v>2403</v>
          </cell>
        </row>
        <row r="1655">
          <cell r="K1655">
            <v>16360000</v>
          </cell>
          <cell r="L1655">
            <v>0</v>
          </cell>
          <cell r="M1655">
            <v>2279</v>
          </cell>
        </row>
        <row r="1656">
          <cell r="K1656">
            <v>14080000</v>
          </cell>
          <cell r="L1656">
            <v>0</v>
          </cell>
          <cell r="M1656">
            <v>2309</v>
          </cell>
        </row>
        <row r="1657">
          <cell r="K1657">
            <v>13660000</v>
          </cell>
          <cell r="L1657">
            <v>0</v>
          </cell>
          <cell r="M1657">
            <v>2279</v>
          </cell>
        </row>
        <row r="1658">
          <cell r="K1658">
            <v>10490000</v>
          </cell>
          <cell r="L1658">
            <v>0</v>
          </cell>
          <cell r="M1658">
            <v>2279</v>
          </cell>
        </row>
        <row r="1659">
          <cell r="K1659">
            <v>9470000</v>
          </cell>
          <cell r="L1659">
            <v>0</v>
          </cell>
          <cell r="M1659">
            <v>2279</v>
          </cell>
        </row>
        <row r="1660">
          <cell r="K1660">
            <v>9420000</v>
          </cell>
          <cell r="L1660">
            <v>0</v>
          </cell>
          <cell r="M1660">
            <v>2309</v>
          </cell>
        </row>
        <row r="1661">
          <cell r="K1661">
            <v>7360000</v>
          </cell>
          <cell r="L1661">
            <v>0</v>
          </cell>
          <cell r="M1661">
            <v>2309</v>
          </cell>
        </row>
        <row r="1662">
          <cell r="K1662">
            <v>7120000</v>
          </cell>
          <cell r="L1662">
            <v>0</v>
          </cell>
          <cell r="M1662">
            <v>2403</v>
          </cell>
        </row>
        <row r="1663">
          <cell r="K1663">
            <v>6770000</v>
          </cell>
          <cell r="L1663">
            <v>0</v>
          </cell>
          <cell r="M1663">
            <v>2279</v>
          </cell>
        </row>
        <row r="1664">
          <cell r="K1664">
            <v>5870000</v>
          </cell>
          <cell r="L1664">
            <v>0</v>
          </cell>
          <cell r="M1664">
            <v>2279</v>
          </cell>
        </row>
        <row r="1665">
          <cell r="K1665">
            <v>3400000</v>
          </cell>
          <cell r="L1665">
            <v>0</v>
          </cell>
          <cell r="M1665">
            <v>2503</v>
          </cell>
        </row>
        <row r="1666">
          <cell r="K1666">
            <v>2950000</v>
          </cell>
          <cell r="L1666">
            <v>0</v>
          </cell>
          <cell r="M1666">
            <v>2309</v>
          </cell>
        </row>
        <row r="1667">
          <cell r="K1667">
            <v>2510000</v>
          </cell>
          <cell r="L1667">
            <v>0</v>
          </cell>
          <cell r="M1667">
            <v>2279</v>
          </cell>
        </row>
        <row r="1668">
          <cell r="K1668">
            <v>2510000</v>
          </cell>
          <cell r="L1668">
            <v>0</v>
          </cell>
          <cell r="M1668">
            <v>2403</v>
          </cell>
        </row>
        <row r="1669">
          <cell r="K1669">
            <v>1660000</v>
          </cell>
          <cell r="L1669">
            <v>0</v>
          </cell>
          <cell r="M1669">
            <v>2279</v>
          </cell>
        </row>
        <row r="1670">
          <cell r="K1670">
            <v>1660000</v>
          </cell>
          <cell r="L1670">
            <v>0</v>
          </cell>
          <cell r="M1670">
            <v>2239</v>
          </cell>
        </row>
        <row r="1671">
          <cell r="K1671">
            <v>1660000</v>
          </cell>
          <cell r="L1671">
            <v>0</v>
          </cell>
          <cell r="M1671">
            <v>2279</v>
          </cell>
        </row>
        <row r="1672">
          <cell r="K1672">
            <v>6888947</v>
          </cell>
          <cell r="L1672">
            <v>0</v>
          </cell>
          <cell r="M1672">
            <v>2409</v>
          </cell>
        </row>
        <row r="1673">
          <cell r="K1673">
            <v>5205000</v>
          </cell>
          <cell r="L1673">
            <v>0</v>
          </cell>
          <cell r="M1673">
            <v>2309</v>
          </cell>
        </row>
        <row r="1674">
          <cell r="K1674">
            <v>3250000</v>
          </cell>
          <cell r="L1674">
            <v>0</v>
          </cell>
          <cell r="M1674">
            <v>2279</v>
          </cell>
        </row>
        <row r="1675">
          <cell r="K1675">
            <v>2680000</v>
          </cell>
          <cell r="L1675">
            <v>0</v>
          </cell>
          <cell r="M1675">
            <v>2279</v>
          </cell>
        </row>
        <row r="1676">
          <cell r="K1676">
            <v>1120000</v>
          </cell>
          <cell r="L1676">
            <v>0</v>
          </cell>
          <cell r="M1676">
            <v>2409</v>
          </cell>
        </row>
        <row r="1677">
          <cell r="K1677">
            <v>1000000</v>
          </cell>
          <cell r="L1677">
            <v>0</v>
          </cell>
          <cell r="M1677">
            <v>2309</v>
          </cell>
        </row>
        <row r="1678">
          <cell r="K1678">
            <v>20464716</v>
          </cell>
          <cell r="L1678">
            <v>0</v>
          </cell>
          <cell r="M1678">
            <v>2411</v>
          </cell>
        </row>
        <row r="1679">
          <cell r="K1679">
            <v>17448239</v>
          </cell>
          <cell r="L1679">
            <v>0</v>
          </cell>
          <cell r="M1679">
            <v>2279</v>
          </cell>
        </row>
        <row r="1680">
          <cell r="K1680">
            <v>14356712</v>
          </cell>
          <cell r="L1680">
            <v>0</v>
          </cell>
          <cell r="M1680">
            <v>2411</v>
          </cell>
        </row>
        <row r="1681">
          <cell r="K1681">
            <v>61156000</v>
          </cell>
          <cell r="L1681">
            <v>0</v>
          </cell>
          <cell r="M1681">
            <v>2279</v>
          </cell>
        </row>
        <row r="1682">
          <cell r="K1682">
            <v>14503250</v>
          </cell>
          <cell r="L1682">
            <v>0</v>
          </cell>
          <cell r="M1682">
            <v>2411</v>
          </cell>
        </row>
        <row r="1683">
          <cell r="K1683">
            <v>8703750</v>
          </cell>
          <cell r="L1683">
            <v>0</v>
          </cell>
          <cell r="M1683">
            <v>2411</v>
          </cell>
        </row>
        <row r="1684">
          <cell r="K1684">
            <v>3970313</v>
          </cell>
          <cell r="L1684">
            <v>0</v>
          </cell>
          <cell r="M1684">
            <v>2239</v>
          </cell>
        </row>
        <row r="1685">
          <cell r="K1685">
            <v>3401250</v>
          </cell>
          <cell r="L1685">
            <v>0</v>
          </cell>
          <cell r="M1685">
            <v>2330</v>
          </cell>
        </row>
        <row r="1686">
          <cell r="K1686">
            <v>3321875</v>
          </cell>
          <cell r="L1686">
            <v>0</v>
          </cell>
          <cell r="M1686">
            <v>2411</v>
          </cell>
        </row>
        <row r="1687">
          <cell r="K1687">
            <v>2342188</v>
          </cell>
          <cell r="L1687">
            <v>0</v>
          </cell>
          <cell r="M1687">
            <v>2279</v>
          </cell>
        </row>
        <row r="1688">
          <cell r="K1688">
            <v>2060938</v>
          </cell>
          <cell r="L1688">
            <v>0</v>
          </cell>
          <cell r="M1688">
            <v>2411</v>
          </cell>
        </row>
        <row r="1689">
          <cell r="K1689">
            <v>1984688</v>
          </cell>
          <cell r="L1689">
            <v>0</v>
          </cell>
          <cell r="M1689">
            <v>2330</v>
          </cell>
        </row>
        <row r="1690">
          <cell r="K1690">
            <v>1981244</v>
          </cell>
          <cell r="L1690">
            <v>0</v>
          </cell>
          <cell r="M1690">
            <v>2529</v>
          </cell>
        </row>
        <row r="1691">
          <cell r="K1691">
            <v>1962813</v>
          </cell>
          <cell r="L1691">
            <v>0</v>
          </cell>
          <cell r="M1691">
            <v>2330</v>
          </cell>
        </row>
        <row r="1692">
          <cell r="K1692">
            <v>1804688</v>
          </cell>
          <cell r="L1692">
            <v>0</v>
          </cell>
          <cell r="M1692">
            <v>2279</v>
          </cell>
        </row>
        <row r="1693">
          <cell r="K1693">
            <v>1620313</v>
          </cell>
          <cell r="L1693">
            <v>0</v>
          </cell>
          <cell r="M1693">
            <v>2279</v>
          </cell>
        </row>
        <row r="1694">
          <cell r="K1694">
            <v>1443750</v>
          </cell>
          <cell r="L1694">
            <v>0</v>
          </cell>
          <cell r="M1694">
            <v>2279</v>
          </cell>
        </row>
        <row r="1695">
          <cell r="K1695">
            <v>911250</v>
          </cell>
          <cell r="L1695">
            <v>0</v>
          </cell>
          <cell r="M1695">
            <v>2330</v>
          </cell>
        </row>
        <row r="1696">
          <cell r="K1696">
            <v>481250</v>
          </cell>
          <cell r="L1696">
            <v>0</v>
          </cell>
          <cell r="M1696">
            <v>2279</v>
          </cell>
        </row>
        <row r="1697">
          <cell r="K1697">
            <v>481250</v>
          </cell>
          <cell r="L1697">
            <v>0</v>
          </cell>
          <cell r="M1697">
            <v>2279</v>
          </cell>
        </row>
        <row r="1698">
          <cell r="K1698">
            <v>240625</v>
          </cell>
          <cell r="L1698">
            <v>0</v>
          </cell>
          <cell r="M1698">
            <v>2311</v>
          </cell>
        </row>
        <row r="1699">
          <cell r="K1699">
            <v>120313</v>
          </cell>
          <cell r="L1699">
            <v>0</v>
          </cell>
          <cell r="M1699">
            <v>2279</v>
          </cell>
        </row>
        <row r="1700">
          <cell r="K1700">
            <v>120313</v>
          </cell>
          <cell r="L1700">
            <v>0</v>
          </cell>
          <cell r="M1700">
            <v>2279</v>
          </cell>
        </row>
        <row r="1701">
          <cell r="K1701">
            <v>120313</v>
          </cell>
          <cell r="L1701">
            <v>0</v>
          </cell>
          <cell r="M1701">
            <v>2239</v>
          </cell>
        </row>
        <row r="1702">
          <cell r="K1702">
            <v>120313</v>
          </cell>
          <cell r="L1702">
            <v>0</v>
          </cell>
          <cell r="M1702">
            <v>2279</v>
          </cell>
        </row>
        <row r="1703">
          <cell r="K1703">
            <v>120313</v>
          </cell>
          <cell r="L1703">
            <v>0</v>
          </cell>
          <cell r="M1703">
            <v>2279</v>
          </cell>
        </row>
        <row r="1704">
          <cell r="K1704">
            <v>20860000</v>
          </cell>
          <cell r="L1704">
            <v>0</v>
          </cell>
          <cell r="M1704">
            <v>2411</v>
          </cell>
        </row>
        <row r="1705">
          <cell r="K1705">
            <v>12250000</v>
          </cell>
          <cell r="L1705">
            <v>0</v>
          </cell>
          <cell r="M1705">
            <v>2279</v>
          </cell>
        </row>
        <row r="1706">
          <cell r="K1706">
            <v>6736872</v>
          </cell>
          <cell r="L1706">
            <v>0</v>
          </cell>
          <cell r="M1706">
            <v>2411</v>
          </cell>
        </row>
        <row r="1707">
          <cell r="K1707">
            <v>4800000</v>
          </cell>
          <cell r="L1707">
            <v>0</v>
          </cell>
          <cell r="M1707">
            <v>2239</v>
          </cell>
        </row>
        <row r="1708">
          <cell r="K1708">
            <v>1800000</v>
          </cell>
          <cell r="L1708">
            <v>0</v>
          </cell>
          <cell r="M1708">
            <v>2330</v>
          </cell>
        </row>
        <row r="1709">
          <cell r="K1709">
            <v>1650000</v>
          </cell>
          <cell r="L1709">
            <v>0</v>
          </cell>
          <cell r="M1709">
            <v>2279</v>
          </cell>
        </row>
        <row r="1710">
          <cell r="K1710">
            <v>1350000</v>
          </cell>
          <cell r="L1710">
            <v>0</v>
          </cell>
          <cell r="M1710">
            <v>2330</v>
          </cell>
        </row>
        <row r="1711">
          <cell r="K1711">
            <v>900000</v>
          </cell>
          <cell r="L1711">
            <v>0</v>
          </cell>
          <cell r="M1711">
            <v>2279</v>
          </cell>
        </row>
        <row r="1712">
          <cell r="K1712">
            <v>750000</v>
          </cell>
          <cell r="L1712">
            <v>0</v>
          </cell>
          <cell r="M1712">
            <v>2279</v>
          </cell>
        </row>
        <row r="1713">
          <cell r="K1713">
            <v>750000</v>
          </cell>
          <cell r="L1713">
            <v>0</v>
          </cell>
          <cell r="M1713">
            <v>2330</v>
          </cell>
        </row>
        <row r="1714">
          <cell r="K1714">
            <v>600000</v>
          </cell>
          <cell r="L1714">
            <v>0</v>
          </cell>
          <cell r="M1714">
            <v>2279</v>
          </cell>
        </row>
        <row r="1715">
          <cell r="K1715">
            <v>600000</v>
          </cell>
          <cell r="L1715">
            <v>0</v>
          </cell>
          <cell r="M1715">
            <v>2279</v>
          </cell>
        </row>
        <row r="1716">
          <cell r="K1716">
            <v>600000</v>
          </cell>
          <cell r="L1716">
            <v>0</v>
          </cell>
          <cell r="M1716">
            <v>2411</v>
          </cell>
        </row>
        <row r="1717">
          <cell r="K1717">
            <v>450000</v>
          </cell>
          <cell r="L1717">
            <v>0</v>
          </cell>
          <cell r="M1717">
            <v>2330</v>
          </cell>
        </row>
        <row r="1718">
          <cell r="K1718">
            <v>300000</v>
          </cell>
          <cell r="L1718">
            <v>0</v>
          </cell>
          <cell r="M1718">
            <v>2239</v>
          </cell>
        </row>
        <row r="1719">
          <cell r="K1719">
            <v>300000</v>
          </cell>
          <cell r="L1719">
            <v>0</v>
          </cell>
          <cell r="M1719">
            <v>2279</v>
          </cell>
        </row>
        <row r="1720">
          <cell r="K1720">
            <v>300000</v>
          </cell>
          <cell r="L1720">
            <v>0</v>
          </cell>
          <cell r="M1720">
            <v>2279</v>
          </cell>
        </row>
        <row r="1721">
          <cell r="K1721">
            <v>300000</v>
          </cell>
          <cell r="L1721">
            <v>0</v>
          </cell>
          <cell r="M1721">
            <v>2529</v>
          </cell>
        </row>
        <row r="1722">
          <cell r="K1722">
            <v>150000</v>
          </cell>
          <cell r="L1722">
            <v>0</v>
          </cell>
          <cell r="M1722">
            <v>2279</v>
          </cell>
        </row>
        <row r="1723">
          <cell r="K1723">
            <v>150000</v>
          </cell>
          <cell r="L1723">
            <v>0</v>
          </cell>
          <cell r="M1723">
            <v>2279</v>
          </cell>
        </row>
        <row r="1724">
          <cell r="K1724">
            <v>150000</v>
          </cell>
          <cell r="L1724">
            <v>0</v>
          </cell>
          <cell r="M1724">
            <v>2279</v>
          </cell>
        </row>
        <row r="1725">
          <cell r="K1725">
            <v>8356500</v>
          </cell>
          <cell r="L1725">
            <v>0</v>
          </cell>
          <cell r="M1725">
            <v>2330</v>
          </cell>
        </row>
        <row r="1726">
          <cell r="K1726">
            <v>7734300</v>
          </cell>
          <cell r="L1726">
            <v>0</v>
          </cell>
          <cell r="M1726">
            <v>2279</v>
          </cell>
        </row>
        <row r="1727">
          <cell r="K1727">
            <v>4653500</v>
          </cell>
          <cell r="L1727">
            <v>0</v>
          </cell>
          <cell r="M1727">
            <v>2330</v>
          </cell>
        </row>
        <row r="1728">
          <cell r="K1728">
            <v>3303000</v>
          </cell>
          <cell r="L1728">
            <v>0</v>
          </cell>
          <cell r="M1728">
            <v>2403</v>
          </cell>
        </row>
        <row r="1729">
          <cell r="K1729">
            <v>2301000</v>
          </cell>
          <cell r="L1729">
            <v>0</v>
          </cell>
          <cell r="M1729">
            <v>2239</v>
          </cell>
        </row>
        <row r="1730">
          <cell r="K1730">
            <v>1901000</v>
          </cell>
          <cell r="L1730">
            <v>0</v>
          </cell>
          <cell r="M1730">
            <v>2403</v>
          </cell>
        </row>
        <row r="1731">
          <cell r="K1731">
            <v>1550500</v>
          </cell>
          <cell r="L1731">
            <v>0</v>
          </cell>
          <cell r="M1731">
            <v>2279</v>
          </cell>
        </row>
        <row r="1732">
          <cell r="K1732">
            <v>950500</v>
          </cell>
          <cell r="L1732">
            <v>0</v>
          </cell>
          <cell r="M1732">
            <v>2279</v>
          </cell>
        </row>
        <row r="1733">
          <cell r="K1733">
            <v>550500</v>
          </cell>
          <cell r="L1733">
            <v>0</v>
          </cell>
          <cell r="M1733">
            <v>2279</v>
          </cell>
        </row>
        <row r="1734">
          <cell r="K1734">
            <v>200000</v>
          </cell>
          <cell r="L1734">
            <v>0</v>
          </cell>
          <cell r="M1734">
            <v>2330</v>
          </cell>
        </row>
        <row r="1735">
          <cell r="K1735">
            <v>200000</v>
          </cell>
          <cell r="L1735">
            <v>0</v>
          </cell>
          <cell r="M1735">
            <v>2330</v>
          </cell>
        </row>
        <row r="1736">
          <cell r="K1736">
            <v>200000</v>
          </cell>
          <cell r="L1736">
            <v>0</v>
          </cell>
          <cell r="M1736">
            <v>2403</v>
          </cell>
        </row>
        <row r="1737">
          <cell r="K1737">
            <v>200000</v>
          </cell>
          <cell r="L1737">
            <v>0</v>
          </cell>
          <cell r="M1737">
            <v>2403</v>
          </cell>
        </row>
        <row r="1738">
          <cell r="K1738">
            <v>9000000</v>
          </cell>
          <cell r="L1738">
            <v>0</v>
          </cell>
          <cell r="M1738">
            <v>2429</v>
          </cell>
        </row>
        <row r="1739">
          <cell r="K1739">
            <v>4200000</v>
          </cell>
          <cell r="L1739">
            <v>0</v>
          </cell>
          <cell r="M1739">
            <v>2300</v>
          </cell>
        </row>
        <row r="1740">
          <cell r="K1740">
            <v>1200000</v>
          </cell>
          <cell r="L1740">
            <v>0</v>
          </cell>
          <cell r="M1740">
            <v>2429</v>
          </cell>
        </row>
        <row r="1741">
          <cell r="K1741">
            <v>6356839</v>
          </cell>
          <cell r="L1741">
            <v>0</v>
          </cell>
          <cell r="M1741">
            <v>2412</v>
          </cell>
        </row>
        <row r="1742">
          <cell r="K1742">
            <v>6000000</v>
          </cell>
          <cell r="L1742">
            <v>0</v>
          </cell>
          <cell r="M1742">
            <v>2279</v>
          </cell>
        </row>
        <row r="1743">
          <cell r="K1743">
            <v>5694000</v>
          </cell>
          <cell r="L1743">
            <v>0</v>
          </cell>
          <cell r="M1743">
            <v>2412</v>
          </cell>
        </row>
        <row r="1744">
          <cell r="K1744">
            <v>5398046</v>
          </cell>
          <cell r="L1744">
            <v>0</v>
          </cell>
          <cell r="M1744">
            <v>2300</v>
          </cell>
        </row>
        <row r="1745">
          <cell r="K1745">
            <v>4448906</v>
          </cell>
          <cell r="L1745">
            <v>0</v>
          </cell>
          <cell r="M1745">
            <v>2529</v>
          </cell>
        </row>
        <row r="1746">
          <cell r="K1746">
            <v>3000000</v>
          </cell>
          <cell r="L1746">
            <v>0</v>
          </cell>
          <cell r="M1746">
            <v>2279</v>
          </cell>
        </row>
        <row r="1747">
          <cell r="K1747">
            <v>3000000</v>
          </cell>
          <cell r="L1747">
            <v>0</v>
          </cell>
          <cell r="M1747">
            <v>2412</v>
          </cell>
        </row>
        <row r="1748">
          <cell r="K1748">
            <v>1533333</v>
          </cell>
          <cell r="L1748">
            <v>0</v>
          </cell>
          <cell r="M1748">
            <v>2300</v>
          </cell>
        </row>
        <row r="1749">
          <cell r="K1749">
            <v>1000000</v>
          </cell>
          <cell r="L1749">
            <v>0</v>
          </cell>
          <cell r="M1749">
            <v>2300</v>
          </cell>
        </row>
        <row r="1750">
          <cell r="K1750">
            <v>86034718</v>
          </cell>
          <cell r="L1750">
            <v>0</v>
          </cell>
          <cell r="M1750">
            <v>2279</v>
          </cell>
        </row>
        <row r="1751">
          <cell r="K1751">
            <v>13821305</v>
          </cell>
          <cell r="L1751">
            <v>0</v>
          </cell>
          <cell r="M1751">
            <v>2429</v>
          </cell>
        </row>
        <row r="1752">
          <cell r="K1752">
            <v>10823147</v>
          </cell>
          <cell r="L1752">
            <v>0</v>
          </cell>
          <cell r="M1752">
            <v>2239</v>
          </cell>
        </row>
        <row r="1753">
          <cell r="K1753">
            <v>4951630</v>
          </cell>
          <cell r="L1753">
            <v>0</v>
          </cell>
          <cell r="M1753">
            <v>2330</v>
          </cell>
        </row>
        <row r="1754">
          <cell r="K1754">
            <v>4740309</v>
          </cell>
          <cell r="L1754">
            <v>0</v>
          </cell>
          <cell r="M1754">
            <v>2279</v>
          </cell>
        </row>
        <row r="1755">
          <cell r="K1755">
            <v>3961305</v>
          </cell>
          <cell r="L1755">
            <v>0</v>
          </cell>
          <cell r="M1755">
            <v>2279</v>
          </cell>
        </row>
        <row r="1756">
          <cell r="K1756">
            <v>3041419</v>
          </cell>
          <cell r="L1756">
            <v>0</v>
          </cell>
          <cell r="M1756">
            <v>2330</v>
          </cell>
        </row>
        <row r="1757">
          <cell r="K1757">
            <v>2310761</v>
          </cell>
          <cell r="L1757">
            <v>0</v>
          </cell>
          <cell r="M1757">
            <v>2279</v>
          </cell>
        </row>
        <row r="1758">
          <cell r="K1758">
            <v>1980652</v>
          </cell>
          <cell r="L1758">
            <v>0</v>
          </cell>
          <cell r="M1758">
            <v>2429</v>
          </cell>
        </row>
        <row r="1759">
          <cell r="K1759">
            <v>1461315</v>
          </cell>
          <cell r="L1759">
            <v>0</v>
          </cell>
          <cell r="M1759">
            <v>2330</v>
          </cell>
        </row>
        <row r="1760">
          <cell r="K1760">
            <v>1461315</v>
          </cell>
          <cell r="L1760">
            <v>0</v>
          </cell>
          <cell r="M1760">
            <v>2429</v>
          </cell>
        </row>
        <row r="1761">
          <cell r="K1761">
            <v>1390875</v>
          </cell>
          <cell r="L1761">
            <v>0</v>
          </cell>
          <cell r="M1761">
            <v>2330</v>
          </cell>
        </row>
        <row r="1762">
          <cell r="K1762">
            <v>1320440</v>
          </cell>
          <cell r="L1762">
            <v>0</v>
          </cell>
          <cell r="M1762">
            <v>2529</v>
          </cell>
        </row>
        <row r="1763">
          <cell r="K1763">
            <v>1320435</v>
          </cell>
          <cell r="L1763">
            <v>0</v>
          </cell>
          <cell r="M1763">
            <v>2279</v>
          </cell>
        </row>
        <row r="1764">
          <cell r="K1764">
            <v>1249994</v>
          </cell>
          <cell r="L1764">
            <v>0</v>
          </cell>
          <cell r="M1764">
            <v>2279</v>
          </cell>
        </row>
        <row r="1765">
          <cell r="K1765">
            <v>990326</v>
          </cell>
          <cell r="L1765">
            <v>0</v>
          </cell>
          <cell r="M1765">
            <v>2429</v>
          </cell>
        </row>
        <row r="1766">
          <cell r="K1766">
            <v>660218</v>
          </cell>
          <cell r="L1766">
            <v>0</v>
          </cell>
          <cell r="M1766">
            <v>2330</v>
          </cell>
        </row>
        <row r="1767">
          <cell r="K1767">
            <v>330108</v>
          </cell>
          <cell r="L1767">
            <v>0</v>
          </cell>
          <cell r="M1767">
            <v>2279</v>
          </cell>
        </row>
        <row r="1768">
          <cell r="K1768">
            <v>330108</v>
          </cell>
          <cell r="L1768">
            <v>0</v>
          </cell>
          <cell r="M1768">
            <v>2279</v>
          </cell>
        </row>
        <row r="1769">
          <cell r="K1769">
            <v>330108</v>
          </cell>
          <cell r="L1769">
            <v>0</v>
          </cell>
          <cell r="M1769">
            <v>2239</v>
          </cell>
        </row>
        <row r="1770">
          <cell r="K1770">
            <v>330108</v>
          </cell>
          <cell r="L1770">
            <v>0</v>
          </cell>
          <cell r="M1770">
            <v>2279</v>
          </cell>
        </row>
        <row r="1771">
          <cell r="K1771">
            <v>330108</v>
          </cell>
          <cell r="L1771">
            <v>0</v>
          </cell>
          <cell r="M1771">
            <v>2279</v>
          </cell>
        </row>
        <row r="1772">
          <cell r="K1772">
            <v>330108</v>
          </cell>
          <cell r="L1772">
            <v>0</v>
          </cell>
          <cell r="M1772">
            <v>2279</v>
          </cell>
        </row>
        <row r="1773">
          <cell r="K1773">
            <v>277443221</v>
          </cell>
          <cell r="L1773">
            <v>0</v>
          </cell>
          <cell r="M1773">
            <v>2264</v>
          </cell>
        </row>
        <row r="1774">
          <cell r="K1774">
            <v>19934669</v>
          </cell>
          <cell r="L1774">
            <v>0</v>
          </cell>
          <cell r="M1774">
            <v>2310</v>
          </cell>
        </row>
        <row r="1775">
          <cell r="K1775">
            <v>8217218</v>
          </cell>
          <cell r="L1775">
            <v>0</v>
          </cell>
          <cell r="M1775">
            <v>2264</v>
          </cell>
        </row>
        <row r="1776">
          <cell r="K1776">
            <v>6800000</v>
          </cell>
          <cell r="L1776">
            <v>0</v>
          </cell>
          <cell r="M1776">
            <v>2264</v>
          </cell>
        </row>
        <row r="1777">
          <cell r="K1777">
            <v>5402638</v>
          </cell>
          <cell r="L1777">
            <v>0</v>
          </cell>
          <cell r="M1777">
            <v>2264</v>
          </cell>
        </row>
        <row r="1778">
          <cell r="K1778">
            <v>2512500</v>
          </cell>
          <cell r="L1778">
            <v>0</v>
          </cell>
          <cell r="M1778">
            <v>2310</v>
          </cell>
        </row>
        <row r="1779">
          <cell r="K1779">
            <v>1658743</v>
          </cell>
          <cell r="L1779">
            <v>0</v>
          </cell>
          <cell r="M1779">
            <v>2264</v>
          </cell>
        </row>
        <row r="1780">
          <cell r="K1780">
            <v>1125200</v>
          </cell>
          <cell r="L1780">
            <v>0</v>
          </cell>
          <cell r="M1780">
            <v>2224</v>
          </cell>
        </row>
        <row r="1781">
          <cell r="K1781">
            <v>137818</v>
          </cell>
          <cell r="L1781">
            <v>0</v>
          </cell>
          <cell r="M1781">
            <v>2264</v>
          </cell>
        </row>
        <row r="1782">
          <cell r="K1782">
            <v>16000</v>
          </cell>
          <cell r="L1782">
            <v>0</v>
          </cell>
          <cell r="M1782">
            <v>2310</v>
          </cell>
        </row>
        <row r="1783">
          <cell r="K1783">
            <v>16804519</v>
          </cell>
          <cell r="L1783">
            <v>0</v>
          </cell>
          <cell r="M1783">
            <v>2310</v>
          </cell>
        </row>
        <row r="1784">
          <cell r="K1784">
            <v>8330477</v>
          </cell>
          <cell r="L1784">
            <v>0</v>
          </cell>
          <cell r="M1784">
            <v>2419</v>
          </cell>
        </row>
        <row r="1785">
          <cell r="K1785">
            <v>5250345</v>
          </cell>
          <cell r="L1785">
            <v>0</v>
          </cell>
          <cell r="M1785">
            <v>2419</v>
          </cell>
        </row>
        <row r="1786">
          <cell r="K1786">
            <v>4688069</v>
          </cell>
          <cell r="L1786">
            <v>0</v>
          </cell>
          <cell r="M1786">
            <v>2264</v>
          </cell>
        </row>
        <row r="1787">
          <cell r="K1787">
            <v>4518634</v>
          </cell>
          <cell r="L1787">
            <v>0</v>
          </cell>
          <cell r="M1787">
            <v>2264</v>
          </cell>
        </row>
        <row r="1788">
          <cell r="K1788">
            <v>4154056</v>
          </cell>
          <cell r="L1788">
            <v>0</v>
          </cell>
          <cell r="M1788">
            <v>2310</v>
          </cell>
        </row>
        <row r="1789">
          <cell r="K1789">
            <v>3619000</v>
          </cell>
          <cell r="L1789">
            <v>0</v>
          </cell>
          <cell r="M1789">
            <v>2419</v>
          </cell>
        </row>
        <row r="1790">
          <cell r="K1790">
            <v>3350052</v>
          </cell>
          <cell r="L1790">
            <v>0</v>
          </cell>
          <cell r="M1790">
            <v>2310</v>
          </cell>
        </row>
        <row r="1791">
          <cell r="K1791">
            <v>2360000</v>
          </cell>
          <cell r="L1791">
            <v>0</v>
          </cell>
          <cell r="M1791">
            <v>2310</v>
          </cell>
        </row>
        <row r="1792">
          <cell r="K1792">
            <v>2293278</v>
          </cell>
          <cell r="L1792">
            <v>0</v>
          </cell>
          <cell r="M1792">
            <v>2224</v>
          </cell>
        </row>
        <row r="1793">
          <cell r="K1793">
            <v>1970000</v>
          </cell>
          <cell r="L1793">
            <v>0</v>
          </cell>
          <cell r="M1793">
            <v>2310</v>
          </cell>
        </row>
        <row r="1794">
          <cell r="K1794">
            <v>1331690</v>
          </cell>
          <cell r="L1794">
            <v>0</v>
          </cell>
          <cell r="M1794">
            <v>2310</v>
          </cell>
        </row>
        <row r="1795">
          <cell r="K1795">
            <v>1277690</v>
          </cell>
          <cell r="L1795">
            <v>0</v>
          </cell>
          <cell r="M1795">
            <v>2264</v>
          </cell>
        </row>
        <row r="1796">
          <cell r="K1796">
            <v>750000</v>
          </cell>
          <cell r="L1796">
            <v>0</v>
          </cell>
          <cell r="M1796">
            <v>2419</v>
          </cell>
        </row>
        <row r="1797">
          <cell r="K1797">
            <v>730000</v>
          </cell>
          <cell r="L1797">
            <v>0</v>
          </cell>
          <cell r="M1797">
            <v>2264</v>
          </cell>
        </row>
        <row r="1798">
          <cell r="K1798">
            <v>557000</v>
          </cell>
          <cell r="L1798">
            <v>0</v>
          </cell>
          <cell r="M1798">
            <v>2264</v>
          </cell>
        </row>
        <row r="1799">
          <cell r="K1799">
            <v>31528</v>
          </cell>
          <cell r="L1799">
            <v>0</v>
          </cell>
          <cell r="M1799">
            <v>2264</v>
          </cell>
        </row>
        <row r="1800">
          <cell r="K1800">
            <v>242588641</v>
          </cell>
          <cell r="L1800">
            <v>0</v>
          </cell>
          <cell r="M1800">
            <v>2264</v>
          </cell>
        </row>
        <row r="1801">
          <cell r="K1801">
            <v>69628400</v>
          </cell>
          <cell r="L1801">
            <v>0</v>
          </cell>
          <cell r="M1801">
            <v>2224</v>
          </cell>
        </row>
        <row r="1802">
          <cell r="K1802">
            <v>10834000</v>
          </cell>
          <cell r="L1802">
            <v>0</v>
          </cell>
          <cell r="M1802">
            <v>2310</v>
          </cell>
        </row>
        <row r="1803">
          <cell r="K1803">
            <v>4566733</v>
          </cell>
          <cell r="L1803">
            <v>0</v>
          </cell>
          <cell r="M1803">
            <v>2419</v>
          </cell>
        </row>
        <row r="1804">
          <cell r="K1804">
            <v>4200000</v>
          </cell>
          <cell r="L1804">
            <v>0</v>
          </cell>
          <cell r="M1804">
            <v>2419</v>
          </cell>
        </row>
        <row r="1805">
          <cell r="K1805">
            <v>916324</v>
          </cell>
          <cell r="L1805">
            <v>0</v>
          </cell>
          <cell r="M1805">
            <v>2310</v>
          </cell>
        </row>
        <row r="1806">
          <cell r="K1806">
            <v>209784</v>
          </cell>
          <cell r="L1806">
            <v>0</v>
          </cell>
          <cell r="M1806">
            <v>2310</v>
          </cell>
        </row>
        <row r="1807">
          <cell r="K1807">
            <v>148000</v>
          </cell>
          <cell r="L1807">
            <v>0</v>
          </cell>
          <cell r="M1807">
            <v>2264</v>
          </cell>
        </row>
        <row r="1808">
          <cell r="K1808">
            <v>37787522</v>
          </cell>
          <cell r="L1808">
            <v>0</v>
          </cell>
          <cell r="M1808">
            <v>2310</v>
          </cell>
        </row>
        <row r="1809">
          <cell r="K1809">
            <v>12380000</v>
          </cell>
          <cell r="L1809">
            <v>0</v>
          </cell>
          <cell r="M1809">
            <v>2264</v>
          </cell>
        </row>
        <row r="1810">
          <cell r="K1810">
            <v>9982300</v>
          </cell>
          <cell r="L1810">
            <v>0</v>
          </cell>
          <cell r="M1810">
            <v>2264</v>
          </cell>
        </row>
        <row r="1811">
          <cell r="K1811">
            <v>850000</v>
          </cell>
          <cell r="L1811">
            <v>0</v>
          </cell>
          <cell r="M1811">
            <v>2224</v>
          </cell>
        </row>
        <row r="1812">
          <cell r="K1812">
            <v>506940</v>
          </cell>
          <cell r="L1812">
            <v>0</v>
          </cell>
          <cell r="M1812">
            <v>2264</v>
          </cell>
        </row>
        <row r="1813">
          <cell r="K1813">
            <v>27092</v>
          </cell>
          <cell r="L1813">
            <v>0</v>
          </cell>
          <cell r="M1813">
            <v>2264</v>
          </cell>
        </row>
        <row r="1814">
          <cell r="K1814">
            <v>16240867</v>
          </cell>
          <cell r="L1814">
            <v>0</v>
          </cell>
          <cell r="M1814">
            <v>2273</v>
          </cell>
        </row>
        <row r="1815">
          <cell r="K1815">
            <v>6200931</v>
          </cell>
          <cell r="L1815">
            <v>0</v>
          </cell>
          <cell r="M1815">
            <v>2429</v>
          </cell>
        </row>
        <row r="1816">
          <cell r="K1816">
            <v>4255691</v>
          </cell>
          <cell r="L1816">
            <v>0</v>
          </cell>
          <cell r="M1816">
            <v>2312</v>
          </cell>
        </row>
        <row r="1817">
          <cell r="K1817">
            <v>2557515</v>
          </cell>
          <cell r="L1817">
            <v>0</v>
          </cell>
          <cell r="M1817">
            <v>2312</v>
          </cell>
        </row>
        <row r="1818">
          <cell r="K1818">
            <v>17339271</v>
          </cell>
          <cell r="L1818">
            <v>0</v>
          </cell>
          <cell r="M1818">
            <v>2429</v>
          </cell>
        </row>
        <row r="1819">
          <cell r="K1819">
            <v>7682300</v>
          </cell>
          <cell r="L1819">
            <v>0</v>
          </cell>
          <cell r="M1819">
            <v>2429</v>
          </cell>
        </row>
        <row r="1820">
          <cell r="K1820">
            <v>3594801</v>
          </cell>
          <cell r="L1820">
            <v>0</v>
          </cell>
          <cell r="M1820">
            <v>2312</v>
          </cell>
        </row>
        <row r="1821">
          <cell r="K1821">
            <v>3422115</v>
          </cell>
          <cell r="L1821">
            <v>0</v>
          </cell>
          <cell r="M1821">
            <v>2312</v>
          </cell>
        </row>
        <row r="1822">
          <cell r="K1822">
            <v>3120000</v>
          </cell>
          <cell r="L1822">
            <v>0</v>
          </cell>
          <cell r="M1822">
            <v>2429</v>
          </cell>
        </row>
        <row r="1823">
          <cell r="K1823">
            <v>43217140</v>
          </cell>
          <cell r="L1823">
            <v>0</v>
          </cell>
          <cell r="M1823">
            <v>2263</v>
          </cell>
        </row>
        <row r="1824">
          <cell r="K1824">
            <v>41133822</v>
          </cell>
          <cell r="L1824">
            <v>0</v>
          </cell>
          <cell r="M1824">
            <v>2223</v>
          </cell>
        </row>
        <row r="1825">
          <cell r="K1825">
            <v>16157125</v>
          </cell>
          <cell r="L1825">
            <v>0</v>
          </cell>
          <cell r="M1825">
            <v>2417</v>
          </cell>
        </row>
        <row r="1826">
          <cell r="K1826">
            <v>9026849</v>
          </cell>
          <cell r="L1826">
            <v>0</v>
          </cell>
          <cell r="M1826">
            <v>2417</v>
          </cell>
        </row>
        <row r="1827">
          <cell r="K1827">
            <v>7294659</v>
          </cell>
          <cell r="L1827">
            <v>0</v>
          </cell>
          <cell r="M1827">
            <v>2263</v>
          </cell>
        </row>
        <row r="1828">
          <cell r="K1828">
            <v>5883790</v>
          </cell>
          <cell r="L1828">
            <v>0</v>
          </cell>
          <cell r="M1828">
            <v>2263</v>
          </cell>
        </row>
        <row r="1829">
          <cell r="K1829">
            <v>4896318</v>
          </cell>
          <cell r="L1829">
            <v>0</v>
          </cell>
          <cell r="M1829">
            <v>2417</v>
          </cell>
        </row>
        <row r="1830">
          <cell r="K1830">
            <v>4580295</v>
          </cell>
          <cell r="L1830">
            <v>0</v>
          </cell>
          <cell r="M1830">
            <v>2263</v>
          </cell>
        </row>
        <row r="1831">
          <cell r="K1831">
            <v>4324661</v>
          </cell>
          <cell r="L1831">
            <v>0</v>
          </cell>
          <cell r="M1831">
            <v>2314</v>
          </cell>
        </row>
        <row r="1832">
          <cell r="K1832">
            <v>4294500</v>
          </cell>
          <cell r="L1832">
            <v>0</v>
          </cell>
          <cell r="M1832">
            <v>2417</v>
          </cell>
        </row>
        <row r="1833">
          <cell r="K1833">
            <v>4248332</v>
          </cell>
          <cell r="L1833">
            <v>0</v>
          </cell>
          <cell r="M1833">
            <v>2314</v>
          </cell>
        </row>
        <row r="1834">
          <cell r="K1834">
            <v>3942498</v>
          </cell>
          <cell r="L1834">
            <v>0</v>
          </cell>
          <cell r="M1834">
            <v>2314</v>
          </cell>
        </row>
        <row r="1835">
          <cell r="K1835">
            <v>3478475</v>
          </cell>
          <cell r="L1835">
            <v>0</v>
          </cell>
          <cell r="M1835">
            <v>2314</v>
          </cell>
        </row>
        <row r="1836">
          <cell r="K1836">
            <v>2886000</v>
          </cell>
          <cell r="L1836">
            <v>0</v>
          </cell>
          <cell r="M1836">
            <v>2314</v>
          </cell>
        </row>
        <row r="1837">
          <cell r="K1837">
            <v>1316411</v>
          </cell>
          <cell r="L1837">
            <v>0</v>
          </cell>
          <cell r="M1837">
            <v>2263</v>
          </cell>
        </row>
        <row r="1838">
          <cell r="K1838">
            <v>1305384</v>
          </cell>
          <cell r="L1838">
            <v>0</v>
          </cell>
          <cell r="M1838">
            <v>2314</v>
          </cell>
        </row>
        <row r="1839">
          <cell r="K1839">
            <v>951000</v>
          </cell>
          <cell r="L1839">
            <v>0</v>
          </cell>
          <cell r="M1839">
            <v>2263</v>
          </cell>
        </row>
        <row r="1840">
          <cell r="K1840">
            <v>408000</v>
          </cell>
          <cell r="L1840">
            <v>0</v>
          </cell>
          <cell r="M1840">
            <v>2529</v>
          </cell>
        </row>
        <row r="1841">
          <cell r="K1841">
            <v>205459</v>
          </cell>
          <cell r="L1841">
            <v>0</v>
          </cell>
          <cell r="M1841">
            <v>2263</v>
          </cell>
        </row>
        <row r="1842">
          <cell r="K1842">
            <v>104000</v>
          </cell>
          <cell r="L1842">
            <v>0</v>
          </cell>
          <cell r="M1842">
            <v>2263</v>
          </cell>
        </row>
        <row r="1843">
          <cell r="K1843">
            <v>10000</v>
          </cell>
          <cell r="L1843">
            <v>0</v>
          </cell>
          <cell r="M1843">
            <v>2263</v>
          </cell>
        </row>
        <row r="1844">
          <cell r="K1844">
            <v>568047613</v>
          </cell>
          <cell r="L1844">
            <v>0</v>
          </cell>
          <cell r="M1844">
            <v>2263</v>
          </cell>
        </row>
        <row r="1845">
          <cell r="K1845">
            <v>36603657</v>
          </cell>
          <cell r="L1845">
            <v>0</v>
          </cell>
          <cell r="M1845">
            <v>2223</v>
          </cell>
        </row>
        <row r="1846">
          <cell r="K1846">
            <v>24946036</v>
          </cell>
          <cell r="L1846">
            <v>0</v>
          </cell>
          <cell r="M1846">
            <v>2263</v>
          </cell>
        </row>
        <row r="1847">
          <cell r="K1847">
            <v>5696335</v>
          </cell>
          <cell r="L1847">
            <v>0</v>
          </cell>
          <cell r="M1847">
            <v>2314</v>
          </cell>
        </row>
        <row r="1848">
          <cell r="K1848">
            <v>3764236</v>
          </cell>
          <cell r="L1848">
            <v>0</v>
          </cell>
          <cell r="M1848">
            <v>2263</v>
          </cell>
        </row>
        <row r="1849">
          <cell r="K1849">
            <v>750000</v>
          </cell>
          <cell r="L1849">
            <v>0</v>
          </cell>
          <cell r="M1849">
            <v>2417</v>
          </cell>
        </row>
        <row r="1850">
          <cell r="K1850">
            <v>396222</v>
          </cell>
          <cell r="L1850">
            <v>0</v>
          </cell>
          <cell r="M1850">
            <v>2314</v>
          </cell>
        </row>
        <row r="1851">
          <cell r="K1851">
            <v>176000</v>
          </cell>
          <cell r="L1851">
            <v>0</v>
          </cell>
          <cell r="M1851">
            <v>2263</v>
          </cell>
        </row>
        <row r="1852">
          <cell r="K1852">
            <v>157000</v>
          </cell>
          <cell r="L1852">
            <v>0</v>
          </cell>
          <cell r="M1852">
            <v>2263</v>
          </cell>
        </row>
        <row r="1853">
          <cell r="K1853">
            <v>128251</v>
          </cell>
          <cell r="L1853">
            <v>0</v>
          </cell>
          <cell r="M1853">
            <v>2314</v>
          </cell>
        </row>
        <row r="1854">
          <cell r="K1854">
            <v>34113</v>
          </cell>
          <cell r="L1854">
            <v>0</v>
          </cell>
          <cell r="M1854">
            <v>2263</v>
          </cell>
        </row>
        <row r="1855">
          <cell r="K1855">
            <v>14583</v>
          </cell>
          <cell r="L1855">
            <v>0</v>
          </cell>
          <cell r="M1855">
            <v>2314</v>
          </cell>
        </row>
        <row r="1856">
          <cell r="K1856">
            <v>25983677</v>
          </cell>
          <cell r="L1856">
            <v>0</v>
          </cell>
          <cell r="M1856">
            <v>2412</v>
          </cell>
        </row>
        <row r="1857">
          <cell r="K1857">
            <v>18986802</v>
          </cell>
          <cell r="L1857">
            <v>0</v>
          </cell>
          <cell r="M1857">
            <v>2412</v>
          </cell>
        </row>
        <row r="1858">
          <cell r="K1858">
            <v>12499000</v>
          </cell>
          <cell r="L1858">
            <v>0</v>
          </cell>
          <cell r="M1858">
            <v>2412</v>
          </cell>
        </row>
        <row r="1859">
          <cell r="K1859">
            <v>10959000</v>
          </cell>
          <cell r="L1859">
            <v>0</v>
          </cell>
          <cell r="M1859">
            <v>2529</v>
          </cell>
        </row>
        <row r="1860">
          <cell r="K1860">
            <v>7195880</v>
          </cell>
          <cell r="L1860">
            <v>0</v>
          </cell>
          <cell r="M1860">
            <v>2412</v>
          </cell>
        </row>
        <row r="1861">
          <cell r="K1861">
            <v>3228714</v>
          </cell>
          <cell r="L1861">
            <v>0</v>
          </cell>
          <cell r="M1861">
            <v>2316</v>
          </cell>
        </row>
        <row r="1862">
          <cell r="K1862">
            <v>3092000</v>
          </cell>
          <cell r="L1862">
            <v>0</v>
          </cell>
          <cell r="M1862">
            <v>2279</v>
          </cell>
        </row>
        <row r="1863">
          <cell r="K1863">
            <v>2763000</v>
          </cell>
          <cell r="L1863">
            <v>0</v>
          </cell>
          <cell r="M1863">
            <v>2316</v>
          </cell>
        </row>
        <row r="1864">
          <cell r="K1864">
            <v>2472000</v>
          </cell>
          <cell r="L1864">
            <v>0</v>
          </cell>
          <cell r="M1864">
            <v>2279</v>
          </cell>
        </row>
        <row r="1865">
          <cell r="K1865">
            <v>998000</v>
          </cell>
          <cell r="L1865">
            <v>0</v>
          </cell>
          <cell r="M1865">
            <v>2316</v>
          </cell>
        </row>
        <row r="1866">
          <cell r="K1866">
            <v>680000</v>
          </cell>
          <cell r="L1866">
            <v>0</v>
          </cell>
          <cell r="M1866">
            <v>2279</v>
          </cell>
        </row>
        <row r="1867">
          <cell r="K1867">
            <v>69000</v>
          </cell>
          <cell r="L1867">
            <v>0</v>
          </cell>
          <cell r="M1867">
            <v>2316</v>
          </cell>
        </row>
        <row r="1868">
          <cell r="K1868">
            <v>122360945</v>
          </cell>
          <cell r="L1868">
            <v>0</v>
          </cell>
          <cell r="M1868">
            <v>2316</v>
          </cell>
        </row>
        <row r="1869">
          <cell r="K1869">
            <v>398856711</v>
          </cell>
          <cell r="L1869">
            <v>0</v>
          </cell>
          <cell r="M1869">
            <v>2316</v>
          </cell>
        </row>
        <row r="1870">
          <cell r="K1870">
            <v>8922274</v>
          </cell>
          <cell r="L1870">
            <v>0</v>
          </cell>
          <cell r="M1870">
            <v>2429</v>
          </cell>
        </row>
        <row r="1871">
          <cell r="K1871">
            <v>296276404</v>
          </cell>
          <cell r="L1871">
            <v>0</v>
          </cell>
          <cell r="M1871">
            <v>2318</v>
          </cell>
        </row>
        <row r="1872">
          <cell r="K1872">
            <v>29711500</v>
          </cell>
          <cell r="L1872">
            <v>0</v>
          </cell>
          <cell r="M1872">
            <v>2318</v>
          </cell>
        </row>
        <row r="1873">
          <cell r="K1873">
            <v>26420500</v>
          </cell>
          <cell r="L1873">
            <v>0</v>
          </cell>
          <cell r="M1873">
            <v>2429</v>
          </cell>
        </row>
        <row r="1874">
          <cell r="K1874">
            <v>410000</v>
          </cell>
          <cell r="L1874">
            <v>0</v>
          </cell>
          <cell r="M1874">
            <v>2429</v>
          </cell>
        </row>
        <row r="1875">
          <cell r="K1875">
            <v>160000</v>
          </cell>
          <cell r="L1875">
            <v>0</v>
          </cell>
          <cell r="M1875">
            <v>2429</v>
          </cell>
        </row>
        <row r="1876">
          <cell r="K1876">
            <v>60000</v>
          </cell>
          <cell r="L1876">
            <v>0</v>
          </cell>
          <cell r="M1876">
            <v>2318</v>
          </cell>
        </row>
        <row r="1877">
          <cell r="K1877">
            <v>50000000</v>
          </cell>
          <cell r="L1877">
            <v>0</v>
          </cell>
          <cell r="M1877">
            <v>2417</v>
          </cell>
        </row>
        <row r="1878">
          <cell r="K1878">
            <v>25972000</v>
          </cell>
          <cell r="L1878">
            <v>0</v>
          </cell>
          <cell r="M1878">
            <v>2330</v>
          </cell>
        </row>
        <row r="1879">
          <cell r="K1879">
            <v>3040000</v>
          </cell>
          <cell r="L1879">
            <v>0</v>
          </cell>
          <cell r="M1879">
            <v>2279</v>
          </cell>
        </row>
        <row r="1880">
          <cell r="K1880">
            <v>2547120</v>
          </cell>
          <cell r="L1880">
            <v>0</v>
          </cell>
          <cell r="M1880">
            <v>2417</v>
          </cell>
        </row>
        <row r="1881">
          <cell r="K1881">
            <v>1620000</v>
          </cell>
          <cell r="L1881">
            <v>0</v>
          </cell>
          <cell r="M1881">
            <v>2417</v>
          </cell>
        </row>
        <row r="1882">
          <cell r="K1882">
            <v>1190000</v>
          </cell>
          <cell r="L1882">
            <v>0</v>
          </cell>
          <cell r="M1882">
            <v>2330</v>
          </cell>
        </row>
        <row r="1883">
          <cell r="K1883">
            <v>6926400</v>
          </cell>
          <cell r="L1883">
            <v>0</v>
          </cell>
          <cell r="M1883">
            <v>2279</v>
          </cell>
        </row>
        <row r="1884">
          <cell r="K1884">
            <v>940000</v>
          </cell>
          <cell r="L1884">
            <v>0</v>
          </cell>
          <cell r="M1884">
            <v>2223</v>
          </cell>
        </row>
        <row r="1885">
          <cell r="K1885">
            <v>14000000</v>
          </cell>
          <cell r="L1885">
            <v>0</v>
          </cell>
          <cell r="M1885">
            <v>2279</v>
          </cell>
        </row>
        <row r="1886">
          <cell r="K1886">
            <v>6303858</v>
          </cell>
          <cell r="L1886">
            <v>0</v>
          </cell>
          <cell r="M1886">
            <v>2412</v>
          </cell>
        </row>
        <row r="1887">
          <cell r="K1887">
            <v>3600000</v>
          </cell>
          <cell r="L1887">
            <v>0</v>
          </cell>
          <cell r="M1887">
            <v>2319</v>
          </cell>
        </row>
        <row r="1888">
          <cell r="K1888">
            <v>780000</v>
          </cell>
          <cell r="L1888">
            <v>0</v>
          </cell>
          <cell r="M1888">
            <v>2412</v>
          </cell>
        </row>
        <row r="1889">
          <cell r="K1889">
            <v>637630</v>
          </cell>
          <cell r="L1889">
            <v>0</v>
          </cell>
          <cell r="M1889">
            <v>2412</v>
          </cell>
        </row>
        <row r="1890">
          <cell r="K1890">
            <v>194496</v>
          </cell>
          <cell r="L1890">
            <v>0</v>
          </cell>
          <cell r="M1890">
            <v>2330</v>
          </cell>
        </row>
        <row r="1891">
          <cell r="K1891">
            <v>458213476</v>
          </cell>
          <cell r="L1891">
            <v>0</v>
          </cell>
          <cell r="M1891">
            <v>2279</v>
          </cell>
        </row>
        <row r="1892">
          <cell r="K1892">
            <v>1000000</v>
          </cell>
          <cell r="L1892">
            <v>0</v>
          </cell>
          <cell r="M1892">
            <v>2429</v>
          </cell>
        </row>
        <row r="1893">
          <cell r="K1893">
            <v>805000</v>
          </cell>
          <cell r="L1893">
            <v>0</v>
          </cell>
          <cell r="M1893">
            <v>2429</v>
          </cell>
        </row>
        <row r="1894">
          <cell r="K1894">
            <v>200000</v>
          </cell>
          <cell r="L1894">
            <v>0</v>
          </cell>
          <cell r="M1894">
            <v>2330</v>
          </cell>
        </row>
        <row r="1895">
          <cell r="K1895">
            <v>70000</v>
          </cell>
          <cell r="L1895">
            <v>0</v>
          </cell>
          <cell r="M1895">
            <v>2511</v>
          </cell>
        </row>
        <row r="1896">
          <cell r="K1896">
            <v>35267768</v>
          </cell>
          <cell r="L1896">
            <v>0</v>
          </cell>
          <cell r="M1896">
            <v>2310</v>
          </cell>
        </row>
        <row r="1897">
          <cell r="K1897">
            <v>8912380</v>
          </cell>
          <cell r="L1897">
            <v>0</v>
          </cell>
          <cell r="M1897">
            <v>2310</v>
          </cell>
        </row>
        <row r="1898">
          <cell r="K1898">
            <v>8400000</v>
          </cell>
          <cell r="L1898">
            <v>0</v>
          </cell>
          <cell r="M1898">
            <v>2419</v>
          </cell>
        </row>
        <row r="1899">
          <cell r="K1899">
            <v>2100000</v>
          </cell>
          <cell r="L1899">
            <v>0</v>
          </cell>
          <cell r="M1899">
            <v>2419</v>
          </cell>
        </row>
        <row r="1900">
          <cell r="K1900">
            <v>340636</v>
          </cell>
          <cell r="L1900">
            <v>0</v>
          </cell>
          <cell r="M1900">
            <v>2419</v>
          </cell>
        </row>
        <row r="1901">
          <cell r="K1901">
            <v>46970000</v>
          </cell>
          <cell r="L1901">
            <v>0</v>
          </cell>
          <cell r="M1901">
            <v>2416</v>
          </cell>
        </row>
        <row r="1902">
          <cell r="K1902">
            <v>13564992</v>
          </cell>
          <cell r="L1902">
            <v>0</v>
          </cell>
          <cell r="M1902">
            <v>2312</v>
          </cell>
        </row>
        <row r="1903">
          <cell r="K1903">
            <v>16617122</v>
          </cell>
          <cell r="L1903">
            <v>0</v>
          </cell>
          <cell r="M1903">
            <v>2273</v>
          </cell>
        </row>
        <row r="1904">
          <cell r="K1904">
            <v>73426012</v>
          </cell>
          <cell r="L1904">
            <v>0</v>
          </cell>
          <cell r="M1904">
            <v>2330</v>
          </cell>
        </row>
        <row r="1905">
          <cell r="K1905">
            <v>1845882</v>
          </cell>
          <cell r="L1905">
            <v>0</v>
          </cell>
          <cell r="M1905">
            <v>2273</v>
          </cell>
        </row>
        <row r="1906">
          <cell r="K1906">
            <v>1050000</v>
          </cell>
          <cell r="L1906">
            <v>0</v>
          </cell>
          <cell r="M1906">
            <v>2318</v>
          </cell>
        </row>
        <row r="1907">
          <cell r="K1907">
            <v>54126514</v>
          </cell>
          <cell r="L1907">
            <v>0</v>
          </cell>
          <cell r="M1907">
            <v>2413</v>
          </cell>
        </row>
        <row r="1908">
          <cell r="K1908">
            <v>37514876</v>
          </cell>
          <cell r="L1908">
            <v>0</v>
          </cell>
          <cell r="M1908">
            <v>2262</v>
          </cell>
        </row>
        <row r="1909">
          <cell r="K1909">
            <v>3708785</v>
          </cell>
          <cell r="L1909">
            <v>0</v>
          </cell>
          <cell r="M1909">
            <v>2313</v>
          </cell>
        </row>
        <row r="1910">
          <cell r="K1910">
            <v>3147446</v>
          </cell>
          <cell r="L1910">
            <v>0</v>
          </cell>
          <cell r="M1910">
            <v>2413</v>
          </cell>
        </row>
        <row r="1911">
          <cell r="K1911">
            <v>3017023</v>
          </cell>
          <cell r="L1911">
            <v>0</v>
          </cell>
          <cell r="M1911">
            <v>2313</v>
          </cell>
        </row>
        <row r="1912">
          <cell r="K1912">
            <v>2108738</v>
          </cell>
          <cell r="L1912">
            <v>0</v>
          </cell>
          <cell r="M1912">
            <v>2262</v>
          </cell>
        </row>
        <row r="1913">
          <cell r="K1913">
            <v>1997637</v>
          </cell>
          <cell r="L1913">
            <v>0</v>
          </cell>
          <cell r="M1913">
            <v>2222</v>
          </cell>
        </row>
        <row r="1914">
          <cell r="K1914">
            <v>1766601</v>
          </cell>
          <cell r="L1914">
            <v>0</v>
          </cell>
          <cell r="M1914">
            <v>2413</v>
          </cell>
        </row>
        <row r="1915">
          <cell r="K1915">
            <v>469485</v>
          </cell>
          <cell r="L1915">
            <v>0</v>
          </cell>
          <cell r="M1915">
            <v>2313</v>
          </cell>
        </row>
        <row r="1916">
          <cell r="K1916">
            <v>323719</v>
          </cell>
          <cell r="L1916">
            <v>0</v>
          </cell>
          <cell r="M1916">
            <v>2313</v>
          </cell>
        </row>
        <row r="1917">
          <cell r="K1917">
            <v>171641</v>
          </cell>
          <cell r="L1917">
            <v>0</v>
          </cell>
          <cell r="M1917">
            <v>2262</v>
          </cell>
        </row>
        <row r="1918">
          <cell r="K1918">
            <v>138337</v>
          </cell>
          <cell r="L1918">
            <v>0</v>
          </cell>
          <cell r="M1918">
            <v>2413</v>
          </cell>
        </row>
        <row r="1919">
          <cell r="K1919">
            <v>134041</v>
          </cell>
          <cell r="L1919">
            <v>0</v>
          </cell>
          <cell r="M1919">
            <v>2262</v>
          </cell>
        </row>
        <row r="1920">
          <cell r="K1920">
            <v>87437</v>
          </cell>
          <cell r="L1920">
            <v>0</v>
          </cell>
          <cell r="M1920">
            <v>2262</v>
          </cell>
        </row>
        <row r="1921">
          <cell r="K1921">
            <v>63468</v>
          </cell>
          <cell r="L1921">
            <v>0</v>
          </cell>
          <cell r="M1921">
            <v>2513</v>
          </cell>
        </row>
        <row r="1922">
          <cell r="K1922">
            <v>39140</v>
          </cell>
          <cell r="L1922">
            <v>0</v>
          </cell>
          <cell r="M1922">
            <v>2313</v>
          </cell>
        </row>
        <row r="1923">
          <cell r="K1923">
            <v>25725</v>
          </cell>
          <cell r="L1923">
            <v>0</v>
          </cell>
          <cell r="M1923">
            <v>2313</v>
          </cell>
        </row>
        <row r="1924">
          <cell r="K1924">
            <v>85158804</v>
          </cell>
          <cell r="L1924">
            <v>0</v>
          </cell>
          <cell r="M1924">
            <v>2313</v>
          </cell>
        </row>
        <row r="1925">
          <cell r="K1925">
            <v>23357727</v>
          </cell>
          <cell r="L1925">
            <v>0</v>
          </cell>
          <cell r="M1925">
            <v>2313</v>
          </cell>
        </row>
        <row r="1926">
          <cell r="K1926">
            <v>689604898</v>
          </cell>
          <cell r="L1926">
            <v>0</v>
          </cell>
          <cell r="M1926">
            <v>2262</v>
          </cell>
        </row>
        <row r="1927">
          <cell r="K1927">
            <v>66397555</v>
          </cell>
          <cell r="L1927">
            <v>0</v>
          </cell>
          <cell r="M1927">
            <v>2262</v>
          </cell>
        </row>
        <row r="1928">
          <cell r="K1928">
            <v>9695534</v>
          </cell>
          <cell r="L1928">
            <v>0</v>
          </cell>
          <cell r="M1928">
            <v>2313</v>
          </cell>
        </row>
        <row r="1929">
          <cell r="K1929">
            <v>9396776</v>
          </cell>
          <cell r="L1929">
            <v>0</v>
          </cell>
          <cell r="M1929">
            <v>2313</v>
          </cell>
        </row>
        <row r="1930">
          <cell r="K1930">
            <v>6808098</v>
          </cell>
          <cell r="L1930">
            <v>0</v>
          </cell>
          <cell r="M1930">
            <v>2262</v>
          </cell>
        </row>
        <row r="1931">
          <cell r="K1931">
            <v>3909865</v>
          </cell>
          <cell r="L1931">
            <v>0</v>
          </cell>
          <cell r="M1931">
            <v>2262</v>
          </cell>
        </row>
        <row r="1932">
          <cell r="K1932">
            <v>330000</v>
          </cell>
          <cell r="L1932">
            <v>0</v>
          </cell>
          <cell r="M1932">
            <v>2222</v>
          </cell>
        </row>
        <row r="1933">
          <cell r="K1933">
            <v>41246</v>
          </cell>
          <cell r="L1933">
            <v>0</v>
          </cell>
          <cell r="M1933">
            <v>2262</v>
          </cell>
        </row>
        <row r="1934">
          <cell r="K1934">
            <v>102908665</v>
          </cell>
          <cell r="L1934">
            <v>0</v>
          </cell>
          <cell r="M1934">
            <v>2262</v>
          </cell>
        </row>
        <row r="1935">
          <cell r="K1935">
            <v>18822000</v>
          </cell>
          <cell r="L1935">
            <v>0</v>
          </cell>
          <cell r="M1935">
            <v>2222</v>
          </cell>
        </row>
        <row r="1936">
          <cell r="K1936">
            <v>18577665</v>
          </cell>
          <cell r="L1936">
            <v>0</v>
          </cell>
          <cell r="M1936">
            <v>2313</v>
          </cell>
        </row>
        <row r="1937">
          <cell r="K1937">
            <v>3611044</v>
          </cell>
          <cell r="L1937">
            <v>0</v>
          </cell>
          <cell r="M1937">
            <v>2262</v>
          </cell>
        </row>
        <row r="1938">
          <cell r="K1938">
            <v>299501</v>
          </cell>
          <cell r="L1938">
            <v>0</v>
          </cell>
          <cell r="M1938">
            <v>2262</v>
          </cell>
        </row>
        <row r="1939">
          <cell r="K1939">
            <v>41692</v>
          </cell>
          <cell r="L1939">
            <v>0</v>
          </cell>
          <cell r="M1939">
            <v>2262</v>
          </cell>
        </row>
        <row r="1940">
          <cell r="K1940">
            <v>63594261</v>
          </cell>
          <cell r="L1940">
            <v>0</v>
          </cell>
          <cell r="M1940">
            <v>2413</v>
          </cell>
        </row>
        <row r="1941">
          <cell r="K1941">
            <v>19330822</v>
          </cell>
          <cell r="L1941">
            <v>0</v>
          </cell>
          <cell r="M1941">
            <v>2413</v>
          </cell>
        </row>
        <row r="1942">
          <cell r="K1942">
            <v>9288463</v>
          </cell>
          <cell r="L1942">
            <v>0</v>
          </cell>
          <cell r="M1942">
            <v>2313</v>
          </cell>
        </row>
        <row r="1943">
          <cell r="K1943">
            <v>2031532</v>
          </cell>
          <cell r="L1943">
            <v>0</v>
          </cell>
          <cell r="M1943">
            <v>2313</v>
          </cell>
        </row>
        <row r="1944">
          <cell r="K1944">
            <v>16516</v>
          </cell>
          <cell r="L1944">
            <v>0</v>
          </cell>
          <cell r="M1944">
            <v>2313</v>
          </cell>
        </row>
        <row r="1945">
          <cell r="K1945">
            <v>24872808</v>
          </cell>
          <cell r="L1945">
            <v>0</v>
          </cell>
          <cell r="M1945">
            <v>2413</v>
          </cell>
        </row>
        <row r="1946">
          <cell r="K1946">
            <v>18808848</v>
          </cell>
          <cell r="L1946">
            <v>0</v>
          </cell>
          <cell r="M1946">
            <v>2413</v>
          </cell>
        </row>
        <row r="1947">
          <cell r="K1947">
            <v>16321089</v>
          </cell>
          <cell r="L1947">
            <v>0</v>
          </cell>
          <cell r="M1947">
            <v>2413</v>
          </cell>
        </row>
        <row r="1948">
          <cell r="K1948">
            <v>14593887</v>
          </cell>
          <cell r="L1948">
            <v>0</v>
          </cell>
          <cell r="M1948">
            <v>2313</v>
          </cell>
        </row>
        <row r="1949">
          <cell r="K1949">
            <v>10923017</v>
          </cell>
          <cell r="L1949">
            <v>0</v>
          </cell>
          <cell r="M1949">
            <v>2313</v>
          </cell>
        </row>
        <row r="1950">
          <cell r="K1950">
            <v>8092217</v>
          </cell>
          <cell r="L1950">
            <v>0</v>
          </cell>
          <cell r="M1950">
            <v>2262</v>
          </cell>
        </row>
        <row r="1951">
          <cell r="K1951">
            <v>6999376</v>
          </cell>
          <cell r="L1951">
            <v>0</v>
          </cell>
          <cell r="M1951">
            <v>2413</v>
          </cell>
        </row>
        <row r="1952">
          <cell r="K1952">
            <v>5248327</v>
          </cell>
          <cell r="L1952">
            <v>0</v>
          </cell>
          <cell r="M1952">
            <v>2262</v>
          </cell>
        </row>
        <row r="1953">
          <cell r="K1953">
            <v>4632043</v>
          </cell>
          <cell r="L1953">
            <v>0</v>
          </cell>
          <cell r="M1953">
            <v>2513</v>
          </cell>
        </row>
        <row r="1954">
          <cell r="K1954">
            <v>3548186</v>
          </cell>
          <cell r="L1954">
            <v>0</v>
          </cell>
          <cell r="M1954">
            <v>2313</v>
          </cell>
        </row>
        <row r="1955">
          <cell r="K1955">
            <v>3491608</v>
          </cell>
          <cell r="L1955">
            <v>0</v>
          </cell>
          <cell r="M1955">
            <v>2222</v>
          </cell>
        </row>
        <row r="1956">
          <cell r="K1956">
            <v>2729471</v>
          </cell>
          <cell r="L1956">
            <v>0</v>
          </cell>
          <cell r="M1956">
            <v>2313</v>
          </cell>
        </row>
        <row r="1957">
          <cell r="K1957">
            <v>2171268</v>
          </cell>
          <cell r="L1957">
            <v>0</v>
          </cell>
          <cell r="M1957">
            <v>2262</v>
          </cell>
        </row>
        <row r="1958">
          <cell r="K1958">
            <v>1897899</v>
          </cell>
          <cell r="L1958">
            <v>0</v>
          </cell>
          <cell r="M1958">
            <v>2313</v>
          </cell>
        </row>
        <row r="1959">
          <cell r="K1959">
            <v>1618927</v>
          </cell>
          <cell r="L1959">
            <v>0</v>
          </cell>
          <cell r="M1959">
            <v>2313</v>
          </cell>
        </row>
        <row r="1960">
          <cell r="K1960">
            <v>833333</v>
          </cell>
          <cell r="L1960">
            <v>0</v>
          </cell>
          <cell r="M1960">
            <v>2262</v>
          </cell>
        </row>
        <row r="1961">
          <cell r="K1961">
            <v>536517</v>
          </cell>
          <cell r="L1961">
            <v>0</v>
          </cell>
          <cell r="M1961">
            <v>2262</v>
          </cell>
        </row>
        <row r="1962">
          <cell r="K1962">
            <v>43440772</v>
          </cell>
          <cell r="L1962">
            <v>0</v>
          </cell>
          <cell r="M1962">
            <v>2413</v>
          </cell>
        </row>
        <row r="1963">
          <cell r="K1963">
            <v>2889150</v>
          </cell>
          <cell r="L1963">
            <v>0</v>
          </cell>
          <cell r="M1963">
            <v>2413</v>
          </cell>
        </row>
        <row r="1964">
          <cell r="K1964">
            <v>417030946</v>
          </cell>
          <cell r="L1964">
            <v>0</v>
          </cell>
          <cell r="M1964">
            <v>2601</v>
          </cell>
        </row>
        <row r="1965">
          <cell r="K1965">
            <v>20910000</v>
          </cell>
          <cell r="L1965">
            <v>0</v>
          </cell>
          <cell r="M1965">
            <v>2603</v>
          </cell>
        </row>
        <row r="1966">
          <cell r="K1966">
            <v>201205479</v>
          </cell>
          <cell r="L1966">
            <v>0</v>
          </cell>
          <cell r="M1966">
            <v>2600</v>
          </cell>
        </row>
        <row r="1967">
          <cell r="K1967">
            <v>807056160</v>
          </cell>
          <cell r="L1967">
            <v>0</v>
          </cell>
          <cell r="M1967">
            <v>2511</v>
          </cell>
        </row>
        <row r="1968">
          <cell r="K1968">
            <v>4278846</v>
          </cell>
          <cell r="L1968">
            <v>0</v>
          </cell>
          <cell r="M1968">
            <v>2330</v>
          </cell>
        </row>
        <row r="1969">
          <cell r="K1969">
            <v>14836000</v>
          </cell>
          <cell r="L1969">
            <v>0</v>
          </cell>
          <cell r="M1969">
            <v>2510</v>
          </cell>
        </row>
        <row r="1970">
          <cell r="K1970">
            <v>50000000</v>
          </cell>
          <cell r="L1970">
            <v>0</v>
          </cell>
          <cell r="M1970">
            <v>2510</v>
          </cell>
        </row>
        <row r="1971">
          <cell r="K1971">
            <v>6663500</v>
          </cell>
          <cell r="L1971">
            <v>0</v>
          </cell>
          <cell r="M1971">
            <v>2510</v>
          </cell>
        </row>
        <row r="1972">
          <cell r="K1972">
            <v>2730000</v>
          </cell>
          <cell r="L1972">
            <v>0</v>
          </cell>
          <cell r="M1972">
            <v>2529</v>
          </cell>
        </row>
        <row r="1973">
          <cell r="K1973">
            <v>500000000</v>
          </cell>
          <cell r="L1973">
            <v>0</v>
          </cell>
          <cell r="M1973">
            <v>2512</v>
          </cell>
        </row>
        <row r="1974">
          <cell r="K1974">
            <v>22500</v>
          </cell>
          <cell r="L1974">
            <v>0</v>
          </cell>
          <cell r="M1974">
            <v>2529</v>
          </cell>
        </row>
        <row r="1975">
          <cell r="K1975">
            <v>204782274</v>
          </cell>
          <cell r="L1975">
            <v>0</v>
          </cell>
          <cell r="M1975">
            <v>2414</v>
          </cell>
        </row>
        <row r="1976">
          <cell r="K1976">
            <v>23588000</v>
          </cell>
          <cell r="L1976">
            <v>0</v>
          </cell>
          <cell r="M1976">
            <v>2414</v>
          </cell>
        </row>
        <row r="1977">
          <cell r="K1977">
            <v>8500000</v>
          </cell>
          <cell r="L1977">
            <v>0</v>
          </cell>
          <cell r="M1977">
            <v>2414</v>
          </cell>
        </row>
        <row r="1978">
          <cell r="K1978">
            <v>17747368</v>
          </cell>
          <cell r="L1978">
            <v>0</v>
          </cell>
          <cell r="M1978">
            <v>2414</v>
          </cell>
        </row>
        <row r="1979">
          <cell r="K1979">
            <v>4000000</v>
          </cell>
          <cell r="L1979">
            <v>0</v>
          </cell>
          <cell r="M1979">
            <v>2414</v>
          </cell>
        </row>
        <row r="1980">
          <cell r="K1980">
            <v>40666668</v>
          </cell>
          <cell r="L1980">
            <v>0</v>
          </cell>
          <cell r="M1980">
            <v>2414</v>
          </cell>
        </row>
        <row r="1981">
          <cell r="K1981">
            <v>84618561</v>
          </cell>
          <cell r="L1981">
            <v>0</v>
          </cell>
          <cell r="M1981">
            <v>2410</v>
          </cell>
        </row>
        <row r="1982">
          <cell r="K1982">
            <v>43575000</v>
          </cell>
          <cell r="L1982">
            <v>0</v>
          </cell>
          <cell r="M1982">
            <v>2416</v>
          </cell>
        </row>
        <row r="1983">
          <cell r="K1983">
            <v>14150000</v>
          </cell>
          <cell r="L1983">
            <v>0</v>
          </cell>
          <cell r="M1983">
            <v>2416</v>
          </cell>
        </row>
        <row r="1984">
          <cell r="K1984">
            <v>9250000</v>
          </cell>
          <cell r="L1984">
            <v>0</v>
          </cell>
          <cell r="M1984">
            <v>2279</v>
          </cell>
        </row>
        <row r="1985">
          <cell r="K1985">
            <v>3303000</v>
          </cell>
          <cell r="L1985">
            <v>0</v>
          </cell>
          <cell r="M1985">
            <v>2330</v>
          </cell>
        </row>
        <row r="1986">
          <cell r="K1986">
            <v>1600000</v>
          </cell>
          <cell r="L1986">
            <v>0</v>
          </cell>
          <cell r="M1986">
            <v>2330</v>
          </cell>
        </row>
        <row r="1987">
          <cell r="K1987">
            <v>1025000</v>
          </cell>
          <cell r="L1987">
            <v>0</v>
          </cell>
          <cell r="M1987">
            <v>2529</v>
          </cell>
        </row>
        <row r="1988">
          <cell r="K1988">
            <v>500000</v>
          </cell>
          <cell r="L1988">
            <v>0</v>
          </cell>
          <cell r="M1988">
            <v>2416</v>
          </cell>
        </row>
        <row r="1989">
          <cell r="K1989">
            <v>21443931</v>
          </cell>
          <cell r="L1989">
            <v>0</v>
          </cell>
          <cell r="M1989">
            <v>2409</v>
          </cell>
        </row>
        <row r="1990">
          <cell r="K1990">
            <v>19706456</v>
          </cell>
          <cell r="L1990">
            <v>0</v>
          </cell>
          <cell r="M1990">
            <v>2319</v>
          </cell>
        </row>
        <row r="1991">
          <cell r="K1991">
            <v>14627481</v>
          </cell>
          <cell r="L1991">
            <v>0</v>
          </cell>
          <cell r="M1991">
            <v>2234</v>
          </cell>
        </row>
        <row r="1992">
          <cell r="K1992">
            <v>13394129</v>
          </cell>
          <cell r="L1992">
            <v>0</v>
          </cell>
          <cell r="M1992">
            <v>2319</v>
          </cell>
        </row>
        <row r="1993">
          <cell r="K1993">
            <v>7221403</v>
          </cell>
          <cell r="L1993">
            <v>0</v>
          </cell>
          <cell r="M1993">
            <v>2409</v>
          </cell>
        </row>
        <row r="1994">
          <cell r="K1994">
            <v>6742868</v>
          </cell>
          <cell r="L1994">
            <v>0</v>
          </cell>
          <cell r="M1994">
            <v>2409</v>
          </cell>
        </row>
        <row r="1995">
          <cell r="K1995">
            <v>5699550</v>
          </cell>
          <cell r="L1995">
            <v>0</v>
          </cell>
          <cell r="M1995">
            <v>2319</v>
          </cell>
        </row>
        <row r="1996">
          <cell r="K1996">
            <v>5010671</v>
          </cell>
          <cell r="L1996">
            <v>0</v>
          </cell>
          <cell r="M1996">
            <v>2319</v>
          </cell>
        </row>
        <row r="1997">
          <cell r="K1997">
            <v>3655981</v>
          </cell>
          <cell r="L1997">
            <v>0</v>
          </cell>
          <cell r="M1997">
            <v>2274</v>
          </cell>
        </row>
        <row r="1998">
          <cell r="K1998">
            <v>2939833</v>
          </cell>
          <cell r="L1998">
            <v>0</v>
          </cell>
          <cell r="M1998">
            <v>2409</v>
          </cell>
        </row>
        <row r="1999">
          <cell r="K1999">
            <v>2374509</v>
          </cell>
          <cell r="L1999">
            <v>0</v>
          </cell>
          <cell r="M1999">
            <v>2509</v>
          </cell>
        </row>
        <row r="2000">
          <cell r="K2000">
            <v>2085274</v>
          </cell>
          <cell r="L2000">
            <v>0</v>
          </cell>
          <cell r="M2000">
            <v>2274</v>
          </cell>
        </row>
        <row r="2001">
          <cell r="K2001">
            <v>1931683</v>
          </cell>
          <cell r="L2001">
            <v>0</v>
          </cell>
          <cell r="M2001">
            <v>2274</v>
          </cell>
        </row>
        <row r="2002">
          <cell r="K2002">
            <v>1904591</v>
          </cell>
          <cell r="L2002">
            <v>0</v>
          </cell>
          <cell r="M2002">
            <v>2274</v>
          </cell>
        </row>
        <row r="2003">
          <cell r="K2003">
            <v>1031949</v>
          </cell>
          <cell r="L2003">
            <v>0</v>
          </cell>
          <cell r="M2003">
            <v>2274</v>
          </cell>
        </row>
        <row r="2004">
          <cell r="K2004">
            <v>912449</v>
          </cell>
          <cell r="L2004">
            <v>0</v>
          </cell>
          <cell r="M2004">
            <v>2319</v>
          </cell>
        </row>
        <row r="2005">
          <cell r="K2005">
            <v>491057</v>
          </cell>
          <cell r="L2005">
            <v>0</v>
          </cell>
          <cell r="M2005">
            <v>2274</v>
          </cell>
        </row>
        <row r="2006">
          <cell r="K2006">
            <v>117602</v>
          </cell>
          <cell r="L2006">
            <v>0</v>
          </cell>
          <cell r="M2006">
            <v>2274</v>
          </cell>
        </row>
        <row r="2007">
          <cell r="K2007">
            <v>75439</v>
          </cell>
          <cell r="L2007">
            <v>0</v>
          </cell>
          <cell r="M2007">
            <v>2274</v>
          </cell>
        </row>
        <row r="2008">
          <cell r="K2008">
            <v>19399</v>
          </cell>
          <cell r="L2008">
            <v>0</v>
          </cell>
          <cell r="M2008">
            <v>2274</v>
          </cell>
        </row>
        <row r="2009">
          <cell r="K2009">
            <v>11182</v>
          </cell>
          <cell r="L2009">
            <v>0</v>
          </cell>
          <cell r="M2009">
            <v>2274</v>
          </cell>
        </row>
        <row r="2010">
          <cell r="K2010">
            <v>41653000</v>
          </cell>
          <cell r="L2010">
            <v>0</v>
          </cell>
          <cell r="M2010">
            <v>2279</v>
          </cell>
        </row>
        <row r="2011">
          <cell r="K2011">
            <v>50051520</v>
          </cell>
          <cell r="L2011">
            <v>0</v>
          </cell>
          <cell r="M2011">
            <v>2330</v>
          </cell>
        </row>
        <row r="2012">
          <cell r="K2012">
            <v>25480320</v>
          </cell>
          <cell r="L2012">
            <v>0</v>
          </cell>
          <cell r="M2012">
            <v>2429</v>
          </cell>
        </row>
        <row r="2013">
          <cell r="K2013">
            <v>546500</v>
          </cell>
          <cell r="L2013">
            <v>0</v>
          </cell>
          <cell r="M2013">
            <v>2330</v>
          </cell>
        </row>
        <row r="2014">
          <cell r="K2014">
            <v>333000</v>
          </cell>
          <cell r="L2014">
            <v>0</v>
          </cell>
          <cell r="M2014">
            <v>2429</v>
          </cell>
        </row>
        <row r="2015">
          <cell r="K2015">
            <v>115000</v>
          </cell>
          <cell r="L2015">
            <v>0</v>
          </cell>
          <cell r="M2015">
            <v>2429</v>
          </cell>
        </row>
        <row r="2016">
          <cell r="K2016">
            <v>50556484</v>
          </cell>
          <cell r="L2016">
            <v>0</v>
          </cell>
          <cell r="M2016">
            <v>2279</v>
          </cell>
        </row>
        <row r="2017">
          <cell r="K2017">
            <v>9180000</v>
          </cell>
          <cell r="L2017">
            <v>0</v>
          </cell>
          <cell r="M2017">
            <v>2279</v>
          </cell>
        </row>
        <row r="2018">
          <cell r="K2018">
            <v>5272865</v>
          </cell>
          <cell r="L2018">
            <v>0</v>
          </cell>
          <cell r="M2018">
            <v>2279</v>
          </cell>
        </row>
        <row r="2019">
          <cell r="K2019">
            <v>2278000</v>
          </cell>
          <cell r="L2019">
            <v>0</v>
          </cell>
          <cell r="M2019">
            <v>2529</v>
          </cell>
        </row>
        <row r="2020">
          <cell r="K2020">
            <v>1000000</v>
          </cell>
          <cell r="L2020">
            <v>0</v>
          </cell>
          <cell r="M2020">
            <v>2429</v>
          </cell>
        </row>
        <row r="2021">
          <cell r="K2021">
            <v>10000000</v>
          </cell>
          <cell r="L2021">
            <v>0</v>
          </cell>
          <cell r="M2021">
            <v>2279</v>
          </cell>
        </row>
        <row r="2022">
          <cell r="K2022">
            <v>2169000000</v>
          </cell>
          <cell r="L2022">
            <v>0</v>
          </cell>
          <cell r="M2022">
            <v>9999</v>
          </cell>
        </row>
        <row r="2023">
          <cell r="K2023">
            <v>1888000000</v>
          </cell>
          <cell r="L2023">
            <v>0</v>
          </cell>
          <cell r="M2023">
            <v>9999</v>
          </cell>
        </row>
        <row r="2024">
          <cell r="K2024">
            <v>1527000000</v>
          </cell>
          <cell r="L2024">
            <v>0</v>
          </cell>
          <cell r="M2024">
            <v>9999</v>
          </cell>
        </row>
        <row r="2025">
          <cell r="K2025">
            <v>1219410000</v>
          </cell>
          <cell r="L2025">
            <v>0</v>
          </cell>
          <cell r="M2025">
            <v>9999</v>
          </cell>
        </row>
        <row r="2026">
          <cell r="K2026">
            <v>976935000</v>
          </cell>
          <cell r="L2026">
            <v>0</v>
          </cell>
          <cell r="M2026">
            <v>9999</v>
          </cell>
        </row>
        <row r="2027">
          <cell r="K2027">
            <v>923000000</v>
          </cell>
          <cell r="L2027">
            <v>0</v>
          </cell>
          <cell r="M2027">
            <v>9999</v>
          </cell>
        </row>
        <row r="2028">
          <cell r="K2028">
            <v>874000000</v>
          </cell>
          <cell r="L2028">
            <v>0</v>
          </cell>
          <cell r="M2028">
            <v>9999</v>
          </cell>
        </row>
        <row r="2029">
          <cell r="K2029">
            <v>826000000</v>
          </cell>
          <cell r="L2029">
            <v>0</v>
          </cell>
          <cell r="M2029">
            <v>9999</v>
          </cell>
        </row>
        <row r="2030">
          <cell r="K2030">
            <v>800000000</v>
          </cell>
          <cell r="L2030">
            <v>0</v>
          </cell>
          <cell r="M2030">
            <v>9999</v>
          </cell>
        </row>
        <row r="2031">
          <cell r="K2031">
            <v>690000000</v>
          </cell>
          <cell r="L2031">
            <v>0</v>
          </cell>
          <cell r="M2031">
            <v>9999</v>
          </cell>
        </row>
        <row r="2032">
          <cell r="K2032">
            <v>680000000</v>
          </cell>
          <cell r="L2032">
            <v>0</v>
          </cell>
          <cell r="M2032">
            <v>9999</v>
          </cell>
        </row>
        <row r="2033">
          <cell r="K2033">
            <v>539200000</v>
          </cell>
          <cell r="L2033">
            <v>0</v>
          </cell>
          <cell r="M2033">
            <v>9999</v>
          </cell>
        </row>
        <row r="2034">
          <cell r="K2034">
            <v>533280000</v>
          </cell>
          <cell r="L2034">
            <v>0</v>
          </cell>
          <cell r="M2034">
            <v>9999</v>
          </cell>
        </row>
        <row r="2035">
          <cell r="K2035">
            <v>522787500</v>
          </cell>
          <cell r="L2035">
            <v>0</v>
          </cell>
          <cell r="M2035">
            <v>9999</v>
          </cell>
        </row>
        <row r="2036">
          <cell r="K2036">
            <v>500000000</v>
          </cell>
          <cell r="L2036">
            <v>0</v>
          </cell>
          <cell r="M2036">
            <v>9999</v>
          </cell>
        </row>
        <row r="2037">
          <cell r="K2037">
            <v>450000000</v>
          </cell>
          <cell r="L2037">
            <v>0</v>
          </cell>
          <cell r="M2037">
            <v>9999</v>
          </cell>
        </row>
        <row r="2038">
          <cell r="K2038">
            <v>432500000</v>
          </cell>
          <cell r="L2038">
            <v>0</v>
          </cell>
          <cell r="M2038">
            <v>9999</v>
          </cell>
        </row>
        <row r="2039">
          <cell r="K2039">
            <v>420000000</v>
          </cell>
          <cell r="L2039">
            <v>0</v>
          </cell>
          <cell r="M2039">
            <v>9999</v>
          </cell>
        </row>
        <row r="2040">
          <cell r="K2040">
            <v>400000000</v>
          </cell>
          <cell r="L2040">
            <v>0</v>
          </cell>
          <cell r="M2040">
            <v>9999</v>
          </cell>
        </row>
        <row r="2041">
          <cell r="K2041">
            <v>400000000</v>
          </cell>
          <cell r="L2041">
            <v>0</v>
          </cell>
          <cell r="M2041">
            <v>9999</v>
          </cell>
        </row>
        <row r="2042">
          <cell r="K2042">
            <v>344400000</v>
          </cell>
          <cell r="L2042">
            <v>0</v>
          </cell>
          <cell r="M2042">
            <v>9999</v>
          </cell>
        </row>
        <row r="2043">
          <cell r="K2043">
            <v>325000000</v>
          </cell>
          <cell r="L2043">
            <v>0</v>
          </cell>
          <cell r="M2043">
            <v>9999</v>
          </cell>
        </row>
        <row r="2044">
          <cell r="K2044">
            <v>309600000</v>
          </cell>
          <cell r="L2044">
            <v>0</v>
          </cell>
          <cell r="M2044">
            <v>9999</v>
          </cell>
        </row>
        <row r="2045">
          <cell r="K2045">
            <v>308160000</v>
          </cell>
          <cell r="L2045">
            <v>0</v>
          </cell>
          <cell r="M2045">
            <v>9999</v>
          </cell>
        </row>
        <row r="2046">
          <cell r="K2046">
            <v>300000000</v>
          </cell>
          <cell r="L2046">
            <v>0</v>
          </cell>
          <cell r="M2046">
            <v>9999</v>
          </cell>
        </row>
        <row r="2047">
          <cell r="K2047">
            <v>300000000</v>
          </cell>
          <cell r="L2047">
            <v>0</v>
          </cell>
          <cell r="M2047">
            <v>9999</v>
          </cell>
        </row>
        <row r="2048">
          <cell r="K2048">
            <v>300000000</v>
          </cell>
          <cell r="L2048">
            <v>0</v>
          </cell>
          <cell r="M2048">
            <v>9999</v>
          </cell>
        </row>
        <row r="2049">
          <cell r="K2049">
            <v>291000000</v>
          </cell>
          <cell r="L2049">
            <v>0</v>
          </cell>
          <cell r="M2049">
            <v>9999</v>
          </cell>
        </row>
        <row r="2050">
          <cell r="K2050">
            <v>260000000</v>
          </cell>
          <cell r="L2050">
            <v>0</v>
          </cell>
          <cell r="M2050">
            <v>9999</v>
          </cell>
        </row>
        <row r="2051">
          <cell r="K2051">
            <v>242000000</v>
          </cell>
          <cell r="L2051">
            <v>0</v>
          </cell>
          <cell r="M2051">
            <v>9999</v>
          </cell>
        </row>
        <row r="2052">
          <cell r="K2052">
            <v>225000000</v>
          </cell>
          <cell r="L2052">
            <v>0</v>
          </cell>
          <cell r="M2052">
            <v>9999</v>
          </cell>
        </row>
        <row r="2053">
          <cell r="K2053">
            <v>218295000</v>
          </cell>
          <cell r="L2053">
            <v>0</v>
          </cell>
          <cell r="M2053">
            <v>9999</v>
          </cell>
        </row>
        <row r="2054">
          <cell r="K2054">
            <v>206000000</v>
          </cell>
          <cell r="L2054">
            <v>0</v>
          </cell>
          <cell r="M2054">
            <v>9999</v>
          </cell>
        </row>
        <row r="2055">
          <cell r="K2055">
            <v>200000000</v>
          </cell>
          <cell r="L2055">
            <v>0</v>
          </cell>
          <cell r="M2055">
            <v>9999</v>
          </cell>
        </row>
        <row r="2056">
          <cell r="K2056">
            <v>200000000</v>
          </cell>
          <cell r="L2056">
            <v>0</v>
          </cell>
          <cell r="M2056">
            <v>9999</v>
          </cell>
        </row>
        <row r="2057">
          <cell r="K2057">
            <v>178225000</v>
          </cell>
          <cell r="L2057">
            <v>0</v>
          </cell>
          <cell r="M2057">
            <v>9999</v>
          </cell>
        </row>
        <row r="2058">
          <cell r="K2058">
            <v>172000000</v>
          </cell>
          <cell r="L2058">
            <v>0</v>
          </cell>
          <cell r="M2058">
            <v>9999</v>
          </cell>
        </row>
        <row r="2059">
          <cell r="K2059">
            <v>150000000</v>
          </cell>
          <cell r="L2059">
            <v>0</v>
          </cell>
          <cell r="M2059">
            <v>9999</v>
          </cell>
        </row>
        <row r="2060">
          <cell r="K2060">
            <v>150000000</v>
          </cell>
          <cell r="L2060">
            <v>0</v>
          </cell>
          <cell r="M2060">
            <v>9999</v>
          </cell>
        </row>
        <row r="2061">
          <cell r="K2061">
            <v>150000000</v>
          </cell>
          <cell r="L2061">
            <v>0</v>
          </cell>
          <cell r="M2061">
            <v>9999</v>
          </cell>
        </row>
        <row r="2062">
          <cell r="K2062">
            <v>150000000</v>
          </cell>
          <cell r="L2062">
            <v>0</v>
          </cell>
          <cell r="M2062">
            <v>9999</v>
          </cell>
        </row>
        <row r="2063">
          <cell r="K2063">
            <v>150000000</v>
          </cell>
          <cell r="L2063">
            <v>0</v>
          </cell>
          <cell r="M2063">
            <v>9999</v>
          </cell>
        </row>
        <row r="2064">
          <cell r="K2064">
            <v>144300000</v>
          </cell>
          <cell r="L2064">
            <v>0</v>
          </cell>
          <cell r="M2064">
            <v>9999</v>
          </cell>
        </row>
        <row r="2065">
          <cell r="K2065">
            <v>120000000</v>
          </cell>
          <cell r="L2065">
            <v>0</v>
          </cell>
          <cell r="M2065">
            <v>9999</v>
          </cell>
        </row>
        <row r="2066">
          <cell r="K2066">
            <v>114000000</v>
          </cell>
          <cell r="L2066">
            <v>0</v>
          </cell>
          <cell r="M2066">
            <v>9999</v>
          </cell>
        </row>
        <row r="2067">
          <cell r="K2067">
            <v>111300000</v>
          </cell>
          <cell r="L2067">
            <v>0</v>
          </cell>
          <cell r="M2067">
            <v>9999</v>
          </cell>
        </row>
        <row r="2068">
          <cell r="K2068">
            <v>105000000</v>
          </cell>
          <cell r="L2068">
            <v>0</v>
          </cell>
          <cell r="M2068">
            <v>9999</v>
          </cell>
        </row>
        <row r="2069">
          <cell r="K2069">
            <v>100000000</v>
          </cell>
          <cell r="L2069">
            <v>0</v>
          </cell>
          <cell r="M2069">
            <v>9999</v>
          </cell>
        </row>
        <row r="2070">
          <cell r="K2070">
            <v>100000000</v>
          </cell>
          <cell r="L2070">
            <v>0</v>
          </cell>
          <cell r="M2070">
            <v>9999</v>
          </cell>
        </row>
        <row r="2071">
          <cell r="K2071">
            <v>100000000</v>
          </cell>
          <cell r="L2071">
            <v>0</v>
          </cell>
          <cell r="M2071">
            <v>9999</v>
          </cell>
        </row>
        <row r="2072">
          <cell r="K2072">
            <v>100000000</v>
          </cell>
          <cell r="L2072">
            <v>0</v>
          </cell>
          <cell r="M2072">
            <v>9999</v>
          </cell>
        </row>
        <row r="2073">
          <cell r="K2073">
            <v>100000000</v>
          </cell>
          <cell r="L2073">
            <v>0</v>
          </cell>
          <cell r="M2073">
            <v>9999</v>
          </cell>
        </row>
        <row r="2074">
          <cell r="K2074">
            <v>100000000</v>
          </cell>
          <cell r="L2074">
            <v>0</v>
          </cell>
          <cell r="M2074">
            <v>9999</v>
          </cell>
        </row>
        <row r="2075">
          <cell r="K2075">
            <v>80000000</v>
          </cell>
          <cell r="L2075">
            <v>0</v>
          </cell>
          <cell r="M2075">
            <v>9999</v>
          </cell>
        </row>
        <row r="2076">
          <cell r="K2076">
            <v>70000000</v>
          </cell>
          <cell r="L2076">
            <v>0</v>
          </cell>
          <cell r="M2076">
            <v>9999</v>
          </cell>
        </row>
        <row r="2077">
          <cell r="K2077">
            <v>64000000</v>
          </cell>
          <cell r="L2077">
            <v>0</v>
          </cell>
          <cell r="M2077">
            <v>9999</v>
          </cell>
        </row>
        <row r="2078">
          <cell r="K2078">
            <v>61250000</v>
          </cell>
          <cell r="L2078">
            <v>0</v>
          </cell>
          <cell r="M2078">
            <v>9999</v>
          </cell>
        </row>
        <row r="2079">
          <cell r="K2079">
            <v>52900000</v>
          </cell>
          <cell r="L2079">
            <v>0</v>
          </cell>
          <cell r="M2079">
            <v>9999</v>
          </cell>
        </row>
        <row r="2080">
          <cell r="K2080">
            <v>50000000</v>
          </cell>
          <cell r="L2080">
            <v>0</v>
          </cell>
          <cell r="M2080">
            <v>9999</v>
          </cell>
        </row>
        <row r="2081">
          <cell r="K2081">
            <v>50000000</v>
          </cell>
          <cell r="L2081">
            <v>0</v>
          </cell>
          <cell r="M2081">
            <v>9999</v>
          </cell>
        </row>
        <row r="2082">
          <cell r="K2082">
            <v>50000000</v>
          </cell>
          <cell r="L2082">
            <v>0</v>
          </cell>
          <cell r="M2082">
            <v>9999</v>
          </cell>
        </row>
        <row r="2083">
          <cell r="K2083">
            <v>50000000</v>
          </cell>
          <cell r="L2083">
            <v>0</v>
          </cell>
          <cell r="M2083">
            <v>9999</v>
          </cell>
        </row>
        <row r="2084">
          <cell r="K2084">
            <v>45815210</v>
          </cell>
          <cell r="L2084">
            <v>0</v>
          </cell>
          <cell r="M2084">
            <v>9999</v>
          </cell>
        </row>
        <row r="2085">
          <cell r="K2085">
            <v>43500000</v>
          </cell>
          <cell r="L2085">
            <v>0</v>
          </cell>
          <cell r="M2085">
            <v>9999</v>
          </cell>
        </row>
        <row r="2086">
          <cell r="K2086">
            <v>36400000</v>
          </cell>
          <cell r="L2086">
            <v>0</v>
          </cell>
          <cell r="M2086">
            <v>9999</v>
          </cell>
        </row>
        <row r="2087">
          <cell r="K2087">
            <v>36000000</v>
          </cell>
          <cell r="L2087">
            <v>0</v>
          </cell>
          <cell r="M2087">
            <v>9999</v>
          </cell>
        </row>
        <row r="2088">
          <cell r="K2088">
            <v>36000000</v>
          </cell>
          <cell r="L2088">
            <v>0</v>
          </cell>
          <cell r="M2088">
            <v>9999</v>
          </cell>
        </row>
        <row r="2089">
          <cell r="K2089">
            <v>34320000</v>
          </cell>
          <cell r="L2089">
            <v>0</v>
          </cell>
          <cell r="M2089">
            <v>9999</v>
          </cell>
        </row>
        <row r="2090">
          <cell r="K2090">
            <v>32920000</v>
          </cell>
          <cell r="L2090">
            <v>0</v>
          </cell>
          <cell r="M2090">
            <v>9999</v>
          </cell>
        </row>
        <row r="2091">
          <cell r="K2091">
            <v>30000000</v>
          </cell>
          <cell r="L2091">
            <v>0</v>
          </cell>
          <cell r="M2091">
            <v>9999</v>
          </cell>
        </row>
        <row r="2092">
          <cell r="K2092">
            <v>30000000</v>
          </cell>
          <cell r="L2092">
            <v>0</v>
          </cell>
          <cell r="M2092">
            <v>9999</v>
          </cell>
        </row>
        <row r="2093">
          <cell r="K2093">
            <v>28000000</v>
          </cell>
          <cell r="L2093">
            <v>0</v>
          </cell>
          <cell r="M2093">
            <v>9999</v>
          </cell>
        </row>
        <row r="2094">
          <cell r="K2094">
            <v>28000000</v>
          </cell>
          <cell r="L2094">
            <v>0</v>
          </cell>
          <cell r="M2094">
            <v>9999</v>
          </cell>
        </row>
        <row r="2095">
          <cell r="K2095">
            <v>25424000</v>
          </cell>
          <cell r="L2095">
            <v>0</v>
          </cell>
          <cell r="M2095">
            <v>9999</v>
          </cell>
        </row>
        <row r="2096">
          <cell r="K2096">
            <v>25000000</v>
          </cell>
          <cell r="L2096">
            <v>0</v>
          </cell>
          <cell r="M2096">
            <v>9999</v>
          </cell>
        </row>
        <row r="2097">
          <cell r="K2097">
            <v>24190000</v>
          </cell>
          <cell r="L2097">
            <v>0</v>
          </cell>
          <cell r="M2097">
            <v>9999</v>
          </cell>
        </row>
        <row r="2098">
          <cell r="K2098">
            <v>22000000</v>
          </cell>
          <cell r="L2098">
            <v>0</v>
          </cell>
          <cell r="M2098">
            <v>9999</v>
          </cell>
        </row>
        <row r="2099">
          <cell r="K2099">
            <v>21000000</v>
          </cell>
          <cell r="L2099">
            <v>0</v>
          </cell>
          <cell r="M2099">
            <v>9999</v>
          </cell>
        </row>
        <row r="2100">
          <cell r="K2100">
            <v>21000000</v>
          </cell>
          <cell r="L2100">
            <v>0</v>
          </cell>
          <cell r="M2100">
            <v>9999</v>
          </cell>
        </row>
        <row r="2101">
          <cell r="K2101">
            <v>18000000</v>
          </cell>
          <cell r="L2101">
            <v>0</v>
          </cell>
          <cell r="M2101">
            <v>9999</v>
          </cell>
        </row>
        <row r="2102">
          <cell r="K2102">
            <v>16500000</v>
          </cell>
          <cell r="L2102">
            <v>0</v>
          </cell>
          <cell r="M2102">
            <v>9999</v>
          </cell>
        </row>
        <row r="2103">
          <cell r="K2103">
            <v>15624000</v>
          </cell>
          <cell r="L2103">
            <v>0</v>
          </cell>
          <cell r="M2103">
            <v>9999</v>
          </cell>
        </row>
        <row r="2104">
          <cell r="K2104">
            <v>15393750</v>
          </cell>
          <cell r="L2104">
            <v>0</v>
          </cell>
          <cell r="M2104">
            <v>9999</v>
          </cell>
        </row>
        <row r="2105">
          <cell r="K2105">
            <v>15000000</v>
          </cell>
          <cell r="L2105">
            <v>0</v>
          </cell>
          <cell r="M2105">
            <v>9999</v>
          </cell>
        </row>
        <row r="2106">
          <cell r="K2106">
            <v>12000000</v>
          </cell>
          <cell r="L2106">
            <v>0</v>
          </cell>
          <cell r="M2106">
            <v>9999</v>
          </cell>
        </row>
        <row r="2107">
          <cell r="K2107">
            <v>11800000</v>
          </cell>
          <cell r="L2107">
            <v>0</v>
          </cell>
          <cell r="M2107">
            <v>9999</v>
          </cell>
        </row>
        <row r="2108">
          <cell r="K2108">
            <v>11000000</v>
          </cell>
          <cell r="L2108">
            <v>0</v>
          </cell>
          <cell r="M2108">
            <v>9999</v>
          </cell>
        </row>
        <row r="2109">
          <cell r="K2109">
            <v>10000000</v>
          </cell>
          <cell r="L2109">
            <v>0</v>
          </cell>
          <cell r="M2109">
            <v>9999</v>
          </cell>
        </row>
        <row r="2110">
          <cell r="K2110">
            <v>10000000</v>
          </cell>
          <cell r="L2110">
            <v>0</v>
          </cell>
          <cell r="M2110">
            <v>9999</v>
          </cell>
        </row>
        <row r="2111">
          <cell r="K2111">
            <v>10000000</v>
          </cell>
          <cell r="L2111">
            <v>0</v>
          </cell>
          <cell r="M2111">
            <v>9999</v>
          </cell>
        </row>
        <row r="2112">
          <cell r="K2112">
            <v>5560000</v>
          </cell>
          <cell r="L2112">
            <v>0</v>
          </cell>
          <cell r="M2112">
            <v>9999</v>
          </cell>
        </row>
        <row r="2113">
          <cell r="K2113">
            <v>5000000</v>
          </cell>
          <cell r="L2113">
            <v>0</v>
          </cell>
          <cell r="M2113">
            <v>9999</v>
          </cell>
        </row>
        <row r="2114">
          <cell r="K2114">
            <v>5000000</v>
          </cell>
          <cell r="L2114">
            <v>0</v>
          </cell>
          <cell r="M2114">
            <v>9999</v>
          </cell>
        </row>
        <row r="2115">
          <cell r="K2115">
            <v>4500000</v>
          </cell>
          <cell r="L2115">
            <v>0</v>
          </cell>
          <cell r="M2115">
            <v>9999</v>
          </cell>
        </row>
        <row r="2116">
          <cell r="K2116">
            <v>4300000</v>
          </cell>
          <cell r="L2116">
            <v>0</v>
          </cell>
          <cell r="M2116">
            <v>9999</v>
          </cell>
        </row>
        <row r="2117">
          <cell r="K2117">
            <v>4000000</v>
          </cell>
          <cell r="L2117">
            <v>0</v>
          </cell>
          <cell r="M2117">
            <v>9999</v>
          </cell>
        </row>
        <row r="2118">
          <cell r="K2118">
            <v>2500000</v>
          </cell>
          <cell r="L2118">
            <v>0</v>
          </cell>
          <cell r="M2118">
            <v>9999</v>
          </cell>
        </row>
        <row r="2119">
          <cell r="K2119">
            <v>2130000</v>
          </cell>
          <cell r="L2119">
            <v>0</v>
          </cell>
          <cell r="M2119">
            <v>9999</v>
          </cell>
        </row>
        <row r="2120">
          <cell r="K2120">
            <v>2000000</v>
          </cell>
          <cell r="L2120">
            <v>0</v>
          </cell>
          <cell r="M2120">
            <v>9999</v>
          </cell>
        </row>
        <row r="2121">
          <cell r="K2121">
            <v>1000000</v>
          </cell>
          <cell r="L2121">
            <v>0</v>
          </cell>
          <cell r="M2121">
            <v>9999</v>
          </cell>
        </row>
        <row r="2122">
          <cell r="K2122">
            <v>400000</v>
          </cell>
          <cell r="L2122">
            <v>0</v>
          </cell>
          <cell r="M2122">
            <v>9999</v>
          </cell>
        </row>
        <row r="2123">
          <cell r="K2123">
            <v>32775000000</v>
          </cell>
          <cell r="L2123">
            <v>0</v>
          </cell>
          <cell r="M2123">
            <v>9999</v>
          </cell>
        </row>
        <row r="2124">
          <cell r="K2124">
            <v>9520000000</v>
          </cell>
          <cell r="L2124">
            <v>0</v>
          </cell>
          <cell r="M2124">
            <v>9999</v>
          </cell>
        </row>
        <row r="2125">
          <cell r="K2125">
            <v>8049276337</v>
          </cell>
          <cell r="L2125">
            <v>0</v>
          </cell>
          <cell r="M2125">
            <v>9999</v>
          </cell>
        </row>
        <row r="2126">
          <cell r="K2126">
            <v>5203200000</v>
          </cell>
          <cell r="L2126">
            <v>0</v>
          </cell>
          <cell r="M2126">
            <v>9999</v>
          </cell>
        </row>
        <row r="2127">
          <cell r="K2127">
            <v>1649939375</v>
          </cell>
          <cell r="L2127">
            <v>0</v>
          </cell>
          <cell r="M2127">
            <v>9999</v>
          </cell>
        </row>
        <row r="2128">
          <cell r="K2128">
            <v>1272158861</v>
          </cell>
          <cell r="L2128">
            <v>0</v>
          </cell>
          <cell r="M2128">
            <v>9999</v>
          </cell>
        </row>
        <row r="2129">
          <cell r="K2129">
            <v>1207500000</v>
          </cell>
          <cell r="L2129">
            <v>0</v>
          </cell>
          <cell r="M2129">
            <v>9999</v>
          </cell>
        </row>
        <row r="2130">
          <cell r="K2130">
            <v>488899900</v>
          </cell>
          <cell r="L2130">
            <v>0</v>
          </cell>
          <cell r="M2130">
            <v>9999</v>
          </cell>
        </row>
        <row r="2131">
          <cell r="K2131">
            <v>292500000</v>
          </cell>
          <cell r="L2131">
            <v>0</v>
          </cell>
          <cell r="M2131">
            <v>9999</v>
          </cell>
        </row>
        <row r="2132">
          <cell r="K2132">
            <v>280000000</v>
          </cell>
          <cell r="L2132">
            <v>0</v>
          </cell>
          <cell r="M2132">
            <v>9999</v>
          </cell>
        </row>
        <row r="2133">
          <cell r="K2133">
            <v>279082719</v>
          </cell>
          <cell r="L2133">
            <v>0</v>
          </cell>
          <cell r="M2133">
            <v>9999</v>
          </cell>
        </row>
        <row r="2134">
          <cell r="K2134">
            <v>272000000</v>
          </cell>
          <cell r="L2134">
            <v>0</v>
          </cell>
          <cell r="M2134">
            <v>9999</v>
          </cell>
        </row>
        <row r="2135">
          <cell r="K2135">
            <v>170792000</v>
          </cell>
          <cell r="L2135">
            <v>0</v>
          </cell>
          <cell r="M2135">
            <v>9999</v>
          </cell>
        </row>
        <row r="2136">
          <cell r="K2136">
            <v>108000000</v>
          </cell>
          <cell r="L2136">
            <v>0</v>
          </cell>
          <cell r="M2136">
            <v>9999</v>
          </cell>
        </row>
        <row r="2137">
          <cell r="K2137">
            <v>100000000</v>
          </cell>
          <cell r="L2137">
            <v>0</v>
          </cell>
          <cell r="M2137">
            <v>9999</v>
          </cell>
        </row>
        <row r="2138">
          <cell r="K2138">
            <v>84674562</v>
          </cell>
          <cell r="L2138">
            <v>0</v>
          </cell>
          <cell r="M2138">
            <v>9999</v>
          </cell>
        </row>
        <row r="2139">
          <cell r="K2139">
            <v>67500000</v>
          </cell>
          <cell r="L2139">
            <v>0</v>
          </cell>
          <cell r="M2139">
            <v>9999</v>
          </cell>
        </row>
        <row r="2140">
          <cell r="K2140">
            <v>58820622</v>
          </cell>
          <cell r="L2140">
            <v>0</v>
          </cell>
          <cell r="M2140">
            <v>9999</v>
          </cell>
        </row>
        <row r="2141">
          <cell r="K2141">
            <v>30000000</v>
          </cell>
          <cell r="L2141">
            <v>0</v>
          </cell>
          <cell r="M2141">
            <v>9999</v>
          </cell>
        </row>
        <row r="2142">
          <cell r="K2142">
            <v>23300000</v>
          </cell>
          <cell r="L2142">
            <v>0</v>
          </cell>
          <cell r="M2142">
            <v>9999</v>
          </cell>
        </row>
        <row r="2143">
          <cell r="K2143">
            <v>19979113</v>
          </cell>
          <cell r="L2143">
            <v>0</v>
          </cell>
          <cell r="M2143">
            <v>9999</v>
          </cell>
        </row>
        <row r="2144">
          <cell r="K2144">
            <v>18140000</v>
          </cell>
          <cell r="L2144">
            <v>0</v>
          </cell>
          <cell r="M2144">
            <v>9999</v>
          </cell>
        </row>
        <row r="2145">
          <cell r="K2145">
            <v>17960700</v>
          </cell>
          <cell r="L2145">
            <v>0</v>
          </cell>
          <cell r="M2145">
            <v>9999</v>
          </cell>
        </row>
        <row r="2146">
          <cell r="K2146">
            <v>17187500</v>
          </cell>
          <cell r="L2146">
            <v>0</v>
          </cell>
          <cell r="M2146">
            <v>9999</v>
          </cell>
        </row>
        <row r="2147">
          <cell r="K2147">
            <v>12072000</v>
          </cell>
          <cell r="L2147">
            <v>0</v>
          </cell>
          <cell r="M2147">
            <v>9999</v>
          </cell>
        </row>
        <row r="2148">
          <cell r="K2148">
            <v>12000000</v>
          </cell>
          <cell r="L2148">
            <v>0</v>
          </cell>
          <cell r="M2148">
            <v>9999</v>
          </cell>
        </row>
        <row r="2149">
          <cell r="K2149">
            <v>11288800</v>
          </cell>
          <cell r="L2149">
            <v>0</v>
          </cell>
          <cell r="M2149">
            <v>9999</v>
          </cell>
        </row>
        <row r="2150">
          <cell r="K2150">
            <v>9627320</v>
          </cell>
          <cell r="L2150">
            <v>0</v>
          </cell>
          <cell r="M2150">
            <v>9999</v>
          </cell>
        </row>
        <row r="2151">
          <cell r="K2151">
            <v>5000000</v>
          </cell>
          <cell r="L2151">
            <v>0</v>
          </cell>
          <cell r="M2151">
            <v>9999</v>
          </cell>
        </row>
        <row r="2152">
          <cell r="K2152">
            <v>3000000</v>
          </cell>
          <cell r="L2152">
            <v>0</v>
          </cell>
          <cell r="M2152">
            <v>9999</v>
          </cell>
        </row>
        <row r="2153">
          <cell r="K2153">
            <v>459725</v>
          </cell>
          <cell r="L2153">
            <v>0</v>
          </cell>
          <cell r="M2153">
            <v>9999</v>
          </cell>
        </row>
        <row r="2154">
          <cell r="K2154">
            <v>243000000</v>
          </cell>
          <cell r="L2154">
            <v>0</v>
          </cell>
          <cell r="M2154">
            <v>9999</v>
          </cell>
        </row>
        <row r="2155">
          <cell r="K2155">
            <v>242000000</v>
          </cell>
          <cell r="L2155">
            <v>0</v>
          </cell>
          <cell r="M2155">
            <v>9999</v>
          </cell>
        </row>
        <row r="2156">
          <cell r="K2156">
            <v>230000000</v>
          </cell>
          <cell r="L2156">
            <v>0</v>
          </cell>
          <cell r="M2156">
            <v>9999</v>
          </cell>
        </row>
        <row r="2157">
          <cell r="K2157">
            <v>226000000</v>
          </cell>
          <cell r="L2157">
            <v>0</v>
          </cell>
          <cell r="M2157">
            <v>9999</v>
          </cell>
        </row>
        <row r="2158">
          <cell r="K2158">
            <v>214000000</v>
          </cell>
          <cell r="L2158">
            <v>0</v>
          </cell>
          <cell r="M2158">
            <v>9999</v>
          </cell>
        </row>
        <row r="2159">
          <cell r="K2159">
            <v>204500000</v>
          </cell>
          <cell r="L2159">
            <v>0</v>
          </cell>
          <cell r="M2159">
            <v>9999</v>
          </cell>
        </row>
        <row r="2160">
          <cell r="K2160">
            <v>202000000</v>
          </cell>
          <cell r="L2160">
            <v>0</v>
          </cell>
          <cell r="M2160">
            <v>9999</v>
          </cell>
        </row>
        <row r="2161">
          <cell r="K2161">
            <v>200000000</v>
          </cell>
          <cell r="L2161">
            <v>0</v>
          </cell>
          <cell r="M2161">
            <v>9999</v>
          </cell>
        </row>
        <row r="2162">
          <cell r="K2162">
            <v>179000000</v>
          </cell>
          <cell r="L2162">
            <v>0</v>
          </cell>
          <cell r="M2162">
            <v>9999</v>
          </cell>
        </row>
        <row r="2163">
          <cell r="K2163">
            <v>166500000</v>
          </cell>
          <cell r="L2163">
            <v>0</v>
          </cell>
          <cell r="M2163">
            <v>9999</v>
          </cell>
        </row>
        <row r="2164">
          <cell r="K2164">
            <v>160900000</v>
          </cell>
          <cell r="L2164">
            <v>0</v>
          </cell>
          <cell r="M2164">
            <v>9999</v>
          </cell>
        </row>
        <row r="2165">
          <cell r="K2165">
            <v>160000000</v>
          </cell>
          <cell r="L2165">
            <v>0</v>
          </cell>
          <cell r="M2165">
            <v>9999</v>
          </cell>
        </row>
        <row r="2166">
          <cell r="K2166">
            <v>156000000</v>
          </cell>
          <cell r="L2166">
            <v>0</v>
          </cell>
          <cell r="M2166">
            <v>9999</v>
          </cell>
        </row>
        <row r="2167">
          <cell r="K2167">
            <v>150000000</v>
          </cell>
          <cell r="L2167">
            <v>0</v>
          </cell>
          <cell r="M2167">
            <v>9999</v>
          </cell>
        </row>
        <row r="2168">
          <cell r="K2168">
            <v>150000000</v>
          </cell>
          <cell r="L2168">
            <v>0</v>
          </cell>
          <cell r="M2168">
            <v>9999</v>
          </cell>
        </row>
        <row r="2169">
          <cell r="K2169">
            <v>142000000</v>
          </cell>
          <cell r="L2169">
            <v>0</v>
          </cell>
          <cell r="M2169">
            <v>9999</v>
          </cell>
        </row>
        <row r="2170">
          <cell r="K2170">
            <v>138000000</v>
          </cell>
          <cell r="L2170">
            <v>0</v>
          </cell>
          <cell r="M2170">
            <v>9999</v>
          </cell>
        </row>
        <row r="2171">
          <cell r="K2171">
            <v>120000000</v>
          </cell>
          <cell r="L2171">
            <v>0</v>
          </cell>
          <cell r="M2171">
            <v>9999</v>
          </cell>
        </row>
        <row r="2172">
          <cell r="K2172">
            <v>118000000</v>
          </cell>
          <cell r="L2172">
            <v>0</v>
          </cell>
          <cell r="M2172">
            <v>9999</v>
          </cell>
        </row>
        <row r="2173">
          <cell r="K2173">
            <v>112000000</v>
          </cell>
          <cell r="L2173">
            <v>0</v>
          </cell>
          <cell r="M2173">
            <v>9999</v>
          </cell>
        </row>
        <row r="2174">
          <cell r="K2174">
            <v>110000000</v>
          </cell>
          <cell r="L2174">
            <v>0</v>
          </cell>
          <cell r="M2174">
            <v>9999</v>
          </cell>
        </row>
        <row r="2175">
          <cell r="K2175">
            <v>109000000</v>
          </cell>
          <cell r="L2175">
            <v>0</v>
          </cell>
          <cell r="M2175">
            <v>9999</v>
          </cell>
        </row>
        <row r="2176">
          <cell r="K2176">
            <v>108500000</v>
          </cell>
          <cell r="L2176">
            <v>0</v>
          </cell>
          <cell r="M2176">
            <v>9999</v>
          </cell>
        </row>
        <row r="2177">
          <cell r="K2177">
            <v>107000000</v>
          </cell>
          <cell r="L2177">
            <v>0</v>
          </cell>
          <cell r="M2177">
            <v>9999</v>
          </cell>
        </row>
        <row r="2178">
          <cell r="K2178">
            <v>100000000</v>
          </cell>
          <cell r="L2178">
            <v>0</v>
          </cell>
          <cell r="M2178">
            <v>9999</v>
          </cell>
        </row>
        <row r="2179">
          <cell r="K2179">
            <v>100000000</v>
          </cell>
          <cell r="L2179">
            <v>0</v>
          </cell>
          <cell r="M2179">
            <v>9999</v>
          </cell>
        </row>
        <row r="2180">
          <cell r="K2180">
            <v>100000000</v>
          </cell>
          <cell r="L2180">
            <v>0</v>
          </cell>
          <cell r="M2180">
            <v>9999</v>
          </cell>
        </row>
        <row r="2181">
          <cell r="K2181">
            <v>98000000</v>
          </cell>
          <cell r="L2181">
            <v>0</v>
          </cell>
          <cell r="M2181">
            <v>9999</v>
          </cell>
        </row>
        <row r="2182">
          <cell r="K2182">
            <v>90000000</v>
          </cell>
          <cell r="L2182">
            <v>0</v>
          </cell>
          <cell r="M2182">
            <v>9999</v>
          </cell>
        </row>
        <row r="2183">
          <cell r="K2183">
            <v>88000000</v>
          </cell>
          <cell r="L2183">
            <v>0</v>
          </cell>
          <cell r="M2183">
            <v>9999</v>
          </cell>
        </row>
        <row r="2184">
          <cell r="K2184">
            <v>82000000</v>
          </cell>
          <cell r="L2184">
            <v>0</v>
          </cell>
          <cell r="M2184">
            <v>9999</v>
          </cell>
        </row>
        <row r="2185">
          <cell r="K2185">
            <v>80000000</v>
          </cell>
          <cell r="L2185">
            <v>0</v>
          </cell>
          <cell r="M2185">
            <v>9999</v>
          </cell>
        </row>
        <row r="2186">
          <cell r="K2186">
            <v>76000000</v>
          </cell>
          <cell r="L2186">
            <v>0</v>
          </cell>
          <cell r="M2186">
            <v>9999</v>
          </cell>
        </row>
        <row r="2187">
          <cell r="K2187">
            <v>74000000</v>
          </cell>
          <cell r="L2187">
            <v>0</v>
          </cell>
          <cell r="M2187">
            <v>9999</v>
          </cell>
        </row>
        <row r="2188">
          <cell r="K2188">
            <v>70000000</v>
          </cell>
          <cell r="L2188">
            <v>0</v>
          </cell>
          <cell r="M2188">
            <v>9999</v>
          </cell>
        </row>
        <row r="2189">
          <cell r="K2189">
            <v>60000000</v>
          </cell>
          <cell r="L2189">
            <v>0</v>
          </cell>
          <cell r="M2189">
            <v>9999</v>
          </cell>
        </row>
        <row r="2190">
          <cell r="K2190">
            <v>60000000</v>
          </cell>
          <cell r="L2190">
            <v>0</v>
          </cell>
          <cell r="M2190">
            <v>9999</v>
          </cell>
        </row>
        <row r="2191">
          <cell r="K2191">
            <v>60000000</v>
          </cell>
          <cell r="L2191">
            <v>0</v>
          </cell>
          <cell r="M2191">
            <v>9999</v>
          </cell>
        </row>
        <row r="2192">
          <cell r="K2192">
            <v>59000000</v>
          </cell>
          <cell r="L2192">
            <v>0</v>
          </cell>
          <cell r="M2192">
            <v>9999</v>
          </cell>
        </row>
        <row r="2193">
          <cell r="K2193">
            <v>58500000</v>
          </cell>
          <cell r="L2193">
            <v>0</v>
          </cell>
          <cell r="M2193">
            <v>9999</v>
          </cell>
        </row>
        <row r="2194">
          <cell r="K2194">
            <v>58000000</v>
          </cell>
          <cell r="L2194">
            <v>0</v>
          </cell>
          <cell r="M2194">
            <v>9999</v>
          </cell>
        </row>
        <row r="2195">
          <cell r="K2195">
            <v>56500000</v>
          </cell>
          <cell r="L2195">
            <v>0</v>
          </cell>
          <cell r="M2195">
            <v>9999</v>
          </cell>
        </row>
        <row r="2196">
          <cell r="K2196">
            <v>55000000</v>
          </cell>
          <cell r="L2196">
            <v>0</v>
          </cell>
          <cell r="M2196">
            <v>9999</v>
          </cell>
        </row>
        <row r="2197">
          <cell r="K2197">
            <v>54000000</v>
          </cell>
          <cell r="L2197">
            <v>0</v>
          </cell>
          <cell r="M2197">
            <v>9999</v>
          </cell>
        </row>
        <row r="2198">
          <cell r="K2198">
            <v>53000000</v>
          </cell>
          <cell r="L2198">
            <v>0</v>
          </cell>
          <cell r="M2198">
            <v>9999</v>
          </cell>
        </row>
        <row r="2199">
          <cell r="K2199">
            <v>53000000</v>
          </cell>
          <cell r="L2199">
            <v>0</v>
          </cell>
          <cell r="M2199">
            <v>9999</v>
          </cell>
        </row>
        <row r="2200">
          <cell r="K2200">
            <v>52500000</v>
          </cell>
          <cell r="L2200">
            <v>0</v>
          </cell>
          <cell r="M2200">
            <v>9999</v>
          </cell>
        </row>
        <row r="2201">
          <cell r="K2201">
            <v>50000000</v>
          </cell>
          <cell r="L2201">
            <v>0</v>
          </cell>
          <cell r="M2201">
            <v>9999</v>
          </cell>
        </row>
        <row r="2202">
          <cell r="K2202">
            <v>50000000</v>
          </cell>
          <cell r="L2202">
            <v>0</v>
          </cell>
          <cell r="M2202">
            <v>9999</v>
          </cell>
        </row>
        <row r="2203">
          <cell r="K2203">
            <v>50000000</v>
          </cell>
          <cell r="L2203">
            <v>0</v>
          </cell>
          <cell r="M2203">
            <v>9999</v>
          </cell>
        </row>
        <row r="2204">
          <cell r="K2204">
            <v>50000000</v>
          </cell>
          <cell r="L2204">
            <v>0</v>
          </cell>
          <cell r="M2204">
            <v>9999</v>
          </cell>
        </row>
        <row r="2205">
          <cell r="K2205">
            <v>50000000</v>
          </cell>
          <cell r="L2205">
            <v>0</v>
          </cell>
          <cell r="M2205">
            <v>9999</v>
          </cell>
        </row>
        <row r="2206">
          <cell r="K2206">
            <v>47500000</v>
          </cell>
          <cell r="L2206">
            <v>0</v>
          </cell>
          <cell r="M2206">
            <v>9999</v>
          </cell>
        </row>
        <row r="2207">
          <cell r="K2207">
            <v>47000000</v>
          </cell>
          <cell r="L2207">
            <v>0</v>
          </cell>
          <cell r="M2207">
            <v>9999</v>
          </cell>
        </row>
        <row r="2208">
          <cell r="K2208">
            <v>46000000</v>
          </cell>
          <cell r="L2208">
            <v>0</v>
          </cell>
          <cell r="M2208">
            <v>9999</v>
          </cell>
        </row>
        <row r="2209">
          <cell r="K2209">
            <v>44600000</v>
          </cell>
          <cell r="L2209">
            <v>0</v>
          </cell>
          <cell r="M2209">
            <v>9999</v>
          </cell>
        </row>
        <row r="2210">
          <cell r="K2210">
            <v>44500000</v>
          </cell>
          <cell r="L2210">
            <v>0</v>
          </cell>
          <cell r="M2210">
            <v>9999</v>
          </cell>
        </row>
        <row r="2211">
          <cell r="K2211">
            <v>44000000</v>
          </cell>
          <cell r="L2211">
            <v>0</v>
          </cell>
          <cell r="M2211">
            <v>9999</v>
          </cell>
        </row>
        <row r="2212">
          <cell r="K2212">
            <v>43500000</v>
          </cell>
          <cell r="L2212">
            <v>0</v>
          </cell>
          <cell r="M2212">
            <v>9999</v>
          </cell>
        </row>
        <row r="2213">
          <cell r="K2213">
            <v>42000000</v>
          </cell>
          <cell r="L2213">
            <v>0</v>
          </cell>
          <cell r="M2213">
            <v>9999</v>
          </cell>
        </row>
        <row r="2214">
          <cell r="K2214">
            <v>40000000</v>
          </cell>
          <cell r="L2214">
            <v>0</v>
          </cell>
          <cell r="M2214">
            <v>9999</v>
          </cell>
        </row>
        <row r="2215">
          <cell r="K2215">
            <v>37000000</v>
          </cell>
          <cell r="L2215">
            <v>0</v>
          </cell>
          <cell r="M2215">
            <v>9999</v>
          </cell>
        </row>
        <row r="2216">
          <cell r="K2216">
            <v>34000000</v>
          </cell>
          <cell r="L2216">
            <v>0</v>
          </cell>
          <cell r="M2216">
            <v>9999</v>
          </cell>
        </row>
        <row r="2217">
          <cell r="K2217">
            <v>33300000</v>
          </cell>
          <cell r="L2217">
            <v>0</v>
          </cell>
          <cell r="M2217">
            <v>9999</v>
          </cell>
        </row>
        <row r="2218">
          <cell r="K2218">
            <v>30000000</v>
          </cell>
          <cell r="L2218">
            <v>0</v>
          </cell>
          <cell r="M2218">
            <v>9999</v>
          </cell>
        </row>
        <row r="2219">
          <cell r="K2219">
            <v>29500000</v>
          </cell>
          <cell r="L2219">
            <v>0</v>
          </cell>
          <cell r="M2219">
            <v>9999</v>
          </cell>
        </row>
        <row r="2220">
          <cell r="K2220">
            <v>27500000</v>
          </cell>
          <cell r="L2220">
            <v>0</v>
          </cell>
          <cell r="M2220">
            <v>9999</v>
          </cell>
        </row>
        <row r="2221">
          <cell r="K2221">
            <v>27000000</v>
          </cell>
          <cell r="L2221">
            <v>0</v>
          </cell>
          <cell r="M2221">
            <v>9999</v>
          </cell>
        </row>
        <row r="2222">
          <cell r="K2222">
            <v>25000000</v>
          </cell>
          <cell r="L2222">
            <v>0</v>
          </cell>
          <cell r="M2222">
            <v>9999</v>
          </cell>
        </row>
        <row r="2223">
          <cell r="K2223">
            <v>24000000</v>
          </cell>
          <cell r="L2223">
            <v>0</v>
          </cell>
          <cell r="M2223">
            <v>9999</v>
          </cell>
        </row>
        <row r="2224">
          <cell r="K2224">
            <v>24000000</v>
          </cell>
          <cell r="L2224">
            <v>0</v>
          </cell>
          <cell r="M2224">
            <v>9999</v>
          </cell>
        </row>
        <row r="2225">
          <cell r="K2225">
            <v>24000000</v>
          </cell>
          <cell r="L2225">
            <v>0</v>
          </cell>
          <cell r="M2225">
            <v>9999</v>
          </cell>
        </row>
        <row r="2226">
          <cell r="K2226">
            <v>23000000</v>
          </cell>
          <cell r="L2226">
            <v>0</v>
          </cell>
          <cell r="M2226">
            <v>9999</v>
          </cell>
        </row>
        <row r="2227">
          <cell r="K2227">
            <v>22000000</v>
          </cell>
          <cell r="L2227">
            <v>0</v>
          </cell>
          <cell r="M2227">
            <v>9999</v>
          </cell>
        </row>
        <row r="2228">
          <cell r="K2228">
            <v>20000000</v>
          </cell>
          <cell r="L2228">
            <v>0</v>
          </cell>
          <cell r="M2228">
            <v>9999</v>
          </cell>
        </row>
        <row r="2229">
          <cell r="K2229">
            <v>20000000</v>
          </cell>
          <cell r="L2229">
            <v>0</v>
          </cell>
          <cell r="M2229">
            <v>9999</v>
          </cell>
        </row>
        <row r="2230">
          <cell r="K2230">
            <v>20000000</v>
          </cell>
          <cell r="L2230">
            <v>0</v>
          </cell>
          <cell r="M2230">
            <v>9999</v>
          </cell>
        </row>
        <row r="2231">
          <cell r="K2231">
            <v>20000000</v>
          </cell>
          <cell r="L2231">
            <v>0</v>
          </cell>
          <cell r="M2231">
            <v>9999</v>
          </cell>
        </row>
        <row r="2232">
          <cell r="K2232">
            <v>20000000</v>
          </cell>
          <cell r="L2232">
            <v>0</v>
          </cell>
          <cell r="M2232">
            <v>9999</v>
          </cell>
        </row>
        <row r="2233">
          <cell r="K2233">
            <v>19000000</v>
          </cell>
          <cell r="L2233">
            <v>0</v>
          </cell>
          <cell r="M2233">
            <v>9999</v>
          </cell>
        </row>
        <row r="2234">
          <cell r="K2234">
            <v>18700000</v>
          </cell>
          <cell r="L2234">
            <v>0</v>
          </cell>
          <cell r="M2234">
            <v>9999</v>
          </cell>
        </row>
        <row r="2235">
          <cell r="K2235">
            <v>15000000</v>
          </cell>
          <cell r="L2235">
            <v>0</v>
          </cell>
          <cell r="M2235">
            <v>9999</v>
          </cell>
        </row>
        <row r="2236">
          <cell r="K2236">
            <v>14500000</v>
          </cell>
          <cell r="L2236">
            <v>0</v>
          </cell>
          <cell r="M2236">
            <v>9999</v>
          </cell>
        </row>
        <row r="2237">
          <cell r="K2237">
            <v>14300000</v>
          </cell>
          <cell r="L2237">
            <v>0</v>
          </cell>
          <cell r="M2237">
            <v>9999</v>
          </cell>
        </row>
        <row r="2238">
          <cell r="K2238">
            <v>14000000</v>
          </cell>
          <cell r="L2238">
            <v>0</v>
          </cell>
          <cell r="M2238">
            <v>9999</v>
          </cell>
        </row>
        <row r="2239">
          <cell r="K2239">
            <v>12000000</v>
          </cell>
          <cell r="L2239">
            <v>0</v>
          </cell>
          <cell r="M2239">
            <v>9999</v>
          </cell>
        </row>
        <row r="2240">
          <cell r="K2240">
            <v>12000000</v>
          </cell>
          <cell r="L2240">
            <v>0</v>
          </cell>
          <cell r="M2240">
            <v>9999</v>
          </cell>
        </row>
        <row r="2241">
          <cell r="K2241">
            <v>11100000</v>
          </cell>
          <cell r="L2241">
            <v>0</v>
          </cell>
          <cell r="M2241">
            <v>9999</v>
          </cell>
        </row>
        <row r="2242">
          <cell r="K2242">
            <v>11000000</v>
          </cell>
          <cell r="L2242">
            <v>0</v>
          </cell>
          <cell r="M2242">
            <v>9999</v>
          </cell>
        </row>
        <row r="2243">
          <cell r="K2243">
            <v>10000000</v>
          </cell>
          <cell r="L2243">
            <v>0</v>
          </cell>
          <cell r="M2243">
            <v>9999</v>
          </cell>
        </row>
        <row r="2244">
          <cell r="K2244">
            <v>10000000</v>
          </cell>
          <cell r="L2244">
            <v>0</v>
          </cell>
          <cell r="M2244">
            <v>9999</v>
          </cell>
        </row>
        <row r="2245">
          <cell r="K2245">
            <v>10000000</v>
          </cell>
          <cell r="L2245">
            <v>0</v>
          </cell>
          <cell r="M2245">
            <v>9999</v>
          </cell>
        </row>
        <row r="2246">
          <cell r="K2246">
            <v>10000000</v>
          </cell>
          <cell r="L2246">
            <v>0</v>
          </cell>
          <cell r="M2246">
            <v>9999</v>
          </cell>
        </row>
        <row r="2247">
          <cell r="K2247">
            <v>10000000</v>
          </cell>
          <cell r="L2247">
            <v>0</v>
          </cell>
          <cell r="M2247">
            <v>9999</v>
          </cell>
        </row>
        <row r="2248">
          <cell r="K2248">
            <v>10000000</v>
          </cell>
          <cell r="L2248">
            <v>0</v>
          </cell>
          <cell r="M2248">
            <v>9999</v>
          </cell>
        </row>
        <row r="2249">
          <cell r="K2249">
            <v>10000000</v>
          </cell>
          <cell r="L2249">
            <v>0</v>
          </cell>
          <cell r="M2249">
            <v>9999</v>
          </cell>
        </row>
        <row r="2250">
          <cell r="K2250">
            <v>9000000</v>
          </cell>
          <cell r="L2250">
            <v>0</v>
          </cell>
          <cell r="M2250">
            <v>9999</v>
          </cell>
        </row>
        <row r="2251">
          <cell r="K2251">
            <v>9000000</v>
          </cell>
          <cell r="L2251">
            <v>0</v>
          </cell>
          <cell r="M2251">
            <v>9999</v>
          </cell>
        </row>
        <row r="2252">
          <cell r="K2252">
            <v>9000000</v>
          </cell>
          <cell r="L2252">
            <v>0</v>
          </cell>
          <cell r="M2252">
            <v>9999</v>
          </cell>
        </row>
        <row r="2253">
          <cell r="K2253">
            <v>9000000</v>
          </cell>
          <cell r="L2253">
            <v>0</v>
          </cell>
          <cell r="M2253">
            <v>9999</v>
          </cell>
        </row>
        <row r="2254">
          <cell r="K2254">
            <v>8000000</v>
          </cell>
          <cell r="L2254">
            <v>0</v>
          </cell>
          <cell r="M2254">
            <v>9999</v>
          </cell>
        </row>
        <row r="2255">
          <cell r="K2255">
            <v>8000000</v>
          </cell>
          <cell r="L2255">
            <v>0</v>
          </cell>
          <cell r="M2255">
            <v>9999</v>
          </cell>
        </row>
        <row r="2256">
          <cell r="K2256">
            <v>8000000</v>
          </cell>
          <cell r="L2256">
            <v>0</v>
          </cell>
          <cell r="M2256">
            <v>9999</v>
          </cell>
        </row>
        <row r="2257">
          <cell r="K2257">
            <v>7500000</v>
          </cell>
          <cell r="L2257">
            <v>0</v>
          </cell>
          <cell r="M2257">
            <v>9999</v>
          </cell>
        </row>
        <row r="2258">
          <cell r="K2258">
            <v>7250000</v>
          </cell>
          <cell r="L2258">
            <v>0</v>
          </cell>
          <cell r="M2258">
            <v>9999</v>
          </cell>
        </row>
        <row r="2259">
          <cell r="K2259">
            <v>7000000</v>
          </cell>
          <cell r="L2259">
            <v>0</v>
          </cell>
          <cell r="M2259">
            <v>9999</v>
          </cell>
        </row>
        <row r="2260">
          <cell r="K2260">
            <v>7000000</v>
          </cell>
          <cell r="L2260">
            <v>0</v>
          </cell>
          <cell r="M2260">
            <v>9999</v>
          </cell>
        </row>
        <row r="2261">
          <cell r="K2261">
            <v>7000000</v>
          </cell>
          <cell r="L2261">
            <v>0</v>
          </cell>
          <cell r="M2261">
            <v>9999</v>
          </cell>
        </row>
        <row r="2262">
          <cell r="K2262">
            <v>7000000</v>
          </cell>
          <cell r="L2262">
            <v>0</v>
          </cell>
          <cell r="M2262">
            <v>9999</v>
          </cell>
        </row>
        <row r="2263">
          <cell r="K2263">
            <v>7000000</v>
          </cell>
          <cell r="L2263">
            <v>0</v>
          </cell>
          <cell r="M2263">
            <v>9999</v>
          </cell>
        </row>
        <row r="2264">
          <cell r="K2264">
            <v>7000000</v>
          </cell>
          <cell r="L2264">
            <v>0</v>
          </cell>
          <cell r="M2264">
            <v>9999</v>
          </cell>
        </row>
        <row r="2265">
          <cell r="K2265">
            <v>7000000</v>
          </cell>
          <cell r="L2265">
            <v>0</v>
          </cell>
          <cell r="M2265">
            <v>9999</v>
          </cell>
        </row>
        <row r="2266">
          <cell r="K2266">
            <v>7000000</v>
          </cell>
          <cell r="L2266">
            <v>0</v>
          </cell>
          <cell r="M2266">
            <v>9999</v>
          </cell>
        </row>
        <row r="2267">
          <cell r="K2267">
            <v>7000000</v>
          </cell>
          <cell r="L2267">
            <v>0</v>
          </cell>
          <cell r="M2267">
            <v>9999</v>
          </cell>
        </row>
        <row r="2268">
          <cell r="K2268">
            <v>7000000</v>
          </cell>
          <cell r="L2268">
            <v>0</v>
          </cell>
          <cell r="M2268">
            <v>9999</v>
          </cell>
        </row>
        <row r="2269">
          <cell r="K2269">
            <v>7000000</v>
          </cell>
          <cell r="L2269">
            <v>0</v>
          </cell>
          <cell r="M2269">
            <v>9999</v>
          </cell>
        </row>
        <row r="2270">
          <cell r="K2270">
            <v>7000000</v>
          </cell>
          <cell r="L2270">
            <v>0</v>
          </cell>
          <cell r="M2270">
            <v>9999</v>
          </cell>
        </row>
        <row r="2271">
          <cell r="K2271">
            <v>7000000</v>
          </cell>
          <cell r="L2271">
            <v>0</v>
          </cell>
          <cell r="M2271">
            <v>9999</v>
          </cell>
        </row>
        <row r="2272">
          <cell r="K2272">
            <v>7000000</v>
          </cell>
          <cell r="L2272">
            <v>0</v>
          </cell>
          <cell r="M2272">
            <v>9999</v>
          </cell>
        </row>
        <row r="2273">
          <cell r="K2273">
            <v>6500000</v>
          </cell>
          <cell r="L2273">
            <v>0</v>
          </cell>
          <cell r="M2273">
            <v>9999</v>
          </cell>
        </row>
        <row r="2274">
          <cell r="K2274">
            <v>6200000</v>
          </cell>
          <cell r="L2274">
            <v>0</v>
          </cell>
          <cell r="M2274">
            <v>9999</v>
          </cell>
        </row>
        <row r="2275">
          <cell r="K2275">
            <v>6000000</v>
          </cell>
          <cell r="L2275">
            <v>0</v>
          </cell>
          <cell r="M2275">
            <v>9999</v>
          </cell>
        </row>
        <row r="2276">
          <cell r="K2276">
            <v>6000000</v>
          </cell>
          <cell r="L2276">
            <v>0</v>
          </cell>
          <cell r="M2276">
            <v>9999</v>
          </cell>
        </row>
        <row r="2277">
          <cell r="K2277">
            <v>6000000</v>
          </cell>
          <cell r="L2277">
            <v>0</v>
          </cell>
          <cell r="M2277">
            <v>9999</v>
          </cell>
        </row>
        <row r="2278">
          <cell r="K2278">
            <v>6000000</v>
          </cell>
          <cell r="L2278">
            <v>0</v>
          </cell>
          <cell r="M2278">
            <v>9999</v>
          </cell>
        </row>
        <row r="2279">
          <cell r="K2279">
            <v>6000000</v>
          </cell>
          <cell r="L2279">
            <v>0</v>
          </cell>
          <cell r="M2279">
            <v>9999</v>
          </cell>
        </row>
        <row r="2280">
          <cell r="K2280">
            <v>6000000</v>
          </cell>
          <cell r="L2280">
            <v>0</v>
          </cell>
          <cell r="M2280">
            <v>9999</v>
          </cell>
        </row>
        <row r="2281">
          <cell r="K2281">
            <v>5900000</v>
          </cell>
          <cell r="L2281">
            <v>0</v>
          </cell>
          <cell r="M2281">
            <v>9999</v>
          </cell>
        </row>
        <row r="2282">
          <cell r="K2282">
            <v>5700000</v>
          </cell>
          <cell r="L2282">
            <v>0</v>
          </cell>
          <cell r="M2282">
            <v>9999</v>
          </cell>
        </row>
        <row r="2283">
          <cell r="K2283">
            <v>5600000</v>
          </cell>
          <cell r="L2283">
            <v>0</v>
          </cell>
          <cell r="M2283">
            <v>9999</v>
          </cell>
        </row>
        <row r="2284">
          <cell r="K2284">
            <v>5600000</v>
          </cell>
          <cell r="L2284">
            <v>0</v>
          </cell>
          <cell r="M2284">
            <v>9999</v>
          </cell>
        </row>
        <row r="2285">
          <cell r="K2285">
            <v>5500000</v>
          </cell>
          <cell r="L2285">
            <v>0</v>
          </cell>
          <cell r="M2285">
            <v>9999</v>
          </cell>
        </row>
        <row r="2286">
          <cell r="K2286">
            <v>5500000</v>
          </cell>
          <cell r="L2286">
            <v>0</v>
          </cell>
          <cell r="M2286">
            <v>9999</v>
          </cell>
        </row>
        <row r="2287">
          <cell r="K2287">
            <v>5500000</v>
          </cell>
          <cell r="L2287">
            <v>0</v>
          </cell>
          <cell r="M2287">
            <v>9999</v>
          </cell>
        </row>
        <row r="2288">
          <cell r="K2288">
            <v>5500000</v>
          </cell>
          <cell r="L2288">
            <v>0</v>
          </cell>
          <cell r="M2288">
            <v>9999</v>
          </cell>
        </row>
        <row r="2289">
          <cell r="K2289">
            <v>5000000</v>
          </cell>
          <cell r="L2289">
            <v>0</v>
          </cell>
          <cell r="M2289">
            <v>9999</v>
          </cell>
        </row>
        <row r="2290">
          <cell r="K2290">
            <v>5000000</v>
          </cell>
          <cell r="L2290">
            <v>0</v>
          </cell>
          <cell r="M2290">
            <v>9999</v>
          </cell>
        </row>
        <row r="2291">
          <cell r="K2291">
            <v>5000000</v>
          </cell>
          <cell r="L2291">
            <v>0</v>
          </cell>
          <cell r="M2291">
            <v>9999</v>
          </cell>
        </row>
        <row r="2292">
          <cell r="K2292">
            <v>5000000</v>
          </cell>
          <cell r="L2292">
            <v>0</v>
          </cell>
          <cell r="M2292">
            <v>9999</v>
          </cell>
        </row>
        <row r="2293">
          <cell r="K2293">
            <v>5000000</v>
          </cell>
          <cell r="L2293">
            <v>0</v>
          </cell>
          <cell r="M2293">
            <v>9999</v>
          </cell>
        </row>
        <row r="2294">
          <cell r="K2294">
            <v>5000000</v>
          </cell>
          <cell r="L2294">
            <v>0</v>
          </cell>
          <cell r="M2294">
            <v>9999</v>
          </cell>
        </row>
        <row r="2295">
          <cell r="K2295">
            <v>5000000</v>
          </cell>
          <cell r="L2295">
            <v>0</v>
          </cell>
          <cell r="M2295">
            <v>9999</v>
          </cell>
        </row>
        <row r="2296">
          <cell r="K2296">
            <v>5000000</v>
          </cell>
          <cell r="L2296">
            <v>0</v>
          </cell>
          <cell r="M2296">
            <v>9999</v>
          </cell>
        </row>
        <row r="2297">
          <cell r="K2297">
            <v>5000000</v>
          </cell>
          <cell r="L2297">
            <v>0</v>
          </cell>
          <cell r="M2297">
            <v>9999</v>
          </cell>
        </row>
        <row r="2298">
          <cell r="K2298">
            <v>5000000</v>
          </cell>
          <cell r="L2298">
            <v>0</v>
          </cell>
          <cell r="M2298">
            <v>9999</v>
          </cell>
        </row>
        <row r="2299">
          <cell r="K2299">
            <v>5000000</v>
          </cell>
          <cell r="L2299">
            <v>0</v>
          </cell>
          <cell r="M2299">
            <v>9999</v>
          </cell>
        </row>
        <row r="2300">
          <cell r="K2300">
            <v>5000000</v>
          </cell>
          <cell r="L2300">
            <v>0</v>
          </cell>
          <cell r="M2300">
            <v>9999</v>
          </cell>
        </row>
        <row r="2301">
          <cell r="K2301">
            <v>5000000</v>
          </cell>
          <cell r="L2301">
            <v>0</v>
          </cell>
          <cell r="M2301">
            <v>9999</v>
          </cell>
        </row>
        <row r="2302">
          <cell r="K2302">
            <v>5000000</v>
          </cell>
          <cell r="L2302">
            <v>0</v>
          </cell>
          <cell r="M2302">
            <v>9999</v>
          </cell>
        </row>
        <row r="2303">
          <cell r="K2303">
            <v>5000000</v>
          </cell>
          <cell r="L2303">
            <v>0</v>
          </cell>
          <cell r="M2303">
            <v>9999</v>
          </cell>
        </row>
        <row r="2304">
          <cell r="K2304">
            <v>5000000</v>
          </cell>
          <cell r="L2304">
            <v>0</v>
          </cell>
          <cell r="M2304">
            <v>9999</v>
          </cell>
        </row>
        <row r="2305">
          <cell r="K2305">
            <v>5000000</v>
          </cell>
          <cell r="L2305">
            <v>0</v>
          </cell>
          <cell r="M2305">
            <v>9999</v>
          </cell>
        </row>
        <row r="2306">
          <cell r="K2306">
            <v>5000000</v>
          </cell>
          <cell r="L2306">
            <v>0</v>
          </cell>
          <cell r="M2306">
            <v>9999</v>
          </cell>
        </row>
        <row r="2307">
          <cell r="K2307">
            <v>5000000</v>
          </cell>
          <cell r="L2307">
            <v>0</v>
          </cell>
          <cell r="M2307">
            <v>9999</v>
          </cell>
        </row>
        <row r="2308">
          <cell r="K2308">
            <v>5000000</v>
          </cell>
          <cell r="L2308">
            <v>0</v>
          </cell>
          <cell r="M2308">
            <v>9999</v>
          </cell>
        </row>
        <row r="2309">
          <cell r="K2309">
            <v>5000000</v>
          </cell>
          <cell r="L2309">
            <v>0</v>
          </cell>
          <cell r="M2309">
            <v>9999</v>
          </cell>
        </row>
        <row r="2310">
          <cell r="K2310">
            <v>5000000</v>
          </cell>
          <cell r="L2310">
            <v>0</v>
          </cell>
          <cell r="M2310">
            <v>9999</v>
          </cell>
        </row>
        <row r="2311">
          <cell r="K2311">
            <v>5000000</v>
          </cell>
          <cell r="L2311">
            <v>0</v>
          </cell>
          <cell r="M2311">
            <v>9999</v>
          </cell>
        </row>
        <row r="2312">
          <cell r="K2312">
            <v>5000000</v>
          </cell>
          <cell r="L2312">
            <v>0</v>
          </cell>
          <cell r="M2312">
            <v>9999</v>
          </cell>
        </row>
        <row r="2313">
          <cell r="K2313">
            <v>5000000</v>
          </cell>
          <cell r="L2313">
            <v>0</v>
          </cell>
          <cell r="M2313">
            <v>9999</v>
          </cell>
        </row>
        <row r="2314">
          <cell r="K2314">
            <v>5000000</v>
          </cell>
          <cell r="L2314">
            <v>0</v>
          </cell>
          <cell r="M2314">
            <v>9999</v>
          </cell>
        </row>
        <row r="2315">
          <cell r="K2315">
            <v>5000000</v>
          </cell>
          <cell r="L2315">
            <v>0</v>
          </cell>
          <cell r="M2315">
            <v>9999</v>
          </cell>
        </row>
        <row r="2316">
          <cell r="K2316">
            <v>5000000</v>
          </cell>
          <cell r="L2316">
            <v>0</v>
          </cell>
          <cell r="M2316">
            <v>9999</v>
          </cell>
        </row>
        <row r="2317">
          <cell r="K2317">
            <v>5000000</v>
          </cell>
          <cell r="L2317">
            <v>0</v>
          </cell>
          <cell r="M2317">
            <v>9999</v>
          </cell>
        </row>
        <row r="2318">
          <cell r="K2318">
            <v>5000000</v>
          </cell>
          <cell r="L2318">
            <v>0</v>
          </cell>
          <cell r="M2318">
            <v>9999</v>
          </cell>
        </row>
        <row r="2319">
          <cell r="K2319">
            <v>5000000</v>
          </cell>
          <cell r="L2319">
            <v>0</v>
          </cell>
          <cell r="M2319">
            <v>9999</v>
          </cell>
        </row>
        <row r="2320">
          <cell r="K2320">
            <v>4500000</v>
          </cell>
          <cell r="L2320">
            <v>0</v>
          </cell>
          <cell r="M2320">
            <v>9999</v>
          </cell>
        </row>
        <row r="2321">
          <cell r="K2321">
            <v>4500000</v>
          </cell>
          <cell r="L2321">
            <v>0</v>
          </cell>
          <cell r="M2321">
            <v>9999</v>
          </cell>
        </row>
        <row r="2322">
          <cell r="K2322">
            <v>4500000</v>
          </cell>
          <cell r="L2322">
            <v>0</v>
          </cell>
          <cell r="M2322">
            <v>9999</v>
          </cell>
        </row>
        <row r="2323">
          <cell r="K2323">
            <v>4500000</v>
          </cell>
          <cell r="L2323">
            <v>0</v>
          </cell>
          <cell r="M2323">
            <v>9999</v>
          </cell>
        </row>
        <row r="2324">
          <cell r="K2324">
            <v>4500000</v>
          </cell>
          <cell r="L2324">
            <v>0</v>
          </cell>
          <cell r="M2324">
            <v>9999</v>
          </cell>
        </row>
        <row r="2325">
          <cell r="K2325">
            <v>4500000</v>
          </cell>
          <cell r="L2325">
            <v>0</v>
          </cell>
          <cell r="M2325">
            <v>9999</v>
          </cell>
        </row>
        <row r="2326">
          <cell r="K2326">
            <v>4500000</v>
          </cell>
          <cell r="L2326">
            <v>0</v>
          </cell>
          <cell r="M2326">
            <v>9999</v>
          </cell>
        </row>
        <row r="2327">
          <cell r="K2327">
            <v>4000000</v>
          </cell>
          <cell r="L2327">
            <v>0</v>
          </cell>
          <cell r="M2327">
            <v>9999</v>
          </cell>
        </row>
        <row r="2328">
          <cell r="K2328">
            <v>4000000</v>
          </cell>
          <cell r="L2328">
            <v>0</v>
          </cell>
          <cell r="M2328">
            <v>9999</v>
          </cell>
        </row>
        <row r="2329">
          <cell r="K2329">
            <v>4000000</v>
          </cell>
          <cell r="L2329">
            <v>0</v>
          </cell>
          <cell r="M2329">
            <v>9999</v>
          </cell>
        </row>
        <row r="2330">
          <cell r="K2330">
            <v>4000000</v>
          </cell>
          <cell r="L2330">
            <v>0</v>
          </cell>
          <cell r="M2330">
            <v>9999</v>
          </cell>
        </row>
        <row r="2331">
          <cell r="K2331">
            <v>4000000</v>
          </cell>
          <cell r="L2331">
            <v>0</v>
          </cell>
          <cell r="M2331">
            <v>9999</v>
          </cell>
        </row>
        <row r="2332">
          <cell r="K2332">
            <v>4000000</v>
          </cell>
          <cell r="L2332">
            <v>0</v>
          </cell>
          <cell r="M2332">
            <v>9999</v>
          </cell>
        </row>
        <row r="2333">
          <cell r="K2333">
            <v>4000000</v>
          </cell>
          <cell r="L2333">
            <v>0</v>
          </cell>
          <cell r="M2333">
            <v>9999</v>
          </cell>
        </row>
        <row r="2334">
          <cell r="K2334">
            <v>4000000</v>
          </cell>
          <cell r="L2334">
            <v>0</v>
          </cell>
          <cell r="M2334">
            <v>9999</v>
          </cell>
        </row>
        <row r="2335">
          <cell r="K2335">
            <v>4000000</v>
          </cell>
          <cell r="L2335">
            <v>0</v>
          </cell>
          <cell r="M2335">
            <v>9999</v>
          </cell>
        </row>
        <row r="2336">
          <cell r="K2336">
            <v>4000000</v>
          </cell>
          <cell r="L2336">
            <v>0</v>
          </cell>
          <cell r="M2336">
            <v>9999</v>
          </cell>
        </row>
        <row r="2337">
          <cell r="K2337">
            <v>4000000</v>
          </cell>
          <cell r="L2337">
            <v>0</v>
          </cell>
          <cell r="M2337">
            <v>9999</v>
          </cell>
        </row>
        <row r="2338">
          <cell r="K2338">
            <v>4000000</v>
          </cell>
          <cell r="L2338">
            <v>0</v>
          </cell>
          <cell r="M2338">
            <v>9999</v>
          </cell>
        </row>
        <row r="2339">
          <cell r="K2339">
            <v>3500000</v>
          </cell>
          <cell r="L2339">
            <v>0</v>
          </cell>
          <cell r="M2339">
            <v>9999</v>
          </cell>
        </row>
        <row r="2340">
          <cell r="K2340">
            <v>3500000</v>
          </cell>
          <cell r="L2340">
            <v>0</v>
          </cell>
          <cell r="M2340">
            <v>9999</v>
          </cell>
        </row>
        <row r="2341">
          <cell r="K2341">
            <v>3500000</v>
          </cell>
          <cell r="L2341">
            <v>0</v>
          </cell>
          <cell r="M2341">
            <v>9999</v>
          </cell>
        </row>
        <row r="2342">
          <cell r="K2342">
            <v>3500000</v>
          </cell>
          <cell r="L2342">
            <v>0</v>
          </cell>
          <cell r="M2342">
            <v>9999</v>
          </cell>
        </row>
        <row r="2343">
          <cell r="K2343">
            <v>3500000</v>
          </cell>
          <cell r="L2343">
            <v>0</v>
          </cell>
          <cell r="M2343">
            <v>9999</v>
          </cell>
        </row>
        <row r="2344">
          <cell r="K2344">
            <v>3000000</v>
          </cell>
          <cell r="L2344">
            <v>0</v>
          </cell>
          <cell r="M2344">
            <v>9999</v>
          </cell>
        </row>
        <row r="2345">
          <cell r="K2345">
            <v>3000000</v>
          </cell>
          <cell r="L2345">
            <v>0</v>
          </cell>
          <cell r="M2345">
            <v>9999</v>
          </cell>
        </row>
        <row r="2346">
          <cell r="K2346">
            <v>3000000</v>
          </cell>
          <cell r="L2346">
            <v>0</v>
          </cell>
          <cell r="M2346">
            <v>9999</v>
          </cell>
        </row>
        <row r="2347">
          <cell r="K2347">
            <v>3000000</v>
          </cell>
          <cell r="L2347">
            <v>0</v>
          </cell>
          <cell r="M2347">
            <v>9999</v>
          </cell>
        </row>
        <row r="2348">
          <cell r="K2348">
            <v>2500000</v>
          </cell>
          <cell r="L2348">
            <v>0</v>
          </cell>
          <cell r="M2348">
            <v>9999</v>
          </cell>
        </row>
        <row r="2349">
          <cell r="K2349">
            <v>2500000</v>
          </cell>
          <cell r="L2349">
            <v>0</v>
          </cell>
          <cell r="M2349">
            <v>9999</v>
          </cell>
        </row>
        <row r="2350">
          <cell r="K2350">
            <v>2000000</v>
          </cell>
          <cell r="L2350">
            <v>0</v>
          </cell>
          <cell r="M2350">
            <v>9999</v>
          </cell>
        </row>
        <row r="2351">
          <cell r="K2351">
            <v>2000000</v>
          </cell>
          <cell r="L2351">
            <v>0</v>
          </cell>
          <cell r="M2351">
            <v>9999</v>
          </cell>
        </row>
        <row r="2352">
          <cell r="K2352">
            <v>2000000</v>
          </cell>
          <cell r="L2352">
            <v>0</v>
          </cell>
          <cell r="M2352">
            <v>9999</v>
          </cell>
        </row>
        <row r="2353">
          <cell r="K2353">
            <v>2000000</v>
          </cell>
          <cell r="L2353">
            <v>0</v>
          </cell>
          <cell r="M2353">
            <v>9999</v>
          </cell>
        </row>
        <row r="2354">
          <cell r="K2354">
            <v>2000000</v>
          </cell>
          <cell r="L2354">
            <v>0</v>
          </cell>
          <cell r="M2354">
            <v>9999</v>
          </cell>
        </row>
        <row r="2355">
          <cell r="K2355">
            <v>2000000</v>
          </cell>
          <cell r="L2355">
            <v>0</v>
          </cell>
          <cell r="M2355">
            <v>9999</v>
          </cell>
        </row>
        <row r="2356">
          <cell r="K2356">
            <v>2000000</v>
          </cell>
          <cell r="L2356">
            <v>0</v>
          </cell>
          <cell r="M2356">
            <v>9999</v>
          </cell>
        </row>
        <row r="2357">
          <cell r="K2357">
            <v>2000000</v>
          </cell>
          <cell r="L2357">
            <v>0</v>
          </cell>
          <cell r="M2357">
            <v>9999</v>
          </cell>
        </row>
        <row r="2358">
          <cell r="K2358">
            <v>2000000</v>
          </cell>
          <cell r="L2358">
            <v>0</v>
          </cell>
          <cell r="M2358">
            <v>9999</v>
          </cell>
        </row>
        <row r="2359">
          <cell r="K2359">
            <v>2000000</v>
          </cell>
          <cell r="L2359">
            <v>0</v>
          </cell>
          <cell r="M2359">
            <v>9999</v>
          </cell>
        </row>
        <row r="2360">
          <cell r="K2360">
            <v>2000000</v>
          </cell>
          <cell r="L2360">
            <v>0</v>
          </cell>
          <cell r="M2360">
            <v>9999</v>
          </cell>
        </row>
        <row r="2361">
          <cell r="K2361">
            <v>2000000</v>
          </cell>
          <cell r="L2361">
            <v>0</v>
          </cell>
          <cell r="M2361">
            <v>9999</v>
          </cell>
        </row>
        <row r="2362">
          <cell r="K2362">
            <v>2000000</v>
          </cell>
          <cell r="L2362">
            <v>0</v>
          </cell>
          <cell r="M2362">
            <v>9999</v>
          </cell>
        </row>
        <row r="2363">
          <cell r="K2363">
            <v>2000000</v>
          </cell>
          <cell r="L2363">
            <v>0</v>
          </cell>
          <cell r="M2363">
            <v>9999</v>
          </cell>
        </row>
        <row r="2364">
          <cell r="K2364">
            <v>2000000</v>
          </cell>
          <cell r="L2364">
            <v>0</v>
          </cell>
          <cell r="M2364">
            <v>9999</v>
          </cell>
        </row>
        <row r="2365">
          <cell r="K2365">
            <v>1500000</v>
          </cell>
          <cell r="L2365">
            <v>0</v>
          </cell>
          <cell r="M2365">
            <v>9999</v>
          </cell>
        </row>
        <row r="2366">
          <cell r="K2366">
            <v>1000000</v>
          </cell>
          <cell r="L2366">
            <v>0</v>
          </cell>
          <cell r="M2366">
            <v>9999</v>
          </cell>
        </row>
        <row r="2367">
          <cell r="K2367">
            <v>0</v>
          </cell>
          <cell r="L2367">
            <v>93858828994</v>
          </cell>
          <cell r="M2367">
            <v>0</v>
          </cell>
        </row>
        <row r="2368">
          <cell r="K2368">
            <v>0</v>
          </cell>
          <cell r="L2368">
            <v>0</v>
          </cell>
        </row>
        <row r="2369">
          <cell r="K2369">
            <v>0</v>
          </cell>
          <cell r="L2369">
            <v>0</v>
          </cell>
        </row>
        <row r="2370">
          <cell r="K2370">
            <v>0</v>
          </cell>
          <cell r="L2370">
            <v>0</v>
          </cell>
        </row>
        <row r="2371">
          <cell r="K2371">
            <v>0</v>
          </cell>
          <cell r="L2371">
            <v>0</v>
          </cell>
        </row>
        <row r="2372">
          <cell r="K2372">
            <v>0</v>
          </cell>
          <cell r="L2372">
            <v>0</v>
          </cell>
        </row>
        <row r="2373">
          <cell r="K2373">
            <v>0</v>
          </cell>
          <cell r="L2373">
            <v>0</v>
          </cell>
        </row>
        <row r="2374">
          <cell r="K2374">
            <v>0</v>
          </cell>
          <cell r="L2374">
            <v>0</v>
          </cell>
        </row>
        <row r="2375">
          <cell r="K2375">
            <v>0</v>
          </cell>
          <cell r="L2375">
            <v>0</v>
          </cell>
        </row>
        <row r="2376">
          <cell r="K2376">
            <v>0</v>
          </cell>
          <cell r="L2376">
            <v>0</v>
          </cell>
        </row>
        <row r="2377">
          <cell r="K2377">
            <v>0</v>
          </cell>
          <cell r="L2377">
            <v>0</v>
          </cell>
        </row>
        <row r="2378">
          <cell r="K2378">
            <v>0</v>
          </cell>
          <cell r="L2378">
            <v>0</v>
          </cell>
        </row>
        <row r="2379">
          <cell r="K2379">
            <v>0</v>
          </cell>
          <cell r="L2379">
            <v>0</v>
          </cell>
        </row>
        <row r="2380">
          <cell r="K2380">
            <v>0</v>
          </cell>
          <cell r="L2380">
            <v>0</v>
          </cell>
        </row>
        <row r="2381">
          <cell r="K2381">
            <v>0</v>
          </cell>
          <cell r="L2381">
            <v>0</v>
          </cell>
        </row>
        <row r="2382">
          <cell r="K2382">
            <v>0</v>
          </cell>
          <cell r="L2382">
            <v>0</v>
          </cell>
        </row>
        <row r="2383">
          <cell r="K2383">
            <v>0</v>
          </cell>
          <cell r="L2383">
            <v>0</v>
          </cell>
        </row>
        <row r="2384">
          <cell r="K2384">
            <v>0</v>
          </cell>
          <cell r="L2384">
            <v>0</v>
          </cell>
        </row>
        <row r="2385">
          <cell r="K2385">
            <v>0</v>
          </cell>
          <cell r="L2385">
            <v>0</v>
          </cell>
        </row>
        <row r="2386">
          <cell r="K2386">
            <v>0</v>
          </cell>
          <cell r="L2386">
            <v>0</v>
          </cell>
        </row>
        <row r="2387">
          <cell r="K2387">
            <v>0</v>
          </cell>
          <cell r="L2387">
            <v>0</v>
          </cell>
        </row>
        <row r="2388">
          <cell r="K2388">
            <v>0</v>
          </cell>
          <cell r="L2388">
            <v>0</v>
          </cell>
        </row>
        <row r="2389">
          <cell r="K2389">
            <v>0</v>
          </cell>
          <cell r="L2389">
            <v>0</v>
          </cell>
        </row>
        <row r="2390">
          <cell r="K2390">
            <v>0</v>
          </cell>
          <cell r="L2390">
            <v>0</v>
          </cell>
        </row>
        <row r="2391">
          <cell r="K2391">
            <v>0</v>
          </cell>
          <cell r="L2391">
            <v>0</v>
          </cell>
        </row>
        <row r="2392">
          <cell r="K2392">
            <v>0</v>
          </cell>
          <cell r="L2392">
            <v>0</v>
          </cell>
        </row>
        <row r="2393">
          <cell r="K2393">
            <v>0</v>
          </cell>
          <cell r="L2393">
            <v>0</v>
          </cell>
        </row>
        <row r="2394">
          <cell r="K2394">
            <v>0</v>
          </cell>
          <cell r="L2394">
            <v>0</v>
          </cell>
        </row>
        <row r="2395">
          <cell r="K2395">
            <v>0</v>
          </cell>
          <cell r="L2395">
            <v>0</v>
          </cell>
        </row>
        <row r="2396">
          <cell r="K2396">
            <v>0</v>
          </cell>
          <cell r="L2396">
            <v>0</v>
          </cell>
        </row>
        <row r="2397">
          <cell r="K2397">
            <v>0</v>
          </cell>
          <cell r="L2397">
            <v>0</v>
          </cell>
        </row>
        <row r="2398">
          <cell r="K2398">
            <v>0</v>
          </cell>
          <cell r="L2398">
            <v>0</v>
          </cell>
        </row>
        <row r="2399">
          <cell r="K2399">
            <v>0</v>
          </cell>
          <cell r="L2399">
            <v>0</v>
          </cell>
        </row>
        <row r="2400">
          <cell r="K2400">
            <v>0</v>
          </cell>
          <cell r="L2400">
            <v>0</v>
          </cell>
        </row>
        <row r="2401">
          <cell r="K2401">
            <v>0</v>
          </cell>
          <cell r="L2401">
            <v>0</v>
          </cell>
        </row>
        <row r="2402">
          <cell r="K2402">
            <v>0</v>
          </cell>
          <cell r="L2402">
            <v>0</v>
          </cell>
        </row>
        <row r="2403">
          <cell r="K2403">
            <v>0</v>
          </cell>
          <cell r="L2403">
            <v>0</v>
          </cell>
        </row>
        <row r="2404">
          <cell r="K2404">
            <v>0</v>
          </cell>
          <cell r="L2404">
            <v>0</v>
          </cell>
        </row>
        <row r="2405">
          <cell r="K2405">
            <v>0</v>
          </cell>
          <cell r="L2405">
            <v>0</v>
          </cell>
        </row>
        <row r="2406">
          <cell r="K2406">
            <v>0</v>
          </cell>
          <cell r="L2406">
            <v>0</v>
          </cell>
        </row>
        <row r="2407">
          <cell r="K2407">
            <v>0</v>
          </cell>
          <cell r="L2407">
            <v>0</v>
          </cell>
        </row>
        <row r="2408">
          <cell r="K2408">
            <v>0</v>
          </cell>
          <cell r="L2408">
            <v>0</v>
          </cell>
        </row>
        <row r="2409">
          <cell r="K2409">
            <v>0</v>
          </cell>
          <cell r="L2409">
            <v>0</v>
          </cell>
        </row>
        <row r="2410">
          <cell r="K2410">
            <v>0</v>
          </cell>
          <cell r="L2410">
            <v>0</v>
          </cell>
        </row>
        <row r="2411">
          <cell r="K2411">
            <v>0</v>
          </cell>
          <cell r="L2411">
            <v>0</v>
          </cell>
        </row>
        <row r="2412">
          <cell r="K2412">
            <v>0</v>
          </cell>
          <cell r="L2412">
            <v>0</v>
          </cell>
        </row>
        <row r="2413">
          <cell r="K2413">
            <v>0</v>
          </cell>
          <cell r="L2413">
            <v>0</v>
          </cell>
        </row>
        <row r="2414">
          <cell r="K2414">
            <v>0</v>
          </cell>
          <cell r="L2414">
            <v>0</v>
          </cell>
        </row>
        <row r="2415">
          <cell r="K2415">
            <v>0</v>
          </cell>
          <cell r="L2415">
            <v>0</v>
          </cell>
        </row>
        <row r="2416">
          <cell r="K2416">
            <v>0</v>
          </cell>
          <cell r="L2416">
            <v>0</v>
          </cell>
        </row>
        <row r="2417">
          <cell r="K2417">
            <v>0</v>
          </cell>
          <cell r="L2417">
            <v>0</v>
          </cell>
        </row>
        <row r="2418">
          <cell r="K2418">
            <v>0</v>
          </cell>
          <cell r="L2418">
            <v>0</v>
          </cell>
        </row>
        <row r="2419">
          <cell r="K2419">
            <v>0</v>
          </cell>
          <cell r="L2419">
            <v>0</v>
          </cell>
        </row>
        <row r="2420">
          <cell r="K2420">
            <v>0</v>
          </cell>
          <cell r="L2420">
            <v>0</v>
          </cell>
        </row>
        <row r="2421">
          <cell r="K2421">
            <v>0</v>
          </cell>
          <cell r="L2421">
            <v>0</v>
          </cell>
        </row>
        <row r="2422">
          <cell r="K2422">
            <v>0</v>
          </cell>
          <cell r="L2422">
            <v>0</v>
          </cell>
        </row>
        <row r="2423">
          <cell r="K2423">
            <v>0</v>
          </cell>
          <cell r="L2423">
            <v>0</v>
          </cell>
        </row>
        <row r="2424">
          <cell r="K2424">
            <v>0</v>
          </cell>
          <cell r="L2424">
            <v>0</v>
          </cell>
        </row>
        <row r="2425">
          <cell r="K2425">
            <v>0</v>
          </cell>
          <cell r="L2425">
            <v>0</v>
          </cell>
        </row>
        <row r="2426">
          <cell r="K2426">
            <v>0</v>
          </cell>
          <cell r="L2426">
            <v>0</v>
          </cell>
        </row>
        <row r="2427">
          <cell r="K2427">
            <v>0</v>
          </cell>
          <cell r="L2427">
            <v>0</v>
          </cell>
        </row>
        <row r="2428">
          <cell r="K2428">
            <v>0</v>
          </cell>
          <cell r="L2428">
            <v>0</v>
          </cell>
        </row>
        <row r="2429">
          <cell r="K2429">
            <v>0</v>
          </cell>
          <cell r="L2429">
            <v>0</v>
          </cell>
        </row>
        <row r="2430">
          <cell r="K2430">
            <v>0</v>
          </cell>
          <cell r="L2430">
            <v>0</v>
          </cell>
        </row>
        <row r="2431">
          <cell r="K2431">
            <v>0</v>
          </cell>
          <cell r="L2431">
            <v>0</v>
          </cell>
        </row>
        <row r="2432">
          <cell r="K2432">
            <v>0</v>
          </cell>
          <cell r="L2432">
            <v>0</v>
          </cell>
        </row>
        <row r="2433">
          <cell r="K2433">
            <v>0</v>
          </cell>
          <cell r="L2433">
            <v>0</v>
          </cell>
        </row>
        <row r="2434">
          <cell r="K2434">
            <v>0</v>
          </cell>
          <cell r="L2434">
            <v>0</v>
          </cell>
        </row>
        <row r="2435">
          <cell r="K2435">
            <v>0</v>
          </cell>
          <cell r="L2435">
            <v>0</v>
          </cell>
        </row>
        <row r="2436">
          <cell r="K2436">
            <v>0</v>
          </cell>
          <cell r="L2436">
            <v>0</v>
          </cell>
        </row>
        <row r="2437">
          <cell r="K2437">
            <v>0</v>
          </cell>
          <cell r="L2437">
            <v>0</v>
          </cell>
        </row>
        <row r="2438">
          <cell r="K2438">
            <v>0</v>
          </cell>
          <cell r="L2438">
            <v>0</v>
          </cell>
        </row>
        <row r="2439">
          <cell r="K2439">
            <v>0</v>
          </cell>
          <cell r="L2439">
            <v>0</v>
          </cell>
        </row>
        <row r="2440">
          <cell r="K2440">
            <v>0</v>
          </cell>
          <cell r="L2440">
            <v>0</v>
          </cell>
        </row>
        <row r="2441">
          <cell r="K2441">
            <v>0</v>
          </cell>
          <cell r="L2441">
            <v>0</v>
          </cell>
        </row>
        <row r="2442">
          <cell r="K2442">
            <v>0</v>
          </cell>
          <cell r="L2442">
            <v>0</v>
          </cell>
        </row>
        <row r="2443">
          <cell r="K2443">
            <v>0</v>
          </cell>
          <cell r="L2443">
            <v>0</v>
          </cell>
        </row>
        <row r="2444">
          <cell r="K2444">
            <v>0</v>
          </cell>
          <cell r="L2444">
            <v>0</v>
          </cell>
        </row>
        <row r="2445">
          <cell r="K2445">
            <v>0</v>
          </cell>
          <cell r="L2445">
            <v>0</v>
          </cell>
        </row>
        <row r="2446">
          <cell r="K2446">
            <v>0</v>
          </cell>
          <cell r="L2446">
            <v>0</v>
          </cell>
        </row>
        <row r="2447">
          <cell r="K2447">
            <v>0</v>
          </cell>
          <cell r="L2447">
            <v>0</v>
          </cell>
        </row>
        <row r="2448">
          <cell r="K2448">
            <v>0</v>
          </cell>
          <cell r="L2448">
            <v>0</v>
          </cell>
        </row>
        <row r="2449">
          <cell r="K2449">
            <v>0</v>
          </cell>
          <cell r="L2449">
            <v>0</v>
          </cell>
        </row>
        <row r="2450">
          <cell r="K2450">
            <v>0</v>
          </cell>
          <cell r="L2450">
            <v>0</v>
          </cell>
        </row>
        <row r="2451">
          <cell r="K2451">
            <v>0</v>
          </cell>
          <cell r="L2451">
            <v>0</v>
          </cell>
        </row>
        <row r="2452">
          <cell r="K2452">
            <v>0</v>
          </cell>
          <cell r="L2452">
            <v>0</v>
          </cell>
        </row>
        <row r="2453">
          <cell r="K2453">
            <v>0</v>
          </cell>
          <cell r="L2453">
            <v>0</v>
          </cell>
        </row>
        <row r="2454">
          <cell r="K2454">
            <v>0</v>
          </cell>
          <cell r="L2454">
            <v>0</v>
          </cell>
        </row>
        <row r="2455">
          <cell r="K2455">
            <v>0</v>
          </cell>
          <cell r="L2455">
            <v>0</v>
          </cell>
        </row>
        <row r="2456">
          <cell r="K2456">
            <v>0</v>
          </cell>
          <cell r="L2456">
            <v>0</v>
          </cell>
        </row>
        <row r="2457">
          <cell r="K2457">
            <v>0</v>
          </cell>
          <cell r="L2457">
            <v>0</v>
          </cell>
        </row>
        <row r="2458">
          <cell r="K2458">
            <v>0</v>
          </cell>
          <cell r="L2458">
            <v>0</v>
          </cell>
        </row>
        <row r="2459">
          <cell r="K2459">
            <v>0</v>
          </cell>
          <cell r="L2459">
            <v>0</v>
          </cell>
        </row>
        <row r="2460">
          <cell r="K2460">
            <v>0</v>
          </cell>
          <cell r="L2460">
            <v>0</v>
          </cell>
        </row>
        <row r="2461">
          <cell r="K2461">
            <v>0</v>
          </cell>
          <cell r="L2461">
            <v>0</v>
          </cell>
        </row>
        <row r="2462">
          <cell r="K2462">
            <v>0</v>
          </cell>
          <cell r="L2462">
            <v>0</v>
          </cell>
        </row>
        <row r="2463">
          <cell r="K2463">
            <v>0</v>
          </cell>
          <cell r="L2463">
            <v>0</v>
          </cell>
        </row>
        <row r="2464">
          <cell r="K2464">
            <v>0</v>
          </cell>
          <cell r="L2464">
            <v>0</v>
          </cell>
        </row>
        <row r="2465">
          <cell r="K2465">
            <v>0</v>
          </cell>
          <cell r="L2465">
            <v>0</v>
          </cell>
        </row>
        <row r="2466">
          <cell r="K2466">
            <v>0</v>
          </cell>
          <cell r="L2466">
            <v>0</v>
          </cell>
        </row>
        <row r="2467">
          <cell r="K2467">
            <v>0</v>
          </cell>
          <cell r="L2467">
            <v>0</v>
          </cell>
        </row>
        <row r="2468">
          <cell r="K2468">
            <v>0</v>
          </cell>
          <cell r="L2468">
            <v>0</v>
          </cell>
        </row>
        <row r="2469">
          <cell r="K2469">
            <v>0</v>
          </cell>
          <cell r="L2469">
            <v>0</v>
          </cell>
        </row>
        <row r="2470">
          <cell r="K2470">
            <v>0</v>
          </cell>
          <cell r="L2470">
            <v>0</v>
          </cell>
        </row>
        <row r="2471">
          <cell r="K2471">
            <v>0</v>
          </cell>
          <cell r="L2471">
            <v>0</v>
          </cell>
        </row>
        <row r="2472">
          <cell r="K2472">
            <v>0</v>
          </cell>
          <cell r="L2472">
            <v>0</v>
          </cell>
        </row>
        <row r="2473">
          <cell r="K2473">
            <v>0</v>
          </cell>
          <cell r="L2473">
            <v>0</v>
          </cell>
        </row>
        <row r="2474">
          <cell r="K2474">
            <v>0</v>
          </cell>
          <cell r="L2474">
            <v>0</v>
          </cell>
        </row>
        <row r="2475">
          <cell r="K2475">
            <v>0</v>
          </cell>
          <cell r="L2475">
            <v>0</v>
          </cell>
        </row>
        <row r="2476">
          <cell r="K2476">
            <v>0</v>
          </cell>
          <cell r="L2476">
            <v>0</v>
          </cell>
        </row>
        <row r="2477">
          <cell r="K2477">
            <v>0</v>
          </cell>
          <cell r="L2477">
            <v>0</v>
          </cell>
        </row>
        <row r="2478">
          <cell r="K2478">
            <v>0</v>
          </cell>
          <cell r="L2478">
            <v>0</v>
          </cell>
        </row>
        <row r="2479">
          <cell r="K2479">
            <v>0</v>
          </cell>
          <cell r="L2479">
            <v>0</v>
          </cell>
        </row>
        <row r="2480">
          <cell r="K2480">
            <v>0</v>
          </cell>
          <cell r="L2480">
            <v>0</v>
          </cell>
        </row>
        <row r="2481">
          <cell r="K2481">
            <v>0</v>
          </cell>
          <cell r="L2481">
            <v>0</v>
          </cell>
        </row>
        <row r="2482">
          <cell r="K2482">
            <v>0</v>
          </cell>
          <cell r="L2482">
            <v>0</v>
          </cell>
        </row>
        <row r="2483">
          <cell r="K2483">
            <v>0</v>
          </cell>
          <cell r="L2483">
            <v>0</v>
          </cell>
        </row>
        <row r="2484">
          <cell r="K2484">
            <v>0</v>
          </cell>
          <cell r="L2484">
            <v>0</v>
          </cell>
        </row>
        <row r="2485">
          <cell r="K2485">
            <v>0</v>
          </cell>
          <cell r="L2485">
            <v>0</v>
          </cell>
        </row>
        <row r="2486">
          <cell r="K2486">
            <v>0</v>
          </cell>
          <cell r="L2486">
            <v>0</v>
          </cell>
        </row>
        <row r="2487">
          <cell r="K2487">
            <v>0</v>
          </cell>
          <cell r="L2487">
            <v>0</v>
          </cell>
        </row>
        <row r="2488">
          <cell r="K2488">
            <v>0</v>
          </cell>
          <cell r="L2488">
            <v>0</v>
          </cell>
        </row>
        <row r="2489">
          <cell r="K2489">
            <v>0</v>
          </cell>
          <cell r="L2489">
            <v>0</v>
          </cell>
        </row>
        <row r="2490">
          <cell r="K2490">
            <v>0</v>
          </cell>
          <cell r="L2490">
            <v>0</v>
          </cell>
        </row>
        <row r="2491">
          <cell r="K2491">
            <v>0</v>
          </cell>
          <cell r="L2491">
            <v>0</v>
          </cell>
        </row>
        <row r="2492">
          <cell r="K2492">
            <v>0</v>
          </cell>
          <cell r="L2492">
            <v>0</v>
          </cell>
        </row>
        <row r="2493">
          <cell r="K2493">
            <v>0</v>
          </cell>
          <cell r="L2493">
            <v>0</v>
          </cell>
        </row>
        <row r="2494">
          <cell r="K2494">
            <v>0</v>
          </cell>
          <cell r="L2494">
            <v>0</v>
          </cell>
        </row>
        <row r="2495">
          <cell r="K2495">
            <v>0</v>
          </cell>
          <cell r="L2495">
            <v>0</v>
          </cell>
        </row>
        <row r="2496">
          <cell r="K2496">
            <v>0</v>
          </cell>
          <cell r="L2496">
            <v>0</v>
          </cell>
        </row>
        <row r="2497">
          <cell r="K2497">
            <v>0</v>
          </cell>
          <cell r="L2497">
            <v>0</v>
          </cell>
        </row>
        <row r="2498">
          <cell r="K2498">
            <v>0</v>
          </cell>
          <cell r="L2498">
            <v>0</v>
          </cell>
        </row>
        <row r="2499">
          <cell r="K2499">
            <v>0</v>
          </cell>
          <cell r="L2499">
            <v>0</v>
          </cell>
        </row>
        <row r="2500">
          <cell r="K2500">
            <v>0</v>
          </cell>
          <cell r="L2500">
            <v>0</v>
          </cell>
        </row>
        <row r="2501">
          <cell r="K2501">
            <v>0</v>
          </cell>
          <cell r="L2501">
            <v>0</v>
          </cell>
        </row>
        <row r="2502">
          <cell r="K2502">
            <v>0</v>
          </cell>
          <cell r="L2502">
            <v>0</v>
          </cell>
        </row>
        <row r="2503">
          <cell r="K2503">
            <v>0</v>
          </cell>
          <cell r="L2503">
            <v>0</v>
          </cell>
        </row>
        <row r="2504">
          <cell r="K2504">
            <v>0</v>
          </cell>
          <cell r="L2504">
            <v>0</v>
          </cell>
        </row>
        <row r="2505">
          <cell r="K2505">
            <v>0</v>
          </cell>
          <cell r="L2505">
            <v>0</v>
          </cell>
        </row>
        <row r="2506">
          <cell r="K2506">
            <v>0</v>
          </cell>
          <cell r="L2506">
            <v>0</v>
          </cell>
        </row>
        <row r="2507">
          <cell r="K2507">
            <v>0</v>
          </cell>
          <cell r="L2507">
            <v>0</v>
          </cell>
        </row>
        <row r="2508">
          <cell r="K2508">
            <v>0</v>
          </cell>
          <cell r="L2508">
            <v>0</v>
          </cell>
        </row>
        <row r="2509">
          <cell r="K2509">
            <v>0</v>
          </cell>
          <cell r="L2509">
            <v>0</v>
          </cell>
        </row>
        <row r="2510">
          <cell r="K2510">
            <v>0</v>
          </cell>
          <cell r="L2510">
            <v>0</v>
          </cell>
        </row>
        <row r="2511">
          <cell r="K2511">
            <v>0</v>
          </cell>
          <cell r="L2511">
            <v>0</v>
          </cell>
        </row>
        <row r="2512">
          <cell r="K2512">
            <v>0</v>
          </cell>
          <cell r="L2512">
            <v>0</v>
          </cell>
        </row>
        <row r="2513">
          <cell r="K2513">
            <v>0</v>
          </cell>
          <cell r="L2513">
            <v>0</v>
          </cell>
        </row>
        <row r="2514">
          <cell r="K2514">
            <v>0</v>
          </cell>
          <cell r="L2514">
            <v>0</v>
          </cell>
        </row>
        <row r="2515">
          <cell r="K2515">
            <v>0</v>
          </cell>
          <cell r="L2515">
            <v>0</v>
          </cell>
        </row>
        <row r="2516">
          <cell r="K2516">
            <v>0</v>
          </cell>
          <cell r="L2516">
            <v>0</v>
          </cell>
        </row>
        <row r="2517">
          <cell r="K2517">
            <v>0</v>
          </cell>
          <cell r="L2517">
            <v>0</v>
          </cell>
        </row>
        <row r="2518">
          <cell r="K2518">
            <v>0</v>
          </cell>
          <cell r="L2518">
            <v>0</v>
          </cell>
        </row>
        <row r="2519">
          <cell r="K2519">
            <v>0</v>
          </cell>
          <cell r="L2519">
            <v>0</v>
          </cell>
        </row>
        <row r="2520">
          <cell r="K2520">
            <v>0</v>
          </cell>
          <cell r="L2520">
            <v>0</v>
          </cell>
        </row>
        <row r="2521">
          <cell r="K2521">
            <v>0</v>
          </cell>
          <cell r="L2521">
            <v>0</v>
          </cell>
        </row>
        <row r="2522">
          <cell r="K2522">
            <v>0</v>
          </cell>
          <cell r="L2522">
            <v>0</v>
          </cell>
        </row>
        <row r="2523">
          <cell r="K2523">
            <v>0</v>
          </cell>
          <cell r="L2523">
            <v>0</v>
          </cell>
        </row>
        <row r="2524">
          <cell r="K2524">
            <v>0</v>
          </cell>
          <cell r="L2524">
            <v>0</v>
          </cell>
        </row>
        <row r="2525">
          <cell r="K2525">
            <v>0</v>
          </cell>
          <cell r="L2525">
            <v>0</v>
          </cell>
        </row>
        <row r="2526">
          <cell r="K2526">
            <v>0</v>
          </cell>
          <cell r="L2526">
            <v>0</v>
          </cell>
        </row>
        <row r="2527">
          <cell r="K2527">
            <v>0</v>
          </cell>
          <cell r="L2527">
            <v>0</v>
          </cell>
        </row>
        <row r="2528">
          <cell r="K2528">
            <v>0</v>
          </cell>
          <cell r="L2528">
            <v>0</v>
          </cell>
        </row>
        <row r="2529">
          <cell r="K2529">
            <v>0</v>
          </cell>
          <cell r="L2529">
            <v>0</v>
          </cell>
        </row>
        <row r="2530">
          <cell r="K2530">
            <v>0</v>
          </cell>
          <cell r="L2530">
            <v>0</v>
          </cell>
        </row>
        <row r="2531">
          <cell r="K2531">
            <v>0</v>
          </cell>
          <cell r="L2531">
            <v>0</v>
          </cell>
        </row>
        <row r="2532">
          <cell r="K2532">
            <v>0</v>
          </cell>
          <cell r="L2532">
            <v>0</v>
          </cell>
        </row>
        <row r="2533">
          <cell r="K2533">
            <v>0</v>
          </cell>
          <cell r="L2533">
            <v>0</v>
          </cell>
        </row>
        <row r="2534">
          <cell r="K2534">
            <v>0</v>
          </cell>
          <cell r="L2534">
            <v>0</v>
          </cell>
        </row>
        <row r="2535">
          <cell r="K2535">
            <v>0</v>
          </cell>
          <cell r="L2535">
            <v>0</v>
          </cell>
        </row>
        <row r="2536">
          <cell r="K2536">
            <v>0</v>
          </cell>
          <cell r="L2536">
            <v>0</v>
          </cell>
        </row>
        <row r="2537">
          <cell r="K2537">
            <v>0</v>
          </cell>
          <cell r="L2537">
            <v>0</v>
          </cell>
        </row>
        <row r="2538">
          <cell r="K2538">
            <v>0</v>
          </cell>
          <cell r="L2538">
            <v>0</v>
          </cell>
        </row>
        <row r="2539">
          <cell r="K2539">
            <v>0</v>
          </cell>
          <cell r="L2539">
            <v>0</v>
          </cell>
        </row>
        <row r="2540">
          <cell r="K2540">
            <v>0</v>
          </cell>
          <cell r="L2540">
            <v>0</v>
          </cell>
        </row>
        <row r="2541">
          <cell r="K2541">
            <v>0</v>
          </cell>
          <cell r="L2541">
            <v>0</v>
          </cell>
        </row>
        <row r="2542">
          <cell r="K2542">
            <v>0</v>
          </cell>
          <cell r="L2542">
            <v>0</v>
          </cell>
        </row>
        <row r="2543">
          <cell r="K2543">
            <v>0</v>
          </cell>
          <cell r="L2543">
            <v>0</v>
          </cell>
        </row>
        <row r="2544">
          <cell r="K2544">
            <v>0</v>
          </cell>
          <cell r="L2544">
            <v>0</v>
          </cell>
        </row>
        <row r="2545">
          <cell r="K2545">
            <v>0</v>
          </cell>
          <cell r="L2545">
            <v>0</v>
          </cell>
        </row>
        <row r="2546">
          <cell r="K2546">
            <v>0</v>
          </cell>
          <cell r="L2546">
            <v>0</v>
          </cell>
        </row>
        <row r="2547">
          <cell r="K2547">
            <v>0</v>
          </cell>
          <cell r="L2547">
            <v>0</v>
          </cell>
        </row>
        <row r="2548">
          <cell r="K2548">
            <v>0</v>
          </cell>
          <cell r="L2548">
            <v>0</v>
          </cell>
        </row>
        <row r="2549">
          <cell r="K2549">
            <v>0</v>
          </cell>
          <cell r="L2549">
            <v>0</v>
          </cell>
        </row>
        <row r="2550">
          <cell r="K2550">
            <v>0</v>
          </cell>
          <cell r="L2550">
            <v>0</v>
          </cell>
        </row>
        <row r="2551">
          <cell r="K2551">
            <v>0</v>
          </cell>
          <cell r="L2551">
            <v>0</v>
          </cell>
        </row>
        <row r="2552">
          <cell r="K2552">
            <v>0</v>
          </cell>
          <cell r="L2552">
            <v>0</v>
          </cell>
        </row>
        <row r="2553">
          <cell r="K2553">
            <v>0</v>
          </cell>
          <cell r="L2553">
            <v>0</v>
          </cell>
        </row>
        <row r="2554">
          <cell r="K2554">
            <v>0</v>
          </cell>
          <cell r="L2554">
            <v>0</v>
          </cell>
        </row>
        <row r="2555">
          <cell r="K2555">
            <v>0</v>
          </cell>
          <cell r="L2555">
            <v>0</v>
          </cell>
        </row>
        <row r="2556">
          <cell r="K2556">
            <v>0</v>
          </cell>
          <cell r="L2556">
            <v>0</v>
          </cell>
        </row>
        <row r="2557">
          <cell r="K2557">
            <v>0</v>
          </cell>
          <cell r="L2557">
            <v>0</v>
          </cell>
        </row>
        <row r="2558">
          <cell r="K2558">
            <v>0</v>
          </cell>
          <cell r="L2558">
            <v>0</v>
          </cell>
        </row>
        <row r="2559">
          <cell r="K2559">
            <v>0</v>
          </cell>
          <cell r="L2559">
            <v>0</v>
          </cell>
        </row>
        <row r="2560">
          <cell r="K2560">
            <v>0</v>
          </cell>
          <cell r="L2560">
            <v>0</v>
          </cell>
        </row>
        <row r="2561">
          <cell r="K2561">
            <v>0</v>
          </cell>
          <cell r="L2561">
            <v>0</v>
          </cell>
        </row>
        <row r="2562">
          <cell r="K2562">
            <v>0</v>
          </cell>
          <cell r="L2562">
            <v>0</v>
          </cell>
        </row>
        <row r="2563">
          <cell r="K2563">
            <v>0</v>
          </cell>
          <cell r="L2563">
            <v>0</v>
          </cell>
        </row>
        <row r="2564">
          <cell r="K2564">
            <v>0</v>
          </cell>
          <cell r="L2564">
            <v>0</v>
          </cell>
        </row>
        <row r="2565">
          <cell r="K2565">
            <v>0</v>
          </cell>
          <cell r="L2565">
            <v>0</v>
          </cell>
        </row>
        <row r="2566">
          <cell r="K2566">
            <v>0</v>
          </cell>
          <cell r="L2566">
            <v>0</v>
          </cell>
        </row>
        <row r="2567">
          <cell r="K2567">
            <v>0</v>
          </cell>
          <cell r="L2567">
            <v>0</v>
          </cell>
        </row>
        <row r="2568">
          <cell r="K2568">
            <v>0</v>
          </cell>
          <cell r="L2568">
            <v>0</v>
          </cell>
        </row>
        <row r="2569">
          <cell r="K2569">
            <v>0</v>
          </cell>
          <cell r="L2569">
            <v>0</v>
          </cell>
        </row>
        <row r="2570">
          <cell r="K2570">
            <v>0</v>
          </cell>
          <cell r="L2570">
            <v>0</v>
          </cell>
        </row>
        <row r="2571">
          <cell r="K2571">
            <v>0</v>
          </cell>
          <cell r="L2571">
            <v>0</v>
          </cell>
        </row>
        <row r="2572">
          <cell r="K2572">
            <v>0</v>
          </cell>
          <cell r="L2572">
            <v>0</v>
          </cell>
        </row>
        <row r="2573">
          <cell r="K2573">
            <v>0</v>
          </cell>
          <cell r="L2573">
            <v>0</v>
          </cell>
        </row>
        <row r="2574">
          <cell r="K2574">
            <v>0</v>
          </cell>
          <cell r="L2574">
            <v>0</v>
          </cell>
        </row>
        <row r="2575">
          <cell r="K2575">
            <v>0</v>
          </cell>
          <cell r="L2575">
            <v>0</v>
          </cell>
        </row>
        <row r="2576">
          <cell r="K2576">
            <v>0</v>
          </cell>
          <cell r="L2576">
            <v>0</v>
          </cell>
        </row>
        <row r="2577">
          <cell r="K2577">
            <v>0</v>
          </cell>
          <cell r="L2577">
            <v>0</v>
          </cell>
        </row>
        <row r="2578">
          <cell r="K2578">
            <v>0</v>
          </cell>
          <cell r="L2578">
            <v>0</v>
          </cell>
        </row>
        <row r="2579">
          <cell r="K2579">
            <v>0</v>
          </cell>
          <cell r="L2579">
            <v>0</v>
          </cell>
        </row>
        <row r="2580">
          <cell r="K2580">
            <v>0</v>
          </cell>
          <cell r="L2580">
            <v>0</v>
          </cell>
        </row>
        <row r="2581">
          <cell r="K2581">
            <v>0</v>
          </cell>
          <cell r="L2581">
            <v>0</v>
          </cell>
        </row>
        <row r="2582">
          <cell r="K2582">
            <v>0</v>
          </cell>
          <cell r="L2582">
            <v>0</v>
          </cell>
        </row>
        <row r="2583">
          <cell r="K2583">
            <v>0</v>
          </cell>
          <cell r="L2583">
            <v>0</v>
          </cell>
        </row>
        <row r="2584">
          <cell r="K2584">
            <v>0</v>
          </cell>
          <cell r="L2584">
            <v>0</v>
          </cell>
        </row>
        <row r="2585">
          <cell r="K2585">
            <v>0</v>
          </cell>
          <cell r="L2585">
            <v>0</v>
          </cell>
        </row>
        <row r="2586">
          <cell r="K2586">
            <v>0</v>
          </cell>
          <cell r="L2586">
            <v>0</v>
          </cell>
        </row>
        <row r="2587">
          <cell r="K2587">
            <v>0</v>
          </cell>
          <cell r="L2587">
            <v>0</v>
          </cell>
        </row>
        <row r="2588">
          <cell r="K2588">
            <v>0</v>
          </cell>
          <cell r="L2588">
            <v>0</v>
          </cell>
        </row>
        <row r="2589">
          <cell r="K2589">
            <v>0</v>
          </cell>
          <cell r="L2589">
            <v>0</v>
          </cell>
        </row>
        <row r="2590">
          <cell r="K2590">
            <v>0</v>
          </cell>
          <cell r="L2590">
            <v>0</v>
          </cell>
        </row>
        <row r="2591">
          <cell r="K2591">
            <v>0</v>
          </cell>
          <cell r="L2591">
            <v>0</v>
          </cell>
        </row>
        <row r="2592">
          <cell r="K2592">
            <v>0</v>
          </cell>
          <cell r="L2592">
            <v>0</v>
          </cell>
        </row>
        <row r="2593">
          <cell r="K2593">
            <v>0</v>
          </cell>
          <cell r="L2593">
            <v>0</v>
          </cell>
        </row>
        <row r="2594">
          <cell r="K2594">
            <v>0</v>
          </cell>
          <cell r="L2594">
            <v>0</v>
          </cell>
        </row>
        <row r="2595">
          <cell r="K2595">
            <v>0</v>
          </cell>
          <cell r="L2595">
            <v>0</v>
          </cell>
        </row>
        <row r="2596">
          <cell r="K2596">
            <v>535321562394</v>
          </cell>
          <cell r="L2596">
            <v>535050550690</v>
          </cell>
        </row>
        <row r="2597">
          <cell r="K2597">
            <v>3260196152</v>
          </cell>
          <cell r="L2597">
            <v>0</v>
          </cell>
          <cell r="M2597">
            <v>1100</v>
          </cell>
        </row>
        <row r="2598">
          <cell r="K2598">
            <v>0</v>
          </cell>
          <cell r="L2598">
            <v>3260196152</v>
          </cell>
          <cell r="M2598">
            <v>6100</v>
          </cell>
        </row>
        <row r="2599">
          <cell r="K2599">
            <v>66883114</v>
          </cell>
          <cell r="L2599">
            <v>0</v>
          </cell>
          <cell r="M2599">
            <v>2553</v>
          </cell>
        </row>
        <row r="2600">
          <cell r="K2600">
            <v>0</v>
          </cell>
          <cell r="L2600">
            <v>66883114</v>
          </cell>
          <cell r="M2600">
            <v>7200</v>
          </cell>
        </row>
        <row r="2601">
          <cell r="K2601">
            <v>0</v>
          </cell>
          <cell r="L2601">
            <v>91810955922</v>
          </cell>
          <cell r="M2601">
            <v>7200</v>
          </cell>
        </row>
        <row r="2602">
          <cell r="K2602">
            <v>91810955922</v>
          </cell>
          <cell r="L2602">
            <v>0</v>
          </cell>
          <cell r="M2602">
            <v>0</v>
          </cell>
        </row>
        <row r="2603">
          <cell r="K2603">
            <v>0</v>
          </cell>
          <cell r="L2603">
            <v>0</v>
          </cell>
          <cell r="M2603">
            <v>7600</v>
          </cell>
        </row>
        <row r="2604">
          <cell r="K2604">
            <v>0</v>
          </cell>
          <cell r="L2604">
            <v>271011704</v>
          </cell>
          <cell r="M2604">
            <v>1502</v>
          </cell>
        </row>
        <row r="2605">
          <cell r="K2605">
            <v>0</v>
          </cell>
          <cell r="L2605">
            <v>0</v>
          </cell>
        </row>
        <row r="2606">
          <cell r="K2606">
            <v>0</v>
          </cell>
          <cell r="L2606">
            <v>0</v>
          </cell>
        </row>
        <row r="2607">
          <cell r="K2607">
            <v>0</v>
          </cell>
          <cell r="L2607">
            <v>0</v>
          </cell>
        </row>
        <row r="2608">
          <cell r="K2608">
            <v>0</v>
          </cell>
          <cell r="L2608">
            <v>0</v>
          </cell>
        </row>
        <row r="2609">
          <cell r="K2609">
            <v>0</v>
          </cell>
          <cell r="L2609">
            <v>0</v>
          </cell>
        </row>
        <row r="2610">
          <cell r="K2610">
            <v>0</v>
          </cell>
          <cell r="L2610">
            <v>0</v>
          </cell>
        </row>
        <row r="2611">
          <cell r="K2611">
            <v>0</v>
          </cell>
          <cell r="L2611">
            <v>0</v>
          </cell>
        </row>
        <row r="2612">
          <cell r="K2612">
            <v>0</v>
          </cell>
          <cell r="L2612">
            <v>0</v>
          </cell>
        </row>
        <row r="2613">
          <cell r="K2613">
            <v>0</v>
          </cell>
          <cell r="L2613">
            <v>0</v>
          </cell>
        </row>
        <row r="2614">
          <cell r="K2614">
            <v>0</v>
          </cell>
          <cell r="L2614">
            <v>0</v>
          </cell>
        </row>
        <row r="2615">
          <cell r="K2615">
            <v>0</v>
          </cell>
          <cell r="L2615">
            <v>0</v>
          </cell>
        </row>
        <row r="2616">
          <cell r="K2616">
            <v>0</v>
          </cell>
          <cell r="L2616">
            <v>0</v>
          </cell>
        </row>
        <row r="2617">
          <cell r="K2617">
            <v>0</v>
          </cell>
          <cell r="L2617">
            <v>0</v>
          </cell>
        </row>
        <row r="2618">
          <cell r="K2618">
            <v>0</v>
          </cell>
          <cell r="L2618">
            <v>0</v>
          </cell>
        </row>
        <row r="2619">
          <cell r="K2619">
            <v>0</v>
          </cell>
          <cell r="L2619">
            <v>0</v>
          </cell>
        </row>
        <row r="2620">
          <cell r="K2620">
            <v>0</v>
          </cell>
          <cell r="L2620">
            <v>0</v>
          </cell>
        </row>
        <row r="2621">
          <cell r="K2621">
            <v>24035090</v>
          </cell>
          <cell r="L2621">
            <v>66379455113</v>
          </cell>
          <cell r="M2621" t="str">
            <v>Total</v>
          </cell>
        </row>
        <row r="2622">
          <cell r="K2622">
            <v>-66355420023</v>
          </cell>
        </row>
        <row r="2672">
          <cell r="K2672">
            <v>26313090</v>
          </cell>
          <cell r="L2672">
            <v>66379455113</v>
          </cell>
        </row>
        <row r="2674">
          <cell r="K2674">
            <v>-66353142023</v>
          </cell>
        </row>
      </sheetData>
      <sheetData sheetId="41"/>
      <sheetData sheetId="42"/>
      <sheetData sheetId="43"/>
      <sheetData sheetId="44"/>
      <sheetData sheetId="45"/>
      <sheetData sheetId="46"/>
      <sheetData sheetId="47"/>
      <sheetData sheetId="48">
        <row r="11">
          <cell r="E11" t="str">
            <v xml:space="preserve">حقوق ودستمزد ومزايا </v>
          </cell>
        </row>
      </sheetData>
      <sheetData sheetId="49">
        <row r="11">
          <cell r="I11">
            <v>1682819390</v>
          </cell>
        </row>
      </sheetData>
      <sheetData sheetId="50"/>
      <sheetData sheetId="51">
        <row r="10">
          <cell r="E10" t="str">
            <v xml:space="preserve">حقوق و دستمزد و مزايا </v>
          </cell>
        </row>
      </sheetData>
      <sheetData sheetId="52">
        <row r="10">
          <cell r="E10" t="str">
            <v xml:space="preserve">حقوق و دستمزد و مزايا </v>
          </cell>
        </row>
      </sheetData>
      <sheetData sheetId="53"/>
      <sheetData sheetId="54"/>
      <sheetData sheetId="55"/>
      <sheetData sheetId="56"/>
      <sheetData sheetId="57"/>
      <sheetData sheetId="58"/>
      <sheetData sheetId="59"/>
      <sheetData sheetId="60"/>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
          <cell r="K3">
            <v>2861056970</v>
          </cell>
          <cell r="L3">
            <v>0</v>
          </cell>
          <cell r="M3">
            <v>4101</v>
          </cell>
        </row>
        <row r="4">
          <cell r="K4">
            <v>2220541035</v>
          </cell>
          <cell r="L4">
            <v>0</v>
          </cell>
          <cell r="M4">
            <v>4102</v>
          </cell>
        </row>
        <row r="5">
          <cell r="K5">
            <v>769713796</v>
          </cell>
          <cell r="L5">
            <v>0</v>
          </cell>
          <cell r="M5">
            <v>4103</v>
          </cell>
        </row>
        <row r="6">
          <cell r="K6">
            <v>30657220</v>
          </cell>
          <cell r="L6">
            <v>0</v>
          </cell>
          <cell r="M6">
            <v>4101</v>
          </cell>
        </row>
        <row r="7">
          <cell r="K7">
            <v>23749190</v>
          </cell>
          <cell r="L7">
            <v>0</v>
          </cell>
          <cell r="M7">
            <v>4104</v>
          </cell>
        </row>
        <row r="8">
          <cell r="K8">
            <v>3661482</v>
          </cell>
          <cell r="L8">
            <v>0</v>
          </cell>
          <cell r="M8">
            <v>4105</v>
          </cell>
        </row>
        <row r="9">
          <cell r="K9">
            <v>884347</v>
          </cell>
          <cell r="L9">
            <v>0</v>
          </cell>
          <cell r="M9">
            <v>4104</v>
          </cell>
        </row>
        <row r="10">
          <cell r="K10">
            <v>866663</v>
          </cell>
          <cell r="L10">
            <v>0</v>
          </cell>
          <cell r="M10">
            <v>4106</v>
          </cell>
        </row>
        <row r="11">
          <cell r="K11">
            <v>0</v>
          </cell>
          <cell r="L11">
            <v>1522444465</v>
          </cell>
          <cell r="M11">
            <v>4102</v>
          </cell>
        </row>
        <row r="12">
          <cell r="K12">
            <v>0</v>
          </cell>
          <cell r="L12">
            <v>728034429</v>
          </cell>
          <cell r="M12">
            <v>4103</v>
          </cell>
        </row>
        <row r="13">
          <cell r="K13">
            <v>88489638863</v>
          </cell>
          <cell r="L13">
            <v>0</v>
          </cell>
          <cell r="M13">
            <v>5100</v>
          </cell>
        </row>
        <row r="14">
          <cell r="K14">
            <v>1107000235</v>
          </cell>
          <cell r="L14">
            <v>0</v>
          </cell>
          <cell r="M14">
            <v>5109</v>
          </cell>
        </row>
        <row r="15">
          <cell r="K15">
            <v>840242201</v>
          </cell>
          <cell r="L15">
            <v>0</v>
          </cell>
          <cell r="M15">
            <v>5103</v>
          </cell>
        </row>
        <row r="16">
          <cell r="K16">
            <v>83778720</v>
          </cell>
          <cell r="L16">
            <v>0</v>
          </cell>
          <cell r="M16">
            <v>5102</v>
          </cell>
        </row>
        <row r="17">
          <cell r="K17">
            <v>657317840</v>
          </cell>
          <cell r="L17">
            <v>0</v>
          </cell>
          <cell r="M17">
            <v>5501</v>
          </cell>
        </row>
        <row r="18">
          <cell r="K18">
            <v>508524800</v>
          </cell>
          <cell r="L18">
            <v>0</v>
          </cell>
          <cell r="M18">
            <v>5502</v>
          </cell>
        </row>
        <row r="19">
          <cell r="K19">
            <v>349751005</v>
          </cell>
          <cell r="L19">
            <v>0</v>
          </cell>
          <cell r="M19">
            <v>5503</v>
          </cell>
        </row>
        <row r="20">
          <cell r="K20">
            <v>346920400</v>
          </cell>
          <cell r="L20">
            <v>0</v>
          </cell>
          <cell r="M20">
            <v>5504</v>
          </cell>
        </row>
        <row r="21">
          <cell r="K21">
            <v>240316128</v>
          </cell>
          <cell r="L21">
            <v>0</v>
          </cell>
          <cell r="M21">
            <v>5505</v>
          </cell>
        </row>
        <row r="22">
          <cell r="K22">
            <v>159982040</v>
          </cell>
          <cell r="L22">
            <v>0</v>
          </cell>
          <cell r="M22">
            <v>5506</v>
          </cell>
        </row>
        <row r="23">
          <cell r="K23">
            <v>153710999</v>
          </cell>
          <cell r="L23">
            <v>0</v>
          </cell>
          <cell r="M23">
            <v>5507</v>
          </cell>
        </row>
        <row r="24">
          <cell r="K24">
            <v>150759928</v>
          </cell>
          <cell r="L24">
            <v>0</v>
          </cell>
          <cell r="M24">
            <v>5508</v>
          </cell>
        </row>
        <row r="25">
          <cell r="K25">
            <v>126467700</v>
          </cell>
          <cell r="L25">
            <v>0</v>
          </cell>
          <cell r="M25">
            <v>5509</v>
          </cell>
        </row>
        <row r="26">
          <cell r="K26">
            <v>115300000</v>
          </cell>
          <cell r="L26">
            <v>0</v>
          </cell>
          <cell r="M26">
            <v>5510</v>
          </cell>
        </row>
        <row r="27">
          <cell r="K27">
            <v>58909612</v>
          </cell>
          <cell r="L27">
            <v>0</v>
          </cell>
          <cell r="M27">
            <v>5511</v>
          </cell>
        </row>
        <row r="28">
          <cell r="K28">
            <v>42090609</v>
          </cell>
          <cell r="L28">
            <v>0</v>
          </cell>
          <cell r="M28">
            <v>5500</v>
          </cell>
        </row>
        <row r="29">
          <cell r="K29">
            <v>35935000</v>
          </cell>
          <cell r="L29">
            <v>0</v>
          </cell>
          <cell r="M29">
            <v>5500</v>
          </cell>
        </row>
        <row r="30">
          <cell r="K30">
            <v>34359563</v>
          </cell>
          <cell r="L30">
            <v>0</v>
          </cell>
          <cell r="M30">
            <v>5500</v>
          </cell>
        </row>
        <row r="31">
          <cell r="K31">
            <v>31953168</v>
          </cell>
          <cell r="L31">
            <v>0</v>
          </cell>
          <cell r="M31">
            <v>5500</v>
          </cell>
        </row>
        <row r="32">
          <cell r="K32">
            <v>21281680</v>
          </cell>
          <cell r="L32">
            <v>0</v>
          </cell>
          <cell r="M32">
            <v>5500</v>
          </cell>
        </row>
        <row r="33">
          <cell r="K33">
            <v>17757620</v>
          </cell>
          <cell r="L33">
            <v>0</v>
          </cell>
          <cell r="M33">
            <v>5500</v>
          </cell>
        </row>
        <row r="34">
          <cell r="K34">
            <v>10983400</v>
          </cell>
          <cell r="L34">
            <v>0</v>
          </cell>
          <cell r="M34">
            <v>5500</v>
          </cell>
        </row>
        <row r="35">
          <cell r="K35">
            <v>10240360</v>
          </cell>
          <cell r="L35">
            <v>0</v>
          </cell>
          <cell r="M35">
            <v>5500</v>
          </cell>
        </row>
        <row r="36">
          <cell r="K36">
            <v>9147497</v>
          </cell>
          <cell r="L36">
            <v>0</v>
          </cell>
          <cell r="M36">
            <v>5500</v>
          </cell>
        </row>
        <row r="37">
          <cell r="K37">
            <v>8855000</v>
          </cell>
          <cell r="L37">
            <v>0</v>
          </cell>
          <cell r="M37">
            <v>5500</v>
          </cell>
        </row>
        <row r="38">
          <cell r="K38">
            <v>7930832</v>
          </cell>
          <cell r="L38">
            <v>0</v>
          </cell>
          <cell r="M38">
            <v>5500</v>
          </cell>
        </row>
        <row r="39">
          <cell r="K39">
            <v>7413400</v>
          </cell>
          <cell r="L39">
            <v>0</v>
          </cell>
          <cell r="M39">
            <v>5500</v>
          </cell>
        </row>
        <row r="40">
          <cell r="K40">
            <v>7116928</v>
          </cell>
          <cell r="L40">
            <v>0</v>
          </cell>
          <cell r="M40">
            <v>5500</v>
          </cell>
        </row>
        <row r="41">
          <cell r="K41">
            <v>4627584</v>
          </cell>
          <cell r="L41">
            <v>0</v>
          </cell>
          <cell r="M41">
            <v>5500</v>
          </cell>
        </row>
        <row r="42">
          <cell r="K42">
            <v>2426168</v>
          </cell>
          <cell r="L42">
            <v>0</v>
          </cell>
          <cell r="M42">
            <v>5500</v>
          </cell>
        </row>
        <row r="43">
          <cell r="K43">
            <v>2379690</v>
          </cell>
          <cell r="L43">
            <v>0</v>
          </cell>
          <cell r="M43">
            <v>5500</v>
          </cell>
        </row>
        <row r="44">
          <cell r="K44">
            <v>1484020</v>
          </cell>
          <cell r="L44">
            <v>0</v>
          </cell>
          <cell r="M44">
            <v>5500</v>
          </cell>
        </row>
        <row r="45">
          <cell r="K45">
            <v>1374750</v>
          </cell>
          <cell r="L45">
            <v>0</v>
          </cell>
          <cell r="M45">
            <v>5500</v>
          </cell>
        </row>
        <row r="46">
          <cell r="K46">
            <v>1178528</v>
          </cell>
          <cell r="L46">
            <v>0</v>
          </cell>
          <cell r="M46">
            <v>5500</v>
          </cell>
        </row>
        <row r="47">
          <cell r="K47">
            <v>1013000</v>
          </cell>
          <cell r="L47">
            <v>0</v>
          </cell>
          <cell r="M47">
            <v>5500</v>
          </cell>
        </row>
        <row r="48">
          <cell r="K48">
            <v>937300</v>
          </cell>
          <cell r="L48">
            <v>0</v>
          </cell>
          <cell r="M48">
            <v>5500</v>
          </cell>
        </row>
        <row r="49">
          <cell r="K49">
            <v>754800</v>
          </cell>
          <cell r="L49">
            <v>0</v>
          </cell>
          <cell r="M49">
            <v>5500</v>
          </cell>
        </row>
        <row r="50">
          <cell r="K50">
            <v>709872</v>
          </cell>
          <cell r="L50">
            <v>0</v>
          </cell>
          <cell r="M50">
            <v>5500</v>
          </cell>
        </row>
        <row r="51">
          <cell r="K51">
            <v>458328</v>
          </cell>
          <cell r="L51">
            <v>0</v>
          </cell>
          <cell r="M51">
            <v>5500</v>
          </cell>
        </row>
        <row r="52">
          <cell r="K52">
            <v>425880</v>
          </cell>
          <cell r="L52">
            <v>0</v>
          </cell>
          <cell r="M52">
            <v>5500</v>
          </cell>
        </row>
        <row r="53">
          <cell r="K53">
            <v>412492</v>
          </cell>
          <cell r="L53">
            <v>0</v>
          </cell>
          <cell r="M53">
            <v>5500</v>
          </cell>
        </row>
        <row r="54">
          <cell r="K54">
            <v>60000</v>
          </cell>
          <cell r="L54">
            <v>0</v>
          </cell>
          <cell r="M54">
            <v>5500</v>
          </cell>
        </row>
        <row r="55">
          <cell r="K55">
            <v>18200000</v>
          </cell>
          <cell r="L55">
            <v>0</v>
          </cell>
          <cell r="M55">
            <v>5500</v>
          </cell>
        </row>
        <row r="56">
          <cell r="K56">
            <v>33900000</v>
          </cell>
          <cell r="L56">
            <v>0</v>
          </cell>
          <cell r="M56">
            <v>6100</v>
          </cell>
        </row>
        <row r="57">
          <cell r="K57">
            <v>6770000</v>
          </cell>
          <cell r="L57">
            <v>0</v>
          </cell>
          <cell r="M57">
            <v>6100</v>
          </cell>
        </row>
        <row r="58">
          <cell r="K58">
            <v>6194908</v>
          </cell>
          <cell r="L58">
            <v>0</v>
          </cell>
          <cell r="M58">
            <v>6100</v>
          </cell>
        </row>
        <row r="59">
          <cell r="K59">
            <v>5300000</v>
          </cell>
          <cell r="L59">
            <v>0</v>
          </cell>
          <cell r="M59">
            <v>6100</v>
          </cell>
        </row>
        <row r="60">
          <cell r="K60">
            <v>4000000</v>
          </cell>
          <cell r="L60">
            <v>0</v>
          </cell>
          <cell r="M60">
            <v>6100</v>
          </cell>
        </row>
        <row r="61">
          <cell r="K61">
            <v>4000000</v>
          </cell>
          <cell r="L61">
            <v>0</v>
          </cell>
          <cell r="M61">
            <v>6100</v>
          </cell>
        </row>
        <row r="62">
          <cell r="K62">
            <v>3841670</v>
          </cell>
          <cell r="L62">
            <v>0</v>
          </cell>
          <cell r="M62">
            <v>6100</v>
          </cell>
        </row>
        <row r="63">
          <cell r="K63">
            <v>3500000</v>
          </cell>
          <cell r="L63">
            <v>0</v>
          </cell>
          <cell r="M63">
            <v>6100</v>
          </cell>
        </row>
        <row r="64">
          <cell r="K64">
            <v>3391607</v>
          </cell>
          <cell r="L64">
            <v>0</v>
          </cell>
          <cell r="M64">
            <v>6100</v>
          </cell>
        </row>
        <row r="65">
          <cell r="K65">
            <v>3102215</v>
          </cell>
          <cell r="L65">
            <v>0</v>
          </cell>
          <cell r="M65">
            <v>6100</v>
          </cell>
        </row>
        <row r="66">
          <cell r="K66">
            <v>3000000</v>
          </cell>
          <cell r="L66">
            <v>0</v>
          </cell>
          <cell r="M66">
            <v>6100</v>
          </cell>
        </row>
        <row r="67">
          <cell r="K67">
            <v>3000000</v>
          </cell>
          <cell r="L67">
            <v>0</v>
          </cell>
          <cell r="M67">
            <v>6100</v>
          </cell>
        </row>
        <row r="68">
          <cell r="K68">
            <v>2700000</v>
          </cell>
          <cell r="L68">
            <v>0</v>
          </cell>
          <cell r="M68">
            <v>6100</v>
          </cell>
        </row>
        <row r="69">
          <cell r="K69">
            <v>2500000</v>
          </cell>
          <cell r="L69">
            <v>0</v>
          </cell>
          <cell r="M69">
            <v>6100</v>
          </cell>
        </row>
        <row r="70">
          <cell r="K70">
            <v>2400000</v>
          </cell>
          <cell r="L70">
            <v>0</v>
          </cell>
          <cell r="M70">
            <v>6100</v>
          </cell>
        </row>
        <row r="71">
          <cell r="K71">
            <v>2300000</v>
          </cell>
          <cell r="L71">
            <v>0</v>
          </cell>
          <cell r="M71">
            <v>6100</v>
          </cell>
        </row>
        <row r="72">
          <cell r="K72">
            <v>2300000</v>
          </cell>
          <cell r="L72">
            <v>0</v>
          </cell>
          <cell r="M72">
            <v>6100</v>
          </cell>
        </row>
        <row r="73">
          <cell r="K73">
            <v>2300000</v>
          </cell>
          <cell r="L73">
            <v>0</v>
          </cell>
          <cell r="M73">
            <v>6100</v>
          </cell>
        </row>
        <row r="74">
          <cell r="K74">
            <v>2300000</v>
          </cell>
          <cell r="L74">
            <v>0</v>
          </cell>
          <cell r="M74">
            <v>6100</v>
          </cell>
        </row>
        <row r="75">
          <cell r="K75">
            <v>2232671</v>
          </cell>
          <cell r="L75">
            <v>0</v>
          </cell>
          <cell r="M75">
            <v>6100</v>
          </cell>
        </row>
        <row r="76">
          <cell r="K76">
            <v>2200000</v>
          </cell>
          <cell r="L76">
            <v>0</v>
          </cell>
          <cell r="M76">
            <v>6100</v>
          </cell>
        </row>
        <row r="77">
          <cell r="K77">
            <v>2200000</v>
          </cell>
          <cell r="L77">
            <v>0</v>
          </cell>
          <cell r="M77">
            <v>6100</v>
          </cell>
        </row>
        <row r="78">
          <cell r="K78">
            <v>2065192</v>
          </cell>
          <cell r="L78">
            <v>0</v>
          </cell>
          <cell r="M78">
            <v>6100</v>
          </cell>
        </row>
        <row r="79">
          <cell r="K79">
            <v>2003960</v>
          </cell>
          <cell r="L79">
            <v>0</v>
          </cell>
          <cell r="M79">
            <v>6100</v>
          </cell>
        </row>
        <row r="80">
          <cell r="K80">
            <v>2000000</v>
          </cell>
          <cell r="L80">
            <v>0</v>
          </cell>
          <cell r="M80">
            <v>6100</v>
          </cell>
        </row>
        <row r="81">
          <cell r="K81">
            <v>2000000</v>
          </cell>
          <cell r="L81">
            <v>0</v>
          </cell>
          <cell r="M81">
            <v>6100</v>
          </cell>
        </row>
        <row r="82">
          <cell r="K82">
            <v>2000000</v>
          </cell>
          <cell r="L82">
            <v>0</v>
          </cell>
          <cell r="M82">
            <v>6100</v>
          </cell>
        </row>
        <row r="83">
          <cell r="K83">
            <v>2000000</v>
          </cell>
          <cell r="L83">
            <v>0</v>
          </cell>
          <cell r="M83">
            <v>6100</v>
          </cell>
        </row>
        <row r="84">
          <cell r="K84">
            <v>2000000</v>
          </cell>
          <cell r="L84">
            <v>0</v>
          </cell>
          <cell r="M84">
            <v>6100</v>
          </cell>
        </row>
        <row r="85">
          <cell r="K85">
            <v>2000000</v>
          </cell>
          <cell r="L85">
            <v>0</v>
          </cell>
          <cell r="M85">
            <v>6100</v>
          </cell>
        </row>
        <row r="86">
          <cell r="K86">
            <v>2000000</v>
          </cell>
          <cell r="L86">
            <v>0</v>
          </cell>
          <cell r="M86">
            <v>6100</v>
          </cell>
        </row>
        <row r="87">
          <cell r="K87">
            <v>2000000</v>
          </cell>
          <cell r="L87">
            <v>0</v>
          </cell>
          <cell r="M87">
            <v>6100</v>
          </cell>
        </row>
        <row r="88">
          <cell r="K88">
            <v>2000000</v>
          </cell>
          <cell r="L88">
            <v>0</v>
          </cell>
          <cell r="M88">
            <v>6100</v>
          </cell>
        </row>
        <row r="89">
          <cell r="K89">
            <v>2000000</v>
          </cell>
          <cell r="L89">
            <v>0</v>
          </cell>
          <cell r="M89">
            <v>6100</v>
          </cell>
        </row>
        <row r="90">
          <cell r="K90">
            <v>2000000</v>
          </cell>
          <cell r="L90">
            <v>0</v>
          </cell>
          <cell r="M90">
            <v>6100</v>
          </cell>
        </row>
        <row r="91">
          <cell r="K91">
            <v>2000000</v>
          </cell>
          <cell r="L91">
            <v>0</v>
          </cell>
          <cell r="M91">
            <v>6100</v>
          </cell>
        </row>
        <row r="92">
          <cell r="K92">
            <v>2000000</v>
          </cell>
          <cell r="L92">
            <v>0</v>
          </cell>
          <cell r="M92">
            <v>6100</v>
          </cell>
        </row>
        <row r="93">
          <cell r="K93">
            <v>2000000</v>
          </cell>
          <cell r="L93">
            <v>0</v>
          </cell>
          <cell r="M93">
            <v>6100</v>
          </cell>
        </row>
        <row r="94">
          <cell r="K94">
            <v>2000000</v>
          </cell>
          <cell r="L94">
            <v>0</v>
          </cell>
          <cell r="M94">
            <v>6100</v>
          </cell>
        </row>
        <row r="95">
          <cell r="K95">
            <v>2000000</v>
          </cell>
          <cell r="L95">
            <v>0</v>
          </cell>
          <cell r="M95">
            <v>6100</v>
          </cell>
        </row>
        <row r="96">
          <cell r="K96">
            <v>2000000</v>
          </cell>
          <cell r="L96">
            <v>0</v>
          </cell>
          <cell r="M96">
            <v>6100</v>
          </cell>
        </row>
        <row r="97">
          <cell r="K97">
            <v>2000000</v>
          </cell>
          <cell r="L97">
            <v>0</v>
          </cell>
          <cell r="M97">
            <v>6100</v>
          </cell>
        </row>
        <row r="98">
          <cell r="K98">
            <v>2000000</v>
          </cell>
          <cell r="L98">
            <v>0</v>
          </cell>
          <cell r="M98">
            <v>6100</v>
          </cell>
        </row>
        <row r="99">
          <cell r="K99">
            <v>2000000</v>
          </cell>
          <cell r="L99">
            <v>0</v>
          </cell>
          <cell r="M99">
            <v>6100</v>
          </cell>
        </row>
        <row r="100">
          <cell r="K100">
            <v>2000000</v>
          </cell>
          <cell r="L100">
            <v>0</v>
          </cell>
          <cell r="M100">
            <v>6100</v>
          </cell>
        </row>
        <row r="101">
          <cell r="K101">
            <v>2000000</v>
          </cell>
          <cell r="L101">
            <v>0</v>
          </cell>
          <cell r="M101">
            <v>6100</v>
          </cell>
        </row>
        <row r="102">
          <cell r="K102">
            <v>2000000</v>
          </cell>
          <cell r="L102">
            <v>0</v>
          </cell>
          <cell r="M102">
            <v>6100</v>
          </cell>
        </row>
        <row r="103">
          <cell r="K103">
            <v>2000000</v>
          </cell>
          <cell r="L103">
            <v>0</v>
          </cell>
          <cell r="M103">
            <v>6100</v>
          </cell>
        </row>
        <row r="104">
          <cell r="K104">
            <v>2000000</v>
          </cell>
          <cell r="L104">
            <v>0</v>
          </cell>
          <cell r="M104">
            <v>6100</v>
          </cell>
        </row>
        <row r="105">
          <cell r="K105">
            <v>2000000</v>
          </cell>
          <cell r="L105">
            <v>0</v>
          </cell>
          <cell r="M105">
            <v>6100</v>
          </cell>
        </row>
        <row r="106">
          <cell r="K106">
            <v>2000000</v>
          </cell>
          <cell r="L106">
            <v>0</v>
          </cell>
          <cell r="M106">
            <v>6100</v>
          </cell>
        </row>
        <row r="107">
          <cell r="K107">
            <v>2000000</v>
          </cell>
          <cell r="L107">
            <v>0</v>
          </cell>
          <cell r="M107">
            <v>6100</v>
          </cell>
        </row>
        <row r="108">
          <cell r="K108">
            <v>2000000</v>
          </cell>
          <cell r="L108">
            <v>0</v>
          </cell>
          <cell r="M108">
            <v>6100</v>
          </cell>
        </row>
        <row r="109">
          <cell r="K109">
            <v>2000000</v>
          </cell>
          <cell r="L109">
            <v>0</v>
          </cell>
          <cell r="M109">
            <v>6100</v>
          </cell>
        </row>
        <row r="110">
          <cell r="K110">
            <v>2000000</v>
          </cell>
          <cell r="L110">
            <v>0</v>
          </cell>
          <cell r="M110">
            <v>6100</v>
          </cell>
        </row>
        <row r="111">
          <cell r="K111">
            <v>2000000</v>
          </cell>
          <cell r="L111">
            <v>0</v>
          </cell>
          <cell r="M111">
            <v>6100</v>
          </cell>
        </row>
        <row r="112">
          <cell r="K112">
            <v>2000000</v>
          </cell>
          <cell r="L112">
            <v>0</v>
          </cell>
          <cell r="M112">
            <v>6100</v>
          </cell>
        </row>
        <row r="113">
          <cell r="K113">
            <v>2000000</v>
          </cell>
          <cell r="L113">
            <v>0</v>
          </cell>
          <cell r="M113">
            <v>6100</v>
          </cell>
        </row>
        <row r="114">
          <cell r="K114">
            <v>2000000</v>
          </cell>
          <cell r="L114">
            <v>0</v>
          </cell>
          <cell r="M114">
            <v>6100</v>
          </cell>
        </row>
        <row r="115">
          <cell r="K115">
            <v>2000000</v>
          </cell>
          <cell r="L115">
            <v>0</v>
          </cell>
          <cell r="M115">
            <v>6100</v>
          </cell>
        </row>
        <row r="116">
          <cell r="K116">
            <v>2000000</v>
          </cell>
          <cell r="L116">
            <v>0</v>
          </cell>
          <cell r="M116">
            <v>6100</v>
          </cell>
        </row>
        <row r="117">
          <cell r="K117">
            <v>2000000</v>
          </cell>
          <cell r="L117">
            <v>0</v>
          </cell>
          <cell r="M117">
            <v>6100</v>
          </cell>
        </row>
        <row r="118">
          <cell r="K118">
            <v>2000000</v>
          </cell>
          <cell r="L118">
            <v>0</v>
          </cell>
          <cell r="M118">
            <v>6100</v>
          </cell>
        </row>
        <row r="119">
          <cell r="K119">
            <v>2000000</v>
          </cell>
          <cell r="L119">
            <v>0</v>
          </cell>
          <cell r="M119">
            <v>6100</v>
          </cell>
        </row>
        <row r="120">
          <cell r="K120">
            <v>2000000</v>
          </cell>
          <cell r="L120">
            <v>0</v>
          </cell>
          <cell r="M120">
            <v>6100</v>
          </cell>
        </row>
        <row r="121">
          <cell r="K121">
            <v>2000000</v>
          </cell>
          <cell r="L121">
            <v>0</v>
          </cell>
          <cell r="M121">
            <v>6100</v>
          </cell>
        </row>
        <row r="122">
          <cell r="K122">
            <v>2000000</v>
          </cell>
          <cell r="L122">
            <v>0</v>
          </cell>
          <cell r="M122">
            <v>6100</v>
          </cell>
        </row>
        <row r="123">
          <cell r="K123">
            <v>2000000</v>
          </cell>
          <cell r="L123">
            <v>0</v>
          </cell>
          <cell r="M123">
            <v>6100</v>
          </cell>
        </row>
        <row r="124">
          <cell r="K124">
            <v>2000000</v>
          </cell>
          <cell r="L124">
            <v>0</v>
          </cell>
          <cell r="M124">
            <v>6100</v>
          </cell>
        </row>
        <row r="125">
          <cell r="K125">
            <v>2000000</v>
          </cell>
          <cell r="L125">
            <v>0</v>
          </cell>
          <cell r="M125">
            <v>6100</v>
          </cell>
        </row>
        <row r="126">
          <cell r="K126">
            <v>2000000</v>
          </cell>
          <cell r="L126">
            <v>0</v>
          </cell>
          <cell r="M126">
            <v>6100</v>
          </cell>
        </row>
        <row r="127">
          <cell r="K127">
            <v>2000000</v>
          </cell>
          <cell r="L127">
            <v>0</v>
          </cell>
          <cell r="M127">
            <v>6100</v>
          </cell>
        </row>
        <row r="128">
          <cell r="K128">
            <v>2000000</v>
          </cell>
          <cell r="L128">
            <v>0</v>
          </cell>
          <cell r="M128">
            <v>6100</v>
          </cell>
        </row>
        <row r="129">
          <cell r="K129">
            <v>2000000</v>
          </cell>
          <cell r="L129">
            <v>0</v>
          </cell>
          <cell r="M129">
            <v>6100</v>
          </cell>
        </row>
        <row r="130">
          <cell r="K130">
            <v>2000000</v>
          </cell>
          <cell r="L130">
            <v>0</v>
          </cell>
          <cell r="M130">
            <v>6100</v>
          </cell>
        </row>
        <row r="131">
          <cell r="K131">
            <v>2000000</v>
          </cell>
          <cell r="L131">
            <v>0</v>
          </cell>
          <cell r="M131">
            <v>6100</v>
          </cell>
        </row>
        <row r="132">
          <cell r="K132">
            <v>2000000</v>
          </cell>
          <cell r="L132">
            <v>0</v>
          </cell>
          <cell r="M132">
            <v>6100</v>
          </cell>
        </row>
        <row r="133">
          <cell r="K133">
            <v>2000000</v>
          </cell>
          <cell r="L133">
            <v>0</v>
          </cell>
          <cell r="M133">
            <v>6100</v>
          </cell>
        </row>
        <row r="134">
          <cell r="K134">
            <v>1900000</v>
          </cell>
          <cell r="L134">
            <v>0</v>
          </cell>
          <cell r="M134">
            <v>6100</v>
          </cell>
        </row>
        <row r="135">
          <cell r="K135">
            <v>1900000</v>
          </cell>
          <cell r="L135">
            <v>0</v>
          </cell>
          <cell r="M135">
            <v>6100</v>
          </cell>
        </row>
        <row r="136">
          <cell r="K136">
            <v>1900000</v>
          </cell>
          <cell r="L136">
            <v>0</v>
          </cell>
          <cell r="M136">
            <v>6100</v>
          </cell>
        </row>
        <row r="137">
          <cell r="K137">
            <v>1900000</v>
          </cell>
          <cell r="L137">
            <v>0</v>
          </cell>
          <cell r="M137">
            <v>6100</v>
          </cell>
        </row>
        <row r="138">
          <cell r="K138">
            <v>1900000</v>
          </cell>
          <cell r="L138">
            <v>0</v>
          </cell>
          <cell r="M138">
            <v>6100</v>
          </cell>
        </row>
        <row r="139">
          <cell r="K139">
            <v>1900000</v>
          </cell>
          <cell r="L139">
            <v>0</v>
          </cell>
          <cell r="M139">
            <v>6100</v>
          </cell>
        </row>
        <row r="140">
          <cell r="K140">
            <v>1900000</v>
          </cell>
          <cell r="L140">
            <v>0</v>
          </cell>
          <cell r="M140">
            <v>6100</v>
          </cell>
        </row>
        <row r="141">
          <cell r="K141">
            <v>1900000</v>
          </cell>
          <cell r="L141">
            <v>0</v>
          </cell>
          <cell r="M141">
            <v>6100</v>
          </cell>
        </row>
        <row r="142">
          <cell r="K142">
            <v>1900000</v>
          </cell>
          <cell r="L142">
            <v>0</v>
          </cell>
          <cell r="M142">
            <v>6100</v>
          </cell>
        </row>
        <row r="143">
          <cell r="K143">
            <v>1900000</v>
          </cell>
          <cell r="L143">
            <v>0</v>
          </cell>
          <cell r="M143">
            <v>6100</v>
          </cell>
        </row>
        <row r="144">
          <cell r="K144">
            <v>1900000</v>
          </cell>
          <cell r="L144">
            <v>0</v>
          </cell>
          <cell r="M144">
            <v>6100</v>
          </cell>
        </row>
        <row r="145">
          <cell r="K145">
            <v>1900000</v>
          </cell>
          <cell r="L145">
            <v>0</v>
          </cell>
          <cell r="M145">
            <v>6100</v>
          </cell>
        </row>
        <row r="146">
          <cell r="K146">
            <v>1900000</v>
          </cell>
          <cell r="L146">
            <v>0</v>
          </cell>
          <cell r="M146">
            <v>6100</v>
          </cell>
        </row>
        <row r="147">
          <cell r="K147">
            <v>1900000</v>
          </cell>
          <cell r="L147">
            <v>0</v>
          </cell>
          <cell r="M147">
            <v>6100</v>
          </cell>
        </row>
        <row r="148">
          <cell r="K148">
            <v>1900000</v>
          </cell>
          <cell r="L148">
            <v>0</v>
          </cell>
          <cell r="M148">
            <v>6100</v>
          </cell>
        </row>
        <row r="149">
          <cell r="K149">
            <v>1900000</v>
          </cell>
          <cell r="L149">
            <v>0</v>
          </cell>
          <cell r="M149">
            <v>6100</v>
          </cell>
        </row>
        <row r="150">
          <cell r="K150">
            <v>1800000</v>
          </cell>
          <cell r="L150">
            <v>0</v>
          </cell>
          <cell r="M150">
            <v>6100</v>
          </cell>
        </row>
        <row r="151">
          <cell r="K151">
            <v>1800000</v>
          </cell>
          <cell r="L151">
            <v>0</v>
          </cell>
          <cell r="M151">
            <v>6100</v>
          </cell>
        </row>
        <row r="152">
          <cell r="K152">
            <v>1800000</v>
          </cell>
          <cell r="L152">
            <v>0</v>
          </cell>
          <cell r="M152">
            <v>6100</v>
          </cell>
        </row>
        <row r="153">
          <cell r="K153">
            <v>1800000</v>
          </cell>
          <cell r="L153">
            <v>0</v>
          </cell>
          <cell r="M153">
            <v>6100</v>
          </cell>
        </row>
        <row r="154">
          <cell r="K154">
            <v>1800000</v>
          </cell>
          <cell r="L154">
            <v>0</v>
          </cell>
          <cell r="M154">
            <v>6100</v>
          </cell>
        </row>
        <row r="155">
          <cell r="K155">
            <v>1800000</v>
          </cell>
          <cell r="L155">
            <v>0</v>
          </cell>
          <cell r="M155">
            <v>6100</v>
          </cell>
        </row>
        <row r="156">
          <cell r="K156">
            <v>1800000</v>
          </cell>
          <cell r="L156">
            <v>0</v>
          </cell>
          <cell r="M156">
            <v>6100</v>
          </cell>
        </row>
        <row r="157">
          <cell r="K157">
            <v>1800000</v>
          </cell>
          <cell r="L157">
            <v>0</v>
          </cell>
          <cell r="M157">
            <v>6100</v>
          </cell>
        </row>
        <row r="158">
          <cell r="K158">
            <v>1800000</v>
          </cell>
          <cell r="L158">
            <v>0</v>
          </cell>
          <cell r="M158">
            <v>6100</v>
          </cell>
        </row>
        <row r="159">
          <cell r="K159">
            <v>1800000</v>
          </cell>
          <cell r="L159">
            <v>0</v>
          </cell>
          <cell r="M159">
            <v>6100</v>
          </cell>
        </row>
        <row r="160">
          <cell r="K160">
            <v>1800000</v>
          </cell>
          <cell r="L160">
            <v>0</v>
          </cell>
          <cell r="M160">
            <v>6100</v>
          </cell>
        </row>
        <row r="161">
          <cell r="K161">
            <v>1800000</v>
          </cell>
          <cell r="L161">
            <v>0</v>
          </cell>
          <cell r="M161">
            <v>6100</v>
          </cell>
        </row>
        <row r="162">
          <cell r="K162">
            <v>1800000</v>
          </cell>
          <cell r="L162">
            <v>0</v>
          </cell>
          <cell r="M162">
            <v>6100</v>
          </cell>
        </row>
        <row r="163">
          <cell r="K163">
            <v>1800000</v>
          </cell>
          <cell r="L163">
            <v>0</v>
          </cell>
          <cell r="M163">
            <v>6100</v>
          </cell>
        </row>
        <row r="164">
          <cell r="K164">
            <v>1800000</v>
          </cell>
          <cell r="L164">
            <v>0</v>
          </cell>
          <cell r="M164">
            <v>6100</v>
          </cell>
        </row>
        <row r="165">
          <cell r="K165">
            <v>1800000</v>
          </cell>
          <cell r="L165">
            <v>0</v>
          </cell>
          <cell r="M165">
            <v>6100</v>
          </cell>
        </row>
        <row r="166">
          <cell r="K166">
            <v>1800000</v>
          </cell>
          <cell r="L166">
            <v>0</v>
          </cell>
          <cell r="M166">
            <v>6100</v>
          </cell>
        </row>
        <row r="167">
          <cell r="K167">
            <v>1800000</v>
          </cell>
          <cell r="L167">
            <v>0</v>
          </cell>
          <cell r="M167">
            <v>6100</v>
          </cell>
        </row>
        <row r="168">
          <cell r="K168">
            <v>1800000</v>
          </cell>
          <cell r="L168">
            <v>0</v>
          </cell>
          <cell r="M168">
            <v>6100</v>
          </cell>
        </row>
        <row r="169">
          <cell r="K169">
            <v>1700000</v>
          </cell>
          <cell r="L169">
            <v>0</v>
          </cell>
          <cell r="M169">
            <v>6100</v>
          </cell>
        </row>
        <row r="170">
          <cell r="K170">
            <v>1700000</v>
          </cell>
          <cell r="L170">
            <v>0</v>
          </cell>
          <cell r="M170">
            <v>6100</v>
          </cell>
        </row>
        <row r="171">
          <cell r="K171">
            <v>1700000</v>
          </cell>
          <cell r="L171">
            <v>0</v>
          </cell>
          <cell r="M171">
            <v>6100</v>
          </cell>
        </row>
        <row r="172">
          <cell r="K172">
            <v>1700000</v>
          </cell>
          <cell r="L172">
            <v>0</v>
          </cell>
          <cell r="M172">
            <v>6100</v>
          </cell>
        </row>
        <row r="173">
          <cell r="K173">
            <v>1700000</v>
          </cell>
          <cell r="L173">
            <v>0</v>
          </cell>
          <cell r="M173">
            <v>6100</v>
          </cell>
        </row>
        <row r="174">
          <cell r="K174">
            <v>1700000</v>
          </cell>
          <cell r="L174">
            <v>0</v>
          </cell>
          <cell r="M174">
            <v>6100</v>
          </cell>
        </row>
        <row r="175">
          <cell r="K175">
            <v>1700000</v>
          </cell>
          <cell r="L175">
            <v>0</v>
          </cell>
          <cell r="M175">
            <v>6100</v>
          </cell>
        </row>
        <row r="176">
          <cell r="K176">
            <v>1700000</v>
          </cell>
          <cell r="L176">
            <v>0</v>
          </cell>
          <cell r="M176">
            <v>6100</v>
          </cell>
        </row>
        <row r="177">
          <cell r="K177">
            <v>1700000</v>
          </cell>
          <cell r="L177">
            <v>0</v>
          </cell>
          <cell r="M177">
            <v>6100</v>
          </cell>
        </row>
        <row r="178">
          <cell r="K178">
            <v>1700000</v>
          </cell>
          <cell r="L178">
            <v>0</v>
          </cell>
          <cell r="M178">
            <v>6100</v>
          </cell>
        </row>
        <row r="179">
          <cell r="K179">
            <v>1700000</v>
          </cell>
          <cell r="L179">
            <v>0</v>
          </cell>
          <cell r="M179">
            <v>6100</v>
          </cell>
        </row>
        <row r="180">
          <cell r="K180">
            <v>1700000</v>
          </cell>
          <cell r="L180">
            <v>0</v>
          </cell>
          <cell r="M180">
            <v>6100</v>
          </cell>
        </row>
        <row r="181">
          <cell r="K181">
            <v>1700000</v>
          </cell>
          <cell r="L181">
            <v>0</v>
          </cell>
          <cell r="M181">
            <v>6100</v>
          </cell>
        </row>
        <row r="182">
          <cell r="K182">
            <v>1700000</v>
          </cell>
          <cell r="L182">
            <v>0</v>
          </cell>
          <cell r="M182">
            <v>6100</v>
          </cell>
        </row>
        <row r="183">
          <cell r="K183">
            <v>1700000</v>
          </cell>
          <cell r="L183">
            <v>0</v>
          </cell>
          <cell r="M183">
            <v>6100</v>
          </cell>
        </row>
        <row r="184">
          <cell r="K184">
            <v>1700000</v>
          </cell>
          <cell r="L184">
            <v>0</v>
          </cell>
          <cell r="M184">
            <v>6100</v>
          </cell>
        </row>
        <row r="185">
          <cell r="K185">
            <v>1600000</v>
          </cell>
          <cell r="L185">
            <v>0</v>
          </cell>
          <cell r="M185">
            <v>6100</v>
          </cell>
        </row>
        <row r="186">
          <cell r="K186">
            <v>1600000</v>
          </cell>
          <cell r="L186">
            <v>0</v>
          </cell>
          <cell r="M186">
            <v>6100</v>
          </cell>
        </row>
        <row r="187">
          <cell r="K187">
            <v>1600000</v>
          </cell>
          <cell r="L187">
            <v>0</v>
          </cell>
          <cell r="M187">
            <v>6100</v>
          </cell>
        </row>
        <row r="188">
          <cell r="K188">
            <v>1600000</v>
          </cell>
          <cell r="L188">
            <v>0</v>
          </cell>
          <cell r="M188">
            <v>6100</v>
          </cell>
        </row>
        <row r="189">
          <cell r="K189">
            <v>1600000</v>
          </cell>
          <cell r="L189">
            <v>0</v>
          </cell>
          <cell r="M189">
            <v>6100</v>
          </cell>
        </row>
        <row r="190">
          <cell r="K190">
            <v>1600000</v>
          </cell>
          <cell r="L190">
            <v>0</v>
          </cell>
          <cell r="M190">
            <v>6100</v>
          </cell>
        </row>
        <row r="191">
          <cell r="K191">
            <v>1600000</v>
          </cell>
          <cell r="L191">
            <v>0</v>
          </cell>
          <cell r="M191">
            <v>6100</v>
          </cell>
        </row>
        <row r="192">
          <cell r="K192">
            <v>1600000</v>
          </cell>
          <cell r="L192">
            <v>0</v>
          </cell>
          <cell r="M192">
            <v>6100</v>
          </cell>
        </row>
        <row r="193">
          <cell r="K193">
            <v>1500000</v>
          </cell>
          <cell r="L193">
            <v>0</v>
          </cell>
          <cell r="M193">
            <v>6100</v>
          </cell>
        </row>
        <row r="194">
          <cell r="K194">
            <v>1500000</v>
          </cell>
          <cell r="L194">
            <v>0</v>
          </cell>
          <cell r="M194">
            <v>6100</v>
          </cell>
        </row>
        <row r="195">
          <cell r="K195">
            <v>1500000</v>
          </cell>
          <cell r="L195">
            <v>0</v>
          </cell>
          <cell r="M195">
            <v>6100</v>
          </cell>
        </row>
        <row r="196">
          <cell r="K196">
            <v>1500000</v>
          </cell>
          <cell r="L196">
            <v>0</v>
          </cell>
          <cell r="M196">
            <v>6100</v>
          </cell>
        </row>
        <row r="197">
          <cell r="K197">
            <v>1500000</v>
          </cell>
          <cell r="L197">
            <v>0</v>
          </cell>
          <cell r="M197">
            <v>6100</v>
          </cell>
        </row>
        <row r="198">
          <cell r="K198">
            <v>1417000</v>
          </cell>
          <cell r="L198">
            <v>0</v>
          </cell>
          <cell r="M198">
            <v>6100</v>
          </cell>
        </row>
        <row r="199">
          <cell r="K199">
            <v>1400000</v>
          </cell>
          <cell r="L199">
            <v>0</v>
          </cell>
          <cell r="M199">
            <v>6100</v>
          </cell>
        </row>
        <row r="200">
          <cell r="K200">
            <v>1400000</v>
          </cell>
          <cell r="L200">
            <v>0</v>
          </cell>
          <cell r="M200">
            <v>6100</v>
          </cell>
        </row>
        <row r="201">
          <cell r="K201">
            <v>1400000</v>
          </cell>
          <cell r="L201">
            <v>0</v>
          </cell>
          <cell r="M201">
            <v>6100</v>
          </cell>
        </row>
        <row r="202">
          <cell r="K202">
            <v>1400000</v>
          </cell>
          <cell r="L202">
            <v>0</v>
          </cell>
          <cell r="M202">
            <v>6100</v>
          </cell>
        </row>
        <row r="203">
          <cell r="K203">
            <v>1400000</v>
          </cell>
          <cell r="L203">
            <v>0</v>
          </cell>
          <cell r="M203">
            <v>6100</v>
          </cell>
        </row>
        <row r="204">
          <cell r="K204">
            <v>1400000</v>
          </cell>
          <cell r="L204">
            <v>0</v>
          </cell>
          <cell r="M204">
            <v>6100</v>
          </cell>
        </row>
        <row r="205">
          <cell r="K205">
            <v>1400000</v>
          </cell>
          <cell r="L205">
            <v>0</v>
          </cell>
          <cell r="M205">
            <v>6100</v>
          </cell>
        </row>
        <row r="206">
          <cell r="K206">
            <v>1400000</v>
          </cell>
          <cell r="L206">
            <v>0</v>
          </cell>
          <cell r="M206">
            <v>6100</v>
          </cell>
        </row>
        <row r="207">
          <cell r="K207">
            <v>1300000</v>
          </cell>
          <cell r="L207">
            <v>0</v>
          </cell>
          <cell r="M207">
            <v>6100</v>
          </cell>
        </row>
        <row r="208">
          <cell r="K208">
            <v>1300000</v>
          </cell>
          <cell r="L208">
            <v>0</v>
          </cell>
          <cell r="M208">
            <v>6100</v>
          </cell>
        </row>
        <row r="209">
          <cell r="K209">
            <v>1300000</v>
          </cell>
          <cell r="L209">
            <v>0</v>
          </cell>
          <cell r="M209">
            <v>6100</v>
          </cell>
        </row>
        <row r="210">
          <cell r="K210">
            <v>1300000</v>
          </cell>
          <cell r="L210">
            <v>0</v>
          </cell>
          <cell r="M210">
            <v>6100</v>
          </cell>
        </row>
        <row r="211">
          <cell r="K211">
            <v>1300000</v>
          </cell>
          <cell r="L211">
            <v>0</v>
          </cell>
          <cell r="M211">
            <v>6100</v>
          </cell>
        </row>
        <row r="212">
          <cell r="K212">
            <v>1300000</v>
          </cell>
          <cell r="L212">
            <v>0</v>
          </cell>
          <cell r="M212">
            <v>6100</v>
          </cell>
        </row>
        <row r="213">
          <cell r="K213">
            <v>1200000</v>
          </cell>
          <cell r="L213">
            <v>0</v>
          </cell>
          <cell r="M213">
            <v>6100</v>
          </cell>
        </row>
        <row r="214">
          <cell r="K214">
            <v>1200000</v>
          </cell>
          <cell r="L214">
            <v>0</v>
          </cell>
          <cell r="M214">
            <v>6100</v>
          </cell>
        </row>
        <row r="215">
          <cell r="K215">
            <v>1200000</v>
          </cell>
          <cell r="L215">
            <v>0</v>
          </cell>
          <cell r="M215">
            <v>6100</v>
          </cell>
        </row>
        <row r="216">
          <cell r="K216">
            <v>1200000</v>
          </cell>
          <cell r="L216">
            <v>0</v>
          </cell>
          <cell r="M216">
            <v>6100</v>
          </cell>
        </row>
        <row r="217">
          <cell r="K217">
            <v>1200000</v>
          </cell>
          <cell r="L217">
            <v>0</v>
          </cell>
          <cell r="M217">
            <v>6100</v>
          </cell>
        </row>
        <row r="218">
          <cell r="K218">
            <v>1200000</v>
          </cell>
          <cell r="L218">
            <v>0</v>
          </cell>
          <cell r="M218">
            <v>6100</v>
          </cell>
        </row>
        <row r="219">
          <cell r="K219">
            <v>1200000</v>
          </cell>
          <cell r="L219">
            <v>0</v>
          </cell>
          <cell r="M219">
            <v>6100</v>
          </cell>
        </row>
        <row r="220">
          <cell r="K220">
            <v>1200000</v>
          </cell>
          <cell r="L220">
            <v>0</v>
          </cell>
          <cell r="M220">
            <v>6100</v>
          </cell>
        </row>
        <row r="221">
          <cell r="K221">
            <v>1200000</v>
          </cell>
          <cell r="L221">
            <v>0</v>
          </cell>
          <cell r="M221">
            <v>6100</v>
          </cell>
        </row>
        <row r="222">
          <cell r="K222">
            <v>1200000</v>
          </cell>
          <cell r="L222">
            <v>0</v>
          </cell>
          <cell r="M222">
            <v>6100</v>
          </cell>
        </row>
        <row r="223">
          <cell r="K223">
            <v>1200000</v>
          </cell>
          <cell r="L223">
            <v>0</v>
          </cell>
          <cell r="M223">
            <v>6100</v>
          </cell>
        </row>
        <row r="224">
          <cell r="K224">
            <v>1200000</v>
          </cell>
          <cell r="L224">
            <v>0</v>
          </cell>
          <cell r="M224">
            <v>6100</v>
          </cell>
        </row>
        <row r="225">
          <cell r="K225">
            <v>1200000</v>
          </cell>
          <cell r="L225">
            <v>0</v>
          </cell>
          <cell r="M225">
            <v>6100</v>
          </cell>
        </row>
        <row r="226">
          <cell r="K226">
            <v>1000000</v>
          </cell>
          <cell r="L226">
            <v>0</v>
          </cell>
          <cell r="M226">
            <v>6100</v>
          </cell>
        </row>
        <row r="227">
          <cell r="K227">
            <v>168848</v>
          </cell>
          <cell r="L227">
            <v>0</v>
          </cell>
          <cell r="M227">
            <v>6100</v>
          </cell>
        </row>
        <row r="228">
          <cell r="K228">
            <v>82900</v>
          </cell>
          <cell r="L228">
            <v>0</v>
          </cell>
          <cell r="M228">
            <v>6100</v>
          </cell>
        </row>
        <row r="229">
          <cell r="K229">
            <v>70000000</v>
          </cell>
          <cell r="L229">
            <v>0</v>
          </cell>
          <cell r="M229">
            <v>6100</v>
          </cell>
        </row>
        <row r="230">
          <cell r="K230">
            <v>55500000</v>
          </cell>
          <cell r="L230">
            <v>0</v>
          </cell>
          <cell r="M230">
            <v>6100</v>
          </cell>
        </row>
        <row r="231">
          <cell r="K231">
            <v>54500000</v>
          </cell>
          <cell r="L231">
            <v>0</v>
          </cell>
          <cell r="M231">
            <v>6100</v>
          </cell>
        </row>
        <row r="232">
          <cell r="K232">
            <v>42950000</v>
          </cell>
          <cell r="L232">
            <v>0</v>
          </cell>
          <cell r="M232">
            <v>6100</v>
          </cell>
        </row>
        <row r="233">
          <cell r="K233">
            <v>35500000</v>
          </cell>
          <cell r="L233">
            <v>0</v>
          </cell>
          <cell r="M233">
            <v>6100</v>
          </cell>
        </row>
        <row r="234">
          <cell r="K234">
            <v>28000000</v>
          </cell>
          <cell r="L234">
            <v>0</v>
          </cell>
          <cell r="M234">
            <v>6100</v>
          </cell>
        </row>
        <row r="235">
          <cell r="K235">
            <v>25000000</v>
          </cell>
          <cell r="L235">
            <v>0</v>
          </cell>
          <cell r="M235">
            <v>6100</v>
          </cell>
        </row>
        <row r="236">
          <cell r="K236">
            <v>22000000</v>
          </cell>
          <cell r="L236">
            <v>0</v>
          </cell>
          <cell r="M236">
            <v>6100</v>
          </cell>
        </row>
        <row r="237">
          <cell r="K237">
            <v>20000000</v>
          </cell>
          <cell r="L237">
            <v>0</v>
          </cell>
          <cell r="M237">
            <v>6100</v>
          </cell>
        </row>
        <row r="238">
          <cell r="K238">
            <v>18000000</v>
          </cell>
          <cell r="L238">
            <v>0</v>
          </cell>
          <cell r="M238">
            <v>6100</v>
          </cell>
        </row>
        <row r="239">
          <cell r="K239">
            <v>15000000</v>
          </cell>
          <cell r="L239">
            <v>0</v>
          </cell>
          <cell r="M239">
            <v>6100</v>
          </cell>
        </row>
        <row r="240">
          <cell r="K240">
            <v>15000000</v>
          </cell>
          <cell r="L240">
            <v>0</v>
          </cell>
          <cell r="M240">
            <v>6100</v>
          </cell>
        </row>
        <row r="241">
          <cell r="K241">
            <v>14106372</v>
          </cell>
          <cell r="L241">
            <v>0</v>
          </cell>
          <cell r="M241">
            <v>6100</v>
          </cell>
        </row>
        <row r="242">
          <cell r="K242">
            <v>13100000</v>
          </cell>
          <cell r="L242">
            <v>0</v>
          </cell>
          <cell r="M242">
            <v>6100</v>
          </cell>
        </row>
        <row r="243">
          <cell r="K243">
            <v>11000000</v>
          </cell>
          <cell r="L243">
            <v>0</v>
          </cell>
          <cell r="M243">
            <v>6100</v>
          </cell>
        </row>
        <row r="244">
          <cell r="K244">
            <v>10100000</v>
          </cell>
          <cell r="L244">
            <v>0</v>
          </cell>
          <cell r="M244">
            <v>6100</v>
          </cell>
        </row>
        <row r="245">
          <cell r="K245">
            <v>10000000</v>
          </cell>
          <cell r="L245">
            <v>0</v>
          </cell>
          <cell r="M245">
            <v>6100</v>
          </cell>
        </row>
        <row r="246">
          <cell r="K246">
            <v>10000000</v>
          </cell>
          <cell r="L246">
            <v>0</v>
          </cell>
          <cell r="M246">
            <v>6100</v>
          </cell>
        </row>
        <row r="247">
          <cell r="K247">
            <v>10000000</v>
          </cell>
          <cell r="L247">
            <v>0</v>
          </cell>
          <cell r="M247">
            <v>6100</v>
          </cell>
        </row>
        <row r="248">
          <cell r="K248">
            <v>9600000</v>
          </cell>
          <cell r="L248">
            <v>0</v>
          </cell>
          <cell r="M248">
            <v>6100</v>
          </cell>
        </row>
        <row r="249">
          <cell r="K249">
            <v>9400000</v>
          </cell>
          <cell r="L249">
            <v>0</v>
          </cell>
          <cell r="M249">
            <v>6100</v>
          </cell>
        </row>
        <row r="250">
          <cell r="K250">
            <v>8100000</v>
          </cell>
          <cell r="L250">
            <v>0</v>
          </cell>
          <cell r="M250">
            <v>6100</v>
          </cell>
        </row>
        <row r="251">
          <cell r="K251">
            <v>8000000</v>
          </cell>
          <cell r="L251">
            <v>0</v>
          </cell>
          <cell r="M251">
            <v>6100</v>
          </cell>
        </row>
        <row r="252">
          <cell r="K252">
            <v>7500000</v>
          </cell>
          <cell r="L252">
            <v>0</v>
          </cell>
          <cell r="M252">
            <v>6100</v>
          </cell>
        </row>
        <row r="253">
          <cell r="K253">
            <v>7000000</v>
          </cell>
          <cell r="L253">
            <v>0</v>
          </cell>
          <cell r="M253">
            <v>6100</v>
          </cell>
        </row>
        <row r="254">
          <cell r="K254">
            <v>6500000</v>
          </cell>
          <cell r="L254">
            <v>0</v>
          </cell>
          <cell r="M254">
            <v>6100</v>
          </cell>
        </row>
        <row r="255">
          <cell r="K255">
            <v>6000000</v>
          </cell>
          <cell r="L255">
            <v>0</v>
          </cell>
          <cell r="M255">
            <v>6100</v>
          </cell>
        </row>
        <row r="256">
          <cell r="K256">
            <v>5600000</v>
          </cell>
          <cell r="L256">
            <v>0</v>
          </cell>
          <cell r="M256">
            <v>6100</v>
          </cell>
        </row>
        <row r="257">
          <cell r="K257">
            <v>5000000</v>
          </cell>
          <cell r="L257">
            <v>0</v>
          </cell>
          <cell r="M257">
            <v>6100</v>
          </cell>
        </row>
        <row r="258">
          <cell r="K258">
            <v>4600000</v>
          </cell>
          <cell r="L258">
            <v>0</v>
          </cell>
          <cell r="M258">
            <v>6100</v>
          </cell>
        </row>
        <row r="259">
          <cell r="K259">
            <v>4000000</v>
          </cell>
          <cell r="L259">
            <v>0</v>
          </cell>
          <cell r="M259">
            <v>6100</v>
          </cell>
        </row>
        <row r="260">
          <cell r="K260">
            <v>4000000</v>
          </cell>
          <cell r="L260">
            <v>0</v>
          </cell>
          <cell r="M260">
            <v>6100</v>
          </cell>
        </row>
        <row r="261">
          <cell r="K261">
            <v>4000000</v>
          </cell>
          <cell r="L261">
            <v>0</v>
          </cell>
          <cell r="M261">
            <v>6100</v>
          </cell>
        </row>
        <row r="262">
          <cell r="K262">
            <v>4000000</v>
          </cell>
          <cell r="L262">
            <v>0</v>
          </cell>
          <cell r="M262">
            <v>6100</v>
          </cell>
        </row>
        <row r="263">
          <cell r="K263">
            <v>4000000</v>
          </cell>
          <cell r="L263">
            <v>0</v>
          </cell>
          <cell r="M263">
            <v>6100</v>
          </cell>
        </row>
        <row r="264">
          <cell r="K264">
            <v>4000000</v>
          </cell>
          <cell r="L264">
            <v>0</v>
          </cell>
          <cell r="M264">
            <v>6100</v>
          </cell>
        </row>
        <row r="265">
          <cell r="K265">
            <v>3000000</v>
          </cell>
          <cell r="L265">
            <v>0</v>
          </cell>
          <cell r="M265">
            <v>6100</v>
          </cell>
        </row>
        <row r="266">
          <cell r="K266">
            <v>3000000</v>
          </cell>
          <cell r="L266">
            <v>0</v>
          </cell>
          <cell r="M266">
            <v>6100</v>
          </cell>
        </row>
        <row r="267">
          <cell r="K267">
            <v>2500000</v>
          </cell>
          <cell r="L267">
            <v>0</v>
          </cell>
          <cell r="M267">
            <v>6100</v>
          </cell>
        </row>
        <row r="268">
          <cell r="K268">
            <v>2500000</v>
          </cell>
          <cell r="L268">
            <v>0</v>
          </cell>
          <cell r="M268">
            <v>6100</v>
          </cell>
        </row>
        <row r="269">
          <cell r="K269">
            <v>2000000</v>
          </cell>
          <cell r="L269">
            <v>0</v>
          </cell>
          <cell r="M269">
            <v>6100</v>
          </cell>
        </row>
        <row r="270">
          <cell r="K270">
            <v>1600000</v>
          </cell>
          <cell r="L270">
            <v>0</v>
          </cell>
          <cell r="M270">
            <v>6100</v>
          </cell>
        </row>
        <row r="271">
          <cell r="K271">
            <v>1000000</v>
          </cell>
          <cell r="L271">
            <v>0</v>
          </cell>
          <cell r="M271">
            <v>6100</v>
          </cell>
        </row>
        <row r="272">
          <cell r="K272">
            <v>1000000</v>
          </cell>
          <cell r="L272">
            <v>0</v>
          </cell>
          <cell r="M272">
            <v>6100</v>
          </cell>
        </row>
        <row r="273">
          <cell r="K273">
            <v>1000000</v>
          </cell>
          <cell r="L273">
            <v>0</v>
          </cell>
          <cell r="M273">
            <v>6100</v>
          </cell>
        </row>
        <row r="274">
          <cell r="K274">
            <v>1000000</v>
          </cell>
          <cell r="L274">
            <v>0</v>
          </cell>
          <cell r="M274">
            <v>6100</v>
          </cell>
        </row>
        <row r="275">
          <cell r="K275">
            <v>1000000</v>
          </cell>
          <cell r="L275">
            <v>0</v>
          </cell>
          <cell r="M275">
            <v>6100</v>
          </cell>
        </row>
        <row r="276">
          <cell r="K276">
            <v>1000000</v>
          </cell>
          <cell r="L276">
            <v>0</v>
          </cell>
          <cell r="M276">
            <v>6100</v>
          </cell>
        </row>
        <row r="277">
          <cell r="K277">
            <v>1000000</v>
          </cell>
          <cell r="L277">
            <v>0</v>
          </cell>
          <cell r="M277">
            <v>6100</v>
          </cell>
        </row>
        <row r="278">
          <cell r="K278">
            <v>800000</v>
          </cell>
          <cell r="L278">
            <v>0</v>
          </cell>
          <cell r="M278">
            <v>6100</v>
          </cell>
        </row>
        <row r="279">
          <cell r="K279">
            <v>800000</v>
          </cell>
          <cell r="L279">
            <v>0</v>
          </cell>
          <cell r="M279">
            <v>6100</v>
          </cell>
        </row>
        <row r="280">
          <cell r="K280">
            <v>600000</v>
          </cell>
          <cell r="L280">
            <v>0</v>
          </cell>
          <cell r="M280">
            <v>6100</v>
          </cell>
        </row>
        <row r="281">
          <cell r="K281">
            <v>600000</v>
          </cell>
          <cell r="L281">
            <v>0</v>
          </cell>
          <cell r="M281">
            <v>6100</v>
          </cell>
        </row>
        <row r="282">
          <cell r="K282">
            <v>400000</v>
          </cell>
          <cell r="L282">
            <v>0</v>
          </cell>
          <cell r="M282">
            <v>6100</v>
          </cell>
        </row>
        <row r="283">
          <cell r="K283">
            <v>200000</v>
          </cell>
          <cell r="L283">
            <v>0</v>
          </cell>
          <cell r="M283">
            <v>6100</v>
          </cell>
        </row>
        <row r="284">
          <cell r="K284">
            <v>22751780</v>
          </cell>
          <cell r="L284">
            <v>0</v>
          </cell>
          <cell r="M284">
            <v>6100</v>
          </cell>
        </row>
        <row r="285">
          <cell r="K285">
            <v>13700000</v>
          </cell>
          <cell r="L285">
            <v>0</v>
          </cell>
          <cell r="M285">
            <v>6100</v>
          </cell>
        </row>
        <row r="286">
          <cell r="K286">
            <v>12000000</v>
          </cell>
          <cell r="L286">
            <v>0</v>
          </cell>
          <cell r="M286">
            <v>6100</v>
          </cell>
        </row>
        <row r="287">
          <cell r="K287">
            <v>10500000</v>
          </cell>
          <cell r="L287">
            <v>0</v>
          </cell>
          <cell r="M287">
            <v>6100</v>
          </cell>
        </row>
        <row r="288">
          <cell r="K288">
            <v>10000000</v>
          </cell>
          <cell r="L288">
            <v>0</v>
          </cell>
          <cell r="M288">
            <v>6100</v>
          </cell>
        </row>
        <row r="289">
          <cell r="K289">
            <v>10000000</v>
          </cell>
          <cell r="L289">
            <v>0</v>
          </cell>
          <cell r="M289">
            <v>6100</v>
          </cell>
        </row>
        <row r="290">
          <cell r="K290">
            <v>8850000</v>
          </cell>
          <cell r="L290">
            <v>0</v>
          </cell>
          <cell r="M290">
            <v>6100</v>
          </cell>
        </row>
        <row r="291">
          <cell r="K291">
            <v>8500000</v>
          </cell>
          <cell r="L291">
            <v>0</v>
          </cell>
          <cell r="M291">
            <v>6100</v>
          </cell>
        </row>
        <row r="292">
          <cell r="K292">
            <v>6700000</v>
          </cell>
          <cell r="L292">
            <v>0</v>
          </cell>
          <cell r="M292">
            <v>6100</v>
          </cell>
        </row>
        <row r="293">
          <cell r="K293">
            <v>5050000</v>
          </cell>
          <cell r="L293">
            <v>0</v>
          </cell>
          <cell r="M293">
            <v>6100</v>
          </cell>
        </row>
        <row r="294">
          <cell r="K294">
            <v>5000000</v>
          </cell>
          <cell r="L294">
            <v>0</v>
          </cell>
          <cell r="M294">
            <v>6100</v>
          </cell>
        </row>
        <row r="295">
          <cell r="K295">
            <v>5000000</v>
          </cell>
          <cell r="L295">
            <v>0</v>
          </cell>
          <cell r="M295">
            <v>6100</v>
          </cell>
        </row>
        <row r="296">
          <cell r="K296">
            <v>5000000</v>
          </cell>
          <cell r="L296">
            <v>0</v>
          </cell>
          <cell r="M296">
            <v>6100</v>
          </cell>
        </row>
        <row r="297">
          <cell r="K297">
            <v>5000000</v>
          </cell>
          <cell r="L297">
            <v>0</v>
          </cell>
          <cell r="M297">
            <v>6100</v>
          </cell>
        </row>
        <row r="298">
          <cell r="K298">
            <v>5000000</v>
          </cell>
          <cell r="L298">
            <v>0</v>
          </cell>
          <cell r="M298">
            <v>6100</v>
          </cell>
        </row>
        <row r="299">
          <cell r="K299">
            <v>5000000</v>
          </cell>
          <cell r="L299">
            <v>0</v>
          </cell>
          <cell r="M299">
            <v>6100</v>
          </cell>
        </row>
        <row r="300">
          <cell r="K300">
            <v>5000000</v>
          </cell>
          <cell r="L300">
            <v>0</v>
          </cell>
          <cell r="M300">
            <v>6100</v>
          </cell>
        </row>
        <row r="301">
          <cell r="K301">
            <v>5000000</v>
          </cell>
          <cell r="L301">
            <v>0</v>
          </cell>
          <cell r="M301">
            <v>6100</v>
          </cell>
        </row>
        <row r="302">
          <cell r="K302">
            <v>5000000</v>
          </cell>
          <cell r="L302">
            <v>0</v>
          </cell>
          <cell r="M302">
            <v>6100</v>
          </cell>
        </row>
        <row r="303">
          <cell r="K303">
            <v>5000000</v>
          </cell>
          <cell r="L303">
            <v>0</v>
          </cell>
          <cell r="M303">
            <v>6100</v>
          </cell>
        </row>
        <row r="304">
          <cell r="K304">
            <v>5000000</v>
          </cell>
          <cell r="L304">
            <v>0</v>
          </cell>
          <cell r="M304">
            <v>6100</v>
          </cell>
        </row>
        <row r="305">
          <cell r="K305">
            <v>5000000</v>
          </cell>
          <cell r="L305">
            <v>0</v>
          </cell>
          <cell r="M305">
            <v>6100</v>
          </cell>
        </row>
        <row r="306">
          <cell r="K306">
            <v>5000000</v>
          </cell>
          <cell r="L306">
            <v>0</v>
          </cell>
          <cell r="M306">
            <v>6100</v>
          </cell>
        </row>
        <row r="307">
          <cell r="K307">
            <v>5000000</v>
          </cell>
          <cell r="L307">
            <v>0</v>
          </cell>
          <cell r="M307">
            <v>6100</v>
          </cell>
        </row>
        <row r="308">
          <cell r="K308">
            <v>5000000</v>
          </cell>
          <cell r="L308">
            <v>0</v>
          </cell>
          <cell r="M308">
            <v>6100</v>
          </cell>
        </row>
        <row r="309">
          <cell r="K309">
            <v>4200000</v>
          </cell>
          <cell r="L309">
            <v>0</v>
          </cell>
          <cell r="M309">
            <v>6100</v>
          </cell>
        </row>
        <row r="310">
          <cell r="K310">
            <v>4000000</v>
          </cell>
          <cell r="L310">
            <v>0</v>
          </cell>
          <cell r="M310">
            <v>6100</v>
          </cell>
        </row>
        <row r="311">
          <cell r="K311">
            <v>3951220</v>
          </cell>
          <cell r="L311">
            <v>0</v>
          </cell>
          <cell r="M311">
            <v>6100</v>
          </cell>
        </row>
        <row r="312">
          <cell r="K312">
            <v>3950000</v>
          </cell>
          <cell r="L312">
            <v>0</v>
          </cell>
          <cell r="M312">
            <v>6100</v>
          </cell>
        </row>
        <row r="313">
          <cell r="K313">
            <v>3950000</v>
          </cell>
          <cell r="L313">
            <v>0</v>
          </cell>
          <cell r="M313">
            <v>6100</v>
          </cell>
        </row>
        <row r="314">
          <cell r="K314">
            <v>3540000</v>
          </cell>
          <cell r="L314">
            <v>0</v>
          </cell>
          <cell r="M314">
            <v>6100</v>
          </cell>
        </row>
        <row r="315">
          <cell r="K315">
            <v>3500000</v>
          </cell>
          <cell r="L315">
            <v>0</v>
          </cell>
          <cell r="M315">
            <v>6100</v>
          </cell>
        </row>
        <row r="316">
          <cell r="K316">
            <v>3500000</v>
          </cell>
          <cell r="L316">
            <v>0</v>
          </cell>
          <cell r="M316">
            <v>6100</v>
          </cell>
        </row>
        <row r="317">
          <cell r="K317">
            <v>3040000</v>
          </cell>
          <cell r="L317">
            <v>0</v>
          </cell>
          <cell r="M317">
            <v>6100</v>
          </cell>
        </row>
        <row r="318">
          <cell r="K318">
            <v>2500000</v>
          </cell>
          <cell r="L318">
            <v>0</v>
          </cell>
          <cell r="M318">
            <v>6100</v>
          </cell>
        </row>
        <row r="319">
          <cell r="K319">
            <v>2000000</v>
          </cell>
          <cell r="L319">
            <v>0</v>
          </cell>
          <cell r="M319">
            <v>6100</v>
          </cell>
        </row>
        <row r="320">
          <cell r="K320">
            <v>2000000</v>
          </cell>
          <cell r="L320">
            <v>0</v>
          </cell>
          <cell r="M320">
            <v>6100</v>
          </cell>
        </row>
        <row r="321">
          <cell r="K321">
            <v>2000000</v>
          </cell>
          <cell r="L321">
            <v>0</v>
          </cell>
          <cell r="M321">
            <v>6100</v>
          </cell>
        </row>
        <row r="322">
          <cell r="K322">
            <v>2000000</v>
          </cell>
          <cell r="L322">
            <v>0</v>
          </cell>
          <cell r="M322">
            <v>6100</v>
          </cell>
        </row>
        <row r="323">
          <cell r="K323">
            <v>2000000</v>
          </cell>
          <cell r="L323">
            <v>0</v>
          </cell>
          <cell r="M323">
            <v>6100</v>
          </cell>
        </row>
        <row r="324">
          <cell r="K324">
            <v>2000000</v>
          </cell>
          <cell r="L324">
            <v>0</v>
          </cell>
          <cell r="M324">
            <v>6100</v>
          </cell>
        </row>
        <row r="325">
          <cell r="K325">
            <v>2000000</v>
          </cell>
          <cell r="L325">
            <v>0</v>
          </cell>
          <cell r="M325">
            <v>6100</v>
          </cell>
        </row>
        <row r="326">
          <cell r="K326">
            <v>2000000</v>
          </cell>
          <cell r="L326">
            <v>0</v>
          </cell>
          <cell r="M326">
            <v>6100</v>
          </cell>
        </row>
        <row r="327">
          <cell r="K327">
            <v>2000000</v>
          </cell>
          <cell r="L327">
            <v>0</v>
          </cell>
          <cell r="M327">
            <v>6100</v>
          </cell>
        </row>
        <row r="328">
          <cell r="K328">
            <v>2000000</v>
          </cell>
          <cell r="L328">
            <v>0</v>
          </cell>
          <cell r="M328">
            <v>6100</v>
          </cell>
        </row>
        <row r="329">
          <cell r="K329">
            <v>2000000</v>
          </cell>
          <cell r="L329">
            <v>0</v>
          </cell>
          <cell r="M329">
            <v>6100</v>
          </cell>
        </row>
        <row r="330">
          <cell r="K330">
            <v>2000000</v>
          </cell>
          <cell r="L330">
            <v>0</v>
          </cell>
          <cell r="M330">
            <v>6100</v>
          </cell>
        </row>
        <row r="331">
          <cell r="K331">
            <v>2000000</v>
          </cell>
          <cell r="L331">
            <v>0</v>
          </cell>
          <cell r="M331">
            <v>6100</v>
          </cell>
        </row>
        <row r="332">
          <cell r="K332">
            <v>2000000</v>
          </cell>
          <cell r="L332">
            <v>0</v>
          </cell>
          <cell r="M332">
            <v>6100</v>
          </cell>
        </row>
        <row r="333">
          <cell r="K333">
            <v>1800000</v>
          </cell>
          <cell r="L333">
            <v>0</v>
          </cell>
          <cell r="M333">
            <v>6100</v>
          </cell>
        </row>
        <row r="334">
          <cell r="K334">
            <v>1500000</v>
          </cell>
          <cell r="L334">
            <v>0</v>
          </cell>
          <cell r="M334">
            <v>6100</v>
          </cell>
        </row>
        <row r="335">
          <cell r="K335">
            <v>1400000</v>
          </cell>
          <cell r="L335">
            <v>0</v>
          </cell>
          <cell r="M335">
            <v>6100</v>
          </cell>
        </row>
        <row r="336">
          <cell r="K336">
            <v>1360000</v>
          </cell>
          <cell r="L336">
            <v>0</v>
          </cell>
          <cell r="M336">
            <v>6100</v>
          </cell>
        </row>
        <row r="337">
          <cell r="K337">
            <v>1200000</v>
          </cell>
          <cell r="L337">
            <v>0</v>
          </cell>
          <cell r="M337">
            <v>6100</v>
          </cell>
        </row>
        <row r="338">
          <cell r="K338">
            <v>1150000</v>
          </cell>
          <cell r="L338">
            <v>0</v>
          </cell>
          <cell r="M338">
            <v>6100</v>
          </cell>
        </row>
        <row r="339">
          <cell r="K339">
            <v>1000000</v>
          </cell>
          <cell r="L339">
            <v>0</v>
          </cell>
          <cell r="M339">
            <v>6100</v>
          </cell>
        </row>
        <row r="340">
          <cell r="K340">
            <v>950000</v>
          </cell>
          <cell r="L340">
            <v>0</v>
          </cell>
          <cell r="M340">
            <v>6100</v>
          </cell>
        </row>
        <row r="341">
          <cell r="K341">
            <v>800000</v>
          </cell>
          <cell r="L341">
            <v>0</v>
          </cell>
          <cell r="M341">
            <v>6100</v>
          </cell>
        </row>
        <row r="342">
          <cell r="K342">
            <v>700000</v>
          </cell>
          <cell r="L342">
            <v>0</v>
          </cell>
          <cell r="M342">
            <v>6100</v>
          </cell>
        </row>
        <row r="343">
          <cell r="K343">
            <v>640000</v>
          </cell>
          <cell r="L343">
            <v>0</v>
          </cell>
          <cell r="M343">
            <v>6100</v>
          </cell>
        </row>
        <row r="344">
          <cell r="K344">
            <v>600000</v>
          </cell>
          <cell r="L344">
            <v>0</v>
          </cell>
          <cell r="M344">
            <v>6100</v>
          </cell>
        </row>
        <row r="345">
          <cell r="K345">
            <v>600000</v>
          </cell>
          <cell r="L345">
            <v>0</v>
          </cell>
          <cell r="M345">
            <v>6100</v>
          </cell>
        </row>
        <row r="346">
          <cell r="K346">
            <v>600000</v>
          </cell>
          <cell r="L346">
            <v>0</v>
          </cell>
          <cell r="M346">
            <v>6100</v>
          </cell>
        </row>
        <row r="347">
          <cell r="K347">
            <v>600000</v>
          </cell>
          <cell r="L347">
            <v>0</v>
          </cell>
          <cell r="M347">
            <v>6100</v>
          </cell>
        </row>
        <row r="348">
          <cell r="K348">
            <v>600000</v>
          </cell>
          <cell r="L348">
            <v>0</v>
          </cell>
          <cell r="M348">
            <v>6100</v>
          </cell>
        </row>
        <row r="349">
          <cell r="K349">
            <v>600000</v>
          </cell>
          <cell r="L349">
            <v>0</v>
          </cell>
          <cell r="M349">
            <v>6100</v>
          </cell>
        </row>
        <row r="350">
          <cell r="K350">
            <v>600000</v>
          </cell>
          <cell r="L350">
            <v>0</v>
          </cell>
          <cell r="M350">
            <v>6100</v>
          </cell>
        </row>
        <row r="351">
          <cell r="K351">
            <v>600000</v>
          </cell>
          <cell r="L351">
            <v>0</v>
          </cell>
          <cell r="M351">
            <v>6100</v>
          </cell>
        </row>
        <row r="352">
          <cell r="K352">
            <v>600000</v>
          </cell>
          <cell r="L352">
            <v>0</v>
          </cell>
          <cell r="M352">
            <v>6100</v>
          </cell>
        </row>
        <row r="353">
          <cell r="K353">
            <v>600000</v>
          </cell>
          <cell r="L353">
            <v>0</v>
          </cell>
          <cell r="M353">
            <v>6100</v>
          </cell>
        </row>
        <row r="354">
          <cell r="K354">
            <v>600000</v>
          </cell>
          <cell r="L354">
            <v>0</v>
          </cell>
          <cell r="M354">
            <v>6100</v>
          </cell>
        </row>
        <row r="355">
          <cell r="K355">
            <v>600000</v>
          </cell>
          <cell r="L355">
            <v>0</v>
          </cell>
          <cell r="M355">
            <v>6100</v>
          </cell>
        </row>
        <row r="356">
          <cell r="K356">
            <v>600000</v>
          </cell>
          <cell r="L356">
            <v>0</v>
          </cell>
          <cell r="M356">
            <v>6100</v>
          </cell>
        </row>
        <row r="357">
          <cell r="K357">
            <v>600000</v>
          </cell>
          <cell r="L357">
            <v>0</v>
          </cell>
          <cell r="M357">
            <v>6100</v>
          </cell>
        </row>
        <row r="358">
          <cell r="K358">
            <v>600000</v>
          </cell>
          <cell r="L358">
            <v>0</v>
          </cell>
          <cell r="M358">
            <v>6100</v>
          </cell>
        </row>
        <row r="359">
          <cell r="K359">
            <v>500000</v>
          </cell>
          <cell r="L359">
            <v>0</v>
          </cell>
          <cell r="M359">
            <v>6100</v>
          </cell>
        </row>
        <row r="360">
          <cell r="K360">
            <v>500000</v>
          </cell>
          <cell r="L360">
            <v>0</v>
          </cell>
          <cell r="M360">
            <v>6100</v>
          </cell>
        </row>
        <row r="361">
          <cell r="K361">
            <v>500000</v>
          </cell>
          <cell r="L361">
            <v>0</v>
          </cell>
          <cell r="M361">
            <v>6100</v>
          </cell>
        </row>
        <row r="362">
          <cell r="K362">
            <v>500000</v>
          </cell>
          <cell r="L362">
            <v>0</v>
          </cell>
          <cell r="M362">
            <v>6100</v>
          </cell>
        </row>
        <row r="363">
          <cell r="K363">
            <v>500000</v>
          </cell>
          <cell r="L363">
            <v>0</v>
          </cell>
          <cell r="M363">
            <v>6100</v>
          </cell>
        </row>
        <row r="364">
          <cell r="K364">
            <v>500000</v>
          </cell>
          <cell r="L364">
            <v>0</v>
          </cell>
          <cell r="M364">
            <v>6100</v>
          </cell>
        </row>
        <row r="365">
          <cell r="K365">
            <v>200000</v>
          </cell>
          <cell r="L365">
            <v>0</v>
          </cell>
          <cell r="M365">
            <v>6100</v>
          </cell>
        </row>
        <row r="366">
          <cell r="K366">
            <v>200000</v>
          </cell>
          <cell r="L366">
            <v>0</v>
          </cell>
          <cell r="M366">
            <v>6100</v>
          </cell>
        </row>
        <row r="367">
          <cell r="K367">
            <v>100000</v>
          </cell>
          <cell r="L367">
            <v>0</v>
          </cell>
          <cell r="M367">
            <v>6100</v>
          </cell>
        </row>
        <row r="368">
          <cell r="K368">
            <v>50000</v>
          </cell>
          <cell r="L368">
            <v>0</v>
          </cell>
          <cell r="M368">
            <v>6100</v>
          </cell>
        </row>
        <row r="369">
          <cell r="K369">
            <v>50000</v>
          </cell>
          <cell r="L369">
            <v>0</v>
          </cell>
          <cell r="M369">
            <v>6100</v>
          </cell>
        </row>
        <row r="370">
          <cell r="K370">
            <v>50000</v>
          </cell>
          <cell r="L370">
            <v>0</v>
          </cell>
          <cell r="M370">
            <v>6100</v>
          </cell>
        </row>
        <row r="371">
          <cell r="K371">
            <v>50000000</v>
          </cell>
          <cell r="L371">
            <v>0</v>
          </cell>
          <cell r="M371">
            <v>6100</v>
          </cell>
        </row>
        <row r="372">
          <cell r="K372">
            <v>39000000</v>
          </cell>
          <cell r="L372">
            <v>0</v>
          </cell>
          <cell r="M372">
            <v>6100</v>
          </cell>
        </row>
        <row r="373">
          <cell r="K373">
            <v>32060000</v>
          </cell>
          <cell r="L373">
            <v>0</v>
          </cell>
          <cell r="M373">
            <v>6100</v>
          </cell>
        </row>
        <row r="374">
          <cell r="K374">
            <v>32000000</v>
          </cell>
          <cell r="L374">
            <v>0</v>
          </cell>
          <cell r="M374">
            <v>6100</v>
          </cell>
        </row>
        <row r="375">
          <cell r="K375">
            <v>30500000</v>
          </cell>
          <cell r="L375">
            <v>0</v>
          </cell>
          <cell r="M375">
            <v>6100</v>
          </cell>
        </row>
        <row r="376">
          <cell r="K376">
            <v>29800000</v>
          </cell>
          <cell r="L376">
            <v>0</v>
          </cell>
          <cell r="M376">
            <v>6100</v>
          </cell>
        </row>
        <row r="377">
          <cell r="K377">
            <v>17000000</v>
          </cell>
          <cell r="L377">
            <v>0</v>
          </cell>
          <cell r="M377">
            <v>6100</v>
          </cell>
        </row>
        <row r="378">
          <cell r="K378">
            <v>97596</v>
          </cell>
          <cell r="L378">
            <v>0</v>
          </cell>
          <cell r="M378">
            <v>6100</v>
          </cell>
        </row>
        <row r="379">
          <cell r="K379">
            <v>30000000</v>
          </cell>
          <cell r="L379">
            <v>0</v>
          </cell>
          <cell r="M379">
            <v>6300</v>
          </cell>
        </row>
        <row r="380">
          <cell r="K380">
            <v>8100900</v>
          </cell>
          <cell r="L380">
            <v>0</v>
          </cell>
          <cell r="M380">
            <v>6300</v>
          </cell>
        </row>
        <row r="381">
          <cell r="K381">
            <v>95900000</v>
          </cell>
          <cell r="L381">
            <v>0</v>
          </cell>
          <cell r="M381">
            <v>1160</v>
          </cell>
        </row>
        <row r="382">
          <cell r="K382">
            <v>37348244</v>
          </cell>
          <cell r="L382">
            <v>0</v>
          </cell>
          <cell r="M382">
            <v>6000</v>
          </cell>
        </row>
        <row r="383">
          <cell r="K383">
            <v>32786732</v>
          </cell>
          <cell r="L383">
            <v>0</v>
          </cell>
          <cell r="M383">
            <v>6000</v>
          </cell>
        </row>
        <row r="384">
          <cell r="K384">
            <v>24694000</v>
          </cell>
          <cell r="L384">
            <v>0</v>
          </cell>
          <cell r="M384">
            <v>6000</v>
          </cell>
        </row>
        <row r="385">
          <cell r="K385">
            <v>15000000</v>
          </cell>
          <cell r="L385">
            <v>0</v>
          </cell>
          <cell r="M385">
            <v>6000</v>
          </cell>
        </row>
        <row r="386">
          <cell r="K386">
            <v>10000000</v>
          </cell>
          <cell r="L386">
            <v>0</v>
          </cell>
          <cell r="M386">
            <v>6000</v>
          </cell>
        </row>
        <row r="387">
          <cell r="K387">
            <v>6591026</v>
          </cell>
          <cell r="L387">
            <v>0</v>
          </cell>
          <cell r="M387">
            <v>6000</v>
          </cell>
        </row>
        <row r="388">
          <cell r="K388">
            <v>5680105</v>
          </cell>
          <cell r="L388">
            <v>0</v>
          </cell>
          <cell r="M388">
            <v>6000</v>
          </cell>
        </row>
        <row r="389">
          <cell r="K389">
            <v>2168950</v>
          </cell>
          <cell r="L389">
            <v>0</v>
          </cell>
          <cell r="M389">
            <v>6000</v>
          </cell>
        </row>
        <row r="390">
          <cell r="K390">
            <v>1137400</v>
          </cell>
          <cell r="L390">
            <v>0</v>
          </cell>
          <cell r="M390">
            <v>6000</v>
          </cell>
        </row>
        <row r="391">
          <cell r="K391">
            <v>1062494</v>
          </cell>
          <cell r="L391">
            <v>0</v>
          </cell>
          <cell r="M391">
            <v>6000</v>
          </cell>
        </row>
        <row r="392">
          <cell r="K392">
            <v>577997552</v>
          </cell>
          <cell r="L392">
            <v>0</v>
          </cell>
          <cell r="M392">
            <v>1302</v>
          </cell>
        </row>
        <row r="393">
          <cell r="K393">
            <v>112695000</v>
          </cell>
          <cell r="L393">
            <v>0</v>
          </cell>
          <cell r="M393">
            <v>1302</v>
          </cell>
        </row>
        <row r="394">
          <cell r="K394">
            <v>40108940</v>
          </cell>
          <cell r="L394">
            <v>0</v>
          </cell>
          <cell r="M394">
            <v>1302</v>
          </cell>
        </row>
        <row r="395">
          <cell r="K395">
            <v>39065926</v>
          </cell>
          <cell r="L395">
            <v>0</v>
          </cell>
          <cell r="M395">
            <v>1302</v>
          </cell>
        </row>
        <row r="396">
          <cell r="K396">
            <v>27648000</v>
          </cell>
          <cell r="L396">
            <v>0</v>
          </cell>
          <cell r="M396">
            <v>1302</v>
          </cell>
        </row>
        <row r="397">
          <cell r="K397">
            <v>20720000</v>
          </cell>
          <cell r="L397">
            <v>0</v>
          </cell>
          <cell r="M397">
            <v>1302</v>
          </cell>
        </row>
        <row r="398">
          <cell r="K398">
            <v>15416320</v>
          </cell>
          <cell r="L398">
            <v>0</v>
          </cell>
          <cell r="M398">
            <v>1302</v>
          </cell>
        </row>
        <row r="399">
          <cell r="K399">
            <v>12491040</v>
          </cell>
          <cell r="L399">
            <v>0</v>
          </cell>
          <cell r="M399">
            <v>1302</v>
          </cell>
        </row>
        <row r="400">
          <cell r="K400">
            <v>11130000</v>
          </cell>
          <cell r="L400">
            <v>0</v>
          </cell>
          <cell r="M400">
            <v>1302</v>
          </cell>
        </row>
        <row r="401">
          <cell r="K401">
            <v>9287280</v>
          </cell>
          <cell r="L401">
            <v>0</v>
          </cell>
          <cell r="M401">
            <v>1302</v>
          </cell>
        </row>
        <row r="402">
          <cell r="K402">
            <v>7940344</v>
          </cell>
          <cell r="L402">
            <v>0</v>
          </cell>
          <cell r="M402">
            <v>1302</v>
          </cell>
        </row>
        <row r="403">
          <cell r="K403">
            <v>7050000</v>
          </cell>
          <cell r="L403">
            <v>0</v>
          </cell>
          <cell r="M403">
            <v>1302</v>
          </cell>
        </row>
        <row r="404">
          <cell r="K404">
            <v>6120000</v>
          </cell>
          <cell r="L404">
            <v>0</v>
          </cell>
          <cell r="M404">
            <v>1302</v>
          </cell>
        </row>
        <row r="405">
          <cell r="K405">
            <v>5666880</v>
          </cell>
          <cell r="L405">
            <v>0</v>
          </cell>
          <cell r="M405">
            <v>1302</v>
          </cell>
        </row>
        <row r="406">
          <cell r="K406">
            <v>5334451</v>
          </cell>
          <cell r="L406">
            <v>0</v>
          </cell>
          <cell r="M406">
            <v>1302</v>
          </cell>
        </row>
        <row r="407">
          <cell r="K407">
            <v>4586400</v>
          </cell>
          <cell r="L407">
            <v>0</v>
          </cell>
          <cell r="M407">
            <v>1302</v>
          </cell>
        </row>
        <row r="408">
          <cell r="K408">
            <v>3641160</v>
          </cell>
          <cell r="L408">
            <v>0</v>
          </cell>
          <cell r="M408">
            <v>1302</v>
          </cell>
        </row>
        <row r="409">
          <cell r="K409">
            <v>2768000</v>
          </cell>
          <cell r="L409">
            <v>0</v>
          </cell>
          <cell r="M409">
            <v>1302</v>
          </cell>
        </row>
        <row r="410">
          <cell r="K410">
            <v>2393938</v>
          </cell>
          <cell r="L410">
            <v>0</v>
          </cell>
          <cell r="M410">
            <v>1302</v>
          </cell>
        </row>
        <row r="411">
          <cell r="K411">
            <v>2107000</v>
          </cell>
          <cell r="L411">
            <v>0</v>
          </cell>
          <cell r="M411">
            <v>1302</v>
          </cell>
        </row>
        <row r="412">
          <cell r="K412">
            <v>1667000</v>
          </cell>
          <cell r="L412">
            <v>0</v>
          </cell>
          <cell r="M412">
            <v>1302</v>
          </cell>
        </row>
        <row r="413">
          <cell r="K413">
            <v>1479200</v>
          </cell>
          <cell r="L413">
            <v>0</v>
          </cell>
          <cell r="M413">
            <v>1302</v>
          </cell>
        </row>
        <row r="414">
          <cell r="K414">
            <v>1290240</v>
          </cell>
          <cell r="L414">
            <v>0</v>
          </cell>
          <cell r="M414">
            <v>1302</v>
          </cell>
        </row>
        <row r="415">
          <cell r="K415">
            <v>1220000</v>
          </cell>
          <cell r="L415">
            <v>0</v>
          </cell>
          <cell r="M415">
            <v>1302</v>
          </cell>
        </row>
        <row r="416">
          <cell r="K416">
            <v>1206000</v>
          </cell>
          <cell r="L416">
            <v>0</v>
          </cell>
          <cell r="M416">
            <v>1302</v>
          </cell>
        </row>
        <row r="417">
          <cell r="K417">
            <v>1200000</v>
          </cell>
          <cell r="L417">
            <v>0</v>
          </cell>
          <cell r="M417">
            <v>1302</v>
          </cell>
        </row>
        <row r="418">
          <cell r="K418">
            <v>1200000</v>
          </cell>
          <cell r="L418">
            <v>0</v>
          </cell>
          <cell r="M418">
            <v>1302</v>
          </cell>
        </row>
        <row r="419">
          <cell r="K419">
            <v>1051200</v>
          </cell>
          <cell r="L419">
            <v>0</v>
          </cell>
          <cell r="M419">
            <v>1302</v>
          </cell>
        </row>
        <row r="420">
          <cell r="K420">
            <v>1000994</v>
          </cell>
          <cell r="L420">
            <v>0</v>
          </cell>
          <cell r="M420">
            <v>1302</v>
          </cell>
        </row>
        <row r="421">
          <cell r="K421">
            <v>800600</v>
          </cell>
          <cell r="L421">
            <v>0</v>
          </cell>
          <cell r="M421">
            <v>1302</v>
          </cell>
        </row>
        <row r="422">
          <cell r="K422">
            <v>480000</v>
          </cell>
          <cell r="L422">
            <v>0</v>
          </cell>
          <cell r="M422">
            <v>1302</v>
          </cell>
        </row>
        <row r="423">
          <cell r="K423">
            <v>397600</v>
          </cell>
          <cell r="L423">
            <v>0</v>
          </cell>
          <cell r="M423">
            <v>1302</v>
          </cell>
        </row>
        <row r="424">
          <cell r="K424">
            <v>396800</v>
          </cell>
          <cell r="L424">
            <v>0</v>
          </cell>
          <cell r="M424">
            <v>1302</v>
          </cell>
        </row>
        <row r="425">
          <cell r="K425">
            <v>338700</v>
          </cell>
          <cell r="L425">
            <v>0</v>
          </cell>
          <cell r="M425">
            <v>1302</v>
          </cell>
        </row>
        <row r="426">
          <cell r="K426">
            <v>170400</v>
          </cell>
          <cell r="L426">
            <v>0</v>
          </cell>
          <cell r="M426">
            <v>1302</v>
          </cell>
        </row>
        <row r="427">
          <cell r="K427">
            <v>136885</v>
          </cell>
          <cell r="L427">
            <v>0</v>
          </cell>
          <cell r="M427">
            <v>1302</v>
          </cell>
        </row>
        <row r="428">
          <cell r="K428">
            <v>80795750</v>
          </cell>
          <cell r="L428">
            <v>0</v>
          </cell>
          <cell r="M428">
            <v>6100</v>
          </cell>
        </row>
        <row r="429">
          <cell r="K429">
            <v>16111323</v>
          </cell>
          <cell r="L429">
            <v>0</v>
          </cell>
          <cell r="M429">
            <v>6100</v>
          </cell>
        </row>
        <row r="430">
          <cell r="K430">
            <v>15000000</v>
          </cell>
          <cell r="L430">
            <v>0</v>
          </cell>
          <cell r="M430">
            <v>6100</v>
          </cell>
        </row>
        <row r="431">
          <cell r="K431">
            <v>10000000</v>
          </cell>
          <cell r="L431">
            <v>0</v>
          </cell>
          <cell r="M431">
            <v>6100</v>
          </cell>
        </row>
        <row r="432">
          <cell r="K432">
            <v>1367350</v>
          </cell>
          <cell r="L432">
            <v>0</v>
          </cell>
          <cell r="M432">
            <v>6100</v>
          </cell>
        </row>
        <row r="433">
          <cell r="K433">
            <v>85820000</v>
          </cell>
          <cell r="L433">
            <v>0</v>
          </cell>
          <cell r="M433">
            <v>6000</v>
          </cell>
        </row>
        <row r="434">
          <cell r="K434">
            <v>63666621</v>
          </cell>
          <cell r="L434">
            <v>0</v>
          </cell>
          <cell r="M434">
            <v>6000</v>
          </cell>
        </row>
        <row r="435">
          <cell r="K435">
            <v>50000000</v>
          </cell>
          <cell r="L435">
            <v>0</v>
          </cell>
          <cell r="M435">
            <v>6000</v>
          </cell>
        </row>
        <row r="436">
          <cell r="K436">
            <v>40000000</v>
          </cell>
          <cell r="L436">
            <v>0</v>
          </cell>
          <cell r="M436">
            <v>6000</v>
          </cell>
        </row>
        <row r="437">
          <cell r="K437">
            <v>29850000</v>
          </cell>
          <cell r="L437">
            <v>0</v>
          </cell>
          <cell r="M437">
            <v>6000</v>
          </cell>
        </row>
        <row r="438">
          <cell r="K438">
            <v>20844834</v>
          </cell>
          <cell r="L438">
            <v>0</v>
          </cell>
          <cell r="M438">
            <v>6000</v>
          </cell>
        </row>
        <row r="439">
          <cell r="K439">
            <v>19540309</v>
          </cell>
          <cell r="L439">
            <v>0</v>
          </cell>
          <cell r="M439">
            <v>6000</v>
          </cell>
        </row>
        <row r="440">
          <cell r="K440">
            <v>19301600</v>
          </cell>
          <cell r="L440">
            <v>0</v>
          </cell>
          <cell r="M440">
            <v>6000</v>
          </cell>
        </row>
        <row r="441">
          <cell r="K441">
            <v>18153272</v>
          </cell>
          <cell r="L441">
            <v>0</v>
          </cell>
          <cell r="M441">
            <v>6000</v>
          </cell>
        </row>
        <row r="442">
          <cell r="K442">
            <v>8200525</v>
          </cell>
          <cell r="L442">
            <v>0</v>
          </cell>
          <cell r="M442">
            <v>6000</v>
          </cell>
        </row>
        <row r="443">
          <cell r="K443">
            <v>7482130</v>
          </cell>
          <cell r="L443">
            <v>0</v>
          </cell>
          <cell r="M443">
            <v>6000</v>
          </cell>
        </row>
        <row r="444">
          <cell r="K444">
            <v>6091350</v>
          </cell>
          <cell r="L444">
            <v>0</v>
          </cell>
          <cell r="M444">
            <v>6000</v>
          </cell>
        </row>
        <row r="445">
          <cell r="K445">
            <v>5277500</v>
          </cell>
          <cell r="L445">
            <v>0</v>
          </cell>
          <cell r="M445">
            <v>6000</v>
          </cell>
        </row>
        <row r="446">
          <cell r="K446">
            <v>5120000</v>
          </cell>
          <cell r="L446">
            <v>0</v>
          </cell>
          <cell r="M446">
            <v>6000</v>
          </cell>
        </row>
        <row r="447">
          <cell r="K447">
            <v>4980865</v>
          </cell>
          <cell r="L447">
            <v>0</v>
          </cell>
          <cell r="M447">
            <v>6000</v>
          </cell>
        </row>
        <row r="448">
          <cell r="K448">
            <v>3717263</v>
          </cell>
          <cell r="L448">
            <v>0</v>
          </cell>
          <cell r="M448">
            <v>6000</v>
          </cell>
        </row>
        <row r="449">
          <cell r="K449">
            <v>2774706</v>
          </cell>
          <cell r="L449">
            <v>0</v>
          </cell>
          <cell r="M449">
            <v>6000</v>
          </cell>
        </row>
        <row r="450">
          <cell r="K450">
            <v>2210005</v>
          </cell>
          <cell r="L450">
            <v>0</v>
          </cell>
          <cell r="M450">
            <v>6000</v>
          </cell>
        </row>
        <row r="451">
          <cell r="K451">
            <v>1835605</v>
          </cell>
          <cell r="L451">
            <v>0</v>
          </cell>
          <cell r="M451">
            <v>6000</v>
          </cell>
        </row>
        <row r="452">
          <cell r="K452">
            <v>1496540</v>
          </cell>
          <cell r="L452">
            <v>0</v>
          </cell>
          <cell r="M452">
            <v>6000</v>
          </cell>
        </row>
        <row r="453">
          <cell r="K453">
            <v>1000000</v>
          </cell>
          <cell r="L453">
            <v>0</v>
          </cell>
          <cell r="M453">
            <v>6000</v>
          </cell>
        </row>
        <row r="454">
          <cell r="K454">
            <v>650000</v>
          </cell>
          <cell r="L454">
            <v>0</v>
          </cell>
          <cell r="M454">
            <v>6000</v>
          </cell>
        </row>
        <row r="455">
          <cell r="K455">
            <v>500000</v>
          </cell>
          <cell r="L455">
            <v>0</v>
          </cell>
          <cell r="M455">
            <v>6000</v>
          </cell>
        </row>
        <row r="456">
          <cell r="K456">
            <v>208950</v>
          </cell>
          <cell r="L456">
            <v>0</v>
          </cell>
          <cell r="M456">
            <v>6000</v>
          </cell>
        </row>
        <row r="457">
          <cell r="K457">
            <v>116640000</v>
          </cell>
          <cell r="L457">
            <v>0</v>
          </cell>
          <cell r="M457">
            <v>6100</v>
          </cell>
        </row>
        <row r="458">
          <cell r="K458">
            <v>95820000</v>
          </cell>
          <cell r="L458">
            <v>0</v>
          </cell>
          <cell r="M458">
            <v>6100</v>
          </cell>
        </row>
        <row r="459">
          <cell r="K459">
            <v>68898000</v>
          </cell>
          <cell r="L459">
            <v>0</v>
          </cell>
          <cell r="M459">
            <v>6100</v>
          </cell>
        </row>
        <row r="460">
          <cell r="K460">
            <v>63778000</v>
          </cell>
          <cell r="L460">
            <v>0</v>
          </cell>
          <cell r="M460">
            <v>6100</v>
          </cell>
        </row>
        <row r="461">
          <cell r="K461">
            <v>61840000</v>
          </cell>
          <cell r="L461">
            <v>0</v>
          </cell>
          <cell r="M461">
            <v>6100</v>
          </cell>
        </row>
        <row r="462">
          <cell r="K462">
            <v>60913000</v>
          </cell>
          <cell r="L462">
            <v>0</v>
          </cell>
          <cell r="M462">
            <v>6100</v>
          </cell>
        </row>
        <row r="463">
          <cell r="K463">
            <v>60280000</v>
          </cell>
          <cell r="L463">
            <v>0</v>
          </cell>
          <cell r="M463">
            <v>6100</v>
          </cell>
        </row>
        <row r="464">
          <cell r="K464">
            <v>58478000</v>
          </cell>
          <cell r="L464">
            <v>0</v>
          </cell>
          <cell r="M464">
            <v>6100</v>
          </cell>
        </row>
        <row r="465">
          <cell r="K465">
            <v>57620000</v>
          </cell>
          <cell r="L465">
            <v>0</v>
          </cell>
          <cell r="M465">
            <v>6100</v>
          </cell>
        </row>
        <row r="466">
          <cell r="K466">
            <v>57140000</v>
          </cell>
          <cell r="L466">
            <v>0</v>
          </cell>
          <cell r="M466">
            <v>6100</v>
          </cell>
        </row>
        <row r="467">
          <cell r="K467">
            <v>56618000</v>
          </cell>
          <cell r="L467">
            <v>0</v>
          </cell>
          <cell r="M467">
            <v>6100</v>
          </cell>
        </row>
        <row r="468">
          <cell r="K468">
            <v>56378000</v>
          </cell>
          <cell r="L468">
            <v>0</v>
          </cell>
          <cell r="M468">
            <v>6100</v>
          </cell>
        </row>
        <row r="469">
          <cell r="K469">
            <v>54334000</v>
          </cell>
          <cell r="L469">
            <v>0</v>
          </cell>
          <cell r="M469">
            <v>6100</v>
          </cell>
        </row>
        <row r="470">
          <cell r="K470">
            <v>54058000</v>
          </cell>
          <cell r="L470">
            <v>0</v>
          </cell>
          <cell r="M470">
            <v>6100</v>
          </cell>
        </row>
        <row r="471">
          <cell r="K471">
            <v>53850000</v>
          </cell>
          <cell r="L471">
            <v>0</v>
          </cell>
          <cell r="M471">
            <v>6100</v>
          </cell>
        </row>
        <row r="472">
          <cell r="K472">
            <v>52920000</v>
          </cell>
          <cell r="L472">
            <v>0</v>
          </cell>
          <cell r="M472">
            <v>6100</v>
          </cell>
        </row>
        <row r="473">
          <cell r="K473">
            <v>52900000</v>
          </cell>
          <cell r="L473">
            <v>0</v>
          </cell>
          <cell r="M473">
            <v>6100</v>
          </cell>
        </row>
        <row r="474">
          <cell r="K474">
            <v>52498000</v>
          </cell>
          <cell r="L474">
            <v>0</v>
          </cell>
          <cell r="M474">
            <v>6100</v>
          </cell>
        </row>
        <row r="475">
          <cell r="K475">
            <v>51920000</v>
          </cell>
          <cell r="L475">
            <v>0</v>
          </cell>
          <cell r="M475">
            <v>6100</v>
          </cell>
        </row>
        <row r="476">
          <cell r="K476">
            <v>51920000</v>
          </cell>
          <cell r="L476">
            <v>0</v>
          </cell>
          <cell r="M476">
            <v>6100</v>
          </cell>
        </row>
        <row r="477">
          <cell r="K477">
            <v>51920000</v>
          </cell>
          <cell r="L477">
            <v>0</v>
          </cell>
          <cell r="M477">
            <v>6100</v>
          </cell>
        </row>
        <row r="478">
          <cell r="K478">
            <v>51240000</v>
          </cell>
          <cell r="L478">
            <v>0</v>
          </cell>
          <cell r="M478">
            <v>6100</v>
          </cell>
        </row>
        <row r="479">
          <cell r="K479">
            <v>50660000</v>
          </cell>
          <cell r="L479">
            <v>0</v>
          </cell>
          <cell r="M479">
            <v>6100</v>
          </cell>
        </row>
        <row r="480">
          <cell r="K480">
            <v>50160000</v>
          </cell>
          <cell r="L480">
            <v>0</v>
          </cell>
          <cell r="M480">
            <v>6100</v>
          </cell>
        </row>
        <row r="481">
          <cell r="K481">
            <v>50060000</v>
          </cell>
          <cell r="L481">
            <v>0</v>
          </cell>
          <cell r="M481">
            <v>6100</v>
          </cell>
        </row>
        <row r="482">
          <cell r="K482">
            <v>49860000</v>
          </cell>
          <cell r="L482">
            <v>0</v>
          </cell>
          <cell r="M482">
            <v>6100</v>
          </cell>
        </row>
        <row r="483">
          <cell r="K483">
            <v>49380000</v>
          </cell>
          <cell r="L483">
            <v>0</v>
          </cell>
          <cell r="M483">
            <v>6100</v>
          </cell>
        </row>
        <row r="484">
          <cell r="K484">
            <v>49258000</v>
          </cell>
          <cell r="L484">
            <v>0</v>
          </cell>
          <cell r="M484">
            <v>6100</v>
          </cell>
        </row>
        <row r="485">
          <cell r="K485">
            <v>49080000</v>
          </cell>
          <cell r="L485">
            <v>0</v>
          </cell>
          <cell r="M485">
            <v>6100</v>
          </cell>
        </row>
        <row r="486">
          <cell r="K486">
            <v>48980000</v>
          </cell>
          <cell r="L486">
            <v>0</v>
          </cell>
          <cell r="M486">
            <v>6100</v>
          </cell>
        </row>
        <row r="487">
          <cell r="K487">
            <v>48880000</v>
          </cell>
          <cell r="L487">
            <v>0</v>
          </cell>
          <cell r="M487">
            <v>6100</v>
          </cell>
        </row>
        <row r="488">
          <cell r="K488">
            <v>48680000</v>
          </cell>
          <cell r="L488">
            <v>0</v>
          </cell>
          <cell r="M488">
            <v>6100</v>
          </cell>
        </row>
        <row r="489">
          <cell r="K489">
            <v>48500000</v>
          </cell>
          <cell r="L489">
            <v>0</v>
          </cell>
          <cell r="M489">
            <v>6100</v>
          </cell>
        </row>
        <row r="490">
          <cell r="K490">
            <v>48400000</v>
          </cell>
          <cell r="L490">
            <v>0</v>
          </cell>
          <cell r="M490">
            <v>6100</v>
          </cell>
        </row>
        <row r="491">
          <cell r="K491">
            <v>47520000</v>
          </cell>
          <cell r="L491">
            <v>0</v>
          </cell>
          <cell r="M491">
            <v>6100</v>
          </cell>
        </row>
        <row r="492">
          <cell r="K492">
            <v>47320000</v>
          </cell>
          <cell r="L492">
            <v>0</v>
          </cell>
          <cell r="M492">
            <v>6100</v>
          </cell>
        </row>
        <row r="493">
          <cell r="K493">
            <v>46934000</v>
          </cell>
          <cell r="L493">
            <v>0</v>
          </cell>
          <cell r="M493">
            <v>6100</v>
          </cell>
        </row>
        <row r="494">
          <cell r="K494">
            <v>46720000</v>
          </cell>
          <cell r="L494">
            <v>0</v>
          </cell>
          <cell r="M494">
            <v>6100</v>
          </cell>
        </row>
        <row r="495">
          <cell r="K495">
            <v>46520000</v>
          </cell>
          <cell r="L495">
            <v>0</v>
          </cell>
          <cell r="M495">
            <v>6100</v>
          </cell>
        </row>
        <row r="496">
          <cell r="K496">
            <v>46520000</v>
          </cell>
          <cell r="L496">
            <v>0</v>
          </cell>
          <cell r="M496">
            <v>6100</v>
          </cell>
        </row>
        <row r="497">
          <cell r="K497">
            <v>46520000</v>
          </cell>
          <cell r="L497">
            <v>0</v>
          </cell>
          <cell r="M497">
            <v>6100</v>
          </cell>
        </row>
        <row r="498">
          <cell r="K498">
            <v>46520000</v>
          </cell>
          <cell r="L498">
            <v>0</v>
          </cell>
          <cell r="M498">
            <v>6100</v>
          </cell>
        </row>
        <row r="499">
          <cell r="K499">
            <v>46420000</v>
          </cell>
          <cell r="L499">
            <v>0</v>
          </cell>
          <cell r="M499">
            <v>6100</v>
          </cell>
        </row>
        <row r="500">
          <cell r="K500">
            <v>46420000</v>
          </cell>
          <cell r="L500">
            <v>0</v>
          </cell>
          <cell r="M500">
            <v>6100</v>
          </cell>
        </row>
        <row r="501">
          <cell r="K501">
            <v>45940000</v>
          </cell>
          <cell r="L501">
            <v>0</v>
          </cell>
          <cell r="M501">
            <v>6100</v>
          </cell>
        </row>
        <row r="502">
          <cell r="K502">
            <v>45360000</v>
          </cell>
          <cell r="L502">
            <v>0</v>
          </cell>
          <cell r="M502">
            <v>6100</v>
          </cell>
        </row>
        <row r="503">
          <cell r="K503">
            <v>45060000</v>
          </cell>
          <cell r="L503">
            <v>0</v>
          </cell>
          <cell r="M503">
            <v>6100</v>
          </cell>
        </row>
        <row r="504">
          <cell r="K504">
            <v>45060000</v>
          </cell>
          <cell r="L504">
            <v>0</v>
          </cell>
          <cell r="M504">
            <v>6100</v>
          </cell>
        </row>
        <row r="505">
          <cell r="K505">
            <v>44080000</v>
          </cell>
          <cell r="L505">
            <v>0</v>
          </cell>
          <cell r="M505">
            <v>6100</v>
          </cell>
        </row>
        <row r="506">
          <cell r="K506">
            <v>43680000</v>
          </cell>
          <cell r="L506">
            <v>0</v>
          </cell>
          <cell r="M506">
            <v>6100</v>
          </cell>
        </row>
        <row r="507">
          <cell r="K507">
            <v>43580000</v>
          </cell>
          <cell r="L507">
            <v>0</v>
          </cell>
          <cell r="M507">
            <v>6100</v>
          </cell>
        </row>
        <row r="508">
          <cell r="K508">
            <v>43380000</v>
          </cell>
          <cell r="L508">
            <v>0</v>
          </cell>
          <cell r="M508">
            <v>6100</v>
          </cell>
        </row>
        <row r="509">
          <cell r="K509">
            <v>43280000</v>
          </cell>
          <cell r="L509">
            <v>0</v>
          </cell>
          <cell r="M509">
            <v>6100</v>
          </cell>
        </row>
        <row r="510">
          <cell r="K510">
            <v>43180000</v>
          </cell>
          <cell r="L510">
            <v>0</v>
          </cell>
          <cell r="M510">
            <v>6100</v>
          </cell>
        </row>
        <row r="511">
          <cell r="K511">
            <v>42200000</v>
          </cell>
          <cell r="L511">
            <v>0</v>
          </cell>
          <cell r="M511">
            <v>6100</v>
          </cell>
        </row>
        <row r="512">
          <cell r="K512">
            <v>41720000</v>
          </cell>
          <cell r="L512">
            <v>0</v>
          </cell>
          <cell r="M512">
            <v>6100</v>
          </cell>
        </row>
        <row r="513">
          <cell r="K513">
            <v>41220000</v>
          </cell>
          <cell r="L513">
            <v>0</v>
          </cell>
          <cell r="M513">
            <v>6100</v>
          </cell>
        </row>
        <row r="514">
          <cell r="K514">
            <v>39360000</v>
          </cell>
          <cell r="L514">
            <v>0</v>
          </cell>
          <cell r="M514">
            <v>6100</v>
          </cell>
        </row>
        <row r="515">
          <cell r="K515">
            <v>39360000</v>
          </cell>
          <cell r="L515">
            <v>0</v>
          </cell>
          <cell r="M515">
            <v>6100</v>
          </cell>
        </row>
        <row r="516">
          <cell r="K516">
            <v>37513000</v>
          </cell>
          <cell r="L516">
            <v>0</v>
          </cell>
          <cell r="M516">
            <v>6100</v>
          </cell>
        </row>
        <row r="517">
          <cell r="K517">
            <v>37200000</v>
          </cell>
          <cell r="L517">
            <v>0</v>
          </cell>
          <cell r="M517">
            <v>6100</v>
          </cell>
        </row>
        <row r="518">
          <cell r="K518">
            <v>37000000</v>
          </cell>
          <cell r="L518">
            <v>0</v>
          </cell>
          <cell r="M518">
            <v>6100</v>
          </cell>
        </row>
        <row r="519">
          <cell r="K519">
            <v>37000000</v>
          </cell>
          <cell r="L519">
            <v>0</v>
          </cell>
          <cell r="M519">
            <v>6100</v>
          </cell>
        </row>
        <row r="520">
          <cell r="K520">
            <v>34640000</v>
          </cell>
          <cell r="L520">
            <v>0</v>
          </cell>
          <cell r="M520">
            <v>6100</v>
          </cell>
        </row>
        <row r="521">
          <cell r="K521">
            <v>34540000</v>
          </cell>
          <cell r="L521">
            <v>0</v>
          </cell>
          <cell r="M521">
            <v>6100</v>
          </cell>
        </row>
        <row r="522">
          <cell r="K522">
            <v>27600000</v>
          </cell>
          <cell r="L522">
            <v>0</v>
          </cell>
          <cell r="M522">
            <v>6100</v>
          </cell>
        </row>
        <row r="523">
          <cell r="K523">
            <v>26200000</v>
          </cell>
          <cell r="L523">
            <v>0</v>
          </cell>
          <cell r="M523">
            <v>6100</v>
          </cell>
        </row>
        <row r="524">
          <cell r="K524">
            <v>25860000</v>
          </cell>
          <cell r="L524">
            <v>0</v>
          </cell>
          <cell r="M524">
            <v>6100</v>
          </cell>
        </row>
        <row r="525">
          <cell r="K525">
            <v>25120000</v>
          </cell>
          <cell r="L525">
            <v>0</v>
          </cell>
          <cell r="M525">
            <v>6100</v>
          </cell>
        </row>
        <row r="526">
          <cell r="K526">
            <v>24790000</v>
          </cell>
          <cell r="L526">
            <v>0</v>
          </cell>
          <cell r="M526">
            <v>6100</v>
          </cell>
        </row>
        <row r="527">
          <cell r="K527">
            <v>24540000</v>
          </cell>
          <cell r="L527">
            <v>0</v>
          </cell>
          <cell r="M527">
            <v>6100</v>
          </cell>
        </row>
        <row r="528">
          <cell r="K528">
            <v>24260000</v>
          </cell>
          <cell r="L528">
            <v>0</v>
          </cell>
          <cell r="M528">
            <v>6100</v>
          </cell>
        </row>
        <row r="529">
          <cell r="K529">
            <v>23990000</v>
          </cell>
          <cell r="L529">
            <v>0</v>
          </cell>
          <cell r="M529">
            <v>6100</v>
          </cell>
        </row>
        <row r="530">
          <cell r="K530">
            <v>23457000</v>
          </cell>
          <cell r="L530">
            <v>0</v>
          </cell>
          <cell r="M530">
            <v>6100</v>
          </cell>
        </row>
        <row r="531">
          <cell r="K531">
            <v>9551280</v>
          </cell>
          <cell r="L531">
            <v>0</v>
          </cell>
          <cell r="M531">
            <v>6100</v>
          </cell>
        </row>
        <row r="532">
          <cell r="K532">
            <v>4598771</v>
          </cell>
          <cell r="L532">
            <v>0</v>
          </cell>
          <cell r="M532">
            <v>6100</v>
          </cell>
        </row>
        <row r="533">
          <cell r="K533">
            <v>1158000</v>
          </cell>
          <cell r="L533">
            <v>0</v>
          </cell>
          <cell r="M533">
            <v>6100</v>
          </cell>
        </row>
        <row r="534">
          <cell r="K534">
            <v>1158000</v>
          </cell>
          <cell r="L534">
            <v>0</v>
          </cell>
          <cell r="M534">
            <v>6100</v>
          </cell>
        </row>
        <row r="535">
          <cell r="K535">
            <v>1000000</v>
          </cell>
          <cell r="L535">
            <v>0</v>
          </cell>
          <cell r="M535">
            <v>6100</v>
          </cell>
        </row>
        <row r="536">
          <cell r="K536">
            <v>697000</v>
          </cell>
          <cell r="L536">
            <v>0</v>
          </cell>
          <cell r="M536">
            <v>6100</v>
          </cell>
        </row>
        <row r="537">
          <cell r="K537">
            <v>697000</v>
          </cell>
          <cell r="L537">
            <v>0</v>
          </cell>
          <cell r="M537">
            <v>6100</v>
          </cell>
        </row>
        <row r="538">
          <cell r="K538">
            <v>697000</v>
          </cell>
          <cell r="L538">
            <v>0</v>
          </cell>
          <cell r="M538">
            <v>6100</v>
          </cell>
        </row>
        <row r="539">
          <cell r="K539">
            <v>6809784919</v>
          </cell>
          <cell r="L539">
            <v>0</v>
          </cell>
          <cell r="M539">
            <v>7300</v>
          </cell>
        </row>
        <row r="540">
          <cell r="K540">
            <v>3114183181</v>
          </cell>
          <cell r="L540">
            <v>0</v>
          </cell>
          <cell r="M540">
            <v>7300</v>
          </cell>
        </row>
        <row r="541">
          <cell r="K541">
            <v>97369233269</v>
          </cell>
          <cell r="L541">
            <v>0</v>
          </cell>
          <cell r="M541">
            <v>7200</v>
          </cell>
        </row>
        <row r="542">
          <cell r="K542">
            <v>2945445478</v>
          </cell>
          <cell r="L542">
            <v>0</v>
          </cell>
          <cell r="M542">
            <v>7200</v>
          </cell>
        </row>
        <row r="543">
          <cell r="K543">
            <v>2907625424</v>
          </cell>
          <cell r="L543">
            <v>0</v>
          </cell>
          <cell r="M543">
            <v>7200</v>
          </cell>
        </row>
        <row r="544">
          <cell r="K544">
            <v>1758647489</v>
          </cell>
          <cell r="L544">
            <v>0</v>
          </cell>
          <cell r="M544">
            <v>7200</v>
          </cell>
        </row>
        <row r="545">
          <cell r="K545">
            <v>14468420</v>
          </cell>
          <cell r="L545">
            <v>0</v>
          </cell>
          <cell r="M545">
            <v>7200</v>
          </cell>
        </row>
        <row r="546">
          <cell r="K546">
            <v>0</v>
          </cell>
          <cell r="L546">
            <v>529167126</v>
          </cell>
          <cell r="M546">
            <v>7200</v>
          </cell>
        </row>
        <row r="547">
          <cell r="K547">
            <v>17614900</v>
          </cell>
          <cell r="L547">
            <v>0</v>
          </cell>
          <cell r="M547">
            <v>7100</v>
          </cell>
        </row>
        <row r="548">
          <cell r="K548">
            <v>3141778650</v>
          </cell>
          <cell r="L548">
            <v>0</v>
          </cell>
          <cell r="M548">
            <v>7800</v>
          </cell>
        </row>
        <row r="549">
          <cell r="K549">
            <v>2772444105</v>
          </cell>
          <cell r="L549">
            <v>0</v>
          </cell>
          <cell r="M549">
            <v>7400</v>
          </cell>
        </row>
        <row r="550">
          <cell r="K550">
            <v>1604212892</v>
          </cell>
          <cell r="L550">
            <v>0</v>
          </cell>
          <cell r="M550">
            <v>7400</v>
          </cell>
        </row>
        <row r="551">
          <cell r="K551">
            <v>654391387</v>
          </cell>
          <cell r="L551">
            <v>0</v>
          </cell>
          <cell r="M551">
            <v>7500</v>
          </cell>
        </row>
        <row r="552">
          <cell r="K552">
            <v>469501180</v>
          </cell>
          <cell r="L552">
            <v>0</v>
          </cell>
          <cell r="M552">
            <v>7400</v>
          </cell>
        </row>
        <row r="553">
          <cell r="K553">
            <v>41587473</v>
          </cell>
          <cell r="L553">
            <v>0</v>
          </cell>
          <cell r="M553">
            <v>7501</v>
          </cell>
        </row>
        <row r="554">
          <cell r="K554">
            <v>27810000</v>
          </cell>
          <cell r="L554">
            <v>0</v>
          </cell>
          <cell r="M554">
            <v>7501</v>
          </cell>
        </row>
        <row r="555">
          <cell r="K555">
            <v>171992180</v>
          </cell>
          <cell r="L555">
            <v>0</v>
          </cell>
          <cell r="M555">
            <v>7502</v>
          </cell>
        </row>
        <row r="556">
          <cell r="K556">
            <v>640925095</v>
          </cell>
          <cell r="L556">
            <v>0</v>
          </cell>
          <cell r="M556">
            <v>7600</v>
          </cell>
        </row>
        <row r="557">
          <cell r="K557">
            <v>365634753</v>
          </cell>
          <cell r="L557">
            <v>0</v>
          </cell>
          <cell r="M557">
            <v>7600</v>
          </cell>
        </row>
        <row r="558">
          <cell r="K558">
            <v>358318188</v>
          </cell>
          <cell r="L558">
            <v>0</v>
          </cell>
          <cell r="M558">
            <v>7600</v>
          </cell>
        </row>
        <row r="559">
          <cell r="K559">
            <v>290294892</v>
          </cell>
          <cell r="L559">
            <v>0</v>
          </cell>
          <cell r="M559">
            <v>7600</v>
          </cell>
        </row>
        <row r="560">
          <cell r="K560">
            <v>275522300</v>
          </cell>
          <cell r="L560">
            <v>0</v>
          </cell>
          <cell r="M560">
            <v>7600</v>
          </cell>
        </row>
        <row r="561">
          <cell r="K561">
            <v>265503500</v>
          </cell>
          <cell r="L561">
            <v>0</v>
          </cell>
          <cell r="M561">
            <v>7600</v>
          </cell>
        </row>
        <row r="562">
          <cell r="K562">
            <v>160974163</v>
          </cell>
          <cell r="L562">
            <v>0</v>
          </cell>
          <cell r="M562">
            <v>7600</v>
          </cell>
        </row>
        <row r="563">
          <cell r="K563">
            <v>136538078</v>
          </cell>
          <cell r="L563">
            <v>0</v>
          </cell>
          <cell r="M563">
            <v>7600</v>
          </cell>
        </row>
        <row r="564">
          <cell r="K564">
            <v>129388747</v>
          </cell>
          <cell r="L564">
            <v>0</v>
          </cell>
          <cell r="M564">
            <v>7600</v>
          </cell>
        </row>
        <row r="565">
          <cell r="K565">
            <v>88958481</v>
          </cell>
          <cell r="L565">
            <v>0</v>
          </cell>
          <cell r="M565">
            <v>7600</v>
          </cell>
        </row>
        <row r="566">
          <cell r="K566">
            <v>82858871</v>
          </cell>
          <cell r="L566">
            <v>0</v>
          </cell>
          <cell r="M566">
            <v>7600</v>
          </cell>
        </row>
        <row r="567">
          <cell r="K567">
            <v>75569107</v>
          </cell>
          <cell r="L567">
            <v>0</v>
          </cell>
          <cell r="M567">
            <v>7600</v>
          </cell>
        </row>
        <row r="568">
          <cell r="K568">
            <v>62923186</v>
          </cell>
          <cell r="L568">
            <v>0</v>
          </cell>
          <cell r="M568">
            <v>7600</v>
          </cell>
        </row>
        <row r="569">
          <cell r="K569">
            <v>59632000</v>
          </cell>
          <cell r="L569">
            <v>0</v>
          </cell>
          <cell r="M569">
            <v>7600</v>
          </cell>
        </row>
        <row r="570">
          <cell r="K570">
            <v>57857000</v>
          </cell>
          <cell r="L570">
            <v>0</v>
          </cell>
          <cell r="M570">
            <v>7600</v>
          </cell>
        </row>
        <row r="571">
          <cell r="K571">
            <v>51923558</v>
          </cell>
          <cell r="L571">
            <v>0</v>
          </cell>
          <cell r="M571">
            <v>7600</v>
          </cell>
        </row>
        <row r="572">
          <cell r="K572">
            <v>42535000</v>
          </cell>
          <cell r="L572">
            <v>0</v>
          </cell>
          <cell r="M572">
            <v>7600</v>
          </cell>
        </row>
        <row r="573">
          <cell r="K573">
            <v>40027710</v>
          </cell>
          <cell r="L573">
            <v>0</v>
          </cell>
          <cell r="M573">
            <v>7600</v>
          </cell>
        </row>
        <row r="574">
          <cell r="K574">
            <v>33444268</v>
          </cell>
          <cell r="L574">
            <v>0</v>
          </cell>
          <cell r="M574">
            <v>7600</v>
          </cell>
        </row>
        <row r="575">
          <cell r="K575">
            <v>27295842</v>
          </cell>
          <cell r="L575">
            <v>0</v>
          </cell>
          <cell r="M575">
            <v>7600</v>
          </cell>
        </row>
        <row r="576">
          <cell r="K576">
            <v>24111000</v>
          </cell>
          <cell r="L576">
            <v>0</v>
          </cell>
          <cell r="M576">
            <v>7600</v>
          </cell>
        </row>
        <row r="577">
          <cell r="K577">
            <v>20179305</v>
          </cell>
          <cell r="L577">
            <v>0</v>
          </cell>
          <cell r="M577">
            <v>7600</v>
          </cell>
        </row>
        <row r="578">
          <cell r="K578">
            <v>18772826</v>
          </cell>
          <cell r="L578">
            <v>0</v>
          </cell>
          <cell r="M578">
            <v>7600</v>
          </cell>
        </row>
        <row r="579">
          <cell r="K579">
            <v>15220000</v>
          </cell>
          <cell r="L579">
            <v>0</v>
          </cell>
          <cell r="M579">
            <v>7600</v>
          </cell>
        </row>
        <row r="580">
          <cell r="K580">
            <v>13930026</v>
          </cell>
          <cell r="L580">
            <v>0</v>
          </cell>
          <cell r="M580">
            <v>7600</v>
          </cell>
        </row>
        <row r="581">
          <cell r="K581">
            <v>6280000</v>
          </cell>
          <cell r="L581">
            <v>0</v>
          </cell>
          <cell r="M581">
            <v>7600</v>
          </cell>
        </row>
        <row r="582">
          <cell r="K582">
            <v>4514828</v>
          </cell>
          <cell r="L582">
            <v>0</v>
          </cell>
          <cell r="M582">
            <v>7600</v>
          </cell>
        </row>
        <row r="583">
          <cell r="K583">
            <v>1375000</v>
          </cell>
          <cell r="L583">
            <v>0</v>
          </cell>
          <cell r="M583">
            <v>7600</v>
          </cell>
        </row>
        <row r="584">
          <cell r="K584">
            <v>1000000</v>
          </cell>
          <cell r="L584">
            <v>0</v>
          </cell>
          <cell r="M584">
            <v>7600</v>
          </cell>
        </row>
        <row r="585">
          <cell r="K585">
            <v>970000</v>
          </cell>
          <cell r="L585">
            <v>0</v>
          </cell>
          <cell r="M585">
            <v>7600</v>
          </cell>
        </row>
        <row r="586">
          <cell r="K586">
            <v>895584</v>
          </cell>
          <cell r="L586">
            <v>0</v>
          </cell>
          <cell r="M586">
            <v>7600</v>
          </cell>
        </row>
        <row r="587">
          <cell r="K587">
            <v>550000</v>
          </cell>
          <cell r="L587">
            <v>0</v>
          </cell>
          <cell r="M587">
            <v>7600</v>
          </cell>
        </row>
        <row r="588">
          <cell r="K588">
            <v>516464</v>
          </cell>
          <cell r="L588">
            <v>0</v>
          </cell>
          <cell r="M588">
            <v>7600</v>
          </cell>
        </row>
        <row r="589">
          <cell r="K589">
            <v>402500</v>
          </cell>
          <cell r="L589">
            <v>0</v>
          </cell>
          <cell r="M589">
            <v>7600</v>
          </cell>
        </row>
        <row r="590">
          <cell r="K590">
            <v>400000</v>
          </cell>
          <cell r="L590">
            <v>0</v>
          </cell>
          <cell r="M590">
            <v>7600</v>
          </cell>
        </row>
        <row r="591">
          <cell r="K591">
            <v>311986</v>
          </cell>
          <cell r="L591">
            <v>0</v>
          </cell>
          <cell r="M591">
            <v>7600</v>
          </cell>
        </row>
        <row r="592">
          <cell r="K592">
            <v>279411</v>
          </cell>
          <cell r="L592">
            <v>0</v>
          </cell>
          <cell r="M592">
            <v>7600</v>
          </cell>
        </row>
        <row r="593">
          <cell r="K593">
            <v>257400</v>
          </cell>
          <cell r="L593">
            <v>0</v>
          </cell>
          <cell r="M593">
            <v>7600</v>
          </cell>
        </row>
        <row r="594">
          <cell r="K594">
            <v>215671</v>
          </cell>
          <cell r="L594">
            <v>0</v>
          </cell>
          <cell r="M594">
            <v>7600</v>
          </cell>
        </row>
        <row r="595">
          <cell r="K595">
            <v>93000</v>
          </cell>
          <cell r="L595">
            <v>0</v>
          </cell>
          <cell r="M595">
            <v>7600</v>
          </cell>
        </row>
        <row r="596">
          <cell r="K596">
            <v>93000</v>
          </cell>
          <cell r="L596">
            <v>0</v>
          </cell>
          <cell r="M596">
            <v>7600</v>
          </cell>
        </row>
        <row r="597">
          <cell r="K597">
            <v>81858</v>
          </cell>
          <cell r="L597">
            <v>0</v>
          </cell>
          <cell r="M597">
            <v>7600</v>
          </cell>
        </row>
        <row r="598">
          <cell r="K598">
            <v>75472</v>
          </cell>
          <cell r="L598">
            <v>0</v>
          </cell>
          <cell r="M598">
            <v>7600</v>
          </cell>
        </row>
        <row r="599">
          <cell r="K599">
            <v>62400</v>
          </cell>
          <cell r="L599">
            <v>0</v>
          </cell>
          <cell r="M599">
            <v>7600</v>
          </cell>
        </row>
        <row r="600">
          <cell r="K600">
            <v>0</v>
          </cell>
          <cell r="L600">
            <v>513276310</v>
          </cell>
          <cell r="M600">
            <v>7750</v>
          </cell>
        </row>
        <row r="601">
          <cell r="K601">
            <v>214088750</v>
          </cell>
          <cell r="L601">
            <v>0</v>
          </cell>
          <cell r="M601">
            <v>8000</v>
          </cell>
        </row>
        <row r="602">
          <cell r="K602">
            <v>110042771</v>
          </cell>
          <cell r="L602">
            <v>0</v>
          </cell>
          <cell r="M602">
            <v>8001</v>
          </cell>
        </row>
        <row r="603">
          <cell r="K603">
            <v>105705600</v>
          </cell>
          <cell r="L603">
            <v>0</v>
          </cell>
          <cell r="M603">
            <v>8002</v>
          </cell>
        </row>
        <row r="604">
          <cell r="K604">
            <v>95246446</v>
          </cell>
          <cell r="L604">
            <v>0</v>
          </cell>
          <cell r="M604">
            <v>8003</v>
          </cell>
        </row>
        <row r="605">
          <cell r="K605">
            <v>83872573</v>
          </cell>
          <cell r="L605">
            <v>0</v>
          </cell>
          <cell r="M605">
            <v>8004</v>
          </cell>
        </row>
        <row r="606">
          <cell r="K606">
            <v>35000000</v>
          </cell>
          <cell r="L606">
            <v>0</v>
          </cell>
          <cell r="M606">
            <v>8004</v>
          </cell>
        </row>
        <row r="607">
          <cell r="K607">
            <v>30000000</v>
          </cell>
          <cell r="L607">
            <v>0</v>
          </cell>
          <cell r="M607">
            <v>8004</v>
          </cell>
        </row>
        <row r="608">
          <cell r="K608">
            <v>138000000</v>
          </cell>
          <cell r="L608">
            <v>0</v>
          </cell>
          <cell r="M608">
            <v>8200</v>
          </cell>
        </row>
        <row r="609">
          <cell r="K609">
            <v>79497600</v>
          </cell>
          <cell r="L609">
            <v>0</v>
          </cell>
          <cell r="M609">
            <v>8200</v>
          </cell>
        </row>
        <row r="610">
          <cell r="K610">
            <v>58288462</v>
          </cell>
          <cell r="L610">
            <v>0</v>
          </cell>
          <cell r="M610">
            <v>1303</v>
          </cell>
        </row>
        <row r="611">
          <cell r="K611">
            <v>52674000</v>
          </cell>
          <cell r="L611">
            <v>0</v>
          </cell>
          <cell r="M611">
            <v>1303</v>
          </cell>
        </row>
        <row r="612">
          <cell r="K612">
            <v>24024000</v>
          </cell>
          <cell r="L612">
            <v>0</v>
          </cell>
          <cell r="M612">
            <v>8200</v>
          </cell>
        </row>
        <row r="613">
          <cell r="K613">
            <v>11527360</v>
          </cell>
          <cell r="L613">
            <v>0</v>
          </cell>
          <cell r="M613">
            <v>8200</v>
          </cell>
        </row>
        <row r="614">
          <cell r="K614">
            <v>10000000</v>
          </cell>
          <cell r="L614">
            <v>0</v>
          </cell>
          <cell r="M614">
            <v>8200</v>
          </cell>
        </row>
        <row r="615">
          <cell r="K615">
            <v>7420000</v>
          </cell>
          <cell r="L615">
            <v>0</v>
          </cell>
          <cell r="M615">
            <v>8200</v>
          </cell>
        </row>
        <row r="616">
          <cell r="K616">
            <v>5000000</v>
          </cell>
          <cell r="L616">
            <v>0</v>
          </cell>
          <cell r="M616">
            <v>8200</v>
          </cell>
        </row>
        <row r="617">
          <cell r="K617">
            <v>2050000</v>
          </cell>
          <cell r="L617">
            <v>0</v>
          </cell>
          <cell r="M617">
            <v>8200</v>
          </cell>
        </row>
        <row r="618">
          <cell r="K618">
            <v>90000</v>
          </cell>
          <cell r="L618">
            <v>0</v>
          </cell>
          <cell r="M618">
            <v>8200</v>
          </cell>
        </row>
        <row r="619">
          <cell r="K619">
            <v>5015985920</v>
          </cell>
          <cell r="L619">
            <v>0</v>
          </cell>
          <cell r="M619">
            <v>9900</v>
          </cell>
        </row>
        <row r="620">
          <cell r="K620">
            <v>655100000</v>
          </cell>
          <cell r="L620">
            <v>0</v>
          </cell>
          <cell r="M620">
            <v>9900</v>
          </cell>
        </row>
        <row r="621">
          <cell r="K621">
            <v>45002120</v>
          </cell>
          <cell r="L621">
            <v>0</v>
          </cell>
          <cell r="M621">
            <v>9900</v>
          </cell>
        </row>
        <row r="622">
          <cell r="K622">
            <v>30784000</v>
          </cell>
          <cell r="L622">
            <v>0</v>
          </cell>
          <cell r="M622">
            <v>9900</v>
          </cell>
        </row>
        <row r="623">
          <cell r="K623">
            <v>30000000</v>
          </cell>
          <cell r="L623">
            <v>0</v>
          </cell>
          <cell r="M623">
            <v>9900</v>
          </cell>
        </row>
        <row r="624">
          <cell r="K624">
            <v>22400000</v>
          </cell>
          <cell r="L624">
            <v>0</v>
          </cell>
          <cell r="M624">
            <v>9900</v>
          </cell>
        </row>
        <row r="625">
          <cell r="K625">
            <v>17000000</v>
          </cell>
          <cell r="L625">
            <v>0</v>
          </cell>
          <cell r="M625">
            <v>9900</v>
          </cell>
        </row>
        <row r="626">
          <cell r="K626">
            <v>10816000</v>
          </cell>
          <cell r="L626">
            <v>0</v>
          </cell>
          <cell r="M626">
            <v>9900</v>
          </cell>
        </row>
        <row r="627">
          <cell r="K627">
            <v>201205480</v>
          </cell>
          <cell r="L627">
            <v>0</v>
          </cell>
          <cell r="M627">
            <v>1730</v>
          </cell>
        </row>
        <row r="628">
          <cell r="K628">
            <v>127898100000</v>
          </cell>
          <cell r="L628">
            <v>0</v>
          </cell>
          <cell r="M628">
            <v>9000</v>
          </cell>
        </row>
        <row r="629">
          <cell r="K629">
            <v>2557361479</v>
          </cell>
          <cell r="L629">
            <v>0</v>
          </cell>
          <cell r="M629">
            <v>9100</v>
          </cell>
        </row>
        <row r="630">
          <cell r="K630">
            <v>1844210928</v>
          </cell>
          <cell r="L630">
            <v>0</v>
          </cell>
          <cell r="M630">
            <v>9200</v>
          </cell>
        </row>
        <row r="631">
          <cell r="K631">
            <v>9709956419</v>
          </cell>
          <cell r="L631">
            <v>0</v>
          </cell>
          <cell r="M631">
            <v>9300</v>
          </cell>
        </row>
        <row r="632">
          <cell r="K632">
            <v>1178285542</v>
          </cell>
          <cell r="L632">
            <v>0</v>
          </cell>
          <cell r="M632">
            <v>9400</v>
          </cell>
        </row>
        <row r="633">
          <cell r="K633">
            <v>896869637</v>
          </cell>
          <cell r="L633">
            <v>0</v>
          </cell>
          <cell r="M633">
            <v>9700</v>
          </cell>
        </row>
        <row r="634">
          <cell r="K634">
            <v>1783770728</v>
          </cell>
          <cell r="L634">
            <v>0</v>
          </cell>
          <cell r="M634">
            <v>9600</v>
          </cell>
        </row>
        <row r="635">
          <cell r="K635">
            <v>280358034</v>
          </cell>
          <cell r="L635">
            <v>0</v>
          </cell>
          <cell r="M635">
            <v>9800</v>
          </cell>
        </row>
        <row r="636">
          <cell r="K636">
            <v>215939557</v>
          </cell>
          <cell r="L636">
            <v>0</v>
          </cell>
          <cell r="M636">
            <v>1000</v>
          </cell>
        </row>
        <row r="637">
          <cell r="K637">
            <v>170564815</v>
          </cell>
          <cell r="L637">
            <v>0</v>
          </cell>
          <cell r="M637">
            <v>1001</v>
          </cell>
        </row>
        <row r="638">
          <cell r="K638">
            <v>45610000</v>
          </cell>
          <cell r="L638">
            <v>0</v>
          </cell>
          <cell r="M638">
            <v>1002</v>
          </cell>
        </row>
        <row r="639">
          <cell r="K639">
            <v>45007322</v>
          </cell>
          <cell r="L639">
            <v>0</v>
          </cell>
          <cell r="M639">
            <v>1003</v>
          </cell>
        </row>
        <row r="640">
          <cell r="K640">
            <v>31821463</v>
          </cell>
          <cell r="L640">
            <v>0</v>
          </cell>
          <cell r="M640">
            <v>1160</v>
          </cell>
        </row>
        <row r="641">
          <cell r="K641">
            <v>253363500</v>
          </cell>
          <cell r="L641">
            <v>0</v>
          </cell>
          <cell r="M641">
            <v>1030</v>
          </cell>
        </row>
        <row r="642">
          <cell r="K642">
            <v>0</v>
          </cell>
          <cell r="L642">
            <v>1102767623</v>
          </cell>
          <cell r="M642">
            <v>9150</v>
          </cell>
        </row>
        <row r="643">
          <cell r="K643">
            <v>0</v>
          </cell>
          <cell r="L643">
            <v>952592391</v>
          </cell>
          <cell r="M643">
            <v>9250</v>
          </cell>
        </row>
        <row r="644">
          <cell r="K644">
            <v>0</v>
          </cell>
          <cell r="L644">
            <v>4808642269</v>
          </cell>
          <cell r="M644">
            <v>9350</v>
          </cell>
        </row>
        <row r="645">
          <cell r="K645">
            <v>0</v>
          </cell>
          <cell r="L645">
            <v>835890706</v>
          </cell>
          <cell r="M645">
            <v>9450</v>
          </cell>
        </row>
        <row r="646">
          <cell r="K646">
            <v>0</v>
          </cell>
          <cell r="L646">
            <v>618896751</v>
          </cell>
          <cell r="M646">
            <v>9750</v>
          </cell>
        </row>
        <row r="647">
          <cell r="K647">
            <v>0</v>
          </cell>
          <cell r="L647">
            <v>1006701320</v>
          </cell>
          <cell r="M647">
            <v>9650</v>
          </cell>
        </row>
        <row r="648">
          <cell r="K648">
            <v>0</v>
          </cell>
          <cell r="L648">
            <v>46329922</v>
          </cell>
          <cell r="M648">
            <v>1030</v>
          </cell>
        </row>
        <row r="649">
          <cell r="K649">
            <v>0</v>
          </cell>
          <cell r="L649">
            <v>64678087195</v>
          </cell>
          <cell r="M649">
            <v>5200</v>
          </cell>
        </row>
        <row r="650">
          <cell r="K650">
            <v>0</v>
          </cell>
          <cell r="L650">
            <v>23508960</v>
          </cell>
          <cell r="M650">
            <v>5208</v>
          </cell>
        </row>
        <row r="651">
          <cell r="K651">
            <v>0</v>
          </cell>
          <cell r="L651">
            <v>3774238</v>
          </cell>
          <cell r="M651">
            <v>5205</v>
          </cell>
        </row>
        <row r="652">
          <cell r="K652">
            <v>0</v>
          </cell>
          <cell r="L652">
            <v>30000</v>
          </cell>
          <cell r="M652">
            <v>5207</v>
          </cell>
        </row>
        <row r="653">
          <cell r="K653">
            <v>7778514</v>
          </cell>
          <cell r="L653">
            <v>0</v>
          </cell>
          <cell r="M653">
            <v>1200</v>
          </cell>
        </row>
        <row r="654">
          <cell r="K654">
            <v>2145000</v>
          </cell>
          <cell r="L654">
            <v>0</v>
          </cell>
          <cell r="M654">
            <v>1200</v>
          </cell>
        </row>
        <row r="655">
          <cell r="K655">
            <v>1116000</v>
          </cell>
          <cell r="L655">
            <v>0</v>
          </cell>
          <cell r="M655">
            <v>1200</v>
          </cell>
        </row>
        <row r="656">
          <cell r="K656">
            <v>720000</v>
          </cell>
          <cell r="L656">
            <v>0</v>
          </cell>
          <cell r="M656">
            <v>1200</v>
          </cell>
        </row>
        <row r="657">
          <cell r="K657">
            <v>300000</v>
          </cell>
          <cell r="L657">
            <v>0</v>
          </cell>
          <cell r="M657">
            <v>1200</v>
          </cell>
        </row>
        <row r="658">
          <cell r="K658">
            <v>0</v>
          </cell>
          <cell r="L658">
            <v>4438379532</v>
          </cell>
          <cell r="M658">
            <v>1211</v>
          </cell>
        </row>
        <row r="659">
          <cell r="K659">
            <v>0</v>
          </cell>
          <cell r="L659">
            <v>3901505640</v>
          </cell>
          <cell r="M659">
            <v>1212</v>
          </cell>
        </row>
        <row r="660">
          <cell r="K660">
            <v>0</v>
          </cell>
          <cell r="L660">
            <v>2830570200</v>
          </cell>
          <cell r="M660">
            <v>1213</v>
          </cell>
        </row>
        <row r="661">
          <cell r="K661">
            <v>0</v>
          </cell>
          <cell r="L661">
            <v>1466750731</v>
          </cell>
          <cell r="M661">
            <v>1214</v>
          </cell>
        </row>
        <row r="662">
          <cell r="K662">
            <v>0</v>
          </cell>
          <cell r="L662">
            <v>810405638</v>
          </cell>
          <cell r="M662">
            <v>1217</v>
          </cell>
        </row>
        <row r="663">
          <cell r="K663">
            <v>0</v>
          </cell>
          <cell r="L663">
            <v>704629890</v>
          </cell>
          <cell r="M663">
            <v>1218</v>
          </cell>
        </row>
        <row r="664">
          <cell r="K664">
            <v>0</v>
          </cell>
          <cell r="L664">
            <v>571517186</v>
          </cell>
          <cell r="M664">
            <v>1219</v>
          </cell>
        </row>
        <row r="665">
          <cell r="K665">
            <v>0</v>
          </cell>
          <cell r="L665">
            <v>542380160</v>
          </cell>
          <cell r="M665">
            <v>1220</v>
          </cell>
        </row>
        <row r="666">
          <cell r="K666">
            <v>0</v>
          </cell>
          <cell r="L666">
            <v>530496818</v>
          </cell>
          <cell r="M666">
            <v>1221</v>
          </cell>
        </row>
        <row r="667">
          <cell r="K667">
            <v>0</v>
          </cell>
          <cell r="L667">
            <v>509765940</v>
          </cell>
          <cell r="M667">
            <v>1216</v>
          </cell>
        </row>
        <row r="668">
          <cell r="K668">
            <v>0</v>
          </cell>
          <cell r="L668">
            <v>487620594</v>
          </cell>
          <cell r="M668">
            <v>1223</v>
          </cell>
        </row>
        <row r="669">
          <cell r="K669">
            <v>0</v>
          </cell>
          <cell r="L669">
            <v>474968454</v>
          </cell>
          <cell r="M669">
            <v>1215</v>
          </cell>
        </row>
        <row r="670">
          <cell r="K670">
            <v>0</v>
          </cell>
          <cell r="L670">
            <v>472445158</v>
          </cell>
          <cell r="M670">
            <v>1222</v>
          </cell>
        </row>
        <row r="671">
          <cell r="K671">
            <v>0</v>
          </cell>
          <cell r="L671">
            <v>465523847</v>
          </cell>
          <cell r="M671">
            <v>1225</v>
          </cell>
        </row>
        <row r="672">
          <cell r="K672">
            <v>0</v>
          </cell>
          <cell r="L672">
            <v>425969490</v>
          </cell>
          <cell r="M672">
            <v>1224</v>
          </cell>
        </row>
        <row r="673">
          <cell r="K673">
            <v>0</v>
          </cell>
          <cell r="L673">
            <v>415261900</v>
          </cell>
          <cell r="M673">
            <v>1228</v>
          </cell>
        </row>
        <row r="674">
          <cell r="K674">
            <v>0</v>
          </cell>
          <cell r="L674">
            <v>383507270</v>
          </cell>
          <cell r="M674">
            <v>1227</v>
          </cell>
        </row>
        <row r="675">
          <cell r="K675">
            <v>0</v>
          </cell>
          <cell r="L675">
            <v>363994534</v>
          </cell>
          <cell r="M675">
            <v>1229</v>
          </cell>
        </row>
        <row r="676">
          <cell r="K676">
            <v>0</v>
          </cell>
          <cell r="L676">
            <v>354205140</v>
          </cell>
          <cell r="M676">
            <v>1226</v>
          </cell>
        </row>
        <row r="677">
          <cell r="K677">
            <v>0</v>
          </cell>
          <cell r="L677">
            <v>282310940</v>
          </cell>
          <cell r="M677">
            <v>1232</v>
          </cell>
        </row>
        <row r="678">
          <cell r="K678">
            <v>0</v>
          </cell>
          <cell r="L678">
            <v>258700590</v>
          </cell>
          <cell r="M678">
            <v>1200</v>
          </cell>
        </row>
        <row r="679">
          <cell r="K679">
            <v>0</v>
          </cell>
          <cell r="L679">
            <v>243894575</v>
          </cell>
          <cell r="M679">
            <v>1200</v>
          </cell>
        </row>
        <row r="680">
          <cell r="K680">
            <v>0</v>
          </cell>
          <cell r="L680">
            <v>225018394</v>
          </cell>
          <cell r="M680">
            <v>1233</v>
          </cell>
        </row>
        <row r="681">
          <cell r="K681">
            <v>0</v>
          </cell>
          <cell r="L681">
            <v>196767240</v>
          </cell>
          <cell r="M681">
            <v>1200</v>
          </cell>
        </row>
        <row r="682">
          <cell r="K682">
            <v>0</v>
          </cell>
          <cell r="L682">
            <v>194019126</v>
          </cell>
          <cell r="M682">
            <v>1230</v>
          </cell>
        </row>
        <row r="683">
          <cell r="K683">
            <v>0</v>
          </cell>
          <cell r="L683">
            <v>192421958</v>
          </cell>
          <cell r="M683">
            <v>1200</v>
          </cell>
        </row>
        <row r="684">
          <cell r="K684">
            <v>0</v>
          </cell>
          <cell r="L684">
            <v>179889520</v>
          </cell>
          <cell r="M684">
            <v>1200</v>
          </cell>
        </row>
        <row r="685">
          <cell r="K685">
            <v>0</v>
          </cell>
          <cell r="L685">
            <v>141461879</v>
          </cell>
          <cell r="M685">
            <v>1200</v>
          </cell>
        </row>
        <row r="686">
          <cell r="K686">
            <v>0</v>
          </cell>
          <cell r="L686">
            <v>132090212</v>
          </cell>
          <cell r="M686">
            <v>1200</v>
          </cell>
        </row>
        <row r="687">
          <cell r="K687">
            <v>0</v>
          </cell>
          <cell r="L687">
            <v>121810350</v>
          </cell>
          <cell r="M687">
            <v>1200</v>
          </cell>
        </row>
        <row r="688">
          <cell r="K688">
            <v>0</v>
          </cell>
          <cell r="L688">
            <v>116089280</v>
          </cell>
          <cell r="M688">
            <v>1200</v>
          </cell>
        </row>
        <row r="689">
          <cell r="K689">
            <v>0</v>
          </cell>
          <cell r="L689">
            <v>115869855</v>
          </cell>
          <cell r="M689">
            <v>1200</v>
          </cell>
        </row>
        <row r="690">
          <cell r="K690">
            <v>0</v>
          </cell>
          <cell r="L690">
            <v>107010390</v>
          </cell>
          <cell r="M690">
            <v>1234</v>
          </cell>
        </row>
        <row r="691">
          <cell r="K691">
            <v>0</v>
          </cell>
          <cell r="L691">
            <v>106598590</v>
          </cell>
          <cell r="M691">
            <v>1200</v>
          </cell>
        </row>
        <row r="692">
          <cell r="K692">
            <v>0</v>
          </cell>
          <cell r="L692">
            <v>105065600</v>
          </cell>
          <cell r="M692">
            <v>1200</v>
          </cell>
        </row>
        <row r="693">
          <cell r="K693">
            <v>0</v>
          </cell>
          <cell r="L693">
            <v>100437866</v>
          </cell>
          <cell r="M693">
            <v>1200</v>
          </cell>
        </row>
        <row r="694">
          <cell r="K694">
            <v>0</v>
          </cell>
          <cell r="L694">
            <v>98863420</v>
          </cell>
          <cell r="M694">
            <v>1200</v>
          </cell>
        </row>
        <row r="695">
          <cell r="K695">
            <v>0</v>
          </cell>
          <cell r="L695">
            <v>83975539</v>
          </cell>
          <cell r="M695">
            <v>1200</v>
          </cell>
        </row>
        <row r="696">
          <cell r="K696">
            <v>0</v>
          </cell>
          <cell r="L696">
            <v>83683400</v>
          </cell>
          <cell r="M696">
            <v>1200</v>
          </cell>
        </row>
        <row r="697">
          <cell r="K697">
            <v>0</v>
          </cell>
          <cell r="L697">
            <v>82320000</v>
          </cell>
          <cell r="M697">
            <v>1200</v>
          </cell>
        </row>
        <row r="698">
          <cell r="K698">
            <v>0</v>
          </cell>
          <cell r="L698">
            <v>74762720</v>
          </cell>
          <cell r="M698">
            <v>1200</v>
          </cell>
        </row>
        <row r="699">
          <cell r="K699">
            <v>0</v>
          </cell>
          <cell r="L699">
            <v>70258180</v>
          </cell>
          <cell r="M699">
            <v>1200</v>
          </cell>
        </row>
        <row r="700">
          <cell r="K700">
            <v>0</v>
          </cell>
          <cell r="L700">
            <v>63629919</v>
          </cell>
          <cell r="M700">
            <v>1200</v>
          </cell>
        </row>
        <row r="701">
          <cell r="K701">
            <v>0</v>
          </cell>
          <cell r="L701">
            <v>61281113</v>
          </cell>
          <cell r="M701">
            <v>1200</v>
          </cell>
        </row>
        <row r="702">
          <cell r="K702">
            <v>0</v>
          </cell>
          <cell r="L702">
            <v>57569642</v>
          </cell>
          <cell r="M702">
            <v>1200</v>
          </cell>
        </row>
        <row r="703">
          <cell r="K703">
            <v>0</v>
          </cell>
          <cell r="L703">
            <v>47828750</v>
          </cell>
          <cell r="M703">
            <v>1200</v>
          </cell>
        </row>
        <row r="704">
          <cell r="K704">
            <v>0</v>
          </cell>
          <cell r="L704">
            <v>40165527</v>
          </cell>
          <cell r="M704">
            <v>1200</v>
          </cell>
        </row>
        <row r="705">
          <cell r="K705">
            <v>0</v>
          </cell>
          <cell r="L705">
            <v>38312500</v>
          </cell>
          <cell r="M705">
            <v>1200</v>
          </cell>
        </row>
        <row r="706">
          <cell r="K706">
            <v>0</v>
          </cell>
          <cell r="L706">
            <v>34562800</v>
          </cell>
          <cell r="M706">
            <v>1200</v>
          </cell>
        </row>
        <row r="707">
          <cell r="K707">
            <v>0</v>
          </cell>
          <cell r="L707">
            <v>28584380</v>
          </cell>
          <cell r="M707">
            <v>1200</v>
          </cell>
        </row>
        <row r="708">
          <cell r="K708">
            <v>0</v>
          </cell>
          <cell r="L708">
            <v>27000000</v>
          </cell>
          <cell r="M708">
            <v>1200</v>
          </cell>
        </row>
        <row r="709">
          <cell r="K709">
            <v>0</v>
          </cell>
          <cell r="L709">
            <v>25098716</v>
          </cell>
          <cell r="M709">
            <v>1200</v>
          </cell>
        </row>
        <row r="710">
          <cell r="K710">
            <v>0</v>
          </cell>
          <cell r="L710">
            <v>22546720</v>
          </cell>
          <cell r="M710">
            <v>1200</v>
          </cell>
        </row>
        <row r="711">
          <cell r="K711">
            <v>0</v>
          </cell>
          <cell r="L711">
            <v>20632500</v>
          </cell>
          <cell r="M711">
            <v>1200</v>
          </cell>
        </row>
        <row r="712">
          <cell r="K712">
            <v>0</v>
          </cell>
          <cell r="L712">
            <v>16603746</v>
          </cell>
          <cell r="M712">
            <v>1200</v>
          </cell>
        </row>
        <row r="713">
          <cell r="K713">
            <v>0</v>
          </cell>
          <cell r="L713">
            <v>10608250</v>
          </cell>
          <cell r="M713">
            <v>1200</v>
          </cell>
        </row>
        <row r="714">
          <cell r="K714">
            <v>0</v>
          </cell>
          <cell r="L714">
            <v>6822000</v>
          </cell>
          <cell r="M714">
            <v>1200</v>
          </cell>
        </row>
        <row r="715">
          <cell r="K715">
            <v>0</v>
          </cell>
          <cell r="L715">
            <v>4257000</v>
          </cell>
          <cell r="M715">
            <v>1200</v>
          </cell>
        </row>
        <row r="716">
          <cell r="K716">
            <v>0</v>
          </cell>
          <cell r="L716">
            <v>3336030</v>
          </cell>
          <cell r="M716">
            <v>1200</v>
          </cell>
        </row>
        <row r="717">
          <cell r="K717">
            <v>0</v>
          </cell>
          <cell r="L717">
            <v>1830000</v>
          </cell>
          <cell r="M717">
            <v>1200</v>
          </cell>
        </row>
        <row r="718">
          <cell r="K718">
            <v>0</v>
          </cell>
          <cell r="L718">
            <v>1704020</v>
          </cell>
          <cell r="M718">
            <v>1200</v>
          </cell>
        </row>
        <row r="719">
          <cell r="K719">
            <v>0</v>
          </cell>
          <cell r="L719">
            <v>1538700</v>
          </cell>
          <cell r="M719">
            <v>1200</v>
          </cell>
        </row>
        <row r="720">
          <cell r="K720">
            <v>0</v>
          </cell>
          <cell r="L720">
            <v>1217026</v>
          </cell>
          <cell r="M720">
            <v>1200</v>
          </cell>
        </row>
        <row r="721">
          <cell r="K721">
            <v>0</v>
          </cell>
          <cell r="L721">
            <v>395000</v>
          </cell>
          <cell r="M721">
            <v>1200</v>
          </cell>
        </row>
        <row r="722">
          <cell r="K722">
            <v>0</v>
          </cell>
          <cell r="L722">
            <v>308100</v>
          </cell>
          <cell r="M722">
            <v>1200</v>
          </cell>
        </row>
        <row r="723">
          <cell r="K723">
            <v>0</v>
          </cell>
          <cell r="L723">
            <v>258520</v>
          </cell>
          <cell r="M723">
            <v>1200</v>
          </cell>
        </row>
        <row r="724">
          <cell r="K724">
            <v>0</v>
          </cell>
          <cell r="L724">
            <v>250000</v>
          </cell>
          <cell r="M724">
            <v>1200</v>
          </cell>
        </row>
        <row r="725">
          <cell r="K725">
            <v>0</v>
          </cell>
          <cell r="L725">
            <v>44047750</v>
          </cell>
          <cell r="M725">
            <v>7502</v>
          </cell>
        </row>
        <row r="726">
          <cell r="K726">
            <v>0</v>
          </cell>
          <cell r="L726">
            <v>10124660</v>
          </cell>
          <cell r="M726">
            <v>7502</v>
          </cell>
        </row>
        <row r="727">
          <cell r="K727">
            <v>0</v>
          </cell>
          <cell r="L727">
            <v>8986022</v>
          </cell>
          <cell r="M727">
            <v>7502</v>
          </cell>
        </row>
        <row r="728">
          <cell r="K728">
            <v>0</v>
          </cell>
          <cell r="L728">
            <v>5226950</v>
          </cell>
          <cell r="M728">
            <v>7502</v>
          </cell>
        </row>
        <row r="729">
          <cell r="K729">
            <v>0</v>
          </cell>
          <cell r="L729">
            <v>4456250</v>
          </cell>
          <cell r="M729">
            <v>7502</v>
          </cell>
        </row>
        <row r="730">
          <cell r="K730">
            <v>0</v>
          </cell>
          <cell r="L730">
            <v>3720000</v>
          </cell>
          <cell r="M730">
            <v>7502</v>
          </cell>
        </row>
        <row r="731">
          <cell r="K731">
            <v>0</v>
          </cell>
          <cell r="L731">
            <v>3426500</v>
          </cell>
          <cell r="M731">
            <v>7502</v>
          </cell>
        </row>
        <row r="732">
          <cell r="K732">
            <v>0</v>
          </cell>
          <cell r="L732">
            <v>3129232</v>
          </cell>
          <cell r="M732">
            <v>7502</v>
          </cell>
        </row>
        <row r="733">
          <cell r="K733">
            <v>0</v>
          </cell>
          <cell r="L733">
            <v>2064000</v>
          </cell>
          <cell r="M733">
            <v>7502</v>
          </cell>
        </row>
        <row r="734">
          <cell r="K734">
            <v>0</v>
          </cell>
          <cell r="L734">
            <v>1135500</v>
          </cell>
          <cell r="M734">
            <v>7502</v>
          </cell>
        </row>
        <row r="735">
          <cell r="K735">
            <v>0</v>
          </cell>
          <cell r="L735">
            <v>1028000</v>
          </cell>
          <cell r="M735">
            <v>7502</v>
          </cell>
        </row>
        <row r="736">
          <cell r="K736">
            <v>0</v>
          </cell>
          <cell r="L736">
            <v>846400</v>
          </cell>
          <cell r="M736">
            <v>7502</v>
          </cell>
        </row>
        <row r="737">
          <cell r="K737">
            <v>0</v>
          </cell>
          <cell r="L737">
            <v>763820</v>
          </cell>
          <cell r="M737">
            <v>7502</v>
          </cell>
        </row>
        <row r="738">
          <cell r="K738">
            <v>0</v>
          </cell>
          <cell r="L738">
            <v>460000</v>
          </cell>
          <cell r="M738">
            <v>7502</v>
          </cell>
        </row>
        <row r="739">
          <cell r="K739">
            <v>0</v>
          </cell>
          <cell r="L739">
            <v>265436</v>
          </cell>
          <cell r="M739">
            <v>7502</v>
          </cell>
        </row>
        <row r="740">
          <cell r="K740">
            <v>0</v>
          </cell>
          <cell r="L740">
            <v>191100</v>
          </cell>
          <cell r="M740">
            <v>7502</v>
          </cell>
        </row>
        <row r="741">
          <cell r="K741">
            <v>0</v>
          </cell>
          <cell r="L741">
            <v>55000</v>
          </cell>
          <cell r="M741">
            <v>7502</v>
          </cell>
        </row>
        <row r="742">
          <cell r="K742">
            <v>0</v>
          </cell>
          <cell r="L742">
            <v>36864</v>
          </cell>
          <cell r="M742">
            <v>7502</v>
          </cell>
        </row>
        <row r="743">
          <cell r="K743">
            <v>0</v>
          </cell>
          <cell r="L743">
            <v>15000</v>
          </cell>
          <cell r="M743">
            <v>7502</v>
          </cell>
        </row>
        <row r="744">
          <cell r="K744">
            <v>0</v>
          </cell>
          <cell r="L744">
            <v>1674054720</v>
          </cell>
          <cell r="M744">
            <v>5200</v>
          </cell>
        </row>
        <row r="745">
          <cell r="K745">
            <v>0</v>
          </cell>
          <cell r="L745">
            <v>1134976700</v>
          </cell>
          <cell r="M745">
            <v>1200</v>
          </cell>
        </row>
        <row r="746">
          <cell r="K746">
            <v>0</v>
          </cell>
          <cell r="L746">
            <v>941276294</v>
          </cell>
          <cell r="M746">
            <v>1215</v>
          </cell>
        </row>
        <row r="747">
          <cell r="K747">
            <v>0</v>
          </cell>
          <cell r="L747">
            <v>629980000</v>
          </cell>
          <cell r="M747">
            <v>1216</v>
          </cell>
        </row>
        <row r="748">
          <cell r="K748">
            <v>0</v>
          </cell>
          <cell r="L748">
            <v>324767040</v>
          </cell>
          <cell r="M748">
            <v>1200</v>
          </cell>
        </row>
        <row r="749">
          <cell r="K749">
            <v>0</v>
          </cell>
          <cell r="L749">
            <v>179712000</v>
          </cell>
          <cell r="M749">
            <v>1212</v>
          </cell>
        </row>
        <row r="750">
          <cell r="K750">
            <v>0</v>
          </cell>
          <cell r="L750">
            <v>170235000</v>
          </cell>
          <cell r="M750">
            <v>1234</v>
          </cell>
        </row>
        <row r="751">
          <cell r="K751">
            <v>0</v>
          </cell>
          <cell r="L751">
            <v>111321600</v>
          </cell>
          <cell r="M751">
            <v>1200</v>
          </cell>
        </row>
        <row r="752">
          <cell r="K752">
            <v>0</v>
          </cell>
          <cell r="L752">
            <v>99864700</v>
          </cell>
          <cell r="M752">
            <v>1226</v>
          </cell>
        </row>
        <row r="753">
          <cell r="K753">
            <v>0</v>
          </cell>
          <cell r="L753">
            <v>81600000</v>
          </cell>
          <cell r="M753">
            <v>1200</v>
          </cell>
        </row>
        <row r="754">
          <cell r="K754">
            <v>0</v>
          </cell>
          <cell r="L754">
            <v>68040000</v>
          </cell>
          <cell r="M754">
            <v>1200</v>
          </cell>
        </row>
        <row r="755">
          <cell r="K755">
            <v>0</v>
          </cell>
          <cell r="L755">
            <v>59511400</v>
          </cell>
          <cell r="M755">
            <v>1219</v>
          </cell>
        </row>
        <row r="756">
          <cell r="K756">
            <v>0</v>
          </cell>
          <cell r="L756">
            <v>54139800</v>
          </cell>
          <cell r="M756">
            <v>1233</v>
          </cell>
        </row>
        <row r="757">
          <cell r="K757">
            <v>0</v>
          </cell>
          <cell r="L757">
            <v>41248000</v>
          </cell>
          <cell r="M757">
            <v>1224</v>
          </cell>
        </row>
        <row r="758">
          <cell r="K758">
            <v>0</v>
          </cell>
          <cell r="L758">
            <v>28996760</v>
          </cell>
          <cell r="M758">
            <v>1230</v>
          </cell>
        </row>
        <row r="759">
          <cell r="K759">
            <v>0</v>
          </cell>
          <cell r="L759">
            <v>24720000</v>
          </cell>
          <cell r="M759">
            <v>1232</v>
          </cell>
        </row>
        <row r="760">
          <cell r="K760">
            <v>0</v>
          </cell>
          <cell r="L760">
            <v>24180000</v>
          </cell>
          <cell r="M760">
            <v>1223</v>
          </cell>
        </row>
        <row r="761">
          <cell r="K761">
            <v>0</v>
          </cell>
          <cell r="L761">
            <v>17920000</v>
          </cell>
          <cell r="M761">
            <v>1218</v>
          </cell>
        </row>
        <row r="762">
          <cell r="K762">
            <v>0</v>
          </cell>
          <cell r="L762">
            <v>17200000</v>
          </cell>
          <cell r="M762">
            <v>1200</v>
          </cell>
        </row>
        <row r="763">
          <cell r="K763">
            <v>0</v>
          </cell>
          <cell r="L763">
            <v>14665250</v>
          </cell>
          <cell r="M763">
            <v>1200</v>
          </cell>
        </row>
        <row r="764">
          <cell r="K764">
            <v>0</v>
          </cell>
          <cell r="L764">
            <v>12120000</v>
          </cell>
          <cell r="M764">
            <v>1200</v>
          </cell>
        </row>
        <row r="765">
          <cell r="K765">
            <v>0</v>
          </cell>
          <cell r="L765">
            <v>7675000</v>
          </cell>
          <cell r="M765">
            <v>1200</v>
          </cell>
        </row>
        <row r="766">
          <cell r="K766">
            <v>0</v>
          </cell>
          <cell r="L766">
            <v>4544000</v>
          </cell>
          <cell r="M766">
            <v>1200</v>
          </cell>
        </row>
        <row r="767">
          <cell r="K767">
            <v>0</v>
          </cell>
          <cell r="L767">
            <v>2890500</v>
          </cell>
          <cell r="M767">
            <v>1200</v>
          </cell>
        </row>
        <row r="768">
          <cell r="K768">
            <v>0</v>
          </cell>
          <cell r="L768">
            <v>2828800</v>
          </cell>
          <cell r="M768">
            <v>1200</v>
          </cell>
        </row>
        <row r="769">
          <cell r="K769">
            <v>0</v>
          </cell>
          <cell r="L769">
            <v>2797080</v>
          </cell>
          <cell r="M769">
            <v>1200</v>
          </cell>
        </row>
        <row r="770">
          <cell r="K770">
            <v>0</v>
          </cell>
          <cell r="L770">
            <v>2775000</v>
          </cell>
          <cell r="M770">
            <v>1200</v>
          </cell>
        </row>
        <row r="771">
          <cell r="K771">
            <v>0</v>
          </cell>
          <cell r="L771">
            <v>2358400</v>
          </cell>
          <cell r="M771">
            <v>1200</v>
          </cell>
        </row>
        <row r="772">
          <cell r="K772">
            <v>0</v>
          </cell>
          <cell r="L772">
            <v>200000</v>
          </cell>
          <cell r="M772">
            <v>1200</v>
          </cell>
        </row>
        <row r="773">
          <cell r="K773">
            <v>0</v>
          </cell>
          <cell r="L773">
            <v>214517243</v>
          </cell>
          <cell r="M773">
            <v>1305</v>
          </cell>
        </row>
        <row r="774">
          <cell r="K774">
            <v>0</v>
          </cell>
          <cell r="L774">
            <v>39943726</v>
          </cell>
          <cell r="M774">
            <v>1305</v>
          </cell>
        </row>
        <row r="775">
          <cell r="K775">
            <v>0</v>
          </cell>
          <cell r="L775">
            <v>695782475</v>
          </cell>
          <cell r="M775">
            <v>1303</v>
          </cell>
        </row>
        <row r="776">
          <cell r="K776">
            <v>0</v>
          </cell>
          <cell r="L776">
            <v>674144747</v>
          </cell>
          <cell r="M776">
            <v>1303</v>
          </cell>
        </row>
        <row r="777">
          <cell r="K777">
            <v>0</v>
          </cell>
          <cell r="L777">
            <v>107888020</v>
          </cell>
          <cell r="M777">
            <v>1303</v>
          </cell>
        </row>
        <row r="778">
          <cell r="K778">
            <v>0</v>
          </cell>
          <cell r="L778">
            <v>78720000</v>
          </cell>
          <cell r="M778">
            <v>1303</v>
          </cell>
        </row>
        <row r="779">
          <cell r="K779">
            <v>0</v>
          </cell>
          <cell r="L779">
            <v>63849200</v>
          </cell>
          <cell r="M779">
            <v>1303</v>
          </cell>
        </row>
        <row r="780">
          <cell r="K780">
            <v>0</v>
          </cell>
          <cell r="L780">
            <v>25767682</v>
          </cell>
          <cell r="M780">
            <v>1303</v>
          </cell>
        </row>
        <row r="781">
          <cell r="K781">
            <v>0</v>
          </cell>
          <cell r="L781">
            <v>24952144</v>
          </cell>
          <cell r="M781">
            <v>1303</v>
          </cell>
        </row>
        <row r="782">
          <cell r="K782">
            <v>0</v>
          </cell>
          <cell r="L782">
            <v>12865669</v>
          </cell>
          <cell r="M782">
            <v>1303</v>
          </cell>
        </row>
        <row r="783">
          <cell r="K783">
            <v>0</v>
          </cell>
          <cell r="L783">
            <v>3559000</v>
          </cell>
          <cell r="M783">
            <v>1303</v>
          </cell>
        </row>
        <row r="784">
          <cell r="K784">
            <v>0</v>
          </cell>
          <cell r="L784">
            <v>1134432375</v>
          </cell>
          <cell r="M784">
            <v>1304</v>
          </cell>
        </row>
        <row r="785">
          <cell r="K785">
            <v>0</v>
          </cell>
          <cell r="L785">
            <v>12826800</v>
          </cell>
          <cell r="M785">
            <v>1304</v>
          </cell>
        </row>
        <row r="786">
          <cell r="K786">
            <v>0</v>
          </cell>
          <cell r="L786">
            <v>5406400</v>
          </cell>
          <cell r="M786">
            <v>1304</v>
          </cell>
        </row>
        <row r="787">
          <cell r="K787">
            <v>0</v>
          </cell>
          <cell r="L787">
            <v>5393000</v>
          </cell>
          <cell r="M787">
            <v>1304</v>
          </cell>
        </row>
        <row r="788">
          <cell r="K788">
            <v>0</v>
          </cell>
          <cell r="L788">
            <v>3720000</v>
          </cell>
          <cell r="M788">
            <v>1304</v>
          </cell>
        </row>
        <row r="789">
          <cell r="K789">
            <v>0</v>
          </cell>
          <cell r="L789">
            <v>3619200</v>
          </cell>
          <cell r="M789">
            <v>1304</v>
          </cell>
        </row>
        <row r="790">
          <cell r="K790">
            <v>0</v>
          </cell>
          <cell r="L790">
            <v>3600000</v>
          </cell>
          <cell r="M790">
            <v>1304</v>
          </cell>
        </row>
        <row r="791">
          <cell r="K791">
            <v>0</v>
          </cell>
          <cell r="L791">
            <v>2377600</v>
          </cell>
          <cell r="M791">
            <v>1304</v>
          </cell>
        </row>
        <row r="792">
          <cell r="K792">
            <v>0</v>
          </cell>
          <cell r="L792">
            <v>2289200</v>
          </cell>
          <cell r="M792">
            <v>1304</v>
          </cell>
        </row>
        <row r="793">
          <cell r="K793">
            <v>0</v>
          </cell>
          <cell r="L793">
            <v>1678000</v>
          </cell>
          <cell r="M793">
            <v>1304</v>
          </cell>
        </row>
        <row r="794">
          <cell r="K794">
            <v>0</v>
          </cell>
          <cell r="L794">
            <v>1625000</v>
          </cell>
          <cell r="M794">
            <v>1304</v>
          </cell>
        </row>
        <row r="795">
          <cell r="K795">
            <v>0</v>
          </cell>
          <cell r="L795">
            <v>700000</v>
          </cell>
          <cell r="M795">
            <v>1304</v>
          </cell>
        </row>
        <row r="796">
          <cell r="K796">
            <v>0</v>
          </cell>
          <cell r="L796">
            <v>476144</v>
          </cell>
          <cell r="M796">
            <v>1304</v>
          </cell>
        </row>
        <row r="797">
          <cell r="K797">
            <v>0</v>
          </cell>
          <cell r="L797">
            <v>435000</v>
          </cell>
          <cell r="M797">
            <v>1304</v>
          </cell>
        </row>
        <row r="798">
          <cell r="K798">
            <v>0</v>
          </cell>
          <cell r="L798">
            <v>276000</v>
          </cell>
          <cell r="M798">
            <v>1304</v>
          </cell>
        </row>
        <row r="799">
          <cell r="K799">
            <v>0</v>
          </cell>
          <cell r="L799">
            <v>112000</v>
          </cell>
          <cell r="M799">
            <v>1304</v>
          </cell>
        </row>
        <row r="800">
          <cell r="K800">
            <v>0</v>
          </cell>
          <cell r="L800">
            <v>100000</v>
          </cell>
          <cell r="M800">
            <v>1304</v>
          </cell>
        </row>
        <row r="801">
          <cell r="K801">
            <v>0</v>
          </cell>
          <cell r="L801">
            <v>100000</v>
          </cell>
          <cell r="M801">
            <v>1304</v>
          </cell>
        </row>
        <row r="802">
          <cell r="K802">
            <v>0</v>
          </cell>
          <cell r="L802">
            <v>8000</v>
          </cell>
          <cell r="M802">
            <v>1304</v>
          </cell>
        </row>
        <row r="803">
          <cell r="K803">
            <v>14250000</v>
          </cell>
          <cell r="L803">
            <v>0</v>
          </cell>
          <cell r="M803">
            <v>1300</v>
          </cell>
        </row>
        <row r="804">
          <cell r="K804">
            <v>13453500</v>
          </cell>
          <cell r="L804">
            <v>0</v>
          </cell>
          <cell r="M804">
            <v>1300</v>
          </cell>
        </row>
        <row r="805">
          <cell r="K805">
            <v>0</v>
          </cell>
          <cell r="L805">
            <v>4765731813</v>
          </cell>
          <cell r="M805">
            <v>5300</v>
          </cell>
        </row>
        <row r="806">
          <cell r="K806">
            <v>0</v>
          </cell>
          <cell r="L806">
            <v>1028306801</v>
          </cell>
          <cell r="M806">
            <v>5301</v>
          </cell>
        </row>
        <row r="807">
          <cell r="K807">
            <v>0</v>
          </cell>
          <cell r="L807">
            <v>550513524</v>
          </cell>
          <cell r="M807">
            <v>1306</v>
          </cell>
        </row>
        <row r="808">
          <cell r="K808">
            <v>0</v>
          </cell>
          <cell r="L808">
            <v>285553531</v>
          </cell>
          <cell r="M808">
            <v>1307</v>
          </cell>
        </row>
        <row r="809">
          <cell r="K809">
            <v>0</v>
          </cell>
          <cell r="L809">
            <v>266105706</v>
          </cell>
          <cell r="M809">
            <v>1308</v>
          </cell>
        </row>
        <row r="810">
          <cell r="K810">
            <v>0</v>
          </cell>
          <cell r="L810">
            <v>256505985</v>
          </cell>
          <cell r="M810">
            <v>1309</v>
          </cell>
        </row>
        <row r="811">
          <cell r="K811">
            <v>0</v>
          </cell>
          <cell r="L811">
            <v>245820000</v>
          </cell>
          <cell r="M811">
            <v>1310</v>
          </cell>
        </row>
        <row r="812">
          <cell r="K812">
            <v>0</v>
          </cell>
          <cell r="L812">
            <v>241065627</v>
          </cell>
          <cell r="M812">
            <v>1311</v>
          </cell>
        </row>
        <row r="813">
          <cell r="K813">
            <v>0</v>
          </cell>
          <cell r="L813">
            <v>213004919</v>
          </cell>
          <cell r="M813">
            <v>1312</v>
          </cell>
        </row>
        <row r="814">
          <cell r="K814">
            <v>0</v>
          </cell>
          <cell r="L814">
            <v>181200000</v>
          </cell>
          <cell r="M814">
            <v>1313</v>
          </cell>
        </row>
        <row r="815">
          <cell r="K815">
            <v>0</v>
          </cell>
          <cell r="L815">
            <v>171390000</v>
          </cell>
          <cell r="M815">
            <v>1314</v>
          </cell>
        </row>
        <row r="816">
          <cell r="K816">
            <v>0</v>
          </cell>
          <cell r="L816">
            <v>159636330</v>
          </cell>
          <cell r="M816">
            <v>1315</v>
          </cell>
        </row>
        <row r="817">
          <cell r="K817">
            <v>0</v>
          </cell>
          <cell r="L817">
            <v>155000000</v>
          </cell>
          <cell r="M817">
            <v>1316</v>
          </cell>
        </row>
        <row r="818">
          <cell r="K818">
            <v>0</v>
          </cell>
          <cell r="L818">
            <v>153246980</v>
          </cell>
          <cell r="M818">
            <v>1317</v>
          </cell>
        </row>
        <row r="819">
          <cell r="K819">
            <v>0</v>
          </cell>
          <cell r="L819">
            <v>107624340</v>
          </cell>
          <cell r="M819">
            <v>1318</v>
          </cell>
        </row>
        <row r="820">
          <cell r="K820">
            <v>0</v>
          </cell>
          <cell r="L820">
            <v>86000000</v>
          </cell>
          <cell r="M820">
            <v>1300</v>
          </cell>
        </row>
        <row r="821">
          <cell r="K821">
            <v>0</v>
          </cell>
          <cell r="L821">
            <v>81480000</v>
          </cell>
          <cell r="M821">
            <v>1300</v>
          </cell>
        </row>
        <row r="822">
          <cell r="K822">
            <v>0</v>
          </cell>
          <cell r="L822">
            <v>77502000</v>
          </cell>
          <cell r="M822">
            <v>1300</v>
          </cell>
        </row>
        <row r="823">
          <cell r="K823">
            <v>0</v>
          </cell>
          <cell r="L823">
            <v>67957602</v>
          </cell>
          <cell r="M823">
            <v>1300</v>
          </cell>
        </row>
        <row r="824">
          <cell r="K824">
            <v>0</v>
          </cell>
          <cell r="L824">
            <v>65573500</v>
          </cell>
          <cell r="M824">
            <v>1300</v>
          </cell>
        </row>
        <row r="825">
          <cell r="K825">
            <v>0</v>
          </cell>
          <cell r="L825">
            <v>48276397</v>
          </cell>
          <cell r="M825">
            <v>1300</v>
          </cell>
        </row>
        <row r="826">
          <cell r="K826">
            <v>0</v>
          </cell>
          <cell r="L826">
            <v>39200000</v>
          </cell>
          <cell r="M826">
            <v>1300</v>
          </cell>
        </row>
        <row r="827">
          <cell r="K827">
            <v>0</v>
          </cell>
          <cell r="L827">
            <v>36000000</v>
          </cell>
          <cell r="M827">
            <v>1300</v>
          </cell>
        </row>
        <row r="828">
          <cell r="K828">
            <v>0</v>
          </cell>
          <cell r="L828">
            <v>29745000</v>
          </cell>
          <cell r="M828">
            <v>1300</v>
          </cell>
        </row>
        <row r="829">
          <cell r="K829">
            <v>0</v>
          </cell>
          <cell r="L829">
            <v>25120120</v>
          </cell>
          <cell r="M829">
            <v>1300</v>
          </cell>
        </row>
        <row r="830">
          <cell r="K830">
            <v>0</v>
          </cell>
          <cell r="L830">
            <v>23587196</v>
          </cell>
          <cell r="M830">
            <v>1300</v>
          </cell>
        </row>
        <row r="831">
          <cell r="K831">
            <v>0</v>
          </cell>
          <cell r="L831">
            <v>23503447</v>
          </cell>
          <cell r="M831">
            <v>1300</v>
          </cell>
        </row>
        <row r="832">
          <cell r="K832">
            <v>0</v>
          </cell>
          <cell r="L832">
            <v>21736480</v>
          </cell>
          <cell r="M832">
            <v>1300</v>
          </cell>
        </row>
        <row r="833">
          <cell r="K833">
            <v>0</v>
          </cell>
          <cell r="L833">
            <v>20766924</v>
          </cell>
          <cell r="M833">
            <v>1300</v>
          </cell>
        </row>
        <row r="834">
          <cell r="K834">
            <v>0</v>
          </cell>
          <cell r="L834">
            <v>18620800</v>
          </cell>
          <cell r="M834">
            <v>1300</v>
          </cell>
        </row>
        <row r="835">
          <cell r="K835">
            <v>0</v>
          </cell>
          <cell r="L835">
            <v>17362000</v>
          </cell>
          <cell r="M835">
            <v>1300</v>
          </cell>
        </row>
        <row r="836">
          <cell r="K836">
            <v>0</v>
          </cell>
          <cell r="L836">
            <v>17331200</v>
          </cell>
          <cell r="M836">
            <v>1300</v>
          </cell>
        </row>
        <row r="837">
          <cell r="K837">
            <v>0</v>
          </cell>
          <cell r="L837">
            <v>15248000</v>
          </cell>
          <cell r="M837">
            <v>1300</v>
          </cell>
        </row>
        <row r="838">
          <cell r="K838">
            <v>0</v>
          </cell>
          <cell r="L838">
            <v>11905000</v>
          </cell>
          <cell r="M838">
            <v>1300</v>
          </cell>
        </row>
        <row r="839">
          <cell r="K839">
            <v>0</v>
          </cell>
          <cell r="L839">
            <v>11875000</v>
          </cell>
          <cell r="M839">
            <v>1300</v>
          </cell>
        </row>
        <row r="840">
          <cell r="K840">
            <v>0</v>
          </cell>
          <cell r="L840">
            <v>11630200</v>
          </cell>
          <cell r="M840">
            <v>1300</v>
          </cell>
        </row>
        <row r="841">
          <cell r="K841">
            <v>0</v>
          </cell>
          <cell r="L841">
            <v>10800000</v>
          </cell>
          <cell r="M841">
            <v>1300</v>
          </cell>
        </row>
        <row r="842">
          <cell r="K842">
            <v>0</v>
          </cell>
          <cell r="L842">
            <v>10000000</v>
          </cell>
          <cell r="M842">
            <v>1300</v>
          </cell>
        </row>
        <row r="843">
          <cell r="K843">
            <v>0</v>
          </cell>
          <cell r="L843">
            <v>9940000</v>
          </cell>
          <cell r="M843">
            <v>1300</v>
          </cell>
        </row>
        <row r="844">
          <cell r="K844">
            <v>0</v>
          </cell>
          <cell r="L844">
            <v>8352000</v>
          </cell>
          <cell r="M844">
            <v>1300</v>
          </cell>
        </row>
        <row r="845">
          <cell r="K845">
            <v>0</v>
          </cell>
          <cell r="L845">
            <v>8059800</v>
          </cell>
          <cell r="M845">
            <v>1300</v>
          </cell>
        </row>
        <row r="846">
          <cell r="K846">
            <v>0</v>
          </cell>
          <cell r="L846">
            <v>7633000</v>
          </cell>
          <cell r="M846">
            <v>1300</v>
          </cell>
        </row>
        <row r="847">
          <cell r="K847">
            <v>0</v>
          </cell>
          <cell r="L847">
            <v>7375000</v>
          </cell>
          <cell r="M847">
            <v>1300</v>
          </cell>
        </row>
        <row r="848">
          <cell r="K848">
            <v>0</v>
          </cell>
          <cell r="L848">
            <v>6820000</v>
          </cell>
          <cell r="M848">
            <v>1300</v>
          </cell>
        </row>
        <row r="849">
          <cell r="K849">
            <v>0</v>
          </cell>
          <cell r="L849">
            <v>6474000</v>
          </cell>
          <cell r="M849">
            <v>1300</v>
          </cell>
        </row>
        <row r="850">
          <cell r="K850">
            <v>0</v>
          </cell>
          <cell r="L850">
            <v>5714500</v>
          </cell>
          <cell r="M850">
            <v>1300</v>
          </cell>
        </row>
        <row r="851">
          <cell r="K851">
            <v>0</v>
          </cell>
          <cell r="L851">
            <v>5104350</v>
          </cell>
          <cell r="M851">
            <v>1300</v>
          </cell>
        </row>
        <row r="852">
          <cell r="K852">
            <v>0</v>
          </cell>
          <cell r="L852">
            <v>5000000</v>
          </cell>
          <cell r="M852">
            <v>1300</v>
          </cell>
        </row>
        <row r="853">
          <cell r="K853">
            <v>0</v>
          </cell>
          <cell r="L853">
            <v>4930000</v>
          </cell>
          <cell r="M853">
            <v>1300</v>
          </cell>
        </row>
        <row r="854">
          <cell r="K854">
            <v>0</v>
          </cell>
          <cell r="L854">
            <v>4510000</v>
          </cell>
          <cell r="M854">
            <v>1300</v>
          </cell>
        </row>
        <row r="855">
          <cell r="K855">
            <v>0</v>
          </cell>
          <cell r="L855">
            <v>4030000</v>
          </cell>
          <cell r="M855">
            <v>1300</v>
          </cell>
        </row>
        <row r="856">
          <cell r="K856">
            <v>0</v>
          </cell>
          <cell r="L856">
            <v>3600000</v>
          </cell>
          <cell r="M856">
            <v>1300</v>
          </cell>
        </row>
        <row r="857">
          <cell r="K857">
            <v>0</v>
          </cell>
          <cell r="L857">
            <v>3500000</v>
          </cell>
          <cell r="M857">
            <v>1300</v>
          </cell>
        </row>
        <row r="858">
          <cell r="K858">
            <v>0</v>
          </cell>
          <cell r="L858">
            <v>2500000</v>
          </cell>
          <cell r="M858">
            <v>1300</v>
          </cell>
        </row>
        <row r="859">
          <cell r="K859">
            <v>0</v>
          </cell>
          <cell r="L859">
            <v>2350250</v>
          </cell>
          <cell r="M859">
            <v>1300</v>
          </cell>
        </row>
        <row r="860">
          <cell r="K860">
            <v>0</v>
          </cell>
          <cell r="L860">
            <v>2244100</v>
          </cell>
          <cell r="M860">
            <v>1300</v>
          </cell>
        </row>
        <row r="861">
          <cell r="K861">
            <v>0</v>
          </cell>
          <cell r="L861">
            <v>1975100</v>
          </cell>
          <cell r="M861">
            <v>1300</v>
          </cell>
        </row>
        <row r="862">
          <cell r="K862">
            <v>0</v>
          </cell>
          <cell r="L862">
            <v>1754000</v>
          </cell>
          <cell r="M862">
            <v>1300</v>
          </cell>
        </row>
        <row r="863">
          <cell r="K863">
            <v>0</v>
          </cell>
          <cell r="L863">
            <v>1754000</v>
          </cell>
          <cell r="M863">
            <v>1300</v>
          </cell>
        </row>
        <row r="864">
          <cell r="K864">
            <v>0</v>
          </cell>
          <cell r="L864">
            <v>1695000</v>
          </cell>
          <cell r="M864">
            <v>1300</v>
          </cell>
        </row>
        <row r="865">
          <cell r="K865">
            <v>0</v>
          </cell>
          <cell r="L865">
            <v>1695000</v>
          </cell>
          <cell r="M865">
            <v>1300</v>
          </cell>
        </row>
        <row r="866">
          <cell r="K866">
            <v>0</v>
          </cell>
          <cell r="L866">
            <v>1695000</v>
          </cell>
          <cell r="M866">
            <v>1300</v>
          </cell>
        </row>
        <row r="867">
          <cell r="K867">
            <v>0</v>
          </cell>
          <cell r="L867">
            <v>1679500</v>
          </cell>
          <cell r="M867">
            <v>1300</v>
          </cell>
        </row>
        <row r="868">
          <cell r="K868">
            <v>0</v>
          </cell>
          <cell r="L868">
            <v>1650000</v>
          </cell>
          <cell r="M868">
            <v>1300</v>
          </cell>
        </row>
        <row r="869">
          <cell r="K869">
            <v>0</v>
          </cell>
          <cell r="L869">
            <v>1604312</v>
          </cell>
          <cell r="M869">
            <v>1300</v>
          </cell>
        </row>
        <row r="870">
          <cell r="K870">
            <v>0</v>
          </cell>
          <cell r="L870">
            <v>1504000</v>
          </cell>
          <cell r="M870">
            <v>1300</v>
          </cell>
        </row>
        <row r="871">
          <cell r="K871">
            <v>0</v>
          </cell>
          <cell r="L871">
            <v>1465000</v>
          </cell>
          <cell r="M871">
            <v>1300</v>
          </cell>
        </row>
        <row r="872">
          <cell r="K872">
            <v>0</v>
          </cell>
          <cell r="L872">
            <v>1425500</v>
          </cell>
          <cell r="M872">
            <v>1300</v>
          </cell>
        </row>
        <row r="873">
          <cell r="K873">
            <v>0</v>
          </cell>
          <cell r="L873">
            <v>1425500</v>
          </cell>
          <cell r="M873">
            <v>1300</v>
          </cell>
        </row>
        <row r="874">
          <cell r="K874">
            <v>0</v>
          </cell>
          <cell r="L874">
            <v>1425500</v>
          </cell>
          <cell r="M874">
            <v>1300</v>
          </cell>
        </row>
        <row r="875">
          <cell r="K875">
            <v>0</v>
          </cell>
          <cell r="L875">
            <v>1425500</v>
          </cell>
          <cell r="M875">
            <v>1300</v>
          </cell>
        </row>
        <row r="876">
          <cell r="K876">
            <v>0</v>
          </cell>
          <cell r="L876">
            <v>1420500</v>
          </cell>
          <cell r="M876">
            <v>1300</v>
          </cell>
        </row>
        <row r="877">
          <cell r="K877">
            <v>0</v>
          </cell>
          <cell r="L877">
            <v>1352000</v>
          </cell>
          <cell r="M877">
            <v>1300</v>
          </cell>
        </row>
        <row r="878">
          <cell r="K878">
            <v>0</v>
          </cell>
          <cell r="L878">
            <v>1000000</v>
          </cell>
          <cell r="M878">
            <v>1300</v>
          </cell>
        </row>
        <row r="879">
          <cell r="K879">
            <v>0</v>
          </cell>
          <cell r="L879">
            <v>969616</v>
          </cell>
          <cell r="M879">
            <v>1300</v>
          </cell>
        </row>
        <row r="880">
          <cell r="K880">
            <v>0</v>
          </cell>
          <cell r="L880">
            <v>862500</v>
          </cell>
          <cell r="M880">
            <v>1300</v>
          </cell>
        </row>
        <row r="881">
          <cell r="K881">
            <v>0</v>
          </cell>
          <cell r="L881">
            <v>581000</v>
          </cell>
          <cell r="M881">
            <v>1300</v>
          </cell>
        </row>
        <row r="882">
          <cell r="K882">
            <v>0</v>
          </cell>
          <cell r="L882">
            <v>440000</v>
          </cell>
          <cell r="M882">
            <v>1300</v>
          </cell>
        </row>
        <row r="883">
          <cell r="K883">
            <v>0</v>
          </cell>
          <cell r="L883">
            <v>369000</v>
          </cell>
          <cell r="M883">
            <v>1300</v>
          </cell>
        </row>
        <row r="884">
          <cell r="K884">
            <v>0</v>
          </cell>
          <cell r="L884">
            <v>269000</v>
          </cell>
          <cell r="M884">
            <v>1300</v>
          </cell>
        </row>
        <row r="885">
          <cell r="K885">
            <v>0</v>
          </cell>
          <cell r="L885">
            <v>269000</v>
          </cell>
          <cell r="M885">
            <v>1300</v>
          </cell>
        </row>
        <row r="886">
          <cell r="K886">
            <v>0</v>
          </cell>
          <cell r="L886">
            <v>269000</v>
          </cell>
          <cell r="M886">
            <v>1300</v>
          </cell>
        </row>
        <row r="887">
          <cell r="K887">
            <v>0</v>
          </cell>
          <cell r="L887">
            <v>269000</v>
          </cell>
          <cell r="M887">
            <v>1300</v>
          </cell>
        </row>
        <row r="888">
          <cell r="K888">
            <v>0</v>
          </cell>
          <cell r="L888">
            <v>269000</v>
          </cell>
          <cell r="M888">
            <v>1300</v>
          </cell>
        </row>
        <row r="889">
          <cell r="K889">
            <v>0</v>
          </cell>
          <cell r="L889">
            <v>269000</v>
          </cell>
          <cell r="M889">
            <v>1300</v>
          </cell>
        </row>
        <row r="890">
          <cell r="K890">
            <v>0</v>
          </cell>
          <cell r="L890">
            <v>269000</v>
          </cell>
          <cell r="M890">
            <v>1300</v>
          </cell>
        </row>
        <row r="891">
          <cell r="K891">
            <v>0</v>
          </cell>
          <cell r="L891">
            <v>269000</v>
          </cell>
          <cell r="M891">
            <v>1300</v>
          </cell>
        </row>
        <row r="892">
          <cell r="K892">
            <v>0</v>
          </cell>
          <cell r="L892">
            <v>269000</v>
          </cell>
          <cell r="M892">
            <v>1300</v>
          </cell>
        </row>
        <row r="893">
          <cell r="K893">
            <v>0</v>
          </cell>
          <cell r="L893">
            <v>269000</v>
          </cell>
          <cell r="M893">
            <v>1300</v>
          </cell>
        </row>
        <row r="894">
          <cell r="K894">
            <v>0</v>
          </cell>
          <cell r="L894">
            <v>269000</v>
          </cell>
          <cell r="M894">
            <v>1300</v>
          </cell>
        </row>
        <row r="895">
          <cell r="K895">
            <v>0</v>
          </cell>
          <cell r="L895">
            <v>269000</v>
          </cell>
          <cell r="M895">
            <v>1300</v>
          </cell>
        </row>
        <row r="896">
          <cell r="K896">
            <v>0</v>
          </cell>
          <cell r="L896">
            <v>269000</v>
          </cell>
          <cell r="M896">
            <v>1300</v>
          </cell>
        </row>
        <row r="897">
          <cell r="K897">
            <v>0</v>
          </cell>
          <cell r="L897">
            <v>269000</v>
          </cell>
          <cell r="M897">
            <v>1300</v>
          </cell>
        </row>
        <row r="898">
          <cell r="K898">
            <v>0</v>
          </cell>
          <cell r="L898">
            <v>269000</v>
          </cell>
          <cell r="M898">
            <v>1300</v>
          </cell>
        </row>
        <row r="899">
          <cell r="K899">
            <v>0</v>
          </cell>
          <cell r="L899">
            <v>269000</v>
          </cell>
          <cell r="M899">
            <v>1300</v>
          </cell>
        </row>
        <row r="900">
          <cell r="K900">
            <v>0</v>
          </cell>
          <cell r="L900">
            <v>269000</v>
          </cell>
          <cell r="M900">
            <v>1300</v>
          </cell>
        </row>
        <row r="901">
          <cell r="K901">
            <v>0</v>
          </cell>
          <cell r="L901">
            <v>269000</v>
          </cell>
          <cell r="M901">
            <v>1300</v>
          </cell>
        </row>
        <row r="902">
          <cell r="K902">
            <v>0</v>
          </cell>
          <cell r="L902">
            <v>269000</v>
          </cell>
          <cell r="M902">
            <v>1300</v>
          </cell>
        </row>
        <row r="903">
          <cell r="K903">
            <v>0</v>
          </cell>
          <cell r="L903">
            <v>269000</v>
          </cell>
          <cell r="M903">
            <v>1300</v>
          </cell>
        </row>
        <row r="904">
          <cell r="K904">
            <v>0</v>
          </cell>
          <cell r="L904">
            <v>269000</v>
          </cell>
          <cell r="M904">
            <v>1300</v>
          </cell>
        </row>
        <row r="905">
          <cell r="K905">
            <v>0</v>
          </cell>
          <cell r="L905">
            <v>225000</v>
          </cell>
          <cell r="M905">
            <v>1300</v>
          </cell>
        </row>
        <row r="906">
          <cell r="K906">
            <v>0</v>
          </cell>
          <cell r="L906">
            <v>112500</v>
          </cell>
          <cell r="M906">
            <v>1300</v>
          </cell>
        </row>
        <row r="907">
          <cell r="K907">
            <v>0</v>
          </cell>
          <cell r="L907">
            <v>45290</v>
          </cell>
          <cell r="M907">
            <v>1300</v>
          </cell>
        </row>
        <row r="908">
          <cell r="K908">
            <v>0</v>
          </cell>
          <cell r="L908">
            <v>2086000000</v>
          </cell>
          <cell r="M908">
            <v>1320</v>
          </cell>
        </row>
        <row r="909">
          <cell r="K909">
            <v>0</v>
          </cell>
          <cell r="L909">
            <v>1041000000</v>
          </cell>
          <cell r="M909">
            <v>1320</v>
          </cell>
        </row>
        <row r="910">
          <cell r="K910">
            <v>0</v>
          </cell>
          <cell r="L910">
            <v>1189863488</v>
          </cell>
          <cell r="M910">
            <v>1302</v>
          </cell>
        </row>
        <row r="911">
          <cell r="K911">
            <v>0</v>
          </cell>
          <cell r="L911">
            <v>1131615115</v>
          </cell>
          <cell r="M911">
            <v>1302</v>
          </cell>
        </row>
        <row r="912">
          <cell r="K912">
            <v>0</v>
          </cell>
          <cell r="L912">
            <v>35029934</v>
          </cell>
          <cell r="M912">
            <v>1302</v>
          </cell>
        </row>
        <row r="913">
          <cell r="K913">
            <v>0</v>
          </cell>
          <cell r="L913">
            <v>28047360</v>
          </cell>
          <cell r="M913">
            <v>1302</v>
          </cell>
        </row>
        <row r="914">
          <cell r="K914">
            <v>0</v>
          </cell>
          <cell r="L914">
            <v>23904000</v>
          </cell>
          <cell r="M914">
            <v>1302</v>
          </cell>
        </row>
        <row r="915">
          <cell r="K915">
            <v>0</v>
          </cell>
          <cell r="L915">
            <v>11801547</v>
          </cell>
          <cell r="M915">
            <v>1302</v>
          </cell>
        </row>
        <row r="916">
          <cell r="K916">
            <v>0</v>
          </cell>
          <cell r="L916">
            <v>11686400</v>
          </cell>
          <cell r="M916">
            <v>1302</v>
          </cell>
        </row>
        <row r="917">
          <cell r="K917">
            <v>0</v>
          </cell>
          <cell r="L917">
            <v>5538240</v>
          </cell>
          <cell r="M917">
            <v>1302</v>
          </cell>
        </row>
        <row r="918">
          <cell r="K918">
            <v>0</v>
          </cell>
          <cell r="L918">
            <v>3228300</v>
          </cell>
          <cell r="M918">
            <v>1302</v>
          </cell>
        </row>
        <row r="919">
          <cell r="K919">
            <v>0</v>
          </cell>
          <cell r="L919">
            <v>2989458</v>
          </cell>
          <cell r="M919">
            <v>1302</v>
          </cell>
        </row>
        <row r="920">
          <cell r="K920">
            <v>0</v>
          </cell>
          <cell r="L920">
            <v>2351231</v>
          </cell>
          <cell r="M920">
            <v>1302</v>
          </cell>
        </row>
        <row r="921">
          <cell r="K921">
            <v>0</v>
          </cell>
          <cell r="L921">
            <v>2068400</v>
          </cell>
          <cell r="M921">
            <v>1302</v>
          </cell>
        </row>
        <row r="922">
          <cell r="K922">
            <v>0</v>
          </cell>
          <cell r="L922">
            <v>1484020</v>
          </cell>
          <cell r="M922">
            <v>1302</v>
          </cell>
        </row>
        <row r="923">
          <cell r="K923">
            <v>0</v>
          </cell>
          <cell r="L923">
            <v>1178528</v>
          </cell>
          <cell r="M923">
            <v>1302</v>
          </cell>
        </row>
        <row r="924">
          <cell r="K924">
            <v>0</v>
          </cell>
          <cell r="L924">
            <v>450528</v>
          </cell>
          <cell r="M924">
            <v>1302</v>
          </cell>
        </row>
        <row r="925">
          <cell r="K925">
            <v>0</v>
          </cell>
          <cell r="L925">
            <v>351827</v>
          </cell>
          <cell r="M925">
            <v>1302</v>
          </cell>
        </row>
        <row r="926">
          <cell r="K926">
            <v>0</v>
          </cell>
          <cell r="L926">
            <v>317304</v>
          </cell>
          <cell r="M926">
            <v>1302</v>
          </cell>
        </row>
        <row r="927">
          <cell r="K927">
            <v>0</v>
          </cell>
          <cell r="L927">
            <v>297856</v>
          </cell>
          <cell r="M927">
            <v>1302</v>
          </cell>
        </row>
        <row r="928">
          <cell r="K928">
            <v>0</v>
          </cell>
          <cell r="L928">
            <v>257296</v>
          </cell>
          <cell r="M928">
            <v>1302</v>
          </cell>
        </row>
        <row r="929">
          <cell r="K929">
            <v>0</v>
          </cell>
          <cell r="L929">
            <v>241748</v>
          </cell>
          <cell r="M929">
            <v>1302</v>
          </cell>
        </row>
        <row r="930">
          <cell r="K930">
            <v>0</v>
          </cell>
          <cell r="L930">
            <v>230295</v>
          </cell>
          <cell r="M930">
            <v>1302</v>
          </cell>
        </row>
        <row r="931">
          <cell r="K931">
            <v>0</v>
          </cell>
          <cell r="L931">
            <v>199306</v>
          </cell>
          <cell r="M931">
            <v>1302</v>
          </cell>
        </row>
        <row r="932">
          <cell r="K932">
            <v>0</v>
          </cell>
          <cell r="L932">
            <v>123240</v>
          </cell>
          <cell r="M932">
            <v>1302</v>
          </cell>
        </row>
        <row r="933">
          <cell r="K933">
            <v>0</v>
          </cell>
          <cell r="L933">
            <v>98592</v>
          </cell>
          <cell r="M933">
            <v>1302</v>
          </cell>
        </row>
        <row r="934">
          <cell r="K934">
            <v>0</v>
          </cell>
          <cell r="L934">
            <v>71313</v>
          </cell>
          <cell r="M934">
            <v>1302</v>
          </cell>
        </row>
        <row r="935">
          <cell r="K935">
            <v>0</v>
          </cell>
          <cell r="L935">
            <v>64740</v>
          </cell>
          <cell r="M935">
            <v>1302</v>
          </cell>
        </row>
        <row r="936">
          <cell r="K936">
            <v>0</v>
          </cell>
          <cell r="L936">
            <v>53560</v>
          </cell>
          <cell r="M936">
            <v>1302</v>
          </cell>
        </row>
        <row r="937">
          <cell r="K937">
            <v>0</v>
          </cell>
          <cell r="L937">
            <v>49140</v>
          </cell>
          <cell r="M937">
            <v>1302</v>
          </cell>
        </row>
        <row r="938">
          <cell r="K938">
            <v>0</v>
          </cell>
          <cell r="L938">
            <v>48620</v>
          </cell>
          <cell r="M938">
            <v>1302</v>
          </cell>
        </row>
        <row r="939">
          <cell r="K939">
            <v>0</v>
          </cell>
          <cell r="L939">
            <v>41600</v>
          </cell>
          <cell r="M939">
            <v>1302</v>
          </cell>
        </row>
        <row r="940">
          <cell r="K940">
            <v>0</v>
          </cell>
          <cell r="L940">
            <v>40560</v>
          </cell>
          <cell r="M940">
            <v>1302</v>
          </cell>
        </row>
        <row r="941">
          <cell r="K941">
            <v>0</v>
          </cell>
          <cell r="L941">
            <v>31980</v>
          </cell>
          <cell r="M941">
            <v>1302</v>
          </cell>
        </row>
        <row r="942">
          <cell r="K942">
            <v>0</v>
          </cell>
          <cell r="L942">
            <v>28600</v>
          </cell>
          <cell r="M942">
            <v>1302</v>
          </cell>
        </row>
        <row r="943">
          <cell r="K943">
            <v>0</v>
          </cell>
          <cell r="L943">
            <v>23400</v>
          </cell>
          <cell r="M943">
            <v>1302</v>
          </cell>
        </row>
        <row r="944">
          <cell r="K944">
            <v>0</v>
          </cell>
          <cell r="L944">
            <v>21840</v>
          </cell>
          <cell r="M944">
            <v>1302</v>
          </cell>
        </row>
        <row r="945">
          <cell r="K945">
            <v>0</v>
          </cell>
          <cell r="L945">
            <v>18200</v>
          </cell>
          <cell r="M945">
            <v>1302</v>
          </cell>
        </row>
        <row r="946">
          <cell r="K946">
            <v>0</v>
          </cell>
          <cell r="L946">
            <v>16000</v>
          </cell>
          <cell r="M946">
            <v>1302</v>
          </cell>
        </row>
        <row r="947">
          <cell r="K947">
            <v>0</v>
          </cell>
          <cell r="L947">
            <v>14864</v>
          </cell>
          <cell r="M947">
            <v>1302</v>
          </cell>
        </row>
        <row r="948">
          <cell r="K948">
            <v>0</v>
          </cell>
          <cell r="L948">
            <v>14560</v>
          </cell>
          <cell r="M948">
            <v>1302</v>
          </cell>
        </row>
        <row r="949">
          <cell r="K949">
            <v>0</v>
          </cell>
          <cell r="L949">
            <v>12800</v>
          </cell>
          <cell r="M949">
            <v>1302</v>
          </cell>
        </row>
        <row r="950">
          <cell r="K950">
            <v>0</v>
          </cell>
          <cell r="L950">
            <v>12480</v>
          </cell>
          <cell r="M950">
            <v>1302</v>
          </cell>
        </row>
        <row r="951">
          <cell r="K951">
            <v>0</v>
          </cell>
          <cell r="L951">
            <v>9880</v>
          </cell>
          <cell r="M951">
            <v>1302</v>
          </cell>
        </row>
        <row r="952">
          <cell r="K952">
            <v>0</v>
          </cell>
          <cell r="L952">
            <v>6400</v>
          </cell>
          <cell r="M952">
            <v>1302</v>
          </cell>
        </row>
        <row r="953">
          <cell r="K953">
            <v>0</v>
          </cell>
          <cell r="L953">
            <v>6000</v>
          </cell>
          <cell r="M953">
            <v>1302</v>
          </cell>
        </row>
        <row r="954">
          <cell r="K954">
            <v>0</v>
          </cell>
          <cell r="L954">
            <v>5200</v>
          </cell>
          <cell r="M954">
            <v>1302</v>
          </cell>
        </row>
        <row r="955">
          <cell r="K955">
            <v>0</v>
          </cell>
          <cell r="L955">
            <v>3744</v>
          </cell>
          <cell r="M955">
            <v>1302</v>
          </cell>
        </row>
        <row r="956">
          <cell r="K956">
            <v>0</v>
          </cell>
          <cell r="L956">
            <v>2080</v>
          </cell>
          <cell r="M956">
            <v>1302</v>
          </cell>
        </row>
        <row r="957">
          <cell r="K957">
            <v>0</v>
          </cell>
          <cell r="L957">
            <v>1884</v>
          </cell>
          <cell r="M957">
            <v>1302</v>
          </cell>
        </row>
        <row r="958">
          <cell r="K958">
            <v>0</v>
          </cell>
          <cell r="L958">
            <v>433523949</v>
          </cell>
          <cell r="M958">
            <v>1305</v>
          </cell>
        </row>
        <row r="959">
          <cell r="K959">
            <v>0</v>
          </cell>
          <cell r="L959">
            <v>98312545</v>
          </cell>
          <cell r="M959">
            <v>1200</v>
          </cell>
        </row>
        <row r="960">
          <cell r="K960">
            <v>0</v>
          </cell>
          <cell r="L960">
            <v>48294412</v>
          </cell>
          <cell r="M960">
            <v>1200</v>
          </cell>
        </row>
        <row r="961">
          <cell r="K961">
            <v>0</v>
          </cell>
          <cell r="L961">
            <v>41125270</v>
          </cell>
          <cell r="M961">
            <v>1200</v>
          </cell>
        </row>
        <row r="962">
          <cell r="K962">
            <v>0</v>
          </cell>
          <cell r="L962">
            <v>39111740</v>
          </cell>
          <cell r="M962">
            <v>1200</v>
          </cell>
        </row>
        <row r="963">
          <cell r="K963">
            <v>0</v>
          </cell>
          <cell r="L963">
            <v>37090189</v>
          </cell>
          <cell r="M963">
            <v>1200</v>
          </cell>
        </row>
        <row r="964">
          <cell r="K964">
            <v>0</v>
          </cell>
          <cell r="L964">
            <v>36457585</v>
          </cell>
          <cell r="M964">
            <v>1200</v>
          </cell>
        </row>
        <row r="965">
          <cell r="K965">
            <v>0</v>
          </cell>
          <cell r="L965">
            <v>25588640</v>
          </cell>
          <cell r="M965">
            <v>1200</v>
          </cell>
        </row>
        <row r="966">
          <cell r="K966">
            <v>0</v>
          </cell>
          <cell r="L966">
            <v>17439192</v>
          </cell>
          <cell r="M966">
            <v>1200</v>
          </cell>
        </row>
        <row r="967">
          <cell r="K967">
            <v>0</v>
          </cell>
          <cell r="L967">
            <v>14232861</v>
          </cell>
          <cell r="M967">
            <v>1200</v>
          </cell>
        </row>
        <row r="968">
          <cell r="K968">
            <v>0</v>
          </cell>
          <cell r="L968">
            <v>13587738</v>
          </cell>
          <cell r="M968">
            <v>1200</v>
          </cell>
        </row>
        <row r="969">
          <cell r="K969">
            <v>0</v>
          </cell>
          <cell r="L969">
            <v>13113131</v>
          </cell>
          <cell r="M969">
            <v>1200</v>
          </cell>
        </row>
        <row r="970">
          <cell r="K970">
            <v>0</v>
          </cell>
          <cell r="L970">
            <v>13072950</v>
          </cell>
          <cell r="M970">
            <v>1200</v>
          </cell>
        </row>
        <row r="971">
          <cell r="K971">
            <v>0</v>
          </cell>
          <cell r="L971">
            <v>12796548</v>
          </cell>
          <cell r="M971">
            <v>1200</v>
          </cell>
        </row>
        <row r="972">
          <cell r="K972">
            <v>0</v>
          </cell>
          <cell r="L972">
            <v>11496876</v>
          </cell>
          <cell r="M972">
            <v>1200</v>
          </cell>
        </row>
        <row r="973">
          <cell r="K973">
            <v>0</v>
          </cell>
          <cell r="L973">
            <v>7038600</v>
          </cell>
          <cell r="M973">
            <v>1200</v>
          </cell>
        </row>
        <row r="974">
          <cell r="K974">
            <v>0</v>
          </cell>
          <cell r="L974">
            <v>4939100</v>
          </cell>
          <cell r="M974">
            <v>1200</v>
          </cell>
        </row>
        <row r="975">
          <cell r="K975">
            <v>0</v>
          </cell>
          <cell r="L975">
            <v>3735600</v>
          </cell>
          <cell r="M975">
            <v>1200</v>
          </cell>
        </row>
        <row r="976">
          <cell r="K976">
            <v>0</v>
          </cell>
          <cell r="L976">
            <v>2365200</v>
          </cell>
          <cell r="M976">
            <v>1200</v>
          </cell>
        </row>
        <row r="977">
          <cell r="K977">
            <v>0</v>
          </cell>
          <cell r="L977">
            <v>2262660</v>
          </cell>
          <cell r="M977">
            <v>1200</v>
          </cell>
        </row>
        <row r="978">
          <cell r="K978">
            <v>0</v>
          </cell>
          <cell r="L978">
            <v>1939094</v>
          </cell>
          <cell r="M978">
            <v>1200</v>
          </cell>
        </row>
        <row r="979">
          <cell r="K979">
            <v>0</v>
          </cell>
          <cell r="L979">
            <v>1005550</v>
          </cell>
          <cell r="M979">
            <v>1200</v>
          </cell>
        </row>
        <row r="980">
          <cell r="K980">
            <v>0</v>
          </cell>
          <cell r="L980">
            <v>884000</v>
          </cell>
          <cell r="M980">
            <v>1200</v>
          </cell>
        </row>
        <row r="981">
          <cell r="K981">
            <v>0</v>
          </cell>
          <cell r="L981">
            <v>327800</v>
          </cell>
          <cell r="M981">
            <v>1200</v>
          </cell>
        </row>
        <row r="982">
          <cell r="K982">
            <v>0</v>
          </cell>
          <cell r="L982">
            <v>225000</v>
          </cell>
          <cell r="M982">
            <v>1200</v>
          </cell>
        </row>
        <row r="983">
          <cell r="K983">
            <v>0</v>
          </cell>
          <cell r="L983">
            <v>208930</v>
          </cell>
          <cell r="M983">
            <v>1200</v>
          </cell>
        </row>
        <row r="984">
          <cell r="K984">
            <v>0</v>
          </cell>
          <cell r="L984">
            <v>15075000</v>
          </cell>
          <cell r="M984">
            <v>1300</v>
          </cell>
        </row>
        <row r="985">
          <cell r="K985">
            <v>0</v>
          </cell>
          <cell r="L985">
            <v>1257085650</v>
          </cell>
          <cell r="M985">
            <v>5409</v>
          </cell>
        </row>
        <row r="986">
          <cell r="K986">
            <v>0</v>
          </cell>
          <cell r="L986">
            <v>99271833</v>
          </cell>
          <cell r="M986">
            <v>1401</v>
          </cell>
        </row>
        <row r="987">
          <cell r="K987">
            <v>0</v>
          </cell>
          <cell r="L987">
            <v>31000000</v>
          </cell>
          <cell r="M987">
            <v>1402</v>
          </cell>
        </row>
        <row r="988">
          <cell r="K988">
            <v>0</v>
          </cell>
          <cell r="L988">
            <v>16666000</v>
          </cell>
          <cell r="M988">
            <v>1400</v>
          </cell>
        </row>
        <row r="989">
          <cell r="K989">
            <v>0</v>
          </cell>
          <cell r="L989">
            <v>16344000</v>
          </cell>
          <cell r="M989">
            <v>1400</v>
          </cell>
        </row>
        <row r="990">
          <cell r="K990">
            <v>0</v>
          </cell>
          <cell r="L990">
            <v>10000000</v>
          </cell>
          <cell r="M990">
            <v>1400</v>
          </cell>
        </row>
        <row r="991">
          <cell r="K991">
            <v>0</v>
          </cell>
          <cell r="L991">
            <v>8145867</v>
          </cell>
          <cell r="M991">
            <v>1400</v>
          </cell>
        </row>
        <row r="992">
          <cell r="K992">
            <v>0</v>
          </cell>
          <cell r="L992">
            <v>7930832</v>
          </cell>
          <cell r="M992">
            <v>1400</v>
          </cell>
        </row>
        <row r="993">
          <cell r="K993">
            <v>0</v>
          </cell>
          <cell r="L993">
            <v>6096168</v>
          </cell>
          <cell r="M993">
            <v>1400</v>
          </cell>
        </row>
        <row r="994">
          <cell r="K994">
            <v>0</v>
          </cell>
          <cell r="L994">
            <v>3823296</v>
          </cell>
          <cell r="M994">
            <v>1400</v>
          </cell>
        </row>
        <row r="995">
          <cell r="K995">
            <v>0</v>
          </cell>
          <cell r="L995">
            <v>3721998</v>
          </cell>
          <cell r="M995">
            <v>1400</v>
          </cell>
        </row>
        <row r="996">
          <cell r="K996">
            <v>0</v>
          </cell>
          <cell r="L996">
            <v>2563965</v>
          </cell>
          <cell r="M996">
            <v>1400</v>
          </cell>
        </row>
        <row r="997">
          <cell r="K997">
            <v>0</v>
          </cell>
          <cell r="L997">
            <v>1477600</v>
          </cell>
          <cell r="M997">
            <v>1400</v>
          </cell>
        </row>
        <row r="998">
          <cell r="K998">
            <v>0</v>
          </cell>
          <cell r="L998">
            <v>1404187</v>
          </cell>
          <cell r="M998">
            <v>1400</v>
          </cell>
        </row>
        <row r="999">
          <cell r="K999">
            <v>0</v>
          </cell>
          <cell r="L999">
            <v>200000</v>
          </cell>
          <cell r="M999">
            <v>1400</v>
          </cell>
        </row>
        <row r="1000">
          <cell r="K1000">
            <v>0</v>
          </cell>
          <cell r="L1000">
            <v>3383147205</v>
          </cell>
          <cell r="M1000">
            <v>1301</v>
          </cell>
        </row>
        <row r="1001">
          <cell r="K1001">
            <v>0</v>
          </cell>
          <cell r="L1001">
            <v>417211372</v>
          </cell>
          <cell r="M1001">
            <v>6500</v>
          </cell>
        </row>
        <row r="1002">
          <cell r="K1002">
            <v>0</v>
          </cell>
          <cell r="L1002">
            <v>2465386667</v>
          </cell>
          <cell r="M1002">
            <v>1600</v>
          </cell>
        </row>
        <row r="1003">
          <cell r="K1003">
            <v>0</v>
          </cell>
          <cell r="L1003">
            <v>794939261</v>
          </cell>
          <cell r="M1003">
            <v>1600</v>
          </cell>
        </row>
        <row r="1004">
          <cell r="K1004">
            <v>0</v>
          </cell>
          <cell r="L1004">
            <v>5202410959</v>
          </cell>
          <cell r="M1004">
            <v>1720</v>
          </cell>
        </row>
        <row r="1005">
          <cell r="K1005">
            <v>0</v>
          </cell>
          <cell r="L1005">
            <v>297624780</v>
          </cell>
          <cell r="M1005">
            <v>1800</v>
          </cell>
        </row>
        <row r="1006">
          <cell r="K1006">
            <v>0</v>
          </cell>
          <cell r="L1006">
            <v>291091771</v>
          </cell>
          <cell r="M1006">
            <v>1800</v>
          </cell>
        </row>
        <row r="1007">
          <cell r="K1007">
            <v>0</v>
          </cell>
          <cell r="L1007">
            <v>254343312</v>
          </cell>
          <cell r="M1007">
            <v>1800</v>
          </cell>
        </row>
        <row r="1008">
          <cell r="K1008">
            <v>0</v>
          </cell>
          <cell r="L1008">
            <v>236358408</v>
          </cell>
          <cell r="M1008">
            <v>1800</v>
          </cell>
        </row>
        <row r="1009">
          <cell r="K1009">
            <v>0</v>
          </cell>
          <cell r="L1009">
            <v>218849336</v>
          </cell>
          <cell r="M1009">
            <v>1800</v>
          </cell>
        </row>
        <row r="1010">
          <cell r="K1010">
            <v>0</v>
          </cell>
          <cell r="L1010">
            <v>218331136</v>
          </cell>
          <cell r="M1010">
            <v>1800</v>
          </cell>
        </row>
        <row r="1011">
          <cell r="K1011">
            <v>0</v>
          </cell>
          <cell r="L1011">
            <v>215339851</v>
          </cell>
          <cell r="M1011">
            <v>1800</v>
          </cell>
        </row>
        <row r="1012">
          <cell r="K1012">
            <v>0</v>
          </cell>
          <cell r="L1012">
            <v>212932005</v>
          </cell>
          <cell r="M1012">
            <v>1800</v>
          </cell>
        </row>
        <row r="1013">
          <cell r="K1013">
            <v>0</v>
          </cell>
          <cell r="L1013">
            <v>200029650</v>
          </cell>
          <cell r="M1013">
            <v>1800</v>
          </cell>
        </row>
        <row r="1014">
          <cell r="K1014">
            <v>0</v>
          </cell>
          <cell r="L1014">
            <v>194953313</v>
          </cell>
          <cell r="M1014">
            <v>1800</v>
          </cell>
        </row>
        <row r="1015">
          <cell r="K1015">
            <v>0</v>
          </cell>
          <cell r="L1015">
            <v>190976457</v>
          </cell>
          <cell r="M1015">
            <v>1800</v>
          </cell>
        </row>
        <row r="1016">
          <cell r="K1016">
            <v>0</v>
          </cell>
          <cell r="L1016">
            <v>190535268</v>
          </cell>
          <cell r="M1016">
            <v>1800</v>
          </cell>
        </row>
        <row r="1017">
          <cell r="K1017">
            <v>0</v>
          </cell>
          <cell r="L1017">
            <v>190392160</v>
          </cell>
          <cell r="M1017">
            <v>1800</v>
          </cell>
        </row>
        <row r="1018">
          <cell r="K1018">
            <v>0</v>
          </cell>
          <cell r="L1018">
            <v>189029499</v>
          </cell>
          <cell r="M1018">
            <v>1800</v>
          </cell>
        </row>
        <row r="1019">
          <cell r="K1019">
            <v>0</v>
          </cell>
          <cell r="L1019">
            <v>187008570</v>
          </cell>
          <cell r="M1019">
            <v>1800</v>
          </cell>
        </row>
        <row r="1020">
          <cell r="K1020">
            <v>0</v>
          </cell>
          <cell r="L1020">
            <v>182849328</v>
          </cell>
          <cell r="M1020">
            <v>1800</v>
          </cell>
        </row>
        <row r="1021">
          <cell r="K1021">
            <v>0</v>
          </cell>
          <cell r="L1021">
            <v>179278515</v>
          </cell>
          <cell r="M1021">
            <v>1800</v>
          </cell>
        </row>
        <row r="1022">
          <cell r="K1022">
            <v>0</v>
          </cell>
          <cell r="L1022">
            <v>178583874</v>
          </cell>
          <cell r="M1022">
            <v>1800</v>
          </cell>
        </row>
        <row r="1023">
          <cell r="K1023">
            <v>0</v>
          </cell>
          <cell r="L1023">
            <v>174947137</v>
          </cell>
          <cell r="M1023">
            <v>1800</v>
          </cell>
        </row>
        <row r="1024">
          <cell r="K1024">
            <v>0</v>
          </cell>
          <cell r="L1024">
            <v>169396806</v>
          </cell>
          <cell r="M1024">
            <v>1800</v>
          </cell>
        </row>
        <row r="1025">
          <cell r="K1025">
            <v>0</v>
          </cell>
          <cell r="L1025">
            <v>166501566</v>
          </cell>
          <cell r="M1025">
            <v>1800</v>
          </cell>
        </row>
        <row r="1026">
          <cell r="K1026">
            <v>0</v>
          </cell>
          <cell r="L1026">
            <v>164662816</v>
          </cell>
          <cell r="M1026">
            <v>1800</v>
          </cell>
        </row>
        <row r="1027">
          <cell r="K1027">
            <v>0</v>
          </cell>
          <cell r="L1027">
            <v>162181496</v>
          </cell>
          <cell r="M1027">
            <v>1800</v>
          </cell>
        </row>
        <row r="1028">
          <cell r="K1028">
            <v>0</v>
          </cell>
          <cell r="L1028">
            <v>158651933</v>
          </cell>
          <cell r="M1028">
            <v>1800</v>
          </cell>
        </row>
        <row r="1029">
          <cell r="K1029">
            <v>0</v>
          </cell>
          <cell r="L1029">
            <v>152910765</v>
          </cell>
          <cell r="M1029">
            <v>1800</v>
          </cell>
        </row>
        <row r="1030">
          <cell r="K1030">
            <v>0</v>
          </cell>
          <cell r="L1030">
            <v>131235104</v>
          </cell>
          <cell r="M1030">
            <v>1800</v>
          </cell>
        </row>
        <row r="1031">
          <cell r="K1031">
            <v>0</v>
          </cell>
          <cell r="L1031">
            <v>128930675</v>
          </cell>
          <cell r="M1031">
            <v>1800</v>
          </cell>
        </row>
        <row r="1032">
          <cell r="K1032">
            <v>0</v>
          </cell>
          <cell r="L1032">
            <v>124440497</v>
          </cell>
          <cell r="M1032">
            <v>1800</v>
          </cell>
        </row>
        <row r="1033">
          <cell r="K1033">
            <v>0</v>
          </cell>
          <cell r="L1033">
            <v>123066479</v>
          </cell>
          <cell r="M1033">
            <v>1800</v>
          </cell>
        </row>
        <row r="1034">
          <cell r="K1034">
            <v>0</v>
          </cell>
          <cell r="L1034">
            <v>121279842</v>
          </cell>
          <cell r="M1034">
            <v>1800</v>
          </cell>
        </row>
        <row r="1035">
          <cell r="K1035">
            <v>0</v>
          </cell>
          <cell r="L1035">
            <v>117205675</v>
          </cell>
          <cell r="M1035">
            <v>1800</v>
          </cell>
        </row>
        <row r="1036">
          <cell r="K1036">
            <v>0</v>
          </cell>
          <cell r="L1036">
            <v>112344260</v>
          </cell>
          <cell r="M1036">
            <v>1800</v>
          </cell>
        </row>
        <row r="1037">
          <cell r="K1037">
            <v>0</v>
          </cell>
          <cell r="L1037">
            <v>111622586</v>
          </cell>
          <cell r="M1037">
            <v>1800</v>
          </cell>
        </row>
        <row r="1038">
          <cell r="K1038">
            <v>0</v>
          </cell>
          <cell r="L1038">
            <v>110862644</v>
          </cell>
          <cell r="M1038">
            <v>1800</v>
          </cell>
        </row>
        <row r="1039">
          <cell r="K1039">
            <v>0</v>
          </cell>
          <cell r="L1039">
            <v>110196658</v>
          </cell>
          <cell r="M1039">
            <v>1800</v>
          </cell>
        </row>
        <row r="1040">
          <cell r="K1040">
            <v>0</v>
          </cell>
          <cell r="L1040">
            <v>108490925</v>
          </cell>
          <cell r="M1040">
            <v>1800</v>
          </cell>
        </row>
        <row r="1041">
          <cell r="K1041">
            <v>0</v>
          </cell>
          <cell r="L1041">
            <v>107287652</v>
          </cell>
          <cell r="M1041">
            <v>1800</v>
          </cell>
        </row>
        <row r="1042">
          <cell r="K1042">
            <v>0</v>
          </cell>
          <cell r="L1042">
            <v>104594810</v>
          </cell>
          <cell r="M1042">
            <v>1800</v>
          </cell>
        </row>
        <row r="1043">
          <cell r="K1043">
            <v>0</v>
          </cell>
          <cell r="L1043">
            <v>103514256</v>
          </cell>
          <cell r="M1043">
            <v>1800</v>
          </cell>
        </row>
        <row r="1044">
          <cell r="K1044">
            <v>0</v>
          </cell>
          <cell r="L1044">
            <v>103325040</v>
          </cell>
          <cell r="M1044">
            <v>1800</v>
          </cell>
        </row>
        <row r="1045">
          <cell r="K1045">
            <v>0</v>
          </cell>
          <cell r="L1045">
            <v>103253700</v>
          </cell>
          <cell r="M1045">
            <v>1800</v>
          </cell>
        </row>
        <row r="1046">
          <cell r="K1046">
            <v>0</v>
          </cell>
          <cell r="L1046">
            <v>103170592</v>
          </cell>
          <cell r="M1046">
            <v>1800</v>
          </cell>
        </row>
        <row r="1047">
          <cell r="K1047">
            <v>0</v>
          </cell>
          <cell r="L1047">
            <v>103008513</v>
          </cell>
          <cell r="M1047">
            <v>1800</v>
          </cell>
        </row>
        <row r="1048">
          <cell r="K1048">
            <v>0</v>
          </cell>
          <cell r="L1048">
            <v>100986624</v>
          </cell>
          <cell r="M1048">
            <v>1800</v>
          </cell>
        </row>
        <row r="1049">
          <cell r="K1049">
            <v>0</v>
          </cell>
          <cell r="L1049">
            <v>100544990</v>
          </cell>
          <cell r="M1049">
            <v>1800</v>
          </cell>
        </row>
        <row r="1050">
          <cell r="K1050">
            <v>0</v>
          </cell>
          <cell r="L1050">
            <v>100383360</v>
          </cell>
          <cell r="M1050">
            <v>1800</v>
          </cell>
        </row>
        <row r="1051">
          <cell r="K1051">
            <v>0</v>
          </cell>
          <cell r="L1051">
            <v>100000000</v>
          </cell>
          <cell r="M1051">
            <v>1800</v>
          </cell>
        </row>
        <row r="1052">
          <cell r="K1052">
            <v>0</v>
          </cell>
          <cell r="L1052">
            <v>99891558</v>
          </cell>
          <cell r="M1052">
            <v>1800</v>
          </cell>
        </row>
        <row r="1053">
          <cell r="K1053">
            <v>0</v>
          </cell>
          <cell r="L1053">
            <v>99459640</v>
          </cell>
          <cell r="M1053">
            <v>1800</v>
          </cell>
        </row>
        <row r="1054">
          <cell r="K1054">
            <v>0</v>
          </cell>
          <cell r="L1054">
            <v>98763700</v>
          </cell>
          <cell r="M1054">
            <v>1800</v>
          </cell>
        </row>
        <row r="1055">
          <cell r="K1055">
            <v>0</v>
          </cell>
          <cell r="L1055">
            <v>97922448</v>
          </cell>
          <cell r="M1055">
            <v>1800</v>
          </cell>
        </row>
        <row r="1056">
          <cell r="K1056">
            <v>0</v>
          </cell>
          <cell r="L1056">
            <v>97896071</v>
          </cell>
          <cell r="M1056">
            <v>1800</v>
          </cell>
        </row>
        <row r="1057">
          <cell r="K1057">
            <v>0</v>
          </cell>
          <cell r="L1057">
            <v>97778503</v>
          </cell>
          <cell r="M1057">
            <v>1800</v>
          </cell>
        </row>
        <row r="1058">
          <cell r="K1058">
            <v>0</v>
          </cell>
          <cell r="L1058">
            <v>97670328</v>
          </cell>
          <cell r="M1058">
            <v>1800</v>
          </cell>
        </row>
        <row r="1059">
          <cell r="K1059">
            <v>0</v>
          </cell>
          <cell r="L1059">
            <v>97548516</v>
          </cell>
          <cell r="M1059">
            <v>1800</v>
          </cell>
        </row>
        <row r="1060">
          <cell r="K1060">
            <v>0</v>
          </cell>
          <cell r="L1060">
            <v>96951096</v>
          </cell>
          <cell r="M1060">
            <v>1800</v>
          </cell>
        </row>
        <row r="1061">
          <cell r="K1061">
            <v>0</v>
          </cell>
          <cell r="L1061">
            <v>96415911</v>
          </cell>
          <cell r="M1061">
            <v>1800</v>
          </cell>
        </row>
        <row r="1062">
          <cell r="K1062">
            <v>0</v>
          </cell>
          <cell r="L1062">
            <v>96250153</v>
          </cell>
          <cell r="M1062">
            <v>1800</v>
          </cell>
        </row>
        <row r="1063">
          <cell r="K1063">
            <v>0</v>
          </cell>
          <cell r="L1063">
            <v>96167136</v>
          </cell>
          <cell r="M1063">
            <v>1800</v>
          </cell>
        </row>
        <row r="1064">
          <cell r="K1064">
            <v>0</v>
          </cell>
          <cell r="L1064">
            <v>95933280</v>
          </cell>
          <cell r="M1064">
            <v>1800</v>
          </cell>
        </row>
        <row r="1065">
          <cell r="K1065">
            <v>0</v>
          </cell>
          <cell r="L1065">
            <v>95922240</v>
          </cell>
          <cell r="M1065">
            <v>1800</v>
          </cell>
        </row>
        <row r="1066">
          <cell r="K1066">
            <v>0</v>
          </cell>
          <cell r="L1066">
            <v>95742945</v>
          </cell>
          <cell r="M1066">
            <v>1800</v>
          </cell>
        </row>
        <row r="1067">
          <cell r="K1067">
            <v>0</v>
          </cell>
          <cell r="L1067">
            <v>95329592</v>
          </cell>
          <cell r="M1067">
            <v>1800</v>
          </cell>
        </row>
        <row r="1068">
          <cell r="K1068">
            <v>0</v>
          </cell>
          <cell r="L1068">
            <v>95164740</v>
          </cell>
          <cell r="M1068">
            <v>1800</v>
          </cell>
        </row>
        <row r="1069">
          <cell r="K1069">
            <v>0</v>
          </cell>
          <cell r="L1069">
            <v>95115272</v>
          </cell>
          <cell r="M1069">
            <v>1800</v>
          </cell>
        </row>
        <row r="1070">
          <cell r="K1070">
            <v>0</v>
          </cell>
          <cell r="L1070">
            <v>94787784</v>
          </cell>
          <cell r="M1070">
            <v>1800</v>
          </cell>
        </row>
        <row r="1071">
          <cell r="K1071">
            <v>0</v>
          </cell>
          <cell r="L1071">
            <v>94716292</v>
          </cell>
          <cell r="M1071">
            <v>1800</v>
          </cell>
        </row>
        <row r="1072">
          <cell r="K1072">
            <v>0</v>
          </cell>
          <cell r="L1072">
            <v>94608074</v>
          </cell>
          <cell r="M1072">
            <v>1800</v>
          </cell>
        </row>
        <row r="1073">
          <cell r="K1073">
            <v>0</v>
          </cell>
          <cell r="L1073">
            <v>94211250</v>
          </cell>
          <cell r="M1073">
            <v>1800</v>
          </cell>
        </row>
        <row r="1074">
          <cell r="K1074">
            <v>0</v>
          </cell>
          <cell r="L1074">
            <v>93846060</v>
          </cell>
          <cell r="M1074">
            <v>1800</v>
          </cell>
        </row>
        <row r="1075">
          <cell r="K1075">
            <v>0</v>
          </cell>
          <cell r="L1075">
            <v>93188341</v>
          </cell>
          <cell r="M1075">
            <v>1800</v>
          </cell>
        </row>
        <row r="1076">
          <cell r="K1076">
            <v>0</v>
          </cell>
          <cell r="L1076">
            <v>91814640</v>
          </cell>
          <cell r="M1076">
            <v>1800</v>
          </cell>
        </row>
        <row r="1077">
          <cell r="K1077">
            <v>0</v>
          </cell>
          <cell r="L1077">
            <v>91330827</v>
          </cell>
          <cell r="M1077">
            <v>1800</v>
          </cell>
        </row>
        <row r="1078">
          <cell r="K1078">
            <v>0</v>
          </cell>
          <cell r="L1078">
            <v>90138705</v>
          </cell>
          <cell r="M1078">
            <v>1800</v>
          </cell>
        </row>
        <row r="1079">
          <cell r="K1079">
            <v>0</v>
          </cell>
          <cell r="L1079">
            <v>89973380</v>
          </cell>
          <cell r="M1079">
            <v>1800</v>
          </cell>
        </row>
        <row r="1080">
          <cell r="K1080">
            <v>0</v>
          </cell>
          <cell r="L1080">
            <v>89226852</v>
          </cell>
          <cell r="M1080">
            <v>1800</v>
          </cell>
        </row>
        <row r="1081">
          <cell r="K1081">
            <v>0</v>
          </cell>
          <cell r="L1081">
            <v>89217050</v>
          </cell>
          <cell r="M1081">
            <v>1800</v>
          </cell>
        </row>
        <row r="1082">
          <cell r="K1082">
            <v>0</v>
          </cell>
          <cell r="L1082">
            <v>89139528</v>
          </cell>
          <cell r="M1082">
            <v>1800</v>
          </cell>
        </row>
        <row r="1083">
          <cell r="K1083">
            <v>0</v>
          </cell>
          <cell r="L1083">
            <v>89043130</v>
          </cell>
          <cell r="M1083">
            <v>1800</v>
          </cell>
        </row>
        <row r="1084">
          <cell r="K1084">
            <v>0</v>
          </cell>
          <cell r="L1084">
            <v>88969083</v>
          </cell>
          <cell r="M1084">
            <v>1800</v>
          </cell>
        </row>
        <row r="1085">
          <cell r="K1085">
            <v>0</v>
          </cell>
          <cell r="L1085">
            <v>88659900</v>
          </cell>
          <cell r="M1085">
            <v>1800</v>
          </cell>
        </row>
        <row r="1086">
          <cell r="K1086">
            <v>0</v>
          </cell>
          <cell r="L1086">
            <v>88357083</v>
          </cell>
          <cell r="M1086">
            <v>1800</v>
          </cell>
        </row>
        <row r="1087">
          <cell r="K1087">
            <v>0</v>
          </cell>
          <cell r="L1087">
            <v>87546756</v>
          </cell>
          <cell r="M1087">
            <v>1800</v>
          </cell>
        </row>
        <row r="1088">
          <cell r="K1088">
            <v>0</v>
          </cell>
          <cell r="L1088">
            <v>86676024</v>
          </cell>
          <cell r="M1088">
            <v>1800</v>
          </cell>
        </row>
        <row r="1089">
          <cell r="K1089">
            <v>0</v>
          </cell>
          <cell r="L1089">
            <v>84075950</v>
          </cell>
          <cell r="M1089">
            <v>1800</v>
          </cell>
        </row>
        <row r="1090">
          <cell r="K1090">
            <v>0</v>
          </cell>
          <cell r="L1090">
            <v>80407089</v>
          </cell>
          <cell r="M1090">
            <v>1800</v>
          </cell>
        </row>
        <row r="1091">
          <cell r="K1091">
            <v>0</v>
          </cell>
          <cell r="L1091">
            <v>73545080</v>
          </cell>
          <cell r="M1091">
            <v>1800</v>
          </cell>
        </row>
        <row r="1092">
          <cell r="K1092">
            <v>0</v>
          </cell>
          <cell r="L1092">
            <v>69891281</v>
          </cell>
          <cell r="M1092">
            <v>1800</v>
          </cell>
        </row>
        <row r="1093">
          <cell r="K1093">
            <v>0</v>
          </cell>
          <cell r="L1093">
            <v>69786962</v>
          </cell>
          <cell r="M1093">
            <v>1800</v>
          </cell>
        </row>
        <row r="1094">
          <cell r="K1094">
            <v>0</v>
          </cell>
          <cell r="L1094">
            <v>69322108</v>
          </cell>
          <cell r="M1094">
            <v>1800</v>
          </cell>
        </row>
        <row r="1095">
          <cell r="K1095">
            <v>0</v>
          </cell>
          <cell r="L1095">
            <v>66309472</v>
          </cell>
          <cell r="M1095">
            <v>1800</v>
          </cell>
        </row>
        <row r="1096">
          <cell r="K1096">
            <v>0</v>
          </cell>
          <cell r="L1096">
            <v>65538212</v>
          </cell>
          <cell r="M1096">
            <v>1800</v>
          </cell>
        </row>
        <row r="1097">
          <cell r="K1097">
            <v>0</v>
          </cell>
          <cell r="L1097">
            <v>64897741</v>
          </cell>
          <cell r="M1097">
            <v>1800</v>
          </cell>
        </row>
        <row r="1098">
          <cell r="K1098">
            <v>0</v>
          </cell>
          <cell r="L1098">
            <v>64451382</v>
          </cell>
          <cell r="M1098">
            <v>1800</v>
          </cell>
        </row>
        <row r="1099">
          <cell r="K1099">
            <v>0</v>
          </cell>
          <cell r="L1099">
            <v>63848886</v>
          </cell>
          <cell r="M1099">
            <v>1800</v>
          </cell>
        </row>
        <row r="1100">
          <cell r="K1100">
            <v>0</v>
          </cell>
          <cell r="L1100">
            <v>61930422</v>
          </cell>
          <cell r="M1100">
            <v>1800</v>
          </cell>
        </row>
        <row r="1101">
          <cell r="K1101">
            <v>0</v>
          </cell>
          <cell r="L1101">
            <v>59442680</v>
          </cell>
          <cell r="M1101">
            <v>1800</v>
          </cell>
        </row>
        <row r="1102">
          <cell r="K1102">
            <v>0</v>
          </cell>
          <cell r="L1102">
            <v>59238760</v>
          </cell>
          <cell r="M1102">
            <v>1800</v>
          </cell>
        </row>
        <row r="1103">
          <cell r="K1103">
            <v>0</v>
          </cell>
          <cell r="L1103">
            <v>57610679</v>
          </cell>
          <cell r="M1103">
            <v>1800</v>
          </cell>
        </row>
        <row r="1104">
          <cell r="K1104">
            <v>0</v>
          </cell>
          <cell r="L1104">
            <v>56169764</v>
          </cell>
          <cell r="M1104">
            <v>1800</v>
          </cell>
        </row>
        <row r="1105">
          <cell r="K1105">
            <v>0</v>
          </cell>
          <cell r="L1105">
            <v>56134078</v>
          </cell>
          <cell r="M1105">
            <v>1800</v>
          </cell>
        </row>
        <row r="1106">
          <cell r="K1106">
            <v>0</v>
          </cell>
          <cell r="L1106">
            <v>55818504</v>
          </cell>
          <cell r="M1106">
            <v>1800</v>
          </cell>
        </row>
        <row r="1107">
          <cell r="K1107">
            <v>0</v>
          </cell>
          <cell r="L1107">
            <v>55606435</v>
          </cell>
          <cell r="M1107">
            <v>1800</v>
          </cell>
        </row>
        <row r="1108">
          <cell r="K1108">
            <v>0</v>
          </cell>
          <cell r="L1108">
            <v>52460969</v>
          </cell>
          <cell r="M1108">
            <v>1800</v>
          </cell>
        </row>
        <row r="1109">
          <cell r="K1109">
            <v>0</v>
          </cell>
          <cell r="L1109">
            <v>52282539</v>
          </cell>
          <cell r="M1109">
            <v>1800</v>
          </cell>
        </row>
        <row r="1110">
          <cell r="K1110">
            <v>0</v>
          </cell>
          <cell r="L1110">
            <v>49519830</v>
          </cell>
          <cell r="M1110">
            <v>1800</v>
          </cell>
        </row>
        <row r="1111">
          <cell r="K1111">
            <v>0</v>
          </cell>
          <cell r="L1111">
            <v>47866549</v>
          </cell>
          <cell r="M1111">
            <v>1800</v>
          </cell>
        </row>
        <row r="1112">
          <cell r="K1112">
            <v>0</v>
          </cell>
          <cell r="L1112">
            <v>45931000</v>
          </cell>
          <cell r="M1112">
            <v>1800</v>
          </cell>
        </row>
        <row r="1113">
          <cell r="K1113">
            <v>0</v>
          </cell>
          <cell r="L1113">
            <v>44896328</v>
          </cell>
          <cell r="M1113">
            <v>1800</v>
          </cell>
        </row>
        <row r="1114">
          <cell r="K1114">
            <v>0</v>
          </cell>
          <cell r="L1114">
            <v>42715684</v>
          </cell>
          <cell r="M1114">
            <v>1800</v>
          </cell>
        </row>
        <row r="1115">
          <cell r="K1115">
            <v>0</v>
          </cell>
          <cell r="L1115">
            <v>41511785</v>
          </cell>
          <cell r="M1115">
            <v>1800</v>
          </cell>
        </row>
        <row r="1116">
          <cell r="K1116">
            <v>0</v>
          </cell>
          <cell r="L1116">
            <v>38675997</v>
          </cell>
          <cell r="M1116">
            <v>1800</v>
          </cell>
        </row>
        <row r="1117">
          <cell r="K1117">
            <v>0</v>
          </cell>
          <cell r="L1117">
            <v>36116448</v>
          </cell>
          <cell r="M1117">
            <v>1800</v>
          </cell>
        </row>
        <row r="1118">
          <cell r="K1118">
            <v>0</v>
          </cell>
          <cell r="L1118">
            <v>29607435</v>
          </cell>
          <cell r="M1118">
            <v>1800</v>
          </cell>
        </row>
        <row r="1119">
          <cell r="K1119">
            <v>0</v>
          </cell>
          <cell r="L1119">
            <v>28644847</v>
          </cell>
          <cell r="M1119">
            <v>1800</v>
          </cell>
        </row>
        <row r="1120">
          <cell r="K1120">
            <v>0</v>
          </cell>
          <cell r="L1120">
            <v>28048410</v>
          </cell>
          <cell r="M1120">
            <v>1800</v>
          </cell>
        </row>
        <row r="1121">
          <cell r="K1121">
            <v>0</v>
          </cell>
          <cell r="L1121">
            <v>26597340</v>
          </cell>
          <cell r="M1121">
            <v>1800</v>
          </cell>
        </row>
        <row r="1122">
          <cell r="K1122">
            <v>0</v>
          </cell>
          <cell r="L1122">
            <v>23443992</v>
          </cell>
          <cell r="M1122">
            <v>1800</v>
          </cell>
        </row>
        <row r="1123">
          <cell r="K1123">
            <v>0</v>
          </cell>
          <cell r="L1123">
            <v>23341655</v>
          </cell>
          <cell r="M1123">
            <v>1800</v>
          </cell>
        </row>
        <row r="1124">
          <cell r="K1124">
            <v>0</v>
          </cell>
          <cell r="L1124">
            <v>23078874</v>
          </cell>
          <cell r="M1124">
            <v>1800</v>
          </cell>
        </row>
        <row r="1125">
          <cell r="K1125">
            <v>0</v>
          </cell>
          <cell r="L1125">
            <v>22479140</v>
          </cell>
          <cell r="M1125">
            <v>1800</v>
          </cell>
        </row>
        <row r="1126">
          <cell r="K1126">
            <v>0</v>
          </cell>
          <cell r="L1126">
            <v>22191939</v>
          </cell>
          <cell r="M1126">
            <v>1800</v>
          </cell>
        </row>
        <row r="1127">
          <cell r="K1127">
            <v>0</v>
          </cell>
          <cell r="L1127">
            <v>22132836</v>
          </cell>
          <cell r="M1127">
            <v>1800</v>
          </cell>
        </row>
        <row r="1128">
          <cell r="K1128">
            <v>0</v>
          </cell>
          <cell r="L1128">
            <v>22086009</v>
          </cell>
          <cell r="M1128">
            <v>1800</v>
          </cell>
        </row>
        <row r="1129">
          <cell r="K1129">
            <v>0</v>
          </cell>
          <cell r="L1129">
            <v>21817244</v>
          </cell>
          <cell r="M1129">
            <v>1800</v>
          </cell>
        </row>
        <row r="1130">
          <cell r="K1130">
            <v>0</v>
          </cell>
          <cell r="L1130">
            <v>21742200</v>
          </cell>
          <cell r="M1130">
            <v>1800</v>
          </cell>
        </row>
        <row r="1131">
          <cell r="K1131">
            <v>0</v>
          </cell>
          <cell r="L1131">
            <v>21470724</v>
          </cell>
          <cell r="M1131">
            <v>1800</v>
          </cell>
        </row>
        <row r="1132">
          <cell r="K1132">
            <v>0</v>
          </cell>
          <cell r="L1132">
            <v>21371960</v>
          </cell>
          <cell r="M1132">
            <v>1800</v>
          </cell>
        </row>
        <row r="1133">
          <cell r="K1133">
            <v>0</v>
          </cell>
          <cell r="L1133">
            <v>19690312</v>
          </cell>
          <cell r="M1133">
            <v>1800</v>
          </cell>
        </row>
        <row r="1134">
          <cell r="K1134">
            <v>0</v>
          </cell>
          <cell r="L1134">
            <v>19575234</v>
          </cell>
          <cell r="M1134">
            <v>1800</v>
          </cell>
        </row>
        <row r="1135">
          <cell r="K1135">
            <v>0</v>
          </cell>
          <cell r="L1135">
            <v>19024540</v>
          </cell>
          <cell r="M1135">
            <v>1800</v>
          </cell>
        </row>
        <row r="1136">
          <cell r="K1136">
            <v>0</v>
          </cell>
          <cell r="L1136">
            <v>19006083</v>
          </cell>
          <cell r="M1136">
            <v>1800</v>
          </cell>
        </row>
        <row r="1137">
          <cell r="K1137">
            <v>0</v>
          </cell>
          <cell r="L1137">
            <v>18591270</v>
          </cell>
          <cell r="M1137">
            <v>1800</v>
          </cell>
        </row>
        <row r="1138">
          <cell r="K1138">
            <v>0</v>
          </cell>
          <cell r="L1138">
            <v>16753492</v>
          </cell>
          <cell r="M1138">
            <v>1800</v>
          </cell>
        </row>
        <row r="1139">
          <cell r="K1139">
            <v>0</v>
          </cell>
          <cell r="L1139">
            <v>16028172</v>
          </cell>
          <cell r="M1139">
            <v>1800</v>
          </cell>
        </row>
        <row r="1140">
          <cell r="K1140">
            <v>0</v>
          </cell>
          <cell r="L1140">
            <v>16025346</v>
          </cell>
          <cell r="M1140">
            <v>1800</v>
          </cell>
        </row>
        <row r="1141">
          <cell r="K1141">
            <v>0</v>
          </cell>
          <cell r="L1141">
            <v>15608937</v>
          </cell>
          <cell r="M1141">
            <v>1800</v>
          </cell>
        </row>
        <row r="1142">
          <cell r="K1142">
            <v>0</v>
          </cell>
          <cell r="L1142">
            <v>15484408</v>
          </cell>
          <cell r="M1142">
            <v>1800</v>
          </cell>
        </row>
        <row r="1143">
          <cell r="K1143">
            <v>0</v>
          </cell>
          <cell r="L1143">
            <v>15446289</v>
          </cell>
          <cell r="M1143">
            <v>1800</v>
          </cell>
        </row>
        <row r="1144">
          <cell r="K1144">
            <v>0</v>
          </cell>
          <cell r="L1144">
            <v>15011056</v>
          </cell>
          <cell r="M1144">
            <v>1800</v>
          </cell>
        </row>
        <row r="1145">
          <cell r="K1145">
            <v>0</v>
          </cell>
          <cell r="L1145">
            <v>14656392</v>
          </cell>
          <cell r="M1145">
            <v>1800</v>
          </cell>
        </row>
        <row r="1146">
          <cell r="K1146">
            <v>0</v>
          </cell>
          <cell r="L1146">
            <v>14256285</v>
          </cell>
          <cell r="M1146">
            <v>1800</v>
          </cell>
        </row>
        <row r="1147">
          <cell r="K1147">
            <v>0</v>
          </cell>
          <cell r="L1147">
            <v>14007228</v>
          </cell>
          <cell r="M1147">
            <v>1800</v>
          </cell>
        </row>
        <row r="1148">
          <cell r="K1148">
            <v>0</v>
          </cell>
          <cell r="L1148">
            <v>14007227</v>
          </cell>
          <cell r="M1148">
            <v>1800</v>
          </cell>
        </row>
        <row r="1149">
          <cell r="K1149">
            <v>0</v>
          </cell>
          <cell r="L1149">
            <v>13887045</v>
          </cell>
          <cell r="M1149">
            <v>1800</v>
          </cell>
        </row>
        <row r="1150">
          <cell r="K1150">
            <v>0</v>
          </cell>
          <cell r="L1150">
            <v>13815291</v>
          </cell>
          <cell r="M1150">
            <v>1800</v>
          </cell>
        </row>
        <row r="1151">
          <cell r="K1151">
            <v>0</v>
          </cell>
          <cell r="L1151">
            <v>13808256</v>
          </cell>
          <cell r="M1151">
            <v>1800</v>
          </cell>
        </row>
        <row r="1152">
          <cell r="K1152">
            <v>0</v>
          </cell>
          <cell r="L1152">
            <v>13395117</v>
          </cell>
          <cell r="M1152">
            <v>1800</v>
          </cell>
        </row>
        <row r="1153">
          <cell r="K1153">
            <v>0</v>
          </cell>
          <cell r="L1153">
            <v>13357484</v>
          </cell>
          <cell r="M1153">
            <v>1800</v>
          </cell>
        </row>
        <row r="1154">
          <cell r="K1154">
            <v>0</v>
          </cell>
          <cell r="L1154">
            <v>13292876</v>
          </cell>
          <cell r="M1154">
            <v>1800</v>
          </cell>
        </row>
        <row r="1155">
          <cell r="K1155">
            <v>0</v>
          </cell>
          <cell r="L1155">
            <v>12996525</v>
          </cell>
          <cell r="M1155">
            <v>1800</v>
          </cell>
        </row>
        <row r="1156">
          <cell r="K1156">
            <v>0</v>
          </cell>
          <cell r="L1156">
            <v>12851725</v>
          </cell>
          <cell r="M1156">
            <v>1800</v>
          </cell>
        </row>
        <row r="1157">
          <cell r="K1157">
            <v>0</v>
          </cell>
          <cell r="L1157">
            <v>12332620</v>
          </cell>
          <cell r="M1157">
            <v>1800</v>
          </cell>
        </row>
        <row r="1158">
          <cell r="K1158">
            <v>0</v>
          </cell>
          <cell r="L1158">
            <v>12293930</v>
          </cell>
          <cell r="M1158">
            <v>1800</v>
          </cell>
        </row>
        <row r="1159">
          <cell r="K1159">
            <v>0</v>
          </cell>
          <cell r="L1159">
            <v>12293930</v>
          </cell>
          <cell r="M1159">
            <v>1800</v>
          </cell>
        </row>
        <row r="1160">
          <cell r="K1160">
            <v>0</v>
          </cell>
          <cell r="L1160">
            <v>12293930</v>
          </cell>
          <cell r="M1160">
            <v>1800</v>
          </cell>
        </row>
        <row r="1161">
          <cell r="K1161">
            <v>0</v>
          </cell>
          <cell r="L1161">
            <v>12082146</v>
          </cell>
          <cell r="M1161">
            <v>1800</v>
          </cell>
        </row>
        <row r="1162">
          <cell r="K1162">
            <v>0</v>
          </cell>
          <cell r="L1162">
            <v>11646328</v>
          </cell>
          <cell r="M1162">
            <v>1800</v>
          </cell>
        </row>
        <row r="1163">
          <cell r="K1163">
            <v>0</v>
          </cell>
          <cell r="L1163">
            <v>10875143</v>
          </cell>
          <cell r="M1163">
            <v>1800</v>
          </cell>
        </row>
        <row r="1164">
          <cell r="K1164">
            <v>0</v>
          </cell>
          <cell r="L1164">
            <v>10845999</v>
          </cell>
          <cell r="M1164">
            <v>1800</v>
          </cell>
        </row>
        <row r="1165">
          <cell r="K1165">
            <v>0</v>
          </cell>
          <cell r="L1165">
            <v>10591056</v>
          </cell>
          <cell r="M1165">
            <v>1800</v>
          </cell>
        </row>
        <row r="1166">
          <cell r="K1166">
            <v>0</v>
          </cell>
          <cell r="L1166">
            <v>10487910</v>
          </cell>
          <cell r="M1166">
            <v>1800</v>
          </cell>
        </row>
        <row r="1167">
          <cell r="K1167">
            <v>0</v>
          </cell>
          <cell r="L1167">
            <v>10487910</v>
          </cell>
          <cell r="M1167">
            <v>1800</v>
          </cell>
        </row>
        <row r="1168">
          <cell r="K1168">
            <v>0</v>
          </cell>
          <cell r="L1168">
            <v>10487910</v>
          </cell>
          <cell r="M1168">
            <v>1800</v>
          </cell>
        </row>
        <row r="1169">
          <cell r="K1169">
            <v>0</v>
          </cell>
          <cell r="L1169">
            <v>9195185</v>
          </cell>
          <cell r="M1169">
            <v>1800</v>
          </cell>
        </row>
        <row r="1170">
          <cell r="K1170">
            <v>0</v>
          </cell>
          <cell r="L1170">
            <v>8590219</v>
          </cell>
          <cell r="M1170">
            <v>1800</v>
          </cell>
        </row>
        <row r="1171">
          <cell r="K1171">
            <v>0</v>
          </cell>
          <cell r="L1171">
            <v>7470841</v>
          </cell>
          <cell r="M1171">
            <v>1800</v>
          </cell>
        </row>
        <row r="1172">
          <cell r="K1172">
            <v>0</v>
          </cell>
          <cell r="L1172">
            <v>7154700</v>
          </cell>
          <cell r="M1172">
            <v>1800</v>
          </cell>
        </row>
        <row r="1173">
          <cell r="K1173">
            <v>0</v>
          </cell>
          <cell r="L1173">
            <v>4711775</v>
          </cell>
          <cell r="M1173">
            <v>1800</v>
          </cell>
        </row>
        <row r="1174">
          <cell r="K1174">
            <v>0</v>
          </cell>
          <cell r="L1174">
            <v>3928095</v>
          </cell>
          <cell r="M1174">
            <v>1800</v>
          </cell>
        </row>
        <row r="1175">
          <cell r="K1175">
            <v>0</v>
          </cell>
          <cell r="L1175">
            <v>2895858</v>
          </cell>
          <cell r="M1175">
            <v>1800</v>
          </cell>
        </row>
        <row r="1176">
          <cell r="K1176">
            <v>0</v>
          </cell>
          <cell r="L1176">
            <v>2592069</v>
          </cell>
          <cell r="M1176">
            <v>1800</v>
          </cell>
        </row>
        <row r="1177">
          <cell r="K1177">
            <v>0</v>
          </cell>
          <cell r="L1177">
            <v>1412889</v>
          </cell>
          <cell r="M1177">
            <v>1800</v>
          </cell>
        </row>
        <row r="1178">
          <cell r="K1178">
            <v>0</v>
          </cell>
          <cell r="L1178">
            <v>825351</v>
          </cell>
          <cell r="M1178">
            <v>1800</v>
          </cell>
        </row>
        <row r="1179">
          <cell r="K1179">
            <v>0</v>
          </cell>
          <cell r="L1179">
            <v>8000000000</v>
          </cell>
          <cell r="M1179">
            <v>1900</v>
          </cell>
        </row>
        <row r="1180">
          <cell r="K1180">
            <v>0</v>
          </cell>
          <cell r="L1180">
            <v>4000000000</v>
          </cell>
          <cell r="M1180">
            <v>1901</v>
          </cell>
        </row>
        <row r="1181">
          <cell r="K1181">
            <v>0</v>
          </cell>
          <cell r="L1181">
            <v>1004090584</v>
          </cell>
          <cell r="M1181">
            <v>20</v>
          </cell>
        </row>
        <row r="1182">
          <cell r="K1182">
            <v>0</v>
          </cell>
          <cell r="L1182">
            <v>232067372</v>
          </cell>
          <cell r="M1182">
            <v>121</v>
          </cell>
        </row>
        <row r="1183">
          <cell r="K1183">
            <v>0</v>
          </cell>
          <cell r="L1183">
            <v>127540902806</v>
          </cell>
          <cell r="M1183" t="str">
            <v>كد را وارد كنيد</v>
          </cell>
        </row>
        <row r="1184">
          <cell r="K1184">
            <v>0</v>
          </cell>
          <cell r="L1184">
            <v>137328287014</v>
          </cell>
          <cell r="M1184">
            <v>2100</v>
          </cell>
        </row>
        <row r="1185">
          <cell r="K1185">
            <v>0</v>
          </cell>
          <cell r="L1185">
            <v>4635191400</v>
          </cell>
          <cell r="M1185">
            <v>2102</v>
          </cell>
        </row>
        <row r="1186">
          <cell r="K1186">
            <v>0</v>
          </cell>
          <cell r="L1186">
            <v>646436000</v>
          </cell>
          <cell r="M1186">
            <v>2101</v>
          </cell>
        </row>
        <row r="1187">
          <cell r="K1187">
            <v>0</v>
          </cell>
          <cell r="L1187">
            <v>385587200</v>
          </cell>
          <cell r="M1187">
            <v>2103</v>
          </cell>
        </row>
        <row r="1188">
          <cell r="K1188">
            <v>0</v>
          </cell>
          <cell r="L1188">
            <v>192758802</v>
          </cell>
          <cell r="M1188">
            <v>2130</v>
          </cell>
        </row>
        <row r="1189">
          <cell r="K1189">
            <v>0</v>
          </cell>
          <cell r="L1189">
            <v>93600000</v>
          </cell>
          <cell r="M1189">
            <v>2104</v>
          </cell>
        </row>
        <row r="1190">
          <cell r="K1190">
            <v>0</v>
          </cell>
          <cell r="L1190">
            <v>3000000</v>
          </cell>
          <cell r="M1190">
            <v>2106</v>
          </cell>
        </row>
        <row r="1191">
          <cell r="K1191">
            <v>0</v>
          </cell>
          <cell r="L1191">
            <v>2950699068</v>
          </cell>
          <cell r="M1191">
            <v>2109</v>
          </cell>
        </row>
        <row r="1192">
          <cell r="K1192">
            <v>0</v>
          </cell>
          <cell r="L1192">
            <v>58935780</v>
          </cell>
          <cell r="M1192">
            <v>2131</v>
          </cell>
        </row>
        <row r="1193">
          <cell r="K1193">
            <v>0</v>
          </cell>
          <cell r="L1193">
            <v>54581540</v>
          </cell>
          <cell r="M1193">
            <v>2132</v>
          </cell>
        </row>
        <row r="1194">
          <cell r="K1194">
            <v>0</v>
          </cell>
          <cell r="L1194">
            <v>6042840</v>
          </cell>
          <cell r="M1194">
            <v>2139</v>
          </cell>
        </row>
        <row r="1195">
          <cell r="K1195">
            <v>0</v>
          </cell>
          <cell r="L1195">
            <v>2711800</v>
          </cell>
          <cell r="M1195">
            <v>2139</v>
          </cell>
        </row>
        <row r="1196">
          <cell r="K1196">
            <v>0</v>
          </cell>
          <cell r="L1196">
            <v>1105000</v>
          </cell>
          <cell r="M1196">
            <v>2139</v>
          </cell>
        </row>
        <row r="1197">
          <cell r="K1197">
            <v>0</v>
          </cell>
          <cell r="L1197">
            <v>468000</v>
          </cell>
          <cell r="M1197">
            <v>2139</v>
          </cell>
        </row>
        <row r="1198">
          <cell r="K1198">
            <v>93600000</v>
          </cell>
          <cell r="L1198">
            <v>0</v>
          </cell>
          <cell r="M1198">
            <v>2104</v>
          </cell>
        </row>
        <row r="1199">
          <cell r="K1199">
            <v>46155000</v>
          </cell>
          <cell r="L1199">
            <v>0</v>
          </cell>
          <cell r="M1199">
            <v>2162</v>
          </cell>
        </row>
        <row r="1200">
          <cell r="K1200">
            <v>5792000</v>
          </cell>
          <cell r="L1200">
            <v>0</v>
          </cell>
          <cell r="M1200">
            <v>2160</v>
          </cell>
        </row>
        <row r="1201">
          <cell r="K1201">
            <v>3000000</v>
          </cell>
          <cell r="L1201">
            <v>0</v>
          </cell>
          <cell r="M1201">
            <v>2106</v>
          </cell>
        </row>
        <row r="1202">
          <cell r="K1202">
            <v>49188700</v>
          </cell>
          <cell r="L1202">
            <v>0</v>
          </cell>
          <cell r="M1202">
            <v>2169</v>
          </cell>
        </row>
        <row r="1203">
          <cell r="K1203">
            <v>138555000</v>
          </cell>
          <cell r="L1203">
            <v>0</v>
          </cell>
          <cell r="M1203">
            <v>2168</v>
          </cell>
        </row>
        <row r="1204">
          <cell r="K1204">
            <v>1282060</v>
          </cell>
          <cell r="L1204">
            <v>0</v>
          </cell>
          <cell r="M1204">
            <v>2169</v>
          </cell>
        </row>
        <row r="1205">
          <cell r="K1205">
            <v>83698101</v>
          </cell>
          <cell r="L1205">
            <v>0</v>
          </cell>
          <cell r="M1205">
            <v>2550</v>
          </cell>
        </row>
        <row r="1206">
          <cell r="K1206">
            <v>405867940</v>
          </cell>
          <cell r="L1206">
            <v>0</v>
          </cell>
          <cell r="M1206">
            <v>2705</v>
          </cell>
        </row>
        <row r="1207">
          <cell r="K1207">
            <v>0</v>
          </cell>
          <cell r="L1207">
            <v>386511584</v>
          </cell>
          <cell r="M1207">
            <v>2701</v>
          </cell>
        </row>
        <row r="1208">
          <cell r="K1208">
            <v>2700048287</v>
          </cell>
          <cell r="L1208">
            <v>0</v>
          </cell>
          <cell r="M1208">
            <v>2240</v>
          </cell>
        </row>
        <row r="1209">
          <cell r="K1209">
            <v>1915284800</v>
          </cell>
          <cell r="L1209">
            <v>0</v>
          </cell>
          <cell r="M1209">
            <v>2200</v>
          </cell>
        </row>
        <row r="1210">
          <cell r="K1210">
            <v>899892444</v>
          </cell>
          <cell r="L1210">
            <v>0</v>
          </cell>
          <cell r="M1210">
            <v>2300</v>
          </cell>
        </row>
        <row r="1211">
          <cell r="K1211">
            <v>833036006</v>
          </cell>
          <cell r="L1211">
            <v>0</v>
          </cell>
          <cell r="M1211">
            <v>2400</v>
          </cell>
        </row>
        <row r="1212">
          <cell r="K1212">
            <v>725753322</v>
          </cell>
          <cell r="L1212">
            <v>0</v>
          </cell>
          <cell r="M1212">
            <v>2240</v>
          </cell>
        </row>
        <row r="1213">
          <cell r="K1213">
            <v>660403754</v>
          </cell>
          <cell r="L1213">
            <v>0</v>
          </cell>
          <cell r="M1213">
            <v>2300</v>
          </cell>
        </row>
        <row r="1214">
          <cell r="K1214">
            <v>610965234</v>
          </cell>
          <cell r="L1214">
            <v>0</v>
          </cell>
          <cell r="M1214">
            <v>2261</v>
          </cell>
        </row>
        <row r="1215">
          <cell r="K1215">
            <v>524679613</v>
          </cell>
          <cell r="L1215">
            <v>0</v>
          </cell>
          <cell r="M1215">
            <v>2400</v>
          </cell>
        </row>
        <row r="1216">
          <cell r="K1216">
            <v>488116268</v>
          </cell>
          <cell r="L1216">
            <v>0</v>
          </cell>
          <cell r="M1216">
            <v>2400</v>
          </cell>
        </row>
        <row r="1217">
          <cell r="K1217">
            <v>410093606</v>
          </cell>
          <cell r="L1217">
            <v>0</v>
          </cell>
          <cell r="M1217">
            <v>2240</v>
          </cell>
        </row>
        <row r="1218">
          <cell r="K1218">
            <v>379190507</v>
          </cell>
          <cell r="L1218">
            <v>0</v>
          </cell>
          <cell r="M1218">
            <v>2240</v>
          </cell>
        </row>
        <row r="1219">
          <cell r="K1219">
            <v>338715039</v>
          </cell>
          <cell r="L1219">
            <v>0</v>
          </cell>
          <cell r="M1219">
            <v>2300</v>
          </cell>
        </row>
        <row r="1220">
          <cell r="K1220">
            <v>334736019</v>
          </cell>
          <cell r="L1220">
            <v>0</v>
          </cell>
          <cell r="M1220">
            <v>2500</v>
          </cell>
        </row>
        <row r="1221">
          <cell r="K1221">
            <v>323985423</v>
          </cell>
          <cell r="L1221">
            <v>0</v>
          </cell>
          <cell r="M1221">
            <v>2300</v>
          </cell>
        </row>
        <row r="1222">
          <cell r="K1222">
            <v>253460186</v>
          </cell>
          <cell r="L1222">
            <v>0</v>
          </cell>
          <cell r="M1222">
            <v>2240</v>
          </cell>
        </row>
        <row r="1223">
          <cell r="K1223">
            <v>232106799</v>
          </cell>
          <cell r="L1223">
            <v>0</v>
          </cell>
          <cell r="M1223">
            <v>2400</v>
          </cell>
        </row>
        <row r="1224">
          <cell r="K1224">
            <v>193596993</v>
          </cell>
          <cell r="L1224">
            <v>0</v>
          </cell>
          <cell r="M1224">
            <v>2261</v>
          </cell>
        </row>
        <row r="1225">
          <cell r="K1225">
            <v>150687597</v>
          </cell>
          <cell r="L1225">
            <v>0</v>
          </cell>
          <cell r="M1225">
            <v>2261</v>
          </cell>
        </row>
        <row r="1226">
          <cell r="K1226">
            <v>140315296</v>
          </cell>
          <cell r="L1226">
            <v>0</v>
          </cell>
          <cell r="M1226">
            <v>2300</v>
          </cell>
        </row>
        <row r="1227">
          <cell r="K1227">
            <v>125623754</v>
          </cell>
          <cell r="L1227">
            <v>0</v>
          </cell>
          <cell r="M1227">
            <v>2221</v>
          </cell>
        </row>
        <row r="1228">
          <cell r="K1228">
            <v>121883762</v>
          </cell>
          <cell r="L1228">
            <v>0</v>
          </cell>
          <cell r="M1228">
            <v>2261</v>
          </cell>
        </row>
        <row r="1229">
          <cell r="K1229">
            <v>75628757</v>
          </cell>
          <cell r="L1229">
            <v>0</v>
          </cell>
          <cell r="M1229">
            <v>2240</v>
          </cell>
        </row>
        <row r="1230">
          <cell r="K1230">
            <v>61203252</v>
          </cell>
          <cell r="L1230">
            <v>0</v>
          </cell>
          <cell r="M1230">
            <v>2240</v>
          </cell>
        </row>
        <row r="1231">
          <cell r="K1231">
            <v>738228736</v>
          </cell>
          <cell r="L1231">
            <v>0</v>
          </cell>
          <cell r="M1231">
            <v>2240</v>
          </cell>
        </row>
        <row r="1232">
          <cell r="K1232">
            <v>484254383</v>
          </cell>
          <cell r="L1232">
            <v>0</v>
          </cell>
          <cell r="M1232">
            <v>2300</v>
          </cell>
        </row>
        <row r="1233">
          <cell r="K1233">
            <v>348545181</v>
          </cell>
          <cell r="L1233">
            <v>0</v>
          </cell>
          <cell r="M1233">
            <v>2300</v>
          </cell>
        </row>
        <row r="1234">
          <cell r="K1234">
            <v>336882560</v>
          </cell>
          <cell r="L1234">
            <v>0</v>
          </cell>
          <cell r="M1234">
            <v>2400</v>
          </cell>
        </row>
        <row r="1235">
          <cell r="K1235">
            <v>293366654</v>
          </cell>
          <cell r="L1235">
            <v>0</v>
          </cell>
          <cell r="M1235">
            <v>2400</v>
          </cell>
        </row>
        <row r="1236">
          <cell r="K1236">
            <v>288471831</v>
          </cell>
          <cell r="L1236">
            <v>0</v>
          </cell>
          <cell r="M1236">
            <v>2300</v>
          </cell>
        </row>
        <row r="1237">
          <cell r="K1237">
            <v>268251120</v>
          </cell>
          <cell r="L1237">
            <v>0</v>
          </cell>
          <cell r="M1237">
            <v>2261</v>
          </cell>
        </row>
        <row r="1238">
          <cell r="K1238">
            <v>252925441</v>
          </cell>
          <cell r="L1238">
            <v>0</v>
          </cell>
          <cell r="M1238">
            <v>2200</v>
          </cell>
        </row>
        <row r="1239">
          <cell r="K1239">
            <v>245015159</v>
          </cell>
          <cell r="L1239">
            <v>0</v>
          </cell>
          <cell r="M1239">
            <v>2240</v>
          </cell>
        </row>
        <row r="1240">
          <cell r="K1240">
            <v>243594726</v>
          </cell>
          <cell r="L1240">
            <v>0</v>
          </cell>
          <cell r="M1240">
            <v>2400</v>
          </cell>
        </row>
        <row r="1241">
          <cell r="K1241">
            <v>183927259</v>
          </cell>
          <cell r="L1241">
            <v>0</v>
          </cell>
          <cell r="M1241">
            <v>2240</v>
          </cell>
        </row>
        <row r="1242">
          <cell r="K1242">
            <v>173480607</v>
          </cell>
          <cell r="L1242">
            <v>0</v>
          </cell>
          <cell r="M1242">
            <v>2240</v>
          </cell>
        </row>
        <row r="1243">
          <cell r="K1243">
            <v>166121893</v>
          </cell>
          <cell r="L1243">
            <v>0</v>
          </cell>
          <cell r="M1243">
            <v>2300</v>
          </cell>
        </row>
        <row r="1244">
          <cell r="K1244">
            <v>150040406</v>
          </cell>
          <cell r="L1244">
            <v>0</v>
          </cell>
          <cell r="M1244">
            <v>2500</v>
          </cell>
        </row>
        <row r="1245">
          <cell r="K1245">
            <v>83286539</v>
          </cell>
          <cell r="L1245">
            <v>0</v>
          </cell>
          <cell r="M1245">
            <v>2261</v>
          </cell>
        </row>
        <row r="1246">
          <cell r="K1246">
            <v>82610355</v>
          </cell>
          <cell r="L1246">
            <v>0</v>
          </cell>
          <cell r="M1246">
            <v>2240</v>
          </cell>
        </row>
        <row r="1247">
          <cell r="K1247">
            <v>80255112</v>
          </cell>
          <cell r="L1247">
            <v>0</v>
          </cell>
          <cell r="M1247">
            <v>2261</v>
          </cell>
        </row>
        <row r="1248">
          <cell r="K1248">
            <v>75203972</v>
          </cell>
          <cell r="L1248">
            <v>0</v>
          </cell>
          <cell r="M1248">
            <v>2221</v>
          </cell>
        </row>
        <row r="1249">
          <cell r="K1249">
            <v>42748524</v>
          </cell>
          <cell r="L1249">
            <v>0</v>
          </cell>
          <cell r="M1249">
            <v>2300</v>
          </cell>
        </row>
        <row r="1250">
          <cell r="K1250">
            <v>41186973</v>
          </cell>
          <cell r="L1250">
            <v>0</v>
          </cell>
          <cell r="M1250">
            <v>2261</v>
          </cell>
        </row>
        <row r="1251">
          <cell r="K1251">
            <v>33800998</v>
          </cell>
          <cell r="L1251">
            <v>0</v>
          </cell>
          <cell r="M1251">
            <v>2240</v>
          </cell>
        </row>
        <row r="1252">
          <cell r="K1252">
            <v>30261759</v>
          </cell>
          <cell r="L1252">
            <v>0</v>
          </cell>
          <cell r="M1252">
            <v>2400</v>
          </cell>
        </row>
        <row r="1253">
          <cell r="K1253">
            <v>20035435</v>
          </cell>
          <cell r="L1253">
            <v>0</v>
          </cell>
          <cell r="M1253">
            <v>2240</v>
          </cell>
        </row>
        <row r="1254">
          <cell r="K1254">
            <v>304384772</v>
          </cell>
          <cell r="L1254">
            <v>0</v>
          </cell>
          <cell r="M1254">
            <v>2240</v>
          </cell>
        </row>
        <row r="1255">
          <cell r="K1255">
            <v>4217455</v>
          </cell>
          <cell r="L1255">
            <v>0</v>
          </cell>
          <cell r="M1255">
            <v>2200</v>
          </cell>
        </row>
        <row r="1256">
          <cell r="K1256">
            <v>3511952</v>
          </cell>
          <cell r="L1256">
            <v>0</v>
          </cell>
          <cell r="M1256">
            <v>2261</v>
          </cell>
        </row>
        <row r="1257">
          <cell r="K1257">
            <v>81958</v>
          </cell>
          <cell r="L1257">
            <v>0</v>
          </cell>
          <cell r="M1257">
            <v>2300</v>
          </cell>
        </row>
        <row r="1258">
          <cell r="K1258">
            <v>17694</v>
          </cell>
          <cell r="L1258">
            <v>0</v>
          </cell>
          <cell r="M1258">
            <v>2300</v>
          </cell>
        </row>
        <row r="1259">
          <cell r="K1259">
            <v>152615543</v>
          </cell>
          <cell r="L1259">
            <v>0</v>
          </cell>
          <cell r="M1259">
            <v>2240</v>
          </cell>
        </row>
        <row r="1260">
          <cell r="K1260">
            <v>88267170</v>
          </cell>
          <cell r="L1260">
            <v>0</v>
          </cell>
          <cell r="M1260">
            <v>2200</v>
          </cell>
        </row>
        <row r="1261">
          <cell r="K1261">
            <v>70962386</v>
          </cell>
          <cell r="L1261">
            <v>0</v>
          </cell>
          <cell r="M1261">
            <v>2300</v>
          </cell>
        </row>
        <row r="1262">
          <cell r="K1262">
            <v>51659253</v>
          </cell>
          <cell r="L1262">
            <v>0</v>
          </cell>
          <cell r="M1262">
            <v>2400</v>
          </cell>
        </row>
        <row r="1263">
          <cell r="K1263">
            <v>45074940</v>
          </cell>
          <cell r="L1263">
            <v>0</v>
          </cell>
          <cell r="M1263">
            <v>2261</v>
          </cell>
        </row>
        <row r="1264">
          <cell r="K1264">
            <v>43522530</v>
          </cell>
          <cell r="L1264">
            <v>0</v>
          </cell>
          <cell r="M1264">
            <v>2300</v>
          </cell>
        </row>
        <row r="1265">
          <cell r="K1265">
            <v>37330139</v>
          </cell>
          <cell r="L1265">
            <v>0</v>
          </cell>
          <cell r="M1265">
            <v>2240</v>
          </cell>
        </row>
        <row r="1266">
          <cell r="K1266">
            <v>36277950</v>
          </cell>
          <cell r="L1266">
            <v>0</v>
          </cell>
          <cell r="M1266">
            <v>2240</v>
          </cell>
        </row>
        <row r="1267">
          <cell r="K1267">
            <v>21832830</v>
          </cell>
          <cell r="L1267">
            <v>0</v>
          </cell>
          <cell r="M1267">
            <v>2300</v>
          </cell>
        </row>
        <row r="1268">
          <cell r="K1268">
            <v>21501250</v>
          </cell>
          <cell r="L1268">
            <v>0</v>
          </cell>
          <cell r="M1268">
            <v>2400</v>
          </cell>
        </row>
        <row r="1269">
          <cell r="K1269">
            <v>20985060</v>
          </cell>
          <cell r="L1269">
            <v>0</v>
          </cell>
          <cell r="M1269">
            <v>2300</v>
          </cell>
        </row>
        <row r="1270">
          <cell r="K1270">
            <v>20093250</v>
          </cell>
          <cell r="L1270">
            <v>0</v>
          </cell>
          <cell r="M1270">
            <v>2400</v>
          </cell>
        </row>
        <row r="1271">
          <cell r="K1271">
            <v>19475840</v>
          </cell>
          <cell r="L1271">
            <v>0</v>
          </cell>
          <cell r="M1271">
            <v>2400</v>
          </cell>
        </row>
        <row r="1272">
          <cell r="K1272">
            <v>18287610</v>
          </cell>
          <cell r="L1272">
            <v>0</v>
          </cell>
          <cell r="M1272">
            <v>2261</v>
          </cell>
        </row>
        <row r="1273">
          <cell r="K1273">
            <v>15931470</v>
          </cell>
          <cell r="L1273">
            <v>0</v>
          </cell>
          <cell r="M1273">
            <v>2500</v>
          </cell>
        </row>
        <row r="1274">
          <cell r="K1274">
            <v>15270870</v>
          </cell>
          <cell r="L1274">
            <v>0</v>
          </cell>
          <cell r="M1274">
            <v>2240</v>
          </cell>
        </row>
        <row r="1275">
          <cell r="K1275">
            <v>14555220</v>
          </cell>
          <cell r="L1275">
            <v>0</v>
          </cell>
          <cell r="M1275">
            <v>2221</v>
          </cell>
        </row>
        <row r="1276">
          <cell r="K1276">
            <v>13938660</v>
          </cell>
          <cell r="L1276">
            <v>0</v>
          </cell>
          <cell r="M1276">
            <v>2261</v>
          </cell>
        </row>
        <row r="1277">
          <cell r="K1277">
            <v>11248183</v>
          </cell>
          <cell r="L1277">
            <v>0</v>
          </cell>
          <cell r="M1277">
            <v>2240</v>
          </cell>
        </row>
        <row r="1278">
          <cell r="K1278">
            <v>4018650</v>
          </cell>
          <cell r="L1278">
            <v>0</v>
          </cell>
          <cell r="M1278">
            <v>2240</v>
          </cell>
        </row>
        <row r="1279">
          <cell r="K1279">
            <v>4018650</v>
          </cell>
          <cell r="L1279">
            <v>0</v>
          </cell>
          <cell r="M1279">
            <v>2261</v>
          </cell>
        </row>
        <row r="1280">
          <cell r="K1280">
            <v>875348625</v>
          </cell>
          <cell r="L1280">
            <v>0</v>
          </cell>
          <cell r="M1280">
            <v>2241</v>
          </cell>
        </row>
        <row r="1281">
          <cell r="K1281">
            <v>606916010</v>
          </cell>
          <cell r="L1281">
            <v>0</v>
          </cell>
          <cell r="M1281">
            <v>2201</v>
          </cell>
        </row>
        <row r="1282">
          <cell r="K1282">
            <v>342032893</v>
          </cell>
          <cell r="L1282">
            <v>0</v>
          </cell>
          <cell r="M1282">
            <v>2401</v>
          </cell>
        </row>
        <row r="1283">
          <cell r="K1283">
            <v>309098661</v>
          </cell>
          <cell r="L1283">
            <v>0</v>
          </cell>
          <cell r="M1283">
            <v>2301</v>
          </cell>
        </row>
        <row r="1284">
          <cell r="K1284">
            <v>301783707</v>
          </cell>
          <cell r="L1284">
            <v>0</v>
          </cell>
          <cell r="M1284">
            <v>2301</v>
          </cell>
        </row>
        <row r="1285">
          <cell r="K1285">
            <v>296956099</v>
          </cell>
          <cell r="L1285">
            <v>0</v>
          </cell>
          <cell r="M1285">
            <v>2301</v>
          </cell>
        </row>
        <row r="1286">
          <cell r="K1286">
            <v>229374330</v>
          </cell>
          <cell r="L1286">
            <v>0</v>
          </cell>
          <cell r="M1286">
            <v>2241</v>
          </cell>
        </row>
        <row r="1287">
          <cell r="K1287">
            <v>213904816</v>
          </cell>
          <cell r="L1287">
            <v>0</v>
          </cell>
          <cell r="M1287">
            <v>2266</v>
          </cell>
        </row>
        <row r="1288">
          <cell r="K1288">
            <v>162957008</v>
          </cell>
          <cell r="L1288">
            <v>0</v>
          </cell>
          <cell r="M1288">
            <v>2301</v>
          </cell>
        </row>
        <row r="1289">
          <cell r="K1289">
            <v>140069461</v>
          </cell>
          <cell r="L1289">
            <v>0</v>
          </cell>
          <cell r="M1289">
            <v>2241</v>
          </cell>
        </row>
        <row r="1290">
          <cell r="K1290">
            <v>138118437</v>
          </cell>
          <cell r="L1290">
            <v>0</v>
          </cell>
          <cell r="M1290">
            <v>2401</v>
          </cell>
        </row>
        <row r="1291">
          <cell r="K1291">
            <v>136331363</v>
          </cell>
          <cell r="L1291">
            <v>0</v>
          </cell>
          <cell r="M1291">
            <v>2241</v>
          </cell>
        </row>
        <row r="1292">
          <cell r="K1292">
            <v>105886974</v>
          </cell>
          <cell r="L1292">
            <v>0</v>
          </cell>
          <cell r="M1292">
            <v>2266</v>
          </cell>
        </row>
        <row r="1293">
          <cell r="K1293">
            <v>100856296</v>
          </cell>
          <cell r="L1293">
            <v>0</v>
          </cell>
          <cell r="M1293">
            <v>2226</v>
          </cell>
        </row>
        <row r="1294">
          <cell r="K1294">
            <v>82283543</v>
          </cell>
          <cell r="L1294">
            <v>0</v>
          </cell>
          <cell r="M1294">
            <v>2241</v>
          </cell>
        </row>
        <row r="1295">
          <cell r="K1295">
            <v>80290492</v>
          </cell>
          <cell r="L1295">
            <v>0</v>
          </cell>
          <cell r="M1295">
            <v>2501</v>
          </cell>
        </row>
        <row r="1296">
          <cell r="K1296">
            <v>72152865</v>
          </cell>
          <cell r="L1296">
            <v>0</v>
          </cell>
          <cell r="M1296">
            <v>2401</v>
          </cell>
        </row>
        <row r="1297">
          <cell r="K1297">
            <v>64886870</v>
          </cell>
          <cell r="L1297">
            <v>0</v>
          </cell>
          <cell r="M1297">
            <v>2266</v>
          </cell>
        </row>
        <row r="1298">
          <cell r="K1298">
            <v>53177763</v>
          </cell>
          <cell r="L1298">
            <v>0</v>
          </cell>
          <cell r="M1298">
            <v>2401</v>
          </cell>
        </row>
        <row r="1299">
          <cell r="K1299">
            <v>44739857</v>
          </cell>
          <cell r="L1299">
            <v>0</v>
          </cell>
          <cell r="M1299">
            <v>2266</v>
          </cell>
        </row>
        <row r="1300">
          <cell r="K1300">
            <v>43133544</v>
          </cell>
          <cell r="L1300">
            <v>0</v>
          </cell>
          <cell r="M1300">
            <v>2266</v>
          </cell>
        </row>
        <row r="1301">
          <cell r="K1301">
            <v>42972449</v>
          </cell>
          <cell r="L1301">
            <v>0</v>
          </cell>
          <cell r="M1301">
            <v>2301</v>
          </cell>
        </row>
        <row r="1302">
          <cell r="K1302">
            <v>25672970</v>
          </cell>
          <cell r="L1302">
            <v>0</v>
          </cell>
          <cell r="M1302">
            <v>2241</v>
          </cell>
        </row>
        <row r="1303">
          <cell r="K1303">
            <v>20067647</v>
          </cell>
          <cell r="L1303">
            <v>0</v>
          </cell>
          <cell r="M1303">
            <v>2241</v>
          </cell>
        </row>
        <row r="1304">
          <cell r="K1304">
            <v>956236872</v>
          </cell>
          <cell r="L1304">
            <v>0</v>
          </cell>
          <cell r="M1304">
            <v>2240</v>
          </cell>
        </row>
        <row r="1305">
          <cell r="K1305">
            <v>591960185</v>
          </cell>
          <cell r="L1305">
            <v>0</v>
          </cell>
          <cell r="M1305">
            <v>2200</v>
          </cell>
        </row>
        <row r="1306">
          <cell r="K1306">
            <v>120304813</v>
          </cell>
          <cell r="L1306">
            <v>0</v>
          </cell>
          <cell r="M1306">
            <v>2300</v>
          </cell>
        </row>
        <row r="1307">
          <cell r="K1307">
            <v>113994289</v>
          </cell>
          <cell r="L1307">
            <v>0</v>
          </cell>
          <cell r="M1307">
            <v>2240</v>
          </cell>
        </row>
        <row r="1308">
          <cell r="K1308">
            <v>32188372</v>
          </cell>
          <cell r="L1308">
            <v>0</v>
          </cell>
          <cell r="M1308">
            <v>2261</v>
          </cell>
        </row>
        <row r="1309">
          <cell r="K1309">
            <v>13386334</v>
          </cell>
          <cell r="L1309">
            <v>0</v>
          </cell>
          <cell r="M1309">
            <v>2221</v>
          </cell>
        </row>
        <row r="1310">
          <cell r="K1310">
            <v>1175145</v>
          </cell>
          <cell r="L1310">
            <v>0</v>
          </cell>
          <cell r="M1310">
            <v>2300</v>
          </cell>
        </row>
        <row r="1311">
          <cell r="K1311">
            <v>464998</v>
          </cell>
          <cell r="L1311">
            <v>0</v>
          </cell>
          <cell r="M1311">
            <v>2400</v>
          </cell>
        </row>
        <row r="1312">
          <cell r="K1312">
            <v>67582748</v>
          </cell>
          <cell r="L1312">
            <v>0</v>
          </cell>
          <cell r="M1312">
            <v>2241</v>
          </cell>
        </row>
        <row r="1313">
          <cell r="K1313">
            <v>46475556</v>
          </cell>
          <cell r="L1313">
            <v>0</v>
          </cell>
          <cell r="M1313">
            <v>2201</v>
          </cell>
        </row>
        <row r="1314">
          <cell r="K1314">
            <v>25785638</v>
          </cell>
          <cell r="L1314">
            <v>0</v>
          </cell>
          <cell r="M1314">
            <v>2301</v>
          </cell>
        </row>
        <row r="1315">
          <cell r="K1315">
            <v>20376544</v>
          </cell>
          <cell r="L1315">
            <v>0</v>
          </cell>
          <cell r="M1315">
            <v>2241</v>
          </cell>
        </row>
        <row r="1316">
          <cell r="K1316">
            <v>18828906</v>
          </cell>
          <cell r="L1316">
            <v>0</v>
          </cell>
          <cell r="M1316">
            <v>2401</v>
          </cell>
        </row>
        <row r="1317">
          <cell r="K1317">
            <v>15013168</v>
          </cell>
          <cell r="L1317">
            <v>0</v>
          </cell>
          <cell r="M1317">
            <v>2301</v>
          </cell>
        </row>
        <row r="1318">
          <cell r="K1318">
            <v>14044154</v>
          </cell>
          <cell r="L1318">
            <v>0</v>
          </cell>
          <cell r="M1318">
            <v>2266</v>
          </cell>
        </row>
        <row r="1319">
          <cell r="K1319">
            <v>11714790</v>
          </cell>
          <cell r="L1319">
            <v>0</v>
          </cell>
          <cell r="M1319">
            <v>2241</v>
          </cell>
        </row>
        <row r="1320">
          <cell r="K1320">
            <v>9754244</v>
          </cell>
          <cell r="L1320">
            <v>0</v>
          </cell>
          <cell r="M1320">
            <v>2401</v>
          </cell>
        </row>
        <row r="1321">
          <cell r="K1321">
            <v>8044492</v>
          </cell>
          <cell r="L1321">
            <v>0</v>
          </cell>
          <cell r="M1321">
            <v>2301</v>
          </cell>
        </row>
        <row r="1322">
          <cell r="K1322">
            <v>7836584</v>
          </cell>
          <cell r="L1322">
            <v>0</v>
          </cell>
          <cell r="M1322">
            <v>2301</v>
          </cell>
        </row>
        <row r="1323">
          <cell r="K1323">
            <v>6809244</v>
          </cell>
          <cell r="L1323">
            <v>0</v>
          </cell>
          <cell r="M1323">
            <v>2501</v>
          </cell>
        </row>
        <row r="1324">
          <cell r="K1324">
            <v>5683300</v>
          </cell>
          <cell r="L1324">
            <v>0</v>
          </cell>
          <cell r="M1324">
            <v>2241</v>
          </cell>
        </row>
        <row r="1325">
          <cell r="K1325">
            <v>5292812</v>
          </cell>
          <cell r="L1325">
            <v>0</v>
          </cell>
          <cell r="M1325">
            <v>2266</v>
          </cell>
        </row>
        <row r="1326">
          <cell r="K1326">
            <v>5156844</v>
          </cell>
          <cell r="L1326">
            <v>0</v>
          </cell>
          <cell r="M1326">
            <v>2241</v>
          </cell>
        </row>
        <row r="1327">
          <cell r="K1327">
            <v>5149160</v>
          </cell>
          <cell r="L1327">
            <v>0</v>
          </cell>
          <cell r="M1327">
            <v>2401</v>
          </cell>
        </row>
        <row r="1328">
          <cell r="K1328">
            <v>4137164</v>
          </cell>
          <cell r="L1328">
            <v>0</v>
          </cell>
          <cell r="M1328">
            <v>2266</v>
          </cell>
        </row>
        <row r="1329">
          <cell r="K1329">
            <v>3913588</v>
          </cell>
          <cell r="L1329">
            <v>0</v>
          </cell>
          <cell r="M1329">
            <v>2226</v>
          </cell>
        </row>
        <row r="1330">
          <cell r="K1330">
            <v>2254012</v>
          </cell>
          <cell r="L1330">
            <v>0</v>
          </cell>
          <cell r="M1330">
            <v>2401</v>
          </cell>
        </row>
        <row r="1331">
          <cell r="K1331">
            <v>1643748</v>
          </cell>
          <cell r="L1331">
            <v>0</v>
          </cell>
          <cell r="M1331">
            <v>2301</v>
          </cell>
        </row>
        <row r="1332">
          <cell r="K1332">
            <v>1553748</v>
          </cell>
          <cell r="L1332">
            <v>0</v>
          </cell>
          <cell r="M1332">
            <v>2241</v>
          </cell>
        </row>
        <row r="1333">
          <cell r="K1333">
            <v>1351260</v>
          </cell>
          <cell r="L1333">
            <v>0</v>
          </cell>
          <cell r="M1333">
            <v>2266</v>
          </cell>
        </row>
        <row r="1334">
          <cell r="K1334">
            <v>651536</v>
          </cell>
          <cell r="L1334">
            <v>0</v>
          </cell>
          <cell r="M1334">
            <v>2241</v>
          </cell>
        </row>
        <row r="1335">
          <cell r="K1335">
            <v>52089579</v>
          </cell>
          <cell r="L1335">
            <v>0</v>
          </cell>
          <cell r="M1335">
            <v>2300</v>
          </cell>
        </row>
        <row r="1336">
          <cell r="K1336">
            <v>50192469</v>
          </cell>
          <cell r="L1336">
            <v>0</v>
          </cell>
          <cell r="M1336">
            <v>2300</v>
          </cell>
        </row>
        <row r="1337">
          <cell r="K1337">
            <v>5455298</v>
          </cell>
          <cell r="L1337">
            <v>0</v>
          </cell>
          <cell r="M1337">
            <v>2400</v>
          </cell>
        </row>
        <row r="1338">
          <cell r="K1338">
            <v>1342414</v>
          </cell>
          <cell r="L1338">
            <v>0</v>
          </cell>
          <cell r="M1338">
            <v>2240</v>
          </cell>
        </row>
        <row r="1339">
          <cell r="K1339">
            <v>632999</v>
          </cell>
          <cell r="L1339">
            <v>0</v>
          </cell>
          <cell r="M1339">
            <v>2240</v>
          </cell>
        </row>
        <row r="1340">
          <cell r="K1340">
            <v>585927</v>
          </cell>
          <cell r="L1340">
            <v>0</v>
          </cell>
          <cell r="M1340">
            <v>2200</v>
          </cell>
        </row>
        <row r="1341">
          <cell r="K1341">
            <v>386338</v>
          </cell>
          <cell r="L1341">
            <v>0</v>
          </cell>
          <cell r="M1341">
            <v>2240</v>
          </cell>
        </row>
        <row r="1342">
          <cell r="K1342">
            <v>346891</v>
          </cell>
          <cell r="L1342">
            <v>0</v>
          </cell>
          <cell r="M1342">
            <v>2300</v>
          </cell>
        </row>
        <row r="1343">
          <cell r="K1343">
            <v>211293</v>
          </cell>
          <cell r="L1343">
            <v>0</v>
          </cell>
          <cell r="M1343">
            <v>2261</v>
          </cell>
        </row>
        <row r="1344">
          <cell r="K1344">
            <v>207326</v>
          </cell>
          <cell r="L1344">
            <v>0</v>
          </cell>
          <cell r="M1344">
            <v>2261</v>
          </cell>
        </row>
        <row r="1345">
          <cell r="K1345">
            <v>138541</v>
          </cell>
          <cell r="L1345">
            <v>0</v>
          </cell>
          <cell r="M1345">
            <v>2300</v>
          </cell>
        </row>
        <row r="1346">
          <cell r="K1346">
            <v>137684</v>
          </cell>
          <cell r="L1346">
            <v>0</v>
          </cell>
          <cell r="M1346">
            <v>2400</v>
          </cell>
        </row>
        <row r="1347">
          <cell r="K1347">
            <v>135242</v>
          </cell>
          <cell r="L1347">
            <v>0</v>
          </cell>
          <cell r="M1347">
            <v>2400</v>
          </cell>
        </row>
        <row r="1348">
          <cell r="K1348">
            <v>113504</v>
          </cell>
          <cell r="L1348">
            <v>0</v>
          </cell>
          <cell r="M1348">
            <v>2240</v>
          </cell>
        </row>
        <row r="1349">
          <cell r="K1349">
            <v>94161</v>
          </cell>
          <cell r="L1349">
            <v>0</v>
          </cell>
          <cell r="M1349">
            <v>2400</v>
          </cell>
        </row>
        <row r="1350">
          <cell r="K1350">
            <v>57259</v>
          </cell>
          <cell r="L1350">
            <v>0</v>
          </cell>
          <cell r="M1350">
            <v>2500</v>
          </cell>
        </row>
        <row r="1351">
          <cell r="K1351">
            <v>47277</v>
          </cell>
          <cell r="L1351">
            <v>0</v>
          </cell>
          <cell r="M1351">
            <v>2261</v>
          </cell>
        </row>
        <row r="1352">
          <cell r="K1352">
            <v>6815</v>
          </cell>
          <cell r="L1352">
            <v>0</v>
          </cell>
          <cell r="M1352">
            <v>2240</v>
          </cell>
        </row>
        <row r="1353">
          <cell r="K1353">
            <v>6098</v>
          </cell>
          <cell r="L1353">
            <v>0</v>
          </cell>
          <cell r="M1353">
            <v>2240</v>
          </cell>
        </row>
        <row r="1354">
          <cell r="K1354">
            <v>672</v>
          </cell>
          <cell r="L1354">
            <v>0</v>
          </cell>
          <cell r="M1354">
            <v>2240</v>
          </cell>
        </row>
        <row r="1355">
          <cell r="K1355">
            <v>64529482</v>
          </cell>
          <cell r="L1355">
            <v>0</v>
          </cell>
          <cell r="M1355">
            <v>2400</v>
          </cell>
        </row>
        <row r="1356">
          <cell r="K1356">
            <v>56593261</v>
          </cell>
          <cell r="L1356">
            <v>0</v>
          </cell>
          <cell r="M1356">
            <v>2240</v>
          </cell>
        </row>
        <row r="1357">
          <cell r="K1357">
            <v>41476607</v>
          </cell>
          <cell r="L1357">
            <v>0</v>
          </cell>
          <cell r="M1357">
            <v>2200</v>
          </cell>
        </row>
        <row r="1358">
          <cell r="K1358">
            <v>18816640</v>
          </cell>
          <cell r="L1358">
            <v>0</v>
          </cell>
          <cell r="M1358">
            <v>2300</v>
          </cell>
        </row>
        <row r="1359">
          <cell r="K1359">
            <v>14646647</v>
          </cell>
          <cell r="L1359">
            <v>0</v>
          </cell>
          <cell r="M1359">
            <v>2240</v>
          </cell>
        </row>
        <row r="1360">
          <cell r="K1360">
            <v>13999980</v>
          </cell>
          <cell r="L1360">
            <v>0</v>
          </cell>
          <cell r="M1360">
            <v>2400</v>
          </cell>
        </row>
        <row r="1361">
          <cell r="K1361">
            <v>13206832</v>
          </cell>
          <cell r="L1361">
            <v>0</v>
          </cell>
          <cell r="M1361">
            <v>2400</v>
          </cell>
        </row>
        <row r="1362">
          <cell r="K1362">
            <v>11959984</v>
          </cell>
          <cell r="L1362">
            <v>0</v>
          </cell>
          <cell r="M1362">
            <v>2300</v>
          </cell>
        </row>
        <row r="1363">
          <cell r="K1363">
            <v>8516655</v>
          </cell>
          <cell r="L1363">
            <v>0</v>
          </cell>
          <cell r="M1363">
            <v>2261</v>
          </cell>
        </row>
        <row r="1364">
          <cell r="K1364">
            <v>8223323</v>
          </cell>
          <cell r="L1364">
            <v>0</v>
          </cell>
          <cell r="M1364">
            <v>2240</v>
          </cell>
        </row>
        <row r="1365">
          <cell r="K1365">
            <v>7086659</v>
          </cell>
          <cell r="L1365">
            <v>0</v>
          </cell>
          <cell r="M1365">
            <v>2240</v>
          </cell>
        </row>
        <row r="1366">
          <cell r="K1366">
            <v>6329990</v>
          </cell>
          <cell r="L1366">
            <v>0</v>
          </cell>
          <cell r="M1366">
            <v>2300</v>
          </cell>
        </row>
        <row r="1367">
          <cell r="K1367">
            <v>5716658</v>
          </cell>
          <cell r="L1367">
            <v>0</v>
          </cell>
          <cell r="M1367">
            <v>2300</v>
          </cell>
        </row>
        <row r="1368">
          <cell r="K1368">
            <v>5096662</v>
          </cell>
          <cell r="L1368">
            <v>0</v>
          </cell>
          <cell r="M1368">
            <v>2500</v>
          </cell>
        </row>
        <row r="1369">
          <cell r="K1369">
            <v>4866660</v>
          </cell>
          <cell r="L1369">
            <v>0</v>
          </cell>
          <cell r="M1369">
            <v>2240</v>
          </cell>
        </row>
        <row r="1370">
          <cell r="K1370">
            <v>3649995</v>
          </cell>
          <cell r="L1370">
            <v>0</v>
          </cell>
          <cell r="M1370">
            <v>2400</v>
          </cell>
        </row>
        <row r="1371">
          <cell r="K1371">
            <v>3376663</v>
          </cell>
          <cell r="L1371">
            <v>0</v>
          </cell>
          <cell r="M1371">
            <v>2261</v>
          </cell>
        </row>
        <row r="1372">
          <cell r="K1372">
            <v>2433330</v>
          </cell>
          <cell r="L1372">
            <v>0</v>
          </cell>
          <cell r="M1372">
            <v>2300</v>
          </cell>
        </row>
        <row r="1373">
          <cell r="K1373">
            <v>2203331</v>
          </cell>
          <cell r="L1373">
            <v>0</v>
          </cell>
          <cell r="M1373">
            <v>2221</v>
          </cell>
        </row>
        <row r="1374">
          <cell r="K1374">
            <v>2109997</v>
          </cell>
          <cell r="L1374">
            <v>0</v>
          </cell>
          <cell r="M1374">
            <v>2261</v>
          </cell>
        </row>
        <row r="1375">
          <cell r="K1375">
            <v>1216665</v>
          </cell>
          <cell r="L1375">
            <v>0</v>
          </cell>
          <cell r="M1375">
            <v>2240</v>
          </cell>
        </row>
        <row r="1376">
          <cell r="K1376">
            <v>1216665</v>
          </cell>
          <cell r="L1376">
            <v>0</v>
          </cell>
          <cell r="M1376">
            <v>2261</v>
          </cell>
        </row>
        <row r="1377">
          <cell r="K1377">
            <v>1019999</v>
          </cell>
          <cell r="L1377">
            <v>0</v>
          </cell>
          <cell r="M1377">
            <v>2240</v>
          </cell>
        </row>
        <row r="1378">
          <cell r="K1378">
            <v>88256835</v>
          </cell>
          <cell r="L1378">
            <v>0</v>
          </cell>
          <cell r="M1378">
            <v>2240</v>
          </cell>
        </row>
        <row r="1379">
          <cell r="K1379">
            <v>58982869</v>
          </cell>
          <cell r="L1379">
            <v>0</v>
          </cell>
          <cell r="M1379">
            <v>2200</v>
          </cell>
        </row>
        <row r="1380">
          <cell r="K1380">
            <v>27641965</v>
          </cell>
          <cell r="L1380">
            <v>0</v>
          </cell>
          <cell r="M1380">
            <v>2300</v>
          </cell>
        </row>
        <row r="1381">
          <cell r="K1381">
            <v>22938764</v>
          </cell>
          <cell r="L1381">
            <v>0</v>
          </cell>
          <cell r="M1381">
            <v>2404</v>
          </cell>
        </row>
        <row r="1382">
          <cell r="K1382">
            <v>22109508</v>
          </cell>
          <cell r="L1382">
            <v>0</v>
          </cell>
          <cell r="M1382">
            <v>2240</v>
          </cell>
        </row>
        <row r="1383">
          <cell r="K1383">
            <v>21886476</v>
          </cell>
          <cell r="L1383">
            <v>0</v>
          </cell>
          <cell r="M1383">
            <v>2240</v>
          </cell>
        </row>
        <row r="1384">
          <cell r="K1384">
            <v>18422135</v>
          </cell>
          <cell r="L1384">
            <v>0</v>
          </cell>
          <cell r="M1384">
            <v>2300</v>
          </cell>
        </row>
        <row r="1385">
          <cell r="K1385">
            <v>13939330</v>
          </cell>
          <cell r="L1385">
            <v>0</v>
          </cell>
          <cell r="M1385">
            <v>2404</v>
          </cell>
        </row>
        <row r="1386">
          <cell r="K1386">
            <v>12896940</v>
          </cell>
          <cell r="L1386">
            <v>0</v>
          </cell>
          <cell r="M1386">
            <v>2268</v>
          </cell>
        </row>
        <row r="1387">
          <cell r="K1387">
            <v>11054520</v>
          </cell>
          <cell r="L1387">
            <v>0</v>
          </cell>
          <cell r="M1387">
            <v>2404</v>
          </cell>
        </row>
        <row r="1388">
          <cell r="K1388">
            <v>11038688</v>
          </cell>
          <cell r="L1388">
            <v>0</v>
          </cell>
          <cell r="M1388">
            <v>2300</v>
          </cell>
        </row>
        <row r="1389">
          <cell r="K1389">
            <v>9214565</v>
          </cell>
          <cell r="L1389">
            <v>0</v>
          </cell>
          <cell r="M1389">
            <v>2300</v>
          </cell>
        </row>
        <row r="1390">
          <cell r="K1390">
            <v>7369680</v>
          </cell>
          <cell r="L1390">
            <v>0</v>
          </cell>
          <cell r="M1390">
            <v>2240</v>
          </cell>
        </row>
        <row r="1391">
          <cell r="K1391">
            <v>5703000</v>
          </cell>
          <cell r="L1391">
            <v>0</v>
          </cell>
          <cell r="M1391">
            <v>2500</v>
          </cell>
        </row>
        <row r="1392">
          <cell r="K1392">
            <v>5527260</v>
          </cell>
          <cell r="L1392">
            <v>0</v>
          </cell>
          <cell r="M1392">
            <v>2404</v>
          </cell>
        </row>
        <row r="1393">
          <cell r="K1393">
            <v>5356288</v>
          </cell>
          <cell r="L1393">
            <v>0</v>
          </cell>
          <cell r="M1393">
            <v>2300</v>
          </cell>
        </row>
        <row r="1394">
          <cell r="K1394">
            <v>3731369</v>
          </cell>
          <cell r="L1394">
            <v>0</v>
          </cell>
          <cell r="M1394">
            <v>2240</v>
          </cell>
        </row>
        <row r="1395">
          <cell r="K1395">
            <v>1864018</v>
          </cell>
          <cell r="L1395">
            <v>0</v>
          </cell>
          <cell r="M1395">
            <v>2268</v>
          </cell>
        </row>
        <row r="1396">
          <cell r="K1396">
            <v>1852286</v>
          </cell>
          <cell r="L1396">
            <v>0</v>
          </cell>
          <cell r="M1396">
            <v>2228</v>
          </cell>
        </row>
        <row r="1397">
          <cell r="K1397">
            <v>1851352</v>
          </cell>
          <cell r="L1397">
            <v>0</v>
          </cell>
          <cell r="M1397">
            <v>2268</v>
          </cell>
        </row>
        <row r="1398">
          <cell r="K1398">
            <v>1842420</v>
          </cell>
          <cell r="L1398">
            <v>0</v>
          </cell>
          <cell r="M1398">
            <v>2240</v>
          </cell>
        </row>
        <row r="1399">
          <cell r="K1399">
            <v>1842420</v>
          </cell>
          <cell r="L1399">
            <v>0</v>
          </cell>
          <cell r="M1399">
            <v>2268</v>
          </cell>
        </row>
        <row r="1400">
          <cell r="K1400">
            <v>1840454</v>
          </cell>
          <cell r="L1400">
            <v>0</v>
          </cell>
          <cell r="M1400">
            <v>2240</v>
          </cell>
        </row>
        <row r="1401">
          <cell r="K1401">
            <v>822712000</v>
          </cell>
          <cell r="L1401">
            <v>0</v>
          </cell>
          <cell r="M1401">
            <v>2242</v>
          </cell>
        </row>
        <row r="1402">
          <cell r="K1402">
            <v>509022378</v>
          </cell>
          <cell r="L1402">
            <v>0</v>
          </cell>
          <cell r="M1402">
            <v>2202</v>
          </cell>
        </row>
        <row r="1403">
          <cell r="K1403">
            <v>257543808</v>
          </cell>
          <cell r="L1403">
            <v>0</v>
          </cell>
          <cell r="M1403">
            <v>2303</v>
          </cell>
        </row>
        <row r="1404">
          <cell r="K1404">
            <v>227106384</v>
          </cell>
          <cell r="L1404">
            <v>0</v>
          </cell>
          <cell r="M1404">
            <v>2265</v>
          </cell>
        </row>
        <row r="1405">
          <cell r="K1405">
            <v>217304500</v>
          </cell>
          <cell r="L1405">
            <v>0</v>
          </cell>
          <cell r="M1405">
            <v>2242</v>
          </cell>
        </row>
        <row r="1406">
          <cell r="K1406">
            <v>177096437</v>
          </cell>
          <cell r="L1406">
            <v>0</v>
          </cell>
          <cell r="M1406">
            <v>2303</v>
          </cell>
        </row>
        <row r="1407">
          <cell r="K1407">
            <v>165059971</v>
          </cell>
          <cell r="L1407">
            <v>0</v>
          </cell>
          <cell r="M1407">
            <v>2403</v>
          </cell>
        </row>
        <row r="1408">
          <cell r="K1408">
            <v>133215259</v>
          </cell>
          <cell r="L1408">
            <v>0</v>
          </cell>
          <cell r="M1408">
            <v>2403</v>
          </cell>
        </row>
        <row r="1409">
          <cell r="K1409">
            <v>112249635</v>
          </cell>
          <cell r="L1409">
            <v>0</v>
          </cell>
          <cell r="M1409">
            <v>2403</v>
          </cell>
        </row>
        <row r="1410">
          <cell r="K1410">
            <v>93585148</v>
          </cell>
          <cell r="L1410">
            <v>0</v>
          </cell>
          <cell r="M1410">
            <v>2503</v>
          </cell>
        </row>
        <row r="1411">
          <cell r="K1411">
            <v>86794307</v>
          </cell>
          <cell r="L1411">
            <v>0</v>
          </cell>
          <cell r="M1411">
            <v>2242</v>
          </cell>
        </row>
        <row r="1412">
          <cell r="K1412">
            <v>82443115</v>
          </cell>
          <cell r="L1412">
            <v>0</v>
          </cell>
          <cell r="M1412">
            <v>2242</v>
          </cell>
        </row>
        <row r="1413">
          <cell r="K1413">
            <v>75011608</v>
          </cell>
          <cell r="L1413">
            <v>0</v>
          </cell>
          <cell r="M1413">
            <v>2265</v>
          </cell>
        </row>
        <row r="1414">
          <cell r="K1414">
            <v>72074234</v>
          </cell>
          <cell r="L1414">
            <v>0</v>
          </cell>
          <cell r="M1414">
            <v>2303</v>
          </cell>
        </row>
        <row r="1415">
          <cell r="K1415">
            <v>62841978</v>
          </cell>
          <cell r="L1415">
            <v>0</v>
          </cell>
          <cell r="M1415">
            <v>2303</v>
          </cell>
        </row>
        <row r="1416">
          <cell r="K1416">
            <v>52467986</v>
          </cell>
          <cell r="L1416">
            <v>0</v>
          </cell>
          <cell r="M1416">
            <v>2303</v>
          </cell>
        </row>
        <row r="1417">
          <cell r="K1417">
            <v>50141078</v>
          </cell>
          <cell r="L1417">
            <v>0</v>
          </cell>
          <cell r="M1417">
            <v>2265</v>
          </cell>
        </row>
        <row r="1418">
          <cell r="K1418">
            <v>47728995</v>
          </cell>
          <cell r="L1418">
            <v>0</v>
          </cell>
          <cell r="M1418">
            <v>2242</v>
          </cell>
        </row>
        <row r="1419">
          <cell r="K1419">
            <v>32595269</v>
          </cell>
          <cell r="L1419">
            <v>0</v>
          </cell>
          <cell r="M1419">
            <v>2225</v>
          </cell>
        </row>
        <row r="1420">
          <cell r="K1420">
            <v>29406573</v>
          </cell>
          <cell r="L1420">
            <v>0</v>
          </cell>
          <cell r="M1420">
            <v>2403</v>
          </cell>
        </row>
        <row r="1421">
          <cell r="K1421">
            <v>17518941</v>
          </cell>
          <cell r="L1421">
            <v>0</v>
          </cell>
          <cell r="M1421">
            <v>2242</v>
          </cell>
        </row>
        <row r="1422">
          <cell r="K1422">
            <v>13814378</v>
          </cell>
          <cell r="L1422">
            <v>0</v>
          </cell>
          <cell r="M1422">
            <v>2265</v>
          </cell>
        </row>
        <row r="1423">
          <cell r="K1423">
            <v>12672528</v>
          </cell>
          <cell r="L1423">
            <v>0</v>
          </cell>
          <cell r="M1423">
            <v>2242</v>
          </cell>
        </row>
        <row r="1424">
          <cell r="K1424">
            <v>295792500</v>
          </cell>
          <cell r="L1424">
            <v>0</v>
          </cell>
          <cell r="M1424">
            <v>2403</v>
          </cell>
        </row>
        <row r="1425">
          <cell r="K1425">
            <v>191656250</v>
          </cell>
          <cell r="L1425">
            <v>0</v>
          </cell>
          <cell r="M1425">
            <v>2303</v>
          </cell>
        </row>
        <row r="1426">
          <cell r="K1426">
            <v>177260000</v>
          </cell>
          <cell r="L1426">
            <v>0</v>
          </cell>
          <cell r="M1426">
            <v>2242</v>
          </cell>
        </row>
        <row r="1427">
          <cell r="K1427">
            <v>118133750</v>
          </cell>
          <cell r="L1427">
            <v>0</v>
          </cell>
          <cell r="M1427">
            <v>2202</v>
          </cell>
        </row>
        <row r="1428">
          <cell r="K1428">
            <v>84655000</v>
          </cell>
          <cell r="L1428">
            <v>0</v>
          </cell>
          <cell r="M1428">
            <v>2403</v>
          </cell>
        </row>
        <row r="1429">
          <cell r="K1429">
            <v>59223750</v>
          </cell>
          <cell r="L1429">
            <v>0</v>
          </cell>
          <cell r="M1429">
            <v>2303</v>
          </cell>
        </row>
        <row r="1430">
          <cell r="K1430">
            <v>43346250</v>
          </cell>
          <cell r="L1430">
            <v>0</v>
          </cell>
          <cell r="M1430">
            <v>2242</v>
          </cell>
        </row>
        <row r="1431">
          <cell r="K1431">
            <v>41755000</v>
          </cell>
          <cell r="L1431">
            <v>0</v>
          </cell>
          <cell r="M1431">
            <v>2242</v>
          </cell>
        </row>
        <row r="1432">
          <cell r="K1432">
            <v>24506250</v>
          </cell>
          <cell r="L1432">
            <v>0</v>
          </cell>
          <cell r="M1432">
            <v>2265</v>
          </cell>
        </row>
        <row r="1433">
          <cell r="K1433">
            <v>17775000</v>
          </cell>
          <cell r="L1433">
            <v>0</v>
          </cell>
          <cell r="M1433">
            <v>2242</v>
          </cell>
        </row>
        <row r="1434">
          <cell r="K1434">
            <v>15492814</v>
          </cell>
          <cell r="L1434">
            <v>0</v>
          </cell>
          <cell r="M1434">
            <v>2403</v>
          </cell>
        </row>
        <row r="1435">
          <cell r="K1435">
            <v>14775000</v>
          </cell>
          <cell r="L1435">
            <v>0</v>
          </cell>
          <cell r="M1435">
            <v>2303</v>
          </cell>
        </row>
        <row r="1436">
          <cell r="K1436">
            <v>14305000</v>
          </cell>
          <cell r="L1436">
            <v>0</v>
          </cell>
          <cell r="M1436">
            <v>2503</v>
          </cell>
        </row>
        <row r="1437">
          <cell r="K1437">
            <v>13975000</v>
          </cell>
          <cell r="L1437">
            <v>0</v>
          </cell>
          <cell r="M1437">
            <v>2303</v>
          </cell>
        </row>
        <row r="1438">
          <cell r="K1438">
            <v>12975000</v>
          </cell>
          <cell r="L1438">
            <v>0</v>
          </cell>
          <cell r="M1438">
            <v>2242</v>
          </cell>
        </row>
        <row r="1439">
          <cell r="K1439">
            <v>11798611</v>
          </cell>
          <cell r="L1439">
            <v>0</v>
          </cell>
          <cell r="M1439">
            <v>2303</v>
          </cell>
        </row>
        <row r="1440">
          <cell r="K1440">
            <v>9931250</v>
          </cell>
          <cell r="L1440">
            <v>0</v>
          </cell>
          <cell r="M1440">
            <v>2403</v>
          </cell>
        </row>
        <row r="1441">
          <cell r="K1441">
            <v>4873750</v>
          </cell>
          <cell r="L1441">
            <v>0</v>
          </cell>
          <cell r="M1441">
            <v>2265</v>
          </cell>
        </row>
        <row r="1442">
          <cell r="K1442">
            <v>4043750</v>
          </cell>
          <cell r="L1442">
            <v>0</v>
          </cell>
          <cell r="M1442">
            <v>2225</v>
          </cell>
        </row>
        <row r="1443">
          <cell r="K1443">
            <v>4043750</v>
          </cell>
          <cell r="L1443">
            <v>0</v>
          </cell>
          <cell r="M1443">
            <v>2265</v>
          </cell>
        </row>
        <row r="1444">
          <cell r="K1444">
            <v>3943750</v>
          </cell>
          <cell r="L1444">
            <v>0</v>
          </cell>
          <cell r="M1444">
            <v>2265</v>
          </cell>
        </row>
        <row r="1445">
          <cell r="K1445">
            <v>3443750</v>
          </cell>
          <cell r="L1445">
            <v>0</v>
          </cell>
          <cell r="M1445">
            <v>2242</v>
          </cell>
        </row>
        <row r="1446">
          <cell r="K1446">
            <v>3243750</v>
          </cell>
          <cell r="L1446">
            <v>0</v>
          </cell>
          <cell r="M1446">
            <v>2242</v>
          </cell>
        </row>
        <row r="1447">
          <cell r="K1447">
            <v>420544097</v>
          </cell>
          <cell r="L1447">
            <v>0</v>
          </cell>
          <cell r="M1447">
            <v>2246</v>
          </cell>
        </row>
        <row r="1448">
          <cell r="K1448">
            <v>299508950</v>
          </cell>
          <cell r="L1448">
            <v>0</v>
          </cell>
          <cell r="M1448">
            <v>2206</v>
          </cell>
        </row>
        <row r="1449">
          <cell r="K1449">
            <v>130889316</v>
          </cell>
          <cell r="L1449">
            <v>0</v>
          </cell>
          <cell r="M1449">
            <v>2305</v>
          </cell>
        </row>
        <row r="1450">
          <cell r="K1450">
            <v>110380068</v>
          </cell>
          <cell r="L1450">
            <v>0</v>
          </cell>
          <cell r="M1450">
            <v>2405</v>
          </cell>
        </row>
        <row r="1451">
          <cell r="K1451">
            <v>108856470</v>
          </cell>
          <cell r="L1451">
            <v>0</v>
          </cell>
          <cell r="M1451">
            <v>2246</v>
          </cell>
        </row>
        <row r="1452">
          <cell r="K1452">
            <v>94159868</v>
          </cell>
          <cell r="L1452">
            <v>0</v>
          </cell>
          <cell r="M1452">
            <v>2305</v>
          </cell>
        </row>
        <row r="1453">
          <cell r="K1453">
            <v>63680460</v>
          </cell>
          <cell r="L1453">
            <v>0</v>
          </cell>
          <cell r="M1453">
            <v>2269</v>
          </cell>
        </row>
        <row r="1454">
          <cell r="K1454">
            <v>62548596</v>
          </cell>
          <cell r="L1454">
            <v>0</v>
          </cell>
          <cell r="M1454">
            <v>2246</v>
          </cell>
        </row>
        <row r="1455">
          <cell r="K1455">
            <v>59137662</v>
          </cell>
          <cell r="L1455">
            <v>0</v>
          </cell>
          <cell r="M1455">
            <v>2405</v>
          </cell>
        </row>
        <row r="1456">
          <cell r="K1456">
            <v>50487628</v>
          </cell>
          <cell r="L1456">
            <v>0</v>
          </cell>
          <cell r="M1456">
            <v>2246</v>
          </cell>
        </row>
        <row r="1457">
          <cell r="K1457">
            <v>48649118</v>
          </cell>
          <cell r="L1457">
            <v>0</v>
          </cell>
          <cell r="M1457">
            <v>2505</v>
          </cell>
        </row>
        <row r="1458">
          <cell r="K1458">
            <v>47056628</v>
          </cell>
          <cell r="L1458">
            <v>0</v>
          </cell>
          <cell r="M1458">
            <v>2305</v>
          </cell>
        </row>
        <row r="1459">
          <cell r="K1459">
            <v>42007268</v>
          </cell>
          <cell r="L1459">
            <v>0</v>
          </cell>
          <cell r="M1459">
            <v>2305</v>
          </cell>
        </row>
        <row r="1460">
          <cell r="K1460">
            <v>39351940</v>
          </cell>
          <cell r="L1460">
            <v>0</v>
          </cell>
          <cell r="M1460">
            <v>2246</v>
          </cell>
        </row>
        <row r="1461">
          <cell r="K1461">
            <v>29629060</v>
          </cell>
          <cell r="L1461">
            <v>0</v>
          </cell>
          <cell r="M1461">
            <v>2269</v>
          </cell>
        </row>
        <row r="1462">
          <cell r="K1462">
            <v>26608000</v>
          </cell>
          <cell r="L1462">
            <v>0</v>
          </cell>
          <cell r="M1462">
            <v>2405</v>
          </cell>
        </row>
        <row r="1463">
          <cell r="K1463">
            <v>24523945</v>
          </cell>
          <cell r="L1463">
            <v>0</v>
          </cell>
          <cell r="M1463">
            <v>2405</v>
          </cell>
        </row>
        <row r="1464">
          <cell r="K1464">
            <v>19818000</v>
          </cell>
          <cell r="L1464">
            <v>0</v>
          </cell>
          <cell r="M1464">
            <v>2269</v>
          </cell>
        </row>
        <row r="1465">
          <cell r="K1465">
            <v>19030710</v>
          </cell>
          <cell r="L1465">
            <v>0</v>
          </cell>
          <cell r="M1465">
            <v>2229</v>
          </cell>
        </row>
        <row r="1466">
          <cell r="K1466">
            <v>18699280</v>
          </cell>
          <cell r="L1466">
            <v>0</v>
          </cell>
          <cell r="M1466">
            <v>2305</v>
          </cell>
        </row>
        <row r="1467">
          <cell r="K1467">
            <v>9909000</v>
          </cell>
          <cell r="L1467">
            <v>0</v>
          </cell>
          <cell r="M1467">
            <v>2246</v>
          </cell>
        </row>
        <row r="1468">
          <cell r="K1468">
            <v>9909000</v>
          </cell>
          <cell r="L1468">
            <v>0</v>
          </cell>
          <cell r="M1468">
            <v>2246</v>
          </cell>
        </row>
        <row r="1469">
          <cell r="K1469">
            <v>9909000</v>
          </cell>
          <cell r="L1469">
            <v>0</v>
          </cell>
          <cell r="M1469">
            <v>2269</v>
          </cell>
        </row>
        <row r="1470">
          <cell r="K1470">
            <v>471029081</v>
          </cell>
          <cell r="L1470">
            <v>0</v>
          </cell>
          <cell r="M1470">
            <v>2244</v>
          </cell>
        </row>
        <row r="1471">
          <cell r="K1471">
            <v>310498405</v>
          </cell>
          <cell r="L1471">
            <v>0</v>
          </cell>
          <cell r="M1471">
            <v>2204</v>
          </cell>
        </row>
        <row r="1472">
          <cell r="K1472">
            <v>145883741</v>
          </cell>
          <cell r="L1472">
            <v>0</v>
          </cell>
          <cell r="M1472">
            <v>2304</v>
          </cell>
        </row>
        <row r="1473">
          <cell r="K1473">
            <v>121814337</v>
          </cell>
          <cell r="L1473">
            <v>0</v>
          </cell>
          <cell r="M1473">
            <v>2244</v>
          </cell>
        </row>
        <row r="1474">
          <cell r="K1474">
            <v>112080292</v>
          </cell>
          <cell r="L1474">
            <v>0</v>
          </cell>
          <cell r="M1474">
            <v>2404</v>
          </cell>
        </row>
        <row r="1475">
          <cell r="K1475">
            <v>93325111</v>
          </cell>
          <cell r="L1475">
            <v>0</v>
          </cell>
          <cell r="M1475">
            <v>2304</v>
          </cell>
        </row>
        <row r="1476">
          <cell r="K1476">
            <v>88372357</v>
          </cell>
          <cell r="L1476">
            <v>0</v>
          </cell>
          <cell r="M1476">
            <v>2244</v>
          </cell>
        </row>
        <row r="1477">
          <cell r="K1477">
            <v>64773927</v>
          </cell>
          <cell r="L1477">
            <v>0</v>
          </cell>
          <cell r="M1477">
            <v>2268</v>
          </cell>
        </row>
        <row r="1478">
          <cell r="K1478">
            <v>59686634</v>
          </cell>
          <cell r="L1478">
            <v>0</v>
          </cell>
          <cell r="M1478">
            <v>2404</v>
          </cell>
        </row>
        <row r="1479">
          <cell r="K1479">
            <v>58288434</v>
          </cell>
          <cell r="L1479">
            <v>0</v>
          </cell>
          <cell r="M1479">
            <v>2404</v>
          </cell>
        </row>
        <row r="1480">
          <cell r="K1480">
            <v>50159753</v>
          </cell>
          <cell r="L1480">
            <v>0</v>
          </cell>
          <cell r="M1480">
            <v>2304</v>
          </cell>
        </row>
        <row r="1481">
          <cell r="K1481">
            <v>45608178</v>
          </cell>
          <cell r="L1481">
            <v>0</v>
          </cell>
          <cell r="M1481">
            <v>2504</v>
          </cell>
        </row>
        <row r="1482">
          <cell r="K1482">
            <v>43901900</v>
          </cell>
          <cell r="L1482">
            <v>0</v>
          </cell>
          <cell r="M1482">
            <v>2404</v>
          </cell>
        </row>
        <row r="1483">
          <cell r="K1483">
            <v>43316000</v>
          </cell>
          <cell r="L1483">
            <v>0</v>
          </cell>
          <cell r="M1483">
            <v>2304</v>
          </cell>
        </row>
        <row r="1484">
          <cell r="K1484">
            <v>35816335</v>
          </cell>
          <cell r="L1484">
            <v>0</v>
          </cell>
          <cell r="M1484">
            <v>2244</v>
          </cell>
        </row>
        <row r="1485">
          <cell r="K1485">
            <v>34345182</v>
          </cell>
          <cell r="L1485">
            <v>0</v>
          </cell>
          <cell r="M1485">
            <v>2268</v>
          </cell>
        </row>
        <row r="1486">
          <cell r="K1486">
            <v>33567840</v>
          </cell>
          <cell r="L1486">
            <v>0</v>
          </cell>
          <cell r="M1486">
            <v>2244</v>
          </cell>
        </row>
        <row r="1487">
          <cell r="K1487">
            <v>20033307</v>
          </cell>
          <cell r="L1487">
            <v>0</v>
          </cell>
          <cell r="M1487">
            <v>2304</v>
          </cell>
        </row>
        <row r="1488">
          <cell r="K1488">
            <v>10851568</v>
          </cell>
          <cell r="L1488">
            <v>0</v>
          </cell>
          <cell r="M1488">
            <v>2268</v>
          </cell>
        </row>
        <row r="1489">
          <cell r="K1489">
            <v>10403568</v>
          </cell>
          <cell r="L1489">
            <v>0</v>
          </cell>
          <cell r="M1489">
            <v>2228</v>
          </cell>
        </row>
        <row r="1490">
          <cell r="K1490">
            <v>9629738</v>
          </cell>
          <cell r="L1490">
            <v>0</v>
          </cell>
          <cell r="M1490">
            <v>2244</v>
          </cell>
        </row>
        <row r="1491">
          <cell r="K1491">
            <v>9629738</v>
          </cell>
          <cell r="L1491">
            <v>0</v>
          </cell>
          <cell r="M1491">
            <v>2244</v>
          </cell>
        </row>
        <row r="1492">
          <cell r="K1492">
            <v>9629738</v>
          </cell>
          <cell r="L1492">
            <v>0</v>
          </cell>
          <cell r="M1492">
            <v>2268</v>
          </cell>
        </row>
        <row r="1493">
          <cell r="K1493">
            <v>1254961648</v>
          </cell>
          <cell r="L1493">
            <v>0</v>
          </cell>
          <cell r="M1493">
            <v>2243</v>
          </cell>
        </row>
        <row r="1494">
          <cell r="K1494">
            <v>1023238077</v>
          </cell>
          <cell r="L1494">
            <v>0</v>
          </cell>
          <cell r="M1494">
            <v>2203</v>
          </cell>
        </row>
        <row r="1495">
          <cell r="K1495">
            <v>563422186</v>
          </cell>
          <cell r="L1495">
            <v>0</v>
          </cell>
          <cell r="M1495">
            <v>2402</v>
          </cell>
        </row>
        <row r="1496">
          <cell r="K1496">
            <v>461795935</v>
          </cell>
          <cell r="L1496">
            <v>0</v>
          </cell>
          <cell r="M1496">
            <v>2302</v>
          </cell>
        </row>
        <row r="1497">
          <cell r="K1497">
            <v>433098736</v>
          </cell>
          <cell r="L1497">
            <v>0</v>
          </cell>
          <cell r="M1497">
            <v>2243</v>
          </cell>
        </row>
        <row r="1498">
          <cell r="K1498">
            <v>390662684</v>
          </cell>
          <cell r="L1498">
            <v>0</v>
          </cell>
          <cell r="M1498">
            <v>2302</v>
          </cell>
        </row>
        <row r="1499">
          <cell r="K1499">
            <v>318973662</v>
          </cell>
          <cell r="L1499">
            <v>0</v>
          </cell>
          <cell r="M1499">
            <v>2502</v>
          </cell>
        </row>
        <row r="1500">
          <cell r="K1500">
            <v>313725272</v>
          </cell>
          <cell r="L1500">
            <v>0</v>
          </cell>
          <cell r="M1500">
            <v>2302</v>
          </cell>
        </row>
        <row r="1501">
          <cell r="K1501">
            <v>280391131</v>
          </cell>
          <cell r="L1501">
            <v>0</v>
          </cell>
          <cell r="M1501">
            <v>2243</v>
          </cell>
        </row>
        <row r="1502">
          <cell r="K1502">
            <v>262506882</v>
          </cell>
          <cell r="L1502">
            <v>0</v>
          </cell>
          <cell r="M1502">
            <v>2267</v>
          </cell>
        </row>
        <row r="1503">
          <cell r="K1503">
            <v>225678288</v>
          </cell>
          <cell r="L1503">
            <v>0</v>
          </cell>
          <cell r="M1503">
            <v>2302</v>
          </cell>
        </row>
        <row r="1504">
          <cell r="K1504">
            <v>222979509</v>
          </cell>
          <cell r="L1504">
            <v>0</v>
          </cell>
          <cell r="M1504">
            <v>2243</v>
          </cell>
        </row>
        <row r="1505">
          <cell r="K1505">
            <v>181004341</v>
          </cell>
          <cell r="L1505">
            <v>0</v>
          </cell>
          <cell r="M1505">
            <v>2402</v>
          </cell>
        </row>
        <row r="1506">
          <cell r="K1506">
            <v>175941304</v>
          </cell>
          <cell r="L1506">
            <v>0</v>
          </cell>
          <cell r="M1506">
            <v>2402</v>
          </cell>
        </row>
        <row r="1507">
          <cell r="K1507">
            <v>151523302</v>
          </cell>
          <cell r="L1507">
            <v>0</v>
          </cell>
          <cell r="M1507">
            <v>2243</v>
          </cell>
        </row>
        <row r="1508">
          <cell r="K1508">
            <v>144191588</v>
          </cell>
          <cell r="L1508">
            <v>0</v>
          </cell>
          <cell r="M1508">
            <v>2267</v>
          </cell>
        </row>
        <row r="1509">
          <cell r="K1509">
            <v>132891606</v>
          </cell>
          <cell r="L1509">
            <v>0</v>
          </cell>
          <cell r="M1509">
            <v>2227</v>
          </cell>
        </row>
        <row r="1510">
          <cell r="K1510">
            <v>125836476</v>
          </cell>
          <cell r="L1510">
            <v>0</v>
          </cell>
          <cell r="M1510">
            <v>2402</v>
          </cell>
        </row>
        <row r="1511">
          <cell r="K1511">
            <v>116350188</v>
          </cell>
          <cell r="L1511">
            <v>0</v>
          </cell>
          <cell r="M1511">
            <v>2243</v>
          </cell>
        </row>
        <row r="1512">
          <cell r="K1512">
            <v>104234667</v>
          </cell>
          <cell r="L1512">
            <v>0</v>
          </cell>
          <cell r="M1512">
            <v>2267</v>
          </cell>
        </row>
        <row r="1513">
          <cell r="K1513">
            <v>81754939</v>
          </cell>
          <cell r="L1513">
            <v>0</v>
          </cell>
          <cell r="M1513">
            <v>2302</v>
          </cell>
        </row>
        <row r="1514">
          <cell r="K1514">
            <v>48690045</v>
          </cell>
          <cell r="L1514">
            <v>0</v>
          </cell>
          <cell r="M1514">
            <v>2243</v>
          </cell>
        </row>
        <row r="1515">
          <cell r="K1515">
            <v>26497991</v>
          </cell>
          <cell r="L1515">
            <v>0</v>
          </cell>
          <cell r="M1515">
            <v>2267</v>
          </cell>
        </row>
        <row r="1516">
          <cell r="K1516">
            <v>71938776</v>
          </cell>
          <cell r="L1516">
            <v>0</v>
          </cell>
          <cell r="M1516">
            <v>2248</v>
          </cell>
        </row>
        <row r="1517">
          <cell r="K1517">
            <v>58163265</v>
          </cell>
          <cell r="L1517">
            <v>0</v>
          </cell>
          <cell r="M1517">
            <v>2208</v>
          </cell>
        </row>
        <row r="1518">
          <cell r="K1518">
            <v>26020408</v>
          </cell>
          <cell r="L1518">
            <v>0</v>
          </cell>
          <cell r="M1518">
            <v>2307</v>
          </cell>
        </row>
        <row r="1519">
          <cell r="K1519">
            <v>19907959</v>
          </cell>
          <cell r="L1519">
            <v>0</v>
          </cell>
          <cell r="M1519">
            <v>2248</v>
          </cell>
        </row>
        <row r="1520">
          <cell r="K1520">
            <v>19907959</v>
          </cell>
          <cell r="L1520">
            <v>0</v>
          </cell>
          <cell r="M1520">
            <v>2407</v>
          </cell>
        </row>
        <row r="1521">
          <cell r="K1521">
            <v>15306122</v>
          </cell>
          <cell r="L1521">
            <v>0</v>
          </cell>
          <cell r="M1521">
            <v>2307</v>
          </cell>
        </row>
        <row r="1522">
          <cell r="K1522">
            <v>10714286</v>
          </cell>
          <cell r="L1522">
            <v>0</v>
          </cell>
          <cell r="M1522">
            <v>2248</v>
          </cell>
        </row>
        <row r="1523">
          <cell r="K1523">
            <v>10714286</v>
          </cell>
          <cell r="L1523">
            <v>0</v>
          </cell>
          <cell r="M1523">
            <v>2272</v>
          </cell>
        </row>
        <row r="1524">
          <cell r="K1524">
            <v>9183673</v>
          </cell>
          <cell r="L1524">
            <v>0</v>
          </cell>
          <cell r="M1524">
            <v>2248</v>
          </cell>
        </row>
        <row r="1525">
          <cell r="K1525">
            <v>9183673</v>
          </cell>
          <cell r="L1525">
            <v>0</v>
          </cell>
          <cell r="M1525">
            <v>2307</v>
          </cell>
        </row>
        <row r="1526">
          <cell r="K1526">
            <v>9183673</v>
          </cell>
          <cell r="L1526">
            <v>0</v>
          </cell>
          <cell r="M1526">
            <v>2407</v>
          </cell>
        </row>
        <row r="1527">
          <cell r="K1527">
            <v>7653061</v>
          </cell>
          <cell r="L1527">
            <v>0</v>
          </cell>
          <cell r="M1527">
            <v>2307</v>
          </cell>
        </row>
        <row r="1528">
          <cell r="K1528">
            <v>4591837</v>
          </cell>
          <cell r="L1528">
            <v>0</v>
          </cell>
          <cell r="M1528">
            <v>2248</v>
          </cell>
        </row>
        <row r="1529">
          <cell r="K1529">
            <v>4591837</v>
          </cell>
          <cell r="L1529">
            <v>0</v>
          </cell>
          <cell r="M1529">
            <v>2307</v>
          </cell>
        </row>
        <row r="1530">
          <cell r="K1530">
            <v>4591837</v>
          </cell>
          <cell r="L1530">
            <v>0</v>
          </cell>
          <cell r="M1530">
            <v>2407</v>
          </cell>
        </row>
        <row r="1531">
          <cell r="K1531">
            <v>3061224</v>
          </cell>
          <cell r="L1531">
            <v>0</v>
          </cell>
          <cell r="M1531">
            <v>2232</v>
          </cell>
        </row>
        <row r="1532">
          <cell r="K1532">
            <v>3061224</v>
          </cell>
          <cell r="L1532">
            <v>0</v>
          </cell>
          <cell r="M1532">
            <v>2272</v>
          </cell>
        </row>
        <row r="1533">
          <cell r="K1533">
            <v>3061224</v>
          </cell>
          <cell r="L1533">
            <v>0</v>
          </cell>
          <cell r="M1533">
            <v>2407</v>
          </cell>
        </row>
        <row r="1534">
          <cell r="K1534">
            <v>3041228</v>
          </cell>
          <cell r="L1534">
            <v>0</v>
          </cell>
          <cell r="M1534">
            <v>2507</v>
          </cell>
        </row>
        <row r="1535">
          <cell r="K1535">
            <v>1530612</v>
          </cell>
          <cell r="L1535">
            <v>0</v>
          </cell>
          <cell r="M1535">
            <v>2248</v>
          </cell>
        </row>
        <row r="1536">
          <cell r="K1536">
            <v>1530612</v>
          </cell>
          <cell r="L1536">
            <v>0</v>
          </cell>
          <cell r="M1536">
            <v>2248</v>
          </cell>
        </row>
        <row r="1537">
          <cell r="K1537">
            <v>1530612</v>
          </cell>
          <cell r="L1537">
            <v>0</v>
          </cell>
          <cell r="M1537">
            <v>2272</v>
          </cell>
        </row>
        <row r="1538">
          <cell r="K1538">
            <v>1530612</v>
          </cell>
          <cell r="L1538">
            <v>0</v>
          </cell>
          <cell r="M1538">
            <v>2272</v>
          </cell>
        </row>
        <row r="1539">
          <cell r="K1539">
            <v>183561886</v>
          </cell>
          <cell r="L1539">
            <v>0</v>
          </cell>
          <cell r="M1539">
            <v>2415</v>
          </cell>
        </row>
        <row r="1540">
          <cell r="K1540">
            <v>46728036</v>
          </cell>
          <cell r="L1540">
            <v>0</v>
          </cell>
          <cell r="M1540">
            <v>2415</v>
          </cell>
        </row>
        <row r="1541">
          <cell r="K1541">
            <v>32387753</v>
          </cell>
          <cell r="L1541">
            <v>0</v>
          </cell>
          <cell r="M1541">
            <v>2271</v>
          </cell>
        </row>
        <row r="1542">
          <cell r="K1542">
            <v>30923260</v>
          </cell>
          <cell r="L1542">
            <v>0</v>
          </cell>
          <cell r="M1542">
            <v>2249</v>
          </cell>
        </row>
        <row r="1543">
          <cell r="K1543">
            <v>23999437</v>
          </cell>
          <cell r="L1543">
            <v>0</v>
          </cell>
          <cell r="M1543">
            <v>2315</v>
          </cell>
        </row>
        <row r="1544">
          <cell r="K1544">
            <v>23003326</v>
          </cell>
          <cell r="L1544">
            <v>0</v>
          </cell>
          <cell r="M1544">
            <v>2515</v>
          </cell>
        </row>
        <row r="1545">
          <cell r="K1545">
            <v>19900004</v>
          </cell>
          <cell r="L1545">
            <v>0</v>
          </cell>
          <cell r="M1545">
            <v>2315</v>
          </cell>
        </row>
        <row r="1546">
          <cell r="K1546">
            <v>16097984</v>
          </cell>
          <cell r="L1546">
            <v>0</v>
          </cell>
          <cell r="M1546">
            <v>2249</v>
          </cell>
        </row>
        <row r="1547">
          <cell r="K1547">
            <v>12847475</v>
          </cell>
          <cell r="L1547">
            <v>0</v>
          </cell>
          <cell r="M1547">
            <v>2271</v>
          </cell>
        </row>
        <row r="1548">
          <cell r="K1548">
            <v>9608340</v>
          </cell>
          <cell r="L1548">
            <v>0</v>
          </cell>
          <cell r="M1548">
            <v>2415</v>
          </cell>
        </row>
        <row r="1549">
          <cell r="K1549">
            <v>7004306</v>
          </cell>
          <cell r="L1549">
            <v>0</v>
          </cell>
          <cell r="M1549">
            <v>2271</v>
          </cell>
        </row>
        <row r="1550">
          <cell r="K1550">
            <v>6466753</v>
          </cell>
          <cell r="L1550">
            <v>0</v>
          </cell>
          <cell r="M1550">
            <v>2315</v>
          </cell>
        </row>
        <row r="1551">
          <cell r="K1551">
            <v>4599460</v>
          </cell>
          <cell r="L1551">
            <v>0</v>
          </cell>
          <cell r="M1551">
            <v>2249</v>
          </cell>
        </row>
        <row r="1552">
          <cell r="K1552">
            <v>3996490</v>
          </cell>
          <cell r="L1552">
            <v>0</v>
          </cell>
          <cell r="M1552">
            <v>2271</v>
          </cell>
        </row>
        <row r="1553">
          <cell r="K1553">
            <v>3564000</v>
          </cell>
          <cell r="L1553">
            <v>0</v>
          </cell>
          <cell r="M1553">
            <v>2415</v>
          </cell>
        </row>
        <row r="1554">
          <cell r="K1554">
            <v>3403514</v>
          </cell>
          <cell r="L1554">
            <v>0</v>
          </cell>
          <cell r="M1554">
            <v>2271</v>
          </cell>
        </row>
        <row r="1555">
          <cell r="K1555">
            <v>1586635</v>
          </cell>
          <cell r="L1555">
            <v>0</v>
          </cell>
          <cell r="M1555">
            <v>2209</v>
          </cell>
        </row>
        <row r="1556">
          <cell r="K1556">
            <v>1400000</v>
          </cell>
          <cell r="L1556">
            <v>0</v>
          </cell>
          <cell r="M1556">
            <v>2315</v>
          </cell>
        </row>
        <row r="1557">
          <cell r="K1557">
            <v>1092826</v>
          </cell>
          <cell r="L1557">
            <v>0</v>
          </cell>
          <cell r="M1557">
            <v>2240</v>
          </cell>
        </row>
        <row r="1558">
          <cell r="K1558">
            <v>148711298</v>
          </cell>
          <cell r="L1558">
            <v>0</v>
          </cell>
          <cell r="M1558">
            <v>2247</v>
          </cell>
        </row>
        <row r="1559">
          <cell r="K1559">
            <v>101425689</v>
          </cell>
          <cell r="L1559">
            <v>0</v>
          </cell>
          <cell r="M1559">
            <v>2406</v>
          </cell>
        </row>
        <row r="1560">
          <cell r="K1560">
            <v>101019221</v>
          </cell>
          <cell r="L1560">
            <v>0</v>
          </cell>
          <cell r="M1560">
            <v>2207</v>
          </cell>
        </row>
        <row r="1561">
          <cell r="K1561">
            <v>86628471</v>
          </cell>
          <cell r="L1561">
            <v>0</v>
          </cell>
          <cell r="M1561">
            <v>2406</v>
          </cell>
        </row>
        <row r="1562">
          <cell r="K1562">
            <v>52732593</v>
          </cell>
          <cell r="L1562">
            <v>0</v>
          </cell>
          <cell r="M1562">
            <v>2306</v>
          </cell>
        </row>
        <row r="1563">
          <cell r="K1563">
            <v>45215806</v>
          </cell>
          <cell r="L1563">
            <v>0</v>
          </cell>
          <cell r="M1563">
            <v>2406</v>
          </cell>
        </row>
        <row r="1564">
          <cell r="K1564">
            <v>41228402</v>
          </cell>
          <cell r="L1564">
            <v>0</v>
          </cell>
          <cell r="M1564">
            <v>2306</v>
          </cell>
        </row>
        <row r="1565">
          <cell r="K1565">
            <v>36834003</v>
          </cell>
          <cell r="L1565">
            <v>0</v>
          </cell>
          <cell r="M1565">
            <v>2270</v>
          </cell>
        </row>
        <row r="1566">
          <cell r="K1566">
            <v>36251530</v>
          </cell>
          <cell r="L1566">
            <v>0</v>
          </cell>
          <cell r="M1566">
            <v>2247</v>
          </cell>
        </row>
        <row r="1567">
          <cell r="K1567">
            <v>30381571</v>
          </cell>
          <cell r="L1567">
            <v>0</v>
          </cell>
          <cell r="M1567">
            <v>2506</v>
          </cell>
        </row>
        <row r="1568">
          <cell r="K1568">
            <v>29448573</v>
          </cell>
          <cell r="L1568">
            <v>0</v>
          </cell>
          <cell r="M1568">
            <v>2247</v>
          </cell>
        </row>
        <row r="1569">
          <cell r="K1569">
            <v>27772045</v>
          </cell>
          <cell r="L1569">
            <v>0</v>
          </cell>
          <cell r="M1569">
            <v>2406</v>
          </cell>
        </row>
        <row r="1570">
          <cell r="K1570">
            <v>20331927</v>
          </cell>
          <cell r="L1570">
            <v>0</v>
          </cell>
          <cell r="M1570">
            <v>2306</v>
          </cell>
        </row>
        <row r="1571">
          <cell r="K1571">
            <v>19681430</v>
          </cell>
          <cell r="L1571">
            <v>0</v>
          </cell>
          <cell r="M1571">
            <v>2270</v>
          </cell>
        </row>
        <row r="1572">
          <cell r="K1572">
            <v>19051815</v>
          </cell>
          <cell r="L1572">
            <v>0</v>
          </cell>
          <cell r="M1572">
            <v>2306</v>
          </cell>
        </row>
        <row r="1573">
          <cell r="K1573">
            <v>14728426</v>
          </cell>
          <cell r="L1573">
            <v>0</v>
          </cell>
          <cell r="M1573">
            <v>2247</v>
          </cell>
        </row>
        <row r="1574">
          <cell r="K1574">
            <v>10350397</v>
          </cell>
          <cell r="L1574">
            <v>0</v>
          </cell>
          <cell r="M1574">
            <v>2247</v>
          </cell>
        </row>
        <row r="1575">
          <cell r="K1575">
            <v>6988183</v>
          </cell>
          <cell r="L1575">
            <v>0</v>
          </cell>
          <cell r="M1575">
            <v>2306</v>
          </cell>
        </row>
        <row r="1576">
          <cell r="K1576">
            <v>4205801</v>
          </cell>
          <cell r="L1576">
            <v>0</v>
          </cell>
          <cell r="M1576">
            <v>2270</v>
          </cell>
        </row>
        <row r="1577">
          <cell r="K1577">
            <v>4056753</v>
          </cell>
          <cell r="L1577">
            <v>0</v>
          </cell>
          <cell r="M1577">
            <v>2230</v>
          </cell>
        </row>
        <row r="1578">
          <cell r="K1578">
            <v>2881430</v>
          </cell>
          <cell r="L1578">
            <v>0</v>
          </cell>
          <cell r="M1578">
            <v>2247</v>
          </cell>
        </row>
        <row r="1579">
          <cell r="K1579">
            <v>2881430</v>
          </cell>
          <cell r="L1579">
            <v>0</v>
          </cell>
          <cell r="M1579">
            <v>2247</v>
          </cell>
        </row>
        <row r="1580">
          <cell r="K1580">
            <v>2881430</v>
          </cell>
          <cell r="L1580">
            <v>0</v>
          </cell>
          <cell r="M1580">
            <v>2270</v>
          </cell>
        </row>
        <row r="1581">
          <cell r="K1581">
            <v>444866897</v>
          </cell>
          <cell r="L1581">
            <v>0</v>
          </cell>
          <cell r="M1581">
            <v>2245</v>
          </cell>
        </row>
        <row r="1582">
          <cell r="K1582">
            <v>303627648</v>
          </cell>
          <cell r="L1582">
            <v>0</v>
          </cell>
          <cell r="M1582">
            <v>2205</v>
          </cell>
        </row>
        <row r="1583">
          <cell r="K1583">
            <v>139866750</v>
          </cell>
          <cell r="L1583">
            <v>0</v>
          </cell>
          <cell r="M1583">
            <v>2308</v>
          </cell>
        </row>
        <row r="1584">
          <cell r="K1584">
            <v>123185441</v>
          </cell>
          <cell r="L1584">
            <v>0</v>
          </cell>
          <cell r="M1584">
            <v>2245</v>
          </cell>
        </row>
        <row r="1585">
          <cell r="K1585">
            <v>117590400</v>
          </cell>
          <cell r="L1585">
            <v>0</v>
          </cell>
          <cell r="M1585">
            <v>2408</v>
          </cell>
        </row>
        <row r="1586">
          <cell r="K1586">
            <v>111785400</v>
          </cell>
          <cell r="L1586">
            <v>0</v>
          </cell>
          <cell r="M1586">
            <v>2245</v>
          </cell>
        </row>
        <row r="1587">
          <cell r="K1587">
            <v>89818752</v>
          </cell>
          <cell r="L1587">
            <v>0</v>
          </cell>
          <cell r="M1587">
            <v>2308</v>
          </cell>
        </row>
        <row r="1588">
          <cell r="K1588">
            <v>68420650</v>
          </cell>
          <cell r="L1588">
            <v>0</v>
          </cell>
          <cell r="M1588">
            <v>2279</v>
          </cell>
        </row>
        <row r="1589">
          <cell r="K1589">
            <v>57487450</v>
          </cell>
          <cell r="L1589">
            <v>0</v>
          </cell>
          <cell r="M1589">
            <v>2408</v>
          </cell>
        </row>
        <row r="1590">
          <cell r="K1590">
            <v>46570710</v>
          </cell>
          <cell r="L1590">
            <v>0</v>
          </cell>
          <cell r="M1590">
            <v>2308</v>
          </cell>
        </row>
        <row r="1591">
          <cell r="K1591">
            <v>44840850</v>
          </cell>
          <cell r="L1591">
            <v>0</v>
          </cell>
          <cell r="M1591">
            <v>2408</v>
          </cell>
        </row>
        <row r="1592">
          <cell r="K1592">
            <v>42486502</v>
          </cell>
          <cell r="L1592">
            <v>0</v>
          </cell>
          <cell r="M1592">
            <v>2308</v>
          </cell>
        </row>
        <row r="1593">
          <cell r="K1593">
            <v>39798248</v>
          </cell>
          <cell r="L1593">
            <v>0</v>
          </cell>
          <cell r="M1593">
            <v>2408</v>
          </cell>
        </row>
        <row r="1594">
          <cell r="K1594">
            <v>38216800</v>
          </cell>
          <cell r="L1594">
            <v>0</v>
          </cell>
          <cell r="M1594">
            <v>2245</v>
          </cell>
        </row>
        <row r="1595">
          <cell r="K1595">
            <v>37279300</v>
          </cell>
          <cell r="L1595">
            <v>0</v>
          </cell>
          <cell r="M1595">
            <v>2508</v>
          </cell>
        </row>
        <row r="1596">
          <cell r="K1596">
            <v>29287395</v>
          </cell>
          <cell r="L1596">
            <v>0</v>
          </cell>
          <cell r="M1596">
            <v>2245</v>
          </cell>
        </row>
        <row r="1597">
          <cell r="K1597">
            <v>18650900</v>
          </cell>
          <cell r="L1597">
            <v>0</v>
          </cell>
          <cell r="M1597">
            <v>2308</v>
          </cell>
        </row>
        <row r="1598">
          <cell r="K1598">
            <v>9362950</v>
          </cell>
          <cell r="L1598">
            <v>0</v>
          </cell>
          <cell r="M1598">
            <v>2239</v>
          </cell>
        </row>
        <row r="1599">
          <cell r="K1599">
            <v>9317950</v>
          </cell>
          <cell r="L1599">
            <v>0</v>
          </cell>
          <cell r="M1599">
            <v>2279</v>
          </cell>
        </row>
        <row r="1600">
          <cell r="K1600">
            <v>9310450</v>
          </cell>
          <cell r="L1600">
            <v>0</v>
          </cell>
          <cell r="M1600">
            <v>2279</v>
          </cell>
        </row>
        <row r="1601">
          <cell r="K1601">
            <v>9302950</v>
          </cell>
          <cell r="L1601">
            <v>0</v>
          </cell>
          <cell r="M1601">
            <v>2245</v>
          </cell>
        </row>
        <row r="1602">
          <cell r="K1602">
            <v>9302950</v>
          </cell>
          <cell r="L1602">
            <v>0</v>
          </cell>
          <cell r="M1602">
            <v>2245</v>
          </cell>
        </row>
        <row r="1603">
          <cell r="K1603">
            <v>9302950</v>
          </cell>
          <cell r="L1603">
            <v>0</v>
          </cell>
          <cell r="M1603">
            <v>2279</v>
          </cell>
        </row>
        <row r="1604">
          <cell r="K1604">
            <v>2730000</v>
          </cell>
          <cell r="L1604">
            <v>0</v>
          </cell>
          <cell r="M1604">
            <v>2279</v>
          </cell>
        </row>
        <row r="1605">
          <cell r="K1605">
            <v>1870500</v>
          </cell>
          <cell r="L1605">
            <v>0</v>
          </cell>
          <cell r="M1605">
            <v>2418</v>
          </cell>
        </row>
        <row r="1606">
          <cell r="K1606">
            <v>1260000</v>
          </cell>
          <cell r="L1606">
            <v>0</v>
          </cell>
          <cell r="M1606">
            <v>2418</v>
          </cell>
        </row>
        <row r="1607">
          <cell r="K1607">
            <v>1050000</v>
          </cell>
          <cell r="L1607">
            <v>0</v>
          </cell>
          <cell r="M1607">
            <v>2260</v>
          </cell>
        </row>
        <row r="1608">
          <cell r="K1608">
            <v>1050000</v>
          </cell>
          <cell r="L1608">
            <v>0</v>
          </cell>
          <cell r="M1608">
            <v>2279</v>
          </cell>
        </row>
        <row r="1609">
          <cell r="K1609">
            <v>1050000</v>
          </cell>
          <cell r="L1609">
            <v>0</v>
          </cell>
          <cell r="M1609">
            <v>2300</v>
          </cell>
        </row>
        <row r="1610">
          <cell r="K1610">
            <v>840000</v>
          </cell>
          <cell r="L1610">
            <v>0</v>
          </cell>
          <cell r="M1610">
            <v>2300</v>
          </cell>
        </row>
        <row r="1611">
          <cell r="K1611">
            <v>840000</v>
          </cell>
          <cell r="L1611">
            <v>0</v>
          </cell>
          <cell r="M1611">
            <v>2529</v>
          </cell>
        </row>
        <row r="1612">
          <cell r="K1612">
            <v>630000</v>
          </cell>
          <cell r="L1612">
            <v>0</v>
          </cell>
          <cell r="M1612">
            <v>2239</v>
          </cell>
        </row>
        <row r="1613">
          <cell r="K1613">
            <v>630000</v>
          </cell>
          <cell r="L1613">
            <v>0</v>
          </cell>
          <cell r="M1613">
            <v>2279</v>
          </cell>
        </row>
        <row r="1614">
          <cell r="K1614">
            <v>472500</v>
          </cell>
          <cell r="L1614">
            <v>0</v>
          </cell>
          <cell r="M1614">
            <v>2300</v>
          </cell>
        </row>
        <row r="1615">
          <cell r="K1615">
            <v>451500</v>
          </cell>
          <cell r="L1615">
            <v>0</v>
          </cell>
          <cell r="M1615">
            <v>2260</v>
          </cell>
        </row>
        <row r="1616">
          <cell r="K1616">
            <v>420000</v>
          </cell>
          <cell r="L1616">
            <v>0</v>
          </cell>
          <cell r="M1616">
            <v>2260</v>
          </cell>
        </row>
        <row r="1617">
          <cell r="K1617">
            <v>420000</v>
          </cell>
          <cell r="L1617">
            <v>0</v>
          </cell>
          <cell r="M1617">
            <v>2260</v>
          </cell>
        </row>
        <row r="1618">
          <cell r="K1618">
            <v>315000</v>
          </cell>
          <cell r="L1618">
            <v>0</v>
          </cell>
          <cell r="M1618">
            <v>2418</v>
          </cell>
        </row>
        <row r="1619">
          <cell r="K1619">
            <v>280000</v>
          </cell>
          <cell r="L1619">
            <v>0</v>
          </cell>
          <cell r="M1619">
            <v>2300</v>
          </cell>
        </row>
        <row r="1620">
          <cell r="K1620">
            <v>250000</v>
          </cell>
          <cell r="L1620">
            <v>0</v>
          </cell>
          <cell r="M1620">
            <v>2429</v>
          </cell>
        </row>
        <row r="1621">
          <cell r="K1621">
            <v>308064786</v>
          </cell>
          <cell r="L1621">
            <v>0</v>
          </cell>
          <cell r="M1621">
            <v>2220</v>
          </cell>
        </row>
        <row r="1622">
          <cell r="K1622">
            <v>101405790</v>
          </cell>
          <cell r="L1622">
            <v>0</v>
          </cell>
          <cell r="M1622">
            <v>2240</v>
          </cell>
        </row>
        <row r="1623">
          <cell r="K1623">
            <v>19476200</v>
          </cell>
          <cell r="L1623">
            <v>0</v>
          </cell>
          <cell r="M1623">
            <v>2330</v>
          </cell>
        </row>
        <row r="1624">
          <cell r="K1624">
            <v>6492640</v>
          </cell>
          <cell r="L1624">
            <v>0</v>
          </cell>
          <cell r="M1624">
            <v>2240</v>
          </cell>
        </row>
        <row r="1625">
          <cell r="K1625">
            <v>5158740</v>
          </cell>
          <cell r="L1625">
            <v>0</v>
          </cell>
          <cell r="M1625">
            <v>2240</v>
          </cell>
        </row>
        <row r="1626">
          <cell r="K1626">
            <v>3792000</v>
          </cell>
          <cell r="L1626">
            <v>0</v>
          </cell>
          <cell r="M1626">
            <v>2330</v>
          </cell>
        </row>
        <row r="1627">
          <cell r="K1627">
            <v>3150000</v>
          </cell>
          <cell r="L1627">
            <v>0</v>
          </cell>
          <cell r="M1627">
            <v>2330</v>
          </cell>
        </row>
        <row r="1628">
          <cell r="K1628">
            <v>1437000</v>
          </cell>
          <cell r="L1628">
            <v>0</v>
          </cell>
          <cell r="M1628">
            <v>2260</v>
          </cell>
        </row>
        <row r="1629">
          <cell r="K1629">
            <v>750000</v>
          </cell>
          <cell r="L1629">
            <v>0</v>
          </cell>
          <cell r="M1629">
            <v>2330</v>
          </cell>
        </row>
        <row r="1630">
          <cell r="K1630">
            <v>150000</v>
          </cell>
          <cell r="L1630">
            <v>0</v>
          </cell>
          <cell r="M1630">
            <v>2500</v>
          </cell>
        </row>
        <row r="1631">
          <cell r="K1631">
            <v>76800000</v>
          </cell>
          <cell r="L1631">
            <v>0</v>
          </cell>
          <cell r="M1631">
            <v>2418</v>
          </cell>
        </row>
        <row r="1632">
          <cell r="K1632">
            <v>34179859</v>
          </cell>
          <cell r="L1632">
            <v>0</v>
          </cell>
          <cell r="M1632">
            <v>2260</v>
          </cell>
        </row>
        <row r="1633">
          <cell r="K1633">
            <v>18555474</v>
          </cell>
          <cell r="L1633">
            <v>0</v>
          </cell>
          <cell r="M1633">
            <v>2220</v>
          </cell>
        </row>
        <row r="1634">
          <cell r="K1634">
            <v>18351613</v>
          </cell>
          <cell r="L1634">
            <v>0</v>
          </cell>
          <cell r="M1634">
            <v>2403</v>
          </cell>
        </row>
        <row r="1635">
          <cell r="K1635">
            <v>15884720</v>
          </cell>
          <cell r="L1635">
            <v>0</v>
          </cell>
          <cell r="M1635">
            <v>2300</v>
          </cell>
        </row>
        <row r="1636">
          <cell r="K1636">
            <v>15642110</v>
          </cell>
          <cell r="L1636">
            <v>0</v>
          </cell>
          <cell r="M1636">
            <v>2403</v>
          </cell>
        </row>
        <row r="1637">
          <cell r="K1637">
            <v>14929142</v>
          </cell>
          <cell r="L1637">
            <v>0</v>
          </cell>
          <cell r="M1637">
            <v>2260</v>
          </cell>
        </row>
        <row r="1638">
          <cell r="K1638">
            <v>12923463</v>
          </cell>
          <cell r="L1638">
            <v>0</v>
          </cell>
          <cell r="M1638">
            <v>2300</v>
          </cell>
        </row>
        <row r="1639">
          <cell r="K1639">
            <v>10900674</v>
          </cell>
          <cell r="L1639">
            <v>0</v>
          </cell>
          <cell r="M1639">
            <v>2279</v>
          </cell>
        </row>
        <row r="1640">
          <cell r="K1640">
            <v>10480499</v>
          </cell>
          <cell r="L1640">
            <v>0</v>
          </cell>
          <cell r="M1640">
            <v>2503</v>
          </cell>
        </row>
        <row r="1641">
          <cell r="K1641">
            <v>8546227</v>
          </cell>
          <cell r="L1641">
            <v>0</v>
          </cell>
          <cell r="M1641">
            <v>2260</v>
          </cell>
        </row>
        <row r="1642">
          <cell r="K1642">
            <v>6690576</v>
          </cell>
          <cell r="L1642">
            <v>0</v>
          </cell>
          <cell r="M1642">
            <v>2403</v>
          </cell>
        </row>
        <row r="1643">
          <cell r="K1643">
            <v>6603101</v>
          </cell>
          <cell r="L1643">
            <v>0</v>
          </cell>
          <cell r="M1643">
            <v>2279</v>
          </cell>
        </row>
        <row r="1644">
          <cell r="K1644">
            <v>5675760</v>
          </cell>
          <cell r="L1644">
            <v>0</v>
          </cell>
          <cell r="M1644">
            <v>2300</v>
          </cell>
        </row>
        <row r="1645">
          <cell r="K1645">
            <v>5231912</v>
          </cell>
          <cell r="L1645">
            <v>0</v>
          </cell>
          <cell r="M1645">
            <v>2300</v>
          </cell>
        </row>
        <row r="1646">
          <cell r="K1646">
            <v>4505231</v>
          </cell>
          <cell r="L1646">
            <v>0</v>
          </cell>
          <cell r="M1646">
            <v>2260</v>
          </cell>
        </row>
        <row r="1647">
          <cell r="K1647">
            <v>3825778</v>
          </cell>
          <cell r="L1647">
            <v>0</v>
          </cell>
          <cell r="M1647">
            <v>2300</v>
          </cell>
        </row>
        <row r="1648">
          <cell r="K1648">
            <v>2759472</v>
          </cell>
          <cell r="L1648">
            <v>0</v>
          </cell>
          <cell r="M1648">
            <v>2279</v>
          </cell>
        </row>
        <row r="1649">
          <cell r="K1649">
            <v>2707286</v>
          </cell>
          <cell r="L1649">
            <v>0</v>
          </cell>
          <cell r="M1649">
            <v>2403</v>
          </cell>
        </row>
        <row r="1650">
          <cell r="K1650">
            <v>2612149</v>
          </cell>
          <cell r="L1650">
            <v>0</v>
          </cell>
          <cell r="M1650">
            <v>2239</v>
          </cell>
        </row>
        <row r="1651">
          <cell r="K1651">
            <v>2418815</v>
          </cell>
          <cell r="L1651">
            <v>0</v>
          </cell>
          <cell r="M1651">
            <v>2260</v>
          </cell>
        </row>
        <row r="1652">
          <cell r="K1652">
            <v>1904838</v>
          </cell>
          <cell r="L1652">
            <v>0</v>
          </cell>
          <cell r="M1652">
            <v>2260</v>
          </cell>
        </row>
        <row r="1653">
          <cell r="K1653">
            <v>19640000</v>
          </cell>
          <cell r="L1653">
            <v>0</v>
          </cell>
          <cell r="M1653">
            <v>2239</v>
          </cell>
        </row>
        <row r="1654">
          <cell r="K1654">
            <v>16460000</v>
          </cell>
          <cell r="L1654">
            <v>0</v>
          </cell>
          <cell r="M1654">
            <v>2403</v>
          </cell>
        </row>
        <row r="1655">
          <cell r="K1655">
            <v>16360000</v>
          </cell>
          <cell r="L1655">
            <v>0</v>
          </cell>
          <cell r="M1655">
            <v>2279</v>
          </cell>
        </row>
        <row r="1656">
          <cell r="K1656">
            <v>14080000</v>
          </cell>
          <cell r="L1656">
            <v>0</v>
          </cell>
          <cell r="M1656">
            <v>2309</v>
          </cell>
        </row>
        <row r="1657">
          <cell r="K1657">
            <v>13660000</v>
          </cell>
          <cell r="L1657">
            <v>0</v>
          </cell>
          <cell r="M1657">
            <v>2279</v>
          </cell>
        </row>
        <row r="1658">
          <cell r="K1658">
            <v>10490000</v>
          </cell>
          <cell r="L1658">
            <v>0</v>
          </cell>
          <cell r="M1658">
            <v>2279</v>
          </cell>
        </row>
        <row r="1659">
          <cell r="K1659">
            <v>9470000</v>
          </cell>
          <cell r="L1659">
            <v>0</v>
          </cell>
          <cell r="M1659">
            <v>2279</v>
          </cell>
        </row>
        <row r="1660">
          <cell r="K1660">
            <v>9420000</v>
          </cell>
          <cell r="L1660">
            <v>0</v>
          </cell>
          <cell r="M1660">
            <v>2309</v>
          </cell>
        </row>
        <row r="1661">
          <cell r="K1661">
            <v>7360000</v>
          </cell>
          <cell r="L1661">
            <v>0</v>
          </cell>
          <cell r="M1661">
            <v>2309</v>
          </cell>
        </row>
        <row r="1662">
          <cell r="K1662">
            <v>7120000</v>
          </cell>
          <cell r="L1662">
            <v>0</v>
          </cell>
          <cell r="M1662">
            <v>2403</v>
          </cell>
        </row>
        <row r="1663">
          <cell r="K1663">
            <v>6770000</v>
          </cell>
          <cell r="L1663">
            <v>0</v>
          </cell>
          <cell r="M1663">
            <v>2279</v>
          </cell>
        </row>
        <row r="1664">
          <cell r="K1664">
            <v>5870000</v>
          </cell>
          <cell r="L1664">
            <v>0</v>
          </cell>
          <cell r="M1664">
            <v>2279</v>
          </cell>
        </row>
        <row r="1665">
          <cell r="K1665">
            <v>3400000</v>
          </cell>
          <cell r="L1665">
            <v>0</v>
          </cell>
          <cell r="M1665">
            <v>2503</v>
          </cell>
        </row>
        <row r="1666">
          <cell r="K1666">
            <v>2950000</v>
          </cell>
          <cell r="L1666">
            <v>0</v>
          </cell>
          <cell r="M1666">
            <v>2309</v>
          </cell>
        </row>
        <row r="1667">
          <cell r="K1667">
            <v>2510000</v>
          </cell>
          <cell r="L1667">
            <v>0</v>
          </cell>
          <cell r="M1667">
            <v>2279</v>
          </cell>
        </row>
        <row r="1668">
          <cell r="K1668">
            <v>2510000</v>
          </cell>
          <cell r="L1668">
            <v>0</v>
          </cell>
          <cell r="M1668">
            <v>2403</v>
          </cell>
        </row>
        <row r="1669">
          <cell r="K1669">
            <v>1660000</v>
          </cell>
          <cell r="L1669">
            <v>0</v>
          </cell>
          <cell r="M1669">
            <v>2279</v>
          </cell>
        </row>
        <row r="1670">
          <cell r="K1670">
            <v>1660000</v>
          </cell>
          <cell r="L1670">
            <v>0</v>
          </cell>
          <cell r="M1670">
            <v>2239</v>
          </cell>
        </row>
        <row r="1671">
          <cell r="K1671">
            <v>1660000</v>
          </cell>
          <cell r="L1671">
            <v>0</v>
          </cell>
          <cell r="M1671">
            <v>2279</v>
          </cell>
        </row>
        <row r="1672">
          <cell r="K1672">
            <v>6888947</v>
          </cell>
          <cell r="L1672">
            <v>0</v>
          </cell>
          <cell r="M1672">
            <v>2409</v>
          </cell>
        </row>
        <row r="1673">
          <cell r="K1673">
            <v>5205000</v>
          </cell>
          <cell r="L1673">
            <v>0</v>
          </cell>
          <cell r="M1673">
            <v>2309</v>
          </cell>
        </row>
        <row r="1674">
          <cell r="K1674">
            <v>3250000</v>
          </cell>
          <cell r="L1674">
            <v>0</v>
          </cell>
          <cell r="M1674">
            <v>2279</v>
          </cell>
        </row>
        <row r="1675">
          <cell r="K1675">
            <v>2680000</v>
          </cell>
          <cell r="L1675">
            <v>0</v>
          </cell>
          <cell r="M1675">
            <v>2279</v>
          </cell>
        </row>
        <row r="1676">
          <cell r="K1676">
            <v>1120000</v>
          </cell>
          <cell r="L1676">
            <v>0</v>
          </cell>
          <cell r="M1676">
            <v>2409</v>
          </cell>
        </row>
        <row r="1677">
          <cell r="K1677">
            <v>1000000</v>
          </cell>
          <cell r="L1677">
            <v>0</v>
          </cell>
          <cell r="M1677">
            <v>2309</v>
          </cell>
        </row>
        <row r="1678">
          <cell r="K1678">
            <v>20464716</v>
          </cell>
          <cell r="L1678">
            <v>0</v>
          </cell>
          <cell r="M1678">
            <v>2411</v>
          </cell>
        </row>
        <row r="1679">
          <cell r="K1679">
            <v>17448239</v>
          </cell>
          <cell r="L1679">
            <v>0</v>
          </cell>
          <cell r="M1679">
            <v>2279</v>
          </cell>
        </row>
        <row r="1680">
          <cell r="K1680">
            <v>14356712</v>
          </cell>
          <cell r="L1680">
            <v>0</v>
          </cell>
          <cell r="M1680">
            <v>2411</v>
          </cell>
        </row>
        <row r="1681">
          <cell r="K1681">
            <v>61156000</v>
          </cell>
          <cell r="L1681">
            <v>0</v>
          </cell>
          <cell r="M1681">
            <v>2279</v>
          </cell>
        </row>
        <row r="1682">
          <cell r="K1682">
            <v>14503250</v>
          </cell>
          <cell r="L1682">
            <v>0</v>
          </cell>
          <cell r="M1682">
            <v>2411</v>
          </cell>
        </row>
        <row r="1683">
          <cell r="K1683">
            <v>8703750</v>
          </cell>
          <cell r="L1683">
            <v>0</v>
          </cell>
          <cell r="M1683">
            <v>2411</v>
          </cell>
        </row>
        <row r="1684">
          <cell r="K1684">
            <v>3970313</v>
          </cell>
          <cell r="L1684">
            <v>0</v>
          </cell>
          <cell r="M1684">
            <v>2239</v>
          </cell>
        </row>
        <row r="1685">
          <cell r="K1685">
            <v>3401250</v>
          </cell>
          <cell r="L1685">
            <v>0</v>
          </cell>
          <cell r="M1685">
            <v>2330</v>
          </cell>
        </row>
        <row r="1686">
          <cell r="K1686">
            <v>3321875</v>
          </cell>
          <cell r="L1686">
            <v>0</v>
          </cell>
          <cell r="M1686">
            <v>2411</v>
          </cell>
        </row>
        <row r="1687">
          <cell r="K1687">
            <v>2342188</v>
          </cell>
          <cell r="L1687">
            <v>0</v>
          </cell>
          <cell r="M1687">
            <v>2279</v>
          </cell>
        </row>
        <row r="1688">
          <cell r="K1688">
            <v>2060938</v>
          </cell>
          <cell r="L1688">
            <v>0</v>
          </cell>
          <cell r="M1688">
            <v>2411</v>
          </cell>
        </row>
        <row r="1689">
          <cell r="K1689">
            <v>1984688</v>
          </cell>
          <cell r="L1689">
            <v>0</v>
          </cell>
          <cell r="M1689">
            <v>2330</v>
          </cell>
        </row>
        <row r="1690">
          <cell r="K1690">
            <v>1981244</v>
          </cell>
          <cell r="L1690">
            <v>0</v>
          </cell>
          <cell r="M1690">
            <v>2529</v>
          </cell>
        </row>
        <row r="1691">
          <cell r="K1691">
            <v>1962813</v>
          </cell>
          <cell r="L1691">
            <v>0</v>
          </cell>
          <cell r="M1691">
            <v>2330</v>
          </cell>
        </row>
        <row r="1692">
          <cell r="K1692">
            <v>1804688</v>
          </cell>
          <cell r="L1692">
            <v>0</v>
          </cell>
          <cell r="M1692">
            <v>2279</v>
          </cell>
        </row>
        <row r="1693">
          <cell r="K1693">
            <v>1620313</v>
          </cell>
          <cell r="L1693">
            <v>0</v>
          </cell>
          <cell r="M1693">
            <v>2279</v>
          </cell>
        </row>
        <row r="1694">
          <cell r="K1694">
            <v>1443750</v>
          </cell>
          <cell r="L1694">
            <v>0</v>
          </cell>
          <cell r="M1694">
            <v>2279</v>
          </cell>
        </row>
        <row r="1695">
          <cell r="K1695">
            <v>911250</v>
          </cell>
          <cell r="L1695">
            <v>0</v>
          </cell>
          <cell r="M1695">
            <v>2330</v>
          </cell>
        </row>
        <row r="1696">
          <cell r="K1696">
            <v>481250</v>
          </cell>
          <cell r="L1696">
            <v>0</v>
          </cell>
          <cell r="M1696">
            <v>2279</v>
          </cell>
        </row>
        <row r="1697">
          <cell r="K1697">
            <v>481250</v>
          </cell>
          <cell r="L1697">
            <v>0</v>
          </cell>
          <cell r="M1697">
            <v>2279</v>
          </cell>
        </row>
        <row r="1698">
          <cell r="K1698">
            <v>240625</v>
          </cell>
          <cell r="L1698">
            <v>0</v>
          </cell>
          <cell r="M1698">
            <v>2311</v>
          </cell>
        </row>
        <row r="1699">
          <cell r="K1699">
            <v>120313</v>
          </cell>
          <cell r="L1699">
            <v>0</v>
          </cell>
          <cell r="M1699">
            <v>2279</v>
          </cell>
        </row>
        <row r="1700">
          <cell r="K1700">
            <v>120313</v>
          </cell>
          <cell r="L1700">
            <v>0</v>
          </cell>
          <cell r="M1700">
            <v>2279</v>
          </cell>
        </row>
        <row r="1701">
          <cell r="K1701">
            <v>120313</v>
          </cell>
          <cell r="L1701">
            <v>0</v>
          </cell>
          <cell r="M1701">
            <v>2239</v>
          </cell>
        </row>
        <row r="1702">
          <cell r="K1702">
            <v>120313</v>
          </cell>
          <cell r="L1702">
            <v>0</v>
          </cell>
          <cell r="M1702">
            <v>2279</v>
          </cell>
        </row>
        <row r="1703">
          <cell r="K1703">
            <v>120313</v>
          </cell>
          <cell r="L1703">
            <v>0</v>
          </cell>
          <cell r="M1703">
            <v>2279</v>
          </cell>
        </row>
        <row r="1704">
          <cell r="K1704">
            <v>20860000</v>
          </cell>
          <cell r="L1704">
            <v>0</v>
          </cell>
          <cell r="M1704">
            <v>2411</v>
          </cell>
        </row>
        <row r="1705">
          <cell r="K1705">
            <v>12250000</v>
          </cell>
          <cell r="L1705">
            <v>0</v>
          </cell>
          <cell r="M1705">
            <v>2279</v>
          </cell>
        </row>
        <row r="1706">
          <cell r="K1706">
            <v>6736872</v>
          </cell>
          <cell r="L1706">
            <v>0</v>
          </cell>
          <cell r="M1706">
            <v>2411</v>
          </cell>
        </row>
        <row r="1707">
          <cell r="K1707">
            <v>4800000</v>
          </cell>
          <cell r="L1707">
            <v>0</v>
          </cell>
          <cell r="M1707">
            <v>2239</v>
          </cell>
        </row>
        <row r="1708">
          <cell r="K1708">
            <v>1800000</v>
          </cell>
          <cell r="L1708">
            <v>0</v>
          </cell>
          <cell r="M1708">
            <v>2330</v>
          </cell>
        </row>
        <row r="1709">
          <cell r="K1709">
            <v>1650000</v>
          </cell>
          <cell r="L1709">
            <v>0</v>
          </cell>
          <cell r="M1709">
            <v>2279</v>
          </cell>
        </row>
        <row r="1710">
          <cell r="K1710">
            <v>1350000</v>
          </cell>
          <cell r="L1710">
            <v>0</v>
          </cell>
          <cell r="M1710">
            <v>2330</v>
          </cell>
        </row>
        <row r="1711">
          <cell r="K1711">
            <v>900000</v>
          </cell>
          <cell r="L1711">
            <v>0</v>
          </cell>
          <cell r="M1711">
            <v>2279</v>
          </cell>
        </row>
        <row r="1712">
          <cell r="K1712">
            <v>750000</v>
          </cell>
          <cell r="L1712">
            <v>0</v>
          </cell>
          <cell r="M1712">
            <v>2279</v>
          </cell>
        </row>
        <row r="1713">
          <cell r="K1713">
            <v>750000</v>
          </cell>
          <cell r="L1713">
            <v>0</v>
          </cell>
          <cell r="M1713">
            <v>2330</v>
          </cell>
        </row>
        <row r="1714">
          <cell r="K1714">
            <v>600000</v>
          </cell>
          <cell r="L1714">
            <v>0</v>
          </cell>
          <cell r="M1714">
            <v>2279</v>
          </cell>
        </row>
        <row r="1715">
          <cell r="K1715">
            <v>600000</v>
          </cell>
          <cell r="L1715">
            <v>0</v>
          </cell>
          <cell r="M1715">
            <v>2279</v>
          </cell>
        </row>
        <row r="1716">
          <cell r="K1716">
            <v>600000</v>
          </cell>
          <cell r="L1716">
            <v>0</v>
          </cell>
          <cell r="M1716">
            <v>2411</v>
          </cell>
        </row>
        <row r="1717">
          <cell r="K1717">
            <v>450000</v>
          </cell>
          <cell r="L1717">
            <v>0</v>
          </cell>
          <cell r="M1717">
            <v>2330</v>
          </cell>
        </row>
        <row r="1718">
          <cell r="K1718">
            <v>300000</v>
          </cell>
          <cell r="L1718">
            <v>0</v>
          </cell>
          <cell r="M1718">
            <v>2239</v>
          </cell>
        </row>
        <row r="1719">
          <cell r="K1719">
            <v>300000</v>
          </cell>
          <cell r="L1719">
            <v>0</v>
          </cell>
          <cell r="M1719">
            <v>2279</v>
          </cell>
        </row>
        <row r="1720">
          <cell r="K1720">
            <v>300000</v>
          </cell>
          <cell r="L1720">
            <v>0</v>
          </cell>
          <cell r="M1720">
            <v>2279</v>
          </cell>
        </row>
        <row r="1721">
          <cell r="K1721">
            <v>300000</v>
          </cell>
          <cell r="L1721">
            <v>0</v>
          </cell>
          <cell r="M1721">
            <v>2529</v>
          </cell>
        </row>
        <row r="1722">
          <cell r="K1722">
            <v>150000</v>
          </cell>
          <cell r="L1722">
            <v>0</v>
          </cell>
          <cell r="M1722">
            <v>2279</v>
          </cell>
        </row>
        <row r="1723">
          <cell r="K1723">
            <v>150000</v>
          </cell>
          <cell r="L1723">
            <v>0</v>
          </cell>
          <cell r="M1723">
            <v>2279</v>
          </cell>
        </row>
        <row r="1724">
          <cell r="K1724">
            <v>150000</v>
          </cell>
          <cell r="L1724">
            <v>0</v>
          </cell>
          <cell r="M1724">
            <v>2279</v>
          </cell>
        </row>
        <row r="1725">
          <cell r="K1725">
            <v>8356500</v>
          </cell>
          <cell r="L1725">
            <v>0</v>
          </cell>
          <cell r="M1725">
            <v>2330</v>
          </cell>
        </row>
        <row r="1726">
          <cell r="K1726">
            <v>7734300</v>
          </cell>
          <cell r="L1726">
            <v>0</v>
          </cell>
          <cell r="M1726">
            <v>2279</v>
          </cell>
        </row>
        <row r="1727">
          <cell r="K1727">
            <v>4653500</v>
          </cell>
          <cell r="L1727">
            <v>0</v>
          </cell>
          <cell r="M1727">
            <v>2330</v>
          </cell>
        </row>
        <row r="1728">
          <cell r="K1728">
            <v>3303000</v>
          </cell>
          <cell r="L1728">
            <v>0</v>
          </cell>
          <cell r="M1728">
            <v>2403</v>
          </cell>
        </row>
        <row r="1729">
          <cell r="K1729">
            <v>2301000</v>
          </cell>
          <cell r="L1729">
            <v>0</v>
          </cell>
          <cell r="M1729">
            <v>2239</v>
          </cell>
        </row>
        <row r="1730">
          <cell r="K1730">
            <v>1901000</v>
          </cell>
          <cell r="L1730">
            <v>0</v>
          </cell>
          <cell r="M1730">
            <v>2403</v>
          </cell>
        </row>
        <row r="1731">
          <cell r="K1731">
            <v>1550500</v>
          </cell>
          <cell r="L1731">
            <v>0</v>
          </cell>
          <cell r="M1731">
            <v>2279</v>
          </cell>
        </row>
        <row r="1732">
          <cell r="K1732">
            <v>950500</v>
          </cell>
          <cell r="L1732">
            <v>0</v>
          </cell>
          <cell r="M1732">
            <v>2279</v>
          </cell>
        </row>
        <row r="1733">
          <cell r="K1733">
            <v>550500</v>
          </cell>
          <cell r="L1733">
            <v>0</v>
          </cell>
          <cell r="M1733">
            <v>2279</v>
          </cell>
        </row>
        <row r="1734">
          <cell r="K1734">
            <v>200000</v>
          </cell>
          <cell r="L1734">
            <v>0</v>
          </cell>
          <cell r="M1734">
            <v>2330</v>
          </cell>
        </row>
        <row r="1735">
          <cell r="K1735">
            <v>200000</v>
          </cell>
          <cell r="L1735">
            <v>0</v>
          </cell>
          <cell r="M1735">
            <v>2330</v>
          </cell>
        </row>
        <row r="1736">
          <cell r="K1736">
            <v>200000</v>
          </cell>
          <cell r="L1736">
            <v>0</v>
          </cell>
          <cell r="M1736">
            <v>2403</v>
          </cell>
        </row>
        <row r="1737">
          <cell r="K1737">
            <v>200000</v>
          </cell>
          <cell r="L1737">
            <v>0</v>
          </cell>
          <cell r="M1737">
            <v>2403</v>
          </cell>
        </row>
        <row r="1738">
          <cell r="K1738">
            <v>9000000</v>
          </cell>
          <cell r="L1738">
            <v>0</v>
          </cell>
          <cell r="M1738">
            <v>2429</v>
          </cell>
        </row>
        <row r="1739">
          <cell r="K1739">
            <v>4200000</v>
          </cell>
          <cell r="L1739">
            <v>0</v>
          </cell>
          <cell r="M1739">
            <v>2300</v>
          </cell>
        </row>
        <row r="1740">
          <cell r="K1740">
            <v>1200000</v>
          </cell>
          <cell r="L1740">
            <v>0</v>
          </cell>
          <cell r="M1740">
            <v>2429</v>
          </cell>
        </row>
        <row r="1741">
          <cell r="K1741">
            <v>6356839</v>
          </cell>
          <cell r="L1741">
            <v>0</v>
          </cell>
          <cell r="M1741">
            <v>2412</v>
          </cell>
        </row>
        <row r="1742">
          <cell r="K1742">
            <v>6000000</v>
          </cell>
          <cell r="L1742">
            <v>0</v>
          </cell>
          <cell r="M1742">
            <v>2279</v>
          </cell>
        </row>
        <row r="1743">
          <cell r="K1743">
            <v>5694000</v>
          </cell>
          <cell r="L1743">
            <v>0</v>
          </cell>
          <cell r="M1743">
            <v>2412</v>
          </cell>
        </row>
        <row r="1744">
          <cell r="K1744">
            <v>5398046</v>
          </cell>
          <cell r="L1744">
            <v>0</v>
          </cell>
          <cell r="M1744">
            <v>2300</v>
          </cell>
        </row>
        <row r="1745">
          <cell r="K1745">
            <v>4448906</v>
          </cell>
          <cell r="L1745">
            <v>0</v>
          </cell>
          <cell r="M1745">
            <v>2529</v>
          </cell>
        </row>
        <row r="1746">
          <cell r="K1746">
            <v>3000000</v>
          </cell>
          <cell r="L1746">
            <v>0</v>
          </cell>
          <cell r="M1746">
            <v>2279</v>
          </cell>
        </row>
        <row r="1747">
          <cell r="K1747">
            <v>3000000</v>
          </cell>
          <cell r="L1747">
            <v>0</v>
          </cell>
          <cell r="M1747">
            <v>2412</v>
          </cell>
        </row>
        <row r="1748">
          <cell r="K1748">
            <v>1533333</v>
          </cell>
          <cell r="L1748">
            <v>0</v>
          </cell>
          <cell r="M1748">
            <v>2300</v>
          </cell>
        </row>
        <row r="1749">
          <cell r="K1749">
            <v>1000000</v>
          </cell>
          <cell r="L1749">
            <v>0</v>
          </cell>
          <cell r="M1749">
            <v>2300</v>
          </cell>
        </row>
        <row r="1750">
          <cell r="K1750">
            <v>86034718</v>
          </cell>
          <cell r="L1750">
            <v>0</v>
          </cell>
          <cell r="M1750">
            <v>2279</v>
          </cell>
        </row>
        <row r="1751">
          <cell r="K1751">
            <v>13821305</v>
          </cell>
          <cell r="L1751">
            <v>0</v>
          </cell>
          <cell r="M1751">
            <v>2429</v>
          </cell>
        </row>
        <row r="1752">
          <cell r="K1752">
            <v>10823147</v>
          </cell>
          <cell r="L1752">
            <v>0</v>
          </cell>
          <cell r="M1752">
            <v>2239</v>
          </cell>
        </row>
        <row r="1753">
          <cell r="K1753">
            <v>4951630</v>
          </cell>
          <cell r="L1753">
            <v>0</v>
          </cell>
          <cell r="M1753">
            <v>2330</v>
          </cell>
        </row>
        <row r="1754">
          <cell r="K1754">
            <v>4740309</v>
          </cell>
          <cell r="L1754">
            <v>0</v>
          </cell>
          <cell r="M1754">
            <v>2279</v>
          </cell>
        </row>
        <row r="1755">
          <cell r="K1755">
            <v>3961305</v>
          </cell>
          <cell r="L1755">
            <v>0</v>
          </cell>
          <cell r="M1755">
            <v>2279</v>
          </cell>
        </row>
        <row r="1756">
          <cell r="K1756">
            <v>3041419</v>
          </cell>
          <cell r="L1756">
            <v>0</v>
          </cell>
          <cell r="M1756">
            <v>2330</v>
          </cell>
        </row>
        <row r="1757">
          <cell r="K1757">
            <v>2310761</v>
          </cell>
          <cell r="L1757">
            <v>0</v>
          </cell>
          <cell r="M1757">
            <v>2279</v>
          </cell>
        </row>
        <row r="1758">
          <cell r="K1758">
            <v>1980652</v>
          </cell>
          <cell r="L1758">
            <v>0</v>
          </cell>
          <cell r="M1758">
            <v>2429</v>
          </cell>
        </row>
        <row r="1759">
          <cell r="K1759">
            <v>1461315</v>
          </cell>
          <cell r="L1759">
            <v>0</v>
          </cell>
          <cell r="M1759">
            <v>2330</v>
          </cell>
        </row>
        <row r="1760">
          <cell r="K1760">
            <v>1461315</v>
          </cell>
          <cell r="L1760">
            <v>0</v>
          </cell>
          <cell r="M1760">
            <v>2429</v>
          </cell>
        </row>
        <row r="1761">
          <cell r="K1761">
            <v>1390875</v>
          </cell>
          <cell r="L1761">
            <v>0</v>
          </cell>
          <cell r="M1761">
            <v>2330</v>
          </cell>
        </row>
        <row r="1762">
          <cell r="K1762">
            <v>1320440</v>
          </cell>
          <cell r="L1762">
            <v>0</v>
          </cell>
          <cell r="M1762">
            <v>2529</v>
          </cell>
        </row>
        <row r="1763">
          <cell r="K1763">
            <v>1320435</v>
          </cell>
          <cell r="L1763">
            <v>0</v>
          </cell>
          <cell r="M1763">
            <v>2279</v>
          </cell>
        </row>
        <row r="1764">
          <cell r="K1764">
            <v>1249994</v>
          </cell>
          <cell r="L1764">
            <v>0</v>
          </cell>
          <cell r="M1764">
            <v>2279</v>
          </cell>
        </row>
        <row r="1765">
          <cell r="K1765">
            <v>990326</v>
          </cell>
          <cell r="L1765">
            <v>0</v>
          </cell>
          <cell r="M1765">
            <v>2429</v>
          </cell>
        </row>
        <row r="1766">
          <cell r="K1766">
            <v>660218</v>
          </cell>
          <cell r="L1766">
            <v>0</v>
          </cell>
          <cell r="M1766">
            <v>2330</v>
          </cell>
        </row>
        <row r="1767">
          <cell r="K1767">
            <v>330108</v>
          </cell>
          <cell r="L1767">
            <v>0</v>
          </cell>
          <cell r="M1767">
            <v>2279</v>
          </cell>
        </row>
        <row r="1768">
          <cell r="K1768">
            <v>330108</v>
          </cell>
          <cell r="L1768">
            <v>0</v>
          </cell>
          <cell r="M1768">
            <v>2279</v>
          </cell>
        </row>
        <row r="1769">
          <cell r="K1769">
            <v>330108</v>
          </cell>
          <cell r="L1769">
            <v>0</v>
          </cell>
          <cell r="M1769">
            <v>2239</v>
          </cell>
        </row>
        <row r="1770">
          <cell r="K1770">
            <v>330108</v>
          </cell>
          <cell r="L1770">
            <v>0</v>
          </cell>
          <cell r="M1770">
            <v>2279</v>
          </cell>
        </row>
        <row r="1771">
          <cell r="K1771">
            <v>330108</v>
          </cell>
          <cell r="L1771">
            <v>0</v>
          </cell>
          <cell r="M1771">
            <v>2279</v>
          </cell>
        </row>
        <row r="1772">
          <cell r="K1772">
            <v>330108</v>
          </cell>
          <cell r="L1772">
            <v>0</v>
          </cell>
          <cell r="M1772">
            <v>2279</v>
          </cell>
        </row>
        <row r="1773">
          <cell r="K1773">
            <v>277443221</v>
          </cell>
          <cell r="L1773">
            <v>0</v>
          </cell>
          <cell r="M1773">
            <v>2264</v>
          </cell>
        </row>
        <row r="1774">
          <cell r="K1774">
            <v>19934669</v>
          </cell>
          <cell r="L1774">
            <v>0</v>
          </cell>
          <cell r="M1774">
            <v>2310</v>
          </cell>
        </row>
        <row r="1775">
          <cell r="K1775">
            <v>8217218</v>
          </cell>
          <cell r="L1775">
            <v>0</v>
          </cell>
          <cell r="M1775">
            <v>2264</v>
          </cell>
        </row>
        <row r="1776">
          <cell r="K1776">
            <v>6800000</v>
          </cell>
          <cell r="L1776">
            <v>0</v>
          </cell>
          <cell r="M1776">
            <v>2264</v>
          </cell>
        </row>
        <row r="1777">
          <cell r="K1777">
            <v>5402638</v>
          </cell>
          <cell r="L1777">
            <v>0</v>
          </cell>
          <cell r="M1777">
            <v>2264</v>
          </cell>
        </row>
        <row r="1778">
          <cell r="K1778">
            <v>2512500</v>
          </cell>
          <cell r="L1778">
            <v>0</v>
          </cell>
          <cell r="M1778">
            <v>2310</v>
          </cell>
        </row>
        <row r="1779">
          <cell r="K1779">
            <v>1658743</v>
          </cell>
          <cell r="L1779">
            <v>0</v>
          </cell>
          <cell r="M1779">
            <v>2264</v>
          </cell>
        </row>
        <row r="1780">
          <cell r="K1780">
            <v>1125200</v>
          </cell>
          <cell r="L1780">
            <v>0</v>
          </cell>
          <cell r="M1780">
            <v>2224</v>
          </cell>
        </row>
        <row r="1781">
          <cell r="K1781">
            <v>137818</v>
          </cell>
          <cell r="L1781">
            <v>0</v>
          </cell>
          <cell r="M1781">
            <v>2264</v>
          </cell>
        </row>
        <row r="1782">
          <cell r="K1782">
            <v>16000</v>
          </cell>
          <cell r="L1782">
            <v>0</v>
          </cell>
          <cell r="M1782">
            <v>2310</v>
          </cell>
        </row>
        <row r="1783">
          <cell r="K1783">
            <v>16804519</v>
          </cell>
          <cell r="L1783">
            <v>0</v>
          </cell>
          <cell r="M1783">
            <v>2310</v>
          </cell>
        </row>
        <row r="1784">
          <cell r="K1784">
            <v>8330477</v>
          </cell>
          <cell r="L1784">
            <v>0</v>
          </cell>
          <cell r="M1784">
            <v>2419</v>
          </cell>
        </row>
        <row r="1785">
          <cell r="K1785">
            <v>5250345</v>
          </cell>
          <cell r="L1785">
            <v>0</v>
          </cell>
          <cell r="M1785">
            <v>2419</v>
          </cell>
        </row>
        <row r="1786">
          <cell r="K1786">
            <v>4688069</v>
          </cell>
          <cell r="L1786">
            <v>0</v>
          </cell>
          <cell r="M1786">
            <v>2264</v>
          </cell>
        </row>
        <row r="1787">
          <cell r="K1787">
            <v>4518634</v>
          </cell>
          <cell r="L1787">
            <v>0</v>
          </cell>
          <cell r="M1787">
            <v>2264</v>
          </cell>
        </row>
        <row r="1788">
          <cell r="K1788">
            <v>4154056</v>
          </cell>
          <cell r="L1788">
            <v>0</v>
          </cell>
          <cell r="M1788">
            <v>2310</v>
          </cell>
        </row>
        <row r="1789">
          <cell r="K1789">
            <v>3619000</v>
          </cell>
          <cell r="L1789">
            <v>0</v>
          </cell>
          <cell r="M1789">
            <v>2419</v>
          </cell>
        </row>
        <row r="1790">
          <cell r="K1790">
            <v>3350052</v>
          </cell>
          <cell r="L1790">
            <v>0</v>
          </cell>
          <cell r="M1790">
            <v>2310</v>
          </cell>
        </row>
        <row r="1791">
          <cell r="K1791">
            <v>2360000</v>
          </cell>
          <cell r="L1791">
            <v>0</v>
          </cell>
          <cell r="M1791">
            <v>2310</v>
          </cell>
        </row>
        <row r="1792">
          <cell r="K1792">
            <v>2293278</v>
          </cell>
          <cell r="L1792">
            <v>0</v>
          </cell>
          <cell r="M1792">
            <v>2224</v>
          </cell>
        </row>
        <row r="1793">
          <cell r="K1793">
            <v>1970000</v>
          </cell>
          <cell r="L1793">
            <v>0</v>
          </cell>
          <cell r="M1793">
            <v>2310</v>
          </cell>
        </row>
        <row r="1794">
          <cell r="K1794">
            <v>1331690</v>
          </cell>
          <cell r="L1794">
            <v>0</v>
          </cell>
          <cell r="M1794">
            <v>2310</v>
          </cell>
        </row>
        <row r="1795">
          <cell r="K1795">
            <v>1277690</v>
          </cell>
          <cell r="L1795">
            <v>0</v>
          </cell>
          <cell r="M1795">
            <v>2264</v>
          </cell>
        </row>
        <row r="1796">
          <cell r="K1796">
            <v>750000</v>
          </cell>
          <cell r="L1796">
            <v>0</v>
          </cell>
          <cell r="M1796">
            <v>2419</v>
          </cell>
        </row>
        <row r="1797">
          <cell r="K1797">
            <v>730000</v>
          </cell>
          <cell r="L1797">
            <v>0</v>
          </cell>
          <cell r="M1797">
            <v>2264</v>
          </cell>
        </row>
        <row r="1798">
          <cell r="K1798">
            <v>557000</v>
          </cell>
          <cell r="L1798">
            <v>0</v>
          </cell>
          <cell r="M1798">
            <v>2264</v>
          </cell>
        </row>
        <row r="1799">
          <cell r="K1799">
            <v>31528</v>
          </cell>
          <cell r="L1799">
            <v>0</v>
          </cell>
          <cell r="M1799">
            <v>2264</v>
          </cell>
        </row>
        <row r="1800">
          <cell r="K1800">
            <v>242588641</v>
          </cell>
          <cell r="L1800">
            <v>0</v>
          </cell>
          <cell r="M1800">
            <v>2264</v>
          </cell>
        </row>
        <row r="1801">
          <cell r="K1801">
            <v>69628400</v>
          </cell>
          <cell r="L1801">
            <v>0</v>
          </cell>
          <cell r="M1801">
            <v>2224</v>
          </cell>
        </row>
        <row r="1802">
          <cell r="K1802">
            <v>10834000</v>
          </cell>
          <cell r="L1802">
            <v>0</v>
          </cell>
          <cell r="M1802">
            <v>2310</v>
          </cell>
        </row>
        <row r="1803">
          <cell r="K1803">
            <v>4566733</v>
          </cell>
          <cell r="L1803">
            <v>0</v>
          </cell>
          <cell r="M1803">
            <v>2419</v>
          </cell>
        </row>
        <row r="1804">
          <cell r="K1804">
            <v>4200000</v>
          </cell>
          <cell r="L1804">
            <v>0</v>
          </cell>
          <cell r="M1804">
            <v>2419</v>
          </cell>
        </row>
        <row r="1805">
          <cell r="K1805">
            <v>916324</v>
          </cell>
          <cell r="L1805">
            <v>0</v>
          </cell>
          <cell r="M1805">
            <v>2310</v>
          </cell>
        </row>
        <row r="1806">
          <cell r="K1806">
            <v>209784</v>
          </cell>
          <cell r="L1806">
            <v>0</v>
          </cell>
          <cell r="M1806">
            <v>2310</v>
          </cell>
        </row>
        <row r="1807">
          <cell r="K1807">
            <v>148000</v>
          </cell>
          <cell r="L1807">
            <v>0</v>
          </cell>
          <cell r="M1807">
            <v>2264</v>
          </cell>
        </row>
        <row r="1808">
          <cell r="K1808">
            <v>37787522</v>
          </cell>
          <cell r="L1808">
            <v>0</v>
          </cell>
          <cell r="M1808">
            <v>2310</v>
          </cell>
        </row>
        <row r="1809">
          <cell r="K1809">
            <v>12380000</v>
          </cell>
          <cell r="L1809">
            <v>0</v>
          </cell>
          <cell r="M1809">
            <v>2264</v>
          </cell>
        </row>
        <row r="1810">
          <cell r="K1810">
            <v>9982300</v>
          </cell>
          <cell r="L1810">
            <v>0</v>
          </cell>
          <cell r="M1810">
            <v>2264</v>
          </cell>
        </row>
        <row r="1811">
          <cell r="K1811">
            <v>850000</v>
          </cell>
          <cell r="L1811">
            <v>0</v>
          </cell>
          <cell r="M1811">
            <v>2224</v>
          </cell>
        </row>
        <row r="1812">
          <cell r="K1812">
            <v>506940</v>
          </cell>
          <cell r="L1812">
            <v>0</v>
          </cell>
          <cell r="M1812">
            <v>2264</v>
          </cell>
        </row>
        <row r="1813">
          <cell r="K1813">
            <v>27092</v>
          </cell>
          <cell r="L1813">
            <v>0</v>
          </cell>
          <cell r="M1813">
            <v>2264</v>
          </cell>
        </row>
        <row r="1814">
          <cell r="K1814">
            <v>16240867</v>
          </cell>
          <cell r="L1814">
            <v>0</v>
          </cell>
          <cell r="M1814">
            <v>2273</v>
          </cell>
        </row>
        <row r="1815">
          <cell r="K1815">
            <v>6200931</v>
          </cell>
          <cell r="L1815">
            <v>0</v>
          </cell>
          <cell r="M1815">
            <v>2429</v>
          </cell>
        </row>
        <row r="1816">
          <cell r="K1816">
            <v>4255691</v>
          </cell>
          <cell r="L1816">
            <v>0</v>
          </cell>
          <cell r="M1816">
            <v>2312</v>
          </cell>
        </row>
        <row r="1817">
          <cell r="K1817">
            <v>2557515</v>
          </cell>
          <cell r="L1817">
            <v>0</v>
          </cell>
          <cell r="M1817">
            <v>2312</v>
          </cell>
        </row>
        <row r="1818">
          <cell r="K1818">
            <v>17339271</v>
          </cell>
          <cell r="L1818">
            <v>0</v>
          </cell>
          <cell r="M1818">
            <v>2429</v>
          </cell>
        </row>
        <row r="1819">
          <cell r="K1819">
            <v>7682300</v>
          </cell>
          <cell r="L1819">
            <v>0</v>
          </cell>
          <cell r="M1819">
            <v>2429</v>
          </cell>
        </row>
        <row r="1820">
          <cell r="K1820">
            <v>3594801</v>
          </cell>
          <cell r="L1820">
            <v>0</v>
          </cell>
          <cell r="M1820">
            <v>2312</v>
          </cell>
        </row>
        <row r="1821">
          <cell r="K1821">
            <v>3422115</v>
          </cell>
          <cell r="L1821">
            <v>0</v>
          </cell>
          <cell r="M1821">
            <v>2312</v>
          </cell>
        </row>
        <row r="1822">
          <cell r="K1822">
            <v>3120000</v>
          </cell>
          <cell r="L1822">
            <v>0</v>
          </cell>
          <cell r="M1822">
            <v>2429</v>
          </cell>
        </row>
        <row r="1823">
          <cell r="K1823">
            <v>43217140</v>
          </cell>
          <cell r="L1823">
            <v>0</v>
          </cell>
          <cell r="M1823">
            <v>2263</v>
          </cell>
        </row>
        <row r="1824">
          <cell r="K1824">
            <v>41133822</v>
          </cell>
          <cell r="L1824">
            <v>0</v>
          </cell>
          <cell r="M1824">
            <v>2223</v>
          </cell>
        </row>
        <row r="1825">
          <cell r="K1825">
            <v>16157125</v>
          </cell>
          <cell r="L1825">
            <v>0</v>
          </cell>
          <cell r="M1825">
            <v>2417</v>
          </cell>
        </row>
        <row r="1826">
          <cell r="K1826">
            <v>9026849</v>
          </cell>
          <cell r="L1826">
            <v>0</v>
          </cell>
          <cell r="M1826">
            <v>2417</v>
          </cell>
        </row>
        <row r="1827">
          <cell r="K1827">
            <v>7294659</v>
          </cell>
          <cell r="L1827">
            <v>0</v>
          </cell>
          <cell r="M1827">
            <v>2263</v>
          </cell>
        </row>
        <row r="1828">
          <cell r="K1828">
            <v>5883790</v>
          </cell>
          <cell r="L1828">
            <v>0</v>
          </cell>
          <cell r="M1828">
            <v>2263</v>
          </cell>
        </row>
        <row r="1829">
          <cell r="K1829">
            <v>4896318</v>
          </cell>
          <cell r="L1829">
            <v>0</v>
          </cell>
          <cell r="M1829">
            <v>2417</v>
          </cell>
        </row>
        <row r="1830">
          <cell r="K1830">
            <v>4580295</v>
          </cell>
          <cell r="L1830">
            <v>0</v>
          </cell>
          <cell r="M1830">
            <v>2263</v>
          </cell>
        </row>
        <row r="1831">
          <cell r="K1831">
            <v>4324661</v>
          </cell>
          <cell r="L1831">
            <v>0</v>
          </cell>
          <cell r="M1831">
            <v>2314</v>
          </cell>
        </row>
        <row r="1832">
          <cell r="K1832">
            <v>4294500</v>
          </cell>
          <cell r="L1832">
            <v>0</v>
          </cell>
          <cell r="M1832">
            <v>2417</v>
          </cell>
        </row>
        <row r="1833">
          <cell r="K1833">
            <v>4248332</v>
          </cell>
          <cell r="L1833">
            <v>0</v>
          </cell>
          <cell r="M1833">
            <v>2314</v>
          </cell>
        </row>
        <row r="1834">
          <cell r="K1834">
            <v>3942498</v>
          </cell>
          <cell r="L1834">
            <v>0</v>
          </cell>
          <cell r="M1834">
            <v>2314</v>
          </cell>
        </row>
        <row r="1835">
          <cell r="K1835">
            <v>3478475</v>
          </cell>
          <cell r="L1835">
            <v>0</v>
          </cell>
          <cell r="M1835">
            <v>2314</v>
          </cell>
        </row>
        <row r="1836">
          <cell r="K1836">
            <v>2886000</v>
          </cell>
          <cell r="L1836">
            <v>0</v>
          </cell>
          <cell r="M1836">
            <v>2314</v>
          </cell>
        </row>
        <row r="1837">
          <cell r="K1837">
            <v>1316411</v>
          </cell>
          <cell r="L1837">
            <v>0</v>
          </cell>
          <cell r="M1837">
            <v>2263</v>
          </cell>
        </row>
        <row r="1838">
          <cell r="K1838">
            <v>1305384</v>
          </cell>
          <cell r="L1838">
            <v>0</v>
          </cell>
          <cell r="M1838">
            <v>2314</v>
          </cell>
        </row>
        <row r="1839">
          <cell r="K1839">
            <v>951000</v>
          </cell>
          <cell r="L1839">
            <v>0</v>
          </cell>
          <cell r="M1839">
            <v>2263</v>
          </cell>
        </row>
        <row r="1840">
          <cell r="K1840">
            <v>408000</v>
          </cell>
          <cell r="L1840">
            <v>0</v>
          </cell>
          <cell r="M1840">
            <v>2529</v>
          </cell>
        </row>
        <row r="1841">
          <cell r="K1841">
            <v>205459</v>
          </cell>
          <cell r="L1841">
            <v>0</v>
          </cell>
          <cell r="M1841">
            <v>2263</v>
          </cell>
        </row>
        <row r="1842">
          <cell r="K1842">
            <v>104000</v>
          </cell>
          <cell r="L1842">
            <v>0</v>
          </cell>
          <cell r="M1842">
            <v>2263</v>
          </cell>
        </row>
        <row r="1843">
          <cell r="K1843">
            <v>10000</v>
          </cell>
          <cell r="L1843">
            <v>0</v>
          </cell>
          <cell r="M1843">
            <v>2263</v>
          </cell>
        </row>
        <row r="1844">
          <cell r="K1844">
            <v>568047613</v>
          </cell>
          <cell r="L1844">
            <v>0</v>
          </cell>
          <cell r="M1844">
            <v>2263</v>
          </cell>
        </row>
        <row r="1845">
          <cell r="K1845">
            <v>36603657</v>
          </cell>
          <cell r="L1845">
            <v>0</v>
          </cell>
          <cell r="M1845">
            <v>2223</v>
          </cell>
        </row>
        <row r="1846">
          <cell r="K1846">
            <v>24946036</v>
          </cell>
          <cell r="L1846">
            <v>0</v>
          </cell>
          <cell r="M1846">
            <v>2263</v>
          </cell>
        </row>
        <row r="1847">
          <cell r="K1847">
            <v>5696335</v>
          </cell>
          <cell r="L1847">
            <v>0</v>
          </cell>
          <cell r="M1847">
            <v>2314</v>
          </cell>
        </row>
        <row r="1848">
          <cell r="K1848">
            <v>3764236</v>
          </cell>
          <cell r="L1848">
            <v>0</v>
          </cell>
          <cell r="M1848">
            <v>2263</v>
          </cell>
        </row>
        <row r="1849">
          <cell r="K1849">
            <v>750000</v>
          </cell>
          <cell r="L1849">
            <v>0</v>
          </cell>
          <cell r="M1849">
            <v>2417</v>
          </cell>
        </row>
        <row r="1850">
          <cell r="K1850">
            <v>396222</v>
          </cell>
          <cell r="L1850">
            <v>0</v>
          </cell>
          <cell r="M1850">
            <v>2314</v>
          </cell>
        </row>
        <row r="1851">
          <cell r="K1851">
            <v>176000</v>
          </cell>
          <cell r="L1851">
            <v>0</v>
          </cell>
          <cell r="M1851">
            <v>2263</v>
          </cell>
        </row>
        <row r="1852">
          <cell r="K1852">
            <v>157000</v>
          </cell>
          <cell r="L1852">
            <v>0</v>
          </cell>
          <cell r="M1852">
            <v>2263</v>
          </cell>
        </row>
        <row r="1853">
          <cell r="K1853">
            <v>128251</v>
          </cell>
          <cell r="L1853">
            <v>0</v>
          </cell>
          <cell r="M1853">
            <v>2314</v>
          </cell>
        </row>
        <row r="1854">
          <cell r="K1854">
            <v>34113</v>
          </cell>
          <cell r="L1854">
            <v>0</v>
          </cell>
          <cell r="M1854">
            <v>2263</v>
          </cell>
        </row>
        <row r="1855">
          <cell r="K1855">
            <v>14583</v>
          </cell>
          <cell r="L1855">
            <v>0</v>
          </cell>
          <cell r="M1855">
            <v>2314</v>
          </cell>
        </row>
        <row r="1856">
          <cell r="K1856">
            <v>25983677</v>
          </cell>
          <cell r="L1856">
            <v>0</v>
          </cell>
          <cell r="M1856">
            <v>2412</v>
          </cell>
        </row>
        <row r="1857">
          <cell r="K1857">
            <v>18986802</v>
          </cell>
          <cell r="L1857">
            <v>0</v>
          </cell>
          <cell r="M1857">
            <v>2412</v>
          </cell>
        </row>
        <row r="1858">
          <cell r="K1858">
            <v>12499000</v>
          </cell>
          <cell r="L1858">
            <v>0</v>
          </cell>
          <cell r="M1858">
            <v>2412</v>
          </cell>
        </row>
        <row r="1859">
          <cell r="K1859">
            <v>10959000</v>
          </cell>
          <cell r="L1859">
            <v>0</v>
          </cell>
          <cell r="M1859">
            <v>2529</v>
          </cell>
        </row>
        <row r="1860">
          <cell r="K1860">
            <v>7195880</v>
          </cell>
          <cell r="L1860">
            <v>0</v>
          </cell>
          <cell r="M1860">
            <v>2412</v>
          </cell>
        </row>
        <row r="1861">
          <cell r="K1861">
            <v>3228714</v>
          </cell>
          <cell r="L1861">
            <v>0</v>
          </cell>
          <cell r="M1861">
            <v>2316</v>
          </cell>
        </row>
        <row r="1862">
          <cell r="K1862">
            <v>3092000</v>
          </cell>
          <cell r="L1862">
            <v>0</v>
          </cell>
          <cell r="M1862">
            <v>2279</v>
          </cell>
        </row>
        <row r="1863">
          <cell r="K1863">
            <v>2763000</v>
          </cell>
          <cell r="L1863">
            <v>0</v>
          </cell>
          <cell r="M1863">
            <v>2316</v>
          </cell>
        </row>
        <row r="1864">
          <cell r="K1864">
            <v>2472000</v>
          </cell>
          <cell r="L1864">
            <v>0</v>
          </cell>
          <cell r="M1864">
            <v>2279</v>
          </cell>
        </row>
        <row r="1865">
          <cell r="K1865">
            <v>998000</v>
          </cell>
          <cell r="L1865">
            <v>0</v>
          </cell>
          <cell r="M1865">
            <v>2316</v>
          </cell>
        </row>
        <row r="1866">
          <cell r="K1866">
            <v>680000</v>
          </cell>
          <cell r="L1866">
            <v>0</v>
          </cell>
          <cell r="M1866">
            <v>2279</v>
          </cell>
        </row>
        <row r="1867">
          <cell r="K1867">
            <v>69000</v>
          </cell>
          <cell r="L1867">
            <v>0</v>
          </cell>
          <cell r="M1867">
            <v>2316</v>
          </cell>
        </row>
        <row r="1868">
          <cell r="K1868">
            <v>122360945</v>
          </cell>
          <cell r="L1868">
            <v>0</v>
          </cell>
          <cell r="M1868">
            <v>2316</v>
          </cell>
        </row>
        <row r="1869">
          <cell r="K1869">
            <v>398856711</v>
          </cell>
          <cell r="L1869">
            <v>0</v>
          </cell>
          <cell r="M1869">
            <v>2316</v>
          </cell>
        </row>
        <row r="1870">
          <cell r="K1870">
            <v>8922274</v>
          </cell>
          <cell r="L1870">
            <v>0</v>
          </cell>
          <cell r="M1870">
            <v>2429</v>
          </cell>
        </row>
        <row r="1871">
          <cell r="K1871">
            <v>296276404</v>
          </cell>
          <cell r="L1871">
            <v>0</v>
          </cell>
          <cell r="M1871">
            <v>2318</v>
          </cell>
        </row>
        <row r="1872">
          <cell r="K1872">
            <v>29711500</v>
          </cell>
          <cell r="L1872">
            <v>0</v>
          </cell>
          <cell r="M1872">
            <v>2318</v>
          </cell>
        </row>
        <row r="1873">
          <cell r="K1873">
            <v>26420500</v>
          </cell>
          <cell r="L1873">
            <v>0</v>
          </cell>
          <cell r="M1873">
            <v>2429</v>
          </cell>
        </row>
        <row r="1874">
          <cell r="K1874">
            <v>410000</v>
          </cell>
          <cell r="L1874">
            <v>0</v>
          </cell>
          <cell r="M1874">
            <v>2429</v>
          </cell>
        </row>
        <row r="1875">
          <cell r="K1875">
            <v>160000</v>
          </cell>
          <cell r="L1875">
            <v>0</v>
          </cell>
          <cell r="M1875">
            <v>2429</v>
          </cell>
        </row>
        <row r="1876">
          <cell r="K1876">
            <v>60000</v>
          </cell>
          <cell r="L1876">
            <v>0</v>
          </cell>
          <cell r="M1876">
            <v>2318</v>
          </cell>
        </row>
        <row r="1877">
          <cell r="K1877">
            <v>50000000</v>
          </cell>
          <cell r="L1877">
            <v>0</v>
          </cell>
          <cell r="M1877">
            <v>2417</v>
          </cell>
        </row>
        <row r="1878">
          <cell r="K1878">
            <v>25972000</v>
          </cell>
          <cell r="L1878">
            <v>0</v>
          </cell>
          <cell r="M1878">
            <v>2330</v>
          </cell>
        </row>
        <row r="1879">
          <cell r="K1879">
            <v>3040000</v>
          </cell>
          <cell r="L1879">
            <v>0</v>
          </cell>
          <cell r="M1879">
            <v>2279</v>
          </cell>
        </row>
        <row r="1880">
          <cell r="K1880">
            <v>2547120</v>
          </cell>
          <cell r="L1880">
            <v>0</v>
          </cell>
          <cell r="M1880">
            <v>2417</v>
          </cell>
        </row>
        <row r="1881">
          <cell r="K1881">
            <v>1620000</v>
          </cell>
          <cell r="L1881">
            <v>0</v>
          </cell>
          <cell r="M1881">
            <v>2417</v>
          </cell>
        </row>
        <row r="1882">
          <cell r="K1882">
            <v>1190000</v>
          </cell>
          <cell r="L1882">
            <v>0</v>
          </cell>
          <cell r="M1882">
            <v>2330</v>
          </cell>
        </row>
        <row r="1883">
          <cell r="K1883">
            <v>6926400</v>
          </cell>
          <cell r="L1883">
            <v>0</v>
          </cell>
          <cell r="M1883">
            <v>2279</v>
          </cell>
        </row>
        <row r="1884">
          <cell r="K1884">
            <v>940000</v>
          </cell>
          <cell r="L1884">
            <v>0</v>
          </cell>
          <cell r="M1884">
            <v>2223</v>
          </cell>
        </row>
        <row r="1885">
          <cell r="K1885">
            <v>14000000</v>
          </cell>
          <cell r="L1885">
            <v>0</v>
          </cell>
          <cell r="M1885">
            <v>2279</v>
          </cell>
        </row>
        <row r="1886">
          <cell r="K1886">
            <v>6303858</v>
          </cell>
          <cell r="L1886">
            <v>0</v>
          </cell>
          <cell r="M1886">
            <v>2412</v>
          </cell>
        </row>
        <row r="1887">
          <cell r="K1887">
            <v>3600000</v>
          </cell>
          <cell r="L1887">
            <v>0</v>
          </cell>
          <cell r="M1887">
            <v>2319</v>
          </cell>
        </row>
        <row r="1888">
          <cell r="K1888">
            <v>780000</v>
          </cell>
          <cell r="L1888">
            <v>0</v>
          </cell>
          <cell r="M1888">
            <v>2412</v>
          </cell>
        </row>
        <row r="1889">
          <cell r="K1889">
            <v>637630</v>
          </cell>
          <cell r="L1889">
            <v>0</v>
          </cell>
          <cell r="M1889">
            <v>2412</v>
          </cell>
        </row>
        <row r="1890">
          <cell r="K1890">
            <v>194496</v>
          </cell>
          <cell r="L1890">
            <v>0</v>
          </cell>
          <cell r="M1890">
            <v>2330</v>
          </cell>
        </row>
        <row r="1891">
          <cell r="K1891">
            <v>458213476</v>
          </cell>
          <cell r="L1891">
            <v>0</v>
          </cell>
          <cell r="M1891">
            <v>2279</v>
          </cell>
        </row>
        <row r="1892">
          <cell r="K1892">
            <v>1000000</v>
          </cell>
          <cell r="L1892">
            <v>0</v>
          </cell>
          <cell r="M1892">
            <v>2429</v>
          </cell>
        </row>
        <row r="1893">
          <cell r="K1893">
            <v>805000</v>
          </cell>
          <cell r="L1893">
            <v>0</v>
          </cell>
          <cell r="M1893">
            <v>2429</v>
          </cell>
        </row>
        <row r="1894">
          <cell r="K1894">
            <v>200000</v>
          </cell>
          <cell r="L1894">
            <v>0</v>
          </cell>
          <cell r="M1894">
            <v>2330</v>
          </cell>
        </row>
        <row r="1895">
          <cell r="K1895">
            <v>70000</v>
          </cell>
          <cell r="L1895">
            <v>0</v>
          </cell>
          <cell r="M1895">
            <v>2511</v>
          </cell>
        </row>
        <row r="1896">
          <cell r="K1896">
            <v>35267768</v>
          </cell>
          <cell r="L1896">
            <v>0</v>
          </cell>
          <cell r="M1896">
            <v>2310</v>
          </cell>
        </row>
        <row r="1897">
          <cell r="K1897">
            <v>8912380</v>
          </cell>
          <cell r="L1897">
            <v>0</v>
          </cell>
          <cell r="M1897">
            <v>2310</v>
          </cell>
        </row>
        <row r="1898">
          <cell r="K1898">
            <v>8400000</v>
          </cell>
          <cell r="L1898">
            <v>0</v>
          </cell>
          <cell r="M1898">
            <v>2419</v>
          </cell>
        </row>
        <row r="1899">
          <cell r="K1899">
            <v>2100000</v>
          </cell>
          <cell r="L1899">
            <v>0</v>
          </cell>
          <cell r="M1899">
            <v>2419</v>
          </cell>
        </row>
        <row r="1900">
          <cell r="K1900">
            <v>340636</v>
          </cell>
          <cell r="L1900">
            <v>0</v>
          </cell>
          <cell r="M1900">
            <v>2419</v>
          </cell>
        </row>
        <row r="1901">
          <cell r="K1901">
            <v>46970000</v>
          </cell>
          <cell r="L1901">
            <v>0</v>
          </cell>
          <cell r="M1901">
            <v>2416</v>
          </cell>
        </row>
        <row r="1902">
          <cell r="K1902">
            <v>13564992</v>
          </cell>
          <cell r="L1902">
            <v>0</v>
          </cell>
          <cell r="M1902">
            <v>2312</v>
          </cell>
        </row>
        <row r="1903">
          <cell r="K1903">
            <v>16617122</v>
          </cell>
          <cell r="L1903">
            <v>0</v>
          </cell>
          <cell r="M1903">
            <v>2273</v>
          </cell>
        </row>
        <row r="1904">
          <cell r="K1904">
            <v>73426012</v>
          </cell>
          <cell r="L1904">
            <v>0</v>
          </cell>
          <cell r="M1904">
            <v>2330</v>
          </cell>
        </row>
        <row r="1905">
          <cell r="K1905">
            <v>1845882</v>
          </cell>
          <cell r="L1905">
            <v>0</v>
          </cell>
          <cell r="M1905">
            <v>2273</v>
          </cell>
        </row>
        <row r="1906">
          <cell r="K1906">
            <v>1050000</v>
          </cell>
          <cell r="L1906">
            <v>0</v>
          </cell>
          <cell r="M1906">
            <v>2318</v>
          </cell>
        </row>
        <row r="1907">
          <cell r="K1907">
            <v>54126514</v>
          </cell>
          <cell r="L1907">
            <v>0</v>
          </cell>
          <cell r="M1907">
            <v>2413</v>
          </cell>
        </row>
        <row r="1908">
          <cell r="K1908">
            <v>37514876</v>
          </cell>
          <cell r="L1908">
            <v>0</v>
          </cell>
          <cell r="M1908">
            <v>2262</v>
          </cell>
        </row>
        <row r="1909">
          <cell r="K1909">
            <v>3708785</v>
          </cell>
          <cell r="L1909">
            <v>0</v>
          </cell>
          <cell r="M1909">
            <v>2313</v>
          </cell>
        </row>
        <row r="1910">
          <cell r="K1910">
            <v>3147446</v>
          </cell>
          <cell r="L1910">
            <v>0</v>
          </cell>
          <cell r="M1910">
            <v>2413</v>
          </cell>
        </row>
        <row r="1911">
          <cell r="K1911">
            <v>3017023</v>
          </cell>
          <cell r="L1911">
            <v>0</v>
          </cell>
          <cell r="M1911">
            <v>2313</v>
          </cell>
        </row>
        <row r="1912">
          <cell r="K1912">
            <v>2108738</v>
          </cell>
          <cell r="L1912">
            <v>0</v>
          </cell>
          <cell r="M1912">
            <v>2262</v>
          </cell>
        </row>
        <row r="1913">
          <cell r="K1913">
            <v>1997637</v>
          </cell>
          <cell r="L1913">
            <v>0</v>
          </cell>
          <cell r="M1913">
            <v>2222</v>
          </cell>
        </row>
        <row r="1914">
          <cell r="K1914">
            <v>1766601</v>
          </cell>
          <cell r="L1914">
            <v>0</v>
          </cell>
          <cell r="M1914">
            <v>2413</v>
          </cell>
        </row>
        <row r="1915">
          <cell r="K1915">
            <v>469485</v>
          </cell>
          <cell r="L1915">
            <v>0</v>
          </cell>
          <cell r="M1915">
            <v>2313</v>
          </cell>
        </row>
        <row r="1916">
          <cell r="K1916">
            <v>323719</v>
          </cell>
          <cell r="L1916">
            <v>0</v>
          </cell>
          <cell r="M1916">
            <v>2313</v>
          </cell>
        </row>
        <row r="1917">
          <cell r="K1917">
            <v>171641</v>
          </cell>
          <cell r="L1917">
            <v>0</v>
          </cell>
          <cell r="M1917">
            <v>2262</v>
          </cell>
        </row>
        <row r="1918">
          <cell r="K1918">
            <v>138337</v>
          </cell>
          <cell r="L1918">
            <v>0</v>
          </cell>
          <cell r="M1918">
            <v>2413</v>
          </cell>
        </row>
        <row r="1919">
          <cell r="K1919">
            <v>134041</v>
          </cell>
          <cell r="L1919">
            <v>0</v>
          </cell>
          <cell r="M1919">
            <v>2262</v>
          </cell>
        </row>
        <row r="1920">
          <cell r="K1920">
            <v>87437</v>
          </cell>
          <cell r="L1920">
            <v>0</v>
          </cell>
          <cell r="M1920">
            <v>2262</v>
          </cell>
        </row>
        <row r="1921">
          <cell r="K1921">
            <v>63468</v>
          </cell>
          <cell r="L1921">
            <v>0</v>
          </cell>
          <cell r="M1921">
            <v>2513</v>
          </cell>
        </row>
        <row r="1922">
          <cell r="K1922">
            <v>39140</v>
          </cell>
          <cell r="L1922">
            <v>0</v>
          </cell>
          <cell r="M1922">
            <v>2313</v>
          </cell>
        </row>
        <row r="1923">
          <cell r="K1923">
            <v>25725</v>
          </cell>
          <cell r="L1923">
            <v>0</v>
          </cell>
          <cell r="M1923">
            <v>2313</v>
          </cell>
        </row>
        <row r="1924">
          <cell r="K1924">
            <v>85158804</v>
          </cell>
          <cell r="L1924">
            <v>0</v>
          </cell>
          <cell r="M1924">
            <v>2313</v>
          </cell>
        </row>
        <row r="1925">
          <cell r="K1925">
            <v>23357727</v>
          </cell>
          <cell r="L1925">
            <v>0</v>
          </cell>
          <cell r="M1925">
            <v>2313</v>
          </cell>
        </row>
        <row r="1926">
          <cell r="K1926">
            <v>689604898</v>
          </cell>
          <cell r="L1926">
            <v>0</v>
          </cell>
          <cell r="M1926">
            <v>2262</v>
          </cell>
        </row>
        <row r="1927">
          <cell r="K1927">
            <v>66397555</v>
          </cell>
          <cell r="L1927">
            <v>0</v>
          </cell>
          <cell r="M1927">
            <v>2262</v>
          </cell>
        </row>
        <row r="1928">
          <cell r="K1928">
            <v>9695534</v>
          </cell>
          <cell r="L1928">
            <v>0</v>
          </cell>
          <cell r="M1928">
            <v>2313</v>
          </cell>
        </row>
        <row r="1929">
          <cell r="K1929">
            <v>9396776</v>
          </cell>
          <cell r="L1929">
            <v>0</v>
          </cell>
          <cell r="M1929">
            <v>2313</v>
          </cell>
        </row>
        <row r="1930">
          <cell r="K1930">
            <v>6808098</v>
          </cell>
          <cell r="L1930">
            <v>0</v>
          </cell>
          <cell r="M1930">
            <v>2262</v>
          </cell>
        </row>
        <row r="1931">
          <cell r="K1931">
            <v>3909865</v>
          </cell>
          <cell r="L1931">
            <v>0</v>
          </cell>
          <cell r="M1931">
            <v>2262</v>
          </cell>
        </row>
        <row r="1932">
          <cell r="K1932">
            <v>330000</v>
          </cell>
          <cell r="L1932">
            <v>0</v>
          </cell>
          <cell r="M1932">
            <v>2222</v>
          </cell>
        </row>
        <row r="1933">
          <cell r="K1933">
            <v>41246</v>
          </cell>
          <cell r="L1933">
            <v>0</v>
          </cell>
          <cell r="M1933">
            <v>2262</v>
          </cell>
        </row>
        <row r="1934">
          <cell r="K1934">
            <v>102908665</v>
          </cell>
          <cell r="L1934">
            <v>0</v>
          </cell>
          <cell r="M1934">
            <v>2262</v>
          </cell>
        </row>
        <row r="1935">
          <cell r="K1935">
            <v>18822000</v>
          </cell>
          <cell r="L1935">
            <v>0</v>
          </cell>
          <cell r="M1935">
            <v>2222</v>
          </cell>
        </row>
        <row r="1936">
          <cell r="K1936">
            <v>18577665</v>
          </cell>
          <cell r="L1936">
            <v>0</v>
          </cell>
          <cell r="M1936">
            <v>2313</v>
          </cell>
        </row>
        <row r="1937">
          <cell r="K1937">
            <v>3611044</v>
          </cell>
          <cell r="L1937">
            <v>0</v>
          </cell>
          <cell r="M1937">
            <v>2262</v>
          </cell>
        </row>
        <row r="1938">
          <cell r="K1938">
            <v>299501</v>
          </cell>
          <cell r="L1938">
            <v>0</v>
          </cell>
          <cell r="M1938">
            <v>2262</v>
          </cell>
        </row>
        <row r="1939">
          <cell r="K1939">
            <v>41692</v>
          </cell>
          <cell r="L1939">
            <v>0</v>
          </cell>
          <cell r="M1939">
            <v>2262</v>
          </cell>
        </row>
        <row r="1940">
          <cell r="K1940">
            <v>63594261</v>
          </cell>
          <cell r="L1940">
            <v>0</v>
          </cell>
          <cell r="M1940">
            <v>2413</v>
          </cell>
        </row>
        <row r="1941">
          <cell r="K1941">
            <v>19330822</v>
          </cell>
          <cell r="L1941">
            <v>0</v>
          </cell>
          <cell r="M1941">
            <v>2413</v>
          </cell>
        </row>
        <row r="1942">
          <cell r="K1942">
            <v>9288463</v>
          </cell>
          <cell r="L1942">
            <v>0</v>
          </cell>
          <cell r="M1942">
            <v>2313</v>
          </cell>
        </row>
        <row r="1943">
          <cell r="K1943">
            <v>2031532</v>
          </cell>
          <cell r="L1943">
            <v>0</v>
          </cell>
          <cell r="M1943">
            <v>2313</v>
          </cell>
        </row>
        <row r="1944">
          <cell r="K1944">
            <v>16516</v>
          </cell>
          <cell r="L1944">
            <v>0</v>
          </cell>
          <cell r="M1944">
            <v>2313</v>
          </cell>
        </row>
        <row r="1945">
          <cell r="K1945">
            <v>24872808</v>
          </cell>
          <cell r="L1945">
            <v>0</v>
          </cell>
          <cell r="M1945">
            <v>2413</v>
          </cell>
        </row>
        <row r="1946">
          <cell r="K1946">
            <v>18808848</v>
          </cell>
          <cell r="L1946">
            <v>0</v>
          </cell>
          <cell r="M1946">
            <v>2413</v>
          </cell>
        </row>
        <row r="1947">
          <cell r="K1947">
            <v>16321089</v>
          </cell>
          <cell r="L1947">
            <v>0</v>
          </cell>
          <cell r="M1947">
            <v>2413</v>
          </cell>
        </row>
        <row r="1948">
          <cell r="K1948">
            <v>14593887</v>
          </cell>
          <cell r="L1948">
            <v>0</v>
          </cell>
          <cell r="M1948">
            <v>2313</v>
          </cell>
        </row>
        <row r="1949">
          <cell r="K1949">
            <v>10923017</v>
          </cell>
          <cell r="L1949">
            <v>0</v>
          </cell>
          <cell r="M1949">
            <v>2313</v>
          </cell>
        </row>
        <row r="1950">
          <cell r="K1950">
            <v>8092217</v>
          </cell>
          <cell r="L1950">
            <v>0</v>
          </cell>
          <cell r="M1950">
            <v>2262</v>
          </cell>
        </row>
        <row r="1951">
          <cell r="K1951">
            <v>6999376</v>
          </cell>
          <cell r="L1951">
            <v>0</v>
          </cell>
          <cell r="M1951">
            <v>2413</v>
          </cell>
        </row>
        <row r="1952">
          <cell r="K1952">
            <v>5248327</v>
          </cell>
          <cell r="L1952">
            <v>0</v>
          </cell>
          <cell r="M1952">
            <v>2262</v>
          </cell>
        </row>
        <row r="1953">
          <cell r="K1953">
            <v>4632043</v>
          </cell>
          <cell r="L1953">
            <v>0</v>
          </cell>
          <cell r="M1953">
            <v>2513</v>
          </cell>
        </row>
        <row r="1954">
          <cell r="K1954">
            <v>3548186</v>
          </cell>
          <cell r="L1954">
            <v>0</v>
          </cell>
          <cell r="M1954">
            <v>2313</v>
          </cell>
        </row>
        <row r="1955">
          <cell r="K1955">
            <v>3491608</v>
          </cell>
          <cell r="L1955">
            <v>0</v>
          </cell>
          <cell r="M1955">
            <v>2222</v>
          </cell>
        </row>
        <row r="1956">
          <cell r="K1956">
            <v>2729471</v>
          </cell>
          <cell r="L1956">
            <v>0</v>
          </cell>
          <cell r="M1956">
            <v>2313</v>
          </cell>
        </row>
        <row r="1957">
          <cell r="K1957">
            <v>2171268</v>
          </cell>
          <cell r="L1957">
            <v>0</v>
          </cell>
          <cell r="M1957">
            <v>2262</v>
          </cell>
        </row>
        <row r="1958">
          <cell r="K1958">
            <v>1897899</v>
          </cell>
          <cell r="L1958">
            <v>0</v>
          </cell>
          <cell r="M1958">
            <v>2313</v>
          </cell>
        </row>
        <row r="1959">
          <cell r="K1959">
            <v>1618927</v>
          </cell>
          <cell r="L1959">
            <v>0</v>
          </cell>
          <cell r="M1959">
            <v>2313</v>
          </cell>
        </row>
        <row r="1960">
          <cell r="K1960">
            <v>833333</v>
          </cell>
          <cell r="L1960">
            <v>0</v>
          </cell>
          <cell r="M1960">
            <v>2262</v>
          </cell>
        </row>
        <row r="1961">
          <cell r="K1961">
            <v>536517</v>
          </cell>
          <cell r="L1961">
            <v>0</v>
          </cell>
          <cell r="M1961">
            <v>2262</v>
          </cell>
        </row>
        <row r="1962">
          <cell r="K1962">
            <v>43440772</v>
          </cell>
          <cell r="L1962">
            <v>0</v>
          </cell>
          <cell r="M1962">
            <v>2413</v>
          </cell>
        </row>
        <row r="1963">
          <cell r="K1963">
            <v>2889150</v>
          </cell>
          <cell r="L1963">
            <v>0</v>
          </cell>
          <cell r="M1963">
            <v>2413</v>
          </cell>
        </row>
        <row r="1964">
          <cell r="K1964">
            <v>417030946</v>
          </cell>
          <cell r="L1964">
            <v>0</v>
          </cell>
          <cell r="M1964">
            <v>2601</v>
          </cell>
        </row>
        <row r="1965">
          <cell r="K1965">
            <v>20910000</v>
          </cell>
          <cell r="L1965">
            <v>0</v>
          </cell>
          <cell r="M1965">
            <v>2603</v>
          </cell>
        </row>
        <row r="1966">
          <cell r="K1966">
            <v>201205479</v>
          </cell>
          <cell r="L1966">
            <v>0</v>
          </cell>
          <cell r="M1966">
            <v>2600</v>
          </cell>
        </row>
        <row r="1967">
          <cell r="K1967">
            <v>807056160</v>
          </cell>
          <cell r="L1967">
            <v>0</v>
          </cell>
          <cell r="M1967">
            <v>2511</v>
          </cell>
        </row>
        <row r="1968">
          <cell r="K1968">
            <v>4278846</v>
          </cell>
          <cell r="L1968">
            <v>0</v>
          </cell>
          <cell r="M1968">
            <v>2330</v>
          </cell>
        </row>
        <row r="1969">
          <cell r="K1969">
            <v>14836000</v>
          </cell>
          <cell r="L1969">
            <v>0</v>
          </cell>
          <cell r="M1969">
            <v>2510</v>
          </cell>
        </row>
        <row r="1970">
          <cell r="K1970">
            <v>50000000</v>
          </cell>
          <cell r="L1970">
            <v>0</v>
          </cell>
          <cell r="M1970">
            <v>2510</v>
          </cell>
        </row>
        <row r="1971">
          <cell r="K1971">
            <v>6663500</v>
          </cell>
          <cell r="L1971">
            <v>0</v>
          </cell>
          <cell r="M1971">
            <v>2510</v>
          </cell>
        </row>
        <row r="1972">
          <cell r="K1972">
            <v>2730000</v>
          </cell>
          <cell r="L1972">
            <v>0</v>
          </cell>
          <cell r="M1972">
            <v>2529</v>
          </cell>
        </row>
        <row r="1973">
          <cell r="K1973">
            <v>500000000</v>
          </cell>
          <cell r="L1973">
            <v>0</v>
          </cell>
          <cell r="M1973">
            <v>2512</v>
          </cell>
        </row>
        <row r="1974">
          <cell r="K1974">
            <v>22500</v>
          </cell>
          <cell r="L1974">
            <v>0</v>
          </cell>
          <cell r="M1974">
            <v>2529</v>
          </cell>
        </row>
        <row r="1975">
          <cell r="K1975">
            <v>204782274</v>
          </cell>
          <cell r="L1975">
            <v>0</v>
          </cell>
          <cell r="M1975">
            <v>2414</v>
          </cell>
        </row>
        <row r="1976">
          <cell r="K1976">
            <v>23588000</v>
          </cell>
          <cell r="L1976">
            <v>0</v>
          </cell>
          <cell r="M1976">
            <v>2414</v>
          </cell>
        </row>
        <row r="1977">
          <cell r="K1977">
            <v>8500000</v>
          </cell>
          <cell r="L1977">
            <v>0</v>
          </cell>
          <cell r="M1977">
            <v>2414</v>
          </cell>
        </row>
        <row r="1978">
          <cell r="K1978">
            <v>17747368</v>
          </cell>
          <cell r="L1978">
            <v>0</v>
          </cell>
          <cell r="M1978">
            <v>2414</v>
          </cell>
        </row>
        <row r="1979">
          <cell r="K1979">
            <v>4000000</v>
          </cell>
          <cell r="L1979">
            <v>0</v>
          </cell>
          <cell r="M1979">
            <v>2414</v>
          </cell>
        </row>
        <row r="1980">
          <cell r="K1980">
            <v>40666668</v>
          </cell>
          <cell r="L1980">
            <v>0</v>
          </cell>
          <cell r="M1980">
            <v>2414</v>
          </cell>
        </row>
        <row r="1981">
          <cell r="K1981">
            <v>84618561</v>
          </cell>
          <cell r="L1981">
            <v>0</v>
          </cell>
          <cell r="M1981">
            <v>2410</v>
          </cell>
        </row>
        <row r="1982">
          <cell r="K1982">
            <v>43575000</v>
          </cell>
          <cell r="L1982">
            <v>0</v>
          </cell>
          <cell r="M1982">
            <v>2416</v>
          </cell>
        </row>
        <row r="1983">
          <cell r="K1983">
            <v>14150000</v>
          </cell>
          <cell r="L1983">
            <v>0</v>
          </cell>
          <cell r="M1983">
            <v>2416</v>
          </cell>
        </row>
        <row r="1984">
          <cell r="K1984">
            <v>9250000</v>
          </cell>
          <cell r="L1984">
            <v>0</v>
          </cell>
          <cell r="M1984">
            <v>2279</v>
          </cell>
        </row>
        <row r="1985">
          <cell r="K1985">
            <v>3303000</v>
          </cell>
          <cell r="L1985">
            <v>0</v>
          </cell>
          <cell r="M1985">
            <v>2330</v>
          </cell>
        </row>
        <row r="1986">
          <cell r="K1986">
            <v>1600000</v>
          </cell>
          <cell r="L1986">
            <v>0</v>
          </cell>
          <cell r="M1986">
            <v>2330</v>
          </cell>
        </row>
        <row r="1987">
          <cell r="K1987">
            <v>1025000</v>
          </cell>
          <cell r="L1987">
            <v>0</v>
          </cell>
          <cell r="M1987">
            <v>2529</v>
          </cell>
        </row>
        <row r="1988">
          <cell r="K1988">
            <v>500000</v>
          </cell>
          <cell r="L1988">
            <v>0</v>
          </cell>
          <cell r="M1988">
            <v>2416</v>
          </cell>
        </row>
        <row r="1989">
          <cell r="K1989">
            <v>21443931</v>
          </cell>
          <cell r="L1989">
            <v>0</v>
          </cell>
          <cell r="M1989">
            <v>2409</v>
          </cell>
        </row>
        <row r="1990">
          <cell r="K1990">
            <v>19706456</v>
          </cell>
          <cell r="L1990">
            <v>0</v>
          </cell>
          <cell r="M1990">
            <v>2319</v>
          </cell>
        </row>
        <row r="1991">
          <cell r="K1991">
            <v>14627481</v>
          </cell>
          <cell r="L1991">
            <v>0</v>
          </cell>
          <cell r="M1991">
            <v>2234</v>
          </cell>
        </row>
        <row r="1992">
          <cell r="K1992">
            <v>13394129</v>
          </cell>
          <cell r="L1992">
            <v>0</v>
          </cell>
          <cell r="M1992">
            <v>2319</v>
          </cell>
        </row>
        <row r="1993">
          <cell r="K1993">
            <v>7221403</v>
          </cell>
          <cell r="L1993">
            <v>0</v>
          </cell>
          <cell r="M1993">
            <v>2409</v>
          </cell>
        </row>
        <row r="1994">
          <cell r="K1994">
            <v>6742868</v>
          </cell>
          <cell r="L1994">
            <v>0</v>
          </cell>
          <cell r="M1994">
            <v>2409</v>
          </cell>
        </row>
        <row r="1995">
          <cell r="K1995">
            <v>5699550</v>
          </cell>
          <cell r="L1995">
            <v>0</v>
          </cell>
          <cell r="M1995">
            <v>2319</v>
          </cell>
        </row>
        <row r="1996">
          <cell r="K1996">
            <v>5010671</v>
          </cell>
          <cell r="L1996">
            <v>0</v>
          </cell>
          <cell r="M1996">
            <v>2319</v>
          </cell>
        </row>
        <row r="1997">
          <cell r="K1997">
            <v>3655981</v>
          </cell>
          <cell r="L1997">
            <v>0</v>
          </cell>
          <cell r="M1997">
            <v>2274</v>
          </cell>
        </row>
        <row r="1998">
          <cell r="K1998">
            <v>2939833</v>
          </cell>
          <cell r="L1998">
            <v>0</v>
          </cell>
          <cell r="M1998">
            <v>2409</v>
          </cell>
        </row>
        <row r="1999">
          <cell r="K1999">
            <v>2374509</v>
          </cell>
          <cell r="L1999">
            <v>0</v>
          </cell>
          <cell r="M1999">
            <v>2509</v>
          </cell>
        </row>
        <row r="2000">
          <cell r="K2000">
            <v>2085274</v>
          </cell>
          <cell r="L2000">
            <v>0</v>
          </cell>
          <cell r="M2000">
            <v>2274</v>
          </cell>
        </row>
        <row r="2001">
          <cell r="K2001">
            <v>1931683</v>
          </cell>
          <cell r="L2001">
            <v>0</v>
          </cell>
          <cell r="M2001">
            <v>2274</v>
          </cell>
        </row>
        <row r="2002">
          <cell r="K2002">
            <v>1904591</v>
          </cell>
          <cell r="L2002">
            <v>0</v>
          </cell>
          <cell r="M2002">
            <v>2274</v>
          </cell>
        </row>
        <row r="2003">
          <cell r="K2003">
            <v>1031949</v>
          </cell>
          <cell r="L2003">
            <v>0</v>
          </cell>
          <cell r="M2003">
            <v>2274</v>
          </cell>
        </row>
        <row r="2004">
          <cell r="K2004">
            <v>912449</v>
          </cell>
          <cell r="L2004">
            <v>0</v>
          </cell>
          <cell r="M2004">
            <v>2319</v>
          </cell>
        </row>
        <row r="2005">
          <cell r="K2005">
            <v>491057</v>
          </cell>
          <cell r="L2005">
            <v>0</v>
          </cell>
          <cell r="M2005">
            <v>2274</v>
          </cell>
        </row>
        <row r="2006">
          <cell r="K2006">
            <v>117602</v>
          </cell>
          <cell r="L2006">
            <v>0</v>
          </cell>
          <cell r="M2006">
            <v>2274</v>
          </cell>
        </row>
        <row r="2007">
          <cell r="K2007">
            <v>75439</v>
          </cell>
          <cell r="L2007">
            <v>0</v>
          </cell>
          <cell r="M2007">
            <v>2274</v>
          </cell>
        </row>
        <row r="2008">
          <cell r="K2008">
            <v>19399</v>
          </cell>
          <cell r="L2008">
            <v>0</v>
          </cell>
          <cell r="M2008">
            <v>2274</v>
          </cell>
        </row>
        <row r="2009">
          <cell r="K2009">
            <v>11182</v>
          </cell>
          <cell r="L2009">
            <v>0</v>
          </cell>
          <cell r="M2009">
            <v>2274</v>
          </cell>
        </row>
        <row r="2010">
          <cell r="K2010">
            <v>41653000</v>
          </cell>
          <cell r="L2010">
            <v>0</v>
          </cell>
          <cell r="M2010">
            <v>2279</v>
          </cell>
        </row>
        <row r="2011">
          <cell r="K2011">
            <v>50051520</v>
          </cell>
          <cell r="L2011">
            <v>0</v>
          </cell>
          <cell r="M2011">
            <v>2330</v>
          </cell>
        </row>
        <row r="2012">
          <cell r="K2012">
            <v>25480320</v>
          </cell>
          <cell r="L2012">
            <v>0</v>
          </cell>
          <cell r="M2012">
            <v>2429</v>
          </cell>
        </row>
        <row r="2013">
          <cell r="K2013">
            <v>546500</v>
          </cell>
          <cell r="L2013">
            <v>0</v>
          </cell>
          <cell r="M2013">
            <v>2330</v>
          </cell>
        </row>
        <row r="2014">
          <cell r="K2014">
            <v>333000</v>
          </cell>
          <cell r="L2014">
            <v>0</v>
          </cell>
          <cell r="M2014">
            <v>2429</v>
          </cell>
        </row>
        <row r="2015">
          <cell r="K2015">
            <v>115000</v>
          </cell>
          <cell r="L2015">
            <v>0</v>
          </cell>
          <cell r="M2015">
            <v>2429</v>
          </cell>
        </row>
        <row r="2016">
          <cell r="K2016">
            <v>50556484</v>
          </cell>
          <cell r="L2016">
            <v>0</v>
          </cell>
          <cell r="M2016">
            <v>2279</v>
          </cell>
        </row>
        <row r="2017">
          <cell r="K2017">
            <v>9180000</v>
          </cell>
          <cell r="L2017">
            <v>0</v>
          </cell>
          <cell r="M2017">
            <v>2279</v>
          </cell>
        </row>
        <row r="2018">
          <cell r="K2018">
            <v>5272865</v>
          </cell>
          <cell r="L2018">
            <v>0</v>
          </cell>
          <cell r="M2018">
            <v>2279</v>
          </cell>
        </row>
        <row r="2019">
          <cell r="K2019">
            <v>2278000</v>
          </cell>
          <cell r="L2019">
            <v>0</v>
          </cell>
          <cell r="M2019">
            <v>2529</v>
          </cell>
        </row>
        <row r="2020">
          <cell r="K2020">
            <v>1000000</v>
          </cell>
          <cell r="L2020">
            <v>0</v>
          </cell>
          <cell r="M2020">
            <v>2429</v>
          </cell>
        </row>
        <row r="2021">
          <cell r="K2021">
            <v>10000000</v>
          </cell>
          <cell r="L2021">
            <v>0</v>
          </cell>
          <cell r="M2021">
            <v>2279</v>
          </cell>
        </row>
        <row r="2022">
          <cell r="K2022">
            <v>2169000000</v>
          </cell>
          <cell r="L2022">
            <v>0</v>
          </cell>
          <cell r="M2022">
            <v>9999</v>
          </cell>
        </row>
        <row r="2023">
          <cell r="K2023">
            <v>1888000000</v>
          </cell>
          <cell r="L2023">
            <v>0</v>
          </cell>
          <cell r="M2023">
            <v>9999</v>
          </cell>
        </row>
        <row r="2024">
          <cell r="K2024">
            <v>1527000000</v>
          </cell>
          <cell r="L2024">
            <v>0</v>
          </cell>
          <cell r="M2024">
            <v>9999</v>
          </cell>
        </row>
        <row r="2025">
          <cell r="K2025">
            <v>1219410000</v>
          </cell>
          <cell r="L2025">
            <v>0</v>
          </cell>
          <cell r="M2025">
            <v>9999</v>
          </cell>
        </row>
        <row r="2026">
          <cell r="K2026">
            <v>976935000</v>
          </cell>
          <cell r="L2026">
            <v>0</v>
          </cell>
          <cell r="M2026">
            <v>9999</v>
          </cell>
        </row>
        <row r="2027">
          <cell r="K2027">
            <v>923000000</v>
          </cell>
          <cell r="L2027">
            <v>0</v>
          </cell>
          <cell r="M2027">
            <v>9999</v>
          </cell>
        </row>
        <row r="2028">
          <cell r="K2028">
            <v>874000000</v>
          </cell>
          <cell r="L2028">
            <v>0</v>
          </cell>
          <cell r="M2028">
            <v>9999</v>
          </cell>
        </row>
        <row r="2029">
          <cell r="K2029">
            <v>826000000</v>
          </cell>
          <cell r="L2029">
            <v>0</v>
          </cell>
          <cell r="M2029">
            <v>9999</v>
          </cell>
        </row>
        <row r="2030">
          <cell r="K2030">
            <v>800000000</v>
          </cell>
          <cell r="L2030">
            <v>0</v>
          </cell>
          <cell r="M2030">
            <v>9999</v>
          </cell>
        </row>
        <row r="2031">
          <cell r="K2031">
            <v>690000000</v>
          </cell>
          <cell r="L2031">
            <v>0</v>
          </cell>
          <cell r="M2031">
            <v>9999</v>
          </cell>
        </row>
        <row r="2032">
          <cell r="K2032">
            <v>680000000</v>
          </cell>
          <cell r="L2032">
            <v>0</v>
          </cell>
          <cell r="M2032">
            <v>9999</v>
          </cell>
        </row>
        <row r="2033">
          <cell r="K2033">
            <v>539200000</v>
          </cell>
          <cell r="L2033">
            <v>0</v>
          </cell>
          <cell r="M2033">
            <v>9999</v>
          </cell>
        </row>
        <row r="2034">
          <cell r="K2034">
            <v>533280000</v>
          </cell>
          <cell r="L2034">
            <v>0</v>
          </cell>
          <cell r="M2034">
            <v>9999</v>
          </cell>
        </row>
        <row r="2035">
          <cell r="K2035">
            <v>522787500</v>
          </cell>
          <cell r="L2035">
            <v>0</v>
          </cell>
          <cell r="M2035">
            <v>9999</v>
          </cell>
        </row>
        <row r="2036">
          <cell r="K2036">
            <v>500000000</v>
          </cell>
          <cell r="L2036">
            <v>0</v>
          </cell>
          <cell r="M2036">
            <v>9999</v>
          </cell>
        </row>
        <row r="2037">
          <cell r="K2037">
            <v>450000000</v>
          </cell>
          <cell r="L2037">
            <v>0</v>
          </cell>
          <cell r="M2037">
            <v>9999</v>
          </cell>
        </row>
        <row r="2038">
          <cell r="K2038">
            <v>432500000</v>
          </cell>
          <cell r="L2038">
            <v>0</v>
          </cell>
          <cell r="M2038">
            <v>9999</v>
          </cell>
        </row>
        <row r="2039">
          <cell r="K2039">
            <v>420000000</v>
          </cell>
          <cell r="L2039">
            <v>0</v>
          </cell>
          <cell r="M2039">
            <v>9999</v>
          </cell>
        </row>
        <row r="2040">
          <cell r="K2040">
            <v>400000000</v>
          </cell>
          <cell r="L2040">
            <v>0</v>
          </cell>
          <cell r="M2040">
            <v>9999</v>
          </cell>
        </row>
        <row r="2041">
          <cell r="K2041">
            <v>400000000</v>
          </cell>
          <cell r="L2041">
            <v>0</v>
          </cell>
          <cell r="M2041">
            <v>9999</v>
          </cell>
        </row>
        <row r="2042">
          <cell r="K2042">
            <v>344400000</v>
          </cell>
          <cell r="L2042">
            <v>0</v>
          </cell>
          <cell r="M2042">
            <v>9999</v>
          </cell>
        </row>
        <row r="2043">
          <cell r="K2043">
            <v>325000000</v>
          </cell>
          <cell r="L2043">
            <v>0</v>
          </cell>
          <cell r="M2043">
            <v>9999</v>
          </cell>
        </row>
        <row r="2044">
          <cell r="K2044">
            <v>309600000</v>
          </cell>
          <cell r="L2044">
            <v>0</v>
          </cell>
          <cell r="M2044">
            <v>9999</v>
          </cell>
        </row>
        <row r="2045">
          <cell r="K2045">
            <v>308160000</v>
          </cell>
          <cell r="L2045">
            <v>0</v>
          </cell>
          <cell r="M2045">
            <v>9999</v>
          </cell>
        </row>
        <row r="2046">
          <cell r="K2046">
            <v>300000000</v>
          </cell>
          <cell r="L2046">
            <v>0</v>
          </cell>
          <cell r="M2046">
            <v>9999</v>
          </cell>
        </row>
        <row r="2047">
          <cell r="K2047">
            <v>300000000</v>
          </cell>
          <cell r="L2047">
            <v>0</v>
          </cell>
          <cell r="M2047">
            <v>9999</v>
          </cell>
        </row>
        <row r="2048">
          <cell r="K2048">
            <v>300000000</v>
          </cell>
          <cell r="L2048">
            <v>0</v>
          </cell>
          <cell r="M2048">
            <v>9999</v>
          </cell>
        </row>
        <row r="2049">
          <cell r="K2049">
            <v>291000000</v>
          </cell>
          <cell r="L2049">
            <v>0</v>
          </cell>
          <cell r="M2049">
            <v>9999</v>
          </cell>
        </row>
        <row r="2050">
          <cell r="K2050">
            <v>260000000</v>
          </cell>
          <cell r="L2050">
            <v>0</v>
          </cell>
          <cell r="M2050">
            <v>9999</v>
          </cell>
        </row>
        <row r="2051">
          <cell r="K2051">
            <v>242000000</v>
          </cell>
          <cell r="L2051">
            <v>0</v>
          </cell>
          <cell r="M2051">
            <v>9999</v>
          </cell>
        </row>
        <row r="2052">
          <cell r="K2052">
            <v>225000000</v>
          </cell>
          <cell r="L2052">
            <v>0</v>
          </cell>
          <cell r="M2052">
            <v>9999</v>
          </cell>
        </row>
        <row r="2053">
          <cell r="K2053">
            <v>218295000</v>
          </cell>
          <cell r="L2053">
            <v>0</v>
          </cell>
          <cell r="M2053">
            <v>9999</v>
          </cell>
        </row>
        <row r="2054">
          <cell r="K2054">
            <v>206000000</v>
          </cell>
          <cell r="L2054">
            <v>0</v>
          </cell>
          <cell r="M2054">
            <v>9999</v>
          </cell>
        </row>
        <row r="2055">
          <cell r="K2055">
            <v>200000000</v>
          </cell>
          <cell r="L2055">
            <v>0</v>
          </cell>
          <cell r="M2055">
            <v>9999</v>
          </cell>
        </row>
        <row r="2056">
          <cell r="K2056">
            <v>200000000</v>
          </cell>
          <cell r="L2056">
            <v>0</v>
          </cell>
          <cell r="M2056">
            <v>9999</v>
          </cell>
        </row>
        <row r="2057">
          <cell r="K2057">
            <v>178225000</v>
          </cell>
          <cell r="L2057">
            <v>0</v>
          </cell>
          <cell r="M2057">
            <v>9999</v>
          </cell>
        </row>
        <row r="2058">
          <cell r="K2058">
            <v>172000000</v>
          </cell>
          <cell r="L2058">
            <v>0</v>
          </cell>
          <cell r="M2058">
            <v>9999</v>
          </cell>
        </row>
        <row r="2059">
          <cell r="K2059">
            <v>150000000</v>
          </cell>
          <cell r="L2059">
            <v>0</v>
          </cell>
          <cell r="M2059">
            <v>9999</v>
          </cell>
        </row>
        <row r="2060">
          <cell r="K2060">
            <v>150000000</v>
          </cell>
          <cell r="L2060">
            <v>0</v>
          </cell>
          <cell r="M2060">
            <v>9999</v>
          </cell>
        </row>
        <row r="2061">
          <cell r="K2061">
            <v>150000000</v>
          </cell>
          <cell r="L2061">
            <v>0</v>
          </cell>
          <cell r="M2061">
            <v>9999</v>
          </cell>
        </row>
        <row r="2062">
          <cell r="K2062">
            <v>150000000</v>
          </cell>
          <cell r="L2062">
            <v>0</v>
          </cell>
          <cell r="M2062">
            <v>9999</v>
          </cell>
        </row>
        <row r="2063">
          <cell r="K2063">
            <v>150000000</v>
          </cell>
          <cell r="L2063">
            <v>0</v>
          </cell>
          <cell r="M2063">
            <v>9999</v>
          </cell>
        </row>
        <row r="2064">
          <cell r="K2064">
            <v>144300000</v>
          </cell>
          <cell r="L2064">
            <v>0</v>
          </cell>
          <cell r="M2064">
            <v>9999</v>
          </cell>
        </row>
        <row r="2065">
          <cell r="K2065">
            <v>120000000</v>
          </cell>
          <cell r="L2065">
            <v>0</v>
          </cell>
          <cell r="M2065">
            <v>9999</v>
          </cell>
        </row>
        <row r="2066">
          <cell r="K2066">
            <v>114000000</v>
          </cell>
          <cell r="L2066">
            <v>0</v>
          </cell>
          <cell r="M2066">
            <v>9999</v>
          </cell>
        </row>
        <row r="2067">
          <cell r="K2067">
            <v>111300000</v>
          </cell>
          <cell r="L2067">
            <v>0</v>
          </cell>
          <cell r="M2067">
            <v>9999</v>
          </cell>
        </row>
        <row r="2068">
          <cell r="K2068">
            <v>105000000</v>
          </cell>
          <cell r="L2068">
            <v>0</v>
          </cell>
          <cell r="M2068">
            <v>9999</v>
          </cell>
        </row>
        <row r="2069">
          <cell r="K2069">
            <v>100000000</v>
          </cell>
          <cell r="L2069">
            <v>0</v>
          </cell>
          <cell r="M2069">
            <v>9999</v>
          </cell>
        </row>
        <row r="2070">
          <cell r="K2070">
            <v>100000000</v>
          </cell>
          <cell r="L2070">
            <v>0</v>
          </cell>
          <cell r="M2070">
            <v>9999</v>
          </cell>
        </row>
        <row r="2071">
          <cell r="K2071">
            <v>100000000</v>
          </cell>
          <cell r="L2071">
            <v>0</v>
          </cell>
          <cell r="M2071">
            <v>9999</v>
          </cell>
        </row>
        <row r="2072">
          <cell r="K2072">
            <v>100000000</v>
          </cell>
          <cell r="L2072">
            <v>0</v>
          </cell>
          <cell r="M2072">
            <v>9999</v>
          </cell>
        </row>
        <row r="2073">
          <cell r="K2073">
            <v>100000000</v>
          </cell>
          <cell r="L2073">
            <v>0</v>
          </cell>
          <cell r="M2073">
            <v>9999</v>
          </cell>
        </row>
        <row r="2074">
          <cell r="K2074">
            <v>100000000</v>
          </cell>
          <cell r="L2074">
            <v>0</v>
          </cell>
          <cell r="M2074">
            <v>9999</v>
          </cell>
        </row>
        <row r="2075">
          <cell r="K2075">
            <v>80000000</v>
          </cell>
          <cell r="L2075">
            <v>0</v>
          </cell>
          <cell r="M2075">
            <v>9999</v>
          </cell>
        </row>
        <row r="2076">
          <cell r="K2076">
            <v>70000000</v>
          </cell>
          <cell r="L2076">
            <v>0</v>
          </cell>
          <cell r="M2076">
            <v>9999</v>
          </cell>
        </row>
        <row r="2077">
          <cell r="K2077">
            <v>64000000</v>
          </cell>
          <cell r="L2077">
            <v>0</v>
          </cell>
          <cell r="M2077">
            <v>9999</v>
          </cell>
        </row>
        <row r="2078">
          <cell r="K2078">
            <v>61250000</v>
          </cell>
          <cell r="L2078">
            <v>0</v>
          </cell>
          <cell r="M2078">
            <v>9999</v>
          </cell>
        </row>
        <row r="2079">
          <cell r="K2079">
            <v>52900000</v>
          </cell>
          <cell r="L2079">
            <v>0</v>
          </cell>
          <cell r="M2079">
            <v>9999</v>
          </cell>
        </row>
        <row r="2080">
          <cell r="K2080">
            <v>50000000</v>
          </cell>
          <cell r="L2080">
            <v>0</v>
          </cell>
          <cell r="M2080">
            <v>9999</v>
          </cell>
        </row>
        <row r="2081">
          <cell r="K2081">
            <v>50000000</v>
          </cell>
          <cell r="L2081">
            <v>0</v>
          </cell>
          <cell r="M2081">
            <v>9999</v>
          </cell>
        </row>
        <row r="2082">
          <cell r="K2082">
            <v>50000000</v>
          </cell>
          <cell r="L2082">
            <v>0</v>
          </cell>
          <cell r="M2082">
            <v>9999</v>
          </cell>
        </row>
        <row r="2083">
          <cell r="K2083">
            <v>50000000</v>
          </cell>
          <cell r="L2083">
            <v>0</v>
          </cell>
          <cell r="M2083">
            <v>9999</v>
          </cell>
        </row>
        <row r="2084">
          <cell r="K2084">
            <v>45815210</v>
          </cell>
          <cell r="L2084">
            <v>0</v>
          </cell>
          <cell r="M2084">
            <v>9999</v>
          </cell>
        </row>
        <row r="2085">
          <cell r="K2085">
            <v>43500000</v>
          </cell>
          <cell r="L2085">
            <v>0</v>
          </cell>
          <cell r="M2085">
            <v>9999</v>
          </cell>
        </row>
        <row r="2086">
          <cell r="K2086">
            <v>36400000</v>
          </cell>
          <cell r="L2086">
            <v>0</v>
          </cell>
          <cell r="M2086">
            <v>9999</v>
          </cell>
        </row>
        <row r="2087">
          <cell r="K2087">
            <v>36000000</v>
          </cell>
          <cell r="L2087">
            <v>0</v>
          </cell>
          <cell r="M2087">
            <v>9999</v>
          </cell>
        </row>
        <row r="2088">
          <cell r="K2088">
            <v>36000000</v>
          </cell>
          <cell r="L2088">
            <v>0</v>
          </cell>
          <cell r="M2088">
            <v>9999</v>
          </cell>
        </row>
        <row r="2089">
          <cell r="K2089">
            <v>34320000</v>
          </cell>
          <cell r="L2089">
            <v>0</v>
          </cell>
          <cell r="M2089">
            <v>9999</v>
          </cell>
        </row>
        <row r="2090">
          <cell r="K2090">
            <v>32920000</v>
          </cell>
          <cell r="L2090">
            <v>0</v>
          </cell>
          <cell r="M2090">
            <v>9999</v>
          </cell>
        </row>
        <row r="2091">
          <cell r="K2091">
            <v>30000000</v>
          </cell>
          <cell r="L2091">
            <v>0</v>
          </cell>
          <cell r="M2091">
            <v>9999</v>
          </cell>
        </row>
        <row r="2092">
          <cell r="K2092">
            <v>30000000</v>
          </cell>
          <cell r="L2092">
            <v>0</v>
          </cell>
          <cell r="M2092">
            <v>9999</v>
          </cell>
        </row>
        <row r="2093">
          <cell r="K2093">
            <v>28000000</v>
          </cell>
          <cell r="L2093">
            <v>0</v>
          </cell>
          <cell r="M2093">
            <v>9999</v>
          </cell>
        </row>
        <row r="2094">
          <cell r="K2094">
            <v>28000000</v>
          </cell>
          <cell r="L2094">
            <v>0</v>
          </cell>
          <cell r="M2094">
            <v>9999</v>
          </cell>
        </row>
        <row r="2095">
          <cell r="K2095">
            <v>25424000</v>
          </cell>
          <cell r="L2095">
            <v>0</v>
          </cell>
          <cell r="M2095">
            <v>9999</v>
          </cell>
        </row>
        <row r="2096">
          <cell r="K2096">
            <v>25000000</v>
          </cell>
          <cell r="L2096">
            <v>0</v>
          </cell>
          <cell r="M2096">
            <v>9999</v>
          </cell>
        </row>
        <row r="2097">
          <cell r="K2097">
            <v>24190000</v>
          </cell>
          <cell r="L2097">
            <v>0</v>
          </cell>
          <cell r="M2097">
            <v>9999</v>
          </cell>
        </row>
        <row r="2098">
          <cell r="K2098">
            <v>22000000</v>
          </cell>
          <cell r="L2098">
            <v>0</v>
          </cell>
          <cell r="M2098">
            <v>9999</v>
          </cell>
        </row>
        <row r="2099">
          <cell r="K2099">
            <v>21000000</v>
          </cell>
          <cell r="L2099">
            <v>0</v>
          </cell>
          <cell r="M2099">
            <v>9999</v>
          </cell>
        </row>
        <row r="2100">
          <cell r="K2100">
            <v>21000000</v>
          </cell>
          <cell r="L2100">
            <v>0</v>
          </cell>
          <cell r="M2100">
            <v>9999</v>
          </cell>
        </row>
        <row r="2101">
          <cell r="K2101">
            <v>18000000</v>
          </cell>
          <cell r="L2101">
            <v>0</v>
          </cell>
          <cell r="M2101">
            <v>9999</v>
          </cell>
        </row>
        <row r="2102">
          <cell r="K2102">
            <v>16500000</v>
          </cell>
          <cell r="L2102">
            <v>0</v>
          </cell>
          <cell r="M2102">
            <v>9999</v>
          </cell>
        </row>
        <row r="2103">
          <cell r="K2103">
            <v>15624000</v>
          </cell>
          <cell r="L2103">
            <v>0</v>
          </cell>
          <cell r="M2103">
            <v>9999</v>
          </cell>
        </row>
        <row r="2104">
          <cell r="K2104">
            <v>15393750</v>
          </cell>
          <cell r="L2104">
            <v>0</v>
          </cell>
          <cell r="M2104">
            <v>9999</v>
          </cell>
        </row>
        <row r="2105">
          <cell r="K2105">
            <v>15000000</v>
          </cell>
          <cell r="L2105">
            <v>0</v>
          </cell>
          <cell r="M2105">
            <v>9999</v>
          </cell>
        </row>
        <row r="2106">
          <cell r="K2106">
            <v>12000000</v>
          </cell>
          <cell r="L2106">
            <v>0</v>
          </cell>
          <cell r="M2106">
            <v>9999</v>
          </cell>
        </row>
        <row r="2107">
          <cell r="K2107">
            <v>11800000</v>
          </cell>
          <cell r="L2107">
            <v>0</v>
          </cell>
          <cell r="M2107">
            <v>9999</v>
          </cell>
        </row>
        <row r="2108">
          <cell r="K2108">
            <v>11000000</v>
          </cell>
          <cell r="L2108">
            <v>0</v>
          </cell>
          <cell r="M2108">
            <v>9999</v>
          </cell>
        </row>
        <row r="2109">
          <cell r="K2109">
            <v>10000000</v>
          </cell>
          <cell r="L2109">
            <v>0</v>
          </cell>
          <cell r="M2109">
            <v>9999</v>
          </cell>
        </row>
        <row r="2110">
          <cell r="K2110">
            <v>10000000</v>
          </cell>
          <cell r="L2110">
            <v>0</v>
          </cell>
          <cell r="M2110">
            <v>9999</v>
          </cell>
        </row>
        <row r="2111">
          <cell r="K2111">
            <v>10000000</v>
          </cell>
          <cell r="L2111">
            <v>0</v>
          </cell>
          <cell r="M2111">
            <v>9999</v>
          </cell>
        </row>
        <row r="2112">
          <cell r="K2112">
            <v>5560000</v>
          </cell>
          <cell r="L2112">
            <v>0</v>
          </cell>
          <cell r="M2112">
            <v>9999</v>
          </cell>
        </row>
        <row r="2113">
          <cell r="K2113">
            <v>5000000</v>
          </cell>
          <cell r="L2113">
            <v>0</v>
          </cell>
          <cell r="M2113">
            <v>9999</v>
          </cell>
        </row>
        <row r="2114">
          <cell r="K2114">
            <v>5000000</v>
          </cell>
          <cell r="L2114">
            <v>0</v>
          </cell>
          <cell r="M2114">
            <v>9999</v>
          </cell>
        </row>
        <row r="2115">
          <cell r="K2115">
            <v>4500000</v>
          </cell>
          <cell r="L2115">
            <v>0</v>
          </cell>
          <cell r="M2115">
            <v>9999</v>
          </cell>
        </row>
        <row r="2116">
          <cell r="K2116">
            <v>4300000</v>
          </cell>
          <cell r="L2116">
            <v>0</v>
          </cell>
          <cell r="M2116">
            <v>9999</v>
          </cell>
        </row>
        <row r="2117">
          <cell r="K2117">
            <v>4000000</v>
          </cell>
          <cell r="L2117">
            <v>0</v>
          </cell>
          <cell r="M2117">
            <v>9999</v>
          </cell>
        </row>
        <row r="2118">
          <cell r="K2118">
            <v>2500000</v>
          </cell>
          <cell r="L2118">
            <v>0</v>
          </cell>
          <cell r="M2118">
            <v>9999</v>
          </cell>
        </row>
        <row r="2119">
          <cell r="K2119">
            <v>2130000</v>
          </cell>
          <cell r="L2119">
            <v>0</v>
          </cell>
          <cell r="M2119">
            <v>9999</v>
          </cell>
        </row>
        <row r="2120">
          <cell r="K2120">
            <v>2000000</v>
          </cell>
          <cell r="L2120">
            <v>0</v>
          </cell>
          <cell r="M2120">
            <v>9999</v>
          </cell>
        </row>
        <row r="2121">
          <cell r="K2121">
            <v>1000000</v>
          </cell>
          <cell r="L2121">
            <v>0</v>
          </cell>
          <cell r="M2121">
            <v>9999</v>
          </cell>
        </row>
        <row r="2122">
          <cell r="K2122">
            <v>400000</v>
          </cell>
          <cell r="L2122">
            <v>0</v>
          </cell>
          <cell r="M2122">
            <v>9999</v>
          </cell>
        </row>
        <row r="2123">
          <cell r="K2123">
            <v>32775000000</v>
          </cell>
          <cell r="L2123">
            <v>0</v>
          </cell>
          <cell r="M2123">
            <v>9999</v>
          </cell>
        </row>
        <row r="2124">
          <cell r="K2124">
            <v>9520000000</v>
          </cell>
          <cell r="L2124">
            <v>0</v>
          </cell>
          <cell r="M2124">
            <v>9999</v>
          </cell>
        </row>
        <row r="2125">
          <cell r="K2125">
            <v>8049276337</v>
          </cell>
          <cell r="L2125">
            <v>0</v>
          </cell>
          <cell r="M2125">
            <v>9999</v>
          </cell>
        </row>
        <row r="2126">
          <cell r="K2126">
            <v>5203200000</v>
          </cell>
          <cell r="L2126">
            <v>0</v>
          </cell>
          <cell r="M2126">
            <v>9999</v>
          </cell>
        </row>
        <row r="2127">
          <cell r="K2127">
            <v>1649939375</v>
          </cell>
          <cell r="L2127">
            <v>0</v>
          </cell>
          <cell r="M2127">
            <v>9999</v>
          </cell>
        </row>
        <row r="2128">
          <cell r="K2128">
            <v>1272158861</v>
          </cell>
          <cell r="L2128">
            <v>0</v>
          </cell>
          <cell r="M2128">
            <v>9999</v>
          </cell>
        </row>
        <row r="2129">
          <cell r="K2129">
            <v>1207500000</v>
          </cell>
          <cell r="L2129">
            <v>0</v>
          </cell>
          <cell r="M2129">
            <v>9999</v>
          </cell>
        </row>
        <row r="2130">
          <cell r="K2130">
            <v>488899900</v>
          </cell>
          <cell r="L2130">
            <v>0</v>
          </cell>
          <cell r="M2130">
            <v>9999</v>
          </cell>
        </row>
        <row r="2131">
          <cell r="K2131">
            <v>292500000</v>
          </cell>
          <cell r="L2131">
            <v>0</v>
          </cell>
          <cell r="M2131">
            <v>9999</v>
          </cell>
        </row>
        <row r="2132">
          <cell r="K2132">
            <v>280000000</v>
          </cell>
          <cell r="L2132">
            <v>0</v>
          </cell>
          <cell r="M2132">
            <v>9999</v>
          </cell>
        </row>
        <row r="2133">
          <cell r="K2133">
            <v>279082719</v>
          </cell>
          <cell r="L2133">
            <v>0</v>
          </cell>
          <cell r="M2133">
            <v>9999</v>
          </cell>
        </row>
        <row r="2134">
          <cell r="K2134">
            <v>272000000</v>
          </cell>
          <cell r="L2134">
            <v>0</v>
          </cell>
          <cell r="M2134">
            <v>9999</v>
          </cell>
        </row>
        <row r="2135">
          <cell r="K2135">
            <v>170792000</v>
          </cell>
          <cell r="L2135">
            <v>0</v>
          </cell>
          <cell r="M2135">
            <v>9999</v>
          </cell>
        </row>
        <row r="2136">
          <cell r="K2136">
            <v>108000000</v>
          </cell>
          <cell r="L2136">
            <v>0</v>
          </cell>
          <cell r="M2136">
            <v>9999</v>
          </cell>
        </row>
        <row r="2137">
          <cell r="K2137">
            <v>100000000</v>
          </cell>
          <cell r="L2137">
            <v>0</v>
          </cell>
          <cell r="M2137">
            <v>9999</v>
          </cell>
        </row>
        <row r="2138">
          <cell r="K2138">
            <v>84674562</v>
          </cell>
          <cell r="L2138">
            <v>0</v>
          </cell>
          <cell r="M2138">
            <v>9999</v>
          </cell>
        </row>
        <row r="2139">
          <cell r="K2139">
            <v>67500000</v>
          </cell>
          <cell r="L2139">
            <v>0</v>
          </cell>
          <cell r="M2139">
            <v>9999</v>
          </cell>
        </row>
        <row r="2140">
          <cell r="K2140">
            <v>58820622</v>
          </cell>
          <cell r="L2140">
            <v>0</v>
          </cell>
          <cell r="M2140">
            <v>9999</v>
          </cell>
        </row>
        <row r="2141">
          <cell r="K2141">
            <v>30000000</v>
          </cell>
          <cell r="L2141">
            <v>0</v>
          </cell>
          <cell r="M2141">
            <v>9999</v>
          </cell>
        </row>
        <row r="2142">
          <cell r="K2142">
            <v>23300000</v>
          </cell>
          <cell r="L2142">
            <v>0</v>
          </cell>
          <cell r="M2142">
            <v>9999</v>
          </cell>
        </row>
        <row r="2143">
          <cell r="K2143">
            <v>19979113</v>
          </cell>
          <cell r="L2143">
            <v>0</v>
          </cell>
          <cell r="M2143">
            <v>9999</v>
          </cell>
        </row>
        <row r="2144">
          <cell r="K2144">
            <v>18140000</v>
          </cell>
          <cell r="L2144">
            <v>0</v>
          </cell>
          <cell r="M2144">
            <v>9999</v>
          </cell>
        </row>
        <row r="2145">
          <cell r="K2145">
            <v>17960700</v>
          </cell>
          <cell r="L2145">
            <v>0</v>
          </cell>
          <cell r="M2145">
            <v>9999</v>
          </cell>
        </row>
        <row r="2146">
          <cell r="K2146">
            <v>17187500</v>
          </cell>
          <cell r="L2146">
            <v>0</v>
          </cell>
          <cell r="M2146">
            <v>9999</v>
          </cell>
        </row>
        <row r="2147">
          <cell r="K2147">
            <v>12072000</v>
          </cell>
          <cell r="L2147">
            <v>0</v>
          </cell>
          <cell r="M2147">
            <v>9999</v>
          </cell>
        </row>
        <row r="2148">
          <cell r="K2148">
            <v>12000000</v>
          </cell>
          <cell r="L2148">
            <v>0</v>
          </cell>
          <cell r="M2148">
            <v>9999</v>
          </cell>
        </row>
        <row r="2149">
          <cell r="K2149">
            <v>11288800</v>
          </cell>
          <cell r="L2149">
            <v>0</v>
          </cell>
          <cell r="M2149">
            <v>9999</v>
          </cell>
        </row>
        <row r="2150">
          <cell r="K2150">
            <v>9627320</v>
          </cell>
          <cell r="L2150">
            <v>0</v>
          </cell>
          <cell r="M2150">
            <v>9999</v>
          </cell>
        </row>
        <row r="2151">
          <cell r="K2151">
            <v>5000000</v>
          </cell>
          <cell r="L2151">
            <v>0</v>
          </cell>
          <cell r="M2151">
            <v>9999</v>
          </cell>
        </row>
        <row r="2152">
          <cell r="K2152">
            <v>3000000</v>
          </cell>
          <cell r="L2152">
            <v>0</v>
          </cell>
          <cell r="M2152">
            <v>9999</v>
          </cell>
        </row>
        <row r="2153">
          <cell r="K2153">
            <v>459725</v>
          </cell>
          <cell r="L2153">
            <v>0</v>
          </cell>
          <cell r="M2153">
            <v>9999</v>
          </cell>
        </row>
        <row r="2154">
          <cell r="K2154">
            <v>243000000</v>
          </cell>
          <cell r="L2154">
            <v>0</v>
          </cell>
          <cell r="M2154">
            <v>9999</v>
          </cell>
        </row>
        <row r="2155">
          <cell r="K2155">
            <v>242000000</v>
          </cell>
          <cell r="L2155">
            <v>0</v>
          </cell>
          <cell r="M2155">
            <v>9999</v>
          </cell>
        </row>
        <row r="2156">
          <cell r="K2156">
            <v>230000000</v>
          </cell>
          <cell r="L2156">
            <v>0</v>
          </cell>
          <cell r="M2156">
            <v>9999</v>
          </cell>
        </row>
        <row r="2157">
          <cell r="K2157">
            <v>226000000</v>
          </cell>
          <cell r="L2157">
            <v>0</v>
          </cell>
          <cell r="M2157">
            <v>9999</v>
          </cell>
        </row>
        <row r="2158">
          <cell r="K2158">
            <v>214000000</v>
          </cell>
          <cell r="L2158">
            <v>0</v>
          </cell>
          <cell r="M2158">
            <v>9999</v>
          </cell>
        </row>
        <row r="2159">
          <cell r="K2159">
            <v>204500000</v>
          </cell>
          <cell r="L2159">
            <v>0</v>
          </cell>
          <cell r="M2159">
            <v>9999</v>
          </cell>
        </row>
        <row r="2160">
          <cell r="K2160">
            <v>202000000</v>
          </cell>
          <cell r="L2160">
            <v>0</v>
          </cell>
          <cell r="M2160">
            <v>9999</v>
          </cell>
        </row>
        <row r="2161">
          <cell r="K2161">
            <v>200000000</v>
          </cell>
          <cell r="L2161">
            <v>0</v>
          </cell>
          <cell r="M2161">
            <v>9999</v>
          </cell>
        </row>
        <row r="2162">
          <cell r="K2162">
            <v>179000000</v>
          </cell>
          <cell r="L2162">
            <v>0</v>
          </cell>
          <cell r="M2162">
            <v>9999</v>
          </cell>
        </row>
        <row r="2163">
          <cell r="K2163">
            <v>166500000</v>
          </cell>
          <cell r="L2163">
            <v>0</v>
          </cell>
          <cell r="M2163">
            <v>9999</v>
          </cell>
        </row>
        <row r="2164">
          <cell r="K2164">
            <v>160900000</v>
          </cell>
          <cell r="L2164">
            <v>0</v>
          </cell>
          <cell r="M2164">
            <v>9999</v>
          </cell>
        </row>
        <row r="2165">
          <cell r="K2165">
            <v>160000000</v>
          </cell>
          <cell r="L2165">
            <v>0</v>
          </cell>
          <cell r="M2165">
            <v>9999</v>
          </cell>
        </row>
        <row r="2166">
          <cell r="K2166">
            <v>156000000</v>
          </cell>
          <cell r="L2166">
            <v>0</v>
          </cell>
          <cell r="M2166">
            <v>9999</v>
          </cell>
        </row>
        <row r="2167">
          <cell r="K2167">
            <v>150000000</v>
          </cell>
          <cell r="L2167">
            <v>0</v>
          </cell>
          <cell r="M2167">
            <v>9999</v>
          </cell>
        </row>
        <row r="2168">
          <cell r="K2168">
            <v>150000000</v>
          </cell>
          <cell r="L2168">
            <v>0</v>
          </cell>
          <cell r="M2168">
            <v>9999</v>
          </cell>
        </row>
        <row r="2169">
          <cell r="K2169">
            <v>142000000</v>
          </cell>
          <cell r="L2169">
            <v>0</v>
          </cell>
          <cell r="M2169">
            <v>9999</v>
          </cell>
        </row>
        <row r="2170">
          <cell r="K2170">
            <v>138000000</v>
          </cell>
          <cell r="L2170">
            <v>0</v>
          </cell>
          <cell r="M2170">
            <v>9999</v>
          </cell>
        </row>
        <row r="2171">
          <cell r="K2171">
            <v>120000000</v>
          </cell>
          <cell r="L2171">
            <v>0</v>
          </cell>
          <cell r="M2171">
            <v>9999</v>
          </cell>
        </row>
        <row r="2172">
          <cell r="K2172">
            <v>118000000</v>
          </cell>
          <cell r="L2172">
            <v>0</v>
          </cell>
          <cell r="M2172">
            <v>9999</v>
          </cell>
        </row>
        <row r="2173">
          <cell r="K2173">
            <v>112000000</v>
          </cell>
          <cell r="L2173">
            <v>0</v>
          </cell>
          <cell r="M2173">
            <v>9999</v>
          </cell>
        </row>
        <row r="2174">
          <cell r="K2174">
            <v>110000000</v>
          </cell>
          <cell r="L2174">
            <v>0</v>
          </cell>
          <cell r="M2174">
            <v>9999</v>
          </cell>
        </row>
        <row r="2175">
          <cell r="K2175">
            <v>109000000</v>
          </cell>
          <cell r="L2175">
            <v>0</v>
          </cell>
          <cell r="M2175">
            <v>9999</v>
          </cell>
        </row>
        <row r="2176">
          <cell r="K2176">
            <v>108500000</v>
          </cell>
          <cell r="L2176">
            <v>0</v>
          </cell>
          <cell r="M2176">
            <v>9999</v>
          </cell>
        </row>
        <row r="2177">
          <cell r="K2177">
            <v>107000000</v>
          </cell>
          <cell r="L2177">
            <v>0</v>
          </cell>
          <cell r="M2177">
            <v>9999</v>
          </cell>
        </row>
        <row r="2178">
          <cell r="K2178">
            <v>100000000</v>
          </cell>
          <cell r="L2178">
            <v>0</v>
          </cell>
          <cell r="M2178">
            <v>9999</v>
          </cell>
        </row>
        <row r="2179">
          <cell r="K2179">
            <v>100000000</v>
          </cell>
          <cell r="L2179">
            <v>0</v>
          </cell>
          <cell r="M2179">
            <v>9999</v>
          </cell>
        </row>
        <row r="2180">
          <cell r="K2180">
            <v>100000000</v>
          </cell>
          <cell r="L2180">
            <v>0</v>
          </cell>
          <cell r="M2180">
            <v>9999</v>
          </cell>
        </row>
        <row r="2181">
          <cell r="K2181">
            <v>98000000</v>
          </cell>
          <cell r="L2181">
            <v>0</v>
          </cell>
          <cell r="M2181">
            <v>9999</v>
          </cell>
        </row>
        <row r="2182">
          <cell r="K2182">
            <v>90000000</v>
          </cell>
          <cell r="L2182">
            <v>0</v>
          </cell>
          <cell r="M2182">
            <v>9999</v>
          </cell>
        </row>
        <row r="2183">
          <cell r="K2183">
            <v>88000000</v>
          </cell>
          <cell r="L2183">
            <v>0</v>
          </cell>
          <cell r="M2183">
            <v>9999</v>
          </cell>
        </row>
        <row r="2184">
          <cell r="K2184">
            <v>82000000</v>
          </cell>
          <cell r="L2184">
            <v>0</v>
          </cell>
          <cell r="M2184">
            <v>9999</v>
          </cell>
        </row>
        <row r="2185">
          <cell r="K2185">
            <v>80000000</v>
          </cell>
          <cell r="L2185">
            <v>0</v>
          </cell>
          <cell r="M2185">
            <v>9999</v>
          </cell>
        </row>
        <row r="2186">
          <cell r="K2186">
            <v>76000000</v>
          </cell>
          <cell r="L2186">
            <v>0</v>
          </cell>
          <cell r="M2186">
            <v>9999</v>
          </cell>
        </row>
        <row r="2187">
          <cell r="K2187">
            <v>74000000</v>
          </cell>
          <cell r="L2187">
            <v>0</v>
          </cell>
          <cell r="M2187">
            <v>9999</v>
          </cell>
        </row>
        <row r="2188">
          <cell r="K2188">
            <v>70000000</v>
          </cell>
          <cell r="L2188">
            <v>0</v>
          </cell>
          <cell r="M2188">
            <v>9999</v>
          </cell>
        </row>
        <row r="2189">
          <cell r="K2189">
            <v>60000000</v>
          </cell>
          <cell r="L2189">
            <v>0</v>
          </cell>
          <cell r="M2189">
            <v>9999</v>
          </cell>
        </row>
        <row r="2190">
          <cell r="K2190">
            <v>60000000</v>
          </cell>
          <cell r="L2190">
            <v>0</v>
          </cell>
          <cell r="M2190">
            <v>9999</v>
          </cell>
        </row>
        <row r="2191">
          <cell r="K2191">
            <v>60000000</v>
          </cell>
          <cell r="L2191">
            <v>0</v>
          </cell>
          <cell r="M2191">
            <v>9999</v>
          </cell>
        </row>
        <row r="2192">
          <cell r="K2192">
            <v>59000000</v>
          </cell>
          <cell r="L2192">
            <v>0</v>
          </cell>
          <cell r="M2192">
            <v>9999</v>
          </cell>
        </row>
        <row r="2193">
          <cell r="K2193">
            <v>58500000</v>
          </cell>
          <cell r="L2193">
            <v>0</v>
          </cell>
          <cell r="M2193">
            <v>9999</v>
          </cell>
        </row>
        <row r="2194">
          <cell r="K2194">
            <v>58000000</v>
          </cell>
          <cell r="L2194">
            <v>0</v>
          </cell>
          <cell r="M2194">
            <v>9999</v>
          </cell>
        </row>
        <row r="2195">
          <cell r="K2195">
            <v>56500000</v>
          </cell>
          <cell r="L2195">
            <v>0</v>
          </cell>
          <cell r="M2195">
            <v>9999</v>
          </cell>
        </row>
        <row r="2196">
          <cell r="K2196">
            <v>55000000</v>
          </cell>
          <cell r="L2196">
            <v>0</v>
          </cell>
          <cell r="M2196">
            <v>9999</v>
          </cell>
        </row>
        <row r="2197">
          <cell r="K2197">
            <v>54000000</v>
          </cell>
          <cell r="L2197">
            <v>0</v>
          </cell>
          <cell r="M2197">
            <v>9999</v>
          </cell>
        </row>
        <row r="2198">
          <cell r="K2198">
            <v>53000000</v>
          </cell>
          <cell r="L2198">
            <v>0</v>
          </cell>
          <cell r="M2198">
            <v>9999</v>
          </cell>
        </row>
        <row r="2199">
          <cell r="K2199">
            <v>53000000</v>
          </cell>
          <cell r="L2199">
            <v>0</v>
          </cell>
          <cell r="M2199">
            <v>9999</v>
          </cell>
        </row>
        <row r="2200">
          <cell r="K2200">
            <v>52500000</v>
          </cell>
          <cell r="L2200">
            <v>0</v>
          </cell>
          <cell r="M2200">
            <v>9999</v>
          </cell>
        </row>
        <row r="2201">
          <cell r="K2201">
            <v>50000000</v>
          </cell>
          <cell r="L2201">
            <v>0</v>
          </cell>
          <cell r="M2201">
            <v>9999</v>
          </cell>
        </row>
        <row r="2202">
          <cell r="K2202">
            <v>50000000</v>
          </cell>
          <cell r="L2202">
            <v>0</v>
          </cell>
          <cell r="M2202">
            <v>9999</v>
          </cell>
        </row>
        <row r="2203">
          <cell r="K2203">
            <v>50000000</v>
          </cell>
          <cell r="L2203">
            <v>0</v>
          </cell>
          <cell r="M2203">
            <v>9999</v>
          </cell>
        </row>
        <row r="2204">
          <cell r="K2204">
            <v>50000000</v>
          </cell>
          <cell r="L2204">
            <v>0</v>
          </cell>
          <cell r="M2204">
            <v>9999</v>
          </cell>
        </row>
        <row r="2205">
          <cell r="K2205">
            <v>50000000</v>
          </cell>
          <cell r="L2205">
            <v>0</v>
          </cell>
          <cell r="M2205">
            <v>9999</v>
          </cell>
        </row>
        <row r="2206">
          <cell r="K2206">
            <v>47500000</v>
          </cell>
          <cell r="L2206">
            <v>0</v>
          </cell>
          <cell r="M2206">
            <v>9999</v>
          </cell>
        </row>
        <row r="2207">
          <cell r="K2207">
            <v>47000000</v>
          </cell>
          <cell r="L2207">
            <v>0</v>
          </cell>
          <cell r="M2207">
            <v>9999</v>
          </cell>
        </row>
        <row r="2208">
          <cell r="K2208">
            <v>46000000</v>
          </cell>
          <cell r="L2208">
            <v>0</v>
          </cell>
          <cell r="M2208">
            <v>9999</v>
          </cell>
        </row>
        <row r="2209">
          <cell r="K2209">
            <v>44600000</v>
          </cell>
          <cell r="L2209">
            <v>0</v>
          </cell>
          <cell r="M2209">
            <v>9999</v>
          </cell>
        </row>
        <row r="2210">
          <cell r="K2210">
            <v>44500000</v>
          </cell>
          <cell r="L2210">
            <v>0</v>
          </cell>
          <cell r="M2210">
            <v>9999</v>
          </cell>
        </row>
        <row r="2211">
          <cell r="K2211">
            <v>44000000</v>
          </cell>
          <cell r="L2211">
            <v>0</v>
          </cell>
          <cell r="M2211">
            <v>9999</v>
          </cell>
        </row>
        <row r="2212">
          <cell r="K2212">
            <v>43500000</v>
          </cell>
          <cell r="L2212">
            <v>0</v>
          </cell>
          <cell r="M2212">
            <v>9999</v>
          </cell>
        </row>
        <row r="2213">
          <cell r="K2213">
            <v>42000000</v>
          </cell>
          <cell r="L2213">
            <v>0</v>
          </cell>
          <cell r="M2213">
            <v>9999</v>
          </cell>
        </row>
        <row r="2214">
          <cell r="K2214">
            <v>40000000</v>
          </cell>
          <cell r="L2214">
            <v>0</v>
          </cell>
          <cell r="M2214">
            <v>9999</v>
          </cell>
        </row>
        <row r="2215">
          <cell r="K2215">
            <v>37000000</v>
          </cell>
          <cell r="L2215">
            <v>0</v>
          </cell>
          <cell r="M2215">
            <v>9999</v>
          </cell>
        </row>
        <row r="2216">
          <cell r="K2216">
            <v>34000000</v>
          </cell>
          <cell r="L2216">
            <v>0</v>
          </cell>
          <cell r="M2216">
            <v>9999</v>
          </cell>
        </row>
        <row r="2217">
          <cell r="K2217">
            <v>33300000</v>
          </cell>
          <cell r="L2217">
            <v>0</v>
          </cell>
          <cell r="M2217">
            <v>9999</v>
          </cell>
        </row>
        <row r="2218">
          <cell r="K2218">
            <v>30000000</v>
          </cell>
          <cell r="L2218">
            <v>0</v>
          </cell>
          <cell r="M2218">
            <v>9999</v>
          </cell>
        </row>
        <row r="2219">
          <cell r="K2219">
            <v>29500000</v>
          </cell>
          <cell r="L2219">
            <v>0</v>
          </cell>
          <cell r="M2219">
            <v>9999</v>
          </cell>
        </row>
        <row r="2220">
          <cell r="K2220">
            <v>27500000</v>
          </cell>
          <cell r="L2220">
            <v>0</v>
          </cell>
          <cell r="M2220">
            <v>9999</v>
          </cell>
        </row>
        <row r="2221">
          <cell r="K2221">
            <v>27000000</v>
          </cell>
          <cell r="L2221">
            <v>0</v>
          </cell>
          <cell r="M2221">
            <v>9999</v>
          </cell>
        </row>
        <row r="2222">
          <cell r="K2222">
            <v>25000000</v>
          </cell>
          <cell r="L2222">
            <v>0</v>
          </cell>
          <cell r="M2222">
            <v>9999</v>
          </cell>
        </row>
        <row r="2223">
          <cell r="K2223">
            <v>24000000</v>
          </cell>
          <cell r="L2223">
            <v>0</v>
          </cell>
          <cell r="M2223">
            <v>9999</v>
          </cell>
        </row>
        <row r="2224">
          <cell r="K2224">
            <v>24000000</v>
          </cell>
          <cell r="L2224">
            <v>0</v>
          </cell>
          <cell r="M2224">
            <v>9999</v>
          </cell>
        </row>
        <row r="2225">
          <cell r="K2225">
            <v>24000000</v>
          </cell>
          <cell r="L2225">
            <v>0</v>
          </cell>
          <cell r="M2225">
            <v>9999</v>
          </cell>
        </row>
        <row r="2226">
          <cell r="K2226">
            <v>23000000</v>
          </cell>
          <cell r="L2226">
            <v>0</v>
          </cell>
          <cell r="M2226">
            <v>9999</v>
          </cell>
        </row>
        <row r="2227">
          <cell r="K2227">
            <v>22000000</v>
          </cell>
          <cell r="L2227">
            <v>0</v>
          </cell>
          <cell r="M2227">
            <v>9999</v>
          </cell>
        </row>
        <row r="2228">
          <cell r="K2228">
            <v>20000000</v>
          </cell>
          <cell r="L2228">
            <v>0</v>
          </cell>
          <cell r="M2228">
            <v>9999</v>
          </cell>
        </row>
        <row r="2229">
          <cell r="K2229">
            <v>20000000</v>
          </cell>
          <cell r="L2229">
            <v>0</v>
          </cell>
          <cell r="M2229">
            <v>9999</v>
          </cell>
        </row>
        <row r="2230">
          <cell r="K2230">
            <v>20000000</v>
          </cell>
          <cell r="L2230">
            <v>0</v>
          </cell>
          <cell r="M2230">
            <v>9999</v>
          </cell>
        </row>
        <row r="2231">
          <cell r="K2231">
            <v>20000000</v>
          </cell>
          <cell r="L2231">
            <v>0</v>
          </cell>
          <cell r="M2231">
            <v>9999</v>
          </cell>
        </row>
        <row r="2232">
          <cell r="K2232">
            <v>20000000</v>
          </cell>
          <cell r="L2232">
            <v>0</v>
          </cell>
          <cell r="M2232">
            <v>9999</v>
          </cell>
        </row>
        <row r="2233">
          <cell r="K2233">
            <v>19000000</v>
          </cell>
          <cell r="L2233">
            <v>0</v>
          </cell>
          <cell r="M2233">
            <v>9999</v>
          </cell>
        </row>
        <row r="2234">
          <cell r="K2234">
            <v>18700000</v>
          </cell>
          <cell r="L2234">
            <v>0</v>
          </cell>
          <cell r="M2234">
            <v>9999</v>
          </cell>
        </row>
        <row r="2235">
          <cell r="K2235">
            <v>15000000</v>
          </cell>
          <cell r="L2235">
            <v>0</v>
          </cell>
          <cell r="M2235">
            <v>9999</v>
          </cell>
        </row>
        <row r="2236">
          <cell r="K2236">
            <v>14500000</v>
          </cell>
          <cell r="L2236">
            <v>0</v>
          </cell>
          <cell r="M2236">
            <v>9999</v>
          </cell>
        </row>
        <row r="2237">
          <cell r="K2237">
            <v>14300000</v>
          </cell>
          <cell r="L2237">
            <v>0</v>
          </cell>
          <cell r="M2237">
            <v>9999</v>
          </cell>
        </row>
        <row r="2238">
          <cell r="K2238">
            <v>14000000</v>
          </cell>
          <cell r="L2238">
            <v>0</v>
          </cell>
          <cell r="M2238">
            <v>9999</v>
          </cell>
        </row>
        <row r="2239">
          <cell r="K2239">
            <v>12000000</v>
          </cell>
          <cell r="L2239">
            <v>0</v>
          </cell>
          <cell r="M2239">
            <v>9999</v>
          </cell>
        </row>
        <row r="2240">
          <cell r="K2240">
            <v>12000000</v>
          </cell>
          <cell r="L2240">
            <v>0</v>
          </cell>
          <cell r="M2240">
            <v>9999</v>
          </cell>
        </row>
        <row r="2241">
          <cell r="K2241">
            <v>11100000</v>
          </cell>
          <cell r="L2241">
            <v>0</v>
          </cell>
          <cell r="M2241">
            <v>9999</v>
          </cell>
        </row>
        <row r="2242">
          <cell r="K2242">
            <v>11000000</v>
          </cell>
          <cell r="L2242">
            <v>0</v>
          </cell>
          <cell r="M2242">
            <v>9999</v>
          </cell>
        </row>
        <row r="2243">
          <cell r="K2243">
            <v>10000000</v>
          </cell>
          <cell r="L2243">
            <v>0</v>
          </cell>
          <cell r="M2243">
            <v>9999</v>
          </cell>
        </row>
        <row r="2244">
          <cell r="K2244">
            <v>10000000</v>
          </cell>
          <cell r="L2244">
            <v>0</v>
          </cell>
          <cell r="M2244">
            <v>9999</v>
          </cell>
        </row>
        <row r="2245">
          <cell r="K2245">
            <v>10000000</v>
          </cell>
          <cell r="L2245">
            <v>0</v>
          </cell>
          <cell r="M2245">
            <v>9999</v>
          </cell>
        </row>
        <row r="2246">
          <cell r="K2246">
            <v>10000000</v>
          </cell>
          <cell r="L2246">
            <v>0</v>
          </cell>
          <cell r="M2246">
            <v>9999</v>
          </cell>
        </row>
        <row r="2247">
          <cell r="K2247">
            <v>10000000</v>
          </cell>
          <cell r="L2247">
            <v>0</v>
          </cell>
          <cell r="M2247">
            <v>9999</v>
          </cell>
        </row>
        <row r="2248">
          <cell r="K2248">
            <v>10000000</v>
          </cell>
          <cell r="L2248">
            <v>0</v>
          </cell>
          <cell r="M2248">
            <v>9999</v>
          </cell>
        </row>
        <row r="2249">
          <cell r="K2249">
            <v>10000000</v>
          </cell>
          <cell r="L2249">
            <v>0</v>
          </cell>
          <cell r="M2249">
            <v>9999</v>
          </cell>
        </row>
        <row r="2250">
          <cell r="K2250">
            <v>9000000</v>
          </cell>
          <cell r="L2250">
            <v>0</v>
          </cell>
          <cell r="M2250">
            <v>9999</v>
          </cell>
        </row>
        <row r="2251">
          <cell r="K2251">
            <v>9000000</v>
          </cell>
          <cell r="L2251">
            <v>0</v>
          </cell>
          <cell r="M2251">
            <v>9999</v>
          </cell>
        </row>
        <row r="2252">
          <cell r="K2252">
            <v>9000000</v>
          </cell>
          <cell r="L2252">
            <v>0</v>
          </cell>
          <cell r="M2252">
            <v>9999</v>
          </cell>
        </row>
        <row r="2253">
          <cell r="K2253">
            <v>9000000</v>
          </cell>
          <cell r="L2253">
            <v>0</v>
          </cell>
          <cell r="M2253">
            <v>9999</v>
          </cell>
        </row>
        <row r="2254">
          <cell r="K2254">
            <v>8000000</v>
          </cell>
          <cell r="L2254">
            <v>0</v>
          </cell>
          <cell r="M2254">
            <v>9999</v>
          </cell>
        </row>
        <row r="2255">
          <cell r="K2255">
            <v>8000000</v>
          </cell>
          <cell r="L2255">
            <v>0</v>
          </cell>
          <cell r="M2255">
            <v>9999</v>
          </cell>
        </row>
        <row r="2256">
          <cell r="K2256">
            <v>8000000</v>
          </cell>
          <cell r="L2256">
            <v>0</v>
          </cell>
          <cell r="M2256">
            <v>9999</v>
          </cell>
        </row>
        <row r="2257">
          <cell r="K2257">
            <v>7500000</v>
          </cell>
          <cell r="L2257">
            <v>0</v>
          </cell>
          <cell r="M2257">
            <v>9999</v>
          </cell>
        </row>
        <row r="2258">
          <cell r="K2258">
            <v>7250000</v>
          </cell>
          <cell r="L2258">
            <v>0</v>
          </cell>
          <cell r="M2258">
            <v>9999</v>
          </cell>
        </row>
        <row r="2259">
          <cell r="K2259">
            <v>7000000</v>
          </cell>
          <cell r="L2259">
            <v>0</v>
          </cell>
          <cell r="M2259">
            <v>9999</v>
          </cell>
        </row>
        <row r="2260">
          <cell r="K2260">
            <v>7000000</v>
          </cell>
          <cell r="L2260">
            <v>0</v>
          </cell>
          <cell r="M2260">
            <v>9999</v>
          </cell>
        </row>
        <row r="2261">
          <cell r="K2261">
            <v>7000000</v>
          </cell>
          <cell r="L2261">
            <v>0</v>
          </cell>
          <cell r="M2261">
            <v>9999</v>
          </cell>
        </row>
        <row r="2262">
          <cell r="K2262">
            <v>7000000</v>
          </cell>
          <cell r="L2262">
            <v>0</v>
          </cell>
          <cell r="M2262">
            <v>9999</v>
          </cell>
        </row>
        <row r="2263">
          <cell r="K2263">
            <v>7000000</v>
          </cell>
          <cell r="L2263">
            <v>0</v>
          </cell>
          <cell r="M2263">
            <v>9999</v>
          </cell>
        </row>
        <row r="2264">
          <cell r="K2264">
            <v>7000000</v>
          </cell>
          <cell r="L2264">
            <v>0</v>
          </cell>
          <cell r="M2264">
            <v>9999</v>
          </cell>
        </row>
        <row r="2265">
          <cell r="K2265">
            <v>7000000</v>
          </cell>
          <cell r="L2265">
            <v>0</v>
          </cell>
          <cell r="M2265">
            <v>9999</v>
          </cell>
        </row>
        <row r="2266">
          <cell r="K2266">
            <v>7000000</v>
          </cell>
          <cell r="L2266">
            <v>0</v>
          </cell>
          <cell r="M2266">
            <v>9999</v>
          </cell>
        </row>
        <row r="2267">
          <cell r="K2267">
            <v>7000000</v>
          </cell>
          <cell r="L2267">
            <v>0</v>
          </cell>
          <cell r="M2267">
            <v>9999</v>
          </cell>
        </row>
        <row r="2268">
          <cell r="K2268">
            <v>7000000</v>
          </cell>
          <cell r="L2268">
            <v>0</v>
          </cell>
          <cell r="M2268">
            <v>9999</v>
          </cell>
        </row>
        <row r="2269">
          <cell r="K2269">
            <v>7000000</v>
          </cell>
          <cell r="L2269">
            <v>0</v>
          </cell>
          <cell r="M2269">
            <v>9999</v>
          </cell>
        </row>
        <row r="2270">
          <cell r="K2270">
            <v>7000000</v>
          </cell>
          <cell r="L2270">
            <v>0</v>
          </cell>
          <cell r="M2270">
            <v>9999</v>
          </cell>
        </row>
        <row r="2271">
          <cell r="K2271">
            <v>7000000</v>
          </cell>
          <cell r="L2271">
            <v>0</v>
          </cell>
          <cell r="M2271">
            <v>9999</v>
          </cell>
        </row>
        <row r="2272">
          <cell r="K2272">
            <v>7000000</v>
          </cell>
          <cell r="L2272">
            <v>0</v>
          </cell>
          <cell r="M2272">
            <v>9999</v>
          </cell>
        </row>
        <row r="2273">
          <cell r="K2273">
            <v>6500000</v>
          </cell>
          <cell r="L2273">
            <v>0</v>
          </cell>
          <cell r="M2273">
            <v>9999</v>
          </cell>
        </row>
        <row r="2274">
          <cell r="K2274">
            <v>6200000</v>
          </cell>
          <cell r="L2274">
            <v>0</v>
          </cell>
          <cell r="M2274">
            <v>9999</v>
          </cell>
        </row>
        <row r="2275">
          <cell r="K2275">
            <v>6000000</v>
          </cell>
          <cell r="L2275">
            <v>0</v>
          </cell>
          <cell r="M2275">
            <v>9999</v>
          </cell>
        </row>
        <row r="2276">
          <cell r="K2276">
            <v>6000000</v>
          </cell>
          <cell r="L2276">
            <v>0</v>
          </cell>
          <cell r="M2276">
            <v>9999</v>
          </cell>
        </row>
        <row r="2277">
          <cell r="K2277">
            <v>6000000</v>
          </cell>
          <cell r="L2277">
            <v>0</v>
          </cell>
          <cell r="M2277">
            <v>9999</v>
          </cell>
        </row>
        <row r="2278">
          <cell r="K2278">
            <v>6000000</v>
          </cell>
          <cell r="L2278">
            <v>0</v>
          </cell>
          <cell r="M2278">
            <v>9999</v>
          </cell>
        </row>
        <row r="2279">
          <cell r="K2279">
            <v>6000000</v>
          </cell>
          <cell r="L2279">
            <v>0</v>
          </cell>
          <cell r="M2279">
            <v>9999</v>
          </cell>
        </row>
        <row r="2280">
          <cell r="K2280">
            <v>6000000</v>
          </cell>
          <cell r="L2280">
            <v>0</v>
          </cell>
          <cell r="M2280">
            <v>9999</v>
          </cell>
        </row>
        <row r="2281">
          <cell r="K2281">
            <v>5900000</v>
          </cell>
          <cell r="L2281">
            <v>0</v>
          </cell>
          <cell r="M2281">
            <v>9999</v>
          </cell>
        </row>
        <row r="2282">
          <cell r="K2282">
            <v>5700000</v>
          </cell>
          <cell r="L2282">
            <v>0</v>
          </cell>
          <cell r="M2282">
            <v>9999</v>
          </cell>
        </row>
        <row r="2283">
          <cell r="K2283">
            <v>5600000</v>
          </cell>
          <cell r="L2283">
            <v>0</v>
          </cell>
          <cell r="M2283">
            <v>9999</v>
          </cell>
        </row>
        <row r="2284">
          <cell r="K2284">
            <v>5600000</v>
          </cell>
          <cell r="L2284">
            <v>0</v>
          </cell>
          <cell r="M2284">
            <v>9999</v>
          </cell>
        </row>
        <row r="2285">
          <cell r="K2285">
            <v>5500000</v>
          </cell>
          <cell r="L2285">
            <v>0</v>
          </cell>
          <cell r="M2285">
            <v>9999</v>
          </cell>
        </row>
        <row r="2286">
          <cell r="K2286">
            <v>5500000</v>
          </cell>
          <cell r="L2286">
            <v>0</v>
          </cell>
          <cell r="M2286">
            <v>9999</v>
          </cell>
        </row>
        <row r="2287">
          <cell r="K2287">
            <v>5500000</v>
          </cell>
          <cell r="L2287">
            <v>0</v>
          </cell>
          <cell r="M2287">
            <v>9999</v>
          </cell>
        </row>
        <row r="2288">
          <cell r="K2288">
            <v>5500000</v>
          </cell>
          <cell r="L2288">
            <v>0</v>
          </cell>
          <cell r="M2288">
            <v>9999</v>
          </cell>
        </row>
        <row r="2289">
          <cell r="K2289">
            <v>5000000</v>
          </cell>
          <cell r="L2289">
            <v>0</v>
          </cell>
          <cell r="M2289">
            <v>9999</v>
          </cell>
        </row>
        <row r="2290">
          <cell r="K2290">
            <v>5000000</v>
          </cell>
          <cell r="L2290">
            <v>0</v>
          </cell>
          <cell r="M2290">
            <v>9999</v>
          </cell>
        </row>
        <row r="2291">
          <cell r="K2291">
            <v>5000000</v>
          </cell>
          <cell r="L2291">
            <v>0</v>
          </cell>
          <cell r="M2291">
            <v>9999</v>
          </cell>
        </row>
        <row r="2292">
          <cell r="K2292">
            <v>5000000</v>
          </cell>
          <cell r="L2292">
            <v>0</v>
          </cell>
          <cell r="M2292">
            <v>9999</v>
          </cell>
        </row>
        <row r="2293">
          <cell r="K2293">
            <v>5000000</v>
          </cell>
          <cell r="L2293">
            <v>0</v>
          </cell>
          <cell r="M2293">
            <v>9999</v>
          </cell>
        </row>
        <row r="2294">
          <cell r="K2294">
            <v>5000000</v>
          </cell>
          <cell r="L2294">
            <v>0</v>
          </cell>
          <cell r="M2294">
            <v>9999</v>
          </cell>
        </row>
        <row r="2295">
          <cell r="K2295">
            <v>5000000</v>
          </cell>
          <cell r="L2295">
            <v>0</v>
          </cell>
          <cell r="M2295">
            <v>9999</v>
          </cell>
        </row>
        <row r="2296">
          <cell r="K2296">
            <v>5000000</v>
          </cell>
          <cell r="L2296">
            <v>0</v>
          </cell>
          <cell r="M2296">
            <v>9999</v>
          </cell>
        </row>
        <row r="2297">
          <cell r="K2297">
            <v>5000000</v>
          </cell>
          <cell r="L2297">
            <v>0</v>
          </cell>
          <cell r="M2297">
            <v>9999</v>
          </cell>
        </row>
        <row r="2298">
          <cell r="K2298">
            <v>5000000</v>
          </cell>
          <cell r="L2298">
            <v>0</v>
          </cell>
          <cell r="M2298">
            <v>9999</v>
          </cell>
        </row>
        <row r="2299">
          <cell r="K2299">
            <v>5000000</v>
          </cell>
          <cell r="L2299">
            <v>0</v>
          </cell>
          <cell r="M2299">
            <v>9999</v>
          </cell>
        </row>
        <row r="2300">
          <cell r="K2300">
            <v>5000000</v>
          </cell>
          <cell r="L2300">
            <v>0</v>
          </cell>
          <cell r="M2300">
            <v>9999</v>
          </cell>
        </row>
        <row r="2301">
          <cell r="K2301">
            <v>5000000</v>
          </cell>
          <cell r="L2301">
            <v>0</v>
          </cell>
          <cell r="M2301">
            <v>9999</v>
          </cell>
        </row>
        <row r="2302">
          <cell r="K2302">
            <v>5000000</v>
          </cell>
          <cell r="L2302">
            <v>0</v>
          </cell>
          <cell r="M2302">
            <v>9999</v>
          </cell>
        </row>
        <row r="2303">
          <cell r="K2303">
            <v>5000000</v>
          </cell>
          <cell r="L2303">
            <v>0</v>
          </cell>
          <cell r="M2303">
            <v>9999</v>
          </cell>
        </row>
        <row r="2304">
          <cell r="K2304">
            <v>5000000</v>
          </cell>
          <cell r="L2304">
            <v>0</v>
          </cell>
          <cell r="M2304">
            <v>9999</v>
          </cell>
        </row>
        <row r="2305">
          <cell r="K2305">
            <v>5000000</v>
          </cell>
          <cell r="L2305">
            <v>0</v>
          </cell>
          <cell r="M2305">
            <v>9999</v>
          </cell>
        </row>
        <row r="2306">
          <cell r="K2306">
            <v>5000000</v>
          </cell>
          <cell r="L2306">
            <v>0</v>
          </cell>
          <cell r="M2306">
            <v>9999</v>
          </cell>
        </row>
        <row r="2307">
          <cell r="K2307">
            <v>5000000</v>
          </cell>
          <cell r="L2307">
            <v>0</v>
          </cell>
          <cell r="M2307">
            <v>9999</v>
          </cell>
        </row>
        <row r="2308">
          <cell r="K2308">
            <v>5000000</v>
          </cell>
          <cell r="L2308">
            <v>0</v>
          </cell>
          <cell r="M2308">
            <v>9999</v>
          </cell>
        </row>
        <row r="2309">
          <cell r="K2309">
            <v>5000000</v>
          </cell>
          <cell r="L2309">
            <v>0</v>
          </cell>
          <cell r="M2309">
            <v>9999</v>
          </cell>
        </row>
        <row r="2310">
          <cell r="K2310">
            <v>5000000</v>
          </cell>
          <cell r="L2310">
            <v>0</v>
          </cell>
          <cell r="M2310">
            <v>9999</v>
          </cell>
        </row>
        <row r="2311">
          <cell r="K2311">
            <v>5000000</v>
          </cell>
          <cell r="L2311">
            <v>0</v>
          </cell>
          <cell r="M2311">
            <v>9999</v>
          </cell>
        </row>
        <row r="2312">
          <cell r="K2312">
            <v>5000000</v>
          </cell>
          <cell r="L2312">
            <v>0</v>
          </cell>
          <cell r="M2312">
            <v>9999</v>
          </cell>
        </row>
        <row r="2313">
          <cell r="K2313">
            <v>5000000</v>
          </cell>
          <cell r="L2313">
            <v>0</v>
          </cell>
          <cell r="M2313">
            <v>9999</v>
          </cell>
        </row>
        <row r="2314">
          <cell r="K2314">
            <v>5000000</v>
          </cell>
          <cell r="L2314">
            <v>0</v>
          </cell>
          <cell r="M2314">
            <v>9999</v>
          </cell>
        </row>
        <row r="2315">
          <cell r="K2315">
            <v>5000000</v>
          </cell>
          <cell r="L2315">
            <v>0</v>
          </cell>
          <cell r="M2315">
            <v>9999</v>
          </cell>
        </row>
        <row r="2316">
          <cell r="K2316">
            <v>5000000</v>
          </cell>
          <cell r="L2316">
            <v>0</v>
          </cell>
          <cell r="M2316">
            <v>9999</v>
          </cell>
        </row>
        <row r="2317">
          <cell r="K2317">
            <v>5000000</v>
          </cell>
          <cell r="L2317">
            <v>0</v>
          </cell>
          <cell r="M2317">
            <v>9999</v>
          </cell>
        </row>
        <row r="2318">
          <cell r="K2318">
            <v>5000000</v>
          </cell>
          <cell r="L2318">
            <v>0</v>
          </cell>
          <cell r="M2318">
            <v>9999</v>
          </cell>
        </row>
        <row r="2319">
          <cell r="K2319">
            <v>5000000</v>
          </cell>
          <cell r="L2319">
            <v>0</v>
          </cell>
          <cell r="M2319">
            <v>9999</v>
          </cell>
        </row>
        <row r="2320">
          <cell r="K2320">
            <v>4500000</v>
          </cell>
          <cell r="L2320">
            <v>0</v>
          </cell>
          <cell r="M2320">
            <v>9999</v>
          </cell>
        </row>
        <row r="2321">
          <cell r="K2321">
            <v>4500000</v>
          </cell>
          <cell r="L2321">
            <v>0</v>
          </cell>
          <cell r="M2321">
            <v>9999</v>
          </cell>
        </row>
        <row r="2322">
          <cell r="K2322">
            <v>4500000</v>
          </cell>
          <cell r="L2322">
            <v>0</v>
          </cell>
          <cell r="M2322">
            <v>9999</v>
          </cell>
        </row>
        <row r="2323">
          <cell r="K2323">
            <v>4500000</v>
          </cell>
          <cell r="L2323">
            <v>0</v>
          </cell>
          <cell r="M2323">
            <v>9999</v>
          </cell>
        </row>
        <row r="2324">
          <cell r="K2324">
            <v>4500000</v>
          </cell>
          <cell r="L2324">
            <v>0</v>
          </cell>
          <cell r="M2324">
            <v>9999</v>
          </cell>
        </row>
        <row r="2325">
          <cell r="K2325">
            <v>4500000</v>
          </cell>
          <cell r="L2325">
            <v>0</v>
          </cell>
          <cell r="M2325">
            <v>9999</v>
          </cell>
        </row>
        <row r="2326">
          <cell r="K2326">
            <v>4500000</v>
          </cell>
          <cell r="L2326">
            <v>0</v>
          </cell>
          <cell r="M2326">
            <v>9999</v>
          </cell>
        </row>
        <row r="2327">
          <cell r="K2327">
            <v>4000000</v>
          </cell>
          <cell r="L2327">
            <v>0</v>
          </cell>
          <cell r="M2327">
            <v>9999</v>
          </cell>
        </row>
        <row r="2328">
          <cell r="K2328">
            <v>4000000</v>
          </cell>
          <cell r="L2328">
            <v>0</v>
          </cell>
          <cell r="M2328">
            <v>9999</v>
          </cell>
        </row>
        <row r="2329">
          <cell r="K2329">
            <v>4000000</v>
          </cell>
          <cell r="L2329">
            <v>0</v>
          </cell>
          <cell r="M2329">
            <v>9999</v>
          </cell>
        </row>
        <row r="2330">
          <cell r="K2330">
            <v>4000000</v>
          </cell>
          <cell r="L2330">
            <v>0</v>
          </cell>
          <cell r="M2330">
            <v>9999</v>
          </cell>
        </row>
        <row r="2331">
          <cell r="K2331">
            <v>4000000</v>
          </cell>
          <cell r="L2331">
            <v>0</v>
          </cell>
          <cell r="M2331">
            <v>9999</v>
          </cell>
        </row>
        <row r="2332">
          <cell r="K2332">
            <v>4000000</v>
          </cell>
          <cell r="L2332">
            <v>0</v>
          </cell>
          <cell r="M2332">
            <v>9999</v>
          </cell>
        </row>
        <row r="2333">
          <cell r="K2333">
            <v>4000000</v>
          </cell>
          <cell r="L2333">
            <v>0</v>
          </cell>
          <cell r="M2333">
            <v>9999</v>
          </cell>
        </row>
        <row r="2334">
          <cell r="K2334">
            <v>4000000</v>
          </cell>
          <cell r="L2334">
            <v>0</v>
          </cell>
          <cell r="M2334">
            <v>9999</v>
          </cell>
        </row>
        <row r="2335">
          <cell r="K2335">
            <v>4000000</v>
          </cell>
          <cell r="L2335">
            <v>0</v>
          </cell>
          <cell r="M2335">
            <v>9999</v>
          </cell>
        </row>
        <row r="2336">
          <cell r="K2336">
            <v>4000000</v>
          </cell>
          <cell r="L2336">
            <v>0</v>
          </cell>
          <cell r="M2336">
            <v>9999</v>
          </cell>
        </row>
        <row r="2337">
          <cell r="K2337">
            <v>4000000</v>
          </cell>
          <cell r="L2337">
            <v>0</v>
          </cell>
          <cell r="M2337">
            <v>9999</v>
          </cell>
        </row>
        <row r="2338">
          <cell r="K2338">
            <v>4000000</v>
          </cell>
          <cell r="L2338">
            <v>0</v>
          </cell>
          <cell r="M2338">
            <v>9999</v>
          </cell>
        </row>
        <row r="2339">
          <cell r="K2339">
            <v>3500000</v>
          </cell>
          <cell r="L2339">
            <v>0</v>
          </cell>
          <cell r="M2339">
            <v>9999</v>
          </cell>
        </row>
        <row r="2340">
          <cell r="K2340">
            <v>3500000</v>
          </cell>
          <cell r="L2340">
            <v>0</v>
          </cell>
          <cell r="M2340">
            <v>9999</v>
          </cell>
        </row>
        <row r="2341">
          <cell r="K2341">
            <v>3500000</v>
          </cell>
          <cell r="L2341">
            <v>0</v>
          </cell>
          <cell r="M2341">
            <v>9999</v>
          </cell>
        </row>
        <row r="2342">
          <cell r="K2342">
            <v>3500000</v>
          </cell>
          <cell r="L2342">
            <v>0</v>
          </cell>
          <cell r="M2342">
            <v>9999</v>
          </cell>
        </row>
        <row r="2343">
          <cell r="K2343">
            <v>3500000</v>
          </cell>
          <cell r="L2343">
            <v>0</v>
          </cell>
          <cell r="M2343">
            <v>9999</v>
          </cell>
        </row>
        <row r="2344">
          <cell r="K2344">
            <v>3000000</v>
          </cell>
          <cell r="L2344">
            <v>0</v>
          </cell>
          <cell r="M2344">
            <v>9999</v>
          </cell>
        </row>
        <row r="2345">
          <cell r="K2345">
            <v>3000000</v>
          </cell>
          <cell r="L2345">
            <v>0</v>
          </cell>
          <cell r="M2345">
            <v>9999</v>
          </cell>
        </row>
        <row r="2346">
          <cell r="K2346">
            <v>3000000</v>
          </cell>
          <cell r="L2346">
            <v>0</v>
          </cell>
          <cell r="M2346">
            <v>9999</v>
          </cell>
        </row>
        <row r="2347">
          <cell r="K2347">
            <v>3000000</v>
          </cell>
          <cell r="L2347">
            <v>0</v>
          </cell>
          <cell r="M2347">
            <v>9999</v>
          </cell>
        </row>
        <row r="2348">
          <cell r="K2348">
            <v>2500000</v>
          </cell>
          <cell r="L2348">
            <v>0</v>
          </cell>
          <cell r="M2348">
            <v>9999</v>
          </cell>
        </row>
        <row r="2349">
          <cell r="K2349">
            <v>2500000</v>
          </cell>
          <cell r="L2349">
            <v>0</v>
          </cell>
          <cell r="M2349">
            <v>9999</v>
          </cell>
        </row>
        <row r="2350">
          <cell r="K2350">
            <v>2000000</v>
          </cell>
          <cell r="L2350">
            <v>0</v>
          </cell>
          <cell r="M2350">
            <v>9999</v>
          </cell>
        </row>
        <row r="2351">
          <cell r="K2351">
            <v>2000000</v>
          </cell>
          <cell r="L2351">
            <v>0</v>
          </cell>
          <cell r="M2351">
            <v>9999</v>
          </cell>
        </row>
        <row r="2352">
          <cell r="K2352">
            <v>2000000</v>
          </cell>
          <cell r="L2352">
            <v>0</v>
          </cell>
          <cell r="M2352">
            <v>9999</v>
          </cell>
        </row>
        <row r="2353">
          <cell r="K2353">
            <v>2000000</v>
          </cell>
          <cell r="L2353">
            <v>0</v>
          </cell>
          <cell r="M2353">
            <v>9999</v>
          </cell>
        </row>
        <row r="2354">
          <cell r="K2354">
            <v>2000000</v>
          </cell>
          <cell r="L2354">
            <v>0</v>
          </cell>
          <cell r="M2354">
            <v>9999</v>
          </cell>
        </row>
        <row r="2355">
          <cell r="K2355">
            <v>2000000</v>
          </cell>
          <cell r="L2355">
            <v>0</v>
          </cell>
          <cell r="M2355">
            <v>9999</v>
          </cell>
        </row>
        <row r="2356">
          <cell r="K2356">
            <v>2000000</v>
          </cell>
          <cell r="L2356">
            <v>0</v>
          </cell>
          <cell r="M2356">
            <v>9999</v>
          </cell>
        </row>
        <row r="2357">
          <cell r="K2357">
            <v>2000000</v>
          </cell>
          <cell r="L2357">
            <v>0</v>
          </cell>
          <cell r="M2357">
            <v>9999</v>
          </cell>
        </row>
        <row r="2358">
          <cell r="K2358">
            <v>2000000</v>
          </cell>
          <cell r="L2358">
            <v>0</v>
          </cell>
          <cell r="M2358">
            <v>9999</v>
          </cell>
        </row>
        <row r="2359">
          <cell r="K2359">
            <v>2000000</v>
          </cell>
          <cell r="L2359">
            <v>0</v>
          </cell>
          <cell r="M2359">
            <v>9999</v>
          </cell>
        </row>
        <row r="2360">
          <cell r="K2360">
            <v>2000000</v>
          </cell>
          <cell r="L2360">
            <v>0</v>
          </cell>
          <cell r="M2360">
            <v>9999</v>
          </cell>
        </row>
        <row r="2361">
          <cell r="K2361">
            <v>2000000</v>
          </cell>
          <cell r="L2361">
            <v>0</v>
          </cell>
          <cell r="M2361">
            <v>9999</v>
          </cell>
        </row>
        <row r="2362">
          <cell r="K2362">
            <v>2000000</v>
          </cell>
          <cell r="L2362">
            <v>0</v>
          </cell>
          <cell r="M2362">
            <v>9999</v>
          </cell>
        </row>
        <row r="2363">
          <cell r="K2363">
            <v>2000000</v>
          </cell>
          <cell r="L2363">
            <v>0</v>
          </cell>
          <cell r="M2363">
            <v>9999</v>
          </cell>
        </row>
        <row r="2364">
          <cell r="K2364">
            <v>2000000</v>
          </cell>
          <cell r="L2364">
            <v>0</v>
          </cell>
          <cell r="M2364">
            <v>9999</v>
          </cell>
        </row>
        <row r="2365">
          <cell r="K2365">
            <v>1500000</v>
          </cell>
          <cell r="L2365">
            <v>0</v>
          </cell>
          <cell r="M2365">
            <v>9999</v>
          </cell>
        </row>
        <row r="2366">
          <cell r="K2366">
            <v>1000000</v>
          </cell>
          <cell r="L2366">
            <v>0</v>
          </cell>
          <cell r="M2366">
            <v>9999</v>
          </cell>
        </row>
        <row r="2367">
          <cell r="K2367">
            <v>0</v>
          </cell>
          <cell r="L2367">
            <v>93858828994</v>
          </cell>
          <cell r="M2367">
            <v>0</v>
          </cell>
        </row>
        <row r="2368">
          <cell r="K2368">
            <v>0</v>
          </cell>
          <cell r="L2368">
            <v>0</v>
          </cell>
        </row>
        <row r="2369">
          <cell r="K2369">
            <v>0</v>
          </cell>
          <cell r="L2369">
            <v>0</v>
          </cell>
        </row>
        <row r="2370">
          <cell r="K2370">
            <v>0</v>
          </cell>
          <cell r="L2370">
            <v>0</v>
          </cell>
        </row>
        <row r="2371">
          <cell r="K2371">
            <v>0</v>
          </cell>
          <cell r="L2371">
            <v>0</v>
          </cell>
        </row>
        <row r="2372">
          <cell r="K2372">
            <v>0</v>
          </cell>
          <cell r="L2372">
            <v>0</v>
          </cell>
        </row>
        <row r="2373">
          <cell r="K2373">
            <v>0</v>
          </cell>
          <cell r="L2373">
            <v>0</v>
          </cell>
        </row>
        <row r="2374">
          <cell r="K2374">
            <v>0</v>
          </cell>
          <cell r="L2374">
            <v>0</v>
          </cell>
        </row>
        <row r="2375">
          <cell r="K2375">
            <v>0</v>
          </cell>
          <cell r="L2375">
            <v>0</v>
          </cell>
        </row>
        <row r="2376">
          <cell r="K2376">
            <v>0</v>
          </cell>
          <cell r="L2376">
            <v>0</v>
          </cell>
        </row>
        <row r="2377">
          <cell r="K2377">
            <v>0</v>
          </cell>
          <cell r="L2377">
            <v>0</v>
          </cell>
        </row>
        <row r="2378">
          <cell r="K2378">
            <v>0</v>
          </cell>
          <cell r="L2378">
            <v>0</v>
          </cell>
        </row>
        <row r="2379">
          <cell r="K2379">
            <v>0</v>
          </cell>
          <cell r="L2379">
            <v>0</v>
          </cell>
        </row>
        <row r="2380">
          <cell r="K2380">
            <v>0</v>
          </cell>
          <cell r="L2380">
            <v>0</v>
          </cell>
        </row>
        <row r="2381">
          <cell r="K2381">
            <v>0</v>
          </cell>
          <cell r="L2381">
            <v>0</v>
          </cell>
        </row>
        <row r="2382">
          <cell r="K2382">
            <v>0</v>
          </cell>
          <cell r="L2382">
            <v>0</v>
          </cell>
        </row>
        <row r="2383">
          <cell r="K2383">
            <v>0</v>
          </cell>
          <cell r="L2383">
            <v>0</v>
          </cell>
        </row>
        <row r="2384">
          <cell r="K2384">
            <v>0</v>
          </cell>
          <cell r="L2384">
            <v>0</v>
          </cell>
        </row>
        <row r="2385">
          <cell r="K2385">
            <v>0</v>
          </cell>
          <cell r="L2385">
            <v>0</v>
          </cell>
        </row>
        <row r="2386">
          <cell r="K2386">
            <v>0</v>
          </cell>
          <cell r="L2386">
            <v>0</v>
          </cell>
        </row>
        <row r="2387">
          <cell r="K2387">
            <v>0</v>
          </cell>
          <cell r="L2387">
            <v>0</v>
          </cell>
        </row>
        <row r="2388">
          <cell r="K2388">
            <v>0</v>
          </cell>
          <cell r="L2388">
            <v>0</v>
          </cell>
        </row>
        <row r="2389">
          <cell r="K2389">
            <v>0</v>
          </cell>
          <cell r="L2389">
            <v>0</v>
          </cell>
        </row>
        <row r="2390">
          <cell r="K2390">
            <v>0</v>
          </cell>
          <cell r="L2390">
            <v>0</v>
          </cell>
        </row>
        <row r="2391">
          <cell r="K2391">
            <v>0</v>
          </cell>
          <cell r="L2391">
            <v>0</v>
          </cell>
        </row>
        <row r="2392">
          <cell r="K2392">
            <v>0</v>
          </cell>
          <cell r="L2392">
            <v>0</v>
          </cell>
        </row>
        <row r="2393">
          <cell r="K2393">
            <v>0</v>
          </cell>
          <cell r="L2393">
            <v>0</v>
          </cell>
        </row>
        <row r="2394">
          <cell r="K2394">
            <v>0</v>
          </cell>
          <cell r="L2394">
            <v>0</v>
          </cell>
        </row>
        <row r="2395">
          <cell r="K2395">
            <v>0</v>
          </cell>
          <cell r="L2395">
            <v>0</v>
          </cell>
        </row>
        <row r="2396">
          <cell r="K2396">
            <v>0</v>
          </cell>
          <cell r="L2396">
            <v>0</v>
          </cell>
        </row>
        <row r="2397">
          <cell r="K2397">
            <v>0</v>
          </cell>
          <cell r="L2397">
            <v>0</v>
          </cell>
        </row>
        <row r="2398">
          <cell r="K2398">
            <v>0</v>
          </cell>
          <cell r="L2398">
            <v>0</v>
          </cell>
        </row>
        <row r="2399">
          <cell r="K2399">
            <v>0</v>
          </cell>
          <cell r="L2399">
            <v>0</v>
          </cell>
        </row>
        <row r="2400">
          <cell r="K2400">
            <v>0</v>
          </cell>
          <cell r="L2400">
            <v>0</v>
          </cell>
        </row>
        <row r="2401">
          <cell r="K2401">
            <v>0</v>
          </cell>
          <cell r="L2401">
            <v>0</v>
          </cell>
        </row>
        <row r="2402">
          <cell r="K2402">
            <v>0</v>
          </cell>
          <cell r="L2402">
            <v>0</v>
          </cell>
        </row>
        <row r="2403">
          <cell r="K2403">
            <v>0</v>
          </cell>
          <cell r="L2403">
            <v>0</v>
          </cell>
        </row>
        <row r="2404">
          <cell r="K2404">
            <v>0</v>
          </cell>
          <cell r="L2404">
            <v>0</v>
          </cell>
        </row>
        <row r="2405">
          <cell r="K2405">
            <v>0</v>
          </cell>
          <cell r="L2405">
            <v>0</v>
          </cell>
        </row>
        <row r="2406">
          <cell r="K2406">
            <v>0</v>
          </cell>
          <cell r="L2406">
            <v>0</v>
          </cell>
        </row>
        <row r="2407">
          <cell r="K2407">
            <v>0</v>
          </cell>
          <cell r="L2407">
            <v>0</v>
          </cell>
        </row>
        <row r="2408">
          <cell r="K2408">
            <v>0</v>
          </cell>
          <cell r="L2408">
            <v>0</v>
          </cell>
        </row>
        <row r="2409">
          <cell r="K2409">
            <v>0</v>
          </cell>
          <cell r="L2409">
            <v>0</v>
          </cell>
        </row>
        <row r="2410">
          <cell r="K2410">
            <v>0</v>
          </cell>
          <cell r="L2410">
            <v>0</v>
          </cell>
        </row>
        <row r="2411">
          <cell r="K2411">
            <v>0</v>
          </cell>
          <cell r="L2411">
            <v>0</v>
          </cell>
        </row>
        <row r="2412">
          <cell r="K2412">
            <v>0</v>
          </cell>
          <cell r="L2412">
            <v>0</v>
          </cell>
        </row>
        <row r="2413">
          <cell r="K2413">
            <v>0</v>
          </cell>
          <cell r="L2413">
            <v>0</v>
          </cell>
        </row>
        <row r="2414">
          <cell r="K2414">
            <v>0</v>
          </cell>
          <cell r="L2414">
            <v>0</v>
          </cell>
        </row>
        <row r="2415">
          <cell r="K2415">
            <v>0</v>
          </cell>
          <cell r="L2415">
            <v>0</v>
          </cell>
        </row>
        <row r="2416">
          <cell r="K2416">
            <v>0</v>
          </cell>
          <cell r="L2416">
            <v>0</v>
          </cell>
        </row>
        <row r="2417">
          <cell r="K2417">
            <v>0</v>
          </cell>
          <cell r="L2417">
            <v>0</v>
          </cell>
        </row>
        <row r="2418">
          <cell r="K2418">
            <v>0</v>
          </cell>
          <cell r="L2418">
            <v>0</v>
          </cell>
        </row>
        <row r="2419">
          <cell r="K2419">
            <v>0</v>
          </cell>
          <cell r="L2419">
            <v>0</v>
          </cell>
        </row>
        <row r="2420">
          <cell r="K2420">
            <v>0</v>
          </cell>
          <cell r="L2420">
            <v>0</v>
          </cell>
        </row>
        <row r="2421">
          <cell r="K2421">
            <v>0</v>
          </cell>
          <cell r="L2421">
            <v>0</v>
          </cell>
        </row>
        <row r="2422">
          <cell r="K2422">
            <v>0</v>
          </cell>
          <cell r="L2422">
            <v>0</v>
          </cell>
        </row>
        <row r="2423">
          <cell r="K2423">
            <v>0</v>
          </cell>
          <cell r="L2423">
            <v>0</v>
          </cell>
        </row>
        <row r="2424">
          <cell r="K2424">
            <v>0</v>
          </cell>
          <cell r="L2424">
            <v>0</v>
          </cell>
        </row>
        <row r="2425">
          <cell r="K2425">
            <v>0</v>
          </cell>
          <cell r="L2425">
            <v>0</v>
          </cell>
        </row>
        <row r="2426">
          <cell r="K2426">
            <v>0</v>
          </cell>
          <cell r="L2426">
            <v>0</v>
          </cell>
        </row>
        <row r="2427">
          <cell r="K2427">
            <v>0</v>
          </cell>
          <cell r="L2427">
            <v>0</v>
          </cell>
        </row>
        <row r="2428">
          <cell r="K2428">
            <v>0</v>
          </cell>
          <cell r="L2428">
            <v>0</v>
          </cell>
        </row>
        <row r="2429">
          <cell r="K2429">
            <v>0</v>
          </cell>
          <cell r="L2429">
            <v>0</v>
          </cell>
        </row>
        <row r="2430">
          <cell r="K2430">
            <v>0</v>
          </cell>
          <cell r="L2430">
            <v>0</v>
          </cell>
        </row>
        <row r="2431">
          <cell r="K2431">
            <v>0</v>
          </cell>
          <cell r="L2431">
            <v>0</v>
          </cell>
        </row>
        <row r="2432">
          <cell r="K2432">
            <v>0</v>
          </cell>
          <cell r="L2432">
            <v>0</v>
          </cell>
        </row>
        <row r="2433">
          <cell r="K2433">
            <v>0</v>
          </cell>
          <cell r="L2433">
            <v>0</v>
          </cell>
        </row>
        <row r="2434">
          <cell r="K2434">
            <v>0</v>
          </cell>
          <cell r="L2434">
            <v>0</v>
          </cell>
        </row>
        <row r="2435">
          <cell r="K2435">
            <v>0</v>
          </cell>
          <cell r="L2435">
            <v>0</v>
          </cell>
        </row>
        <row r="2436">
          <cell r="K2436">
            <v>0</v>
          </cell>
          <cell r="L2436">
            <v>0</v>
          </cell>
        </row>
        <row r="2437">
          <cell r="K2437">
            <v>0</v>
          </cell>
          <cell r="L2437">
            <v>0</v>
          </cell>
        </row>
        <row r="2438">
          <cell r="K2438">
            <v>0</v>
          </cell>
          <cell r="L2438">
            <v>0</v>
          </cell>
        </row>
        <row r="2439">
          <cell r="K2439">
            <v>0</v>
          </cell>
          <cell r="L2439">
            <v>0</v>
          </cell>
        </row>
        <row r="2440">
          <cell r="K2440">
            <v>0</v>
          </cell>
          <cell r="L2440">
            <v>0</v>
          </cell>
        </row>
        <row r="2441">
          <cell r="K2441">
            <v>0</v>
          </cell>
          <cell r="L2441">
            <v>0</v>
          </cell>
        </row>
        <row r="2442">
          <cell r="K2442">
            <v>0</v>
          </cell>
          <cell r="L2442">
            <v>0</v>
          </cell>
        </row>
        <row r="2443">
          <cell r="K2443">
            <v>0</v>
          </cell>
          <cell r="L2443">
            <v>0</v>
          </cell>
        </row>
        <row r="2444">
          <cell r="K2444">
            <v>0</v>
          </cell>
          <cell r="L2444">
            <v>0</v>
          </cell>
        </row>
        <row r="2445">
          <cell r="K2445">
            <v>0</v>
          </cell>
          <cell r="L2445">
            <v>0</v>
          </cell>
        </row>
        <row r="2446">
          <cell r="K2446">
            <v>0</v>
          </cell>
          <cell r="L2446">
            <v>0</v>
          </cell>
        </row>
        <row r="2447">
          <cell r="K2447">
            <v>0</v>
          </cell>
          <cell r="L2447">
            <v>0</v>
          </cell>
        </row>
        <row r="2448">
          <cell r="K2448">
            <v>0</v>
          </cell>
          <cell r="L2448">
            <v>0</v>
          </cell>
        </row>
        <row r="2449">
          <cell r="K2449">
            <v>0</v>
          </cell>
          <cell r="L2449">
            <v>0</v>
          </cell>
        </row>
        <row r="2450">
          <cell r="K2450">
            <v>0</v>
          </cell>
          <cell r="L2450">
            <v>0</v>
          </cell>
        </row>
        <row r="2451">
          <cell r="K2451">
            <v>0</v>
          </cell>
          <cell r="L2451">
            <v>0</v>
          </cell>
        </row>
        <row r="2452">
          <cell r="K2452">
            <v>0</v>
          </cell>
          <cell r="L2452">
            <v>0</v>
          </cell>
        </row>
        <row r="2453">
          <cell r="K2453">
            <v>0</v>
          </cell>
          <cell r="L2453">
            <v>0</v>
          </cell>
        </row>
        <row r="2454">
          <cell r="K2454">
            <v>0</v>
          </cell>
          <cell r="L2454">
            <v>0</v>
          </cell>
        </row>
        <row r="2455">
          <cell r="K2455">
            <v>0</v>
          </cell>
          <cell r="L2455">
            <v>0</v>
          </cell>
        </row>
        <row r="2456">
          <cell r="K2456">
            <v>0</v>
          </cell>
          <cell r="L2456">
            <v>0</v>
          </cell>
        </row>
        <row r="2457">
          <cell r="K2457">
            <v>0</v>
          </cell>
          <cell r="L2457">
            <v>0</v>
          </cell>
        </row>
        <row r="2458">
          <cell r="K2458">
            <v>0</v>
          </cell>
          <cell r="L2458">
            <v>0</v>
          </cell>
        </row>
        <row r="2459">
          <cell r="K2459">
            <v>0</v>
          </cell>
          <cell r="L2459">
            <v>0</v>
          </cell>
        </row>
        <row r="2460">
          <cell r="K2460">
            <v>0</v>
          </cell>
          <cell r="L2460">
            <v>0</v>
          </cell>
        </row>
        <row r="2461">
          <cell r="K2461">
            <v>0</v>
          </cell>
          <cell r="L2461">
            <v>0</v>
          </cell>
        </row>
        <row r="2462">
          <cell r="K2462">
            <v>0</v>
          </cell>
          <cell r="L2462">
            <v>0</v>
          </cell>
        </row>
        <row r="2463">
          <cell r="K2463">
            <v>0</v>
          </cell>
          <cell r="L2463">
            <v>0</v>
          </cell>
        </row>
        <row r="2464">
          <cell r="K2464">
            <v>0</v>
          </cell>
          <cell r="L2464">
            <v>0</v>
          </cell>
        </row>
        <row r="2465">
          <cell r="K2465">
            <v>0</v>
          </cell>
          <cell r="L2465">
            <v>0</v>
          </cell>
        </row>
        <row r="2466">
          <cell r="K2466">
            <v>0</v>
          </cell>
          <cell r="L2466">
            <v>0</v>
          </cell>
        </row>
        <row r="2467">
          <cell r="K2467">
            <v>0</v>
          </cell>
          <cell r="L2467">
            <v>0</v>
          </cell>
        </row>
        <row r="2468">
          <cell r="K2468">
            <v>0</v>
          </cell>
          <cell r="L2468">
            <v>0</v>
          </cell>
        </row>
        <row r="2469">
          <cell r="K2469">
            <v>0</v>
          </cell>
          <cell r="L2469">
            <v>0</v>
          </cell>
        </row>
        <row r="2470">
          <cell r="K2470">
            <v>0</v>
          </cell>
          <cell r="L2470">
            <v>0</v>
          </cell>
        </row>
        <row r="2471">
          <cell r="K2471">
            <v>0</v>
          </cell>
          <cell r="L2471">
            <v>0</v>
          </cell>
        </row>
        <row r="2472">
          <cell r="K2472">
            <v>0</v>
          </cell>
          <cell r="L2472">
            <v>0</v>
          </cell>
        </row>
        <row r="2473">
          <cell r="K2473">
            <v>0</v>
          </cell>
          <cell r="L2473">
            <v>0</v>
          </cell>
        </row>
        <row r="2474">
          <cell r="K2474">
            <v>0</v>
          </cell>
          <cell r="L2474">
            <v>0</v>
          </cell>
        </row>
        <row r="2475">
          <cell r="K2475">
            <v>0</v>
          </cell>
          <cell r="L2475">
            <v>0</v>
          </cell>
        </row>
        <row r="2476">
          <cell r="K2476">
            <v>0</v>
          </cell>
          <cell r="L2476">
            <v>0</v>
          </cell>
        </row>
        <row r="2477">
          <cell r="K2477">
            <v>0</v>
          </cell>
          <cell r="L2477">
            <v>0</v>
          </cell>
        </row>
        <row r="2478">
          <cell r="K2478">
            <v>0</v>
          </cell>
          <cell r="L2478">
            <v>0</v>
          </cell>
        </row>
        <row r="2479">
          <cell r="K2479">
            <v>0</v>
          </cell>
          <cell r="L2479">
            <v>0</v>
          </cell>
        </row>
        <row r="2480">
          <cell r="K2480">
            <v>0</v>
          </cell>
          <cell r="L2480">
            <v>0</v>
          </cell>
        </row>
        <row r="2481">
          <cell r="K2481">
            <v>0</v>
          </cell>
          <cell r="L2481">
            <v>0</v>
          </cell>
        </row>
        <row r="2482">
          <cell r="K2482">
            <v>0</v>
          </cell>
          <cell r="L2482">
            <v>0</v>
          </cell>
        </row>
        <row r="2483">
          <cell r="K2483">
            <v>0</v>
          </cell>
          <cell r="L2483">
            <v>0</v>
          </cell>
        </row>
        <row r="2484">
          <cell r="K2484">
            <v>0</v>
          </cell>
          <cell r="L2484">
            <v>0</v>
          </cell>
        </row>
        <row r="2485">
          <cell r="K2485">
            <v>0</v>
          </cell>
          <cell r="L2485">
            <v>0</v>
          </cell>
        </row>
        <row r="2486">
          <cell r="K2486">
            <v>0</v>
          </cell>
          <cell r="L2486">
            <v>0</v>
          </cell>
        </row>
        <row r="2487">
          <cell r="K2487">
            <v>0</v>
          </cell>
          <cell r="L2487">
            <v>0</v>
          </cell>
        </row>
        <row r="2488">
          <cell r="K2488">
            <v>0</v>
          </cell>
          <cell r="L2488">
            <v>0</v>
          </cell>
        </row>
        <row r="2489">
          <cell r="K2489">
            <v>0</v>
          </cell>
          <cell r="L2489">
            <v>0</v>
          </cell>
        </row>
        <row r="2490">
          <cell r="K2490">
            <v>0</v>
          </cell>
          <cell r="L2490">
            <v>0</v>
          </cell>
        </row>
        <row r="2491">
          <cell r="K2491">
            <v>0</v>
          </cell>
          <cell r="L2491">
            <v>0</v>
          </cell>
        </row>
        <row r="2492">
          <cell r="K2492">
            <v>0</v>
          </cell>
          <cell r="L2492">
            <v>0</v>
          </cell>
        </row>
        <row r="2493">
          <cell r="K2493">
            <v>0</v>
          </cell>
          <cell r="L2493">
            <v>0</v>
          </cell>
        </row>
        <row r="2494">
          <cell r="K2494">
            <v>0</v>
          </cell>
          <cell r="L2494">
            <v>0</v>
          </cell>
        </row>
        <row r="2495">
          <cell r="K2495">
            <v>0</v>
          </cell>
          <cell r="L2495">
            <v>0</v>
          </cell>
        </row>
        <row r="2496">
          <cell r="K2496">
            <v>0</v>
          </cell>
          <cell r="L2496">
            <v>0</v>
          </cell>
        </row>
        <row r="2497">
          <cell r="K2497">
            <v>0</v>
          </cell>
          <cell r="L2497">
            <v>0</v>
          </cell>
        </row>
        <row r="2498">
          <cell r="K2498">
            <v>0</v>
          </cell>
          <cell r="L2498">
            <v>0</v>
          </cell>
        </row>
        <row r="2499">
          <cell r="K2499">
            <v>0</v>
          </cell>
          <cell r="L2499">
            <v>0</v>
          </cell>
        </row>
        <row r="2500">
          <cell r="K2500">
            <v>0</v>
          </cell>
          <cell r="L2500">
            <v>0</v>
          </cell>
        </row>
        <row r="2501">
          <cell r="K2501">
            <v>0</v>
          </cell>
          <cell r="L2501">
            <v>0</v>
          </cell>
        </row>
        <row r="2502">
          <cell r="K2502">
            <v>0</v>
          </cell>
          <cell r="L2502">
            <v>0</v>
          </cell>
        </row>
        <row r="2503">
          <cell r="K2503">
            <v>0</v>
          </cell>
          <cell r="L2503">
            <v>0</v>
          </cell>
        </row>
        <row r="2504">
          <cell r="K2504">
            <v>0</v>
          </cell>
          <cell r="L2504">
            <v>0</v>
          </cell>
        </row>
        <row r="2505">
          <cell r="K2505">
            <v>0</v>
          </cell>
          <cell r="L2505">
            <v>0</v>
          </cell>
        </row>
        <row r="2506">
          <cell r="K2506">
            <v>0</v>
          </cell>
          <cell r="L2506">
            <v>0</v>
          </cell>
        </row>
        <row r="2507">
          <cell r="K2507">
            <v>0</v>
          </cell>
          <cell r="L2507">
            <v>0</v>
          </cell>
        </row>
        <row r="2508">
          <cell r="K2508">
            <v>0</v>
          </cell>
          <cell r="L2508">
            <v>0</v>
          </cell>
        </row>
        <row r="2509">
          <cell r="K2509">
            <v>0</v>
          </cell>
          <cell r="L2509">
            <v>0</v>
          </cell>
        </row>
        <row r="2510">
          <cell r="K2510">
            <v>0</v>
          </cell>
          <cell r="L2510">
            <v>0</v>
          </cell>
        </row>
        <row r="2511">
          <cell r="K2511">
            <v>0</v>
          </cell>
          <cell r="L2511">
            <v>0</v>
          </cell>
        </row>
        <row r="2512">
          <cell r="K2512">
            <v>0</v>
          </cell>
          <cell r="L2512">
            <v>0</v>
          </cell>
        </row>
        <row r="2513">
          <cell r="K2513">
            <v>0</v>
          </cell>
          <cell r="L2513">
            <v>0</v>
          </cell>
        </row>
        <row r="2514">
          <cell r="K2514">
            <v>0</v>
          </cell>
          <cell r="L2514">
            <v>0</v>
          </cell>
        </row>
        <row r="2515">
          <cell r="K2515">
            <v>0</v>
          </cell>
          <cell r="L2515">
            <v>0</v>
          </cell>
        </row>
        <row r="2516">
          <cell r="K2516">
            <v>0</v>
          </cell>
          <cell r="L2516">
            <v>0</v>
          </cell>
        </row>
        <row r="2517">
          <cell r="K2517">
            <v>0</v>
          </cell>
          <cell r="L2517">
            <v>0</v>
          </cell>
        </row>
        <row r="2518">
          <cell r="K2518">
            <v>0</v>
          </cell>
          <cell r="L2518">
            <v>0</v>
          </cell>
        </row>
        <row r="2519">
          <cell r="K2519">
            <v>0</v>
          </cell>
          <cell r="L2519">
            <v>0</v>
          </cell>
        </row>
        <row r="2520">
          <cell r="K2520">
            <v>0</v>
          </cell>
          <cell r="L2520">
            <v>0</v>
          </cell>
        </row>
        <row r="2521">
          <cell r="K2521">
            <v>0</v>
          </cell>
          <cell r="L2521">
            <v>0</v>
          </cell>
        </row>
        <row r="2522">
          <cell r="K2522">
            <v>0</v>
          </cell>
          <cell r="L2522">
            <v>0</v>
          </cell>
        </row>
        <row r="2523">
          <cell r="K2523">
            <v>0</v>
          </cell>
          <cell r="L2523">
            <v>0</v>
          </cell>
        </row>
        <row r="2524">
          <cell r="K2524">
            <v>0</v>
          </cell>
          <cell r="L2524">
            <v>0</v>
          </cell>
        </row>
        <row r="2525">
          <cell r="K2525">
            <v>0</v>
          </cell>
          <cell r="L2525">
            <v>0</v>
          </cell>
        </row>
        <row r="2526">
          <cell r="K2526">
            <v>0</v>
          </cell>
          <cell r="L2526">
            <v>0</v>
          </cell>
        </row>
        <row r="2527">
          <cell r="K2527">
            <v>0</v>
          </cell>
          <cell r="L2527">
            <v>0</v>
          </cell>
        </row>
        <row r="2528">
          <cell r="K2528">
            <v>0</v>
          </cell>
          <cell r="L2528">
            <v>0</v>
          </cell>
        </row>
        <row r="2529">
          <cell r="K2529">
            <v>0</v>
          </cell>
          <cell r="L2529">
            <v>0</v>
          </cell>
        </row>
        <row r="2530">
          <cell r="K2530">
            <v>0</v>
          </cell>
          <cell r="L2530">
            <v>0</v>
          </cell>
        </row>
        <row r="2531">
          <cell r="K2531">
            <v>0</v>
          </cell>
          <cell r="L2531">
            <v>0</v>
          </cell>
        </row>
        <row r="2532">
          <cell r="K2532">
            <v>0</v>
          </cell>
          <cell r="L2532">
            <v>0</v>
          </cell>
        </row>
        <row r="2533">
          <cell r="K2533">
            <v>0</v>
          </cell>
          <cell r="L2533">
            <v>0</v>
          </cell>
        </row>
        <row r="2534">
          <cell r="K2534">
            <v>0</v>
          </cell>
          <cell r="L2534">
            <v>0</v>
          </cell>
        </row>
        <row r="2535">
          <cell r="K2535">
            <v>0</v>
          </cell>
          <cell r="L2535">
            <v>0</v>
          </cell>
        </row>
        <row r="2536">
          <cell r="K2536">
            <v>0</v>
          </cell>
          <cell r="L2536">
            <v>0</v>
          </cell>
        </row>
        <row r="2537">
          <cell r="K2537">
            <v>0</v>
          </cell>
          <cell r="L2537">
            <v>0</v>
          </cell>
        </row>
        <row r="2538">
          <cell r="K2538">
            <v>0</v>
          </cell>
          <cell r="L2538">
            <v>0</v>
          </cell>
        </row>
        <row r="2539">
          <cell r="K2539">
            <v>0</v>
          </cell>
          <cell r="L2539">
            <v>0</v>
          </cell>
        </row>
        <row r="2540">
          <cell r="K2540">
            <v>0</v>
          </cell>
          <cell r="L2540">
            <v>0</v>
          </cell>
        </row>
        <row r="2541">
          <cell r="K2541">
            <v>0</v>
          </cell>
          <cell r="L2541">
            <v>0</v>
          </cell>
        </row>
        <row r="2542">
          <cell r="K2542">
            <v>0</v>
          </cell>
          <cell r="L2542">
            <v>0</v>
          </cell>
        </row>
        <row r="2543">
          <cell r="K2543">
            <v>0</v>
          </cell>
          <cell r="L2543">
            <v>0</v>
          </cell>
        </row>
        <row r="2544">
          <cell r="K2544">
            <v>0</v>
          </cell>
          <cell r="L2544">
            <v>0</v>
          </cell>
        </row>
        <row r="2545">
          <cell r="K2545">
            <v>0</v>
          </cell>
          <cell r="L2545">
            <v>0</v>
          </cell>
        </row>
        <row r="2546">
          <cell r="K2546">
            <v>0</v>
          </cell>
          <cell r="L2546">
            <v>0</v>
          </cell>
        </row>
        <row r="2547">
          <cell r="K2547">
            <v>0</v>
          </cell>
          <cell r="L2547">
            <v>0</v>
          </cell>
        </row>
        <row r="2548">
          <cell r="K2548">
            <v>0</v>
          </cell>
          <cell r="L2548">
            <v>0</v>
          </cell>
        </row>
        <row r="2549">
          <cell r="K2549">
            <v>0</v>
          </cell>
          <cell r="L2549">
            <v>0</v>
          </cell>
        </row>
        <row r="2550">
          <cell r="K2550">
            <v>0</v>
          </cell>
          <cell r="L2550">
            <v>0</v>
          </cell>
        </row>
        <row r="2551">
          <cell r="K2551">
            <v>0</v>
          </cell>
          <cell r="L2551">
            <v>0</v>
          </cell>
        </row>
        <row r="2552">
          <cell r="K2552">
            <v>0</v>
          </cell>
          <cell r="L2552">
            <v>0</v>
          </cell>
        </row>
        <row r="2553">
          <cell r="K2553">
            <v>0</v>
          </cell>
          <cell r="L2553">
            <v>0</v>
          </cell>
        </row>
        <row r="2554">
          <cell r="K2554">
            <v>0</v>
          </cell>
          <cell r="L2554">
            <v>0</v>
          </cell>
        </row>
        <row r="2555">
          <cell r="K2555">
            <v>0</v>
          </cell>
          <cell r="L2555">
            <v>0</v>
          </cell>
        </row>
        <row r="2556">
          <cell r="K2556">
            <v>0</v>
          </cell>
          <cell r="L2556">
            <v>0</v>
          </cell>
        </row>
        <row r="2557">
          <cell r="K2557">
            <v>0</v>
          </cell>
          <cell r="L2557">
            <v>0</v>
          </cell>
        </row>
        <row r="2558">
          <cell r="K2558">
            <v>0</v>
          </cell>
          <cell r="L2558">
            <v>0</v>
          </cell>
        </row>
        <row r="2559">
          <cell r="K2559">
            <v>0</v>
          </cell>
          <cell r="L2559">
            <v>0</v>
          </cell>
        </row>
        <row r="2560">
          <cell r="K2560">
            <v>0</v>
          </cell>
          <cell r="L2560">
            <v>0</v>
          </cell>
        </row>
        <row r="2561">
          <cell r="K2561">
            <v>0</v>
          </cell>
          <cell r="L2561">
            <v>0</v>
          </cell>
        </row>
        <row r="2562">
          <cell r="K2562">
            <v>0</v>
          </cell>
          <cell r="L2562">
            <v>0</v>
          </cell>
        </row>
        <row r="2563">
          <cell r="K2563">
            <v>0</v>
          </cell>
          <cell r="L2563">
            <v>0</v>
          </cell>
        </row>
        <row r="2564">
          <cell r="K2564">
            <v>0</v>
          </cell>
          <cell r="L2564">
            <v>0</v>
          </cell>
        </row>
        <row r="2565">
          <cell r="K2565">
            <v>0</v>
          </cell>
          <cell r="L2565">
            <v>0</v>
          </cell>
        </row>
        <row r="2566">
          <cell r="K2566">
            <v>0</v>
          </cell>
          <cell r="L2566">
            <v>0</v>
          </cell>
        </row>
        <row r="2567">
          <cell r="K2567">
            <v>0</v>
          </cell>
          <cell r="L2567">
            <v>0</v>
          </cell>
        </row>
        <row r="2568">
          <cell r="K2568">
            <v>0</v>
          </cell>
          <cell r="L2568">
            <v>0</v>
          </cell>
        </row>
        <row r="2569">
          <cell r="K2569">
            <v>0</v>
          </cell>
          <cell r="L2569">
            <v>0</v>
          </cell>
        </row>
        <row r="2570">
          <cell r="K2570">
            <v>0</v>
          </cell>
          <cell r="L2570">
            <v>0</v>
          </cell>
        </row>
        <row r="2571">
          <cell r="K2571">
            <v>0</v>
          </cell>
          <cell r="L2571">
            <v>0</v>
          </cell>
        </row>
        <row r="2572">
          <cell r="K2572">
            <v>0</v>
          </cell>
          <cell r="L2572">
            <v>0</v>
          </cell>
        </row>
        <row r="2573">
          <cell r="K2573">
            <v>0</v>
          </cell>
          <cell r="L2573">
            <v>0</v>
          </cell>
        </row>
        <row r="2574">
          <cell r="K2574">
            <v>0</v>
          </cell>
          <cell r="L2574">
            <v>0</v>
          </cell>
        </row>
        <row r="2575">
          <cell r="K2575">
            <v>0</v>
          </cell>
          <cell r="L2575">
            <v>0</v>
          </cell>
        </row>
        <row r="2576">
          <cell r="K2576">
            <v>0</v>
          </cell>
          <cell r="L2576">
            <v>0</v>
          </cell>
        </row>
        <row r="2577">
          <cell r="K2577">
            <v>0</v>
          </cell>
          <cell r="L2577">
            <v>0</v>
          </cell>
        </row>
        <row r="2578">
          <cell r="K2578">
            <v>0</v>
          </cell>
          <cell r="L2578">
            <v>0</v>
          </cell>
        </row>
        <row r="2579">
          <cell r="K2579">
            <v>0</v>
          </cell>
          <cell r="L2579">
            <v>0</v>
          </cell>
        </row>
        <row r="2580">
          <cell r="K2580">
            <v>0</v>
          </cell>
          <cell r="L2580">
            <v>0</v>
          </cell>
        </row>
        <row r="2581">
          <cell r="K2581">
            <v>0</v>
          </cell>
          <cell r="L2581">
            <v>0</v>
          </cell>
        </row>
        <row r="2582">
          <cell r="K2582">
            <v>0</v>
          </cell>
          <cell r="L2582">
            <v>0</v>
          </cell>
        </row>
        <row r="2583">
          <cell r="K2583">
            <v>0</v>
          </cell>
          <cell r="L2583">
            <v>0</v>
          </cell>
        </row>
        <row r="2584">
          <cell r="K2584">
            <v>0</v>
          </cell>
          <cell r="L2584">
            <v>0</v>
          </cell>
        </row>
        <row r="2585">
          <cell r="K2585">
            <v>0</v>
          </cell>
          <cell r="L2585">
            <v>0</v>
          </cell>
        </row>
        <row r="2586">
          <cell r="K2586">
            <v>0</v>
          </cell>
          <cell r="L2586">
            <v>0</v>
          </cell>
        </row>
        <row r="2587">
          <cell r="K2587">
            <v>0</v>
          </cell>
          <cell r="L2587">
            <v>0</v>
          </cell>
        </row>
        <row r="2588">
          <cell r="K2588">
            <v>0</v>
          </cell>
          <cell r="L2588">
            <v>0</v>
          </cell>
        </row>
        <row r="2589">
          <cell r="K2589">
            <v>0</v>
          </cell>
          <cell r="L2589">
            <v>0</v>
          </cell>
        </row>
        <row r="2590">
          <cell r="K2590">
            <v>0</v>
          </cell>
          <cell r="L2590">
            <v>0</v>
          </cell>
        </row>
        <row r="2591">
          <cell r="K2591">
            <v>0</v>
          </cell>
          <cell r="L2591">
            <v>0</v>
          </cell>
        </row>
        <row r="2592">
          <cell r="K2592">
            <v>0</v>
          </cell>
          <cell r="L2592">
            <v>0</v>
          </cell>
        </row>
        <row r="2593">
          <cell r="K2593">
            <v>0</v>
          </cell>
          <cell r="L2593">
            <v>0</v>
          </cell>
        </row>
        <row r="2594">
          <cell r="K2594">
            <v>0</v>
          </cell>
          <cell r="L2594">
            <v>0</v>
          </cell>
        </row>
        <row r="2595">
          <cell r="K2595">
            <v>0</v>
          </cell>
          <cell r="L2595">
            <v>0</v>
          </cell>
        </row>
        <row r="2596">
          <cell r="K2596">
            <v>535321562394</v>
          </cell>
          <cell r="L2596">
            <v>535050550690</v>
          </cell>
        </row>
        <row r="2597">
          <cell r="K2597">
            <v>3260196152</v>
          </cell>
          <cell r="L2597">
            <v>0</v>
          </cell>
          <cell r="M2597">
            <v>1100</v>
          </cell>
        </row>
        <row r="2598">
          <cell r="K2598">
            <v>0</v>
          </cell>
          <cell r="L2598">
            <v>3260196152</v>
          </cell>
          <cell r="M2598">
            <v>6100</v>
          </cell>
        </row>
        <row r="2599">
          <cell r="K2599">
            <v>66883114</v>
          </cell>
          <cell r="L2599">
            <v>0</v>
          </cell>
          <cell r="M2599">
            <v>2553</v>
          </cell>
        </row>
        <row r="2600">
          <cell r="K2600">
            <v>0</v>
          </cell>
          <cell r="L2600">
            <v>66883114</v>
          </cell>
          <cell r="M2600">
            <v>7200</v>
          </cell>
        </row>
        <row r="2601">
          <cell r="K2601">
            <v>0</v>
          </cell>
          <cell r="L2601">
            <v>91810955922</v>
          </cell>
          <cell r="M2601">
            <v>7200</v>
          </cell>
        </row>
        <row r="2602">
          <cell r="K2602">
            <v>91810955922</v>
          </cell>
          <cell r="L2602">
            <v>0</v>
          </cell>
          <cell r="M2602">
            <v>0</v>
          </cell>
        </row>
        <row r="2603">
          <cell r="K2603">
            <v>0</v>
          </cell>
          <cell r="L2603">
            <v>0</v>
          </cell>
          <cell r="M2603">
            <v>7600</v>
          </cell>
        </row>
        <row r="2604">
          <cell r="K2604">
            <v>0</v>
          </cell>
          <cell r="L2604">
            <v>271011704</v>
          </cell>
          <cell r="M2604">
            <v>1502</v>
          </cell>
        </row>
        <row r="2605">
          <cell r="K2605">
            <v>0</v>
          </cell>
          <cell r="L2605">
            <v>0</v>
          </cell>
        </row>
        <row r="2606">
          <cell r="K2606">
            <v>0</v>
          </cell>
          <cell r="L2606">
            <v>0</v>
          </cell>
        </row>
        <row r="2607">
          <cell r="K2607">
            <v>0</v>
          </cell>
          <cell r="L2607">
            <v>0</v>
          </cell>
        </row>
        <row r="2608">
          <cell r="K2608">
            <v>0</v>
          </cell>
          <cell r="L2608">
            <v>0</v>
          </cell>
        </row>
        <row r="2609">
          <cell r="K2609">
            <v>0</v>
          </cell>
          <cell r="L2609">
            <v>0</v>
          </cell>
        </row>
        <row r="2610">
          <cell r="K2610">
            <v>0</v>
          </cell>
          <cell r="L2610">
            <v>0</v>
          </cell>
        </row>
        <row r="2611">
          <cell r="K2611">
            <v>0</v>
          </cell>
          <cell r="L2611">
            <v>0</v>
          </cell>
        </row>
        <row r="2612">
          <cell r="K2612">
            <v>0</v>
          </cell>
          <cell r="L2612">
            <v>0</v>
          </cell>
        </row>
        <row r="2613">
          <cell r="K2613">
            <v>0</v>
          </cell>
          <cell r="L2613">
            <v>0</v>
          </cell>
        </row>
        <row r="2614">
          <cell r="K2614">
            <v>0</v>
          </cell>
          <cell r="L2614">
            <v>0</v>
          </cell>
        </row>
        <row r="2615">
          <cell r="K2615">
            <v>0</v>
          </cell>
          <cell r="L2615">
            <v>0</v>
          </cell>
        </row>
        <row r="2616">
          <cell r="K2616">
            <v>0</v>
          </cell>
          <cell r="L2616">
            <v>0</v>
          </cell>
        </row>
        <row r="2617">
          <cell r="K2617">
            <v>0</v>
          </cell>
          <cell r="L2617">
            <v>0</v>
          </cell>
        </row>
        <row r="2618">
          <cell r="K2618">
            <v>0</v>
          </cell>
          <cell r="L2618">
            <v>0</v>
          </cell>
        </row>
        <row r="2619">
          <cell r="K2619">
            <v>0</v>
          </cell>
          <cell r="L2619">
            <v>0</v>
          </cell>
        </row>
        <row r="2620">
          <cell r="K2620">
            <v>0</v>
          </cell>
          <cell r="L2620">
            <v>0</v>
          </cell>
        </row>
        <row r="2621">
          <cell r="K2621">
            <v>24035090</v>
          </cell>
          <cell r="L2621">
            <v>66379455113</v>
          </cell>
          <cell r="M2621" t="str">
            <v>Total</v>
          </cell>
        </row>
        <row r="2622">
          <cell r="K2622">
            <v>-66355420023</v>
          </cell>
        </row>
        <row r="2672">
          <cell r="K2672">
            <v>26313090</v>
          </cell>
          <cell r="L2672">
            <v>66379455113</v>
          </cell>
        </row>
        <row r="2674">
          <cell r="K2674">
            <v>-66353142023</v>
          </cell>
        </row>
      </sheetData>
      <sheetData sheetId="41"/>
      <sheetData sheetId="42"/>
      <sheetData sheetId="43"/>
      <sheetData sheetId="44"/>
      <sheetData sheetId="45"/>
      <sheetData sheetId="46"/>
      <sheetData sheetId="47"/>
      <sheetData sheetId="48">
        <row r="11">
          <cell r="E11" t="str">
            <v xml:space="preserve">حقوق ودستمزد ومزايا </v>
          </cell>
        </row>
      </sheetData>
      <sheetData sheetId="49">
        <row r="11">
          <cell r="I11">
            <v>1682819390</v>
          </cell>
        </row>
      </sheetData>
      <sheetData sheetId="50"/>
      <sheetData sheetId="51">
        <row r="10">
          <cell r="E10" t="str">
            <v xml:space="preserve">حقوق و دستمزد و مزايا </v>
          </cell>
        </row>
      </sheetData>
      <sheetData sheetId="52">
        <row r="10">
          <cell r="E10" t="str">
            <v xml:space="preserve">حقوق و دستمزد و مزايا </v>
          </cell>
        </row>
      </sheetData>
      <sheetData sheetId="53"/>
      <sheetData sheetId="54"/>
      <sheetData sheetId="55"/>
      <sheetData sheetId="56"/>
      <sheetData sheetId="57"/>
      <sheetData sheetId="58"/>
      <sheetData sheetId="59"/>
      <sheetData sheetId="60"/>
      <sheetData sheetId="6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3">
          <cell r="A3">
            <v>4101</v>
          </cell>
          <cell r="B3" t="str">
            <v>110003100116</v>
          </cell>
          <cell r="C3" t="str">
            <v>110</v>
          </cell>
          <cell r="D3" t="str">
            <v>110003</v>
          </cell>
          <cell r="E3" t="str">
            <v>موجودي نقد و بانك</v>
          </cell>
          <cell r="F3" t="str">
            <v>بانكها</v>
          </cell>
          <cell r="G3" t="str">
            <v>100116</v>
          </cell>
          <cell r="H3" t="str">
            <v xml:space="preserve">مسكن شعبه مرکزي تبريز </v>
          </cell>
          <cell r="P3" t="str">
            <v>410</v>
          </cell>
        </row>
        <row r="4">
          <cell r="A4">
            <v>4102</v>
          </cell>
          <cell r="B4" t="str">
            <v>110003100110</v>
          </cell>
          <cell r="C4" t="str">
            <v>110</v>
          </cell>
          <cell r="D4" t="str">
            <v>110003</v>
          </cell>
          <cell r="E4" t="str">
            <v>موجودي نقد و بانك</v>
          </cell>
          <cell r="F4" t="str">
            <v>بانكها</v>
          </cell>
          <cell r="G4" t="str">
            <v>100110</v>
          </cell>
          <cell r="H4" t="str">
            <v xml:space="preserve">بانك ملت پروين  </v>
          </cell>
          <cell r="P4" t="str">
            <v>410</v>
          </cell>
        </row>
        <row r="5">
          <cell r="A5">
            <v>4103</v>
          </cell>
          <cell r="B5" t="str">
            <v>110003100112</v>
          </cell>
          <cell r="C5" t="str">
            <v>110</v>
          </cell>
          <cell r="D5" t="str">
            <v>110003</v>
          </cell>
          <cell r="E5" t="str">
            <v>موجودي نقد و بانك</v>
          </cell>
          <cell r="F5" t="str">
            <v>بانكها</v>
          </cell>
          <cell r="G5" t="str">
            <v>100112</v>
          </cell>
          <cell r="H5" t="str">
            <v xml:space="preserve">بانك ملي ماشين سازي </v>
          </cell>
          <cell r="P5" t="str">
            <v>410</v>
          </cell>
        </row>
        <row r="6">
          <cell r="A6">
            <v>4101</v>
          </cell>
          <cell r="B6" t="str">
            <v>110003100115</v>
          </cell>
          <cell r="C6" t="str">
            <v>110</v>
          </cell>
          <cell r="D6" t="str">
            <v>110003</v>
          </cell>
          <cell r="E6" t="str">
            <v>موجودي نقد و بانك</v>
          </cell>
          <cell r="F6" t="str">
            <v>بانكها</v>
          </cell>
          <cell r="G6" t="str">
            <v>100115</v>
          </cell>
          <cell r="H6" t="str">
            <v xml:space="preserve">مسكن شعبه مرکزي تبريز </v>
          </cell>
          <cell r="P6" t="str">
            <v>410</v>
          </cell>
        </row>
        <row r="7">
          <cell r="A7">
            <v>4104</v>
          </cell>
          <cell r="B7" t="str">
            <v>110003100106</v>
          </cell>
          <cell r="C7" t="str">
            <v>110</v>
          </cell>
          <cell r="D7" t="str">
            <v>110003</v>
          </cell>
          <cell r="E7" t="str">
            <v>موجودي نقد و بانك</v>
          </cell>
          <cell r="F7" t="str">
            <v>بانكها</v>
          </cell>
          <cell r="G7" t="str">
            <v>100106</v>
          </cell>
          <cell r="H7" t="str">
            <v xml:space="preserve">بانک تجارت تبريز </v>
          </cell>
          <cell r="P7" t="str">
            <v>410</v>
          </cell>
        </row>
        <row r="8">
          <cell r="A8">
            <v>4105</v>
          </cell>
          <cell r="B8" t="str">
            <v>110003100114</v>
          </cell>
          <cell r="C8" t="str">
            <v>110</v>
          </cell>
          <cell r="D8" t="str">
            <v>110003</v>
          </cell>
          <cell r="E8" t="str">
            <v>موجودي نقد و بانك</v>
          </cell>
          <cell r="F8" t="str">
            <v>بانكها</v>
          </cell>
          <cell r="G8" t="str">
            <v>100114</v>
          </cell>
          <cell r="H8" t="str">
            <v xml:space="preserve">تجارت شعبه قراملك </v>
          </cell>
          <cell r="P8" t="str">
            <v>410</v>
          </cell>
        </row>
        <row r="9">
          <cell r="A9">
            <v>4104</v>
          </cell>
          <cell r="B9" t="str">
            <v>110003100113</v>
          </cell>
          <cell r="C9" t="str">
            <v>110</v>
          </cell>
          <cell r="D9" t="str">
            <v>110003</v>
          </cell>
          <cell r="E9" t="str">
            <v>موجودي نقد و بانك</v>
          </cell>
          <cell r="F9" t="str">
            <v>بانكها</v>
          </cell>
          <cell r="G9" t="str">
            <v>100113</v>
          </cell>
          <cell r="H9" t="str">
            <v>بامك تجارت  شعبه مركز</v>
          </cell>
          <cell r="P9" t="str">
            <v>410</v>
          </cell>
        </row>
        <row r="10">
          <cell r="A10">
            <v>4106</v>
          </cell>
          <cell r="B10" t="str">
            <v>110003100101</v>
          </cell>
          <cell r="C10" t="str">
            <v>110</v>
          </cell>
          <cell r="D10" t="str">
            <v>110003</v>
          </cell>
          <cell r="E10" t="str">
            <v>موجودي نقد و بانك</v>
          </cell>
          <cell r="F10" t="str">
            <v>بانكها</v>
          </cell>
          <cell r="G10" t="str">
            <v>100101</v>
          </cell>
          <cell r="H10" t="str">
            <v>بانک ملت جيحون</v>
          </cell>
          <cell r="P10" t="str">
            <v>410</v>
          </cell>
        </row>
        <row r="11">
          <cell r="A11">
            <v>4102</v>
          </cell>
          <cell r="B11" t="str">
            <v>110003100109</v>
          </cell>
          <cell r="C11" t="str">
            <v>110</v>
          </cell>
          <cell r="D11" t="str">
            <v>110003</v>
          </cell>
          <cell r="E11" t="str">
            <v>موجودي نقد و بانك</v>
          </cell>
          <cell r="F11" t="str">
            <v>بانكها</v>
          </cell>
          <cell r="G11" t="str">
            <v>100109</v>
          </cell>
          <cell r="H11" t="str">
            <v xml:space="preserve">بانک ملت پروين </v>
          </cell>
          <cell r="P11" t="str">
            <v>410</v>
          </cell>
        </row>
        <row r="12">
          <cell r="A12">
            <v>4103</v>
          </cell>
          <cell r="B12" t="str">
            <v>110003100111</v>
          </cell>
          <cell r="C12" t="str">
            <v>110</v>
          </cell>
          <cell r="D12" t="str">
            <v>110003</v>
          </cell>
          <cell r="E12" t="str">
            <v>موجودي نقد و بانك</v>
          </cell>
          <cell r="F12" t="str">
            <v>بانكها</v>
          </cell>
          <cell r="G12" t="str">
            <v>100111</v>
          </cell>
          <cell r="H12" t="str">
            <v>بانك ملي ماشين سازي</v>
          </cell>
          <cell r="P12" t="str">
            <v>410</v>
          </cell>
        </row>
        <row r="13">
          <cell r="A13">
            <v>5100</v>
          </cell>
          <cell r="B13" t="str">
            <v>112001101001</v>
          </cell>
          <cell r="C13" t="str">
            <v>112</v>
          </cell>
          <cell r="D13" t="str">
            <v>112001</v>
          </cell>
          <cell r="E13" t="str">
            <v>حسابهاو اسناد دريافتني تجاري(وابسته)</v>
          </cell>
          <cell r="F13" t="str">
            <v>حسابهاي دريافتني تجاري(وابسته)</v>
          </cell>
          <cell r="G13" t="str">
            <v>101001</v>
          </cell>
          <cell r="H13" t="str">
            <v>شرکت مگا موتورفروش قطعات خودرو</v>
          </cell>
          <cell r="P13" t="str">
            <v>510</v>
          </cell>
        </row>
        <row r="14">
          <cell r="A14">
            <v>5109</v>
          </cell>
          <cell r="B14" t="str">
            <v>112001101023</v>
          </cell>
          <cell r="C14" t="str">
            <v>112</v>
          </cell>
          <cell r="D14" t="str">
            <v>112001</v>
          </cell>
          <cell r="E14" t="str">
            <v>حسابهاو اسناد دريافتني تجاري(وابسته)</v>
          </cell>
          <cell r="F14" t="str">
            <v>حسابهاي دريافتني تجاري(وابسته)</v>
          </cell>
          <cell r="G14" t="str">
            <v>101023</v>
          </cell>
          <cell r="H14" t="str">
            <v>شركت سايپا يدك</v>
          </cell>
          <cell r="P14" t="str">
            <v>510</v>
          </cell>
        </row>
        <row r="15">
          <cell r="A15">
            <v>5103</v>
          </cell>
          <cell r="B15" t="str">
            <v>112001101022</v>
          </cell>
          <cell r="C15" t="str">
            <v>112</v>
          </cell>
          <cell r="D15" t="str">
            <v>112001</v>
          </cell>
          <cell r="E15" t="str">
            <v>حسابهاو اسناد دريافتني تجاري(وابسته)</v>
          </cell>
          <cell r="F15" t="str">
            <v>حسابهاي دريافتني تجاري(وابسته)</v>
          </cell>
          <cell r="G15" t="str">
            <v>101022</v>
          </cell>
          <cell r="H15" t="str">
            <v>شرکت توليدي بهران محور سايپا</v>
          </cell>
          <cell r="P15" t="str">
            <v>510</v>
          </cell>
        </row>
        <row r="16">
          <cell r="A16">
            <v>5102</v>
          </cell>
          <cell r="B16" t="str">
            <v>112001101018</v>
          </cell>
          <cell r="C16" t="str">
            <v>112</v>
          </cell>
          <cell r="D16" t="str">
            <v>112001</v>
          </cell>
          <cell r="E16" t="str">
            <v>حسابهاو اسناد دريافتني تجاري(وابسته)</v>
          </cell>
          <cell r="F16" t="str">
            <v>حسابهاي دريافتني تجاري(وابسته)</v>
          </cell>
          <cell r="G16" t="str">
            <v>101018</v>
          </cell>
          <cell r="H16" t="str">
            <v>شرکت مهندسي اجزاء ماشين گستر آرين (امگا)</v>
          </cell>
          <cell r="P16" t="str">
            <v>510</v>
          </cell>
        </row>
        <row r="17">
          <cell r="A17">
            <v>5501</v>
          </cell>
          <cell r="B17" t="str">
            <v>113001101862</v>
          </cell>
          <cell r="C17" t="str">
            <v>113</v>
          </cell>
          <cell r="D17" t="str">
            <v>113001</v>
          </cell>
          <cell r="E17" t="str">
            <v>حسابهاو اسناد دريافتني تجاري</v>
          </cell>
          <cell r="F17" t="str">
            <v>حسابهاي دريافتني تجاري</v>
          </cell>
          <cell r="G17" t="str">
            <v>101862</v>
          </cell>
          <cell r="H17" t="str">
            <v>شركت صنعتي رول محور سامان</v>
          </cell>
          <cell r="P17" t="str">
            <v>550</v>
          </cell>
        </row>
        <row r="18">
          <cell r="A18">
            <v>5502</v>
          </cell>
          <cell r="B18" t="str">
            <v>113001101865</v>
          </cell>
          <cell r="C18" t="str">
            <v>113</v>
          </cell>
          <cell r="D18" t="str">
            <v>113001</v>
          </cell>
          <cell r="E18" t="str">
            <v>حسابهاو اسناد دريافتني تجاري</v>
          </cell>
          <cell r="F18" t="str">
            <v>حسابهاي دريافتني تجاري</v>
          </cell>
          <cell r="G18" t="str">
            <v>101865</v>
          </cell>
          <cell r="H18" t="str">
            <v>شرکت پارت قطعه</v>
          </cell>
          <cell r="P18" t="str">
            <v>550</v>
          </cell>
        </row>
        <row r="19">
          <cell r="A19">
            <v>5503</v>
          </cell>
          <cell r="B19" t="str">
            <v>113001101204</v>
          </cell>
          <cell r="C19" t="str">
            <v>113</v>
          </cell>
          <cell r="D19" t="str">
            <v>113001</v>
          </cell>
          <cell r="E19" t="str">
            <v>حسابهاو اسناد دريافتني تجاري</v>
          </cell>
          <cell r="F19" t="str">
            <v>حسابهاي دريافتني تجاري</v>
          </cell>
          <cell r="G19" t="str">
            <v>101204</v>
          </cell>
          <cell r="H19" t="str">
            <v>شرکت محورسازان گروه كوشا</v>
          </cell>
          <cell r="P19" t="str">
            <v>550</v>
          </cell>
        </row>
        <row r="20">
          <cell r="A20">
            <v>5504</v>
          </cell>
          <cell r="B20" t="str">
            <v>113001101861</v>
          </cell>
          <cell r="C20" t="str">
            <v>113</v>
          </cell>
          <cell r="D20" t="str">
            <v>113001</v>
          </cell>
          <cell r="E20" t="str">
            <v>حسابهاو اسناد دريافتني تجاري</v>
          </cell>
          <cell r="F20" t="str">
            <v>حسابهاي دريافتني تجاري</v>
          </cell>
          <cell r="G20" t="str">
            <v>101861</v>
          </cell>
          <cell r="H20" t="str">
            <v>شركت آذر اتصال</v>
          </cell>
          <cell r="P20" t="str">
            <v>550</v>
          </cell>
        </row>
        <row r="21">
          <cell r="A21">
            <v>5505</v>
          </cell>
          <cell r="B21" t="str">
            <v>113001101798</v>
          </cell>
          <cell r="C21" t="str">
            <v>113</v>
          </cell>
          <cell r="D21" t="str">
            <v>113001</v>
          </cell>
          <cell r="E21" t="str">
            <v>حسابهاو اسناد دريافتني تجاري</v>
          </cell>
          <cell r="F21" t="str">
            <v>حسابهاي دريافتني تجاري</v>
          </cell>
          <cell r="G21" t="str">
            <v>101798</v>
          </cell>
          <cell r="H21" t="str">
            <v>شركت بازرگاني و خدمات همگام خودرو</v>
          </cell>
          <cell r="P21" t="str">
            <v>550</v>
          </cell>
        </row>
        <row r="22">
          <cell r="A22">
            <v>5506</v>
          </cell>
          <cell r="B22" t="str">
            <v>113001101270</v>
          </cell>
          <cell r="C22" t="str">
            <v>113</v>
          </cell>
          <cell r="D22" t="str">
            <v>113001</v>
          </cell>
          <cell r="E22" t="str">
            <v>حسابهاو اسناد دريافتني تجاري</v>
          </cell>
          <cell r="F22" t="str">
            <v>حسابهاي دريافتني تجاري</v>
          </cell>
          <cell r="G22" t="str">
            <v>101270</v>
          </cell>
          <cell r="H22" t="str">
            <v>شرکت صنعت پژوهان کيا</v>
          </cell>
          <cell r="P22" t="str">
            <v>550</v>
          </cell>
        </row>
        <row r="23">
          <cell r="A23">
            <v>5507</v>
          </cell>
          <cell r="B23" t="str">
            <v>113001101804</v>
          </cell>
          <cell r="C23" t="str">
            <v>113</v>
          </cell>
          <cell r="D23" t="str">
            <v>113001</v>
          </cell>
          <cell r="E23" t="str">
            <v>حسابهاو اسناد دريافتني تجاري</v>
          </cell>
          <cell r="F23" t="str">
            <v>حسابهاي دريافتني تجاري</v>
          </cell>
          <cell r="G23" t="str">
            <v>101804</v>
          </cell>
          <cell r="H23" t="str">
            <v>شركت ريخته گري آلومنيوم ايران خودرو</v>
          </cell>
          <cell r="P23" t="str">
            <v>550</v>
          </cell>
        </row>
        <row r="24">
          <cell r="A24">
            <v>5508</v>
          </cell>
          <cell r="B24" t="str">
            <v>113001101201</v>
          </cell>
          <cell r="C24" t="str">
            <v>113</v>
          </cell>
          <cell r="D24" t="str">
            <v>113001</v>
          </cell>
          <cell r="E24" t="str">
            <v>حسابهاو اسناد دريافتني تجاري</v>
          </cell>
          <cell r="F24" t="str">
            <v>حسابهاي دريافتني تجاري</v>
          </cell>
          <cell r="G24" t="str">
            <v>101201</v>
          </cell>
          <cell r="H24" t="str">
            <v>شرکت آهنفام سديد</v>
          </cell>
          <cell r="P24" t="str">
            <v>550</v>
          </cell>
        </row>
        <row r="25">
          <cell r="A25">
            <v>5509</v>
          </cell>
          <cell r="B25" t="str">
            <v>113001101547</v>
          </cell>
          <cell r="C25" t="str">
            <v>113</v>
          </cell>
          <cell r="D25" t="str">
            <v>113001</v>
          </cell>
          <cell r="E25" t="str">
            <v>حسابهاو اسناد دريافتني تجاري</v>
          </cell>
          <cell r="F25" t="str">
            <v>حسابهاي دريافتني تجاري</v>
          </cell>
          <cell r="G25" t="str">
            <v>101547</v>
          </cell>
          <cell r="H25" t="str">
            <v>صنايع شهيد کاظم رستگار</v>
          </cell>
          <cell r="P25" t="str">
            <v>550</v>
          </cell>
        </row>
        <row r="26">
          <cell r="A26">
            <v>5510</v>
          </cell>
          <cell r="B26" t="str">
            <v>113001101882</v>
          </cell>
          <cell r="C26" t="str">
            <v>113</v>
          </cell>
          <cell r="D26" t="str">
            <v>113001</v>
          </cell>
          <cell r="E26" t="str">
            <v>حسابهاو اسناد دريافتني تجاري</v>
          </cell>
          <cell r="F26" t="str">
            <v>حسابهاي دريافتني تجاري</v>
          </cell>
          <cell r="G26" t="str">
            <v>101882</v>
          </cell>
          <cell r="H26" t="str">
            <v>شركت فراگامان صنعت پايدار</v>
          </cell>
          <cell r="P26" t="str">
            <v>551</v>
          </cell>
        </row>
        <row r="27">
          <cell r="A27">
            <v>5511</v>
          </cell>
          <cell r="B27" t="str">
            <v>113001101737</v>
          </cell>
          <cell r="C27" t="str">
            <v>113</v>
          </cell>
          <cell r="D27" t="str">
            <v>113001</v>
          </cell>
          <cell r="E27" t="str">
            <v>حسابهاو اسناد دريافتني تجاري</v>
          </cell>
          <cell r="F27" t="str">
            <v>حسابهاي دريافتني تجاري</v>
          </cell>
          <cell r="G27" t="str">
            <v>101737</v>
          </cell>
          <cell r="H27" t="str">
            <v>شركت الماسه سنج</v>
          </cell>
          <cell r="P27" t="str">
            <v>551</v>
          </cell>
        </row>
        <row r="28">
          <cell r="A28">
            <v>5500</v>
          </cell>
          <cell r="B28" t="str">
            <v>113001101545</v>
          </cell>
          <cell r="C28" t="str">
            <v>113</v>
          </cell>
          <cell r="D28" t="str">
            <v>113001</v>
          </cell>
          <cell r="E28" t="str">
            <v>حسابهاو اسناد دريافتني تجاري</v>
          </cell>
          <cell r="F28" t="str">
            <v>حسابهاي دريافتني تجاري</v>
          </cell>
          <cell r="G28" t="str">
            <v>101545</v>
          </cell>
          <cell r="H28" t="str">
            <v>صنايع شهيد باقري</v>
          </cell>
          <cell r="P28" t="str">
            <v>550</v>
          </cell>
        </row>
        <row r="29">
          <cell r="A29">
            <v>5500</v>
          </cell>
          <cell r="B29" t="str">
            <v>113001101457</v>
          </cell>
          <cell r="C29" t="str">
            <v>113</v>
          </cell>
          <cell r="D29" t="str">
            <v>113001</v>
          </cell>
          <cell r="E29" t="str">
            <v>حسابهاو اسناد دريافتني تجاري</v>
          </cell>
          <cell r="F29" t="str">
            <v>حسابهاي دريافتني تجاري</v>
          </cell>
          <cell r="G29" t="str">
            <v>101457</v>
          </cell>
          <cell r="H29" t="str">
            <v>كيان خودرو</v>
          </cell>
          <cell r="P29" t="str">
            <v>550</v>
          </cell>
        </row>
        <row r="30">
          <cell r="A30">
            <v>5500</v>
          </cell>
          <cell r="B30" t="str">
            <v>113001101667</v>
          </cell>
          <cell r="C30" t="str">
            <v>113</v>
          </cell>
          <cell r="D30" t="str">
            <v>113001</v>
          </cell>
          <cell r="E30" t="str">
            <v>حسابهاو اسناد دريافتني تجاري</v>
          </cell>
          <cell r="F30" t="str">
            <v>حسابهاي دريافتني تجاري</v>
          </cell>
          <cell r="G30" t="str">
            <v>101667</v>
          </cell>
          <cell r="H30" t="str">
            <v>شركت كارتك سيستم</v>
          </cell>
          <cell r="P30" t="str">
            <v>550</v>
          </cell>
        </row>
        <row r="31">
          <cell r="A31">
            <v>5500</v>
          </cell>
          <cell r="B31" t="str">
            <v>113001101836</v>
          </cell>
          <cell r="C31" t="str">
            <v>113</v>
          </cell>
          <cell r="D31" t="str">
            <v>113001</v>
          </cell>
          <cell r="E31" t="str">
            <v>حسابهاو اسناد دريافتني تجاري</v>
          </cell>
          <cell r="F31" t="str">
            <v>حسابهاي دريافتني تجاري</v>
          </cell>
          <cell r="G31" t="str">
            <v>101836</v>
          </cell>
          <cell r="H31" t="str">
            <v>شركت مهندسي و تامين قطعات تراکتور سازي</v>
          </cell>
          <cell r="P31" t="str">
            <v>550</v>
          </cell>
        </row>
        <row r="32">
          <cell r="A32">
            <v>5500</v>
          </cell>
          <cell r="B32" t="str">
            <v>113001101205</v>
          </cell>
          <cell r="C32" t="str">
            <v>113</v>
          </cell>
          <cell r="D32" t="str">
            <v>113001</v>
          </cell>
          <cell r="E32" t="str">
            <v>حسابهاو اسناد دريافتني تجاري</v>
          </cell>
          <cell r="F32" t="str">
            <v>حسابهاي دريافتني تجاري</v>
          </cell>
          <cell r="G32" t="str">
            <v>101205</v>
          </cell>
          <cell r="H32" t="str">
            <v>شرکت دنده فن آور</v>
          </cell>
          <cell r="P32" t="str">
            <v>550</v>
          </cell>
        </row>
        <row r="33">
          <cell r="A33">
            <v>5500</v>
          </cell>
          <cell r="B33" t="str">
            <v>113001101492</v>
          </cell>
          <cell r="C33" t="str">
            <v>113</v>
          </cell>
          <cell r="D33" t="str">
            <v>113001</v>
          </cell>
          <cell r="E33" t="str">
            <v>حسابهاو اسناد دريافتني تجاري</v>
          </cell>
          <cell r="F33" t="str">
            <v>حسابهاي دريافتني تجاري</v>
          </cell>
          <cell r="G33" t="str">
            <v>101492</v>
          </cell>
          <cell r="H33" t="str">
            <v>صنايع هفتم تير اصفهان</v>
          </cell>
          <cell r="P33" t="str">
            <v>550</v>
          </cell>
        </row>
        <row r="34">
          <cell r="A34">
            <v>5500</v>
          </cell>
          <cell r="B34" t="str">
            <v>113001101221</v>
          </cell>
          <cell r="C34" t="str">
            <v>113</v>
          </cell>
          <cell r="D34" t="str">
            <v>113001</v>
          </cell>
          <cell r="E34" t="str">
            <v>حسابهاو اسناد دريافتني تجاري</v>
          </cell>
          <cell r="F34" t="str">
            <v>حسابهاي دريافتني تجاري</v>
          </cell>
          <cell r="G34" t="str">
            <v>101221</v>
          </cell>
          <cell r="H34" t="str">
            <v>شركت کمپرسورسازي تبريز</v>
          </cell>
          <cell r="P34" t="str">
            <v>550</v>
          </cell>
        </row>
        <row r="35">
          <cell r="A35">
            <v>5500</v>
          </cell>
          <cell r="B35" t="str">
            <v>113001101208</v>
          </cell>
          <cell r="C35" t="str">
            <v>113</v>
          </cell>
          <cell r="D35" t="str">
            <v>113001</v>
          </cell>
          <cell r="E35" t="str">
            <v>حسابهاو اسناد دريافتني تجاري</v>
          </cell>
          <cell r="F35" t="str">
            <v>حسابهاي دريافتني تجاري</v>
          </cell>
          <cell r="G35" t="str">
            <v>101208</v>
          </cell>
          <cell r="H35" t="str">
            <v>شرکت پمپ ايران</v>
          </cell>
          <cell r="P35" t="str">
            <v>550</v>
          </cell>
        </row>
        <row r="36">
          <cell r="A36">
            <v>5500</v>
          </cell>
          <cell r="B36" t="str">
            <v>113001101919</v>
          </cell>
          <cell r="C36" t="str">
            <v>113</v>
          </cell>
          <cell r="D36" t="str">
            <v>113001</v>
          </cell>
          <cell r="E36" t="str">
            <v>حسابهاو اسناد دريافتني تجاري</v>
          </cell>
          <cell r="F36" t="str">
            <v>حسابهاي دريافتني تجاري</v>
          </cell>
          <cell r="G36" t="str">
            <v>101919</v>
          </cell>
          <cell r="H36" t="str">
            <v>شركت صنعتي آذر كاوش سهند</v>
          </cell>
          <cell r="P36" t="str">
            <v>550</v>
          </cell>
        </row>
        <row r="37">
          <cell r="A37">
            <v>5500</v>
          </cell>
          <cell r="B37" t="str">
            <v>113001101265</v>
          </cell>
          <cell r="C37" t="str">
            <v>113</v>
          </cell>
          <cell r="D37" t="str">
            <v>113001</v>
          </cell>
          <cell r="E37" t="str">
            <v>حسابهاو اسناد دريافتني تجاري</v>
          </cell>
          <cell r="F37" t="str">
            <v>حسابهاي دريافتني تجاري</v>
          </cell>
          <cell r="G37" t="str">
            <v>101265</v>
          </cell>
          <cell r="H37" t="str">
            <v>شركت چرخشگر</v>
          </cell>
          <cell r="P37" t="str">
            <v>550</v>
          </cell>
        </row>
        <row r="38">
          <cell r="A38">
            <v>5500</v>
          </cell>
          <cell r="B38" t="str">
            <v>113001101911</v>
          </cell>
          <cell r="C38" t="str">
            <v>113</v>
          </cell>
          <cell r="D38" t="str">
            <v>113001</v>
          </cell>
          <cell r="E38" t="str">
            <v>حسابهاو اسناد دريافتني تجاري</v>
          </cell>
          <cell r="F38" t="str">
            <v>حسابهاي دريافتني تجاري</v>
          </cell>
          <cell r="G38" t="str">
            <v>101911</v>
          </cell>
          <cell r="H38" t="str">
            <v>شركت گسترش خودرو كوشاوران</v>
          </cell>
          <cell r="P38" t="str">
            <v>550</v>
          </cell>
        </row>
        <row r="39">
          <cell r="A39">
            <v>5500</v>
          </cell>
          <cell r="B39" t="str">
            <v>113001101206</v>
          </cell>
          <cell r="C39" t="str">
            <v>113</v>
          </cell>
          <cell r="D39" t="str">
            <v>113001</v>
          </cell>
          <cell r="E39" t="str">
            <v>حسابهاو اسناد دريافتني تجاري</v>
          </cell>
          <cell r="F39" t="str">
            <v>حسابهاي دريافتني تجاري</v>
          </cell>
          <cell r="G39" t="str">
            <v>101206</v>
          </cell>
          <cell r="H39" t="str">
            <v>مجتمع صنعتي شهيد همت</v>
          </cell>
          <cell r="P39" t="str">
            <v>550</v>
          </cell>
        </row>
        <row r="40">
          <cell r="A40">
            <v>5500</v>
          </cell>
          <cell r="B40" t="str">
            <v>113001101845</v>
          </cell>
          <cell r="C40" t="str">
            <v>113</v>
          </cell>
          <cell r="D40" t="str">
            <v>113001</v>
          </cell>
          <cell r="E40" t="str">
            <v>حسابهاو اسناد دريافتني تجاري</v>
          </cell>
          <cell r="F40" t="str">
            <v>حسابهاي دريافتني تجاري</v>
          </cell>
          <cell r="G40" t="str">
            <v>101845</v>
          </cell>
          <cell r="H40" t="str">
            <v>اميرنيا</v>
          </cell>
          <cell r="P40" t="str">
            <v>550</v>
          </cell>
        </row>
        <row r="41">
          <cell r="A41">
            <v>5500</v>
          </cell>
          <cell r="B41" t="str">
            <v>113001101552</v>
          </cell>
          <cell r="C41" t="str">
            <v>113</v>
          </cell>
          <cell r="D41" t="str">
            <v>113001</v>
          </cell>
          <cell r="E41" t="str">
            <v>حسابهاو اسناد دريافتني تجاري</v>
          </cell>
          <cell r="F41" t="str">
            <v>حسابهاي دريافتني تجاري</v>
          </cell>
          <cell r="G41" t="str">
            <v>101552</v>
          </cell>
          <cell r="H41" t="str">
            <v>گروه مهندسي نوين برش آذرآبادگان</v>
          </cell>
          <cell r="P41" t="str">
            <v>550</v>
          </cell>
        </row>
        <row r="42">
          <cell r="A42">
            <v>5500</v>
          </cell>
          <cell r="B42" t="str">
            <v>113001101462</v>
          </cell>
          <cell r="C42" t="str">
            <v>113</v>
          </cell>
          <cell r="D42" t="str">
            <v>113001</v>
          </cell>
          <cell r="E42" t="str">
            <v>حسابهاو اسناد دريافتني تجاري</v>
          </cell>
          <cell r="F42" t="str">
            <v>حسابهاي دريافتني تجاري</v>
          </cell>
          <cell r="G42" t="str">
            <v>101462</v>
          </cell>
          <cell r="H42" t="str">
            <v>شركت حاصل چين</v>
          </cell>
          <cell r="P42" t="str">
            <v>550</v>
          </cell>
        </row>
        <row r="43">
          <cell r="A43">
            <v>5500</v>
          </cell>
          <cell r="B43" t="str">
            <v>113001101839</v>
          </cell>
          <cell r="C43" t="str">
            <v>113</v>
          </cell>
          <cell r="D43" t="str">
            <v>113001</v>
          </cell>
          <cell r="E43" t="str">
            <v>حسابهاو اسناد دريافتني تجاري</v>
          </cell>
          <cell r="F43" t="str">
            <v>حسابهاي دريافتني تجاري</v>
          </cell>
          <cell r="G43" t="str">
            <v>101839</v>
          </cell>
          <cell r="H43" t="str">
            <v>شرکت آذر پاد</v>
          </cell>
          <cell r="P43" t="str">
            <v>550</v>
          </cell>
        </row>
        <row r="44">
          <cell r="A44">
            <v>5500</v>
          </cell>
          <cell r="B44" t="str">
            <v>113001101925</v>
          </cell>
          <cell r="C44" t="str">
            <v>113</v>
          </cell>
          <cell r="D44" t="str">
            <v>113001</v>
          </cell>
          <cell r="E44" t="str">
            <v>حسابهاو اسناد دريافتني تجاري</v>
          </cell>
          <cell r="F44" t="str">
            <v>حسابهاي دريافتني تجاري</v>
          </cell>
          <cell r="G44" t="str">
            <v>101925</v>
          </cell>
          <cell r="H44" t="str">
            <v>صنايع شهيد افشردي</v>
          </cell>
          <cell r="P44" t="str">
            <v>550</v>
          </cell>
        </row>
        <row r="45">
          <cell r="A45">
            <v>5500</v>
          </cell>
          <cell r="B45" t="str">
            <v>113001101445</v>
          </cell>
          <cell r="C45" t="str">
            <v>113</v>
          </cell>
          <cell r="D45" t="str">
            <v>113001</v>
          </cell>
          <cell r="E45" t="str">
            <v>حسابهاو اسناد دريافتني تجاري</v>
          </cell>
          <cell r="F45" t="str">
            <v>حسابهاي دريافتني تجاري</v>
          </cell>
          <cell r="G45" t="str">
            <v>101445</v>
          </cell>
          <cell r="H45" t="str">
            <v>گروه مپنا</v>
          </cell>
          <cell r="P45" t="str">
            <v>550</v>
          </cell>
        </row>
        <row r="46">
          <cell r="A46">
            <v>5500</v>
          </cell>
          <cell r="B46" t="str">
            <v>113001101945</v>
          </cell>
          <cell r="C46" t="str">
            <v>113</v>
          </cell>
          <cell r="D46" t="str">
            <v>113001</v>
          </cell>
          <cell r="E46" t="str">
            <v>حسابهاو اسناد دريافتني تجاري</v>
          </cell>
          <cell r="F46" t="str">
            <v>حسابهاي دريافتني تجاري</v>
          </cell>
          <cell r="G46" t="str">
            <v>101945</v>
          </cell>
          <cell r="H46" t="str">
            <v>شركت اروم تجهيز گستر</v>
          </cell>
          <cell r="P46" t="str">
            <v>550</v>
          </cell>
        </row>
        <row r="47">
          <cell r="A47">
            <v>5500</v>
          </cell>
          <cell r="B47" t="str">
            <v>113001101269</v>
          </cell>
          <cell r="C47" t="str">
            <v>113</v>
          </cell>
          <cell r="D47" t="str">
            <v>113001</v>
          </cell>
          <cell r="E47" t="str">
            <v>حسابهاو اسناد دريافتني تجاري</v>
          </cell>
          <cell r="F47" t="str">
            <v>حسابهاي دريافتني تجاري</v>
          </cell>
          <cell r="G47" t="str">
            <v>101269</v>
          </cell>
          <cell r="H47" t="str">
            <v>شرکت ايمن خودرو شرق</v>
          </cell>
          <cell r="P47" t="str">
            <v>550</v>
          </cell>
        </row>
        <row r="48">
          <cell r="A48">
            <v>5500</v>
          </cell>
          <cell r="B48" t="str">
            <v>113001101823</v>
          </cell>
          <cell r="C48" t="str">
            <v>113</v>
          </cell>
          <cell r="D48" t="str">
            <v>113001</v>
          </cell>
          <cell r="E48" t="str">
            <v>حسابهاو اسناد دريافتني تجاري</v>
          </cell>
          <cell r="F48" t="str">
            <v>حسابهاي دريافتني تجاري</v>
          </cell>
          <cell r="G48" t="str">
            <v>101823</v>
          </cell>
          <cell r="H48" t="str">
            <v>شركت الماس ماشين</v>
          </cell>
          <cell r="P48" t="str">
            <v>550</v>
          </cell>
        </row>
        <row r="49">
          <cell r="A49">
            <v>5500</v>
          </cell>
          <cell r="B49" t="str">
            <v>113001101272</v>
          </cell>
          <cell r="C49" t="str">
            <v>113</v>
          </cell>
          <cell r="D49" t="str">
            <v>113001</v>
          </cell>
          <cell r="E49" t="str">
            <v>حسابهاو اسناد دريافتني تجاري</v>
          </cell>
          <cell r="F49" t="str">
            <v>حسابهاي دريافتني تجاري</v>
          </cell>
          <cell r="G49" t="str">
            <v>101272</v>
          </cell>
          <cell r="H49" t="str">
            <v>شرکت شتابکار</v>
          </cell>
          <cell r="P49" t="str">
            <v>550</v>
          </cell>
        </row>
        <row r="50">
          <cell r="A50">
            <v>5500</v>
          </cell>
          <cell r="B50" t="str">
            <v>113001101266</v>
          </cell>
          <cell r="C50" t="str">
            <v>113</v>
          </cell>
          <cell r="D50" t="str">
            <v>113001</v>
          </cell>
          <cell r="E50" t="str">
            <v>حسابهاو اسناد دريافتني تجاري</v>
          </cell>
          <cell r="F50" t="str">
            <v>حسابهاي دريافتني تجاري</v>
          </cell>
          <cell r="G50" t="str">
            <v>101266</v>
          </cell>
          <cell r="H50" t="str">
            <v>تابان تراش سپاهان</v>
          </cell>
          <cell r="P50" t="str">
            <v>550</v>
          </cell>
        </row>
        <row r="51">
          <cell r="A51">
            <v>5500</v>
          </cell>
          <cell r="B51" t="str">
            <v>113001101632</v>
          </cell>
          <cell r="C51" t="str">
            <v>113</v>
          </cell>
          <cell r="D51" t="str">
            <v>113001</v>
          </cell>
          <cell r="E51" t="str">
            <v>حسابهاو اسناد دريافتني تجاري</v>
          </cell>
          <cell r="F51" t="str">
            <v>حسابهاي دريافتني تجاري</v>
          </cell>
          <cell r="G51" t="str">
            <v>101632</v>
          </cell>
          <cell r="H51" t="str">
            <v>شركت همراهان صنعت</v>
          </cell>
          <cell r="P51" t="str">
            <v>550</v>
          </cell>
        </row>
        <row r="52">
          <cell r="A52">
            <v>5500</v>
          </cell>
          <cell r="B52" t="str">
            <v>113001101928</v>
          </cell>
          <cell r="C52" t="str">
            <v>113</v>
          </cell>
          <cell r="D52" t="str">
            <v>113001</v>
          </cell>
          <cell r="E52" t="str">
            <v>حسابهاو اسناد دريافتني تجاري</v>
          </cell>
          <cell r="F52" t="str">
            <v>حسابهاي دريافتني تجاري</v>
          </cell>
          <cell r="G52" t="str">
            <v>101928</v>
          </cell>
          <cell r="H52" t="str">
            <v>شركت پيشگام صنعت تابان</v>
          </cell>
          <cell r="P52" t="str">
            <v>550</v>
          </cell>
        </row>
        <row r="53">
          <cell r="A53">
            <v>5500</v>
          </cell>
          <cell r="B53" t="str">
            <v>113001101848</v>
          </cell>
          <cell r="C53" t="str">
            <v>113</v>
          </cell>
          <cell r="D53" t="str">
            <v>113001</v>
          </cell>
          <cell r="E53" t="str">
            <v>حسابهاو اسناد دريافتني تجاري</v>
          </cell>
          <cell r="F53" t="str">
            <v>حسابهاي دريافتني تجاري</v>
          </cell>
          <cell r="G53" t="str">
            <v>101848</v>
          </cell>
          <cell r="H53" t="str">
            <v>شرکت سپهر آذر پويا</v>
          </cell>
          <cell r="P53" t="str">
            <v>550</v>
          </cell>
        </row>
        <row r="54">
          <cell r="A54">
            <v>5500</v>
          </cell>
          <cell r="B54" t="str">
            <v>113001101451</v>
          </cell>
          <cell r="C54" t="str">
            <v>113</v>
          </cell>
          <cell r="D54" t="str">
            <v>113001</v>
          </cell>
          <cell r="E54" t="str">
            <v>حسابهاو اسناد دريافتني تجاري</v>
          </cell>
          <cell r="F54" t="str">
            <v>حسابهاي دريافتني تجاري</v>
          </cell>
          <cell r="G54" t="str">
            <v>101451</v>
          </cell>
          <cell r="H54" t="str">
            <v>گروه صنعتي كاوه</v>
          </cell>
          <cell r="P54" t="str">
            <v>550</v>
          </cell>
        </row>
        <row r="55">
          <cell r="A55">
            <v>5500</v>
          </cell>
          <cell r="B55" t="str">
            <v>113003100110</v>
          </cell>
          <cell r="C55" t="str">
            <v>113</v>
          </cell>
          <cell r="D55" t="str">
            <v>113003</v>
          </cell>
          <cell r="E55" t="str">
            <v>حسابهاو اسناد دريافتني تجاري</v>
          </cell>
          <cell r="F55" t="str">
            <v>اسناد درجريان وصول تجاري</v>
          </cell>
          <cell r="G55" t="str">
            <v>100110</v>
          </cell>
          <cell r="H55" t="str">
            <v>بانك ملت پروين جاري 1464405011 (پشتيبان)</v>
          </cell>
          <cell r="P55" t="str">
            <v>550</v>
          </cell>
        </row>
        <row r="56">
          <cell r="A56">
            <v>6100</v>
          </cell>
          <cell r="B56" t="str">
            <v>114001300235</v>
          </cell>
          <cell r="C56" t="str">
            <v>114</v>
          </cell>
          <cell r="D56" t="str">
            <v>114001</v>
          </cell>
          <cell r="E56" t="str">
            <v>ساير حسابها و اسناد دريافتني</v>
          </cell>
          <cell r="F56" t="str">
            <v>علي الحساب حقوق</v>
          </cell>
          <cell r="G56" t="str">
            <v>300235</v>
          </cell>
          <cell r="H56" t="str">
            <v>حدادپوربدر محمدرضا</v>
          </cell>
          <cell r="P56" t="str">
            <v>610</v>
          </cell>
        </row>
        <row r="57">
          <cell r="A57">
            <v>6100</v>
          </cell>
          <cell r="B57" t="str">
            <v>114001300237</v>
          </cell>
          <cell r="C57" t="str">
            <v>114</v>
          </cell>
          <cell r="D57" t="str">
            <v>114001</v>
          </cell>
          <cell r="E57" t="str">
            <v>ساير حسابها و اسناد دريافتني</v>
          </cell>
          <cell r="F57" t="str">
            <v>علي الحساب حقوق</v>
          </cell>
          <cell r="G57" t="str">
            <v>300237</v>
          </cell>
          <cell r="H57" t="str">
            <v>رمضاني فريد مريم</v>
          </cell>
          <cell r="P57" t="str">
            <v>610</v>
          </cell>
        </row>
        <row r="58">
          <cell r="A58">
            <v>6100</v>
          </cell>
          <cell r="B58" t="str">
            <v>114001300311</v>
          </cell>
          <cell r="C58" t="str">
            <v>114</v>
          </cell>
          <cell r="D58" t="str">
            <v>114001</v>
          </cell>
          <cell r="E58" t="str">
            <v>ساير حسابها و اسناد دريافتني</v>
          </cell>
          <cell r="F58" t="str">
            <v>علي الحساب حقوق</v>
          </cell>
          <cell r="G58" t="str">
            <v>300311</v>
          </cell>
          <cell r="H58" t="str">
            <v>فيروزي رسول</v>
          </cell>
          <cell r="P58" t="str">
            <v>610</v>
          </cell>
        </row>
        <row r="59">
          <cell r="A59">
            <v>6100</v>
          </cell>
          <cell r="B59" t="str">
            <v>114001300092</v>
          </cell>
          <cell r="C59" t="str">
            <v>114</v>
          </cell>
          <cell r="D59" t="str">
            <v>114001</v>
          </cell>
          <cell r="E59" t="str">
            <v>ساير حسابها و اسناد دريافتني</v>
          </cell>
          <cell r="F59" t="str">
            <v>علي الحساب حقوق</v>
          </cell>
          <cell r="G59" t="str">
            <v>300092</v>
          </cell>
          <cell r="H59" t="str">
            <v>كولاب محمدحسين</v>
          </cell>
          <cell r="P59" t="str">
            <v>610</v>
          </cell>
        </row>
        <row r="60">
          <cell r="A60">
            <v>6100</v>
          </cell>
          <cell r="B60" t="str">
            <v>114001300204</v>
          </cell>
          <cell r="C60" t="str">
            <v>114</v>
          </cell>
          <cell r="D60" t="str">
            <v>114001</v>
          </cell>
          <cell r="E60" t="str">
            <v>ساير حسابها و اسناد دريافتني</v>
          </cell>
          <cell r="F60" t="str">
            <v>علي الحساب حقوق</v>
          </cell>
          <cell r="G60" t="str">
            <v>300204</v>
          </cell>
          <cell r="H60" t="str">
            <v>قازانچائي جواد</v>
          </cell>
          <cell r="P60" t="str">
            <v>610</v>
          </cell>
        </row>
        <row r="61">
          <cell r="A61">
            <v>6100</v>
          </cell>
          <cell r="B61" t="str">
            <v>114001300213</v>
          </cell>
          <cell r="C61" t="str">
            <v>114</v>
          </cell>
          <cell r="D61" t="str">
            <v>114001</v>
          </cell>
          <cell r="E61" t="str">
            <v>ساير حسابها و اسناد دريافتني</v>
          </cell>
          <cell r="F61" t="str">
            <v>علي الحساب حقوق</v>
          </cell>
          <cell r="G61" t="str">
            <v>300213</v>
          </cell>
          <cell r="H61" t="str">
            <v>وطني رضا</v>
          </cell>
          <cell r="P61" t="str">
            <v>610</v>
          </cell>
        </row>
        <row r="62">
          <cell r="A62">
            <v>6100</v>
          </cell>
          <cell r="B62" t="str">
            <v>114001300254</v>
          </cell>
          <cell r="C62" t="str">
            <v>114</v>
          </cell>
          <cell r="D62" t="str">
            <v>114001</v>
          </cell>
          <cell r="E62" t="str">
            <v>ساير حسابها و اسناد دريافتني</v>
          </cell>
          <cell r="F62" t="str">
            <v>علي الحساب حقوق</v>
          </cell>
          <cell r="G62" t="str">
            <v>300254</v>
          </cell>
          <cell r="H62" t="str">
            <v>زمانلو مهدي</v>
          </cell>
          <cell r="P62" t="str">
            <v>610</v>
          </cell>
        </row>
        <row r="63">
          <cell r="A63">
            <v>6100</v>
          </cell>
          <cell r="B63" t="str">
            <v>114001300118</v>
          </cell>
          <cell r="C63" t="str">
            <v>114</v>
          </cell>
          <cell r="D63" t="str">
            <v>114001</v>
          </cell>
          <cell r="E63" t="str">
            <v>ساير حسابها و اسناد دريافتني</v>
          </cell>
          <cell r="F63" t="str">
            <v>علي الحساب حقوق</v>
          </cell>
          <cell r="G63" t="str">
            <v>300118</v>
          </cell>
          <cell r="H63" t="str">
            <v>جعفرزاده بهروز</v>
          </cell>
          <cell r="P63" t="str">
            <v>610</v>
          </cell>
        </row>
        <row r="64">
          <cell r="A64">
            <v>6100</v>
          </cell>
          <cell r="B64" t="str">
            <v>114001300159</v>
          </cell>
          <cell r="C64" t="str">
            <v>114</v>
          </cell>
          <cell r="D64" t="str">
            <v>114001</v>
          </cell>
          <cell r="E64" t="str">
            <v>ساير حسابها و اسناد دريافتني</v>
          </cell>
          <cell r="F64" t="str">
            <v>علي الحساب حقوق</v>
          </cell>
          <cell r="G64" t="str">
            <v>300159</v>
          </cell>
          <cell r="H64" t="str">
            <v>شيرزاده اكبر</v>
          </cell>
          <cell r="P64" t="str">
            <v>610</v>
          </cell>
        </row>
        <row r="65">
          <cell r="A65">
            <v>6100</v>
          </cell>
          <cell r="B65" t="str">
            <v>114001300005</v>
          </cell>
          <cell r="C65" t="str">
            <v>114</v>
          </cell>
          <cell r="D65" t="str">
            <v>114001</v>
          </cell>
          <cell r="E65" t="str">
            <v>ساير حسابها و اسناد دريافتني</v>
          </cell>
          <cell r="F65" t="str">
            <v>علي الحساب حقوق</v>
          </cell>
          <cell r="G65" t="str">
            <v>300005</v>
          </cell>
          <cell r="H65" t="str">
            <v>زمانلو محمد رضا</v>
          </cell>
          <cell r="P65" t="str">
            <v>610</v>
          </cell>
        </row>
        <row r="66">
          <cell r="A66">
            <v>6100</v>
          </cell>
          <cell r="B66" t="str">
            <v>114001300075</v>
          </cell>
          <cell r="C66" t="str">
            <v>114</v>
          </cell>
          <cell r="D66" t="str">
            <v>114001</v>
          </cell>
          <cell r="E66" t="str">
            <v>ساير حسابها و اسناد دريافتني</v>
          </cell>
          <cell r="F66" t="str">
            <v>علي الحساب حقوق</v>
          </cell>
          <cell r="G66" t="str">
            <v>300075</v>
          </cell>
          <cell r="H66" t="str">
            <v>نظامي سقين سرا يوسف</v>
          </cell>
          <cell r="P66" t="str">
            <v>610</v>
          </cell>
        </row>
        <row r="67">
          <cell r="A67">
            <v>6100</v>
          </cell>
          <cell r="B67" t="str">
            <v>114001300181</v>
          </cell>
          <cell r="C67" t="str">
            <v>114</v>
          </cell>
          <cell r="D67" t="str">
            <v>114001</v>
          </cell>
          <cell r="E67" t="str">
            <v>ساير حسابها و اسناد دريافتني</v>
          </cell>
          <cell r="F67" t="str">
            <v>علي الحساب حقوق</v>
          </cell>
          <cell r="G67" t="str">
            <v>300181</v>
          </cell>
          <cell r="H67" t="str">
            <v>وظيفه واثق مهدي</v>
          </cell>
          <cell r="P67" t="str">
            <v>610</v>
          </cell>
        </row>
        <row r="68">
          <cell r="A68">
            <v>6100</v>
          </cell>
          <cell r="B68" t="str">
            <v>114001300081</v>
          </cell>
          <cell r="C68" t="str">
            <v>114</v>
          </cell>
          <cell r="D68" t="str">
            <v>114001</v>
          </cell>
          <cell r="E68" t="str">
            <v>ساير حسابها و اسناد دريافتني</v>
          </cell>
          <cell r="F68" t="str">
            <v>علي الحساب حقوق</v>
          </cell>
          <cell r="G68" t="str">
            <v>300081</v>
          </cell>
          <cell r="H68" t="str">
            <v>بهاري قراجه مرادعلي</v>
          </cell>
          <cell r="P68" t="str">
            <v>610</v>
          </cell>
        </row>
        <row r="69">
          <cell r="A69">
            <v>6100</v>
          </cell>
          <cell r="B69" t="str">
            <v>114001300025</v>
          </cell>
          <cell r="C69" t="str">
            <v>114</v>
          </cell>
          <cell r="D69" t="str">
            <v>114001</v>
          </cell>
          <cell r="E69" t="str">
            <v>ساير حسابها و اسناد دريافتني</v>
          </cell>
          <cell r="F69" t="str">
            <v>علي الحساب حقوق</v>
          </cell>
          <cell r="G69" t="str">
            <v>300025</v>
          </cell>
          <cell r="H69" t="str">
            <v>نيروفر شهين</v>
          </cell>
          <cell r="P69" t="str">
            <v>610</v>
          </cell>
        </row>
        <row r="70">
          <cell r="A70">
            <v>6100</v>
          </cell>
          <cell r="B70" t="str">
            <v>114001300020</v>
          </cell>
          <cell r="C70" t="str">
            <v>114</v>
          </cell>
          <cell r="D70" t="str">
            <v>114001</v>
          </cell>
          <cell r="E70" t="str">
            <v>ساير حسابها و اسناد دريافتني</v>
          </cell>
          <cell r="F70" t="str">
            <v>علي الحساب حقوق</v>
          </cell>
          <cell r="G70" t="str">
            <v>300020</v>
          </cell>
          <cell r="H70" t="str">
            <v>نورپورينگجه جعفر</v>
          </cell>
          <cell r="P70" t="str">
            <v>610</v>
          </cell>
        </row>
        <row r="71">
          <cell r="A71">
            <v>6100</v>
          </cell>
          <cell r="B71" t="str">
            <v>114001300008</v>
          </cell>
          <cell r="C71" t="str">
            <v>114</v>
          </cell>
          <cell r="D71" t="str">
            <v>114001</v>
          </cell>
          <cell r="E71" t="str">
            <v>ساير حسابها و اسناد دريافتني</v>
          </cell>
          <cell r="F71" t="str">
            <v>علي الحساب حقوق</v>
          </cell>
          <cell r="G71" t="str">
            <v>300008</v>
          </cell>
          <cell r="H71" t="str">
            <v>واحد ابراهيم</v>
          </cell>
          <cell r="P71" t="str">
            <v>610</v>
          </cell>
        </row>
        <row r="72">
          <cell r="A72">
            <v>6100</v>
          </cell>
          <cell r="B72" t="str">
            <v>114001300066</v>
          </cell>
          <cell r="C72" t="str">
            <v>114</v>
          </cell>
          <cell r="D72" t="str">
            <v>114001</v>
          </cell>
          <cell r="E72" t="str">
            <v>ساير حسابها و اسناد دريافتني</v>
          </cell>
          <cell r="F72" t="str">
            <v>علي الحساب حقوق</v>
          </cell>
          <cell r="G72" t="str">
            <v>300066</v>
          </cell>
          <cell r="H72" t="str">
            <v>نيرومند يعقوب</v>
          </cell>
          <cell r="P72" t="str">
            <v>610</v>
          </cell>
        </row>
        <row r="73">
          <cell r="A73">
            <v>6100</v>
          </cell>
          <cell r="B73" t="str">
            <v>114001300114</v>
          </cell>
          <cell r="C73" t="str">
            <v>114</v>
          </cell>
          <cell r="D73" t="str">
            <v>114001</v>
          </cell>
          <cell r="E73" t="str">
            <v>ساير حسابها و اسناد دريافتني</v>
          </cell>
          <cell r="F73" t="str">
            <v>علي الحساب حقوق</v>
          </cell>
          <cell r="G73" t="str">
            <v>300114</v>
          </cell>
          <cell r="H73" t="str">
            <v>عزيزي جهانگير</v>
          </cell>
          <cell r="P73" t="str">
            <v>610</v>
          </cell>
        </row>
        <row r="74">
          <cell r="A74">
            <v>6100</v>
          </cell>
          <cell r="B74" t="str">
            <v>114001300134</v>
          </cell>
          <cell r="C74" t="str">
            <v>114</v>
          </cell>
          <cell r="D74" t="str">
            <v>114001</v>
          </cell>
          <cell r="E74" t="str">
            <v>ساير حسابها و اسناد دريافتني</v>
          </cell>
          <cell r="F74" t="str">
            <v>علي الحساب حقوق</v>
          </cell>
          <cell r="G74" t="str">
            <v>300134</v>
          </cell>
          <cell r="H74" t="str">
            <v>نكوئي فائق</v>
          </cell>
          <cell r="P74" t="str">
            <v>610</v>
          </cell>
        </row>
        <row r="75">
          <cell r="A75">
            <v>6100</v>
          </cell>
          <cell r="B75" t="str">
            <v>114001300087</v>
          </cell>
          <cell r="C75" t="str">
            <v>114</v>
          </cell>
          <cell r="D75" t="str">
            <v>114001</v>
          </cell>
          <cell r="E75" t="str">
            <v>ساير حسابها و اسناد دريافتني</v>
          </cell>
          <cell r="F75" t="str">
            <v>علي الحساب حقوق</v>
          </cell>
          <cell r="G75" t="str">
            <v>300087</v>
          </cell>
          <cell r="H75" t="str">
            <v>مهدي زاده علوي عليرضا</v>
          </cell>
          <cell r="P75" t="str">
            <v>610</v>
          </cell>
        </row>
        <row r="76">
          <cell r="A76">
            <v>6100</v>
          </cell>
          <cell r="B76" t="str">
            <v>114001300054</v>
          </cell>
          <cell r="C76" t="str">
            <v>114</v>
          </cell>
          <cell r="D76" t="str">
            <v>114001</v>
          </cell>
          <cell r="E76" t="str">
            <v>ساير حسابها و اسناد دريافتني</v>
          </cell>
          <cell r="F76" t="str">
            <v>علي الحساب حقوق</v>
          </cell>
          <cell r="G76" t="str">
            <v>300054</v>
          </cell>
          <cell r="H76" t="str">
            <v>اميرحقيان يعقوب</v>
          </cell>
          <cell r="P76" t="str">
            <v>610</v>
          </cell>
        </row>
        <row r="77">
          <cell r="A77">
            <v>6100</v>
          </cell>
          <cell r="B77" t="str">
            <v>114001300088</v>
          </cell>
          <cell r="C77" t="str">
            <v>114</v>
          </cell>
          <cell r="D77" t="str">
            <v>114001</v>
          </cell>
          <cell r="E77" t="str">
            <v>ساير حسابها و اسناد دريافتني</v>
          </cell>
          <cell r="F77" t="str">
            <v>علي الحساب حقوق</v>
          </cell>
          <cell r="G77" t="str">
            <v>300088</v>
          </cell>
          <cell r="H77" t="str">
            <v>فرشباف شترباني مرتضي</v>
          </cell>
          <cell r="P77" t="str">
            <v>610</v>
          </cell>
        </row>
        <row r="78">
          <cell r="A78">
            <v>6100</v>
          </cell>
          <cell r="B78" t="str">
            <v>114001300177</v>
          </cell>
          <cell r="C78" t="str">
            <v>114</v>
          </cell>
          <cell r="D78" t="str">
            <v>114001</v>
          </cell>
          <cell r="E78" t="str">
            <v>ساير حسابها و اسناد دريافتني</v>
          </cell>
          <cell r="F78" t="str">
            <v>علي الحساب حقوق</v>
          </cell>
          <cell r="G78" t="str">
            <v>300177</v>
          </cell>
          <cell r="H78" t="str">
            <v>كاظم پور احمد</v>
          </cell>
          <cell r="P78" t="str">
            <v>610</v>
          </cell>
        </row>
        <row r="79">
          <cell r="A79">
            <v>6100</v>
          </cell>
          <cell r="B79" t="str">
            <v>114001300052</v>
          </cell>
          <cell r="C79" t="str">
            <v>114</v>
          </cell>
          <cell r="D79" t="str">
            <v>114001</v>
          </cell>
          <cell r="E79" t="str">
            <v>ساير حسابها و اسناد دريافتني</v>
          </cell>
          <cell r="F79" t="str">
            <v>علي الحساب حقوق</v>
          </cell>
          <cell r="G79" t="str">
            <v>300052</v>
          </cell>
          <cell r="H79" t="str">
            <v>بخش پور خيراله</v>
          </cell>
          <cell r="P79" t="str">
            <v>610</v>
          </cell>
        </row>
        <row r="80">
          <cell r="A80">
            <v>6100</v>
          </cell>
          <cell r="B80" t="str">
            <v>114001300050</v>
          </cell>
          <cell r="C80" t="str">
            <v>114</v>
          </cell>
          <cell r="D80" t="str">
            <v>114001</v>
          </cell>
          <cell r="E80" t="str">
            <v>ساير حسابها و اسناد دريافتني</v>
          </cell>
          <cell r="F80" t="str">
            <v>علي الحساب حقوق</v>
          </cell>
          <cell r="G80" t="str">
            <v>300050</v>
          </cell>
          <cell r="H80" t="str">
            <v>شاهد قراملكي علي</v>
          </cell>
          <cell r="P80" t="str">
            <v>610</v>
          </cell>
        </row>
        <row r="81">
          <cell r="A81">
            <v>6100</v>
          </cell>
          <cell r="B81" t="str">
            <v>114001300055</v>
          </cell>
          <cell r="C81" t="str">
            <v>114</v>
          </cell>
          <cell r="D81" t="str">
            <v>114001</v>
          </cell>
          <cell r="E81" t="str">
            <v>ساير حسابها و اسناد دريافتني</v>
          </cell>
          <cell r="F81" t="str">
            <v>علي الحساب حقوق</v>
          </cell>
          <cell r="G81" t="str">
            <v>300055</v>
          </cell>
          <cell r="H81" t="str">
            <v>نبوي علمداري شاپور</v>
          </cell>
          <cell r="P81" t="str">
            <v>610</v>
          </cell>
        </row>
        <row r="82">
          <cell r="A82">
            <v>6100</v>
          </cell>
          <cell r="B82" t="str">
            <v>114001300056</v>
          </cell>
          <cell r="C82" t="str">
            <v>114</v>
          </cell>
          <cell r="D82" t="str">
            <v>114001</v>
          </cell>
          <cell r="E82" t="str">
            <v>ساير حسابها و اسناد دريافتني</v>
          </cell>
          <cell r="F82" t="str">
            <v>علي الحساب حقوق</v>
          </cell>
          <cell r="G82" t="str">
            <v>300056</v>
          </cell>
          <cell r="H82" t="str">
            <v>حسين زاده گورچين اكبر</v>
          </cell>
          <cell r="P82" t="str">
            <v>610</v>
          </cell>
        </row>
        <row r="83">
          <cell r="A83">
            <v>6100</v>
          </cell>
          <cell r="B83" t="str">
            <v>114001300062</v>
          </cell>
          <cell r="C83" t="str">
            <v>114</v>
          </cell>
          <cell r="D83" t="str">
            <v>114001</v>
          </cell>
          <cell r="E83" t="str">
            <v>ساير حسابها و اسناد دريافتني</v>
          </cell>
          <cell r="F83" t="str">
            <v>علي الحساب حقوق</v>
          </cell>
          <cell r="G83" t="str">
            <v>300062</v>
          </cell>
          <cell r="H83" t="str">
            <v>شاه رسالي صالح</v>
          </cell>
          <cell r="P83" t="str">
            <v>610</v>
          </cell>
        </row>
        <row r="84">
          <cell r="A84">
            <v>6100</v>
          </cell>
          <cell r="B84" t="str">
            <v>114001300063</v>
          </cell>
          <cell r="C84" t="str">
            <v>114</v>
          </cell>
          <cell r="D84" t="str">
            <v>114001</v>
          </cell>
          <cell r="E84" t="str">
            <v>ساير حسابها و اسناد دريافتني</v>
          </cell>
          <cell r="F84" t="str">
            <v>علي الحساب حقوق</v>
          </cell>
          <cell r="G84" t="str">
            <v>300063</v>
          </cell>
          <cell r="H84" t="str">
            <v>ايرادي ميرداود</v>
          </cell>
          <cell r="P84" t="str">
            <v>610</v>
          </cell>
        </row>
        <row r="85">
          <cell r="A85">
            <v>6100</v>
          </cell>
          <cell r="B85" t="str">
            <v>114001300068</v>
          </cell>
          <cell r="C85" t="str">
            <v>114</v>
          </cell>
          <cell r="D85" t="str">
            <v>114001</v>
          </cell>
          <cell r="E85" t="str">
            <v>ساير حسابها و اسناد دريافتني</v>
          </cell>
          <cell r="F85" t="str">
            <v>علي الحساب حقوق</v>
          </cell>
          <cell r="G85" t="str">
            <v>300068</v>
          </cell>
          <cell r="H85" t="str">
            <v>صادق زاده سيد محمود</v>
          </cell>
          <cell r="P85" t="str">
            <v>610</v>
          </cell>
        </row>
        <row r="86">
          <cell r="A86">
            <v>6100</v>
          </cell>
          <cell r="B86" t="str">
            <v>114001300069</v>
          </cell>
          <cell r="C86" t="str">
            <v>114</v>
          </cell>
          <cell r="D86" t="str">
            <v>114001</v>
          </cell>
          <cell r="E86" t="str">
            <v>ساير حسابها و اسناد دريافتني</v>
          </cell>
          <cell r="F86" t="str">
            <v>علي الحساب حقوق</v>
          </cell>
          <cell r="G86" t="str">
            <v>300069</v>
          </cell>
          <cell r="H86" t="str">
            <v>دلمقاني زاده عليرضا</v>
          </cell>
          <cell r="P86" t="str">
            <v>610</v>
          </cell>
        </row>
        <row r="87">
          <cell r="A87">
            <v>6100</v>
          </cell>
          <cell r="B87" t="str">
            <v>114001300070</v>
          </cell>
          <cell r="C87" t="str">
            <v>114</v>
          </cell>
          <cell r="D87" t="str">
            <v>114001</v>
          </cell>
          <cell r="E87" t="str">
            <v>ساير حسابها و اسناد دريافتني</v>
          </cell>
          <cell r="F87" t="str">
            <v>علي الحساب حقوق</v>
          </cell>
          <cell r="G87" t="str">
            <v>300070</v>
          </cell>
          <cell r="H87" t="str">
            <v>فريدي نسب كريم</v>
          </cell>
          <cell r="P87" t="str">
            <v>610</v>
          </cell>
        </row>
        <row r="88">
          <cell r="A88">
            <v>6100</v>
          </cell>
          <cell r="B88" t="str">
            <v>114001300071</v>
          </cell>
          <cell r="C88" t="str">
            <v>114</v>
          </cell>
          <cell r="D88" t="str">
            <v>114001</v>
          </cell>
          <cell r="E88" t="str">
            <v>ساير حسابها و اسناد دريافتني</v>
          </cell>
          <cell r="F88" t="str">
            <v>علي الحساب حقوق</v>
          </cell>
          <cell r="G88" t="str">
            <v>300071</v>
          </cell>
          <cell r="H88" t="str">
            <v>ضياء سرابي اكبر</v>
          </cell>
          <cell r="P88" t="str">
            <v>610</v>
          </cell>
        </row>
        <row r="89">
          <cell r="A89">
            <v>6100</v>
          </cell>
          <cell r="B89" t="str">
            <v>114001300074</v>
          </cell>
          <cell r="C89" t="str">
            <v>114</v>
          </cell>
          <cell r="D89" t="str">
            <v>114001</v>
          </cell>
          <cell r="E89" t="str">
            <v>ساير حسابها و اسناد دريافتني</v>
          </cell>
          <cell r="F89" t="str">
            <v>علي الحساب حقوق</v>
          </cell>
          <cell r="G89" t="str">
            <v>300074</v>
          </cell>
          <cell r="H89" t="str">
            <v>ميرزا عليزاده پهر آباد فريبا</v>
          </cell>
          <cell r="P89" t="str">
            <v>610</v>
          </cell>
        </row>
        <row r="90">
          <cell r="A90">
            <v>6100</v>
          </cell>
          <cell r="B90" t="str">
            <v>114001300077</v>
          </cell>
          <cell r="C90" t="str">
            <v>114</v>
          </cell>
          <cell r="D90" t="str">
            <v>114001</v>
          </cell>
          <cell r="E90" t="str">
            <v>ساير حسابها و اسناد دريافتني</v>
          </cell>
          <cell r="F90" t="str">
            <v>علي الحساب حقوق</v>
          </cell>
          <cell r="G90" t="str">
            <v>300077</v>
          </cell>
          <cell r="H90" t="str">
            <v>واحديان وحيد</v>
          </cell>
          <cell r="P90" t="str">
            <v>610</v>
          </cell>
        </row>
        <row r="91">
          <cell r="A91">
            <v>6100</v>
          </cell>
          <cell r="B91" t="str">
            <v>114001300080</v>
          </cell>
          <cell r="C91" t="str">
            <v>114</v>
          </cell>
          <cell r="D91" t="str">
            <v>114001</v>
          </cell>
          <cell r="E91" t="str">
            <v>ساير حسابها و اسناد دريافتني</v>
          </cell>
          <cell r="F91" t="str">
            <v>علي الحساب حقوق</v>
          </cell>
          <cell r="G91" t="str">
            <v>300080</v>
          </cell>
          <cell r="H91" t="str">
            <v>ابراهيمي مهر آور رحيم</v>
          </cell>
          <cell r="P91" t="str">
            <v>610</v>
          </cell>
        </row>
        <row r="92">
          <cell r="A92">
            <v>6100</v>
          </cell>
          <cell r="B92" t="str">
            <v>114001300082</v>
          </cell>
          <cell r="C92" t="str">
            <v>114</v>
          </cell>
          <cell r="D92" t="str">
            <v>114001</v>
          </cell>
          <cell r="E92" t="str">
            <v>ساير حسابها و اسناد دريافتني</v>
          </cell>
          <cell r="F92" t="str">
            <v>علي الحساب حقوق</v>
          </cell>
          <cell r="G92" t="str">
            <v>300082</v>
          </cell>
          <cell r="H92" t="str">
            <v>روحي خطيبي محمدرضا</v>
          </cell>
          <cell r="P92" t="str">
            <v>610</v>
          </cell>
        </row>
        <row r="93">
          <cell r="A93">
            <v>6100</v>
          </cell>
          <cell r="B93" t="str">
            <v>114001300084</v>
          </cell>
          <cell r="C93" t="str">
            <v>114</v>
          </cell>
          <cell r="D93" t="str">
            <v>114001</v>
          </cell>
          <cell r="E93" t="str">
            <v>ساير حسابها و اسناد دريافتني</v>
          </cell>
          <cell r="F93" t="str">
            <v>علي الحساب حقوق</v>
          </cell>
          <cell r="G93" t="str">
            <v>300084</v>
          </cell>
          <cell r="H93" t="str">
            <v>نوري حسين</v>
          </cell>
          <cell r="P93" t="str">
            <v>610</v>
          </cell>
        </row>
        <row r="94">
          <cell r="A94">
            <v>6100</v>
          </cell>
          <cell r="B94" t="str">
            <v>114001300085</v>
          </cell>
          <cell r="C94" t="str">
            <v>114</v>
          </cell>
          <cell r="D94" t="str">
            <v>114001</v>
          </cell>
          <cell r="E94" t="str">
            <v>ساير حسابها و اسناد دريافتني</v>
          </cell>
          <cell r="F94" t="str">
            <v>علي الحساب حقوق</v>
          </cell>
          <cell r="G94" t="str">
            <v>300085</v>
          </cell>
          <cell r="H94" t="str">
            <v>جبارپور يوسف</v>
          </cell>
          <cell r="P94" t="str">
            <v>610</v>
          </cell>
        </row>
        <row r="95">
          <cell r="A95">
            <v>6100</v>
          </cell>
          <cell r="B95" t="str">
            <v>114001300096</v>
          </cell>
          <cell r="C95" t="str">
            <v>114</v>
          </cell>
          <cell r="D95" t="str">
            <v>114001</v>
          </cell>
          <cell r="E95" t="str">
            <v>ساير حسابها و اسناد دريافتني</v>
          </cell>
          <cell r="F95" t="str">
            <v>علي الحساب حقوق</v>
          </cell>
          <cell r="G95" t="str">
            <v>300096</v>
          </cell>
          <cell r="H95" t="str">
            <v>امتحاني علي اكبر</v>
          </cell>
          <cell r="P95" t="str">
            <v>610</v>
          </cell>
        </row>
        <row r="96">
          <cell r="A96">
            <v>6100</v>
          </cell>
          <cell r="B96" t="str">
            <v>114001300103</v>
          </cell>
          <cell r="C96" t="str">
            <v>114</v>
          </cell>
          <cell r="D96" t="str">
            <v>114001</v>
          </cell>
          <cell r="E96" t="str">
            <v>ساير حسابها و اسناد دريافتني</v>
          </cell>
          <cell r="F96" t="str">
            <v>علي الحساب حقوق</v>
          </cell>
          <cell r="G96" t="str">
            <v>300103</v>
          </cell>
          <cell r="H96" t="str">
            <v>چابك شاهرخ</v>
          </cell>
          <cell r="P96" t="str">
            <v>610</v>
          </cell>
        </row>
        <row r="97">
          <cell r="A97">
            <v>6100</v>
          </cell>
          <cell r="B97" t="str">
            <v>114001300104</v>
          </cell>
          <cell r="C97" t="str">
            <v>114</v>
          </cell>
          <cell r="D97" t="str">
            <v>114001</v>
          </cell>
          <cell r="E97" t="str">
            <v>ساير حسابها و اسناد دريافتني</v>
          </cell>
          <cell r="F97" t="str">
            <v>علي الحساب حقوق</v>
          </cell>
          <cell r="G97" t="str">
            <v>300104</v>
          </cell>
          <cell r="H97" t="str">
            <v>پور گل محمد جواد</v>
          </cell>
          <cell r="P97" t="str">
            <v>610</v>
          </cell>
        </row>
        <row r="98">
          <cell r="A98">
            <v>6100</v>
          </cell>
          <cell r="B98" t="str">
            <v>114001300119</v>
          </cell>
          <cell r="C98" t="str">
            <v>114</v>
          </cell>
          <cell r="D98" t="str">
            <v>114001</v>
          </cell>
          <cell r="E98" t="str">
            <v>ساير حسابها و اسناد دريافتني</v>
          </cell>
          <cell r="F98" t="str">
            <v>علي الحساب حقوق</v>
          </cell>
          <cell r="G98" t="str">
            <v>300119</v>
          </cell>
          <cell r="H98" t="str">
            <v>رستم پور مشكنبر حسن</v>
          </cell>
          <cell r="P98" t="str">
            <v>610</v>
          </cell>
        </row>
        <row r="99">
          <cell r="A99">
            <v>6100</v>
          </cell>
          <cell r="B99" t="str">
            <v>114001300125</v>
          </cell>
          <cell r="C99" t="str">
            <v>114</v>
          </cell>
          <cell r="D99" t="str">
            <v>114001</v>
          </cell>
          <cell r="E99" t="str">
            <v>ساير حسابها و اسناد دريافتني</v>
          </cell>
          <cell r="F99" t="str">
            <v>علي الحساب حقوق</v>
          </cell>
          <cell r="G99" t="str">
            <v>300125</v>
          </cell>
          <cell r="H99" t="str">
            <v>سلطاني حسين</v>
          </cell>
          <cell r="P99" t="str">
            <v>610</v>
          </cell>
        </row>
        <row r="100">
          <cell r="A100">
            <v>6100</v>
          </cell>
          <cell r="B100" t="str">
            <v>114001300126</v>
          </cell>
          <cell r="C100" t="str">
            <v>114</v>
          </cell>
          <cell r="D100" t="str">
            <v>114001</v>
          </cell>
          <cell r="E100" t="str">
            <v>ساير حسابها و اسناد دريافتني</v>
          </cell>
          <cell r="F100" t="str">
            <v>علي الحساب حقوق</v>
          </cell>
          <cell r="G100" t="str">
            <v>300126</v>
          </cell>
          <cell r="H100" t="str">
            <v>جهاني رحيم</v>
          </cell>
          <cell r="P100" t="str">
            <v>610</v>
          </cell>
        </row>
        <row r="101">
          <cell r="A101">
            <v>6100</v>
          </cell>
          <cell r="B101" t="str">
            <v>114001300128</v>
          </cell>
          <cell r="C101" t="str">
            <v>114</v>
          </cell>
          <cell r="D101" t="str">
            <v>114001</v>
          </cell>
          <cell r="E101" t="str">
            <v>ساير حسابها و اسناد دريافتني</v>
          </cell>
          <cell r="F101" t="str">
            <v>علي الحساب حقوق</v>
          </cell>
          <cell r="G101" t="str">
            <v>300128</v>
          </cell>
          <cell r="H101" t="str">
            <v>محمدباقري لاهوت كريم</v>
          </cell>
          <cell r="P101" t="str">
            <v>610</v>
          </cell>
        </row>
        <row r="102">
          <cell r="A102">
            <v>6100</v>
          </cell>
          <cell r="B102" t="str">
            <v>114001300129</v>
          </cell>
          <cell r="C102" t="str">
            <v>114</v>
          </cell>
          <cell r="D102" t="str">
            <v>114001</v>
          </cell>
          <cell r="E102" t="str">
            <v>ساير حسابها و اسناد دريافتني</v>
          </cell>
          <cell r="F102" t="str">
            <v>علي الحساب حقوق</v>
          </cell>
          <cell r="G102" t="str">
            <v>300129</v>
          </cell>
          <cell r="H102" t="str">
            <v>بهاري ناصر</v>
          </cell>
          <cell r="P102" t="str">
            <v>610</v>
          </cell>
        </row>
        <row r="103">
          <cell r="A103">
            <v>6100</v>
          </cell>
          <cell r="B103" t="str">
            <v>114001300130</v>
          </cell>
          <cell r="C103" t="str">
            <v>114</v>
          </cell>
          <cell r="D103" t="str">
            <v>114001</v>
          </cell>
          <cell r="E103" t="str">
            <v>ساير حسابها و اسناد دريافتني</v>
          </cell>
          <cell r="F103" t="str">
            <v>علي الحساب حقوق</v>
          </cell>
          <cell r="G103" t="str">
            <v>300130</v>
          </cell>
          <cell r="H103" t="str">
            <v>نوري علي</v>
          </cell>
          <cell r="P103" t="str">
            <v>610</v>
          </cell>
        </row>
        <row r="104">
          <cell r="A104">
            <v>6100</v>
          </cell>
          <cell r="B104" t="str">
            <v>114001300131</v>
          </cell>
          <cell r="C104" t="str">
            <v>114</v>
          </cell>
          <cell r="D104" t="str">
            <v>114001</v>
          </cell>
          <cell r="E104" t="str">
            <v>ساير حسابها و اسناد دريافتني</v>
          </cell>
          <cell r="F104" t="str">
            <v>علي الحساب حقوق</v>
          </cell>
          <cell r="G104" t="str">
            <v>300131</v>
          </cell>
          <cell r="H104" t="str">
            <v>شكوهي علي</v>
          </cell>
          <cell r="P104" t="str">
            <v>610</v>
          </cell>
        </row>
        <row r="105">
          <cell r="A105">
            <v>6100</v>
          </cell>
          <cell r="B105" t="str">
            <v>114001300132</v>
          </cell>
          <cell r="C105" t="str">
            <v>114</v>
          </cell>
          <cell r="D105" t="str">
            <v>114001</v>
          </cell>
          <cell r="E105" t="str">
            <v>ساير حسابها و اسناد دريافتني</v>
          </cell>
          <cell r="F105" t="str">
            <v>علي الحساب حقوق</v>
          </cell>
          <cell r="G105" t="str">
            <v>300132</v>
          </cell>
          <cell r="H105" t="str">
            <v>مهرابي افشار عباس</v>
          </cell>
          <cell r="P105" t="str">
            <v>610</v>
          </cell>
        </row>
        <row r="106">
          <cell r="A106">
            <v>6100</v>
          </cell>
          <cell r="B106" t="str">
            <v>114001300135</v>
          </cell>
          <cell r="C106" t="str">
            <v>114</v>
          </cell>
          <cell r="D106" t="str">
            <v>114001</v>
          </cell>
          <cell r="E106" t="str">
            <v>ساير حسابها و اسناد دريافتني</v>
          </cell>
          <cell r="F106" t="str">
            <v>علي الحساب حقوق</v>
          </cell>
          <cell r="G106" t="str">
            <v>300135</v>
          </cell>
          <cell r="H106" t="str">
            <v>سيفي ديزناب ابراهيم</v>
          </cell>
          <cell r="P106" t="str">
            <v>610</v>
          </cell>
        </row>
        <row r="107">
          <cell r="A107">
            <v>6100</v>
          </cell>
          <cell r="B107" t="str">
            <v>114001300136</v>
          </cell>
          <cell r="C107" t="str">
            <v>114</v>
          </cell>
          <cell r="D107" t="str">
            <v>114001</v>
          </cell>
          <cell r="E107" t="str">
            <v>ساير حسابها و اسناد دريافتني</v>
          </cell>
          <cell r="F107" t="str">
            <v>علي الحساب حقوق</v>
          </cell>
          <cell r="G107" t="str">
            <v>300136</v>
          </cell>
          <cell r="H107" t="str">
            <v>تقي پور كهاني محمدرضا</v>
          </cell>
          <cell r="P107" t="str">
            <v>610</v>
          </cell>
        </row>
        <row r="108">
          <cell r="A108">
            <v>6100</v>
          </cell>
          <cell r="B108" t="str">
            <v>114001300137</v>
          </cell>
          <cell r="C108" t="str">
            <v>114</v>
          </cell>
          <cell r="D108" t="str">
            <v>114001</v>
          </cell>
          <cell r="E108" t="str">
            <v>ساير حسابها و اسناد دريافتني</v>
          </cell>
          <cell r="F108" t="str">
            <v>علي الحساب حقوق</v>
          </cell>
          <cell r="G108" t="str">
            <v>300137</v>
          </cell>
          <cell r="H108" t="str">
            <v>ستاري ميرهاشم</v>
          </cell>
          <cell r="P108" t="str">
            <v>610</v>
          </cell>
        </row>
        <row r="109">
          <cell r="A109">
            <v>6100</v>
          </cell>
          <cell r="B109" t="str">
            <v>114001300139</v>
          </cell>
          <cell r="C109" t="str">
            <v>114</v>
          </cell>
          <cell r="D109" t="str">
            <v>114001</v>
          </cell>
          <cell r="E109" t="str">
            <v>ساير حسابها و اسناد دريافتني</v>
          </cell>
          <cell r="F109" t="str">
            <v>علي الحساب حقوق</v>
          </cell>
          <cell r="G109" t="str">
            <v>300139</v>
          </cell>
          <cell r="H109" t="str">
            <v>هادي قشلاق محمد</v>
          </cell>
          <cell r="P109" t="str">
            <v>610</v>
          </cell>
        </row>
        <row r="110">
          <cell r="A110">
            <v>6100</v>
          </cell>
          <cell r="B110" t="str">
            <v>114001300140</v>
          </cell>
          <cell r="C110" t="str">
            <v>114</v>
          </cell>
          <cell r="D110" t="str">
            <v>114001</v>
          </cell>
          <cell r="E110" t="str">
            <v>ساير حسابها و اسناد دريافتني</v>
          </cell>
          <cell r="F110" t="str">
            <v>علي الحساب حقوق</v>
          </cell>
          <cell r="G110" t="str">
            <v>300140</v>
          </cell>
          <cell r="H110" t="str">
            <v>بلالكه ناصر</v>
          </cell>
          <cell r="P110" t="str">
            <v>610</v>
          </cell>
        </row>
        <row r="111">
          <cell r="A111">
            <v>6100</v>
          </cell>
          <cell r="B111" t="str">
            <v>114001300141</v>
          </cell>
          <cell r="C111" t="str">
            <v>114</v>
          </cell>
          <cell r="D111" t="str">
            <v>114001</v>
          </cell>
          <cell r="E111" t="str">
            <v>ساير حسابها و اسناد دريافتني</v>
          </cell>
          <cell r="F111" t="str">
            <v>علي الحساب حقوق</v>
          </cell>
          <cell r="G111" t="str">
            <v>300141</v>
          </cell>
          <cell r="H111" t="str">
            <v>سالك علي اصغر</v>
          </cell>
          <cell r="P111" t="str">
            <v>610</v>
          </cell>
        </row>
        <row r="112">
          <cell r="A112">
            <v>6100</v>
          </cell>
          <cell r="B112" t="str">
            <v>114001300142</v>
          </cell>
          <cell r="C112" t="str">
            <v>114</v>
          </cell>
          <cell r="D112" t="str">
            <v>114001</v>
          </cell>
          <cell r="E112" t="str">
            <v>ساير حسابها و اسناد دريافتني</v>
          </cell>
          <cell r="F112" t="str">
            <v>علي الحساب حقوق</v>
          </cell>
          <cell r="G112" t="str">
            <v>300142</v>
          </cell>
          <cell r="H112" t="str">
            <v>فروتني قهرماني احمد</v>
          </cell>
          <cell r="P112" t="str">
            <v>610</v>
          </cell>
        </row>
        <row r="113">
          <cell r="A113">
            <v>6100</v>
          </cell>
          <cell r="B113" t="str">
            <v>114001300143</v>
          </cell>
          <cell r="C113" t="str">
            <v>114</v>
          </cell>
          <cell r="D113" t="str">
            <v>114001</v>
          </cell>
          <cell r="E113" t="str">
            <v>ساير حسابها و اسناد دريافتني</v>
          </cell>
          <cell r="F113" t="str">
            <v>علي الحساب حقوق</v>
          </cell>
          <cell r="G113" t="str">
            <v>300143</v>
          </cell>
          <cell r="H113" t="str">
            <v>وفائي نهر مهدي</v>
          </cell>
          <cell r="P113" t="str">
            <v>610</v>
          </cell>
        </row>
        <row r="114">
          <cell r="A114">
            <v>6100</v>
          </cell>
          <cell r="B114" t="str">
            <v>114001300145</v>
          </cell>
          <cell r="C114" t="str">
            <v>114</v>
          </cell>
          <cell r="D114" t="str">
            <v>114001</v>
          </cell>
          <cell r="E114" t="str">
            <v>ساير حسابها و اسناد دريافتني</v>
          </cell>
          <cell r="F114" t="str">
            <v>علي الحساب حقوق</v>
          </cell>
          <cell r="G114" t="str">
            <v>300145</v>
          </cell>
          <cell r="H114" t="str">
            <v>طريقت نيا يعقوب</v>
          </cell>
          <cell r="P114" t="str">
            <v>610</v>
          </cell>
        </row>
        <row r="115">
          <cell r="A115">
            <v>6100</v>
          </cell>
          <cell r="B115" t="str">
            <v>114001300146</v>
          </cell>
          <cell r="C115" t="str">
            <v>114</v>
          </cell>
          <cell r="D115" t="str">
            <v>114001</v>
          </cell>
          <cell r="E115" t="str">
            <v>ساير حسابها و اسناد دريافتني</v>
          </cell>
          <cell r="F115" t="str">
            <v>علي الحساب حقوق</v>
          </cell>
          <cell r="G115" t="str">
            <v>300146</v>
          </cell>
          <cell r="H115" t="str">
            <v>شمس آذر ميرعلي</v>
          </cell>
          <cell r="P115" t="str">
            <v>610</v>
          </cell>
        </row>
        <row r="116">
          <cell r="A116">
            <v>6100</v>
          </cell>
          <cell r="B116" t="str">
            <v>114001300147</v>
          </cell>
          <cell r="C116" t="str">
            <v>114</v>
          </cell>
          <cell r="D116" t="str">
            <v>114001</v>
          </cell>
          <cell r="E116" t="str">
            <v>ساير حسابها و اسناد دريافتني</v>
          </cell>
          <cell r="F116" t="str">
            <v>علي الحساب حقوق</v>
          </cell>
          <cell r="G116" t="str">
            <v>300147</v>
          </cell>
          <cell r="H116" t="str">
            <v>فرشباف عبهري يوسف</v>
          </cell>
          <cell r="P116" t="str">
            <v>610</v>
          </cell>
        </row>
        <row r="117">
          <cell r="A117">
            <v>6100</v>
          </cell>
          <cell r="B117" t="str">
            <v>114001300148</v>
          </cell>
          <cell r="C117" t="str">
            <v>114</v>
          </cell>
          <cell r="D117" t="str">
            <v>114001</v>
          </cell>
          <cell r="E117" t="str">
            <v>ساير حسابها و اسناد دريافتني</v>
          </cell>
          <cell r="F117" t="str">
            <v>علي الحساب حقوق</v>
          </cell>
          <cell r="G117" t="str">
            <v>300148</v>
          </cell>
          <cell r="H117" t="str">
            <v>شفيعي عنصرودي داريوش</v>
          </cell>
          <cell r="P117" t="str">
            <v>610</v>
          </cell>
        </row>
        <row r="118">
          <cell r="A118">
            <v>6100</v>
          </cell>
          <cell r="B118" t="str">
            <v>114001300149</v>
          </cell>
          <cell r="C118" t="str">
            <v>114</v>
          </cell>
          <cell r="D118" t="str">
            <v>114001</v>
          </cell>
          <cell r="E118" t="str">
            <v>ساير حسابها و اسناد دريافتني</v>
          </cell>
          <cell r="F118" t="str">
            <v>علي الحساب حقوق</v>
          </cell>
          <cell r="G118" t="str">
            <v>300149</v>
          </cell>
          <cell r="H118" t="str">
            <v>مردان پور دامن آباد خسرو</v>
          </cell>
          <cell r="P118" t="str">
            <v>610</v>
          </cell>
        </row>
        <row r="119">
          <cell r="A119">
            <v>6100</v>
          </cell>
          <cell r="B119" t="str">
            <v>114001300151</v>
          </cell>
          <cell r="C119" t="str">
            <v>114</v>
          </cell>
          <cell r="D119" t="str">
            <v>114001</v>
          </cell>
          <cell r="E119" t="str">
            <v>ساير حسابها و اسناد دريافتني</v>
          </cell>
          <cell r="F119" t="str">
            <v>علي الحساب حقوق</v>
          </cell>
          <cell r="G119" t="str">
            <v>300151</v>
          </cell>
          <cell r="H119" t="str">
            <v>امجدي رحيم</v>
          </cell>
          <cell r="P119" t="str">
            <v>610</v>
          </cell>
        </row>
        <row r="120">
          <cell r="A120">
            <v>6100</v>
          </cell>
          <cell r="B120" t="str">
            <v>114001300152</v>
          </cell>
          <cell r="C120" t="str">
            <v>114</v>
          </cell>
          <cell r="D120" t="str">
            <v>114001</v>
          </cell>
          <cell r="E120" t="str">
            <v>ساير حسابها و اسناد دريافتني</v>
          </cell>
          <cell r="F120" t="str">
            <v>علي الحساب حقوق</v>
          </cell>
          <cell r="G120" t="str">
            <v>300152</v>
          </cell>
          <cell r="H120" t="str">
            <v>حسن زاده حميد</v>
          </cell>
          <cell r="P120" t="str">
            <v>610</v>
          </cell>
        </row>
        <row r="121">
          <cell r="A121">
            <v>6100</v>
          </cell>
          <cell r="B121" t="str">
            <v>114001300154</v>
          </cell>
          <cell r="C121" t="str">
            <v>114</v>
          </cell>
          <cell r="D121" t="str">
            <v>114001</v>
          </cell>
          <cell r="E121" t="str">
            <v>ساير حسابها و اسناد دريافتني</v>
          </cell>
          <cell r="F121" t="str">
            <v>علي الحساب حقوق</v>
          </cell>
          <cell r="G121" t="str">
            <v>300154</v>
          </cell>
          <cell r="H121" t="str">
            <v>زارعي ارزيل مصطفي</v>
          </cell>
          <cell r="P121" t="str">
            <v>610</v>
          </cell>
        </row>
        <row r="122">
          <cell r="A122">
            <v>6100</v>
          </cell>
          <cell r="B122" t="str">
            <v>114001300155</v>
          </cell>
          <cell r="C122" t="str">
            <v>114</v>
          </cell>
          <cell r="D122" t="str">
            <v>114001</v>
          </cell>
          <cell r="E122" t="str">
            <v>ساير حسابها و اسناد دريافتني</v>
          </cell>
          <cell r="F122" t="str">
            <v>علي الحساب حقوق</v>
          </cell>
          <cell r="G122" t="str">
            <v>300155</v>
          </cell>
          <cell r="H122" t="str">
            <v>قليپور سفيداني حسين</v>
          </cell>
          <cell r="P122" t="str">
            <v>610</v>
          </cell>
        </row>
        <row r="123">
          <cell r="A123">
            <v>6100</v>
          </cell>
          <cell r="B123" t="str">
            <v>114001300156</v>
          </cell>
          <cell r="C123" t="str">
            <v>114</v>
          </cell>
          <cell r="D123" t="str">
            <v>114001</v>
          </cell>
          <cell r="E123" t="str">
            <v>ساير حسابها و اسناد دريافتني</v>
          </cell>
          <cell r="F123" t="str">
            <v>علي الحساب حقوق</v>
          </cell>
          <cell r="G123" t="str">
            <v>300156</v>
          </cell>
          <cell r="H123" t="str">
            <v>حسينيان سيروس</v>
          </cell>
          <cell r="P123" t="str">
            <v>610</v>
          </cell>
        </row>
        <row r="124">
          <cell r="A124">
            <v>6100</v>
          </cell>
          <cell r="B124" t="str">
            <v>114001300157</v>
          </cell>
          <cell r="C124" t="str">
            <v>114</v>
          </cell>
          <cell r="D124" t="str">
            <v>114001</v>
          </cell>
          <cell r="E124" t="str">
            <v>ساير حسابها و اسناد دريافتني</v>
          </cell>
          <cell r="F124" t="str">
            <v>علي الحساب حقوق</v>
          </cell>
          <cell r="G124" t="str">
            <v>300157</v>
          </cell>
          <cell r="H124" t="str">
            <v>معصومي خدايار</v>
          </cell>
          <cell r="P124" t="str">
            <v>610</v>
          </cell>
        </row>
        <row r="125">
          <cell r="A125">
            <v>6100</v>
          </cell>
          <cell r="B125" t="str">
            <v>114001300160</v>
          </cell>
          <cell r="C125" t="str">
            <v>114</v>
          </cell>
          <cell r="D125" t="str">
            <v>114001</v>
          </cell>
          <cell r="E125" t="str">
            <v>ساير حسابها و اسناد دريافتني</v>
          </cell>
          <cell r="F125" t="str">
            <v>علي الحساب حقوق</v>
          </cell>
          <cell r="G125" t="str">
            <v>300160</v>
          </cell>
          <cell r="H125" t="str">
            <v>عالم وحيد</v>
          </cell>
          <cell r="P125" t="str">
            <v>610</v>
          </cell>
        </row>
        <row r="126">
          <cell r="A126">
            <v>6100</v>
          </cell>
          <cell r="B126" t="str">
            <v>114001300162</v>
          </cell>
          <cell r="C126" t="str">
            <v>114</v>
          </cell>
          <cell r="D126" t="str">
            <v>114001</v>
          </cell>
          <cell r="E126" t="str">
            <v>ساير حسابها و اسناد دريافتني</v>
          </cell>
          <cell r="F126" t="str">
            <v>علي الحساب حقوق</v>
          </cell>
          <cell r="G126" t="str">
            <v>300162</v>
          </cell>
          <cell r="H126" t="str">
            <v>محمدي جابر</v>
          </cell>
          <cell r="P126" t="str">
            <v>610</v>
          </cell>
        </row>
        <row r="127">
          <cell r="A127">
            <v>6100</v>
          </cell>
          <cell r="B127" t="str">
            <v>114001300182</v>
          </cell>
          <cell r="C127" t="str">
            <v>114</v>
          </cell>
          <cell r="D127" t="str">
            <v>114001</v>
          </cell>
          <cell r="E127" t="str">
            <v>ساير حسابها و اسناد دريافتني</v>
          </cell>
          <cell r="F127" t="str">
            <v>علي الحساب حقوق</v>
          </cell>
          <cell r="G127" t="str">
            <v>300182</v>
          </cell>
          <cell r="H127" t="str">
            <v>اصلاني مقدم علي</v>
          </cell>
          <cell r="P127" t="str">
            <v>610</v>
          </cell>
        </row>
        <row r="128">
          <cell r="A128">
            <v>6100</v>
          </cell>
          <cell r="B128" t="str">
            <v>114001300206</v>
          </cell>
          <cell r="C128" t="str">
            <v>114</v>
          </cell>
          <cell r="D128" t="str">
            <v>114001</v>
          </cell>
          <cell r="E128" t="str">
            <v>ساير حسابها و اسناد دريافتني</v>
          </cell>
          <cell r="F128" t="str">
            <v>علي الحساب حقوق</v>
          </cell>
          <cell r="G128" t="str">
            <v>300206</v>
          </cell>
          <cell r="H128" t="str">
            <v>كامران هزه بران محمدرضا</v>
          </cell>
          <cell r="P128" t="str">
            <v>610</v>
          </cell>
        </row>
        <row r="129">
          <cell r="A129">
            <v>6100</v>
          </cell>
          <cell r="B129" t="str">
            <v>114001300208</v>
          </cell>
          <cell r="C129" t="str">
            <v>114</v>
          </cell>
          <cell r="D129" t="str">
            <v>114001</v>
          </cell>
          <cell r="E129" t="str">
            <v>ساير حسابها و اسناد دريافتني</v>
          </cell>
          <cell r="F129" t="str">
            <v>علي الحساب حقوق</v>
          </cell>
          <cell r="G129" t="str">
            <v>300208</v>
          </cell>
          <cell r="H129" t="str">
            <v>جعفرزاده رسول</v>
          </cell>
          <cell r="P129" t="str">
            <v>610</v>
          </cell>
        </row>
        <row r="130">
          <cell r="A130">
            <v>6100</v>
          </cell>
          <cell r="B130" t="str">
            <v>114001300218</v>
          </cell>
          <cell r="C130" t="str">
            <v>114</v>
          </cell>
          <cell r="D130" t="str">
            <v>114001</v>
          </cell>
          <cell r="E130" t="str">
            <v>ساير حسابها و اسناد دريافتني</v>
          </cell>
          <cell r="F130" t="str">
            <v>علي الحساب حقوق</v>
          </cell>
          <cell r="G130" t="str">
            <v>300218</v>
          </cell>
          <cell r="H130" t="str">
            <v>يحيي پور داخل مرتضي</v>
          </cell>
          <cell r="P130" t="str">
            <v>610</v>
          </cell>
        </row>
        <row r="131">
          <cell r="A131">
            <v>6100</v>
          </cell>
          <cell r="B131" t="str">
            <v>114001300234</v>
          </cell>
          <cell r="C131" t="str">
            <v>114</v>
          </cell>
          <cell r="D131" t="str">
            <v>114001</v>
          </cell>
          <cell r="E131" t="str">
            <v>ساير حسابها و اسناد دريافتني</v>
          </cell>
          <cell r="F131" t="str">
            <v>علي الحساب حقوق</v>
          </cell>
          <cell r="G131" t="str">
            <v>300234</v>
          </cell>
          <cell r="H131" t="str">
            <v>عبداله ميرشكارلو عليرضا</v>
          </cell>
          <cell r="P131" t="str">
            <v>610</v>
          </cell>
        </row>
        <row r="132">
          <cell r="A132">
            <v>6100</v>
          </cell>
          <cell r="B132" t="str">
            <v>114001300241</v>
          </cell>
          <cell r="C132" t="str">
            <v>114</v>
          </cell>
          <cell r="D132" t="str">
            <v>114001</v>
          </cell>
          <cell r="E132" t="str">
            <v>ساير حسابها و اسناد دريافتني</v>
          </cell>
          <cell r="F132" t="str">
            <v>علي الحساب حقوق</v>
          </cell>
          <cell r="G132" t="str">
            <v>300241</v>
          </cell>
          <cell r="H132" t="str">
            <v>همتي قراملكي عليرضا</v>
          </cell>
          <cell r="P132" t="str">
            <v>610</v>
          </cell>
        </row>
        <row r="133">
          <cell r="A133">
            <v>6100</v>
          </cell>
          <cell r="B133" t="str">
            <v>114001300248</v>
          </cell>
          <cell r="C133" t="str">
            <v>114</v>
          </cell>
          <cell r="D133" t="str">
            <v>114001</v>
          </cell>
          <cell r="E133" t="str">
            <v>ساير حسابها و اسناد دريافتني</v>
          </cell>
          <cell r="F133" t="str">
            <v>علي الحساب حقوق</v>
          </cell>
          <cell r="G133" t="str">
            <v>300248</v>
          </cell>
          <cell r="H133" t="str">
            <v>واحدي باويل محمدحسين</v>
          </cell>
          <cell r="P133" t="str">
            <v>610</v>
          </cell>
        </row>
        <row r="134">
          <cell r="A134">
            <v>6100</v>
          </cell>
          <cell r="B134" t="str">
            <v>114001300001</v>
          </cell>
          <cell r="C134" t="str">
            <v>114</v>
          </cell>
          <cell r="D134" t="str">
            <v>114001</v>
          </cell>
          <cell r="E134" t="str">
            <v>ساير حسابها و اسناد دريافتني</v>
          </cell>
          <cell r="F134" t="str">
            <v>علي الحساب حقوق</v>
          </cell>
          <cell r="G134" t="str">
            <v>300001</v>
          </cell>
          <cell r="H134" t="str">
            <v>فتاحي رسول</v>
          </cell>
          <cell r="P134" t="str">
            <v>610</v>
          </cell>
        </row>
        <row r="135">
          <cell r="A135">
            <v>6100</v>
          </cell>
          <cell r="B135" t="str">
            <v>114001300048</v>
          </cell>
          <cell r="C135" t="str">
            <v>114</v>
          </cell>
          <cell r="D135" t="str">
            <v>114001</v>
          </cell>
          <cell r="E135" t="str">
            <v>ساير حسابها و اسناد دريافتني</v>
          </cell>
          <cell r="F135" t="str">
            <v>علي الحساب حقوق</v>
          </cell>
          <cell r="G135" t="str">
            <v>300048</v>
          </cell>
          <cell r="H135" t="str">
            <v>ممي پور بارنجي سعيد</v>
          </cell>
          <cell r="P135" t="str">
            <v>610</v>
          </cell>
        </row>
        <row r="136">
          <cell r="A136">
            <v>6100</v>
          </cell>
          <cell r="B136" t="str">
            <v>114001300067</v>
          </cell>
          <cell r="C136" t="str">
            <v>114</v>
          </cell>
          <cell r="D136" t="str">
            <v>114001</v>
          </cell>
          <cell r="E136" t="str">
            <v>ساير حسابها و اسناد دريافتني</v>
          </cell>
          <cell r="F136" t="str">
            <v>علي الحساب حقوق</v>
          </cell>
          <cell r="G136" t="str">
            <v>300067</v>
          </cell>
          <cell r="H136" t="str">
            <v>صباغي جديد حسن</v>
          </cell>
          <cell r="P136" t="str">
            <v>610</v>
          </cell>
        </row>
        <row r="137">
          <cell r="A137">
            <v>6100</v>
          </cell>
          <cell r="B137" t="str">
            <v>114001300083</v>
          </cell>
          <cell r="C137" t="str">
            <v>114</v>
          </cell>
          <cell r="D137" t="str">
            <v>114001</v>
          </cell>
          <cell r="E137" t="str">
            <v>ساير حسابها و اسناد دريافتني</v>
          </cell>
          <cell r="F137" t="str">
            <v>علي الحساب حقوق</v>
          </cell>
          <cell r="G137" t="str">
            <v>300083</v>
          </cell>
          <cell r="H137" t="str">
            <v>ميرزالو جواد</v>
          </cell>
          <cell r="P137" t="str">
            <v>610</v>
          </cell>
        </row>
        <row r="138">
          <cell r="A138">
            <v>6100</v>
          </cell>
          <cell r="B138" t="str">
            <v>114001300110</v>
          </cell>
          <cell r="C138" t="str">
            <v>114</v>
          </cell>
          <cell r="D138" t="str">
            <v>114001</v>
          </cell>
          <cell r="E138" t="str">
            <v>ساير حسابها و اسناد دريافتني</v>
          </cell>
          <cell r="F138" t="str">
            <v>علي الحساب حقوق</v>
          </cell>
          <cell r="G138" t="str">
            <v>300110</v>
          </cell>
          <cell r="H138" t="str">
            <v>فروغي زهرا</v>
          </cell>
          <cell r="P138" t="str">
            <v>610</v>
          </cell>
        </row>
        <row r="139">
          <cell r="A139">
            <v>6100</v>
          </cell>
          <cell r="B139" t="str">
            <v>114001300124</v>
          </cell>
          <cell r="C139" t="str">
            <v>114</v>
          </cell>
          <cell r="D139" t="str">
            <v>114001</v>
          </cell>
          <cell r="E139" t="str">
            <v>ساير حسابها و اسناد دريافتني</v>
          </cell>
          <cell r="F139" t="str">
            <v>علي الحساب حقوق</v>
          </cell>
          <cell r="G139" t="str">
            <v>300124</v>
          </cell>
          <cell r="H139" t="str">
            <v>محب حق رحيم</v>
          </cell>
          <cell r="P139" t="str">
            <v>610</v>
          </cell>
        </row>
        <row r="140">
          <cell r="A140">
            <v>6100</v>
          </cell>
          <cell r="B140" t="str">
            <v>114001300153</v>
          </cell>
          <cell r="C140" t="str">
            <v>114</v>
          </cell>
          <cell r="D140" t="str">
            <v>114001</v>
          </cell>
          <cell r="E140" t="str">
            <v>ساير حسابها و اسناد دريافتني</v>
          </cell>
          <cell r="F140" t="str">
            <v>علي الحساب حقوق</v>
          </cell>
          <cell r="G140" t="str">
            <v>300153</v>
          </cell>
          <cell r="H140" t="str">
            <v>محمدپور مهدوي احمدرضا</v>
          </cell>
          <cell r="P140" t="str">
            <v>610</v>
          </cell>
        </row>
        <row r="141">
          <cell r="A141">
            <v>6100</v>
          </cell>
          <cell r="B141" t="str">
            <v>114001300158</v>
          </cell>
          <cell r="C141" t="str">
            <v>114</v>
          </cell>
          <cell r="D141" t="str">
            <v>114001</v>
          </cell>
          <cell r="E141" t="str">
            <v>ساير حسابها و اسناد دريافتني</v>
          </cell>
          <cell r="F141" t="str">
            <v>علي الحساب حقوق</v>
          </cell>
          <cell r="G141" t="str">
            <v>300158</v>
          </cell>
          <cell r="H141" t="str">
            <v>تقي پور متقيان نوبري رحيم</v>
          </cell>
          <cell r="P141" t="str">
            <v>610</v>
          </cell>
        </row>
        <row r="142">
          <cell r="A142">
            <v>6100</v>
          </cell>
          <cell r="B142" t="str">
            <v>114001300163</v>
          </cell>
          <cell r="C142" t="str">
            <v>114</v>
          </cell>
          <cell r="D142" t="str">
            <v>114001</v>
          </cell>
          <cell r="E142" t="str">
            <v>ساير حسابها و اسناد دريافتني</v>
          </cell>
          <cell r="F142" t="str">
            <v>علي الحساب حقوق</v>
          </cell>
          <cell r="G142" t="str">
            <v>300163</v>
          </cell>
          <cell r="H142" t="str">
            <v>روشناس شهرام</v>
          </cell>
          <cell r="P142" t="str">
            <v>610</v>
          </cell>
        </row>
        <row r="143">
          <cell r="A143">
            <v>6100</v>
          </cell>
          <cell r="B143" t="str">
            <v>114001300165</v>
          </cell>
          <cell r="C143" t="str">
            <v>114</v>
          </cell>
          <cell r="D143" t="str">
            <v>114001</v>
          </cell>
          <cell r="E143" t="str">
            <v>ساير حسابها و اسناد دريافتني</v>
          </cell>
          <cell r="F143" t="str">
            <v>علي الحساب حقوق</v>
          </cell>
          <cell r="G143" t="str">
            <v>300165</v>
          </cell>
          <cell r="H143" t="str">
            <v>تهم بهنام</v>
          </cell>
          <cell r="P143" t="str">
            <v>610</v>
          </cell>
        </row>
        <row r="144">
          <cell r="A144">
            <v>6100</v>
          </cell>
          <cell r="B144" t="str">
            <v>114001300170</v>
          </cell>
          <cell r="C144" t="str">
            <v>114</v>
          </cell>
          <cell r="D144" t="str">
            <v>114001</v>
          </cell>
          <cell r="E144" t="str">
            <v>ساير حسابها و اسناد دريافتني</v>
          </cell>
          <cell r="F144" t="str">
            <v>علي الحساب حقوق</v>
          </cell>
          <cell r="G144" t="str">
            <v>300170</v>
          </cell>
          <cell r="H144" t="str">
            <v>فتحي سياوش</v>
          </cell>
          <cell r="P144" t="str">
            <v>610</v>
          </cell>
        </row>
        <row r="145">
          <cell r="A145">
            <v>6100</v>
          </cell>
          <cell r="B145" t="str">
            <v>114001300171</v>
          </cell>
          <cell r="C145" t="str">
            <v>114</v>
          </cell>
          <cell r="D145" t="str">
            <v>114001</v>
          </cell>
          <cell r="E145" t="str">
            <v>ساير حسابها و اسناد دريافتني</v>
          </cell>
          <cell r="F145" t="str">
            <v>علي الحساب حقوق</v>
          </cell>
          <cell r="G145" t="str">
            <v>300171</v>
          </cell>
          <cell r="H145" t="str">
            <v>اميرحقيان سعيد</v>
          </cell>
          <cell r="P145" t="str">
            <v>610</v>
          </cell>
        </row>
        <row r="146">
          <cell r="A146">
            <v>6100</v>
          </cell>
          <cell r="B146" t="str">
            <v>114001300172</v>
          </cell>
          <cell r="C146" t="str">
            <v>114</v>
          </cell>
          <cell r="D146" t="str">
            <v>114001</v>
          </cell>
          <cell r="E146" t="str">
            <v>ساير حسابها و اسناد دريافتني</v>
          </cell>
          <cell r="F146" t="str">
            <v>علي الحساب حقوق</v>
          </cell>
          <cell r="G146" t="str">
            <v>300172</v>
          </cell>
          <cell r="H146" t="str">
            <v>عليزاد پورسعيدي حامد</v>
          </cell>
          <cell r="P146" t="str">
            <v>610</v>
          </cell>
        </row>
        <row r="147">
          <cell r="A147">
            <v>6100</v>
          </cell>
          <cell r="B147" t="str">
            <v>114001300176</v>
          </cell>
          <cell r="C147" t="str">
            <v>114</v>
          </cell>
          <cell r="D147" t="str">
            <v>114001</v>
          </cell>
          <cell r="E147" t="str">
            <v>ساير حسابها و اسناد دريافتني</v>
          </cell>
          <cell r="F147" t="str">
            <v>علي الحساب حقوق</v>
          </cell>
          <cell r="G147" t="str">
            <v>300176</v>
          </cell>
          <cell r="H147" t="str">
            <v>قليپور قراجه بهروز</v>
          </cell>
          <cell r="P147" t="str">
            <v>610</v>
          </cell>
        </row>
        <row r="148">
          <cell r="A148">
            <v>6100</v>
          </cell>
          <cell r="B148" t="str">
            <v>114001300183</v>
          </cell>
          <cell r="C148" t="str">
            <v>114</v>
          </cell>
          <cell r="D148" t="str">
            <v>114001</v>
          </cell>
          <cell r="E148" t="str">
            <v>ساير حسابها و اسناد دريافتني</v>
          </cell>
          <cell r="F148" t="str">
            <v>علي الحساب حقوق</v>
          </cell>
          <cell r="G148" t="str">
            <v>300183</v>
          </cell>
          <cell r="H148" t="str">
            <v>سليماني رضا</v>
          </cell>
          <cell r="P148" t="str">
            <v>610</v>
          </cell>
        </row>
        <row r="149">
          <cell r="A149">
            <v>6100</v>
          </cell>
          <cell r="B149" t="str">
            <v>114001300312</v>
          </cell>
          <cell r="C149" t="str">
            <v>114</v>
          </cell>
          <cell r="D149" t="str">
            <v>114001</v>
          </cell>
          <cell r="E149" t="str">
            <v>ساير حسابها و اسناد دريافتني</v>
          </cell>
          <cell r="F149" t="str">
            <v>علي الحساب حقوق</v>
          </cell>
          <cell r="G149" t="str">
            <v>300312</v>
          </cell>
          <cell r="H149" t="str">
            <v>غنيمتي محمد</v>
          </cell>
          <cell r="P149" t="str">
            <v>610</v>
          </cell>
        </row>
        <row r="150">
          <cell r="A150">
            <v>6100</v>
          </cell>
          <cell r="B150" t="str">
            <v>114001300051</v>
          </cell>
          <cell r="C150" t="str">
            <v>114</v>
          </cell>
          <cell r="D150" t="str">
            <v>114001</v>
          </cell>
          <cell r="E150" t="str">
            <v>ساير حسابها و اسناد دريافتني</v>
          </cell>
          <cell r="F150" t="str">
            <v>علي الحساب حقوق</v>
          </cell>
          <cell r="G150" t="str">
            <v>300051</v>
          </cell>
          <cell r="H150" t="str">
            <v>فتحي نصرت</v>
          </cell>
          <cell r="P150" t="str">
            <v>610</v>
          </cell>
        </row>
        <row r="151">
          <cell r="A151">
            <v>6100</v>
          </cell>
          <cell r="B151" t="str">
            <v>114001300168</v>
          </cell>
          <cell r="C151" t="str">
            <v>114</v>
          </cell>
          <cell r="D151" t="str">
            <v>114001</v>
          </cell>
          <cell r="E151" t="str">
            <v>ساير حسابها و اسناد دريافتني</v>
          </cell>
          <cell r="F151" t="str">
            <v>علي الحساب حقوق</v>
          </cell>
          <cell r="G151" t="str">
            <v>300168</v>
          </cell>
          <cell r="H151" t="str">
            <v>بابكان ياشار</v>
          </cell>
          <cell r="P151" t="str">
            <v>610</v>
          </cell>
        </row>
        <row r="152">
          <cell r="A152">
            <v>6100</v>
          </cell>
          <cell r="B152" t="str">
            <v>114001300169</v>
          </cell>
          <cell r="C152" t="str">
            <v>114</v>
          </cell>
          <cell r="D152" t="str">
            <v>114001</v>
          </cell>
          <cell r="E152" t="str">
            <v>ساير حسابها و اسناد دريافتني</v>
          </cell>
          <cell r="F152" t="str">
            <v>علي الحساب حقوق</v>
          </cell>
          <cell r="G152" t="str">
            <v>300169</v>
          </cell>
          <cell r="H152" t="str">
            <v>منظر خسروشاهي اميرعلي</v>
          </cell>
          <cell r="P152" t="str">
            <v>610</v>
          </cell>
        </row>
        <row r="153">
          <cell r="A153">
            <v>6100</v>
          </cell>
          <cell r="B153" t="str">
            <v>114001300173</v>
          </cell>
          <cell r="C153" t="str">
            <v>114</v>
          </cell>
          <cell r="D153" t="str">
            <v>114001</v>
          </cell>
          <cell r="E153" t="str">
            <v>ساير حسابها و اسناد دريافتني</v>
          </cell>
          <cell r="F153" t="str">
            <v>علي الحساب حقوق</v>
          </cell>
          <cell r="G153" t="str">
            <v>300173</v>
          </cell>
          <cell r="H153" t="str">
            <v>قنبري اهري محمدرضا</v>
          </cell>
          <cell r="P153" t="str">
            <v>610</v>
          </cell>
        </row>
        <row r="154">
          <cell r="A154">
            <v>6100</v>
          </cell>
          <cell r="B154" t="str">
            <v>114001300185</v>
          </cell>
          <cell r="C154" t="str">
            <v>114</v>
          </cell>
          <cell r="D154" t="str">
            <v>114001</v>
          </cell>
          <cell r="E154" t="str">
            <v>ساير حسابها و اسناد دريافتني</v>
          </cell>
          <cell r="F154" t="str">
            <v>علي الحساب حقوق</v>
          </cell>
          <cell r="G154" t="str">
            <v>300185</v>
          </cell>
          <cell r="H154" t="str">
            <v>عوني عليرضا</v>
          </cell>
          <cell r="P154" t="str">
            <v>610</v>
          </cell>
        </row>
        <row r="155">
          <cell r="A155">
            <v>6100</v>
          </cell>
          <cell r="B155" t="str">
            <v>114001300187</v>
          </cell>
          <cell r="C155" t="str">
            <v>114</v>
          </cell>
          <cell r="D155" t="str">
            <v>114001</v>
          </cell>
          <cell r="E155" t="str">
            <v>ساير حسابها و اسناد دريافتني</v>
          </cell>
          <cell r="F155" t="str">
            <v>علي الحساب حقوق</v>
          </cell>
          <cell r="G155" t="str">
            <v>300187</v>
          </cell>
          <cell r="H155" t="str">
            <v>حاجي حيدري ممقاني مهدي</v>
          </cell>
          <cell r="P155" t="str">
            <v>610</v>
          </cell>
        </row>
        <row r="156">
          <cell r="A156">
            <v>6100</v>
          </cell>
          <cell r="B156" t="str">
            <v>114001300191</v>
          </cell>
          <cell r="C156" t="str">
            <v>114</v>
          </cell>
          <cell r="D156" t="str">
            <v>114001</v>
          </cell>
          <cell r="E156" t="str">
            <v>ساير حسابها و اسناد دريافتني</v>
          </cell>
          <cell r="F156" t="str">
            <v>علي الحساب حقوق</v>
          </cell>
          <cell r="G156" t="str">
            <v>300191</v>
          </cell>
          <cell r="H156" t="str">
            <v>باقر قازيار رشيد</v>
          </cell>
          <cell r="P156" t="str">
            <v>610</v>
          </cell>
        </row>
        <row r="157">
          <cell r="A157">
            <v>6100</v>
          </cell>
          <cell r="B157" t="str">
            <v>114001300195</v>
          </cell>
          <cell r="C157" t="str">
            <v>114</v>
          </cell>
          <cell r="D157" t="str">
            <v>114001</v>
          </cell>
          <cell r="E157" t="str">
            <v>ساير حسابها و اسناد دريافتني</v>
          </cell>
          <cell r="F157" t="str">
            <v>علي الحساب حقوق</v>
          </cell>
          <cell r="G157" t="str">
            <v>300195</v>
          </cell>
          <cell r="H157" t="str">
            <v>حريري كهنموئي علي</v>
          </cell>
          <cell r="P157" t="str">
            <v>610</v>
          </cell>
        </row>
        <row r="158">
          <cell r="A158">
            <v>6100</v>
          </cell>
          <cell r="B158" t="str">
            <v>114001300196</v>
          </cell>
          <cell r="C158" t="str">
            <v>114</v>
          </cell>
          <cell r="D158" t="str">
            <v>114001</v>
          </cell>
          <cell r="E158" t="str">
            <v>ساير حسابها و اسناد دريافتني</v>
          </cell>
          <cell r="F158" t="str">
            <v>علي الحساب حقوق</v>
          </cell>
          <cell r="G158" t="str">
            <v>300196</v>
          </cell>
          <cell r="H158" t="str">
            <v>حسيني سيد جواد</v>
          </cell>
          <cell r="P158" t="str">
            <v>610</v>
          </cell>
        </row>
        <row r="159">
          <cell r="A159">
            <v>6100</v>
          </cell>
          <cell r="B159" t="str">
            <v>114001300198</v>
          </cell>
          <cell r="C159" t="str">
            <v>114</v>
          </cell>
          <cell r="D159" t="str">
            <v>114001</v>
          </cell>
          <cell r="E159" t="str">
            <v>ساير حسابها و اسناد دريافتني</v>
          </cell>
          <cell r="F159" t="str">
            <v>علي الحساب حقوق</v>
          </cell>
          <cell r="G159" t="str">
            <v>300198</v>
          </cell>
          <cell r="H159" t="str">
            <v>ميرزائي شكور</v>
          </cell>
          <cell r="P159" t="str">
            <v>610</v>
          </cell>
        </row>
        <row r="160">
          <cell r="A160">
            <v>6100</v>
          </cell>
          <cell r="B160" t="str">
            <v>114001300216</v>
          </cell>
          <cell r="C160" t="str">
            <v>114</v>
          </cell>
          <cell r="D160" t="str">
            <v>114001</v>
          </cell>
          <cell r="E160" t="str">
            <v>ساير حسابها و اسناد دريافتني</v>
          </cell>
          <cell r="F160" t="str">
            <v>علي الحساب حقوق</v>
          </cell>
          <cell r="G160" t="str">
            <v>300216</v>
          </cell>
          <cell r="H160" t="str">
            <v>علي زاده اقبالي نژاد محمدباقر</v>
          </cell>
          <cell r="P160" t="str">
            <v>610</v>
          </cell>
        </row>
        <row r="161">
          <cell r="A161">
            <v>6100</v>
          </cell>
          <cell r="B161" t="str">
            <v>114001300220</v>
          </cell>
          <cell r="C161" t="str">
            <v>114</v>
          </cell>
          <cell r="D161" t="str">
            <v>114001</v>
          </cell>
          <cell r="E161" t="str">
            <v>ساير حسابها و اسناد دريافتني</v>
          </cell>
          <cell r="F161" t="str">
            <v>علي الحساب حقوق</v>
          </cell>
          <cell r="G161" t="str">
            <v>300220</v>
          </cell>
          <cell r="H161" t="str">
            <v>صحت مند قره بابا يوسف</v>
          </cell>
          <cell r="P161" t="str">
            <v>610</v>
          </cell>
        </row>
        <row r="162">
          <cell r="A162">
            <v>6100</v>
          </cell>
          <cell r="B162" t="str">
            <v>114001300240</v>
          </cell>
          <cell r="C162" t="str">
            <v>114</v>
          </cell>
          <cell r="D162" t="str">
            <v>114001</v>
          </cell>
          <cell r="E162" t="str">
            <v>ساير حسابها و اسناد دريافتني</v>
          </cell>
          <cell r="F162" t="str">
            <v>علي الحساب حقوق</v>
          </cell>
          <cell r="G162" t="str">
            <v>300240</v>
          </cell>
          <cell r="H162" t="str">
            <v>شاهد قراملكي ابوالقاسم</v>
          </cell>
          <cell r="P162" t="str">
            <v>610</v>
          </cell>
        </row>
        <row r="163">
          <cell r="A163">
            <v>6100</v>
          </cell>
          <cell r="B163" t="str">
            <v>114001300244</v>
          </cell>
          <cell r="C163" t="str">
            <v>114</v>
          </cell>
          <cell r="D163" t="str">
            <v>114001</v>
          </cell>
          <cell r="E163" t="str">
            <v>ساير حسابها و اسناد دريافتني</v>
          </cell>
          <cell r="F163" t="str">
            <v>علي الحساب حقوق</v>
          </cell>
          <cell r="G163" t="str">
            <v>300244</v>
          </cell>
          <cell r="H163" t="str">
            <v>بزمي حسن</v>
          </cell>
          <cell r="P163" t="str">
            <v>610</v>
          </cell>
        </row>
        <row r="164">
          <cell r="A164">
            <v>6100</v>
          </cell>
          <cell r="B164" t="str">
            <v>114001300250</v>
          </cell>
          <cell r="C164" t="str">
            <v>114</v>
          </cell>
          <cell r="D164" t="str">
            <v>114001</v>
          </cell>
          <cell r="E164" t="str">
            <v>ساير حسابها و اسناد دريافتني</v>
          </cell>
          <cell r="F164" t="str">
            <v>علي الحساب حقوق</v>
          </cell>
          <cell r="G164" t="str">
            <v>300250</v>
          </cell>
          <cell r="H164" t="str">
            <v>برزگر قراملكي محمد</v>
          </cell>
          <cell r="P164" t="str">
            <v>610</v>
          </cell>
        </row>
        <row r="165">
          <cell r="A165">
            <v>6100</v>
          </cell>
          <cell r="B165" t="str">
            <v>114001300259</v>
          </cell>
          <cell r="C165" t="str">
            <v>114</v>
          </cell>
          <cell r="D165" t="str">
            <v>114001</v>
          </cell>
          <cell r="E165" t="str">
            <v>ساير حسابها و اسناد دريافتني</v>
          </cell>
          <cell r="F165" t="str">
            <v>علي الحساب حقوق</v>
          </cell>
          <cell r="G165" t="str">
            <v>300259</v>
          </cell>
          <cell r="H165" t="str">
            <v>ميلي علي</v>
          </cell>
          <cell r="P165" t="str">
            <v>610</v>
          </cell>
        </row>
        <row r="166">
          <cell r="A166">
            <v>6100</v>
          </cell>
          <cell r="B166" t="str">
            <v>114001300305</v>
          </cell>
          <cell r="C166" t="str">
            <v>114</v>
          </cell>
          <cell r="D166" t="str">
            <v>114001</v>
          </cell>
          <cell r="E166" t="str">
            <v>ساير حسابها و اسناد دريافتني</v>
          </cell>
          <cell r="F166" t="str">
            <v>علي الحساب حقوق</v>
          </cell>
          <cell r="G166" t="str">
            <v>300305</v>
          </cell>
          <cell r="H166" t="str">
            <v>خضرلوي اقدم رضا</v>
          </cell>
          <cell r="P166" t="str">
            <v>610</v>
          </cell>
        </row>
        <row r="167">
          <cell r="A167">
            <v>6100</v>
          </cell>
          <cell r="B167" t="str">
            <v>114001300306</v>
          </cell>
          <cell r="C167" t="str">
            <v>114</v>
          </cell>
          <cell r="D167" t="str">
            <v>114001</v>
          </cell>
          <cell r="E167" t="str">
            <v>ساير حسابها و اسناد دريافتني</v>
          </cell>
          <cell r="F167" t="str">
            <v>علي الحساب حقوق</v>
          </cell>
          <cell r="G167" t="str">
            <v>300306</v>
          </cell>
          <cell r="H167" t="str">
            <v>نوري بهروز</v>
          </cell>
          <cell r="P167" t="str">
            <v>610</v>
          </cell>
        </row>
        <row r="168">
          <cell r="A168">
            <v>6100</v>
          </cell>
          <cell r="B168" t="str">
            <v>114001300310</v>
          </cell>
          <cell r="C168" t="str">
            <v>114</v>
          </cell>
          <cell r="D168" t="str">
            <v>114001</v>
          </cell>
          <cell r="E168" t="str">
            <v>ساير حسابها و اسناد دريافتني</v>
          </cell>
          <cell r="F168" t="str">
            <v>علي الحساب حقوق</v>
          </cell>
          <cell r="G168" t="str">
            <v>300310</v>
          </cell>
          <cell r="H168" t="str">
            <v>نوري مسعود</v>
          </cell>
          <cell r="P168" t="str">
            <v>610</v>
          </cell>
        </row>
        <row r="169">
          <cell r="A169">
            <v>6100</v>
          </cell>
          <cell r="B169" t="str">
            <v>114001300144</v>
          </cell>
          <cell r="C169" t="str">
            <v>114</v>
          </cell>
          <cell r="D169" t="str">
            <v>114001</v>
          </cell>
          <cell r="E169" t="str">
            <v>ساير حسابها و اسناد دريافتني</v>
          </cell>
          <cell r="F169" t="str">
            <v>علي الحساب حقوق</v>
          </cell>
          <cell r="G169" t="str">
            <v>300144</v>
          </cell>
          <cell r="H169" t="str">
            <v>آقائي كومله نادر</v>
          </cell>
          <cell r="P169" t="str">
            <v>610</v>
          </cell>
        </row>
        <row r="170">
          <cell r="A170">
            <v>6100</v>
          </cell>
          <cell r="B170" t="str">
            <v>114001300174</v>
          </cell>
          <cell r="C170" t="str">
            <v>114</v>
          </cell>
          <cell r="D170" t="str">
            <v>114001</v>
          </cell>
          <cell r="E170" t="str">
            <v>ساير حسابها و اسناد دريافتني</v>
          </cell>
          <cell r="F170" t="str">
            <v>علي الحساب حقوق</v>
          </cell>
          <cell r="G170" t="str">
            <v>300174</v>
          </cell>
          <cell r="H170" t="str">
            <v>سراجي عنصرودي محمد</v>
          </cell>
          <cell r="P170" t="str">
            <v>610</v>
          </cell>
        </row>
        <row r="171">
          <cell r="A171">
            <v>6100</v>
          </cell>
          <cell r="B171" t="str">
            <v>114001300189</v>
          </cell>
          <cell r="C171" t="str">
            <v>114</v>
          </cell>
          <cell r="D171" t="str">
            <v>114001</v>
          </cell>
          <cell r="E171" t="str">
            <v>ساير حسابها و اسناد دريافتني</v>
          </cell>
          <cell r="F171" t="str">
            <v>علي الحساب حقوق</v>
          </cell>
          <cell r="G171" t="str">
            <v>300189</v>
          </cell>
          <cell r="H171" t="str">
            <v>داناي يوسف</v>
          </cell>
          <cell r="P171" t="str">
            <v>610</v>
          </cell>
        </row>
        <row r="172">
          <cell r="A172">
            <v>6100</v>
          </cell>
          <cell r="B172" t="str">
            <v>114001300194</v>
          </cell>
          <cell r="C172" t="str">
            <v>114</v>
          </cell>
          <cell r="D172" t="str">
            <v>114001</v>
          </cell>
          <cell r="E172" t="str">
            <v>ساير حسابها و اسناد دريافتني</v>
          </cell>
          <cell r="F172" t="str">
            <v>علي الحساب حقوق</v>
          </cell>
          <cell r="G172" t="str">
            <v>300194</v>
          </cell>
          <cell r="H172" t="str">
            <v>كارگر شهرام</v>
          </cell>
          <cell r="P172" t="str">
            <v>610</v>
          </cell>
        </row>
        <row r="173">
          <cell r="A173">
            <v>6100</v>
          </cell>
          <cell r="B173" t="str">
            <v>114001300199</v>
          </cell>
          <cell r="C173" t="str">
            <v>114</v>
          </cell>
          <cell r="D173" t="str">
            <v>114001</v>
          </cell>
          <cell r="E173" t="str">
            <v>ساير حسابها و اسناد دريافتني</v>
          </cell>
          <cell r="F173" t="str">
            <v>علي الحساب حقوق</v>
          </cell>
          <cell r="G173" t="str">
            <v>300199</v>
          </cell>
          <cell r="H173" t="str">
            <v>ناصح قراملكي مهدي</v>
          </cell>
          <cell r="P173" t="str">
            <v>610</v>
          </cell>
        </row>
        <row r="174">
          <cell r="A174">
            <v>6100</v>
          </cell>
          <cell r="B174" t="str">
            <v>114001300201</v>
          </cell>
          <cell r="C174" t="str">
            <v>114</v>
          </cell>
          <cell r="D174" t="str">
            <v>114001</v>
          </cell>
          <cell r="E174" t="str">
            <v>ساير حسابها و اسناد دريافتني</v>
          </cell>
          <cell r="F174" t="str">
            <v>علي الحساب حقوق</v>
          </cell>
          <cell r="G174" t="str">
            <v>300201</v>
          </cell>
          <cell r="H174" t="str">
            <v>حسين زاده فرد سجاد</v>
          </cell>
          <cell r="P174" t="str">
            <v>610</v>
          </cell>
        </row>
        <row r="175">
          <cell r="A175">
            <v>6100</v>
          </cell>
          <cell r="B175" t="str">
            <v>114001300205</v>
          </cell>
          <cell r="C175" t="str">
            <v>114</v>
          </cell>
          <cell r="D175" t="str">
            <v>114001</v>
          </cell>
          <cell r="E175" t="str">
            <v>ساير حسابها و اسناد دريافتني</v>
          </cell>
          <cell r="F175" t="str">
            <v>علي الحساب حقوق</v>
          </cell>
          <cell r="G175" t="str">
            <v>300205</v>
          </cell>
          <cell r="H175" t="str">
            <v>ميرفتاح زاده سيد يوسف</v>
          </cell>
          <cell r="P175" t="str">
            <v>610</v>
          </cell>
        </row>
        <row r="176">
          <cell r="A176">
            <v>6100</v>
          </cell>
          <cell r="B176" t="str">
            <v>114001300210</v>
          </cell>
          <cell r="C176" t="str">
            <v>114</v>
          </cell>
          <cell r="D176" t="str">
            <v>114001</v>
          </cell>
          <cell r="E176" t="str">
            <v>ساير حسابها و اسناد دريافتني</v>
          </cell>
          <cell r="F176" t="str">
            <v>علي الحساب حقوق</v>
          </cell>
          <cell r="G176" t="str">
            <v>300210</v>
          </cell>
          <cell r="H176" t="str">
            <v>احمدي نژاد مجيد</v>
          </cell>
          <cell r="P176" t="str">
            <v>610</v>
          </cell>
        </row>
        <row r="177">
          <cell r="A177">
            <v>6100</v>
          </cell>
          <cell r="B177" t="str">
            <v>114001300214</v>
          </cell>
          <cell r="C177" t="str">
            <v>114</v>
          </cell>
          <cell r="D177" t="str">
            <v>114001</v>
          </cell>
          <cell r="E177" t="str">
            <v>ساير حسابها و اسناد دريافتني</v>
          </cell>
          <cell r="F177" t="str">
            <v>علي الحساب حقوق</v>
          </cell>
          <cell r="G177" t="str">
            <v>300214</v>
          </cell>
          <cell r="H177" t="str">
            <v>صنعتي قراملكي عليرضا</v>
          </cell>
          <cell r="P177" t="str">
            <v>610</v>
          </cell>
        </row>
        <row r="178">
          <cell r="A178">
            <v>6100</v>
          </cell>
          <cell r="B178" t="str">
            <v>114001300215</v>
          </cell>
          <cell r="C178" t="str">
            <v>114</v>
          </cell>
          <cell r="D178" t="str">
            <v>114001</v>
          </cell>
          <cell r="E178" t="str">
            <v>ساير حسابها و اسناد دريافتني</v>
          </cell>
          <cell r="F178" t="str">
            <v>علي الحساب حقوق</v>
          </cell>
          <cell r="G178" t="str">
            <v>300215</v>
          </cell>
          <cell r="H178" t="str">
            <v>هژبر جواد</v>
          </cell>
          <cell r="P178" t="str">
            <v>610</v>
          </cell>
        </row>
        <row r="179">
          <cell r="A179">
            <v>6100</v>
          </cell>
          <cell r="B179" t="str">
            <v>114001300225</v>
          </cell>
          <cell r="C179" t="str">
            <v>114</v>
          </cell>
          <cell r="D179" t="str">
            <v>114001</v>
          </cell>
          <cell r="E179" t="str">
            <v>ساير حسابها و اسناد دريافتني</v>
          </cell>
          <cell r="F179" t="str">
            <v>علي الحساب حقوق</v>
          </cell>
          <cell r="G179" t="str">
            <v>300225</v>
          </cell>
          <cell r="H179" t="str">
            <v>نيك پور رسول</v>
          </cell>
          <cell r="P179" t="str">
            <v>610</v>
          </cell>
        </row>
        <row r="180">
          <cell r="A180">
            <v>6100</v>
          </cell>
          <cell r="B180" t="str">
            <v>114001300226</v>
          </cell>
          <cell r="C180" t="str">
            <v>114</v>
          </cell>
          <cell r="D180" t="str">
            <v>114001</v>
          </cell>
          <cell r="E180" t="str">
            <v>ساير حسابها و اسناد دريافتني</v>
          </cell>
          <cell r="F180" t="str">
            <v>علي الحساب حقوق</v>
          </cell>
          <cell r="G180" t="str">
            <v>300226</v>
          </cell>
          <cell r="H180" t="str">
            <v>طاهباز هادي</v>
          </cell>
          <cell r="P180" t="str">
            <v>610</v>
          </cell>
        </row>
        <row r="181">
          <cell r="A181">
            <v>6100</v>
          </cell>
          <cell r="B181" t="str">
            <v>114001300231</v>
          </cell>
          <cell r="C181" t="str">
            <v>114</v>
          </cell>
          <cell r="D181" t="str">
            <v>114001</v>
          </cell>
          <cell r="E181" t="str">
            <v>ساير حسابها و اسناد دريافتني</v>
          </cell>
          <cell r="F181" t="str">
            <v>علي الحساب حقوق</v>
          </cell>
          <cell r="G181" t="str">
            <v>300231</v>
          </cell>
          <cell r="H181" t="str">
            <v>تمدن خشكناب رضا</v>
          </cell>
          <cell r="P181" t="str">
            <v>610</v>
          </cell>
        </row>
        <row r="182">
          <cell r="A182">
            <v>6100</v>
          </cell>
          <cell r="B182" t="str">
            <v>114001300239</v>
          </cell>
          <cell r="C182" t="str">
            <v>114</v>
          </cell>
          <cell r="D182" t="str">
            <v>114001</v>
          </cell>
          <cell r="E182" t="str">
            <v>ساير حسابها و اسناد دريافتني</v>
          </cell>
          <cell r="F182" t="str">
            <v>علي الحساب حقوق</v>
          </cell>
          <cell r="G182" t="str">
            <v>300239</v>
          </cell>
          <cell r="H182" t="str">
            <v>بهرامي قراملكي محمدعلي</v>
          </cell>
          <cell r="P182" t="str">
            <v>610</v>
          </cell>
        </row>
        <row r="183">
          <cell r="A183">
            <v>6100</v>
          </cell>
          <cell r="B183" t="str">
            <v>114001300249</v>
          </cell>
          <cell r="C183" t="str">
            <v>114</v>
          </cell>
          <cell r="D183" t="str">
            <v>114001</v>
          </cell>
          <cell r="E183" t="str">
            <v>ساير حسابها و اسناد دريافتني</v>
          </cell>
          <cell r="F183" t="str">
            <v>علي الحساب حقوق</v>
          </cell>
          <cell r="G183" t="str">
            <v>300249</v>
          </cell>
          <cell r="H183" t="str">
            <v>آقاداداش كرامتي داود</v>
          </cell>
          <cell r="P183" t="str">
            <v>610</v>
          </cell>
        </row>
        <row r="184">
          <cell r="A184">
            <v>6100</v>
          </cell>
          <cell r="B184" t="str">
            <v>114001300307</v>
          </cell>
          <cell r="C184" t="str">
            <v>114</v>
          </cell>
          <cell r="D184" t="str">
            <v>114001</v>
          </cell>
          <cell r="E184" t="str">
            <v>ساير حسابها و اسناد دريافتني</v>
          </cell>
          <cell r="F184" t="str">
            <v>علي الحساب حقوق</v>
          </cell>
          <cell r="G184" t="str">
            <v>300307</v>
          </cell>
          <cell r="H184" t="str">
            <v>سعيدي قراملكي حسين</v>
          </cell>
          <cell r="P184" t="str">
            <v>610</v>
          </cell>
        </row>
        <row r="185">
          <cell r="A185">
            <v>6100</v>
          </cell>
          <cell r="B185" t="str">
            <v>114001300211</v>
          </cell>
          <cell r="C185" t="str">
            <v>114</v>
          </cell>
          <cell r="D185" t="str">
            <v>114001</v>
          </cell>
          <cell r="E185" t="str">
            <v>ساير حسابها و اسناد دريافتني</v>
          </cell>
          <cell r="F185" t="str">
            <v>علي الحساب حقوق</v>
          </cell>
          <cell r="G185" t="str">
            <v>300211</v>
          </cell>
          <cell r="H185" t="str">
            <v>جعفرنژاد عليرضا</v>
          </cell>
          <cell r="P185" t="str">
            <v>610</v>
          </cell>
        </row>
        <row r="186">
          <cell r="A186">
            <v>6100</v>
          </cell>
          <cell r="B186" t="str">
            <v>114001300219</v>
          </cell>
          <cell r="C186" t="str">
            <v>114</v>
          </cell>
          <cell r="D186" t="str">
            <v>114001</v>
          </cell>
          <cell r="E186" t="str">
            <v>ساير حسابها و اسناد دريافتني</v>
          </cell>
          <cell r="F186" t="str">
            <v>علي الحساب حقوق</v>
          </cell>
          <cell r="G186" t="str">
            <v>300219</v>
          </cell>
          <cell r="H186" t="str">
            <v>سلماني كريم</v>
          </cell>
          <cell r="P186" t="str">
            <v>610</v>
          </cell>
        </row>
        <row r="187">
          <cell r="A187">
            <v>6100</v>
          </cell>
          <cell r="B187" t="str">
            <v>114001300222</v>
          </cell>
          <cell r="C187" t="str">
            <v>114</v>
          </cell>
          <cell r="D187" t="str">
            <v>114001</v>
          </cell>
          <cell r="E187" t="str">
            <v>ساير حسابها و اسناد دريافتني</v>
          </cell>
          <cell r="F187" t="str">
            <v>علي الحساب حقوق</v>
          </cell>
          <cell r="G187" t="str">
            <v>300222</v>
          </cell>
          <cell r="H187" t="str">
            <v>شكري احمد</v>
          </cell>
          <cell r="P187" t="str">
            <v>610</v>
          </cell>
        </row>
        <row r="188">
          <cell r="A188">
            <v>6100</v>
          </cell>
          <cell r="B188" t="str">
            <v>114001300245</v>
          </cell>
          <cell r="C188" t="str">
            <v>114</v>
          </cell>
          <cell r="D188" t="str">
            <v>114001</v>
          </cell>
          <cell r="E188" t="str">
            <v>ساير حسابها و اسناد دريافتني</v>
          </cell>
          <cell r="F188" t="str">
            <v>علي الحساب حقوق</v>
          </cell>
          <cell r="G188" t="str">
            <v>300245</v>
          </cell>
          <cell r="H188" t="str">
            <v>غفاري افشرد كريم</v>
          </cell>
          <cell r="P188" t="str">
            <v>610</v>
          </cell>
        </row>
        <row r="189">
          <cell r="A189">
            <v>6100</v>
          </cell>
          <cell r="B189" t="str">
            <v>114001300261</v>
          </cell>
          <cell r="C189" t="str">
            <v>114</v>
          </cell>
          <cell r="D189" t="str">
            <v>114001</v>
          </cell>
          <cell r="E189" t="str">
            <v>ساير حسابها و اسناد دريافتني</v>
          </cell>
          <cell r="F189" t="str">
            <v>علي الحساب حقوق</v>
          </cell>
          <cell r="G189" t="str">
            <v>300261</v>
          </cell>
          <cell r="H189" t="str">
            <v>دليري اقدم وحيد</v>
          </cell>
          <cell r="P189" t="str">
            <v>610</v>
          </cell>
        </row>
        <row r="190">
          <cell r="A190">
            <v>6100</v>
          </cell>
          <cell r="B190" t="str">
            <v>114001300277</v>
          </cell>
          <cell r="C190" t="str">
            <v>114</v>
          </cell>
          <cell r="D190" t="str">
            <v>114001</v>
          </cell>
          <cell r="E190" t="str">
            <v>ساير حسابها و اسناد دريافتني</v>
          </cell>
          <cell r="F190" t="str">
            <v>علي الحساب حقوق</v>
          </cell>
          <cell r="G190" t="str">
            <v>300277</v>
          </cell>
          <cell r="H190" t="str">
            <v>پورزالي بالوجه احمد</v>
          </cell>
          <cell r="P190" t="str">
            <v>610</v>
          </cell>
        </row>
        <row r="191">
          <cell r="A191">
            <v>6100</v>
          </cell>
          <cell r="B191" t="str">
            <v>114001300298</v>
          </cell>
          <cell r="C191" t="str">
            <v>114</v>
          </cell>
          <cell r="D191" t="str">
            <v>114001</v>
          </cell>
          <cell r="E191" t="str">
            <v>ساير حسابها و اسناد دريافتني</v>
          </cell>
          <cell r="F191" t="str">
            <v>علي الحساب حقوق</v>
          </cell>
          <cell r="G191" t="str">
            <v>300298</v>
          </cell>
          <cell r="H191" t="str">
            <v>جبرئيلي اميد</v>
          </cell>
          <cell r="P191" t="str">
            <v>610</v>
          </cell>
        </row>
        <row r="192">
          <cell r="A192">
            <v>6100</v>
          </cell>
          <cell r="B192" t="str">
            <v>114001300313</v>
          </cell>
          <cell r="C192" t="str">
            <v>114</v>
          </cell>
          <cell r="D192" t="str">
            <v>114001</v>
          </cell>
          <cell r="E192" t="str">
            <v>ساير حسابها و اسناد دريافتني</v>
          </cell>
          <cell r="F192" t="str">
            <v>علي الحساب حقوق</v>
          </cell>
          <cell r="G192" t="str">
            <v>300313</v>
          </cell>
          <cell r="H192" t="str">
            <v>ايران زاد محمدهادي</v>
          </cell>
          <cell r="P192" t="str">
            <v>610</v>
          </cell>
        </row>
        <row r="193">
          <cell r="A193">
            <v>6100</v>
          </cell>
          <cell r="B193" t="str">
            <v>114001300223</v>
          </cell>
          <cell r="C193" t="str">
            <v>114</v>
          </cell>
          <cell r="D193" t="str">
            <v>114001</v>
          </cell>
          <cell r="E193" t="str">
            <v>ساير حسابها و اسناد دريافتني</v>
          </cell>
          <cell r="F193" t="str">
            <v>علي الحساب حقوق</v>
          </cell>
          <cell r="G193" t="str">
            <v>300223</v>
          </cell>
          <cell r="H193" t="str">
            <v>حسيني ميرصمد</v>
          </cell>
          <cell r="P193" t="str">
            <v>610</v>
          </cell>
        </row>
        <row r="194">
          <cell r="A194">
            <v>6100</v>
          </cell>
          <cell r="B194" t="str">
            <v>114001300224</v>
          </cell>
          <cell r="C194" t="str">
            <v>114</v>
          </cell>
          <cell r="D194" t="str">
            <v>114001</v>
          </cell>
          <cell r="E194" t="str">
            <v>ساير حسابها و اسناد دريافتني</v>
          </cell>
          <cell r="F194" t="str">
            <v>علي الحساب حقوق</v>
          </cell>
          <cell r="G194" t="str">
            <v>300224</v>
          </cell>
          <cell r="H194" t="str">
            <v>زنده شعر بهمن</v>
          </cell>
          <cell r="P194" t="str">
            <v>610</v>
          </cell>
        </row>
        <row r="195">
          <cell r="A195">
            <v>6100</v>
          </cell>
          <cell r="B195" t="str">
            <v>114001300242</v>
          </cell>
          <cell r="C195" t="str">
            <v>114</v>
          </cell>
          <cell r="D195" t="str">
            <v>114001</v>
          </cell>
          <cell r="E195" t="str">
            <v>ساير حسابها و اسناد دريافتني</v>
          </cell>
          <cell r="F195" t="str">
            <v>علي الحساب حقوق</v>
          </cell>
          <cell r="G195" t="str">
            <v>300242</v>
          </cell>
          <cell r="H195" t="str">
            <v>زبردست قراملكي حسن</v>
          </cell>
          <cell r="P195" t="str">
            <v>610</v>
          </cell>
        </row>
        <row r="196">
          <cell r="A196">
            <v>6100</v>
          </cell>
          <cell r="B196" t="str">
            <v>114001300247</v>
          </cell>
          <cell r="C196" t="str">
            <v>114</v>
          </cell>
          <cell r="D196" t="str">
            <v>114001</v>
          </cell>
          <cell r="E196" t="str">
            <v>ساير حسابها و اسناد دريافتني</v>
          </cell>
          <cell r="F196" t="str">
            <v>علي الحساب حقوق</v>
          </cell>
          <cell r="G196" t="str">
            <v>300247</v>
          </cell>
          <cell r="H196" t="str">
            <v>حسن زاده علي بيك كندي مطلب</v>
          </cell>
          <cell r="P196" t="str">
            <v>610</v>
          </cell>
        </row>
        <row r="197">
          <cell r="A197">
            <v>6100</v>
          </cell>
          <cell r="B197" t="str">
            <v>114001300260</v>
          </cell>
          <cell r="C197" t="str">
            <v>114</v>
          </cell>
          <cell r="D197" t="str">
            <v>114001</v>
          </cell>
          <cell r="E197" t="str">
            <v>ساير حسابها و اسناد دريافتني</v>
          </cell>
          <cell r="F197" t="str">
            <v>علي الحساب حقوق</v>
          </cell>
          <cell r="G197" t="str">
            <v>300260</v>
          </cell>
          <cell r="H197" t="str">
            <v>منزوي صوفياني مسعود</v>
          </cell>
          <cell r="P197" t="str">
            <v>610</v>
          </cell>
        </row>
        <row r="198">
          <cell r="A198">
            <v>6100</v>
          </cell>
          <cell r="B198" t="str">
            <v>114001300288</v>
          </cell>
          <cell r="C198" t="str">
            <v>114</v>
          </cell>
          <cell r="D198" t="str">
            <v>114001</v>
          </cell>
          <cell r="E198" t="str">
            <v>ساير حسابها و اسناد دريافتني</v>
          </cell>
          <cell r="F198" t="str">
            <v>علي الحساب حقوق</v>
          </cell>
          <cell r="G198" t="str">
            <v>300288</v>
          </cell>
          <cell r="H198" t="str">
            <v>حاتملو محمد</v>
          </cell>
          <cell r="P198" t="str">
            <v>610</v>
          </cell>
        </row>
        <row r="199">
          <cell r="A199">
            <v>6100</v>
          </cell>
          <cell r="B199" t="str">
            <v>114001300017</v>
          </cell>
          <cell r="C199" t="str">
            <v>114</v>
          </cell>
          <cell r="D199" t="str">
            <v>114001</v>
          </cell>
          <cell r="E199" t="str">
            <v>ساير حسابها و اسناد دريافتني</v>
          </cell>
          <cell r="F199" t="str">
            <v>علي الحساب حقوق</v>
          </cell>
          <cell r="G199" t="str">
            <v>300017</v>
          </cell>
          <cell r="H199" t="str">
            <v>خوش اخلاق جانبهان ناصر</v>
          </cell>
          <cell r="P199" t="str">
            <v>610</v>
          </cell>
        </row>
        <row r="200">
          <cell r="A200">
            <v>6100</v>
          </cell>
          <cell r="B200" t="str">
            <v>114001300099</v>
          </cell>
          <cell r="C200" t="str">
            <v>114</v>
          </cell>
          <cell r="D200" t="str">
            <v>114001</v>
          </cell>
          <cell r="E200" t="str">
            <v>ساير حسابها و اسناد دريافتني</v>
          </cell>
          <cell r="F200" t="str">
            <v>علي الحساب حقوق</v>
          </cell>
          <cell r="G200" t="str">
            <v>300099</v>
          </cell>
          <cell r="H200" t="str">
            <v>مددي زكلوجه مهرداد</v>
          </cell>
          <cell r="P200" t="str">
            <v>610</v>
          </cell>
        </row>
        <row r="201">
          <cell r="A201">
            <v>6100</v>
          </cell>
          <cell r="B201" t="str">
            <v>114001300230</v>
          </cell>
          <cell r="C201" t="str">
            <v>114</v>
          </cell>
          <cell r="D201" t="str">
            <v>114001</v>
          </cell>
          <cell r="E201" t="str">
            <v>ساير حسابها و اسناد دريافتني</v>
          </cell>
          <cell r="F201" t="str">
            <v>علي الحساب حقوق</v>
          </cell>
          <cell r="G201" t="str">
            <v>300230</v>
          </cell>
          <cell r="H201" t="str">
            <v>ابراهيمي حامد صمد</v>
          </cell>
          <cell r="P201" t="str">
            <v>610</v>
          </cell>
        </row>
        <row r="202">
          <cell r="A202">
            <v>6100</v>
          </cell>
          <cell r="B202" t="str">
            <v>114001300238</v>
          </cell>
          <cell r="C202" t="str">
            <v>114</v>
          </cell>
          <cell r="D202" t="str">
            <v>114001</v>
          </cell>
          <cell r="E202" t="str">
            <v>ساير حسابها و اسناد دريافتني</v>
          </cell>
          <cell r="F202" t="str">
            <v>علي الحساب حقوق</v>
          </cell>
          <cell r="G202" t="str">
            <v>300238</v>
          </cell>
          <cell r="H202" t="str">
            <v>شكوهي لله لو علي</v>
          </cell>
          <cell r="P202" t="str">
            <v>610</v>
          </cell>
        </row>
        <row r="203">
          <cell r="A203">
            <v>6100</v>
          </cell>
          <cell r="B203" t="str">
            <v>114001300251</v>
          </cell>
          <cell r="C203" t="str">
            <v>114</v>
          </cell>
          <cell r="D203" t="str">
            <v>114001</v>
          </cell>
          <cell r="E203" t="str">
            <v>ساير حسابها و اسناد دريافتني</v>
          </cell>
          <cell r="F203" t="str">
            <v>علي الحساب حقوق</v>
          </cell>
          <cell r="G203" t="str">
            <v>300251</v>
          </cell>
          <cell r="H203" t="str">
            <v>تبرخي تبريزي فرهاد</v>
          </cell>
          <cell r="P203" t="str">
            <v>610</v>
          </cell>
        </row>
        <row r="204">
          <cell r="A204">
            <v>6100</v>
          </cell>
          <cell r="B204" t="str">
            <v>114001300252</v>
          </cell>
          <cell r="C204" t="str">
            <v>114</v>
          </cell>
          <cell r="D204" t="str">
            <v>114001</v>
          </cell>
          <cell r="E204" t="str">
            <v>ساير حسابها و اسناد دريافتني</v>
          </cell>
          <cell r="F204" t="str">
            <v>علي الحساب حقوق</v>
          </cell>
          <cell r="G204" t="str">
            <v>300252</v>
          </cell>
          <cell r="H204" t="str">
            <v>رنجبران عين الدين محمدرضا</v>
          </cell>
          <cell r="P204" t="str">
            <v>610</v>
          </cell>
        </row>
        <row r="205">
          <cell r="A205">
            <v>6100</v>
          </cell>
          <cell r="B205" t="str">
            <v>114001300283</v>
          </cell>
          <cell r="C205" t="str">
            <v>114</v>
          </cell>
          <cell r="D205" t="str">
            <v>114001</v>
          </cell>
          <cell r="E205" t="str">
            <v>ساير حسابها و اسناد دريافتني</v>
          </cell>
          <cell r="F205" t="str">
            <v>علي الحساب حقوق</v>
          </cell>
          <cell r="G205" t="str">
            <v>300283</v>
          </cell>
          <cell r="H205" t="str">
            <v>نكوئي عيسي</v>
          </cell>
          <cell r="P205" t="str">
            <v>610</v>
          </cell>
        </row>
        <row r="206">
          <cell r="A206">
            <v>6100</v>
          </cell>
          <cell r="B206" t="str">
            <v>114001300304</v>
          </cell>
          <cell r="C206" t="str">
            <v>114</v>
          </cell>
          <cell r="D206" t="str">
            <v>114001</v>
          </cell>
          <cell r="E206" t="str">
            <v>ساير حسابها و اسناد دريافتني</v>
          </cell>
          <cell r="F206" t="str">
            <v>علي الحساب حقوق</v>
          </cell>
          <cell r="G206" t="str">
            <v>300304</v>
          </cell>
          <cell r="H206" t="str">
            <v>محمد نژاد سعيد</v>
          </cell>
          <cell r="P206" t="str">
            <v>610</v>
          </cell>
        </row>
        <row r="207">
          <cell r="A207">
            <v>6100</v>
          </cell>
          <cell r="B207" t="str">
            <v>114001300266</v>
          </cell>
          <cell r="C207" t="str">
            <v>114</v>
          </cell>
          <cell r="D207" t="str">
            <v>114001</v>
          </cell>
          <cell r="E207" t="str">
            <v>ساير حسابها و اسناد دريافتني</v>
          </cell>
          <cell r="F207" t="str">
            <v>علي الحساب حقوق</v>
          </cell>
          <cell r="G207" t="str">
            <v>300266</v>
          </cell>
          <cell r="H207" t="str">
            <v>عطايان حسن</v>
          </cell>
          <cell r="P207" t="str">
            <v>610</v>
          </cell>
        </row>
        <row r="208">
          <cell r="A208">
            <v>6100</v>
          </cell>
          <cell r="B208" t="str">
            <v>114001300270</v>
          </cell>
          <cell r="C208" t="str">
            <v>114</v>
          </cell>
          <cell r="D208" t="str">
            <v>114001</v>
          </cell>
          <cell r="E208" t="str">
            <v>ساير حسابها و اسناد دريافتني</v>
          </cell>
          <cell r="F208" t="str">
            <v>علي الحساب حقوق</v>
          </cell>
          <cell r="G208" t="str">
            <v>300270</v>
          </cell>
          <cell r="H208" t="str">
            <v>حسين پور شفقي جليل</v>
          </cell>
          <cell r="P208" t="str">
            <v>610</v>
          </cell>
        </row>
        <row r="209">
          <cell r="A209">
            <v>6100</v>
          </cell>
          <cell r="B209" t="str">
            <v>114001300279</v>
          </cell>
          <cell r="C209" t="str">
            <v>114</v>
          </cell>
          <cell r="D209" t="str">
            <v>114001</v>
          </cell>
          <cell r="E209" t="str">
            <v>ساير حسابها و اسناد دريافتني</v>
          </cell>
          <cell r="F209" t="str">
            <v>علي الحساب حقوق</v>
          </cell>
          <cell r="G209" t="str">
            <v>300279</v>
          </cell>
          <cell r="H209" t="str">
            <v>عابد زاده اندريان محب علي</v>
          </cell>
          <cell r="P209" t="str">
            <v>610</v>
          </cell>
        </row>
        <row r="210">
          <cell r="A210">
            <v>6100</v>
          </cell>
          <cell r="B210" t="str">
            <v>114001300280</v>
          </cell>
          <cell r="C210" t="str">
            <v>114</v>
          </cell>
          <cell r="D210" t="str">
            <v>114001</v>
          </cell>
          <cell r="E210" t="str">
            <v>ساير حسابها و اسناد دريافتني</v>
          </cell>
          <cell r="F210" t="str">
            <v>علي الحساب حقوق</v>
          </cell>
          <cell r="G210" t="str">
            <v>300280</v>
          </cell>
          <cell r="H210" t="str">
            <v>طهماسبيان سجاد</v>
          </cell>
          <cell r="P210" t="str">
            <v>610</v>
          </cell>
        </row>
        <row r="211">
          <cell r="A211">
            <v>6100</v>
          </cell>
          <cell r="B211" t="str">
            <v>114001300290</v>
          </cell>
          <cell r="C211" t="str">
            <v>114</v>
          </cell>
          <cell r="D211" t="str">
            <v>114001</v>
          </cell>
          <cell r="E211" t="str">
            <v>ساير حسابها و اسناد دريافتني</v>
          </cell>
          <cell r="F211" t="str">
            <v>علي الحساب حقوق</v>
          </cell>
          <cell r="G211" t="str">
            <v>300290</v>
          </cell>
          <cell r="H211" t="str">
            <v>نيك قدم ديزناب داود</v>
          </cell>
          <cell r="P211" t="str">
            <v>610</v>
          </cell>
        </row>
        <row r="212">
          <cell r="A212">
            <v>6100</v>
          </cell>
          <cell r="B212" t="str">
            <v>114001300309</v>
          </cell>
          <cell r="C212" t="str">
            <v>114</v>
          </cell>
          <cell r="D212" t="str">
            <v>114001</v>
          </cell>
          <cell r="E212" t="str">
            <v>ساير حسابها و اسناد دريافتني</v>
          </cell>
          <cell r="F212" t="str">
            <v>علي الحساب حقوق</v>
          </cell>
          <cell r="G212" t="str">
            <v>300309</v>
          </cell>
          <cell r="H212" t="str">
            <v>قزل سوفلو محمد</v>
          </cell>
          <cell r="P212" t="str">
            <v>610</v>
          </cell>
        </row>
        <row r="213">
          <cell r="A213">
            <v>6100</v>
          </cell>
          <cell r="B213" t="str">
            <v>114001300033</v>
          </cell>
          <cell r="C213" t="str">
            <v>114</v>
          </cell>
          <cell r="D213" t="str">
            <v>114001</v>
          </cell>
          <cell r="E213" t="str">
            <v>ساير حسابها و اسناد دريافتني</v>
          </cell>
          <cell r="F213" t="str">
            <v>علي الحساب حقوق</v>
          </cell>
          <cell r="G213" t="str">
            <v>300033</v>
          </cell>
          <cell r="H213" t="str">
            <v>احمد زاده حمامي رضا</v>
          </cell>
          <cell r="P213" t="str">
            <v>610</v>
          </cell>
        </row>
        <row r="214">
          <cell r="A214">
            <v>6100</v>
          </cell>
          <cell r="B214" t="str">
            <v>114001300100</v>
          </cell>
          <cell r="C214" t="str">
            <v>114</v>
          </cell>
          <cell r="D214" t="str">
            <v>114001</v>
          </cell>
          <cell r="E214" t="str">
            <v>ساير حسابها و اسناد دريافتني</v>
          </cell>
          <cell r="F214" t="str">
            <v>علي الحساب حقوق</v>
          </cell>
          <cell r="G214" t="str">
            <v>300100</v>
          </cell>
          <cell r="H214" t="str">
            <v>محمدي ينكجه ناصر</v>
          </cell>
          <cell r="P214" t="str">
            <v>610</v>
          </cell>
        </row>
        <row r="215">
          <cell r="A215">
            <v>6100</v>
          </cell>
          <cell r="B215" t="str">
            <v>114001300256</v>
          </cell>
          <cell r="C215" t="str">
            <v>114</v>
          </cell>
          <cell r="D215" t="str">
            <v>114001</v>
          </cell>
          <cell r="E215" t="str">
            <v>ساير حسابها و اسناد دريافتني</v>
          </cell>
          <cell r="F215" t="str">
            <v>علي الحساب حقوق</v>
          </cell>
          <cell r="G215" t="str">
            <v>300256</v>
          </cell>
          <cell r="H215" t="str">
            <v>نادري بركجه پرويز</v>
          </cell>
          <cell r="P215" t="str">
            <v>610</v>
          </cell>
        </row>
        <row r="216">
          <cell r="A216">
            <v>6100</v>
          </cell>
          <cell r="B216" t="str">
            <v>114001300262</v>
          </cell>
          <cell r="C216" t="str">
            <v>114</v>
          </cell>
          <cell r="D216" t="str">
            <v>114001</v>
          </cell>
          <cell r="E216" t="str">
            <v>ساير حسابها و اسناد دريافتني</v>
          </cell>
          <cell r="F216" t="str">
            <v>علي الحساب حقوق</v>
          </cell>
          <cell r="G216" t="str">
            <v>300262</v>
          </cell>
          <cell r="H216" t="str">
            <v>عزت پور نقاره كوب آيدين</v>
          </cell>
          <cell r="P216" t="str">
            <v>610</v>
          </cell>
        </row>
        <row r="217">
          <cell r="A217">
            <v>6100</v>
          </cell>
          <cell r="B217" t="str">
            <v>114001300271</v>
          </cell>
          <cell r="C217" t="str">
            <v>114</v>
          </cell>
          <cell r="D217" t="str">
            <v>114001</v>
          </cell>
          <cell r="E217" t="str">
            <v>ساير حسابها و اسناد دريافتني</v>
          </cell>
          <cell r="F217" t="str">
            <v>علي الحساب حقوق</v>
          </cell>
          <cell r="G217" t="str">
            <v>300271</v>
          </cell>
          <cell r="H217" t="str">
            <v>واحدي باويل مهدي</v>
          </cell>
          <cell r="P217" t="str">
            <v>610</v>
          </cell>
        </row>
        <row r="218">
          <cell r="A218">
            <v>6100</v>
          </cell>
          <cell r="B218" t="str">
            <v>114001300272</v>
          </cell>
          <cell r="C218" t="str">
            <v>114</v>
          </cell>
          <cell r="D218" t="str">
            <v>114001</v>
          </cell>
          <cell r="E218" t="str">
            <v>ساير حسابها و اسناد دريافتني</v>
          </cell>
          <cell r="F218" t="str">
            <v>علي الحساب حقوق</v>
          </cell>
          <cell r="G218" t="str">
            <v>300272</v>
          </cell>
          <cell r="H218" t="str">
            <v>حاجيلاري محمدتقي</v>
          </cell>
          <cell r="P218" t="str">
            <v>610</v>
          </cell>
        </row>
        <row r="219">
          <cell r="A219">
            <v>6100</v>
          </cell>
          <cell r="B219" t="str">
            <v>114001300275</v>
          </cell>
          <cell r="C219" t="str">
            <v>114</v>
          </cell>
          <cell r="D219" t="str">
            <v>114001</v>
          </cell>
          <cell r="E219" t="str">
            <v>ساير حسابها و اسناد دريافتني</v>
          </cell>
          <cell r="F219" t="str">
            <v>علي الحساب حقوق</v>
          </cell>
          <cell r="G219" t="str">
            <v>300275</v>
          </cell>
          <cell r="H219" t="str">
            <v>بخشي باقر</v>
          </cell>
          <cell r="P219" t="str">
            <v>610</v>
          </cell>
        </row>
        <row r="220">
          <cell r="A220">
            <v>6100</v>
          </cell>
          <cell r="B220" t="str">
            <v>114001300276</v>
          </cell>
          <cell r="C220" t="str">
            <v>114</v>
          </cell>
          <cell r="D220" t="str">
            <v>114001</v>
          </cell>
          <cell r="E220" t="str">
            <v>ساير حسابها و اسناد دريافتني</v>
          </cell>
          <cell r="F220" t="str">
            <v>علي الحساب حقوق</v>
          </cell>
          <cell r="G220" t="str">
            <v>300276</v>
          </cell>
          <cell r="H220" t="str">
            <v>ملوكي مهرشاد</v>
          </cell>
          <cell r="P220" t="str">
            <v>610</v>
          </cell>
        </row>
        <row r="221">
          <cell r="A221">
            <v>6100</v>
          </cell>
          <cell r="B221" t="str">
            <v>114001300278</v>
          </cell>
          <cell r="C221" t="str">
            <v>114</v>
          </cell>
          <cell r="D221" t="str">
            <v>114001</v>
          </cell>
          <cell r="E221" t="str">
            <v>ساير حسابها و اسناد دريافتني</v>
          </cell>
          <cell r="F221" t="str">
            <v>علي الحساب حقوق</v>
          </cell>
          <cell r="G221" t="str">
            <v>300278</v>
          </cell>
          <cell r="H221" t="str">
            <v>مكرمي مهدي</v>
          </cell>
          <cell r="P221" t="str">
            <v>610</v>
          </cell>
        </row>
        <row r="222">
          <cell r="A222">
            <v>6100</v>
          </cell>
          <cell r="B222" t="str">
            <v>114001300281</v>
          </cell>
          <cell r="C222" t="str">
            <v>114</v>
          </cell>
          <cell r="D222" t="str">
            <v>114001</v>
          </cell>
          <cell r="E222" t="str">
            <v>ساير حسابها و اسناد دريافتني</v>
          </cell>
          <cell r="F222" t="str">
            <v>علي الحساب حقوق</v>
          </cell>
          <cell r="G222" t="str">
            <v>300281</v>
          </cell>
          <cell r="H222" t="str">
            <v>بني اسد احمد</v>
          </cell>
          <cell r="P222" t="str">
            <v>610</v>
          </cell>
        </row>
        <row r="223">
          <cell r="A223">
            <v>6100</v>
          </cell>
          <cell r="B223" t="str">
            <v>114001300284</v>
          </cell>
          <cell r="C223" t="str">
            <v>114</v>
          </cell>
          <cell r="D223" t="str">
            <v>114001</v>
          </cell>
          <cell r="E223" t="str">
            <v>ساير حسابها و اسناد دريافتني</v>
          </cell>
          <cell r="F223" t="str">
            <v>علي الحساب حقوق</v>
          </cell>
          <cell r="G223" t="str">
            <v>300284</v>
          </cell>
          <cell r="H223" t="str">
            <v>عتيقي علي</v>
          </cell>
          <cell r="P223" t="str">
            <v>610</v>
          </cell>
        </row>
        <row r="224">
          <cell r="A224">
            <v>6100</v>
          </cell>
          <cell r="B224" t="str">
            <v>114001300308</v>
          </cell>
          <cell r="C224" t="str">
            <v>114</v>
          </cell>
          <cell r="D224" t="str">
            <v>114001</v>
          </cell>
          <cell r="E224" t="str">
            <v>ساير حسابها و اسناد دريافتني</v>
          </cell>
          <cell r="F224" t="str">
            <v>علي الحساب حقوق</v>
          </cell>
          <cell r="G224" t="str">
            <v>300308</v>
          </cell>
          <cell r="H224" t="str">
            <v>شاه قاسمي مهرداد</v>
          </cell>
          <cell r="P224" t="str">
            <v>610</v>
          </cell>
        </row>
        <row r="225">
          <cell r="A225">
            <v>6100</v>
          </cell>
          <cell r="B225" t="str">
            <v>114001300315</v>
          </cell>
          <cell r="C225" t="str">
            <v>114</v>
          </cell>
          <cell r="D225" t="str">
            <v>114001</v>
          </cell>
          <cell r="E225" t="str">
            <v>ساير حسابها و اسناد دريافتني</v>
          </cell>
          <cell r="F225" t="str">
            <v>علي الحساب حقوق</v>
          </cell>
          <cell r="G225" t="str">
            <v>300315</v>
          </cell>
          <cell r="H225" t="str">
            <v>زينالي علي</v>
          </cell>
          <cell r="P225" t="str">
            <v>610</v>
          </cell>
        </row>
        <row r="226">
          <cell r="A226">
            <v>6100</v>
          </cell>
          <cell r="B226" t="str">
            <v>114001300264</v>
          </cell>
          <cell r="C226" t="str">
            <v>114</v>
          </cell>
          <cell r="D226" t="str">
            <v>114001</v>
          </cell>
          <cell r="E226" t="str">
            <v>ساير حسابها و اسناد دريافتني</v>
          </cell>
          <cell r="F226" t="str">
            <v>علي الحساب حقوق</v>
          </cell>
          <cell r="G226" t="str">
            <v>300264</v>
          </cell>
          <cell r="H226" t="str">
            <v>جليل پور صابرجوي حسين</v>
          </cell>
          <cell r="P226" t="str">
            <v>610</v>
          </cell>
        </row>
        <row r="227">
          <cell r="A227">
            <v>6100</v>
          </cell>
          <cell r="B227" t="str">
            <v>114001300101</v>
          </cell>
          <cell r="C227" t="str">
            <v>114</v>
          </cell>
          <cell r="D227" t="str">
            <v>114001</v>
          </cell>
          <cell r="E227" t="str">
            <v>ساير حسابها و اسناد دريافتني</v>
          </cell>
          <cell r="F227" t="str">
            <v>علي الحساب حقوق</v>
          </cell>
          <cell r="G227" t="str">
            <v>300101</v>
          </cell>
          <cell r="H227" t="str">
            <v>شكري جليل</v>
          </cell>
          <cell r="P227" t="str">
            <v>610</v>
          </cell>
        </row>
        <row r="228">
          <cell r="A228">
            <v>6100</v>
          </cell>
          <cell r="B228" t="str">
            <v>114001300102</v>
          </cell>
          <cell r="C228" t="str">
            <v>114</v>
          </cell>
          <cell r="D228" t="str">
            <v>114001</v>
          </cell>
          <cell r="E228" t="str">
            <v>ساير حسابها و اسناد دريافتني</v>
          </cell>
          <cell r="F228" t="str">
            <v>علي الحساب حقوق</v>
          </cell>
          <cell r="G228" t="str">
            <v>300102</v>
          </cell>
          <cell r="H228" t="str">
            <v>صفري آذر جعفر</v>
          </cell>
          <cell r="P228" t="str">
            <v>610</v>
          </cell>
        </row>
        <row r="229">
          <cell r="A229">
            <v>6100</v>
          </cell>
          <cell r="B229" t="str">
            <v>114002300263</v>
          </cell>
          <cell r="C229" t="str">
            <v>114</v>
          </cell>
          <cell r="D229" t="str">
            <v>114002</v>
          </cell>
          <cell r="E229" t="str">
            <v>ساير حسابها و اسناد دريافتني</v>
          </cell>
          <cell r="F229" t="str">
            <v>علي الحساب چند ماهه</v>
          </cell>
          <cell r="G229" t="str">
            <v>300263</v>
          </cell>
          <cell r="H229" t="str">
            <v>خدائي محمودي رضا</v>
          </cell>
          <cell r="P229" t="str">
            <v>610</v>
          </cell>
        </row>
        <row r="230">
          <cell r="A230">
            <v>6100</v>
          </cell>
          <cell r="B230" t="str">
            <v>114002300202</v>
          </cell>
          <cell r="C230" t="str">
            <v>114</v>
          </cell>
          <cell r="D230" t="str">
            <v>114002</v>
          </cell>
          <cell r="E230" t="str">
            <v>ساير حسابها و اسناد دريافتني</v>
          </cell>
          <cell r="F230" t="str">
            <v>علي الحساب چند ماهه</v>
          </cell>
          <cell r="G230" t="str">
            <v>300202</v>
          </cell>
          <cell r="H230" t="str">
            <v>لك جواد</v>
          </cell>
          <cell r="P230" t="str">
            <v>610</v>
          </cell>
        </row>
        <row r="231">
          <cell r="A231">
            <v>6100</v>
          </cell>
          <cell r="B231" t="str">
            <v>114002300113</v>
          </cell>
          <cell r="C231" t="str">
            <v>114</v>
          </cell>
          <cell r="D231" t="str">
            <v>114002</v>
          </cell>
          <cell r="E231" t="str">
            <v>ساير حسابها و اسناد دريافتني</v>
          </cell>
          <cell r="F231" t="str">
            <v>علي الحساب چند ماهه</v>
          </cell>
          <cell r="G231" t="str">
            <v>300113</v>
          </cell>
          <cell r="H231" t="str">
            <v>باغباني خضرلو منوچهر</v>
          </cell>
          <cell r="P231" t="str">
            <v>610</v>
          </cell>
        </row>
        <row r="232">
          <cell r="A232">
            <v>6100</v>
          </cell>
          <cell r="B232" t="str">
            <v>114002300085</v>
          </cell>
          <cell r="C232" t="str">
            <v>114</v>
          </cell>
          <cell r="D232" t="str">
            <v>114002</v>
          </cell>
          <cell r="E232" t="str">
            <v>ساير حسابها و اسناد دريافتني</v>
          </cell>
          <cell r="F232" t="str">
            <v>علي الحساب چند ماهه</v>
          </cell>
          <cell r="G232" t="str">
            <v>300085</v>
          </cell>
          <cell r="H232" t="str">
            <v>جبارپور يوسف</v>
          </cell>
          <cell r="P232" t="str">
            <v>610</v>
          </cell>
        </row>
        <row r="233">
          <cell r="A233">
            <v>6100</v>
          </cell>
          <cell r="B233" t="str">
            <v>114002300076</v>
          </cell>
          <cell r="C233" t="str">
            <v>114</v>
          </cell>
          <cell r="D233" t="str">
            <v>114002</v>
          </cell>
          <cell r="E233" t="str">
            <v>ساير حسابها و اسناد دريافتني</v>
          </cell>
          <cell r="F233" t="str">
            <v>علي الحساب چند ماهه</v>
          </cell>
          <cell r="G233" t="str">
            <v>300076</v>
          </cell>
          <cell r="H233" t="str">
            <v>همتي مسعود</v>
          </cell>
          <cell r="P233" t="str">
            <v>610</v>
          </cell>
        </row>
        <row r="234">
          <cell r="A234">
            <v>6100</v>
          </cell>
          <cell r="B234" t="str">
            <v>114002300094</v>
          </cell>
          <cell r="C234" t="str">
            <v>114</v>
          </cell>
          <cell r="D234" t="str">
            <v>114002</v>
          </cell>
          <cell r="E234" t="str">
            <v>ساير حسابها و اسناد دريافتني</v>
          </cell>
          <cell r="F234" t="str">
            <v>علي الحساب چند ماهه</v>
          </cell>
          <cell r="G234" t="str">
            <v>300094</v>
          </cell>
          <cell r="H234" t="str">
            <v>محمود شريعتي مهرداد</v>
          </cell>
          <cell r="P234" t="str">
            <v>610</v>
          </cell>
        </row>
        <row r="235">
          <cell r="A235">
            <v>6100</v>
          </cell>
          <cell r="B235" t="str">
            <v>114002300142</v>
          </cell>
          <cell r="C235" t="str">
            <v>114</v>
          </cell>
          <cell r="D235" t="str">
            <v>114002</v>
          </cell>
          <cell r="E235" t="str">
            <v>ساير حسابها و اسناد دريافتني</v>
          </cell>
          <cell r="F235" t="str">
            <v>علي الحساب چند ماهه</v>
          </cell>
          <cell r="G235" t="str">
            <v>300142</v>
          </cell>
          <cell r="H235" t="str">
            <v>فروتني قهرماني احمد</v>
          </cell>
          <cell r="P235" t="str">
            <v>610</v>
          </cell>
        </row>
        <row r="236">
          <cell r="A236">
            <v>6100</v>
          </cell>
          <cell r="B236" t="str">
            <v>114002300264</v>
          </cell>
          <cell r="C236" t="str">
            <v>114</v>
          </cell>
          <cell r="D236" t="str">
            <v>114002</v>
          </cell>
          <cell r="E236" t="str">
            <v>ساير حسابها و اسناد دريافتني</v>
          </cell>
          <cell r="F236" t="str">
            <v>علي الحساب چند ماهه</v>
          </cell>
          <cell r="G236" t="str">
            <v>300264</v>
          </cell>
          <cell r="H236" t="str">
            <v>جليل پور صابرجوي حسين</v>
          </cell>
          <cell r="P236" t="str">
            <v>610</v>
          </cell>
        </row>
        <row r="237">
          <cell r="A237">
            <v>6100</v>
          </cell>
          <cell r="B237" t="str">
            <v>114002300226</v>
          </cell>
          <cell r="C237" t="str">
            <v>114</v>
          </cell>
          <cell r="D237" t="str">
            <v>114002</v>
          </cell>
          <cell r="E237" t="str">
            <v>ساير حسابها و اسناد دريافتني</v>
          </cell>
          <cell r="F237" t="str">
            <v>علي الحساب چند ماهه</v>
          </cell>
          <cell r="G237" t="str">
            <v>300226</v>
          </cell>
          <cell r="H237" t="str">
            <v>طاهباز هادي</v>
          </cell>
          <cell r="P237" t="str">
            <v>610</v>
          </cell>
        </row>
        <row r="238">
          <cell r="A238">
            <v>6100</v>
          </cell>
          <cell r="B238" t="str">
            <v>114002300101</v>
          </cell>
          <cell r="C238" t="str">
            <v>114</v>
          </cell>
          <cell r="D238" t="str">
            <v>114002</v>
          </cell>
          <cell r="E238" t="str">
            <v>ساير حسابها و اسناد دريافتني</v>
          </cell>
          <cell r="F238" t="str">
            <v>علي الحساب چند ماهه</v>
          </cell>
          <cell r="G238" t="str">
            <v>300101</v>
          </cell>
          <cell r="H238" t="str">
            <v>شكري جليل</v>
          </cell>
          <cell r="P238" t="str">
            <v>610</v>
          </cell>
        </row>
        <row r="239">
          <cell r="A239">
            <v>6100</v>
          </cell>
          <cell r="B239" t="str">
            <v>114002300129</v>
          </cell>
          <cell r="C239" t="str">
            <v>114</v>
          </cell>
          <cell r="D239" t="str">
            <v>114002</v>
          </cell>
          <cell r="E239" t="str">
            <v>ساير حسابها و اسناد دريافتني</v>
          </cell>
          <cell r="F239" t="str">
            <v>علي الحساب چند ماهه</v>
          </cell>
          <cell r="G239" t="str">
            <v>300129</v>
          </cell>
          <cell r="H239" t="str">
            <v>بهاري ناصر</v>
          </cell>
          <cell r="P239" t="str">
            <v>610</v>
          </cell>
        </row>
        <row r="240">
          <cell r="A240">
            <v>6100</v>
          </cell>
          <cell r="B240" t="str">
            <v>114002300288</v>
          </cell>
          <cell r="C240" t="str">
            <v>114</v>
          </cell>
          <cell r="D240" t="str">
            <v>114002</v>
          </cell>
          <cell r="E240" t="str">
            <v>ساير حسابها و اسناد دريافتني</v>
          </cell>
          <cell r="F240" t="str">
            <v>علي الحساب چند ماهه</v>
          </cell>
          <cell r="G240" t="str">
            <v>300288</v>
          </cell>
          <cell r="H240" t="str">
            <v>حاتملو محمد</v>
          </cell>
          <cell r="P240" t="str">
            <v>610</v>
          </cell>
        </row>
        <row r="241">
          <cell r="A241">
            <v>6100</v>
          </cell>
          <cell r="B241" t="str">
            <v>114002300070</v>
          </cell>
          <cell r="C241" t="str">
            <v>114</v>
          </cell>
          <cell r="D241" t="str">
            <v>114002</v>
          </cell>
          <cell r="E241" t="str">
            <v>ساير حسابها و اسناد دريافتني</v>
          </cell>
          <cell r="F241" t="str">
            <v>علي الحساب چند ماهه</v>
          </cell>
          <cell r="G241" t="str">
            <v>300070</v>
          </cell>
          <cell r="H241" t="str">
            <v>فريدي نسب كريم</v>
          </cell>
          <cell r="P241" t="str">
            <v>610</v>
          </cell>
        </row>
        <row r="242">
          <cell r="A242">
            <v>6100</v>
          </cell>
          <cell r="B242" t="str">
            <v>114002300235</v>
          </cell>
          <cell r="C242" t="str">
            <v>114</v>
          </cell>
          <cell r="D242" t="str">
            <v>114002</v>
          </cell>
          <cell r="E242" t="str">
            <v>ساير حسابها و اسناد دريافتني</v>
          </cell>
          <cell r="F242" t="str">
            <v>علي الحساب چند ماهه</v>
          </cell>
          <cell r="G242" t="str">
            <v>300235</v>
          </cell>
          <cell r="H242" t="str">
            <v>حدادپوربدر محمدرضا</v>
          </cell>
          <cell r="P242" t="str">
            <v>610</v>
          </cell>
        </row>
        <row r="243">
          <cell r="A243">
            <v>6100</v>
          </cell>
          <cell r="B243" t="str">
            <v>114002300181</v>
          </cell>
          <cell r="C243" t="str">
            <v>114</v>
          </cell>
          <cell r="D243" t="str">
            <v>114002</v>
          </cell>
          <cell r="E243" t="str">
            <v>ساير حسابها و اسناد دريافتني</v>
          </cell>
          <cell r="F243" t="str">
            <v>علي الحساب چند ماهه</v>
          </cell>
          <cell r="G243" t="str">
            <v>300181</v>
          </cell>
          <cell r="H243" t="str">
            <v>وظيفه واثق مهدي</v>
          </cell>
          <cell r="P243" t="str">
            <v>610</v>
          </cell>
        </row>
        <row r="244">
          <cell r="A244">
            <v>6100</v>
          </cell>
          <cell r="B244" t="str">
            <v>114002300245</v>
          </cell>
          <cell r="C244" t="str">
            <v>114</v>
          </cell>
          <cell r="D244" t="str">
            <v>114002</v>
          </cell>
          <cell r="E244" t="str">
            <v>ساير حسابها و اسناد دريافتني</v>
          </cell>
          <cell r="F244" t="str">
            <v>علي الحساب چند ماهه</v>
          </cell>
          <cell r="G244" t="str">
            <v>300245</v>
          </cell>
          <cell r="H244" t="str">
            <v>غفاري افشرد كريم</v>
          </cell>
          <cell r="P244" t="str">
            <v>610</v>
          </cell>
        </row>
        <row r="245">
          <cell r="A245">
            <v>6100</v>
          </cell>
          <cell r="B245" t="str">
            <v>114002300057</v>
          </cell>
          <cell r="C245" t="str">
            <v>114</v>
          </cell>
          <cell r="D245" t="str">
            <v>114002</v>
          </cell>
          <cell r="E245" t="str">
            <v>ساير حسابها و اسناد دريافتني</v>
          </cell>
          <cell r="F245" t="str">
            <v>علي الحساب چند ماهه</v>
          </cell>
          <cell r="G245" t="str">
            <v>300057</v>
          </cell>
          <cell r="H245" t="str">
            <v>سلطاني حميد</v>
          </cell>
          <cell r="P245" t="str">
            <v>610</v>
          </cell>
        </row>
        <row r="246">
          <cell r="A246">
            <v>6100</v>
          </cell>
          <cell r="B246" t="str">
            <v>114002300090</v>
          </cell>
          <cell r="C246" t="str">
            <v>114</v>
          </cell>
          <cell r="D246" t="str">
            <v>114002</v>
          </cell>
          <cell r="E246" t="str">
            <v>ساير حسابها و اسناد دريافتني</v>
          </cell>
          <cell r="F246" t="str">
            <v>علي الحساب چند ماهه</v>
          </cell>
          <cell r="G246" t="str">
            <v>300090</v>
          </cell>
          <cell r="H246" t="str">
            <v>شايان مهر ابراهيم</v>
          </cell>
          <cell r="P246" t="str">
            <v>610</v>
          </cell>
        </row>
        <row r="247">
          <cell r="A247">
            <v>6100</v>
          </cell>
          <cell r="B247" t="str">
            <v>114002300103</v>
          </cell>
          <cell r="C247" t="str">
            <v>114</v>
          </cell>
          <cell r="D247" t="str">
            <v>114002</v>
          </cell>
          <cell r="E247" t="str">
            <v>ساير حسابها و اسناد دريافتني</v>
          </cell>
          <cell r="F247" t="str">
            <v>علي الحساب چند ماهه</v>
          </cell>
          <cell r="G247" t="str">
            <v>300103</v>
          </cell>
          <cell r="H247" t="str">
            <v>چابك شاهرخ</v>
          </cell>
          <cell r="P247" t="str">
            <v>610</v>
          </cell>
        </row>
        <row r="248">
          <cell r="A248">
            <v>6100</v>
          </cell>
          <cell r="B248" t="str">
            <v>114002300248</v>
          </cell>
          <cell r="C248" t="str">
            <v>114</v>
          </cell>
          <cell r="D248" t="str">
            <v>114002</v>
          </cell>
          <cell r="E248" t="str">
            <v>ساير حسابها و اسناد دريافتني</v>
          </cell>
          <cell r="F248" t="str">
            <v>علي الحساب چند ماهه</v>
          </cell>
          <cell r="G248" t="str">
            <v>300248</v>
          </cell>
          <cell r="H248" t="str">
            <v>واحدي باويل محمدحسين</v>
          </cell>
          <cell r="P248" t="str">
            <v>610</v>
          </cell>
        </row>
        <row r="249">
          <cell r="A249">
            <v>6100</v>
          </cell>
          <cell r="B249" t="str">
            <v>114002300218</v>
          </cell>
          <cell r="C249" t="str">
            <v>114</v>
          </cell>
          <cell r="D249" t="str">
            <v>114002</v>
          </cell>
          <cell r="E249" t="str">
            <v>ساير حسابها و اسناد دريافتني</v>
          </cell>
          <cell r="F249" t="str">
            <v>علي الحساب چند ماهه</v>
          </cell>
          <cell r="G249" t="str">
            <v>300218</v>
          </cell>
          <cell r="H249" t="str">
            <v>يحيي پور داخل مرتضي</v>
          </cell>
          <cell r="P249" t="str">
            <v>610</v>
          </cell>
        </row>
        <row r="250">
          <cell r="A250">
            <v>6100</v>
          </cell>
          <cell r="B250" t="str">
            <v>114002300251</v>
          </cell>
          <cell r="C250" t="str">
            <v>114</v>
          </cell>
          <cell r="D250" t="str">
            <v>114002</v>
          </cell>
          <cell r="E250" t="str">
            <v>ساير حسابها و اسناد دريافتني</v>
          </cell>
          <cell r="F250" t="str">
            <v>علي الحساب چند ماهه</v>
          </cell>
          <cell r="G250" t="str">
            <v>300251</v>
          </cell>
          <cell r="H250" t="str">
            <v>تبرخي تبريزي فرهاد</v>
          </cell>
          <cell r="P250" t="str">
            <v>610</v>
          </cell>
        </row>
        <row r="251">
          <cell r="A251">
            <v>6100</v>
          </cell>
          <cell r="B251" t="str">
            <v>114002300208</v>
          </cell>
          <cell r="C251" t="str">
            <v>114</v>
          </cell>
          <cell r="D251" t="str">
            <v>114002</v>
          </cell>
          <cell r="E251" t="str">
            <v>ساير حسابها و اسناد دريافتني</v>
          </cell>
          <cell r="F251" t="str">
            <v>علي الحساب چند ماهه</v>
          </cell>
          <cell r="G251" t="str">
            <v>300208</v>
          </cell>
          <cell r="H251" t="str">
            <v>جعفرزاده رسول</v>
          </cell>
          <cell r="P251" t="str">
            <v>610</v>
          </cell>
        </row>
        <row r="252">
          <cell r="A252">
            <v>6100</v>
          </cell>
          <cell r="B252" t="str">
            <v>114002300143</v>
          </cell>
          <cell r="C252" t="str">
            <v>114</v>
          </cell>
          <cell r="D252" t="str">
            <v>114002</v>
          </cell>
          <cell r="E252" t="str">
            <v>ساير حسابها و اسناد دريافتني</v>
          </cell>
          <cell r="F252" t="str">
            <v>علي الحساب چند ماهه</v>
          </cell>
          <cell r="G252" t="str">
            <v>300143</v>
          </cell>
          <cell r="H252" t="str">
            <v>وفائي نهر مهدي</v>
          </cell>
          <cell r="P252" t="str">
            <v>610</v>
          </cell>
        </row>
        <row r="253">
          <cell r="A253">
            <v>6100</v>
          </cell>
          <cell r="B253" t="str">
            <v>114002300204</v>
          </cell>
          <cell r="C253" t="str">
            <v>114</v>
          </cell>
          <cell r="D253" t="str">
            <v>114002</v>
          </cell>
          <cell r="E253" t="str">
            <v>ساير حسابها و اسناد دريافتني</v>
          </cell>
          <cell r="F253" t="str">
            <v>علي الحساب چند ماهه</v>
          </cell>
          <cell r="G253" t="str">
            <v>300204</v>
          </cell>
          <cell r="H253" t="str">
            <v>قازانچائي جواد</v>
          </cell>
          <cell r="P253" t="str">
            <v>610</v>
          </cell>
        </row>
        <row r="254">
          <cell r="A254">
            <v>6100</v>
          </cell>
          <cell r="B254" t="str">
            <v>114002300172</v>
          </cell>
          <cell r="C254" t="str">
            <v>114</v>
          </cell>
          <cell r="D254" t="str">
            <v>114002</v>
          </cell>
          <cell r="E254" t="str">
            <v>ساير حسابها و اسناد دريافتني</v>
          </cell>
          <cell r="F254" t="str">
            <v>علي الحساب چند ماهه</v>
          </cell>
          <cell r="G254" t="str">
            <v>300172</v>
          </cell>
          <cell r="H254" t="str">
            <v>عليزاد پورسعيدي حامد</v>
          </cell>
          <cell r="P254" t="str">
            <v>610</v>
          </cell>
        </row>
        <row r="255">
          <cell r="A255">
            <v>6100</v>
          </cell>
          <cell r="B255" t="str">
            <v>114002300237</v>
          </cell>
          <cell r="C255" t="str">
            <v>114</v>
          </cell>
          <cell r="D255" t="str">
            <v>114002</v>
          </cell>
          <cell r="E255" t="str">
            <v>ساير حسابها و اسناد دريافتني</v>
          </cell>
          <cell r="F255" t="str">
            <v>علي الحساب چند ماهه</v>
          </cell>
          <cell r="G255" t="str">
            <v>300237</v>
          </cell>
          <cell r="H255" t="str">
            <v>رمضاني فريد مريم</v>
          </cell>
          <cell r="P255" t="str">
            <v>610</v>
          </cell>
        </row>
        <row r="256">
          <cell r="A256">
            <v>6100</v>
          </cell>
          <cell r="B256" t="str">
            <v>114002300154</v>
          </cell>
          <cell r="C256" t="str">
            <v>114</v>
          </cell>
          <cell r="D256" t="str">
            <v>114002</v>
          </cell>
          <cell r="E256" t="str">
            <v>ساير حسابها و اسناد دريافتني</v>
          </cell>
          <cell r="F256" t="str">
            <v>علي الحساب چند ماهه</v>
          </cell>
          <cell r="G256" t="str">
            <v>300154</v>
          </cell>
          <cell r="H256" t="str">
            <v>زارعي ارزيل مصطفي</v>
          </cell>
          <cell r="P256" t="str">
            <v>610</v>
          </cell>
        </row>
        <row r="257">
          <cell r="A257">
            <v>6100</v>
          </cell>
          <cell r="B257" t="str">
            <v>114002300141</v>
          </cell>
          <cell r="C257" t="str">
            <v>114</v>
          </cell>
          <cell r="D257" t="str">
            <v>114002</v>
          </cell>
          <cell r="E257" t="str">
            <v>ساير حسابها و اسناد دريافتني</v>
          </cell>
          <cell r="F257" t="str">
            <v>علي الحساب چند ماهه</v>
          </cell>
          <cell r="G257" t="str">
            <v>300141</v>
          </cell>
          <cell r="H257" t="str">
            <v>سالك علي اصغر</v>
          </cell>
          <cell r="P257" t="str">
            <v>610</v>
          </cell>
        </row>
        <row r="258">
          <cell r="A258">
            <v>6100</v>
          </cell>
          <cell r="B258" t="str">
            <v>114002300152</v>
          </cell>
          <cell r="C258" t="str">
            <v>114</v>
          </cell>
          <cell r="D258" t="str">
            <v>114002</v>
          </cell>
          <cell r="E258" t="str">
            <v>ساير حسابها و اسناد دريافتني</v>
          </cell>
          <cell r="F258" t="str">
            <v>علي الحساب چند ماهه</v>
          </cell>
          <cell r="G258" t="str">
            <v>300152</v>
          </cell>
          <cell r="H258" t="str">
            <v>حسن زاده حميد</v>
          </cell>
          <cell r="P258" t="str">
            <v>610</v>
          </cell>
        </row>
        <row r="259">
          <cell r="A259">
            <v>6100</v>
          </cell>
          <cell r="B259" t="str">
            <v>114002300075</v>
          </cell>
          <cell r="C259" t="str">
            <v>114</v>
          </cell>
          <cell r="D259" t="str">
            <v>114002</v>
          </cell>
          <cell r="E259" t="str">
            <v>ساير حسابها و اسناد دريافتني</v>
          </cell>
          <cell r="F259" t="str">
            <v>علي الحساب چند ماهه</v>
          </cell>
          <cell r="G259" t="str">
            <v>300075</v>
          </cell>
          <cell r="H259" t="str">
            <v>نظامي سقين سرا يوسف</v>
          </cell>
          <cell r="P259" t="str">
            <v>610</v>
          </cell>
        </row>
        <row r="260">
          <cell r="A260">
            <v>6100</v>
          </cell>
          <cell r="B260" t="str">
            <v>114002300081</v>
          </cell>
          <cell r="C260" t="str">
            <v>114</v>
          </cell>
          <cell r="D260" t="str">
            <v>114002</v>
          </cell>
          <cell r="E260" t="str">
            <v>ساير حسابها و اسناد دريافتني</v>
          </cell>
          <cell r="F260" t="str">
            <v>علي الحساب چند ماهه</v>
          </cell>
          <cell r="G260" t="str">
            <v>300081</v>
          </cell>
          <cell r="H260" t="str">
            <v>بهاري قراجه مرادعلي</v>
          </cell>
          <cell r="P260" t="str">
            <v>610</v>
          </cell>
        </row>
        <row r="261">
          <cell r="A261">
            <v>6100</v>
          </cell>
          <cell r="B261" t="str">
            <v>114002300239</v>
          </cell>
          <cell r="C261" t="str">
            <v>114</v>
          </cell>
          <cell r="D261" t="str">
            <v>114002</v>
          </cell>
          <cell r="E261" t="str">
            <v>ساير حسابها و اسناد دريافتني</v>
          </cell>
          <cell r="F261" t="str">
            <v>علي الحساب چند ماهه</v>
          </cell>
          <cell r="G261" t="str">
            <v>300239</v>
          </cell>
          <cell r="H261" t="str">
            <v>بهرامي قراملكي محمدعلي</v>
          </cell>
          <cell r="P261" t="str">
            <v>610</v>
          </cell>
        </row>
        <row r="262">
          <cell r="A262">
            <v>6100</v>
          </cell>
          <cell r="B262" t="str">
            <v>114002300260</v>
          </cell>
          <cell r="C262" t="str">
            <v>114</v>
          </cell>
          <cell r="D262" t="str">
            <v>114002</v>
          </cell>
          <cell r="E262" t="str">
            <v>ساير حسابها و اسناد دريافتني</v>
          </cell>
          <cell r="F262" t="str">
            <v>علي الحساب چند ماهه</v>
          </cell>
          <cell r="G262" t="str">
            <v>300260</v>
          </cell>
          <cell r="H262" t="str">
            <v>منزوي صوفياني مسعود</v>
          </cell>
          <cell r="P262" t="str">
            <v>610</v>
          </cell>
        </row>
        <row r="263">
          <cell r="A263">
            <v>6100</v>
          </cell>
          <cell r="B263" t="str">
            <v>114002300266</v>
          </cell>
          <cell r="C263" t="str">
            <v>114</v>
          </cell>
          <cell r="D263" t="str">
            <v>114002</v>
          </cell>
          <cell r="E263" t="str">
            <v>ساير حسابها و اسناد دريافتني</v>
          </cell>
          <cell r="F263" t="str">
            <v>علي الحساب چند ماهه</v>
          </cell>
          <cell r="G263" t="str">
            <v>300266</v>
          </cell>
          <cell r="H263" t="str">
            <v>عطايان حسن</v>
          </cell>
          <cell r="P263" t="str">
            <v>610</v>
          </cell>
        </row>
        <row r="264">
          <cell r="A264">
            <v>6100</v>
          </cell>
          <cell r="B264" t="str">
            <v>114002300280</v>
          </cell>
          <cell r="C264" t="str">
            <v>114</v>
          </cell>
          <cell r="D264" t="str">
            <v>114002</v>
          </cell>
          <cell r="E264" t="str">
            <v>ساير حسابها و اسناد دريافتني</v>
          </cell>
          <cell r="F264" t="str">
            <v>علي الحساب چند ماهه</v>
          </cell>
          <cell r="G264" t="str">
            <v>300280</v>
          </cell>
          <cell r="H264" t="str">
            <v>طهماسبيان سجاد</v>
          </cell>
          <cell r="P264" t="str">
            <v>610</v>
          </cell>
        </row>
        <row r="265">
          <cell r="A265">
            <v>6100</v>
          </cell>
          <cell r="B265" t="str">
            <v>114002300149</v>
          </cell>
          <cell r="C265" t="str">
            <v>114</v>
          </cell>
          <cell r="D265" t="str">
            <v>114002</v>
          </cell>
          <cell r="E265" t="str">
            <v>ساير حسابها و اسناد دريافتني</v>
          </cell>
          <cell r="F265" t="str">
            <v>علي الحساب چند ماهه</v>
          </cell>
          <cell r="G265" t="str">
            <v>300149</v>
          </cell>
          <cell r="H265" t="str">
            <v>مردان پور دامن آباد خسرو</v>
          </cell>
          <cell r="P265" t="str">
            <v>610</v>
          </cell>
        </row>
        <row r="266">
          <cell r="A266">
            <v>6100</v>
          </cell>
          <cell r="B266" t="str">
            <v>114002300199</v>
          </cell>
          <cell r="C266" t="str">
            <v>114</v>
          </cell>
          <cell r="D266" t="str">
            <v>114002</v>
          </cell>
          <cell r="E266" t="str">
            <v>ساير حسابها و اسناد دريافتني</v>
          </cell>
          <cell r="F266" t="str">
            <v>علي الحساب چند ماهه</v>
          </cell>
          <cell r="G266" t="str">
            <v>300199</v>
          </cell>
          <cell r="H266" t="str">
            <v>ناصح قراملكي مهدي</v>
          </cell>
          <cell r="P266" t="str">
            <v>610</v>
          </cell>
        </row>
        <row r="267">
          <cell r="A267">
            <v>6100</v>
          </cell>
          <cell r="B267" t="str">
            <v>114002300096</v>
          </cell>
          <cell r="C267" t="str">
            <v>114</v>
          </cell>
          <cell r="D267" t="str">
            <v>114002</v>
          </cell>
          <cell r="E267" t="str">
            <v>ساير حسابها و اسناد دريافتني</v>
          </cell>
          <cell r="F267" t="str">
            <v>علي الحساب چند ماهه</v>
          </cell>
          <cell r="G267" t="str">
            <v>300096</v>
          </cell>
          <cell r="H267" t="str">
            <v>امتحاني علي اكبر</v>
          </cell>
          <cell r="P267" t="str">
            <v>610</v>
          </cell>
        </row>
        <row r="268">
          <cell r="A268">
            <v>6100</v>
          </cell>
          <cell r="B268" t="str">
            <v>114002300200</v>
          </cell>
          <cell r="C268" t="str">
            <v>114</v>
          </cell>
          <cell r="D268" t="str">
            <v>114002</v>
          </cell>
          <cell r="E268" t="str">
            <v>ساير حسابها و اسناد دريافتني</v>
          </cell>
          <cell r="F268" t="str">
            <v>علي الحساب چند ماهه</v>
          </cell>
          <cell r="G268" t="str">
            <v>300200</v>
          </cell>
          <cell r="H268" t="str">
            <v>محمد كريمي حامد</v>
          </cell>
          <cell r="P268" t="str">
            <v>610</v>
          </cell>
        </row>
        <row r="269">
          <cell r="A269">
            <v>6100</v>
          </cell>
          <cell r="B269" t="str">
            <v>114002300080</v>
          </cell>
          <cell r="C269" t="str">
            <v>114</v>
          </cell>
          <cell r="D269" t="str">
            <v>114002</v>
          </cell>
          <cell r="E269" t="str">
            <v>ساير حسابها و اسناد دريافتني</v>
          </cell>
          <cell r="F269" t="str">
            <v>علي الحساب چند ماهه</v>
          </cell>
          <cell r="G269" t="str">
            <v>300080</v>
          </cell>
          <cell r="H269" t="str">
            <v>ابراهيمي مهر آور رحيم</v>
          </cell>
          <cell r="P269" t="str">
            <v>610</v>
          </cell>
        </row>
        <row r="270">
          <cell r="A270">
            <v>6100</v>
          </cell>
          <cell r="B270" t="str">
            <v>114002300151</v>
          </cell>
          <cell r="C270" t="str">
            <v>114</v>
          </cell>
          <cell r="D270" t="str">
            <v>114002</v>
          </cell>
          <cell r="E270" t="str">
            <v>ساير حسابها و اسناد دريافتني</v>
          </cell>
          <cell r="F270" t="str">
            <v>علي الحساب چند ماهه</v>
          </cell>
          <cell r="G270" t="str">
            <v>300151</v>
          </cell>
          <cell r="H270" t="str">
            <v>امجدي رحيم</v>
          </cell>
          <cell r="P270" t="str">
            <v>610</v>
          </cell>
        </row>
        <row r="271">
          <cell r="A271">
            <v>6100</v>
          </cell>
          <cell r="B271" t="str">
            <v>114002300056</v>
          </cell>
          <cell r="C271" t="str">
            <v>114</v>
          </cell>
          <cell r="D271" t="str">
            <v>114002</v>
          </cell>
          <cell r="E271" t="str">
            <v>ساير حسابها و اسناد دريافتني</v>
          </cell>
          <cell r="F271" t="str">
            <v>علي الحساب چند ماهه</v>
          </cell>
          <cell r="G271" t="str">
            <v>300056</v>
          </cell>
          <cell r="H271" t="str">
            <v>حسين زاده گورچين اكبر</v>
          </cell>
          <cell r="P271" t="str">
            <v>610</v>
          </cell>
        </row>
        <row r="272">
          <cell r="A272">
            <v>6100</v>
          </cell>
          <cell r="B272" t="str">
            <v>114002300071</v>
          </cell>
          <cell r="C272" t="str">
            <v>114</v>
          </cell>
          <cell r="D272" t="str">
            <v>114002</v>
          </cell>
          <cell r="E272" t="str">
            <v>ساير حسابها و اسناد دريافتني</v>
          </cell>
          <cell r="F272" t="str">
            <v>علي الحساب چند ماهه</v>
          </cell>
          <cell r="G272" t="str">
            <v>300071</v>
          </cell>
          <cell r="H272" t="str">
            <v>ضياء سرابي اكبر</v>
          </cell>
          <cell r="P272" t="str">
            <v>610</v>
          </cell>
        </row>
        <row r="273">
          <cell r="A273">
            <v>6100</v>
          </cell>
          <cell r="B273" t="str">
            <v>114002300213</v>
          </cell>
          <cell r="C273" t="str">
            <v>114</v>
          </cell>
          <cell r="D273" t="str">
            <v>114002</v>
          </cell>
          <cell r="E273" t="str">
            <v>ساير حسابها و اسناد دريافتني</v>
          </cell>
          <cell r="F273" t="str">
            <v>علي الحساب چند ماهه</v>
          </cell>
          <cell r="G273" t="str">
            <v>300213</v>
          </cell>
          <cell r="H273" t="str">
            <v>وطني رضا</v>
          </cell>
          <cell r="P273" t="str">
            <v>610</v>
          </cell>
        </row>
        <row r="274">
          <cell r="A274">
            <v>6100</v>
          </cell>
          <cell r="B274" t="str">
            <v>114002300220</v>
          </cell>
          <cell r="C274" t="str">
            <v>114</v>
          </cell>
          <cell r="D274" t="str">
            <v>114002</v>
          </cell>
          <cell r="E274" t="str">
            <v>ساير حسابها و اسناد دريافتني</v>
          </cell>
          <cell r="F274" t="str">
            <v>علي الحساب چند ماهه</v>
          </cell>
          <cell r="G274" t="str">
            <v>300220</v>
          </cell>
          <cell r="H274" t="str">
            <v>صحت مند قره بابا يوسف</v>
          </cell>
          <cell r="P274" t="str">
            <v>610</v>
          </cell>
        </row>
        <row r="275">
          <cell r="A275">
            <v>6100</v>
          </cell>
          <cell r="B275" t="str">
            <v>114002300249</v>
          </cell>
          <cell r="C275" t="str">
            <v>114</v>
          </cell>
          <cell r="D275" t="str">
            <v>114002</v>
          </cell>
          <cell r="E275" t="str">
            <v>ساير حسابها و اسناد دريافتني</v>
          </cell>
          <cell r="F275" t="str">
            <v>علي الحساب چند ماهه</v>
          </cell>
          <cell r="G275" t="str">
            <v>300249</v>
          </cell>
          <cell r="H275" t="str">
            <v>آقاداداش كرامتي داود</v>
          </cell>
          <cell r="P275" t="str">
            <v>610</v>
          </cell>
        </row>
        <row r="276">
          <cell r="A276">
            <v>6100</v>
          </cell>
          <cell r="B276" t="str">
            <v>114002300281</v>
          </cell>
          <cell r="C276" t="str">
            <v>114</v>
          </cell>
          <cell r="D276" t="str">
            <v>114002</v>
          </cell>
          <cell r="E276" t="str">
            <v>ساير حسابها و اسناد دريافتني</v>
          </cell>
          <cell r="F276" t="str">
            <v>علي الحساب چند ماهه</v>
          </cell>
          <cell r="G276" t="str">
            <v>300281</v>
          </cell>
          <cell r="H276" t="str">
            <v>بني اسد احمد</v>
          </cell>
          <cell r="P276" t="str">
            <v>610</v>
          </cell>
        </row>
        <row r="277">
          <cell r="A277">
            <v>6100</v>
          </cell>
          <cell r="B277" t="str">
            <v>114002300298</v>
          </cell>
          <cell r="C277" t="str">
            <v>114</v>
          </cell>
          <cell r="D277" t="str">
            <v>114002</v>
          </cell>
          <cell r="E277" t="str">
            <v>ساير حسابها و اسناد دريافتني</v>
          </cell>
          <cell r="F277" t="str">
            <v>علي الحساب چند ماهه</v>
          </cell>
          <cell r="G277" t="str">
            <v>300298</v>
          </cell>
          <cell r="H277" t="str">
            <v>جبرئيلي اميد</v>
          </cell>
          <cell r="P277" t="str">
            <v>610</v>
          </cell>
        </row>
        <row r="278">
          <cell r="A278">
            <v>6100</v>
          </cell>
          <cell r="B278" t="str">
            <v>114002300242</v>
          </cell>
          <cell r="C278" t="str">
            <v>114</v>
          </cell>
          <cell r="D278" t="str">
            <v>114002</v>
          </cell>
          <cell r="E278" t="str">
            <v>ساير حسابها و اسناد دريافتني</v>
          </cell>
          <cell r="F278" t="str">
            <v>علي الحساب چند ماهه</v>
          </cell>
          <cell r="G278" t="str">
            <v>300242</v>
          </cell>
          <cell r="H278" t="str">
            <v>زبردست قراملكي حسن</v>
          </cell>
          <cell r="P278" t="str">
            <v>610</v>
          </cell>
        </row>
        <row r="279">
          <cell r="A279">
            <v>6100</v>
          </cell>
          <cell r="B279" t="str">
            <v>114002300247</v>
          </cell>
          <cell r="C279" t="str">
            <v>114</v>
          </cell>
          <cell r="D279" t="str">
            <v>114002</v>
          </cell>
          <cell r="E279" t="str">
            <v>ساير حسابها و اسناد دريافتني</v>
          </cell>
          <cell r="F279" t="str">
            <v>علي الحساب چند ماهه</v>
          </cell>
          <cell r="G279" t="str">
            <v>300247</v>
          </cell>
          <cell r="H279" t="str">
            <v>حسن زاده علي بيك كندي مطلب</v>
          </cell>
          <cell r="P279" t="str">
            <v>610</v>
          </cell>
        </row>
        <row r="280">
          <cell r="A280">
            <v>6100</v>
          </cell>
          <cell r="B280" t="str">
            <v>114002300084</v>
          </cell>
          <cell r="C280" t="str">
            <v>114</v>
          </cell>
          <cell r="D280" t="str">
            <v>114002</v>
          </cell>
          <cell r="E280" t="str">
            <v>ساير حسابها و اسناد دريافتني</v>
          </cell>
          <cell r="F280" t="str">
            <v>علي الحساب چند ماهه</v>
          </cell>
          <cell r="G280" t="str">
            <v>300084</v>
          </cell>
          <cell r="H280" t="str">
            <v>نوري حسين</v>
          </cell>
          <cell r="P280" t="str">
            <v>610</v>
          </cell>
        </row>
        <row r="281">
          <cell r="A281">
            <v>6100</v>
          </cell>
          <cell r="B281" t="str">
            <v>114002300244</v>
          </cell>
          <cell r="C281" t="str">
            <v>114</v>
          </cell>
          <cell r="D281" t="str">
            <v>114002</v>
          </cell>
          <cell r="E281" t="str">
            <v>ساير حسابها و اسناد دريافتني</v>
          </cell>
          <cell r="F281" t="str">
            <v>علي الحساب چند ماهه</v>
          </cell>
          <cell r="G281" t="str">
            <v>300244</v>
          </cell>
          <cell r="H281" t="str">
            <v>بزمي حسن</v>
          </cell>
          <cell r="P281" t="str">
            <v>610</v>
          </cell>
        </row>
        <row r="282">
          <cell r="A282">
            <v>6100</v>
          </cell>
          <cell r="B282" t="str">
            <v>114002300107</v>
          </cell>
          <cell r="C282" t="str">
            <v>114</v>
          </cell>
          <cell r="D282" t="str">
            <v>114002</v>
          </cell>
          <cell r="E282" t="str">
            <v>ساير حسابها و اسناد دريافتني</v>
          </cell>
          <cell r="F282" t="str">
            <v>علي الحساب چند ماهه</v>
          </cell>
          <cell r="G282" t="str">
            <v>300107</v>
          </cell>
          <cell r="H282" t="str">
            <v>روحي مهر سياوش</v>
          </cell>
          <cell r="P282" t="str">
            <v>610</v>
          </cell>
        </row>
        <row r="283">
          <cell r="A283">
            <v>6100</v>
          </cell>
          <cell r="B283" t="str">
            <v>114002300211</v>
          </cell>
          <cell r="C283" t="str">
            <v>114</v>
          </cell>
          <cell r="D283" t="str">
            <v>114002</v>
          </cell>
          <cell r="E283" t="str">
            <v>ساير حسابها و اسناد دريافتني</v>
          </cell>
          <cell r="F283" t="str">
            <v>علي الحساب چند ماهه</v>
          </cell>
          <cell r="G283" t="str">
            <v>300211</v>
          </cell>
          <cell r="H283" t="str">
            <v>جعفرنژاد عليرضا</v>
          </cell>
          <cell r="P283" t="str">
            <v>610</v>
          </cell>
        </row>
        <row r="284">
          <cell r="A284">
            <v>6100</v>
          </cell>
          <cell r="B284" t="str">
            <v>114004300057</v>
          </cell>
          <cell r="C284" t="str">
            <v>114</v>
          </cell>
          <cell r="D284" t="str">
            <v>114004</v>
          </cell>
          <cell r="E284" t="str">
            <v>ساير حسابها و اسناد دريافتني</v>
          </cell>
          <cell r="F284" t="str">
            <v>وام ضروري كاركنان</v>
          </cell>
          <cell r="G284" t="str">
            <v>300057</v>
          </cell>
          <cell r="H284" t="str">
            <v>سلطاني حميد</v>
          </cell>
          <cell r="P284" t="str">
            <v>610</v>
          </cell>
        </row>
        <row r="285">
          <cell r="A285">
            <v>6100</v>
          </cell>
          <cell r="B285" t="str">
            <v>114004300133</v>
          </cell>
          <cell r="C285" t="str">
            <v>114</v>
          </cell>
          <cell r="D285" t="str">
            <v>114004</v>
          </cell>
          <cell r="E285" t="str">
            <v>ساير حسابها و اسناد دريافتني</v>
          </cell>
          <cell r="F285" t="str">
            <v>وام ضروري كاركنان</v>
          </cell>
          <cell r="G285" t="str">
            <v>300133</v>
          </cell>
          <cell r="H285" t="str">
            <v>عليپور كمال</v>
          </cell>
          <cell r="P285" t="str">
            <v>610</v>
          </cell>
        </row>
        <row r="286">
          <cell r="A286">
            <v>6100</v>
          </cell>
          <cell r="B286" t="str">
            <v>114004300197</v>
          </cell>
          <cell r="C286" t="str">
            <v>114</v>
          </cell>
          <cell r="D286" t="str">
            <v>114004</v>
          </cell>
          <cell r="E286" t="str">
            <v>ساير حسابها و اسناد دريافتني</v>
          </cell>
          <cell r="F286" t="str">
            <v>وام ضروري كاركنان</v>
          </cell>
          <cell r="G286" t="str">
            <v>300197</v>
          </cell>
          <cell r="H286" t="str">
            <v>عمراني عبدالناصر</v>
          </cell>
          <cell r="P286" t="str">
            <v>610</v>
          </cell>
        </row>
        <row r="287">
          <cell r="A287">
            <v>6100</v>
          </cell>
          <cell r="B287" t="str">
            <v>114004300264</v>
          </cell>
          <cell r="C287" t="str">
            <v>114</v>
          </cell>
          <cell r="D287" t="str">
            <v>114004</v>
          </cell>
          <cell r="E287" t="str">
            <v>ساير حسابها و اسناد دريافتني</v>
          </cell>
          <cell r="F287" t="str">
            <v>وام ضروري كاركنان</v>
          </cell>
          <cell r="G287" t="str">
            <v>300264</v>
          </cell>
          <cell r="H287" t="str">
            <v>جليل پور صابرجوي حسين</v>
          </cell>
          <cell r="P287" t="str">
            <v>610</v>
          </cell>
        </row>
        <row r="288">
          <cell r="A288">
            <v>6100</v>
          </cell>
          <cell r="B288" t="str">
            <v>114004300095</v>
          </cell>
          <cell r="C288" t="str">
            <v>114</v>
          </cell>
          <cell r="D288" t="str">
            <v>114004</v>
          </cell>
          <cell r="E288" t="str">
            <v>ساير حسابها و اسناد دريافتني</v>
          </cell>
          <cell r="F288" t="str">
            <v>وام ضروري كاركنان</v>
          </cell>
          <cell r="G288" t="str">
            <v>300095</v>
          </cell>
          <cell r="H288" t="str">
            <v>حسين پور فيضي محمد</v>
          </cell>
          <cell r="P288" t="str">
            <v>610</v>
          </cell>
        </row>
        <row r="289">
          <cell r="A289">
            <v>6100</v>
          </cell>
          <cell r="B289" t="str">
            <v>114004300102</v>
          </cell>
          <cell r="C289" t="str">
            <v>114</v>
          </cell>
          <cell r="D289" t="str">
            <v>114004</v>
          </cell>
          <cell r="E289" t="str">
            <v>ساير حسابها و اسناد دريافتني</v>
          </cell>
          <cell r="F289" t="str">
            <v>وام ضروري كاركنان</v>
          </cell>
          <cell r="G289" t="str">
            <v>300102</v>
          </cell>
          <cell r="H289" t="str">
            <v>صفري آذر جعفر</v>
          </cell>
          <cell r="P289" t="str">
            <v>610</v>
          </cell>
        </row>
        <row r="290">
          <cell r="A290">
            <v>6100</v>
          </cell>
          <cell r="B290" t="str">
            <v>114004300213</v>
          </cell>
          <cell r="C290" t="str">
            <v>114</v>
          </cell>
          <cell r="D290" t="str">
            <v>114004</v>
          </cell>
          <cell r="E290" t="str">
            <v>ساير حسابها و اسناد دريافتني</v>
          </cell>
          <cell r="F290" t="str">
            <v>وام ضروري كاركنان</v>
          </cell>
          <cell r="G290" t="str">
            <v>300213</v>
          </cell>
          <cell r="H290" t="str">
            <v>وطني رضا</v>
          </cell>
          <cell r="P290" t="str">
            <v>610</v>
          </cell>
        </row>
        <row r="291">
          <cell r="A291">
            <v>6100</v>
          </cell>
          <cell r="B291" t="str">
            <v>114004300253</v>
          </cell>
          <cell r="C291" t="str">
            <v>114</v>
          </cell>
          <cell r="D291" t="str">
            <v>114004</v>
          </cell>
          <cell r="E291" t="str">
            <v>ساير حسابها و اسناد دريافتني</v>
          </cell>
          <cell r="F291" t="str">
            <v>وام ضروري كاركنان</v>
          </cell>
          <cell r="G291" t="str">
            <v>300253</v>
          </cell>
          <cell r="H291" t="str">
            <v>جعفريان حسن</v>
          </cell>
          <cell r="P291" t="str">
            <v>610</v>
          </cell>
        </row>
        <row r="292">
          <cell r="A292">
            <v>6100</v>
          </cell>
          <cell r="B292" t="str">
            <v>114004300263</v>
          </cell>
          <cell r="C292" t="str">
            <v>114</v>
          </cell>
          <cell r="D292" t="str">
            <v>114004</v>
          </cell>
          <cell r="E292" t="str">
            <v>ساير حسابها و اسناد دريافتني</v>
          </cell>
          <cell r="F292" t="str">
            <v>وام ضروري كاركنان</v>
          </cell>
          <cell r="G292" t="str">
            <v>300263</v>
          </cell>
          <cell r="H292" t="str">
            <v>خدائي محمودي رضا</v>
          </cell>
          <cell r="P292" t="str">
            <v>610</v>
          </cell>
        </row>
        <row r="293">
          <cell r="A293">
            <v>6100</v>
          </cell>
          <cell r="B293" t="str">
            <v>114004300056</v>
          </cell>
          <cell r="C293" t="str">
            <v>114</v>
          </cell>
          <cell r="D293" t="str">
            <v>114004</v>
          </cell>
          <cell r="E293" t="str">
            <v>ساير حسابها و اسناد دريافتني</v>
          </cell>
          <cell r="F293" t="str">
            <v>وام ضروري كاركنان</v>
          </cell>
          <cell r="G293" t="str">
            <v>300056</v>
          </cell>
          <cell r="H293" t="str">
            <v>حسين زاده گورچين اكبر</v>
          </cell>
          <cell r="P293" t="str">
            <v>610</v>
          </cell>
        </row>
        <row r="294">
          <cell r="A294">
            <v>6100</v>
          </cell>
          <cell r="B294" t="str">
            <v>114004300001</v>
          </cell>
          <cell r="C294" t="str">
            <v>114</v>
          </cell>
          <cell r="D294" t="str">
            <v>114004</v>
          </cell>
          <cell r="E294" t="str">
            <v>ساير حسابها و اسناد دريافتني</v>
          </cell>
          <cell r="F294" t="str">
            <v>وام ضروري كاركنان</v>
          </cell>
          <cell r="G294" t="str">
            <v>300001</v>
          </cell>
          <cell r="H294" t="str">
            <v>فتاحي رسول</v>
          </cell>
          <cell r="P294" t="str">
            <v>610</v>
          </cell>
        </row>
        <row r="295">
          <cell r="A295">
            <v>6100</v>
          </cell>
          <cell r="B295" t="str">
            <v>114004300130</v>
          </cell>
          <cell r="C295" t="str">
            <v>114</v>
          </cell>
          <cell r="D295" t="str">
            <v>114004</v>
          </cell>
          <cell r="E295" t="str">
            <v>ساير حسابها و اسناد دريافتني</v>
          </cell>
          <cell r="F295" t="str">
            <v>وام ضروري كاركنان</v>
          </cell>
          <cell r="G295" t="str">
            <v>300130</v>
          </cell>
          <cell r="H295" t="str">
            <v>نوري علي</v>
          </cell>
          <cell r="P295" t="str">
            <v>610</v>
          </cell>
        </row>
        <row r="296">
          <cell r="A296">
            <v>6100</v>
          </cell>
          <cell r="B296" t="str">
            <v>114004300135</v>
          </cell>
          <cell r="C296" t="str">
            <v>114</v>
          </cell>
          <cell r="D296" t="str">
            <v>114004</v>
          </cell>
          <cell r="E296" t="str">
            <v>ساير حسابها و اسناد دريافتني</v>
          </cell>
          <cell r="F296" t="str">
            <v>وام ضروري كاركنان</v>
          </cell>
          <cell r="G296" t="str">
            <v>300135</v>
          </cell>
          <cell r="H296" t="str">
            <v>سيفي ديزناب ابراهيم</v>
          </cell>
          <cell r="P296" t="str">
            <v>610</v>
          </cell>
        </row>
        <row r="297">
          <cell r="A297">
            <v>6100</v>
          </cell>
          <cell r="B297" t="str">
            <v>114004300149</v>
          </cell>
          <cell r="C297" t="str">
            <v>114</v>
          </cell>
          <cell r="D297" t="str">
            <v>114004</v>
          </cell>
          <cell r="E297" t="str">
            <v>ساير حسابها و اسناد دريافتني</v>
          </cell>
          <cell r="F297" t="str">
            <v>وام ضروري كاركنان</v>
          </cell>
          <cell r="G297" t="str">
            <v>300149</v>
          </cell>
          <cell r="H297" t="str">
            <v>مردان پور دامن آباد خسرو</v>
          </cell>
          <cell r="P297" t="str">
            <v>610</v>
          </cell>
        </row>
        <row r="298">
          <cell r="A298">
            <v>6100</v>
          </cell>
          <cell r="B298" t="str">
            <v>114004300173</v>
          </cell>
          <cell r="C298" t="str">
            <v>114</v>
          </cell>
          <cell r="D298" t="str">
            <v>114004</v>
          </cell>
          <cell r="E298" t="str">
            <v>ساير حسابها و اسناد دريافتني</v>
          </cell>
          <cell r="F298" t="str">
            <v>وام ضروري كاركنان</v>
          </cell>
          <cell r="G298" t="str">
            <v>300173</v>
          </cell>
          <cell r="H298" t="str">
            <v>قنبري اهري محمدرضا</v>
          </cell>
          <cell r="P298" t="str">
            <v>610</v>
          </cell>
        </row>
        <row r="299">
          <cell r="A299">
            <v>6100</v>
          </cell>
          <cell r="B299" t="str">
            <v>114004300176</v>
          </cell>
          <cell r="C299" t="str">
            <v>114</v>
          </cell>
          <cell r="D299" t="str">
            <v>114004</v>
          </cell>
          <cell r="E299" t="str">
            <v>ساير حسابها و اسناد دريافتني</v>
          </cell>
          <cell r="F299" t="str">
            <v>وام ضروري كاركنان</v>
          </cell>
          <cell r="G299" t="str">
            <v>300176</v>
          </cell>
          <cell r="H299" t="str">
            <v>قليپور قراجه بهروز</v>
          </cell>
          <cell r="P299" t="str">
            <v>610</v>
          </cell>
        </row>
        <row r="300">
          <cell r="A300">
            <v>6100</v>
          </cell>
          <cell r="B300" t="str">
            <v>114004300206</v>
          </cell>
          <cell r="C300" t="str">
            <v>114</v>
          </cell>
          <cell r="D300" t="str">
            <v>114004</v>
          </cell>
          <cell r="E300" t="str">
            <v>ساير حسابها و اسناد دريافتني</v>
          </cell>
          <cell r="F300" t="str">
            <v>وام ضروري كاركنان</v>
          </cell>
          <cell r="G300" t="str">
            <v>300206</v>
          </cell>
          <cell r="H300" t="str">
            <v>كامران هزه بران محمدرضا</v>
          </cell>
          <cell r="P300" t="str">
            <v>610</v>
          </cell>
        </row>
        <row r="301">
          <cell r="A301">
            <v>6100</v>
          </cell>
          <cell r="B301" t="str">
            <v>114004300219</v>
          </cell>
          <cell r="C301" t="str">
            <v>114</v>
          </cell>
          <cell r="D301" t="str">
            <v>114004</v>
          </cell>
          <cell r="E301" t="str">
            <v>ساير حسابها و اسناد دريافتني</v>
          </cell>
          <cell r="F301" t="str">
            <v>وام ضروري كاركنان</v>
          </cell>
          <cell r="G301" t="str">
            <v>300219</v>
          </cell>
          <cell r="H301" t="str">
            <v>سلماني كريم</v>
          </cell>
          <cell r="P301" t="str">
            <v>610</v>
          </cell>
        </row>
        <row r="302">
          <cell r="A302">
            <v>6100</v>
          </cell>
          <cell r="B302" t="str">
            <v>114004300222</v>
          </cell>
          <cell r="C302" t="str">
            <v>114</v>
          </cell>
          <cell r="D302" t="str">
            <v>114004</v>
          </cell>
          <cell r="E302" t="str">
            <v>ساير حسابها و اسناد دريافتني</v>
          </cell>
          <cell r="F302" t="str">
            <v>وام ضروري كاركنان</v>
          </cell>
          <cell r="G302" t="str">
            <v>300222</v>
          </cell>
          <cell r="H302" t="str">
            <v>شكري احمد</v>
          </cell>
          <cell r="P302" t="str">
            <v>610</v>
          </cell>
        </row>
        <row r="303">
          <cell r="A303">
            <v>6100</v>
          </cell>
          <cell r="B303" t="str">
            <v>114004300231</v>
          </cell>
          <cell r="C303" t="str">
            <v>114</v>
          </cell>
          <cell r="D303" t="str">
            <v>114004</v>
          </cell>
          <cell r="E303" t="str">
            <v>ساير حسابها و اسناد دريافتني</v>
          </cell>
          <cell r="F303" t="str">
            <v>وام ضروري كاركنان</v>
          </cell>
          <cell r="G303" t="str">
            <v>300231</v>
          </cell>
          <cell r="H303" t="str">
            <v>تمدن خشكناب رضا</v>
          </cell>
          <cell r="P303" t="str">
            <v>610</v>
          </cell>
        </row>
        <row r="304">
          <cell r="A304">
            <v>6100</v>
          </cell>
          <cell r="B304" t="str">
            <v>114004300239</v>
          </cell>
          <cell r="C304" t="str">
            <v>114</v>
          </cell>
          <cell r="D304" t="str">
            <v>114004</v>
          </cell>
          <cell r="E304" t="str">
            <v>ساير حسابها و اسناد دريافتني</v>
          </cell>
          <cell r="F304" t="str">
            <v>وام ضروري كاركنان</v>
          </cell>
          <cell r="G304" t="str">
            <v>300239</v>
          </cell>
          <cell r="H304" t="str">
            <v>بهرامي قراملكي محمدعلي</v>
          </cell>
          <cell r="P304" t="str">
            <v>610</v>
          </cell>
        </row>
        <row r="305">
          <cell r="A305">
            <v>6100</v>
          </cell>
          <cell r="B305" t="str">
            <v>114004300240</v>
          </cell>
          <cell r="C305" t="str">
            <v>114</v>
          </cell>
          <cell r="D305" t="str">
            <v>114004</v>
          </cell>
          <cell r="E305" t="str">
            <v>ساير حسابها و اسناد دريافتني</v>
          </cell>
          <cell r="F305" t="str">
            <v>وام ضروري كاركنان</v>
          </cell>
          <cell r="G305" t="str">
            <v>300240</v>
          </cell>
          <cell r="H305" t="str">
            <v>شاهد قراملكي ابوالقاسم</v>
          </cell>
          <cell r="P305" t="str">
            <v>610</v>
          </cell>
        </row>
        <row r="306">
          <cell r="A306">
            <v>6100</v>
          </cell>
          <cell r="B306" t="str">
            <v>114004300248</v>
          </cell>
          <cell r="C306" t="str">
            <v>114</v>
          </cell>
          <cell r="D306" t="str">
            <v>114004</v>
          </cell>
          <cell r="E306" t="str">
            <v>ساير حسابها و اسناد دريافتني</v>
          </cell>
          <cell r="F306" t="str">
            <v>وام ضروري كاركنان</v>
          </cell>
          <cell r="G306" t="str">
            <v>300248</v>
          </cell>
          <cell r="H306" t="str">
            <v>واحدي باويل محمدحسين</v>
          </cell>
          <cell r="P306" t="str">
            <v>610</v>
          </cell>
        </row>
        <row r="307">
          <cell r="A307">
            <v>6100</v>
          </cell>
          <cell r="B307" t="str">
            <v>114004300307</v>
          </cell>
          <cell r="C307" t="str">
            <v>114</v>
          </cell>
          <cell r="D307" t="str">
            <v>114004</v>
          </cell>
          <cell r="E307" t="str">
            <v>ساير حسابها و اسناد دريافتني</v>
          </cell>
          <cell r="F307" t="str">
            <v>وام ضروري كاركنان</v>
          </cell>
          <cell r="G307" t="str">
            <v>300307</v>
          </cell>
          <cell r="H307" t="str">
            <v>سعيدي قراملكي حسين</v>
          </cell>
          <cell r="P307" t="str">
            <v>610</v>
          </cell>
        </row>
        <row r="308">
          <cell r="A308">
            <v>6100</v>
          </cell>
          <cell r="B308" t="str">
            <v>114004300308</v>
          </cell>
          <cell r="C308" t="str">
            <v>114</v>
          </cell>
          <cell r="D308" t="str">
            <v>114004</v>
          </cell>
          <cell r="E308" t="str">
            <v>ساير حسابها و اسناد دريافتني</v>
          </cell>
          <cell r="F308" t="str">
            <v>وام ضروري كاركنان</v>
          </cell>
          <cell r="G308" t="str">
            <v>300308</v>
          </cell>
          <cell r="H308" t="str">
            <v>شاه قاسمي مهرداد</v>
          </cell>
          <cell r="P308" t="str">
            <v>610</v>
          </cell>
        </row>
        <row r="309">
          <cell r="A309">
            <v>6100</v>
          </cell>
          <cell r="B309" t="str">
            <v>114004300202</v>
          </cell>
          <cell r="C309" t="str">
            <v>114</v>
          </cell>
          <cell r="D309" t="str">
            <v>114004</v>
          </cell>
          <cell r="E309" t="str">
            <v>ساير حسابها و اسناد دريافتني</v>
          </cell>
          <cell r="F309" t="str">
            <v>وام ضروري كاركنان</v>
          </cell>
          <cell r="G309" t="str">
            <v>300202</v>
          </cell>
          <cell r="H309" t="str">
            <v>لك جواد</v>
          </cell>
          <cell r="P309" t="str">
            <v>610</v>
          </cell>
        </row>
        <row r="310">
          <cell r="A310">
            <v>6100</v>
          </cell>
          <cell r="B310" t="str">
            <v>114004300234</v>
          </cell>
          <cell r="C310" t="str">
            <v>114</v>
          </cell>
          <cell r="D310" t="str">
            <v>114004</v>
          </cell>
          <cell r="E310" t="str">
            <v>ساير حسابها و اسناد دريافتني</v>
          </cell>
          <cell r="F310" t="str">
            <v>وام ضروري كاركنان</v>
          </cell>
          <cell r="G310" t="str">
            <v>300234</v>
          </cell>
          <cell r="H310" t="str">
            <v>عبداله ميرشكارلو عليرضا</v>
          </cell>
          <cell r="P310" t="str">
            <v>610</v>
          </cell>
        </row>
        <row r="311">
          <cell r="A311">
            <v>6100</v>
          </cell>
          <cell r="B311" t="str">
            <v>114004300113</v>
          </cell>
          <cell r="C311" t="str">
            <v>114</v>
          </cell>
          <cell r="D311" t="str">
            <v>114004</v>
          </cell>
          <cell r="E311" t="str">
            <v>ساير حسابها و اسناد دريافتني</v>
          </cell>
          <cell r="F311" t="str">
            <v>وام ضروري كاركنان</v>
          </cell>
          <cell r="G311" t="str">
            <v>300113</v>
          </cell>
          <cell r="H311" t="str">
            <v>باغباني خضرلو منوچهر</v>
          </cell>
          <cell r="P311" t="str">
            <v>610</v>
          </cell>
        </row>
        <row r="312">
          <cell r="A312">
            <v>6100</v>
          </cell>
          <cell r="B312" t="str">
            <v>114004300076</v>
          </cell>
          <cell r="C312" t="str">
            <v>114</v>
          </cell>
          <cell r="D312" t="str">
            <v>114004</v>
          </cell>
          <cell r="E312" t="str">
            <v>ساير حسابها و اسناد دريافتني</v>
          </cell>
          <cell r="F312" t="str">
            <v>وام ضروري كاركنان</v>
          </cell>
          <cell r="G312" t="str">
            <v>300076</v>
          </cell>
          <cell r="H312" t="str">
            <v>همتي مسعود</v>
          </cell>
          <cell r="P312" t="str">
            <v>610</v>
          </cell>
        </row>
        <row r="313">
          <cell r="A313">
            <v>6100</v>
          </cell>
          <cell r="B313" t="str">
            <v>114004300101</v>
          </cell>
          <cell r="C313" t="str">
            <v>114</v>
          </cell>
          <cell r="D313" t="str">
            <v>114004</v>
          </cell>
          <cell r="E313" t="str">
            <v>ساير حسابها و اسناد دريافتني</v>
          </cell>
          <cell r="F313" t="str">
            <v>وام ضروري كاركنان</v>
          </cell>
          <cell r="G313" t="str">
            <v>300101</v>
          </cell>
          <cell r="H313" t="str">
            <v>شكري جليل</v>
          </cell>
          <cell r="P313" t="str">
            <v>610</v>
          </cell>
        </row>
        <row r="314">
          <cell r="A314">
            <v>6100</v>
          </cell>
          <cell r="B314" t="str">
            <v>114004300241</v>
          </cell>
          <cell r="C314" t="str">
            <v>114</v>
          </cell>
          <cell r="D314" t="str">
            <v>114004</v>
          </cell>
          <cell r="E314" t="str">
            <v>ساير حسابها و اسناد دريافتني</v>
          </cell>
          <cell r="F314" t="str">
            <v>وام ضروري كاركنان</v>
          </cell>
          <cell r="G314" t="str">
            <v>300241</v>
          </cell>
          <cell r="H314" t="str">
            <v>همتي قراملكي عليرضا</v>
          </cell>
          <cell r="P314" t="str">
            <v>610</v>
          </cell>
        </row>
        <row r="315">
          <cell r="A315">
            <v>6100</v>
          </cell>
          <cell r="B315" t="str">
            <v>114004300124</v>
          </cell>
          <cell r="C315" t="str">
            <v>114</v>
          </cell>
          <cell r="D315" t="str">
            <v>114004</v>
          </cell>
          <cell r="E315" t="str">
            <v>ساير حسابها و اسناد دريافتني</v>
          </cell>
          <cell r="F315" t="str">
            <v>وام ضروري كاركنان</v>
          </cell>
          <cell r="G315" t="str">
            <v>300124</v>
          </cell>
          <cell r="H315" t="str">
            <v>محب حق رحيم</v>
          </cell>
          <cell r="P315" t="str">
            <v>610</v>
          </cell>
        </row>
        <row r="316">
          <cell r="A316">
            <v>6100</v>
          </cell>
          <cell r="B316" t="str">
            <v>114004300169</v>
          </cell>
          <cell r="C316" t="str">
            <v>114</v>
          </cell>
          <cell r="D316" t="str">
            <v>114004</v>
          </cell>
          <cell r="E316" t="str">
            <v>ساير حسابها و اسناد دريافتني</v>
          </cell>
          <cell r="F316" t="str">
            <v>وام ضروري كاركنان</v>
          </cell>
          <cell r="G316" t="str">
            <v>300169</v>
          </cell>
          <cell r="H316" t="str">
            <v>منظر خسروشاهي اميرعلي</v>
          </cell>
          <cell r="P316" t="str">
            <v>610</v>
          </cell>
        </row>
        <row r="317">
          <cell r="A317">
            <v>6100</v>
          </cell>
          <cell r="B317" t="str">
            <v>114004300092</v>
          </cell>
          <cell r="C317" t="str">
            <v>114</v>
          </cell>
          <cell r="D317" t="str">
            <v>114004</v>
          </cell>
          <cell r="E317" t="str">
            <v>ساير حسابها و اسناد دريافتني</v>
          </cell>
          <cell r="F317" t="str">
            <v>وام ضروري كاركنان</v>
          </cell>
          <cell r="G317" t="str">
            <v>300092</v>
          </cell>
          <cell r="H317" t="str">
            <v>كولاب محمدحسين</v>
          </cell>
          <cell r="P317" t="str">
            <v>610</v>
          </cell>
        </row>
        <row r="318">
          <cell r="A318">
            <v>6100</v>
          </cell>
          <cell r="B318" t="str">
            <v>114004300096</v>
          </cell>
          <cell r="C318" t="str">
            <v>114</v>
          </cell>
          <cell r="D318" t="str">
            <v>114004</v>
          </cell>
          <cell r="E318" t="str">
            <v>ساير حسابها و اسناد دريافتني</v>
          </cell>
          <cell r="F318" t="str">
            <v>وام ضروري كاركنان</v>
          </cell>
          <cell r="G318" t="str">
            <v>300096</v>
          </cell>
          <cell r="H318" t="str">
            <v>امتحاني علي اكبر</v>
          </cell>
          <cell r="P318" t="str">
            <v>610</v>
          </cell>
        </row>
        <row r="319">
          <cell r="A319">
            <v>6100</v>
          </cell>
          <cell r="B319" t="str">
            <v>114004300071</v>
          </cell>
          <cell r="C319" t="str">
            <v>114</v>
          </cell>
          <cell r="D319" t="str">
            <v>114004</v>
          </cell>
          <cell r="E319" t="str">
            <v>ساير حسابها و اسناد دريافتني</v>
          </cell>
          <cell r="F319" t="str">
            <v>وام ضروري كاركنان</v>
          </cell>
          <cell r="G319" t="str">
            <v>300071</v>
          </cell>
          <cell r="H319" t="str">
            <v>ضياء سرابي اكبر</v>
          </cell>
          <cell r="P319" t="str">
            <v>610</v>
          </cell>
        </row>
        <row r="320">
          <cell r="A320">
            <v>6100</v>
          </cell>
          <cell r="B320" t="str">
            <v>114004300118</v>
          </cell>
          <cell r="C320" t="str">
            <v>114</v>
          </cell>
          <cell r="D320" t="str">
            <v>114004</v>
          </cell>
          <cell r="E320" t="str">
            <v>ساير حسابها و اسناد دريافتني</v>
          </cell>
          <cell r="F320" t="str">
            <v>وام ضروري كاركنان</v>
          </cell>
          <cell r="G320" t="str">
            <v>300118</v>
          </cell>
          <cell r="H320" t="str">
            <v>جعفرزاده بهروز</v>
          </cell>
          <cell r="P320" t="str">
            <v>610</v>
          </cell>
        </row>
        <row r="321">
          <cell r="A321">
            <v>6100</v>
          </cell>
          <cell r="B321" t="str">
            <v>114004300148</v>
          </cell>
          <cell r="C321" t="str">
            <v>114</v>
          </cell>
          <cell r="D321" t="str">
            <v>114004</v>
          </cell>
          <cell r="E321" t="str">
            <v>ساير حسابها و اسناد دريافتني</v>
          </cell>
          <cell r="F321" t="str">
            <v>وام ضروري كاركنان</v>
          </cell>
          <cell r="G321" t="str">
            <v>300148</v>
          </cell>
          <cell r="H321" t="str">
            <v>شفيعي عنصرودي داريوش</v>
          </cell>
          <cell r="P321" t="str">
            <v>610</v>
          </cell>
        </row>
        <row r="322">
          <cell r="A322">
            <v>6100</v>
          </cell>
          <cell r="B322" t="str">
            <v>114004300151</v>
          </cell>
          <cell r="C322" t="str">
            <v>114</v>
          </cell>
          <cell r="D322" t="str">
            <v>114004</v>
          </cell>
          <cell r="E322" t="str">
            <v>ساير حسابها و اسناد دريافتني</v>
          </cell>
          <cell r="F322" t="str">
            <v>وام ضروري كاركنان</v>
          </cell>
          <cell r="G322" t="str">
            <v>300151</v>
          </cell>
          <cell r="H322" t="str">
            <v>امجدي رحيم</v>
          </cell>
          <cell r="P322" t="str">
            <v>610</v>
          </cell>
        </row>
        <row r="323">
          <cell r="A323">
            <v>6100</v>
          </cell>
          <cell r="B323" t="str">
            <v>114004300152</v>
          </cell>
          <cell r="C323" t="str">
            <v>114</v>
          </cell>
          <cell r="D323" t="str">
            <v>114004</v>
          </cell>
          <cell r="E323" t="str">
            <v>ساير حسابها و اسناد دريافتني</v>
          </cell>
          <cell r="F323" t="str">
            <v>وام ضروري كاركنان</v>
          </cell>
          <cell r="G323" t="str">
            <v>300152</v>
          </cell>
          <cell r="H323" t="str">
            <v>حسن زاده حميد</v>
          </cell>
          <cell r="P323" t="str">
            <v>610</v>
          </cell>
        </row>
        <row r="324">
          <cell r="A324">
            <v>6100</v>
          </cell>
          <cell r="B324" t="str">
            <v>114004300156</v>
          </cell>
          <cell r="C324" t="str">
            <v>114</v>
          </cell>
          <cell r="D324" t="str">
            <v>114004</v>
          </cell>
          <cell r="E324" t="str">
            <v>ساير حسابها و اسناد دريافتني</v>
          </cell>
          <cell r="F324" t="str">
            <v>وام ضروري كاركنان</v>
          </cell>
          <cell r="G324" t="str">
            <v>300156</v>
          </cell>
          <cell r="H324" t="str">
            <v>حسينيان سيروس</v>
          </cell>
          <cell r="P324" t="str">
            <v>610</v>
          </cell>
        </row>
        <row r="325">
          <cell r="A325">
            <v>6100</v>
          </cell>
          <cell r="B325" t="str">
            <v>114004300162</v>
          </cell>
          <cell r="C325" t="str">
            <v>114</v>
          </cell>
          <cell r="D325" t="str">
            <v>114004</v>
          </cell>
          <cell r="E325" t="str">
            <v>ساير حسابها و اسناد دريافتني</v>
          </cell>
          <cell r="F325" t="str">
            <v>وام ضروري كاركنان</v>
          </cell>
          <cell r="G325" t="str">
            <v>300162</v>
          </cell>
          <cell r="H325" t="str">
            <v>محمدي جابر</v>
          </cell>
          <cell r="P325" t="str">
            <v>610</v>
          </cell>
        </row>
        <row r="326">
          <cell r="A326">
            <v>6100</v>
          </cell>
          <cell r="B326" t="str">
            <v>114004300170</v>
          </cell>
          <cell r="C326" t="str">
            <v>114</v>
          </cell>
          <cell r="D326" t="str">
            <v>114004</v>
          </cell>
          <cell r="E326" t="str">
            <v>ساير حسابها و اسناد دريافتني</v>
          </cell>
          <cell r="F326" t="str">
            <v>وام ضروري كاركنان</v>
          </cell>
          <cell r="G326" t="str">
            <v>300170</v>
          </cell>
          <cell r="H326" t="str">
            <v>فتحي سياوش</v>
          </cell>
          <cell r="P326" t="str">
            <v>610</v>
          </cell>
        </row>
        <row r="327">
          <cell r="A327">
            <v>6100</v>
          </cell>
          <cell r="B327" t="str">
            <v>114004300187</v>
          </cell>
          <cell r="C327" t="str">
            <v>114</v>
          </cell>
          <cell r="D327" t="str">
            <v>114004</v>
          </cell>
          <cell r="E327" t="str">
            <v>ساير حسابها و اسناد دريافتني</v>
          </cell>
          <cell r="F327" t="str">
            <v>وام ضروري كاركنان</v>
          </cell>
          <cell r="G327" t="str">
            <v>300187</v>
          </cell>
          <cell r="H327" t="str">
            <v>حاجي حيدري ممقاني مهدي</v>
          </cell>
          <cell r="P327" t="str">
            <v>610</v>
          </cell>
        </row>
        <row r="328">
          <cell r="A328">
            <v>6100</v>
          </cell>
          <cell r="B328" t="str">
            <v>114004300195</v>
          </cell>
          <cell r="C328" t="str">
            <v>114</v>
          </cell>
          <cell r="D328" t="str">
            <v>114004</v>
          </cell>
          <cell r="E328" t="str">
            <v>ساير حسابها و اسناد دريافتني</v>
          </cell>
          <cell r="F328" t="str">
            <v>وام ضروري كاركنان</v>
          </cell>
          <cell r="G328" t="str">
            <v>300195</v>
          </cell>
          <cell r="H328" t="str">
            <v>حريري كهنموئي علي</v>
          </cell>
          <cell r="P328" t="str">
            <v>610</v>
          </cell>
        </row>
        <row r="329">
          <cell r="A329">
            <v>6100</v>
          </cell>
          <cell r="B329" t="str">
            <v>114004300198</v>
          </cell>
          <cell r="C329" t="str">
            <v>114</v>
          </cell>
          <cell r="D329" t="str">
            <v>114004</v>
          </cell>
          <cell r="E329" t="str">
            <v>ساير حسابها و اسناد دريافتني</v>
          </cell>
          <cell r="F329" t="str">
            <v>وام ضروري كاركنان</v>
          </cell>
          <cell r="G329" t="str">
            <v>300198</v>
          </cell>
          <cell r="H329" t="str">
            <v>ميرزائي شكور</v>
          </cell>
          <cell r="P329" t="str">
            <v>610</v>
          </cell>
        </row>
        <row r="330">
          <cell r="A330">
            <v>6100</v>
          </cell>
          <cell r="B330" t="str">
            <v>114004300199</v>
          </cell>
          <cell r="C330" t="str">
            <v>114</v>
          </cell>
          <cell r="D330" t="str">
            <v>114004</v>
          </cell>
          <cell r="E330" t="str">
            <v>ساير حسابها و اسناد دريافتني</v>
          </cell>
          <cell r="F330" t="str">
            <v>وام ضروري كاركنان</v>
          </cell>
          <cell r="G330" t="str">
            <v>300199</v>
          </cell>
          <cell r="H330" t="str">
            <v>ناصح قراملكي مهدي</v>
          </cell>
          <cell r="P330" t="str">
            <v>610</v>
          </cell>
        </row>
        <row r="331">
          <cell r="A331">
            <v>6100</v>
          </cell>
          <cell r="B331" t="str">
            <v>114004300220</v>
          </cell>
          <cell r="C331" t="str">
            <v>114</v>
          </cell>
          <cell r="D331" t="str">
            <v>114004</v>
          </cell>
          <cell r="E331" t="str">
            <v>ساير حسابها و اسناد دريافتني</v>
          </cell>
          <cell r="F331" t="str">
            <v>وام ضروري كاركنان</v>
          </cell>
          <cell r="G331" t="str">
            <v>300220</v>
          </cell>
          <cell r="H331" t="str">
            <v>صحت مند قره بابا يوسف</v>
          </cell>
          <cell r="P331" t="str">
            <v>610</v>
          </cell>
        </row>
        <row r="332">
          <cell r="A332">
            <v>6100</v>
          </cell>
          <cell r="B332" t="str">
            <v>114004300306</v>
          </cell>
          <cell r="C332" t="str">
            <v>114</v>
          </cell>
          <cell r="D332" t="str">
            <v>114004</v>
          </cell>
          <cell r="E332" t="str">
            <v>ساير حسابها و اسناد دريافتني</v>
          </cell>
          <cell r="F332" t="str">
            <v>وام ضروري كاركنان</v>
          </cell>
          <cell r="G332" t="str">
            <v>300306</v>
          </cell>
          <cell r="H332" t="str">
            <v>نوري بهروز</v>
          </cell>
          <cell r="P332" t="str">
            <v>610</v>
          </cell>
        </row>
        <row r="333">
          <cell r="A333">
            <v>6100</v>
          </cell>
          <cell r="B333" t="str">
            <v>114004300280</v>
          </cell>
          <cell r="C333" t="str">
            <v>114</v>
          </cell>
          <cell r="D333" t="str">
            <v>114004</v>
          </cell>
          <cell r="E333" t="str">
            <v>ساير حسابها و اسناد دريافتني</v>
          </cell>
          <cell r="F333" t="str">
            <v>وام ضروري كاركنان</v>
          </cell>
          <cell r="G333" t="str">
            <v>300280</v>
          </cell>
          <cell r="H333" t="str">
            <v>طهماسبيان سجاد</v>
          </cell>
          <cell r="P333" t="str">
            <v>610</v>
          </cell>
        </row>
        <row r="334">
          <cell r="A334">
            <v>6100</v>
          </cell>
          <cell r="B334" t="str">
            <v>114004300191</v>
          </cell>
          <cell r="C334" t="str">
            <v>114</v>
          </cell>
          <cell r="D334" t="str">
            <v>114004</v>
          </cell>
          <cell r="E334" t="str">
            <v>ساير حسابها و اسناد دريافتني</v>
          </cell>
          <cell r="F334" t="str">
            <v>وام ضروري كاركنان</v>
          </cell>
          <cell r="G334" t="str">
            <v>300191</v>
          </cell>
          <cell r="H334" t="str">
            <v>باقر قازيار رشيد</v>
          </cell>
          <cell r="P334" t="str">
            <v>610</v>
          </cell>
        </row>
        <row r="335">
          <cell r="A335">
            <v>6100</v>
          </cell>
          <cell r="B335" t="str">
            <v>114004300245</v>
          </cell>
          <cell r="C335" t="str">
            <v>114</v>
          </cell>
          <cell r="D335" t="str">
            <v>114004</v>
          </cell>
          <cell r="E335" t="str">
            <v>ساير حسابها و اسناد دريافتني</v>
          </cell>
          <cell r="F335" t="str">
            <v>وام ضروري كاركنان</v>
          </cell>
          <cell r="G335" t="str">
            <v>300245</v>
          </cell>
          <cell r="H335" t="str">
            <v>غفاري افشرد كريم</v>
          </cell>
          <cell r="P335" t="str">
            <v>610</v>
          </cell>
        </row>
        <row r="336">
          <cell r="A336">
            <v>6100</v>
          </cell>
          <cell r="B336" t="str">
            <v>114004300081</v>
          </cell>
          <cell r="C336" t="str">
            <v>114</v>
          </cell>
          <cell r="D336" t="str">
            <v>114004</v>
          </cell>
          <cell r="E336" t="str">
            <v>ساير حسابها و اسناد دريافتني</v>
          </cell>
          <cell r="F336" t="str">
            <v>وام ضروري كاركنان</v>
          </cell>
          <cell r="G336" t="str">
            <v>300081</v>
          </cell>
          <cell r="H336" t="str">
            <v>بهاري قراجه مرادعلي</v>
          </cell>
          <cell r="P336" t="str">
            <v>610</v>
          </cell>
        </row>
        <row r="337">
          <cell r="A337">
            <v>6100</v>
          </cell>
          <cell r="B337" t="str">
            <v>114004300288</v>
          </cell>
          <cell r="C337" t="str">
            <v>114</v>
          </cell>
          <cell r="D337" t="str">
            <v>114004</v>
          </cell>
          <cell r="E337" t="str">
            <v>ساير حسابها و اسناد دريافتني</v>
          </cell>
          <cell r="F337" t="str">
            <v>وام ضروري كاركنان</v>
          </cell>
          <cell r="G337" t="str">
            <v>300288</v>
          </cell>
          <cell r="H337" t="str">
            <v>حاتملو محمد</v>
          </cell>
          <cell r="P337" t="str">
            <v>610</v>
          </cell>
        </row>
        <row r="338">
          <cell r="A338">
            <v>6100</v>
          </cell>
          <cell r="B338" t="str">
            <v>114004300074</v>
          </cell>
          <cell r="C338" t="str">
            <v>114</v>
          </cell>
          <cell r="D338" t="str">
            <v>114004</v>
          </cell>
          <cell r="E338" t="str">
            <v>ساير حسابها و اسناد دريافتني</v>
          </cell>
          <cell r="F338" t="str">
            <v>وام ضروري كاركنان</v>
          </cell>
          <cell r="G338" t="str">
            <v>300074</v>
          </cell>
          <cell r="H338" t="str">
            <v>ميرزا عليزاده پهر آباد فريبا</v>
          </cell>
          <cell r="P338" t="str">
            <v>610</v>
          </cell>
        </row>
        <row r="339">
          <cell r="A339">
            <v>6100</v>
          </cell>
          <cell r="B339" t="str">
            <v>114004300298</v>
          </cell>
          <cell r="C339" t="str">
            <v>114</v>
          </cell>
          <cell r="D339" t="str">
            <v>114004</v>
          </cell>
          <cell r="E339" t="str">
            <v>ساير حسابها و اسناد دريافتني</v>
          </cell>
          <cell r="F339" t="str">
            <v>وام ضروري كاركنان</v>
          </cell>
          <cell r="G339" t="str">
            <v>300298</v>
          </cell>
          <cell r="H339" t="str">
            <v>جبرئيلي اميد</v>
          </cell>
          <cell r="P339" t="str">
            <v>610</v>
          </cell>
        </row>
        <row r="340">
          <cell r="A340">
            <v>6100</v>
          </cell>
          <cell r="B340" t="str">
            <v>114004300110</v>
          </cell>
          <cell r="C340" t="str">
            <v>114</v>
          </cell>
          <cell r="D340" t="str">
            <v>114004</v>
          </cell>
          <cell r="E340" t="str">
            <v>ساير حسابها و اسناد دريافتني</v>
          </cell>
          <cell r="F340" t="str">
            <v>وام ضروري كاركنان</v>
          </cell>
          <cell r="G340" t="str">
            <v>300110</v>
          </cell>
          <cell r="H340" t="str">
            <v>فروغي زهرا</v>
          </cell>
          <cell r="P340" t="str">
            <v>610</v>
          </cell>
        </row>
        <row r="341">
          <cell r="A341">
            <v>6100</v>
          </cell>
          <cell r="B341" t="str">
            <v>114004300257</v>
          </cell>
          <cell r="C341" t="str">
            <v>114</v>
          </cell>
          <cell r="D341" t="str">
            <v>114004</v>
          </cell>
          <cell r="E341" t="str">
            <v>ساير حسابها و اسناد دريافتني</v>
          </cell>
          <cell r="F341" t="str">
            <v>وام ضروري كاركنان</v>
          </cell>
          <cell r="G341" t="str">
            <v>300257</v>
          </cell>
          <cell r="H341" t="str">
            <v>برادران حسن زاده وحيد</v>
          </cell>
          <cell r="P341" t="str">
            <v>610</v>
          </cell>
        </row>
        <row r="342">
          <cell r="A342">
            <v>6100</v>
          </cell>
          <cell r="B342" t="str">
            <v>114004300244</v>
          </cell>
          <cell r="C342" t="str">
            <v>114</v>
          </cell>
          <cell r="D342" t="str">
            <v>114004</v>
          </cell>
          <cell r="E342" t="str">
            <v>ساير حسابها و اسناد دريافتني</v>
          </cell>
          <cell r="F342" t="str">
            <v>وام ضروري كاركنان</v>
          </cell>
          <cell r="G342" t="str">
            <v>300244</v>
          </cell>
          <cell r="H342" t="str">
            <v>بزمي حسن</v>
          </cell>
          <cell r="P342" t="str">
            <v>610</v>
          </cell>
        </row>
        <row r="343">
          <cell r="A343">
            <v>6100</v>
          </cell>
          <cell r="B343" t="str">
            <v>114004300181</v>
          </cell>
          <cell r="C343" t="str">
            <v>114</v>
          </cell>
          <cell r="D343" t="str">
            <v>114004</v>
          </cell>
          <cell r="E343" t="str">
            <v>ساير حسابها و اسناد دريافتني</v>
          </cell>
          <cell r="F343" t="str">
            <v>وام ضروري كاركنان</v>
          </cell>
          <cell r="G343" t="str">
            <v>300181</v>
          </cell>
          <cell r="H343" t="str">
            <v>وظيفه واثق مهدي</v>
          </cell>
          <cell r="P343" t="str">
            <v>610</v>
          </cell>
        </row>
        <row r="344">
          <cell r="A344">
            <v>6100</v>
          </cell>
          <cell r="B344" t="str">
            <v>114004300125</v>
          </cell>
          <cell r="C344" t="str">
            <v>114</v>
          </cell>
          <cell r="D344" t="str">
            <v>114004</v>
          </cell>
          <cell r="E344" t="str">
            <v>ساير حسابها و اسناد دريافتني</v>
          </cell>
          <cell r="F344" t="str">
            <v>وام ضروري كاركنان</v>
          </cell>
          <cell r="G344" t="str">
            <v>300125</v>
          </cell>
          <cell r="H344" t="str">
            <v>سلطاني حسين</v>
          </cell>
          <cell r="P344" t="str">
            <v>610</v>
          </cell>
        </row>
        <row r="345">
          <cell r="A345">
            <v>6100</v>
          </cell>
          <cell r="B345" t="str">
            <v>114004300132</v>
          </cell>
          <cell r="C345" t="str">
            <v>114</v>
          </cell>
          <cell r="D345" t="str">
            <v>114004</v>
          </cell>
          <cell r="E345" t="str">
            <v>ساير حسابها و اسناد دريافتني</v>
          </cell>
          <cell r="F345" t="str">
            <v>وام ضروري كاركنان</v>
          </cell>
          <cell r="G345" t="str">
            <v>300132</v>
          </cell>
          <cell r="H345" t="str">
            <v>مهرابي افشار عباس</v>
          </cell>
          <cell r="P345" t="str">
            <v>610</v>
          </cell>
        </row>
        <row r="346">
          <cell r="A346">
            <v>6100</v>
          </cell>
          <cell r="B346" t="str">
            <v>114004300136</v>
          </cell>
          <cell r="C346" t="str">
            <v>114</v>
          </cell>
          <cell r="D346" t="str">
            <v>114004</v>
          </cell>
          <cell r="E346" t="str">
            <v>ساير حسابها و اسناد دريافتني</v>
          </cell>
          <cell r="F346" t="str">
            <v>وام ضروري كاركنان</v>
          </cell>
          <cell r="G346" t="str">
            <v>300136</v>
          </cell>
          <cell r="H346" t="str">
            <v>تقي پور كهاني محمدرضا</v>
          </cell>
          <cell r="P346" t="str">
            <v>610</v>
          </cell>
        </row>
        <row r="347">
          <cell r="A347">
            <v>6100</v>
          </cell>
          <cell r="B347" t="str">
            <v>114004300137</v>
          </cell>
          <cell r="C347" t="str">
            <v>114</v>
          </cell>
          <cell r="D347" t="str">
            <v>114004</v>
          </cell>
          <cell r="E347" t="str">
            <v>ساير حسابها و اسناد دريافتني</v>
          </cell>
          <cell r="F347" t="str">
            <v>وام ضروري كاركنان</v>
          </cell>
          <cell r="G347" t="str">
            <v>300137</v>
          </cell>
          <cell r="H347" t="str">
            <v>ستاري ميرهاشم</v>
          </cell>
          <cell r="P347" t="str">
            <v>610</v>
          </cell>
        </row>
        <row r="348">
          <cell r="A348">
            <v>6100</v>
          </cell>
          <cell r="B348" t="str">
            <v>114004300144</v>
          </cell>
          <cell r="C348" t="str">
            <v>114</v>
          </cell>
          <cell r="D348" t="str">
            <v>114004</v>
          </cell>
          <cell r="E348" t="str">
            <v>ساير حسابها و اسناد دريافتني</v>
          </cell>
          <cell r="F348" t="str">
            <v>وام ضروري كاركنان</v>
          </cell>
          <cell r="G348" t="str">
            <v>300144</v>
          </cell>
          <cell r="H348" t="str">
            <v>آقائي كومله نادر</v>
          </cell>
          <cell r="P348" t="str">
            <v>610</v>
          </cell>
        </row>
        <row r="349">
          <cell r="A349">
            <v>6100</v>
          </cell>
          <cell r="B349" t="str">
            <v>114004300146</v>
          </cell>
          <cell r="C349" t="str">
            <v>114</v>
          </cell>
          <cell r="D349" t="str">
            <v>114004</v>
          </cell>
          <cell r="E349" t="str">
            <v>ساير حسابها و اسناد دريافتني</v>
          </cell>
          <cell r="F349" t="str">
            <v>وام ضروري كاركنان</v>
          </cell>
          <cell r="G349" t="str">
            <v>300146</v>
          </cell>
          <cell r="H349" t="str">
            <v>شمس آذر ميرعلي</v>
          </cell>
          <cell r="P349" t="str">
            <v>610</v>
          </cell>
        </row>
        <row r="350">
          <cell r="A350">
            <v>6100</v>
          </cell>
          <cell r="B350" t="str">
            <v>114004300155</v>
          </cell>
          <cell r="C350" t="str">
            <v>114</v>
          </cell>
          <cell r="D350" t="str">
            <v>114004</v>
          </cell>
          <cell r="E350" t="str">
            <v>ساير حسابها و اسناد دريافتني</v>
          </cell>
          <cell r="F350" t="str">
            <v>وام ضروري كاركنان</v>
          </cell>
          <cell r="G350" t="str">
            <v>300155</v>
          </cell>
          <cell r="H350" t="str">
            <v>قليپور سفيداني حسين</v>
          </cell>
          <cell r="P350" t="str">
            <v>610</v>
          </cell>
        </row>
        <row r="351">
          <cell r="A351">
            <v>6100</v>
          </cell>
          <cell r="B351" t="str">
            <v>114004300157</v>
          </cell>
          <cell r="C351" t="str">
            <v>114</v>
          </cell>
          <cell r="D351" t="str">
            <v>114004</v>
          </cell>
          <cell r="E351" t="str">
            <v>ساير حسابها و اسناد دريافتني</v>
          </cell>
          <cell r="F351" t="str">
            <v>وام ضروري كاركنان</v>
          </cell>
          <cell r="G351" t="str">
            <v>300157</v>
          </cell>
          <cell r="H351" t="str">
            <v>معصومي خدايار</v>
          </cell>
          <cell r="P351" t="str">
            <v>610</v>
          </cell>
        </row>
        <row r="352">
          <cell r="A352">
            <v>6100</v>
          </cell>
          <cell r="B352" t="str">
            <v>114004300160</v>
          </cell>
          <cell r="C352" t="str">
            <v>114</v>
          </cell>
          <cell r="D352" t="str">
            <v>114004</v>
          </cell>
          <cell r="E352" t="str">
            <v>ساير حسابها و اسناد دريافتني</v>
          </cell>
          <cell r="F352" t="str">
            <v>وام ضروري كاركنان</v>
          </cell>
          <cell r="G352" t="str">
            <v>300160</v>
          </cell>
          <cell r="H352" t="str">
            <v>عالم وحيد</v>
          </cell>
          <cell r="P352" t="str">
            <v>610</v>
          </cell>
        </row>
        <row r="353">
          <cell r="A353">
            <v>6100</v>
          </cell>
          <cell r="B353" t="str">
            <v>114004300204</v>
          </cell>
          <cell r="C353" t="str">
            <v>114</v>
          </cell>
          <cell r="D353" t="str">
            <v>114004</v>
          </cell>
          <cell r="E353" t="str">
            <v>ساير حسابها و اسناد دريافتني</v>
          </cell>
          <cell r="F353" t="str">
            <v>وام ضروري كاركنان</v>
          </cell>
          <cell r="G353" t="str">
            <v>300204</v>
          </cell>
          <cell r="H353" t="str">
            <v>قازانچائي جواد</v>
          </cell>
          <cell r="P353" t="str">
            <v>610</v>
          </cell>
        </row>
        <row r="354">
          <cell r="A354">
            <v>6100</v>
          </cell>
          <cell r="B354" t="str">
            <v>114004300208</v>
          </cell>
          <cell r="C354" t="str">
            <v>114</v>
          </cell>
          <cell r="D354" t="str">
            <v>114004</v>
          </cell>
          <cell r="E354" t="str">
            <v>ساير حسابها و اسناد دريافتني</v>
          </cell>
          <cell r="F354" t="str">
            <v>وام ضروري كاركنان</v>
          </cell>
          <cell r="G354" t="str">
            <v>300208</v>
          </cell>
          <cell r="H354" t="str">
            <v>جعفرزاده رسول</v>
          </cell>
          <cell r="P354" t="str">
            <v>610</v>
          </cell>
        </row>
        <row r="355">
          <cell r="A355">
            <v>6100</v>
          </cell>
          <cell r="B355" t="str">
            <v>114004300226</v>
          </cell>
          <cell r="C355" t="str">
            <v>114</v>
          </cell>
          <cell r="D355" t="str">
            <v>114004</v>
          </cell>
          <cell r="E355" t="str">
            <v>ساير حسابها و اسناد دريافتني</v>
          </cell>
          <cell r="F355" t="str">
            <v>وام ضروري كاركنان</v>
          </cell>
          <cell r="G355" t="str">
            <v>300226</v>
          </cell>
          <cell r="H355" t="str">
            <v>طاهباز هادي</v>
          </cell>
          <cell r="P355" t="str">
            <v>610</v>
          </cell>
        </row>
        <row r="356">
          <cell r="A356">
            <v>6100</v>
          </cell>
          <cell r="B356" t="str">
            <v>114004300247</v>
          </cell>
          <cell r="C356" t="str">
            <v>114</v>
          </cell>
          <cell r="D356" t="str">
            <v>114004</v>
          </cell>
          <cell r="E356" t="str">
            <v>ساير حسابها و اسناد دريافتني</v>
          </cell>
          <cell r="F356" t="str">
            <v>وام ضروري كاركنان</v>
          </cell>
          <cell r="G356" t="str">
            <v>300247</v>
          </cell>
          <cell r="H356" t="str">
            <v>حسن زاده علي بيك كندي مطلب</v>
          </cell>
          <cell r="P356" t="str">
            <v>610</v>
          </cell>
        </row>
        <row r="357">
          <cell r="A357">
            <v>6100</v>
          </cell>
          <cell r="B357" t="str">
            <v>114004300260</v>
          </cell>
          <cell r="C357" t="str">
            <v>114</v>
          </cell>
          <cell r="D357" t="str">
            <v>114004</v>
          </cell>
          <cell r="E357" t="str">
            <v>ساير حسابها و اسناد دريافتني</v>
          </cell>
          <cell r="F357" t="str">
            <v>وام ضروري كاركنان</v>
          </cell>
          <cell r="G357" t="str">
            <v>300260</v>
          </cell>
          <cell r="H357" t="str">
            <v>منزوي صوفياني مسعود</v>
          </cell>
          <cell r="P357" t="str">
            <v>610</v>
          </cell>
        </row>
        <row r="358">
          <cell r="A358">
            <v>6100</v>
          </cell>
          <cell r="B358" t="str">
            <v>114004300261</v>
          </cell>
          <cell r="C358" t="str">
            <v>114</v>
          </cell>
          <cell r="D358" t="str">
            <v>114004</v>
          </cell>
          <cell r="E358" t="str">
            <v>ساير حسابها و اسناد دريافتني</v>
          </cell>
          <cell r="F358" t="str">
            <v>وام ضروري كاركنان</v>
          </cell>
          <cell r="G358" t="str">
            <v>300261</v>
          </cell>
          <cell r="H358" t="str">
            <v>دليري اقدم وحيد</v>
          </cell>
          <cell r="P358" t="str">
            <v>610</v>
          </cell>
        </row>
        <row r="359">
          <cell r="A359">
            <v>6100</v>
          </cell>
          <cell r="B359" t="str">
            <v>114004300062</v>
          </cell>
          <cell r="C359" t="str">
            <v>114</v>
          </cell>
          <cell r="D359" t="str">
            <v>114004</v>
          </cell>
          <cell r="E359" t="str">
            <v>ساير حسابها و اسناد دريافتني</v>
          </cell>
          <cell r="F359" t="str">
            <v>وام ضروري كاركنان</v>
          </cell>
          <cell r="G359" t="str">
            <v>300062</v>
          </cell>
          <cell r="H359" t="str">
            <v>شاه رسالي صالح</v>
          </cell>
          <cell r="P359" t="str">
            <v>610</v>
          </cell>
        </row>
        <row r="360">
          <cell r="A360">
            <v>6100</v>
          </cell>
          <cell r="B360" t="str">
            <v>114004300069</v>
          </cell>
          <cell r="C360" t="str">
            <v>114</v>
          </cell>
          <cell r="D360" t="str">
            <v>114004</v>
          </cell>
          <cell r="E360" t="str">
            <v>ساير حسابها و اسناد دريافتني</v>
          </cell>
          <cell r="F360" t="str">
            <v>وام ضروري كاركنان</v>
          </cell>
          <cell r="G360" t="str">
            <v>300069</v>
          </cell>
          <cell r="H360" t="str">
            <v>دلمقاني زاده عليرضا</v>
          </cell>
          <cell r="P360" t="str">
            <v>610</v>
          </cell>
        </row>
        <row r="361">
          <cell r="A361">
            <v>6100</v>
          </cell>
          <cell r="B361" t="str">
            <v>114004300119</v>
          </cell>
          <cell r="C361" t="str">
            <v>114</v>
          </cell>
          <cell r="D361" t="str">
            <v>114004</v>
          </cell>
          <cell r="E361" t="str">
            <v>ساير حسابها و اسناد دريافتني</v>
          </cell>
          <cell r="F361" t="str">
            <v>وام ضروري كاركنان</v>
          </cell>
          <cell r="G361" t="str">
            <v>300119</v>
          </cell>
          <cell r="H361" t="str">
            <v>رستم پور مشكنبر حسن</v>
          </cell>
          <cell r="P361" t="str">
            <v>610</v>
          </cell>
        </row>
        <row r="362">
          <cell r="A362">
            <v>6100</v>
          </cell>
          <cell r="B362" t="str">
            <v>114004300128</v>
          </cell>
          <cell r="C362" t="str">
            <v>114</v>
          </cell>
          <cell r="D362" t="str">
            <v>114004</v>
          </cell>
          <cell r="E362" t="str">
            <v>ساير حسابها و اسناد دريافتني</v>
          </cell>
          <cell r="F362" t="str">
            <v>وام ضروري كاركنان</v>
          </cell>
          <cell r="G362" t="str">
            <v>300128</v>
          </cell>
          <cell r="H362" t="str">
            <v>محمدباقري لاهوت كريم</v>
          </cell>
          <cell r="P362" t="str">
            <v>610</v>
          </cell>
        </row>
        <row r="363">
          <cell r="A363">
            <v>6100</v>
          </cell>
          <cell r="B363" t="str">
            <v>114004300131</v>
          </cell>
          <cell r="C363" t="str">
            <v>114</v>
          </cell>
          <cell r="D363" t="str">
            <v>114004</v>
          </cell>
          <cell r="E363" t="str">
            <v>ساير حسابها و اسناد دريافتني</v>
          </cell>
          <cell r="F363" t="str">
            <v>وام ضروري كاركنان</v>
          </cell>
          <cell r="G363" t="str">
            <v>300131</v>
          </cell>
          <cell r="H363" t="str">
            <v>شكوهي علي</v>
          </cell>
          <cell r="P363" t="str">
            <v>610</v>
          </cell>
        </row>
        <row r="364">
          <cell r="A364">
            <v>6100</v>
          </cell>
          <cell r="B364" t="str">
            <v>114004300182</v>
          </cell>
          <cell r="C364" t="str">
            <v>114</v>
          </cell>
          <cell r="D364" t="str">
            <v>114004</v>
          </cell>
          <cell r="E364" t="str">
            <v>ساير حسابها و اسناد دريافتني</v>
          </cell>
          <cell r="F364" t="str">
            <v>وام ضروري كاركنان</v>
          </cell>
          <cell r="G364" t="str">
            <v>300182</v>
          </cell>
          <cell r="H364" t="str">
            <v>اصلاني مقدم علي</v>
          </cell>
          <cell r="P364" t="str">
            <v>610</v>
          </cell>
        </row>
        <row r="365">
          <cell r="A365">
            <v>6100</v>
          </cell>
          <cell r="B365" t="str">
            <v>114004300103</v>
          </cell>
          <cell r="C365" t="str">
            <v>114</v>
          </cell>
          <cell r="D365" t="str">
            <v>114004</v>
          </cell>
          <cell r="E365" t="str">
            <v>ساير حسابها و اسناد دريافتني</v>
          </cell>
          <cell r="F365" t="str">
            <v>وام ضروري كاركنان</v>
          </cell>
          <cell r="G365" t="str">
            <v>300103</v>
          </cell>
          <cell r="H365" t="str">
            <v>چابك شاهرخ</v>
          </cell>
          <cell r="P365" t="str">
            <v>610</v>
          </cell>
        </row>
        <row r="366">
          <cell r="A366">
            <v>6100</v>
          </cell>
          <cell r="B366" t="str">
            <v>114004300134</v>
          </cell>
          <cell r="C366" t="str">
            <v>114</v>
          </cell>
          <cell r="D366" t="str">
            <v>114004</v>
          </cell>
          <cell r="E366" t="str">
            <v>ساير حسابها و اسناد دريافتني</v>
          </cell>
          <cell r="F366" t="str">
            <v>وام ضروري كاركنان</v>
          </cell>
          <cell r="G366" t="str">
            <v>300134</v>
          </cell>
          <cell r="H366" t="str">
            <v>نكوئي فائق</v>
          </cell>
          <cell r="P366" t="str">
            <v>610</v>
          </cell>
        </row>
        <row r="367">
          <cell r="A367">
            <v>6100</v>
          </cell>
          <cell r="B367" t="str">
            <v>114004300008</v>
          </cell>
          <cell r="C367" t="str">
            <v>114</v>
          </cell>
          <cell r="D367" t="str">
            <v>114004</v>
          </cell>
          <cell r="E367" t="str">
            <v>ساير حسابها و اسناد دريافتني</v>
          </cell>
          <cell r="F367" t="str">
            <v>وام ضروري كاركنان</v>
          </cell>
          <cell r="G367" t="str">
            <v>300008</v>
          </cell>
          <cell r="H367" t="str">
            <v>واحد ابراهيم</v>
          </cell>
          <cell r="P367" t="str">
            <v>610</v>
          </cell>
        </row>
        <row r="368">
          <cell r="A368">
            <v>6100</v>
          </cell>
          <cell r="B368" t="str">
            <v>114004300196</v>
          </cell>
          <cell r="C368" t="str">
            <v>114</v>
          </cell>
          <cell r="D368" t="str">
            <v>114004</v>
          </cell>
          <cell r="E368" t="str">
            <v>ساير حسابها و اسناد دريافتني</v>
          </cell>
          <cell r="F368" t="str">
            <v>وام ضروري كاركنان</v>
          </cell>
          <cell r="G368" t="str">
            <v>300196</v>
          </cell>
          <cell r="H368" t="str">
            <v>حسيني سيد جواد</v>
          </cell>
          <cell r="P368" t="str">
            <v>610</v>
          </cell>
        </row>
        <row r="369">
          <cell r="A369">
            <v>6100</v>
          </cell>
          <cell r="B369" t="str">
            <v>114004300210</v>
          </cell>
          <cell r="C369" t="str">
            <v>114</v>
          </cell>
          <cell r="D369" t="str">
            <v>114004</v>
          </cell>
          <cell r="E369" t="str">
            <v>ساير حسابها و اسناد دريافتني</v>
          </cell>
          <cell r="F369" t="str">
            <v>وام ضروري كاركنان</v>
          </cell>
          <cell r="G369" t="str">
            <v>300210</v>
          </cell>
          <cell r="H369" t="str">
            <v>احمدي نژاد مجيد</v>
          </cell>
          <cell r="P369" t="str">
            <v>610</v>
          </cell>
        </row>
        <row r="370">
          <cell r="A370">
            <v>6100</v>
          </cell>
          <cell r="B370" t="str">
            <v>114004300223</v>
          </cell>
          <cell r="C370" t="str">
            <v>114</v>
          </cell>
          <cell r="D370" t="str">
            <v>114004</v>
          </cell>
          <cell r="E370" t="str">
            <v>ساير حسابها و اسناد دريافتني</v>
          </cell>
          <cell r="F370" t="str">
            <v>وام ضروري كاركنان</v>
          </cell>
          <cell r="G370" t="str">
            <v>300223</v>
          </cell>
          <cell r="H370" t="str">
            <v>حسيني ميرصمد</v>
          </cell>
          <cell r="P370" t="str">
            <v>610</v>
          </cell>
        </row>
        <row r="371">
          <cell r="A371">
            <v>6100</v>
          </cell>
          <cell r="B371" t="str">
            <v>114006300107</v>
          </cell>
          <cell r="C371" t="str">
            <v>114</v>
          </cell>
          <cell r="D371" t="str">
            <v>114006</v>
          </cell>
          <cell r="E371" t="str">
            <v>ساير حسابها و اسناد دريافتني</v>
          </cell>
          <cell r="F371" t="str">
            <v>وام خريدخودرو</v>
          </cell>
          <cell r="G371" t="str">
            <v>300107</v>
          </cell>
          <cell r="H371" t="str">
            <v>روحي مهر سياوش</v>
          </cell>
          <cell r="P371" t="str">
            <v>610</v>
          </cell>
        </row>
        <row r="372">
          <cell r="A372">
            <v>6100</v>
          </cell>
          <cell r="B372" t="str">
            <v>114006300200</v>
          </cell>
          <cell r="C372" t="str">
            <v>114</v>
          </cell>
          <cell r="D372" t="str">
            <v>114006</v>
          </cell>
          <cell r="E372" t="str">
            <v>ساير حسابها و اسناد دريافتني</v>
          </cell>
          <cell r="F372" t="str">
            <v>وام خريدخودرو</v>
          </cell>
          <cell r="G372" t="str">
            <v>300200</v>
          </cell>
          <cell r="H372" t="str">
            <v>محمد كريمي حامد</v>
          </cell>
          <cell r="P372" t="str">
            <v>610</v>
          </cell>
        </row>
        <row r="373">
          <cell r="A373">
            <v>6100</v>
          </cell>
          <cell r="B373" t="str">
            <v>114006300274</v>
          </cell>
          <cell r="C373" t="str">
            <v>114</v>
          </cell>
          <cell r="D373" t="str">
            <v>114006</v>
          </cell>
          <cell r="E373" t="str">
            <v>ساير حسابها و اسناد دريافتني</v>
          </cell>
          <cell r="F373" t="str">
            <v>وام خريدخودرو</v>
          </cell>
          <cell r="G373" t="str">
            <v>300274</v>
          </cell>
          <cell r="H373" t="str">
            <v>مومني ميرمسعود</v>
          </cell>
          <cell r="P373" t="str">
            <v>610</v>
          </cell>
        </row>
        <row r="374">
          <cell r="A374">
            <v>6100</v>
          </cell>
          <cell r="B374" t="str">
            <v>114006300263</v>
          </cell>
          <cell r="C374" t="str">
            <v>114</v>
          </cell>
          <cell r="D374" t="str">
            <v>114006</v>
          </cell>
          <cell r="E374" t="str">
            <v>ساير حسابها و اسناد دريافتني</v>
          </cell>
          <cell r="F374" t="str">
            <v>وام خريدخودرو</v>
          </cell>
          <cell r="G374" t="str">
            <v>300263</v>
          </cell>
          <cell r="H374" t="str">
            <v>خدائي محمودي رضا</v>
          </cell>
          <cell r="P374" t="str">
            <v>610</v>
          </cell>
        </row>
        <row r="375">
          <cell r="A375">
            <v>6100</v>
          </cell>
          <cell r="B375" t="str">
            <v>114006300264</v>
          </cell>
          <cell r="C375" t="str">
            <v>114</v>
          </cell>
          <cell r="D375" t="str">
            <v>114006</v>
          </cell>
          <cell r="E375" t="str">
            <v>ساير حسابها و اسناد دريافتني</v>
          </cell>
          <cell r="F375" t="str">
            <v>وام خريدخودرو</v>
          </cell>
          <cell r="G375" t="str">
            <v>300264</v>
          </cell>
          <cell r="H375" t="str">
            <v>جليل پور صابرجوي حسين</v>
          </cell>
          <cell r="P375" t="str">
            <v>610</v>
          </cell>
        </row>
        <row r="376">
          <cell r="A376">
            <v>6100</v>
          </cell>
          <cell r="B376" t="str">
            <v>114006300235</v>
          </cell>
          <cell r="C376" t="str">
            <v>114</v>
          </cell>
          <cell r="D376" t="str">
            <v>114006</v>
          </cell>
          <cell r="E376" t="str">
            <v>ساير حسابها و اسناد دريافتني</v>
          </cell>
          <cell r="F376" t="str">
            <v>وام خريدخودرو</v>
          </cell>
          <cell r="G376" t="str">
            <v>300235</v>
          </cell>
          <cell r="H376" t="str">
            <v>حدادپوربدر محمدرضا</v>
          </cell>
          <cell r="P376" t="str">
            <v>610</v>
          </cell>
        </row>
        <row r="377">
          <cell r="A377">
            <v>6100</v>
          </cell>
          <cell r="B377" t="str">
            <v>114006300094</v>
          </cell>
          <cell r="C377" t="str">
            <v>114</v>
          </cell>
          <cell r="D377" t="str">
            <v>114006</v>
          </cell>
          <cell r="E377" t="str">
            <v>ساير حسابها و اسناد دريافتني</v>
          </cell>
          <cell r="F377" t="str">
            <v>وام خريدخودرو</v>
          </cell>
          <cell r="G377" t="str">
            <v>300094</v>
          </cell>
          <cell r="H377" t="str">
            <v>محمود شريعتي مهرداد</v>
          </cell>
          <cell r="P377" t="str">
            <v>610</v>
          </cell>
        </row>
        <row r="378">
          <cell r="A378">
            <v>6100</v>
          </cell>
          <cell r="B378" t="str">
            <v>114007</v>
          </cell>
          <cell r="C378" t="str">
            <v>114</v>
          </cell>
          <cell r="D378" t="str">
            <v>114007</v>
          </cell>
          <cell r="E378" t="str">
            <v>ساير حسابها و اسناد دريافتني</v>
          </cell>
          <cell r="F378" t="str">
            <v>رند ماه</v>
          </cell>
          <cell r="G378">
            <v>0</v>
          </cell>
          <cell r="H378">
            <v>0</v>
          </cell>
          <cell r="P378" t="str">
            <v>610</v>
          </cell>
        </row>
        <row r="379">
          <cell r="A379">
            <v>6300</v>
          </cell>
          <cell r="B379" t="str">
            <v>114008100109</v>
          </cell>
          <cell r="C379" t="str">
            <v>114</v>
          </cell>
          <cell r="D379" t="str">
            <v>114008</v>
          </cell>
          <cell r="E379" t="str">
            <v>ساير حسابها و اسناد دريافتني</v>
          </cell>
          <cell r="F379" t="str">
            <v>سپرده ها و ودايع</v>
          </cell>
          <cell r="G379" t="str">
            <v>100109</v>
          </cell>
          <cell r="H379" t="str">
            <v>بانک ملت پروين جاري96656582(جام)</v>
          </cell>
          <cell r="P379" t="str">
            <v>630</v>
          </cell>
        </row>
        <row r="380">
          <cell r="A380">
            <v>6300</v>
          </cell>
          <cell r="B380" t="str">
            <v>114008101482</v>
          </cell>
          <cell r="C380" t="str">
            <v>114</v>
          </cell>
          <cell r="D380" t="str">
            <v>114008</v>
          </cell>
          <cell r="E380" t="str">
            <v>ساير حسابها و اسناد دريافتني</v>
          </cell>
          <cell r="F380" t="str">
            <v>سپرده ها و ودايع</v>
          </cell>
          <cell r="G380" t="str">
            <v>101482</v>
          </cell>
          <cell r="H380" t="str">
            <v>شرکت نفت</v>
          </cell>
          <cell r="P380" t="str">
            <v>630</v>
          </cell>
        </row>
        <row r="381">
          <cell r="A381">
            <v>1160</v>
          </cell>
          <cell r="B381" t="str">
            <v>114009101954</v>
          </cell>
          <cell r="C381" t="str">
            <v>114</v>
          </cell>
          <cell r="D381" t="str">
            <v>114009</v>
          </cell>
          <cell r="E381" t="str">
            <v>ساير حسابها و اسناد دريافتني</v>
          </cell>
          <cell r="F381" t="str">
            <v>ساير بدهكاران</v>
          </cell>
          <cell r="G381" t="str">
            <v>101954</v>
          </cell>
          <cell r="H381" t="str">
            <v>شركت كارگزاري بانك مسكن</v>
          </cell>
          <cell r="P381" t="str">
            <v>116</v>
          </cell>
        </row>
        <row r="382">
          <cell r="A382">
            <v>6000</v>
          </cell>
          <cell r="B382" t="str">
            <v>114009101220</v>
          </cell>
          <cell r="C382" t="str">
            <v>114</v>
          </cell>
          <cell r="D382" t="str">
            <v>114009</v>
          </cell>
          <cell r="E382" t="str">
            <v>ساير حسابها و اسناد دريافتني</v>
          </cell>
          <cell r="F382" t="str">
            <v>ساير بدهكاران</v>
          </cell>
          <cell r="G382" t="str">
            <v>101220</v>
          </cell>
          <cell r="H382" t="str">
            <v>سازمان گسترش ونوسازي صنايع ايران</v>
          </cell>
          <cell r="P382" t="str">
            <v>600</v>
          </cell>
        </row>
        <row r="383">
          <cell r="A383">
            <v>6000</v>
          </cell>
          <cell r="B383" t="str">
            <v>114009300018</v>
          </cell>
          <cell r="C383" t="str">
            <v>114</v>
          </cell>
          <cell r="D383" t="str">
            <v>114009</v>
          </cell>
          <cell r="E383" t="str">
            <v>ساير حسابها و اسناد دريافتني</v>
          </cell>
          <cell r="F383" t="str">
            <v>ساير بدهكاران</v>
          </cell>
          <cell r="G383" t="str">
            <v>300018</v>
          </cell>
          <cell r="H383" t="str">
            <v>عليپور فيروزي صمد</v>
          </cell>
          <cell r="P383" t="str">
            <v>600</v>
          </cell>
        </row>
        <row r="384">
          <cell r="A384">
            <v>6000</v>
          </cell>
          <cell r="B384" t="str">
            <v>114009101249</v>
          </cell>
          <cell r="C384" t="str">
            <v>114</v>
          </cell>
          <cell r="D384" t="str">
            <v>114009</v>
          </cell>
          <cell r="E384" t="str">
            <v>ساير حسابها و اسناد دريافتني</v>
          </cell>
          <cell r="F384" t="str">
            <v>ساير بدهكاران</v>
          </cell>
          <cell r="G384" t="str">
            <v>101249</v>
          </cell>
          <cell r="H384" t="str">
            <v>پاوند</v>
          </cell>
          <cell r="P384" t="str">
            <v>600</v>
          </cell>
        </row>
        <row r="385">
          <cell r="A385">
            <v>6000</v>
          </cell>
          <cell r="B385" t="str">
            <v>114009101699</v>
          </cell>
          <cell r="C385" t="str">
            <v>114</v>
          </cell>
          <cell r="D385" t="str">
            <v>114009</v>
          </cell>
          <cell r="E385" t="str">
            <v>ساير حسابها و اسناد دريافتني</v>
          </cell>
          <cell r="F385" t="str">
            <v>ساير بدهكاران</v>
          </cell>
          <cell r="G385" t="str">
            <v>101699</v>
          </cell>
          <cell r="H385" t="str">
            <v>متفرقه</v>
          </cell>
          <cell r="P385" t="str">
            <v>600</v>
          </cell>
        </row>
        <row r="386">
          <cell r="A386">
            <v>6000</v>
          </cell>
          <cell r="B386" t="str">
            <v>114009101719</v>
          </cell>
          <cell r="C386" t="str">
            <v>114</v>
          </cell>
          <cell r="D386" t="str">
            <v>114009</v>
          </cell>
          <cell r="E386" t="str">
            <v>ساير حسابها و اسناد دريافتني</v>
          </cell>
          <cell r="F386" t="str">
            <v>ساير بدهكاران</v>
          </cell>
          <cell r="G386" t="str">
            <v>101719</v>
          </cell>
          <cell r="H386" t="str">
            <v>كاظم سياباني</v>
          </cell>
          <cell r="P386" t="str">
            <v>600</v>
          </cell>
        </row>
        <row r="387">
          <cell r="A387">
            <v>6000</v>
          </cell>
          <cell r="B387" t="str">
            <v>114009101349</v>
          </cell>
          <cell r="C387" t="str">
            <v>114</v>
          </cell>
          <cell r="D387" t="str">
            <v>114009</v>
          </cell>
          <cell r="E387" t="str">
            <v>ساير حسابها و اسناد دريافتني</v>
          </cell>
          <cell r="F387" t="str">
            <v>ساير بدهكاران</v>
          </cell>
          <cell r="G387" t="str">
            <v>101349</v>
          </cell>
          <cell r="H387" t="str">
            <v>حاجي مهدي صباغ</v>
          </cell>
          <cell r="P387" t="str">
            <v>600</v>
          </cell>
        </row>
        <row r="388">
          <cell r="A388">
            <v>6000</v>
          </cell>
          <cell r="B388" t="str">
            <v>114009101258</v>
          </cell>
          <cell r="C388" t="str">
            <v>114</v>
          </cell>
          <cell r="D388" t="str">
            <v>114009</v>
          </cell>
          <cell r="E388" t="str">
            <v>ساير حسابها و اسناد دريافتني</v>
          </cell>
          <cell r="F388" t="str">
            <v>ساير بدهكاران</v>
          </cell>
          <cell r="G388" t="str">
            <v>101258</v>
          </cell>
          <cell r="H388" t="str">
            <v>كارگاه توليدي امين (حسينلو)</v>
          </cell>
          <cell r="P388" t="str">
            <v>600</v>
          </cell>
        </row>
        <row r="389">
          <cell r="A389">
            <v>6000</v>
          </cell>
          <cell r="B389" t="str">
            <v>114009101227</v>
          </cell>
          <cell r="C389" t="str">
            <v>114</v>
          </cell>
          <cell r="D389" t="str">
            <v>114009</v>
          </cell>
          <cell r="E389" t="str">
            <v>ساير حسابها و اسناد دريافتني</v>
          </cell>
          <cell r="F389" t="str">
            <v>ساير بدهكاران</v>
          </cell>
          <cell r="G389" t="str">
            <v>101227</v>
          </cell>
          <cell r="H389" t="str">
            <v>پيوند صنايع فردا</v>
          </cell>
          <cell r="P389" t="str">
            <v>600</v>
          </cell>
        </row>
        <row r="390">
          <cell r="A390">
            <v>6000</v>
          </cell>
          <cell r="B390" t="str">
            <v>114009101811</v>
          </cell>
          <cell r="C390" t="str">
            <v>114</v>
          </cell>
          <cell r="D390" t="str">
            <v>114009</v>
          </cell>
          <cell r="E390" t="str">
            <v>ساير حسابها و اسناد دريافتني</v>
          </cell>
          <cell r="F390" t="str">
            <v>ساير بدهكاران</v>
          </cell>
          <cell r="G390" t="str">
            <v>101811</v>
          </cell>
          <cell r="H390" t="str">
            <v>خسارت درمان بيمه تكميلي پرسنل</v>
          </cell>
          <cell r="P390" t="str">
            <v>600</v>
          </cell>
        </row>
        <row r="391">
          <cell r="A391">
            <v>6000</v>
          </cell>
          <cell r="B391" t="str">
            <v>114009101502</v>
          </cell>
          <cell r="C391" t="str">
            <v>114</v>
          </cell>
          <cell r="D391" t="str">
            <v>114009</v>
          </cell>
          <cell r="E391" t="str">
            <v>ساير حسابها و اسناد دريافتني</v>
          </cell>
          <cell r="F391" t="str">
            <v>ساير بدهكاران</v>
          </cell>
          <cell r="G391" t="str">
            <v>101502</v>
          </cell>
          <cell r="H391" t="str">
            <v>شركت فرايند ابتكار امين (اقاي وزير نظام)</v>
          </cell>
          <cell r="P391" t="str">
            <v>600</v>
          </cell>
        </row>
        <row r="392">
          <cell r="A392">
            <v>1302</v>
          </cell>
          <cell r="B392" t="str">
            <v>114010101001</v>
          </cell>
          <cell r="C392" t="str">
            <v>114</v>
          </cell>
          <cell r="D392" t="str">
            <v>114010</v>
          </cell>
          <cell r="E392" t="str">
            <v>ساير حسابها و اسناد دريافتني</v>
          </cell>
          <cell r="F392" t="str">
            <v>ماليات بر ارزش افزوده(خريد)</v>
          </cell>
          <cell r="G392" t="str">
            <v>101001</v>
          </cell>
          <cell r="H392" t="str">
            <v>شرکت مگا موتورفروش قطعات خودرو</v>
          </cell>
          <cell r="P392" t="str">
            <v>130</v>
          </cell>
        </row>
        <row r="393">
          <cell r="A393">
            <v>1302</v>
          </cell>
          <cell r="B393" t="str">
            <v>114010101676</v>
          </cell>
          <cell r="C393" t="str">
            <v>114</v>
          </cell>
          <cell r="D393" t="str">
            <v>114010</v>
          </cell>
          <cell r="E393" t="str">
            <v>ساير حسابها و اسناد دريافتني</v>
          </cell>
          <cell r="F393" t="str">
            <v>ماليات بر ارزش افزوده(خريد)</v>
          </cell>
          <cell r="G393" t="str">
            <v>101676</v>
          </cell>
          <cell r="H393" t="str">
            <v>طاها صنعت تبريز</v>
          </cell>
          <cell r="P393" t="str">
            <v>130</v>
          </cell>
        </row>
        <row r="394">
          <cell r="A394">
            <v>1302</v>
          </cell>
          <cell r="B394" t="str">
            <v>114010101699</v>
          </cell>
          <cell r="C394" t="str">
            <v>114</v>
          </cell>
          <cell r="D394" t="str">
            <v>114010</v>
          </cell>
          <cell r="E394" t="str">
            <v>ساير حسابها و اسناد دريافتني</v>
          </cell>
          <cell r="F394" t="str">
            <v>ماليات بر ارزش افزوده(خريد)</v>
          </cell>
          <cell r="G394" t="str">
            <v>101699</v>
          </cell>
          <cell r="H394" t="str">
            <v>متفرقه</v>
          </cell>
          <cell r="P394" t="str">
            <v>130</v>
          </cell>
        </row>
        <row r="395">
          <cell r="A395">
            <v>1302</v>
          </cell>
          <cell r="B395" t="str">
            <v>114010101252</v>
          </cell>
          <cell r="C395" t="str">
            <v>114</v>
          </cell>
          <cell r="D395" t="str">
            <v>114010</v>
          </cell>
          <cell r="E395" t="str">
            <v>ساير حسابها و اسناد دريافتني</v>
          </cell>
          <cell r="F395" t="str">
            <v>ماليات بر ارزش افزوده(خريد)</v>
          </cell>
          <cell r="G395" t="str">
            <v>101252</v>
          </cell>
          <cell r="H395" t="str">
            <v>شرکت مهندسي لاستيك يمين خراسان</v>
          </cell>
          <cell r="P395" t="str">
            <v>130</v>
          </cell>
        </row>
        <row r="396">
          <cell r="A396">
            <v>1302</v>
          </cell>
          <cell r="B396" t="str">
            <v>114010101279</v>
          </cell>
          <cell r="C396" t="str">
            <v>114</v>
          </cell>
          <cell r="D396" t="str">
            <v>114010</v>
          </cell>
          <cell r="E396" t="str">
            <v>ساير حسابها و اسناد دريافتني</v>
          </cell>
          <cell r="F396" t="str">
            <v>ماليات بر ارزش افزوده(خريد)</v>
          </cell>
          <cell r="G396" t="str">
            <v>101279</v>
          </cell>
          <cell r="H396" t="str">
            <v>جبارپور بنيادي مهندس محمد</v>
          </cell>
          <cell r="P396" t="str">
            <v>130</v>
          </cell>
        </row>
        <row r="397">
          <cell r="A397">
            <v>1302</v>
          </cell>
          <cell r="B397" t="str">
            <v>114010101748</v>
          </cell>
          <cell r="C397" t="str">
            <v>114</v>
          </cell>
          <cell r="D397" t="str">
            <v>114010</v>
          </cell>
          <cell r="E397" t="str">
            <v>ساير حسابها و اسناد دريافتني</v>
          </cell>
          <cell r="F397" t="str">
            <v>ماليات بر ارزش افزوده(خريد)</v>
          </cell>
          <cell r="G397" t="str">
            <v>101748</v>
          </cell>
          <cell r="H397" t="str">
            <v>شركت سهند پولاد</v>
          </cell>
          <cell r="P397" t="str">
            <v>130</v>
          </cell>
        </row>
        <row r="398">
          <cell r="A398">
            <v>1302</v>
          </cell>
          <cell r="B398" t="str">
            <v>114010101414</v>
          </cell>
          <cell r="C398" t="str">
            <v>114</v>
          </cell>
          <cell r="D398" t="str">
            <v>114010</v>
          </cell>
          <cell r="E398" t="str">
            <v>ساير حسابها و اسناد دريافتني</v>
          </cell>
          <cell r="F398" t="str">
            <v>ماليات بر ارزش افزوده(خريد)</v>
          </cell>
          <cell r="G398" t="str">
            <v>101414</v>
          </cell>
          <cell r="H398" t="str">
            <v>شركت آذردنده تبريز</v>
          </cell>
          <cell r="P398" t="str">
            <v>130</v>
          </cell>
        </row>
        <row r="399">
          <cell r="A399">
            <v>1302</v>
          </cell>
          <cell r="B399" t="str">
            <v>114010101799</v>
          </cell>
          <cell r="C399" t="str">
            <v>114</v>
          </cell>
          <cell r="D399" t="str">
            <v>114010</v>
          </cell>
          <cell r="E399" t="str">
            <v>ساير حسابها و اسناد دريافتني</v>
          </cell>
          <cell r="F399" t="str">
            <v>ماليات بر ارزش افزوده(خريد)</v>
          </cell>
          <cell r="G399" t="str">
            <v>101799</v>
          </cell>
          <cell r="H399" t="str">
            <v>شركت ريخته گري چشمه سار زنجان</v>
          </cell>
          <cell r="P399" t="str">
            <v>130</v>
          </cell>
        </row>
        <row r="400">
          <cell r="A400">
            <v>1302</v>
          </cell>
          <cell r="B400" t="str">
            <v>114010101505</v>
          </cell>
          <cell r="C400" t="str">
            <v>114</v>
          </cell>
          <cell r="D400" t="str">
            <v>114010</v>
          </cell>
          <cell r="E400" t="str">
            <v>ساير حسابها و اسناد دريافتني</v>
          </cell>
          <cell r="F400" t="str">
            <v>ماليات بر ارزش افزوده(خريد)</v>
          </cell>
          <cell r="G400" t="str">
            <v>101505</v>
          </cell>
          <cell r="H400" t="str">
            <v>لوله هاي صنعتي دقيق كاوه</v>
          </cell>
          <cell r="P400" t="str">
            <v>130</v>
          </cell>
        </row>
        <row r="401">
          <cell r="A401">
            <v>1302</v>
          </cell>
          <cell r="B401" t="str">
            <v>114010101933</v>
          </cell>
          <cell r="C401" t="str">
            <v>114</v>
          </cell>
          <cell r="D401" t="str">
            <v>114010</v>
          </cell>
          <cell r="E401" t="str">
            <v>ساير حسابها و اسناد دريافتني</v>
          </cell>
          <cell r="F401" t="str">
            <v>ماليات بر ارزش افزوده(خريد)</v>
          </cell>
          <cell r="G401" t="str">
            <v>101933</v>
          </cell>
          <cell r="H401" t="str">
            <v>شركت طرح ريزان پروژه ساز آذر ميهن</v>
          </cell>
          <cell r="P401" t="str">
            <v>130</v>
          </cell>
        </row>
        <row r="402">
          <cell r="A402">
            <v>1302</v>
          </cell>
          <cell r="B402" t="str">
            <v>114010101589</v>
          </cell>
          <cell r="C402" t="str">
            <v>114</v>
          </cell>
          <cell r="D402" t="str">
            <v>114010</v>
          </cell>
          <cell r="E402" t="str">
            <v>ساير حسابها و اسناد دريافتني</v>
          </cell>
          <cell r="F402" t="str">
            <v>ماليات بر ارزش افزوده(خريد)</v>
          </cell>
          <cell r="G402" t="str">
            <v>101589</v>
          </cell>
          <cell r="H402" t="str">
            <v>ريخته گري سهند آذرين</v>
          </cell>
          <cell r="P402" t="str">
            <v>130</v>
          </cell>
        </row>
        <row r="403">
          <cell r="A403">
            <v>1302</v>
          </cell>
          <cell r="B403" t="str">
            <v>114010101238</v>
          </cell>
          <cell r="C403" t="str">
            <v>114</v>
          </cell>
          <cell r="D403" t="str">
            <v>114010</v>
          </cell>
          <cell r="E403" t="str">
            <v>ساير حسابها و اسناد دريافتني</v>
          </cell>
          <cell r="F403" t="str">
            <v>ماليات بر ارزش افزوده(خريد)</v>
          </cell>
          <cell r="G403" t="str">
            <v>101238</v>
          </cell>
          <cell r="H403" t="str">
            <v>شرکت ريخته گري تراکتورسازي ايران(سهامي عام)</v>
          </cell>
          <cell r="P403" t="str">
            <v>130</v>
          </cell>
        </row>
        <row r="404">
          <cell r="A404">
            <v>1302</v>
          </cell>
          <cell r="B404" t="str">
            <v>114010101606</v>
          </cell>
          <cell r="C404" t="str">
            <v>114</v>
          </cell>
          <cell r="D404" t="str">
            <v>114010</v>
          </cell>
          <cell r="E404" t="str">
            <v>ساير حسابها و اسناد دريافتني</v>
          </cell>
          <cell r="F404" t="str">
            <v>ماليات بر ارزش افزوده(خريد)</v>
          </cell>
          <cell r="G404" t="str">
            <v>101606</v>
          </cell>
          <cell r="H404" t="str">
            <v>شركت معماران توسعه صنعت آلومينيوم(متصا)</v>
          </cell>
          <cell r="P404" t="str">
            <v>130</v>
          </cell>
        </row>
        <row r="405">
          <cell r="A405">
            <v>1302</v>
          </cell>
          <cell r="B405" t="str">
            <v>114010101224</v>
          </cell>
          <cell r="C405" t="str">
            <v>114</v>
          </cell>
          <cell r="D405" t="str">
            <v>114010</v>
          </cell>
          <cell r="E405" t="str">
            <v>ساير حسابها و اسناد دريافتني</v>
          </cell>
          <cell r="F405" t="str">
            <v>ماليات بر ارزش افزوده(خريد)</v>
          </cell>
          <cell r="G405" t="str">
            <v>101224</v>
          </cell>
          <cell r="H405" t="str">
            <v>شرکت فولاد فرايند شهريار</v>
          </cell>
          <cell r="P405" t="str">
            <v>130</v>
          </cell>
        </row>
        <row r="406">
          <cell r="A406">
            <v>1302</v>
          </cell>
          <cell r="B406" t="str">
            <v>114010101468</v>
          </cell>
          <cell r="C406" t="str">
            <v>114</v>
          </cell>
          <cell r="D406" t="str">
            <v>114010</v>
          </cell>
          <cell r="E406" t="str">
            <v>ساير حسابها و اسناد دريافتني</v>
          </cell>
          <cell r="F406" t="str">
            <v>ماليات بر ارزش افزوده(خريد)</v>
          </cell>
          <cell r="G406" t="str">
            <v>101468</v>
          </cell>
          <cell r="H406" t="str">
            <v>شرکت خدمات بيمه اي رايان سايپا(بيمه درماني و تکميلي)</v>
          </cell>
          <cell r="P406" t="str">
            <v>130</v>
          </cell>
        </row>
        <row r="407">
          <cell r="A407">
            <v>1302</v>
          </cell>
          <cell r="B407" t="str">
            <v>114010101629</v>
          </cell>
          <cell r="C407" t="str">
            <v>114</v>
          </cell>
          <cell r="D407" t="str">
            <v>114010</v>
          </cell>
          <cell r="E407" t="str">
            <v>ساير حسابها و اسناد دريافتني</v>
          </cell>
          <cell r="F407" t="str">
            <v>ماليات بر ارزش افزوده(خريد)</v>
          </cell>
          <cell r="G407" t="str">
            <v>101629</v>
          </cell>
          <cell r="H407" t="str">
            <v>شركت الماسه ساز</v>
          </cell>
          <cell r="P407" t="str">
            <v>130</v>
          </cell>
        </row>
        <row r="408">
          <cell r="A408">
            <v>1302</v>
          </cell>
          <cell r="B408" t="str">
            <v>114010101690</v>
          </cell>
          <cell r="C408" t="str">
            <v>114</v>
          </cell>
          <cell r="D408" t="str">
            <v>114010</v>
          </cell>
          <cell r="E408" t="str">
            <v>ساير حسابها و اسناد دريافتني</v>
          </cell>
          <cell r="F408" t="str">
            <v>ماليات بر ارزش افزوده(خريد)</v>
          </cell>
          <cell r="G408" t="str">
            <v>101690</v>
          </cell>
          <cell r="H408" t="str">
            <v>شركت پيشگام لاستيك بارثاوا</v>
          </cell>
          <cell r="P408" t="str">
            <v>130</v>
          </cell>
        </row>
        <row r="409">
          <cell r="A409">
            <v>1302</v>
          </cell>
          <cell r="B409" t="str">
            <v>114010101649</v>
          </cell>
          <cell r="C409" t="str">
            <v>114</v>
          </cell>
          <cell r="D409" t="str">
            <v>114010</v>
          </cell>
          <cell r="E409" t="str">
            <v>ساير حسابها و اسناد دريافتني</v>
          </cell>
          <cell r="F409" t="str">
            <v>ماليات بر ارزش افزوده(خريد)</v>
          </cell>
          <cell r="G409" t="str">
            <v>101649</v>
          </cell>
          <cell r="H409" t="str">
            <v>شركت حمل و نقل زربار</v>
          </cell>
          <cell r="P409" t="str">
            <v>130</v>
          </cell>
        </row>
        <row r="410">
          <cell r="A410">
            <v>1302</v>
          </cell>
          <cell r="B410" t="str">
            <v>114010101501</v>
          </cell>
          <cell r="C410" t="str">
            <v>114</v>
          </cell>
          <cell r="D410" t="str">
            <v>114010</v>
          </cell>
          <cell r="E410" t="str">
            <v>ساير حسابها و اسناد دريافتني</v>
          </cell>
          <cell r="F410" t="str">
            <v>ماليات بر ارزش افزوده(خريد)</v>
          </cell>
          <cell r="G410" t="str">
            <v>101501</v>
          </cell>
          <cell r="H410" t="str">
            <v>شركت خدمات بيمه اي رايان سايپا(بيمه مدني كارفرما)</v>
          </cell>
          <cell r="P410" t="str">
            <v>130</v>
          </cell>
        </row>
        <row r="411">
          <cell r="A411">
            <v>1302</v>
          </cell>
          <cell r="B411" t="str">
            <v>114010101453</v>
          </cell>
          <cell r="C411" t="str">
            <v>114</v>
          </cell>
          <cell r="D411" t="str">
            <v>114010</v>
          </cell>
          <cell r="E411" t="str">
            <v>ساير حسابها و اسناد دريافتني</v>
          </cell>
          <cell r="F411" t="str">
            <v>ماليات بر ارزش افزوده(خريد)</v>
          </cell>
          <cell r="G411" t="str">
            <v>101453</v>
          </cell>
          <cell r="H411" t="str">
            <v>شرکت بيمه رايان سايپا(حريق)</v>
          </cell>
          <cell r="P411" t="str">
            <v>130</v>
          </cell>
        </row>
        <row r="412">
          <cell r="A412">
            <v>1302</v>
          </cell>
          <cell r="B412" t="str">
            <v>114010101761</v>
          </cell>
          <cell r="C412" t="str">
            <v>114</v>
          </cell>
          <cell r="D412" t="str">
            <v>114010</v>
          </cell>
          <cell r="E412" t="str">
            <v>ساير حسابها و اسناد دريافتني</v>
          </cell>
          <cell r="F412" t="str">
            <v>ماليات بر ارزش افزوده(خريد)</v>
          </cell>
          <cell r="G412" t="str">
            <v>101761</v>
          </cell>
          <cell r="H412" t="str">
            <v>شركت فامور مهرگان</v>
          </cell>
          <cell r="P412" t="str">
            <v>130</v>
          </cell>
        </row>
        <row r="413">
          <cell r="A413">
            <v>1302</v>
          </cell>
          <cell r="B413" t="str">
            <v>114010101250</v>
          </cell>
          <cell r="C413" t="str">
            <v>114</v>
          </cell>
          <cell r="D413" t="str">
            <v>114010</v>
          </cell>
          <cell r="E413" t="str">
            <v>ساير حسابها و اسناد دريافتني</v>
          </cell>
          <cell r="F413" t="str">
            <v>ماليات بر ارزش افزوده(خريد)</v>
          </cell>
          <cell r="G413" t="str">
            <v>101250</v>
          </cell>
          <cell r="H413" t="str">
            <v>شرکت مهندسي آذر بسامد</v>
          </cell>
          <cell r="P413" t="str">
            <v>130</v>
          </cell>
        </row>
        <row r="414">
          <cell r="A414">
            <v>1302</v>
          </cell>
          <cell r="B414" t="str">
            <v>114010101323</v>
          </cell>
          <cell r="C414" t="str">
            <v>114</v>
          </cell>
          <cell r="D414" t="str">
            <v>114010</v>
          </cell>
          <cell r="E414" t="str">
            <v>ساير حسابها و اسناد دريافتني</v>
          </cell>
          <cell r="F414" t="str">
            <v>ماليات بر ارزش افزوده(خريد)</v>
          </cell>
          <cell r="G414" t="str">
            <v>101323</v>
          </cell>
          <cell r="H414" t="str">
            <v>بازرگاني روغنكار ناظم .</v>
          </cell>
          <cell r="P414" t="str">
            <v>130</v>
          </cell>
        </row>
        <row r="415">
          <cell r="A415">
            <v>1302</v>
          </cell>
          <cell r="B415" t="str">
            <v>114010101218</v>
          </cell>
          <cell r="C415" t="str">
            <v>114</v>
          </cell>
          <cell r="D415" t="str">
            <v>114010</v>
          </cell>
          <cell r="E415" t="str">
            <v>ساير حسابها و اسناد دريافتني</v>
          </cell>
          <cell r="F415" t="str">
            <v>ماليات بر ارزش افزوده(خريد)</v>
          </cell>
          <cell r="G415" t="str">
            <v>101218</v>
          </cell>
          <cell r="H415" t="str">
            <v>شرکت ريخته گري ماشين سازي تبريز</v>
          </cell>
          <cell r="P415" t="str">
            <v>130</v>
          </cell>
        </row>
        <row r="416">
          <cell r="A416">
            <v>1302</v>
          </cell>
          <cell r="B416" t="str">
            <v>114010101885</v>
          </cell>
          <cell r="C416" t="str">
            <v>114</v>
          </cell>
          <cell r="D416" t="str">
            <v>114010</v>
          </cell>
          <cell r="E416" t="str">
            <v>ساير حسابها و اسناد دريافتني</v>
          </cell>
          <cell r="F416" t="str">
            <v>ماليات بر ارزش افزوده(خريد)</v>
          </cell>
          <cell r="G416" t="str">
            <v>101885</v>
          </cell>
          <cell r="H416" t="str">
            <v>گروه صنعتي آذر جست (قدير مهري)</v>
          </cell>
          <cell r="P416" t="str">
            <v>130</v>
          </cell>
        </row>
        <row r="417">
          <cell r="A417">
            <v>1302</v>
          </cell>
          <cell r="B417" t="str">
            <v>114010101422</v>
          </cell>
          <cell r="C417" t="str">
            <v>114</v>
          </cell>
          <cell r="D417" t="str">
            <v>114010</v>
          </cell>
          <cell r="E417" t="str">
            <v>ساير حسابها و اسناد دريافتني</v>
          </cell>
          <cell r="F417" t="str">
            <v>ماليات بر ارزش افزوده(خريد)</v>
          </cell>
          <cell r="G417" t="str">
            <v>101422</v>
          </cell>
          <cell r="H417" t="str">
            <v>موسسه حسابرسي ارکان سيستم</v>
          </cell>
          <cell r="P417" t="str">
            <v>130</v>
          </cell>
        </row>
        <row r="418">
          <cell r="A418">
            <v>1302</v>
          </cell>
          <cell r="B418" t="str">
            <v>114010101937</v>
          </cell>
          <cell r="C418" t="str">
            <v>114</v>
          </cell>
          <cell r="D418" t="str">
            <v>114010</v>
          </cell>
          <cell r="E418" t="str">
            <v>ساير حسابها و اسناد دريافتني</v>
          </cell>
          <cell r="F418" t="str">
            <v>ماليات بر ارزش افزوده(خريد)</v>
          </cell>
          <cell r="G418" t="str">
            <v>101937</v>
          </cell>
          <cell r="H418" t="str">
            <v>شركت مدلسازي تبريز</v>
          </cell>
          <cell r="P418" t="str">
            <v>130</v>
          </cell>
        </row>
        <row r="419">
          <cell r="A419">
            <v>1302</v>
          </cell>
          <cell r="B419" t="str">
            <v>114010101373</v>
          </cell>
          <cell r="C419" t="str">
            <v>114</v>
          </cell>
          <cell r="D419" t="str">
            <v>114010</v>
          </cell>
          <cell r="E419" t="str">
            <v>ساير حسابها و اسناد دريافتني</v>
          </cell>
          <cell r="F419" t="str">
            <v>ماليات بر ارزش افزوده(خريد)</v>
          </cell>
          <cell r="G419" t="str">
            <v>101373</v>
          </cell>
          <cell r="H419" t="str">
            <v>شرکت درخشش افرنگ</v>
          </cell>
          <cell r="P419" t="str">
            <v>130</v>
          </cell>
        </row>
        <row r="420">
          <cell r="A420">
            <v>1302</v>
          </cell>
          <cell r="B420" t="str">
            <v>114010101432</v>
          </cell>
          <cell r="C420" t="str">
            <v>114</v>
          </cell>
          <cell r="D420" t="str">
            <v>114010</v>
          </cell>
          <cell r="E420" t="str">
            <v>ساير حسابها و اسناد دريافتني</v>
          </cell>
          <cell r="F420" t="str">
            <v>ماليات بر ارزش افزوده(خريد)</v>
          </cell>
          <cell r="G420" t="str">
            <v>101432</v>
          </cell>
          <cell r="H420" t="str">
            <v>فروشگاه هنگامي</v>
          </cell>
          <cell r="P420" t="str">
            <v>130</v>
          </cell>
        </row>
        <row r="421">
          <cell r="A421">
            <v>1302</v>
          </cell>
          <cell r="B421" t="str">
            <v>114010101262</v>
          </cell>
          <cell r="C421" t="str">
            <v>114</v>
          </cell>
          <cell r="D421" t="str">
            <v>114010</v>
          </cell>
          <cell r="E421" t="str">
            <v>ساير حسابها و اسناد دريافتني</v>
          </cell>
          <cell r="F421" t="str">
            <v>ماليات بر ارزش افزوده(خريد)</v>
          </cell>
          <cell r="G421" t="str">
            <v>101262</v>
          </cell>
          <cell r="H421" t="str">
            <v>شركت صنايع لاستيك توس</v>
          </cell>
          <cell r="P421" t="str">
            <v>130</v>
          </cell>
        </row>
        <row r="422">
          <cell r="A422">
            <v>1302</v>
          </cell>
          <cell r="B422" t="str">
            <v>114010101853</v>
          </cell>
          <cell r="C422" t="str">
            <v>114</v>
          </cell>
          <cell r="D422" t="str">
            <v>114010</v>
          </cell>
          <cell r="E422" t="str">
            <v>ساير حسابها و اسناد دريافتني</v>
          </cell>
          <cell r="F422" t="str">
            <v>ماليات بر ارزش افزوده(خريد)</v>
          </cell>
          <cell r="G422" t="str">
            <v>101853</v>
          </cell>
          <cell r="H422" t="str">
            <v>شركت سهند رايان افق</v>
          </cell>
          <cell r="P422" t="str">
            <v>130</v>
          </cell>
        </row>
        <row r="423">
          <cell r="A423">
            <v>1302</v>
          </cell>
          <cell r="B423" t="str">
            <v>114010101648</v>
          </cell>
          <cell r="C423" t="str">
            <v>114</v>
          </cell>
          <cell r="D423" t="str">
            <v>114010</v>
          </cell>
          <cell r="E423" t="str">
            <v>ساير حسابها و اسناد دريافتني</v>
          </cell>
          <cell r="F423" t="str">
            <v>ماليات بر ارزش افزوده(خريد)</v>
          </cell>
          <cell r="G423" t="str">
            <v>101648</v>
          </cell>
          <cell r="H423" t="str">
            <v>شركت حمل و نقل آذر فجر شمس</v>
          </cell>
          <cell r="P423" t="str">
            <v>130</v>
          </cell>
        </row>
        <row r="424">
          <cell r="A424">
            <v>1302</v>
          </cell>
          <cell r="B424" t="str">
            <v>114010101288</v>
          </cell>
          <cell r="C424" t="str">
            <v>114</v>
          </cell>
          <cell r="D424" t="str">
            <v>114010</v>
          </cell>
          <cell r="E424" t="str">
            <v>ساير حسابها و اسناد دريافتني</v>
          </cell>
          <cell r="F424" t="str">
            <v>ماليات بر ارزش افزوده(خريد)</v>
          </cell>
          <cell r="G424" t="str">
            <v>101288</v>
          </cell>
          <cell r="H424" t="str">
            <v>توفيق صنعت</v>
          </cell>
          <cell r="P424" t="str">
            <v>130</v>
          </cell>
        </row>
        <row r="425">
          <cell r="A425">
            <v>1302</v>
          </cell>
          <cell r="B425" t="str">
            <v>114010101467</v>
          </cell>
          <cell r="C425" t="str">
            <v>114</v>
          </cell>
          <cell r="D425" t="str">
            <v>114010</v>
          </cell>
          <cell r="E425" t="str">
            <v>ساير حسابها و اسناد دريافتني</v>
          </cell>
          <cell r="F425" t="str">
            <v>ماليات بر ارزش افزوده(خريد)</v>
          </cell>
          <cell r="G425" t="str">
            <v>101467</v>
          </cell>
          <cell r="H425" t="str">
            <v>شرکت خدمات بيمه اي رايان سايپا(بيمه عمروحوادث)</v>
          </cell>
          <cell r="P425" t="str">
            <v>130</v>
          </cell>
        </row>
        <row r="426">
          <cell r="A426">
            <v>1302</v>
          </cell>
          <cell r="B426" t="str">
            <v>114010101855</v>
          </cell>
          <cell r="C426" t="str">
            <v>114</v>
          </cell>
          <cell r="D426" t="str">
            <v>114010</v>
          </cell>
          <cell r="E426" t="str">
            <v>ساير حسابها و اسناد دريافتني</v>
          </cell>
          <cell r="F426" t="str">
            <v>ماليات بر ارزش افزوده(خريد)</v>
          </cell>
          <cell r="G426" t="str">
            <v>101855</v>
          </cell>
          <cell r="H426" t="str">
            <v>شركت صنعت ياران</v>
          </cell>
          <cell r="P426" t="str">
            <v>130</v>
          </cell>
        </row>
        <row r="427">
          <cell r="A427">
            <v>1302</v>
          </cell>
          <cell r="B427" t="str">
            <v>114010101828</v>
          </cell>
          <cell r="C427" t="str">
            <v>114</v>
          </cell>
          <cell r="D427" t="str">
            <v>114010</v>
          </cell>
          <cell r="E427" t="str">
            <v>ساير حسابها و اسناد دريافتني</v>
          </cell>
          <cell r="F427" t="str">
            <v>ماليات بر ارزش افزوده(خريد)</v>
          </cell>
          <cell r="G427" t="str">
            <v>101828</v>
          </cell>
          <cell r="H427" t="str">
            <v>شركت بيمه رايان سايپا (طرح مخصوص ليفتراك)</v>
          </cell>
          <cell r="P427" t="str">
            <v>130</v>
          </cell>
        </row>
        <row r="428">
          <cell r="A428">
            <v>6100</v>
          </cell>
          <cell r="B428" t="str">
            <v>114012300055</v>
          </cell>
          <cell r="C428" t="str">
            <v>114</v>
          </cell>
          <cell r="D428" t="str">
            <v>114012</v>
          </cell>
          <cell r="E428" t="str">
            <v>ساير حسابها و اسناد دريافتني</v>
          </cell>
          <cell r="F428" t="str">
            <v>علي الحساب سنوات</v>
          </cell>
          <cell r="G428" t="str">
            <v>300055</v>
          </cell>
          <cell r="H428" t="str">
            <v>نبوي علمداري شاپور</v>
          </cell>
          <cell r="P428" t="str">
            <v>610</v>
          </cell>
        </row>
        <row r="429">
          <cell r="A429">
            <v>6100</v>
          </cell>
          <cell r="B429" t="str">
            <v>114012300062</v>
          </cell>
          <cell r="C429" t="str">
            <v>114</v>
          </cell>
          <cell r="D429" t="str">
            <v>114012</v>
          </cell>
          <cell r="E429" t="str">
            <v>ساير حسابها و اسناد دريافتني</v>
          </cell>
          <cell r="F429" t="str">
            <v>علي الحساب سنوات</v>
          </cell>
          <cell r="G429" t="str">
            <v>300062</v>
          </cell>
          <cell r="H429" t="str">
            <v>شاه رسالي صالح</v>
          </cell>
          <cell r="P429" t="str">
            <v>610</v>
          </cell>
        </row>
        <row r="430">
          <cell r="A430">
            <v>6100</v>
          </cell>
          <cell r="B430" t="str">
            <v>114012300254</v>
          </cell>
          <cell r="C430" t="str">
            <v>114</v>
          </cell>
          <cell r="D430" t="str">
            <v>114012</v>
          </cell>
          <cell r="E430" t="str">
            <v>ساير حسابها و اسناد دريافتني</v>
          </cell>
          <cell r="F430" t="str">
            <v>علي الحساب سنوات</v>
          </cell>
          <cell r="G430" t="str">
            <v>300254</v>
          </cell>
          <cell r="H430" t="str">
            <v>زمانلو مهدي</v>
          </cell>
          <cell r="P430" t="str">
            <v>610</v>
          </cell>
        </row>
        <row r="431">
          <cell r="A431">
            <v>6100</v>
          </cell>
          <cell r="B431" t="str">
            <v>114012300159</v>
          </cell>
          <cell r="C431" t="str">
            <v>114</v>
          </cell>
          <cell r="D431" t="str">
            <v>114012</v>
          </cell>
          <cell r="E431" t="str">
            <v>ساير حسابها و اسناد دريافتني</v>
          </cell>
          <cell r="F431" t="str">
            <v>علي الحساب سنوات</v>
          </cell>
          <cell r="G431" t="str">
            <v>300159</v>
          </cell>
          <cell r="H431" t="str">
            <v>شيرزاده اكبر</v>
          </cell>
          <cell r="P431" t="str">
            <v>610</v>
          </cell>
        </row>
        <row r="432">
          <cell r="A432">
            <v>6100</v>
          </cell>
          <cell r="B432" t="str">
            <v>114012300070</v>
          </cell>
          <cell r="C432" t="str">
            <v>114</v>
          </cell>
          <cell r="D432" t="str">
            <v>114012</v>
          </cell>
          <cell r="E432" t="str">
            <v>ساير حسابها و اسناد دريافتني</v>
          </cell>
          <cell r="F432" t="str">
            <v>علي الحساب سنوات</v>
          </cell>
          <cell r="G432" t="str">
            <v>300070</v>
          </cell>
          <cell r="H432" t="str">
            <v>فريدي نسب كريم</v>
          </cell>
          <cell r="P432" t="str">
            <v>610</v>
          </cell>
        </row>
        <row r="433">
          <cell r="A433">
            <v>6000</v>
          </cell>
          <cell r="B433" t="str">
            <v>114013101213</v>
          </cell>
          <cell r="C433" t="str">
            <v>114</v>
          </cell>
          <cell r="D433" t="str">
            <v>114013</v>
          </cell>
          <cell r="E433" t="str">
            <v>ساير حسابها و اسناد دريافتني</v>
          </cell>
          <cell r="F433" t="str">
            <v>ذخيره مطالبات مشكوك الوصول</v>
          </cell>
          <cell r="G433" t="str">
            <v>101213</v>
          </cell>
          <cell r="H433" t="str">
            <v>شرکت ثامن تراش مشهد</v>
          </cell>
          <cell r="P433" t="str">
            <v>600</v>
          </cell>
        </row>
        <row r="434">
          <cell r="A434">
            <v>6000</v>
          </cell>
          <cell r="B434" t="str">
            <v>114013101344</v>
          </cell>
          <cell r="C434" t="str">
            <v>114</v>
          </cell>
          <cell r="D434" t="str">
            <v>114013</v>
          </cell>
          <cell r="E434" t="str">
            <v>ساير حسابها و اسناد دريافتني</v>
          </cell>
          <cell r="F434" t="str">
            <v>ذخيره مطالبات مشكوك الوصول</v>
          </cell>
          <cell r="G434" t="str">
            <v>101344</v>
          </cell>
          <cell r="H434" t="str">
            <v>كارگاه فاخري</v>
          </cell>
          <cell r="P434" t="str">
            <v>600</v>
          </cell>
        </row>
        <row r="435">
          <cell r="A435">
            <v>6000</v>
          </cell>
          <cell r="B435" t="str">
            <v>114013101227</v>
          </cell>
          <cell r="C435" t="str">
            <v>114</v>
          </cell>
          <cell r="D435" t="str">
            <v>114013</v>
          </cell>
          <cell r="E435" t="str">
            <v>ساير حسابها و اسناد دريافتني</v>
          </cell>
          <cell r="F435" t="str">
            <v>ذخيره مطالبات مشكوك الوصول</v>
          </cell>
          <cell r="G435" t="str">
            <v>101227</v>
          </cell>
          <cell r="H435" t="str">
            <v>پيوند صنايع فردا</v>
          </cell>
          <cell r="P435" t="str">
            <v>600</v>
          </cell>
        </row>
        <row r="436">
          <cell r="A436">
            <v>6000</v>
          </cell>
          <cell r="B436" t="str">
            <v>114013101343</v>
          </cell>
          <cell r="C436" t="str">
            <v>114</v>
          </cell>
          <cell r="D436" t="str">
            <v>114013</v>
          </cell>
          <cell r="E436" t="str">
            <v>ساير حسابها و اسناد دريافتني</v>
          </cell>
          <cell r="F436" t="str">
            <v>ذخيره مطالبات مشكوك الوصول</v>
          </cell>
          <cell r="G436" t="str">
            <v>101343</v>
          </cell>
          <cell r="H436" t="str">
            <v>شرکت آسيکو</v>
          </cell>
          <cell r="P436" t="str">
            <v>600</v>
          </cell>
        </row>
        <row r="437">
          <cell r="A437">
            <v>6000</v>
          </cell>
          <cell r="B437" t="str">
            <v>114013101211</v>
          </cell>
          <cell r="C437" t="str">
            <v>114</v>
          </cell>
          <cell r="D437" t="str">
            <v>114013</v>
          </cell>
          <cell r="E437" t="str">
            <v>ساير حسابها و اسناد دريافتني</v>
          </cell>
          <cell r="F437" t="str">
            <v>ذخيره مطالبات مشكوك الوصول</v>
          </cell>
          <cell r="G437" t="str">
            <v>101211</v>
          </cell>
          <cell r="H437" t="str">
            <v>شرکت رينگ سازي مشهد</v>
          </cell>
          <cell r="P437" t="str">
            <v>600</v>
          </cell>
        </row>
        <row r="438">
          <cell r="A438">
            <v>6000</v>
          </cell>
          <cell r="B438" t="str">
            <v>114013101348</v>
          </cell>
          <cell r="C438" t="str">
            <v>114</v>
          </cell>
          <cell r="D438" t="str">
            <v>114013</v>
          </cell>
          <cell r="E438" t="str">
            <v>ساير حسابها و اسناد دريافتني</v>
          </cell>
          <cell r="F438" t="str">
            <v>ذخيره مطالبات مشكوك الوصول</v>
          </cell>
          <cell r="G438" t="str">
            <v>101348</v>
          </cell>
          <cell r="H438" t="str">
            <v>دمير پولاد (آذرکي)</v>
          </cell>
          <cell r="P438" t="str">
            <v>600</v>
          </cell>
        </row>
        <row r="439">
          <cell r="A439">
            <v>6000</v>
          </cell>
          <cell r="B439" t="str">
            <v>114013101214</v>
          </cell>
          <cell r="C439" t="str">
            <v>114</v>
          </cell>
          <cell r="D439" t="str">
            <v>114013</v>
          </cell>
          <cell r="E439" t="str">
            <v>ساير حسابها و اسناد دريافتني</v>
          </cell>
          <cell r="F439" t="str">
            <v>ذخيره مطالبات مشكوك الوصول</v>
          </cell>
          <cell r="G439" t="str">
            <v>101214</v>
          </cell>
          <cell r="H439" t="str">
            <v>ديسکي لنت</v>
          </cell>
          <cell r="P439" t="str">
            <v>600</v>
          </cell>
        </row>
        <row r="440">
          <cell r="A440">
            <v>6000</v>
          </cell>
          <cell r="B440" t="str">
            <v>114013101342</v>
          </cell>
          <cell r="C440" t="str">
            <v>114</v>
          </cell>
          <cell r="D440" t="str">
            <v>114013</v>
          </cell>
          <cell r="E440" t="str">
            <v>ساير حسابها و اسناد دريافتني</v>
          </cell>
          <cell r="F440" t="str">
            <v>ذخيره مطالبات مشكوك الوصول</v>
          </cell>
          <cell r="G440" t="str">
            <v>101342</v>
          </cell>
          <cell r="H440" t="str">
            <v>شرکت راشا</v>
          </cell>
          <cell r="P440" t="str">
            <v>600</v>
          </cell>
        </row>
        <row r="441">
          <cell r="A441">
            <v>6000</v>
          </cell>
          <cell r="B441" t="str">
            <v>114013101202</v>
          </cell>
          <cell r="C441" t="str">
            <v>114</v>
          </cell>
          <cell r="D441" t="str">
            <v>114013</v>
          </cell>
          <cell r="E441" t="str">
            <v>ساير حسابها و اسناد دريافتني</v>
          </cell>
          <cell r="F441" t="str">
            <v>ذخيره مطالبات مشكوك الوصول</v>
          </cell>
          <cell r="G441" t="str">
            <v>101202</v>
          </cell>
          <cell r="H441" t="str">
            <v>شرکت محورسازان ايران خودرو</v>
          </cell>
          <cell r="P441" t="str">
            <v>600</v>
          </cell>
        </row>
        <row r="442">
          <cell r="A442">
            <v>6000</v>
          </cell>
          <cell r="B442" t="str">
            <v>114013101345</v>
          </cell>
          <cell r="C442" t="str">
            <v>114</v>
          </cell>
          <cell r="D442" t="str">
            <v>114013</v>
          </cell>
          <cell r="E442" t="str">
            <v>ساير حسابها و اسناد دريافتني</v>
          </cell>
          <cell r="F442" t="str">
            <v>ذخيره مطالبات مشكوك الوصول</v>
          </cell>
          <cell r="G442" t="str">
            <v>101345</v>
          </cell>
          <cell r="H442" t="str">
            <v>تکنوفرم</v>
          </cell>
          <cell r="P442" t="str">
            <v>600</v>
          </cell>
        </row>
        <row r="443">
          <cell r="A443">
            <v>6000</v>
          </cell>
          <cell r="B443" t="str">
            <v>114013101352</v>
          </cell>
          <cell r="C443" t="str">
            <v>114</v>
          </cell>
          <cell r="D443" t="str">
            <v>114013</v>
          </cell>
          <cell r="E443" t="str">
            <v>ساير حسابها و اسناد دريافتني</v>
          </cell>
          <cell r="F443" t="str">
            <v>ذخيره مطالبات مشكوك الوصول</v>
          </cell>
          <cell r="G443" t="str">
            <v>101352</v>
          </cell>
          <cell r="H443" t="str">
            <v>شرکت برين ساز</v>
          </cell>
          <cell r="P443" t="str">
            <v>600</v>
          </cell>
        </row>
        <row r="444">
          <cell r="A444">
            <v>6000</v>
          </cell>
          <cell r="B444" t="str">
            <v>114013101346</v>
          </cell>
          <cell r="C444" t="str">
            <v>114</v>
          </cell>
          <cell r="D444" t="str">
            <v>114013</v>
          </cell>
          <cell r="E444" t="str">
            <v>ساير حسابها و اسناد دريافتني</v>
          </cell>
          <cell r="F444" t="str">
            <v>ذخيره مطالبات مشكوك الوصول</v>
          </cell>
          <cell r="G444" t="str">
            <v>101346</v>
          </cell>
          <cell r="H444" t="str">
            <v>دميرايش</v>
          </cell>
          <cell r="P444" t="str">
            <v>600</v>
          </cell>
        </row>
        <row r="445">
          <cell r="A445">
            <v>6000</v>
          </cell>
          <cell r="B445" t="str">
            <v>114013101339</v>
          </cell>
          <cell r="C445" t="str">
            <v>114</v>
          </cell>
          <cell r="D445" t="str">
            <v>114013</v>
          </cell>
          <cell r="E445" t="str">
            <v>ساير حسابها و اسناد دريافتني</v>
          </cell>
          <cell r="F445" t="str">
            <v>ذخيره مطالبات مشكوك الوصول</v>
          </cell>
          <cell r="G445" t="str">
            <v>101339</v>
          </cell>
          <cell r="H445" t="str">
            <v>ايران خودرو</v>
          </cell>
          <cell r="P445" t="str">
            <v>600</v>
          </cell>
        </row>
        <row r="446">
          <cell r="A446">
            <v>6000</v>
          </cell>
          <cell r="B446" t="str">
            <v>114013101341</v>
          </cell>
          <cell r="C446" t="str">
            <v>114</v>
          </cell>
          <cell r="D446" t="str">
            <v>114013</v>
          </cell>
          <cell r="E446" t="str">
            <v>ساير حسابها و اسناد دريافتني</v>
          </cell>
          <cell r="F446" t="str">
            <v>ذخيره مطالبات مشكوك الوصول</v>
          </cell>
          <cell r="G446" t="str">
            <v>101341</v>
          </cell>
          <cell r="H446" t="str">
            <v>ذکرياذوقي</v>
          </cell>
          <cell r="P446" t="str">
            <v>600</v>
          </cell>
        </row>
        <row r="447">
          <cell r="A447">
            <v>6000</v>
          </cell>
          <cell r="B447" t="str">
            <v>114013101245</v>
          </cell>
          <cell r="C447" t="str">
            <v>114</v>
          </cell>
          <cell r="D447" t="str">
            <v>114013</v>
          </cell>
          <cell r="E447" t="str">
            <v>ساير حسابها و اسناد دريافتني</v>
          </cell>
          <cell r="F447" t="str">
            <v>ذخيره مطالبات مشكوك الوصول</v>
          </cell>
          <cell r="G447" t="str">
            <v>101245</v>
          </cell>
          <cell r="H447" t="str">
            <v>پارسي ساخت فن آور</v>
          </cell>
          <cell r="P447" t="str">
            <v>600</v>
          </cell>
        </row>
        <row r="448">
          <cell r="A448">
            <v>6000</v>
          </cell>
          <cell r="B448" t="str">
            <v>114013101208</v>
          </cell>
          <cell r="C448" t="str">
            <v>114</v>
          </cell>
          <cell r="D448" t="str">
            <v>114013</v>
          </cell>
          <cell r="E448" t="str">
            <v>ساير حسابها و اسناد دريافتني</v>
          </cell>
          <cell r="F448" t="str">
            <v>ذخيره مطالبات مشكوك الوصول</v>
          </cell>
          <cell r="G448" t="str">
            <v>101208</v>
          </cell>
          <cell r="H448" t="str">
            <v>شرکت پمپ ايران</v>
          </cell>
          <cell r="P448" t="str">
            <v>600</v>
          </cell>
        </row>
        <row r="449">
          <cell r="A449">
            <v>6000</v>
          </cell>
          <cell r="B449" t="str">
            <v>114013101215</v>
          </cell>
          <cell r="C449" t="str">
            <v>114</v>
          </cell>
          <cell r="D449" t="str">
            <v>114013</v>
          </cell>
          <cell r="E449" t="str">
            <v>ساير حسابها و اسناد دريافتني</v>
          </cell>
          <cell r="F449" t="str">
            <v>ذخيره مطالبات مشكوك الوصول</v>
          </cell>
          <cell r="G449" t="str">
            <v>101215</v>
          </cell>
          <cell r="H449" t="str">
            <v>آذر يدک</v>
          </cell>
          <cell r="P449" t="str">
            <v>600</v>
          </cell>
        </row>
        <row r="450">
          <cell r="A450">
            <v>6000</v>
          </cell>
          <cell r="B450" t="str">
            <v>114013101294</v>
          </cell>
          <cell r="C450" t="str">
            <v>114</v>
          </cell>
          <cell r="D450" t="str">
            <v>114013</v>
          </cell>
          <cell r="E450" t="str">
            <v>ساير حسابها و اسناد دريافتني</v>
          </cell>
          <cell r="F450" t="str">
            <v>ذخيره مطالبات مشكوك الوصول</v>
          </cell>
          <cell r="G450" t="str">
            <v>101294</v>
          </cell>
          <cell r="H450" t="str">
            <v>كارگاه غلامي</v>
          </cell>
          <cell r="P450" t="str">
            <v>600</v>
          </cell>
        </row>
        <row r="451">
          <cell r="A451">
            <v>6000</v>
          </cell>
          <cell r="B451" t="str">
            <v>114013101034</v>
          </cell>
          <cell r="C451" t="str">
            <v>114</v>
          </cell>
          <cell r="D451" t="str">
            <v>114013</v>
          </cell>
          <cell r="E451" t="str">
            <v>ساير حسابها و اسناد دريافتني</v>
          </cell>
          <cell r="F451" t="str">
            <v>ذخيره مطالبات مشكوك الوصول</v>
          </cell>
          <cell r="G451" t="str">
            <v>101034</v>
          </cell>
          <cell r="H451" t="str">
            <v>مگاموتور نمايندگي تبريز</v>
          </cell>
          <cell r="P451" t="str">
            <v>600</v>
          </cell>
        </row>
        <row r="452">
          <cell r="A452">
            <v>6000</v>
          </cell>
          <cell r="B452" t="str">
            <v>114013101351</v>
          </cell>
          <cell r="C452" t="str">
            <v>114</v>
          </cell>
          <cell r="D452" t="str">
            <v>114013</v>
          </cell>
          <cell r="E452" t="str">
            <v>ساير حسابها و اسناد دريافتني</v>
          </cell>
          <cell r="F452" t="str">
            <v>ذخيره مطالبات مشكوك الوصول</v>
          </cell>
          <cell r="G452" t="str">
            <v>101351</v>
          </cell>
          <cell r="H452" t="str">
            <v>حمل ونقل اطمينان آذرکاران</v>
          </cell>
          <cell r="P452" t="str">
            <v>600</v>
          </cell>
        </row>
        <row r="453">
          <cell r="A453">
            <v>6000</v>
          </cell>
          <cell r="B453" t="str">
            <v>114013101350</v>
          </cell>
          <cell r="C453" t="str">
            <v>114</v>
          </cell>
          <cell r="D453" t="str">
            <v>114013</v>
          </cell>
          <cell r="E453" t="str">
            <v>ساير حسابها و اسناد دريافتني</v>
          </cell>
          <cell r="F453" t="str">
            <v>ذخيره مطالبات مشكوك الوصول</v>
          </cell>
          <cell r="G453" t="str">
            <v>101350</v>
          </cell>
          <cell r="H453" t="str">
            <v>محمد چالپاپاق</v>
          </cell>
          <cell r="P453" t="str">
            <v>600</v>
          </cell>
        </row>
        <row r="454">
          <cell r="A454">
            <v>6000</v>
          </cell>
          <cell r="B454" t="str">
            <v>114013101240</v>
          </cell>
          <cell r="C454" t="str">
            <v>114</v>
          </cell>
          <cell r="D454" t="str">
            <v>114013</v>
          </cell>
          <cell r="E454" t="str">
            <v>ساير حسابها و اسناد دريافتني</v>
          </cell>
          <cell r="F454" t="str">
            <v>ذخيره مطالبات مشكوك الوصول</v>
          </cell>
          <cell r="G454" t="str">
            <v>101240</v>
          </cell>
          <cell r="H454" t="str">
            <v>هنر گستر آذر</v>
          </cell>
          <cell r="P454" t="str">
            <v>600</v>
          </cell>
        </row>
        <row r="455">
          <cell r="A455">
            <v>6000</v>
          </cell>
          <cell r="B455" t="str">
            <v>114013101558</v>
          </cell>
          <cell r="C455" t="str">
            <v>114</v>
          </cell>
          <cell r="D455" t="str">
            <v>114013</v>
          </cell>
          <cell r="E455" t="str">
            <v>ساير حسابها و اسناد دريافتني</v>
          </cell>
          <cell r="F455" t="str">
            <v>ذخيره مطالبات مشكوك الوصول</v>
          </cell>
          <cell r="G455" t="str">
            <v>101558</v>
          </cell>
          <cell r="H455" t="str">
            <v>صنايع قوطي تبريز</v>
          </cell>
          <cell r="P455" t="str">
            <v>600</v>
          </cell>
        </row>
        <row r="456">
          <cell r="A456">
            <v>6000</v>
          </cell>
          <cell r="B456" t="str">
            <v>114013101347</v>
          </cell>
          <cell r="C456" t="str">
            <v>114</v>
          </cell>
          <cell r="D456" t="str">
            <v>114013</v>
          </cell>
          <cell r="E456" t="str">
            <v>ساير حسابها و اسناد دريافتني</v>
          </cell>
          <cell r="F456" t="str">
            <v>ذخيره مطالبات مشكوك الوصول</v>
          </cell>
          <cell r="G456" t="str">
            <v>101347</v>
          </cell>
          <cell r="H456" t="str">
            <v>جواد فرجيان</v>
          </cell>
          <cell r="P456" t="str">
            <v>600</v>
          </cell>
        </row>
        <row r="457">
          <cell r="A457">
            <v>6100</v>
          </cell>
          <cell r="B457" t="str">
            <v>114014300197</v>
          </cell>
          <cell r="C457" t="str">
            <v>114</v>
          </cell>
          <cell r="D457" t="str">
            <v>114014</v>
          </cell>
          <cell r="E457" t="str">
            <v>ساير حسابها و اسناد دريافتني</v>
          </cell>
          <cell r="F457" t="str">
            <v>سهام خريداري شده  پرسنل</v>
          </cell>
          <cell r="G457" t="str">
            <v>300197</v>
          </cell>
          <cell r="H457" t="str">
            <v>عمراني عبدالناصر</v>
          </cell>
          <cell r="P457" t="str">
            <v>610</v>
          </cell>
        </row>
        <row r="458">
          <cell r="A458">
            <v>6100</v>
          </cell>
          <cell r="B458" t="str">
            <v>114014300235</v>
          </cell>
          <cell r="C458" t="str">
            <v>114</v>
          </cell>
          <cell r="D458" t="str">
            <v>114014</v>
          </cell>
          <cell r="E458" t="str">
            <v>ساير حسابها و اسناد دريافتني</v>
          </cell>
          <cell r="F458" t="str">
            <v>سهام خريداري شده  پرسنل</v>
          </cell>
          <cell r="G458" t="str">
            <v>300235</v>
          </cell>
          <cell r="H458" t="str">
            <v>حدادپوربدر محمدرضا</v>
          </cell>
          <cell r="P458" t="str">
            <v>610</v>
          </cell>
        </row>
        <row r="459">
          <cell r="A459">
            <v>6100</v>
          </cell>
          <cell r="B459" t="str">
            <v>114014300102</v>
          </cell>
          <cell r="C459" t="str">
            <v>114</v>
          </cell>
          <cell r="D459" t="str">
            <v>114014</v>
          </cell>
          <cell r="E459" t="str">
            <v>ساير حسابها و اسناد دريافتني</v>
          </cell>
          <cell r="F459" t="str">
            <v>سهام خريداري شده  پرسنل</v>
          </cell>
          <cell r="G459" t="str">
            <v>300102</v>
          </cell>
          <cell r="H459" t="str">
            <v>صفري آذر جعفر</v>
          </cell>
          <cell r="P459" t="str">
            <v>610</v>
          </cell>
        </row>
        <row r="460">
          <cell r="A460">
            <v>6100</v>
          </cell>
          <cell r="B460" t="str">
            <v>114014300107</v>
          </cell>
          <cell r="C460" t="str">
            <v>114</v>
          </cell>
          <cell r="D460" t="str">
            <v>114014</v>
          </cell>
          <cell r="E460" t="str">
            <v>ساير حسابها و اسناد دريافتني</v>
          </cell>
          <cell r="F460" t="str">
            <v>سهام خريداري شده  پرسنل</v>
          </cell>
          <cell r="G460" t="str">
            <v>300107</v>
          </cell>
          <cell r="H460" t="str">
            <v>روحي مهر سياوش</v>
          </cell>
          <cell r="P460" t="str">
            <v>610</v>
          </cell>
        </row>
        <row r="461">
          <cell r="A461">
            <v>6100</v>
          </cell>
          <cell r="B461" t="str">
            <v>114014300113</v>
          </cell>
          <cell r="C461" t="str">
            <v>114</v>
          </cell>
          <cell r="D461" t="str">
            <v>114014</v>
          </cell>
          <cell r="E461" t="str">
            <v>ساير حسابها و اسناد دريافتني</v>
          </cell>
          <cell r="F461" t="str">
            <v>سهام خريداري شده  پرسنل</v>
          </cell>
          <cell r="G461" t="str">
            <v>300113</v>
          </cell>
          <cell r="H461" t="str">
            <v>باغباني خضرلو منوچهر</v>
          </cell>
          <cell r="P461" t="str">
            <v>610</v>
          </cell>
        </row>
        <row r="462">
          <cell r="A462">
            <v>6100</v>
          </cell>
          <cell r="B462" t="str">
            <v>114014300202</v>
          </cell>
          <cell r="C462" t="str">
            <v>114</v>
          </cell>
          <cell r="D462" t="str">
            <v>114014</v>
          </cell>
          <cell r="E462" t="str">
            <v>ساير حسابها و اسناد دريافتني</v>
          </cell>
          <cell r="F462" t="str">
            <v>سهام خريداري شده  پرسنل</v>
          </cell>
          <cell r="G462" t="str">
            <v>300202</v>
          </cell>
          <cell r="H462" t="str">
            <v>لك جواد</v>
          </cell>
          <cell r="P462" t="str">
            <v>610</v>
          </cell>
        </row>
        <row r="463">
          <cell r="A463">
            <v>6100</v>
          </cell>
          <cell r="B463" t="str">
            <v>114014300057</v>
          </cell>
          <cell r="C463" t="str">
            <v>114</v>
          </cell>
          <cell r="D463" t="str">
            <v>114014</v>
          </cell>
          <cell r="E463" t="str">
            <v>ساير حسابها و اسناد دريافتني</v>
          </cell>
          <cell r="F463" t="str">
            <v>سهام خريداري شده  پرسنل</v>
          </cell>
          <cell r="G463" t="str">
            <v>300057</v>
          </cell>
          <cell r="H463" t="str">
            <v>سلطاني حميد</v>
          </cell>
          <cell r="P463" t="str">
            <v>610</v>
          </cell>
        </row>
        <row r="464">
          <cell r="A464">
            <v>6100</v>
          </cell>
          <cell r="B464" t="str">
            <v>114014300133</v>
          </cell>
          <cell r="C464" t="str">
            <v>114</v>
          </cell>
          <cell r="D464" t="str">
            <v>114014</v>
          </cell>
          <cell r="E464" t="str">
            <v>ساير حسابها و اسناد دريافتني</v>
          </cell>
          <cell r="F464" t="str">
            <v>سهام خريداري شده  پرسنل</v>
          </cell>
          <cell r="G464" t="str">
            <v>300133</v>
          </cell>
          <cell r="H464" t="str">
            <v>عليپور كمال</v>
          </cell>
          <cell r="P464" t="str">
            <v>610</v>
          </cell>
        </row>
        <row r="465">
          <cell r="A465">
            <v>6100</v>
          </cell>
          <cell r="B465" t="str">
            <v>114014300095</v>
          </cell>
          <cell r="C465" t="str">
            <v>114</v>
          </cell>
          <cell r="D465" t="str">
            <v>114014</v>
          </cell>
          <cell r="E465" t="str">
            <v>ساير حسابها و اسناد دريافتني</v>
          </cell>
          <cell r="F465" t="str">
            <v>سهام خريداري شده  پرسنل</v>
          </cell>
          <cell r="G465" t="str">
            <v>300095</v>
          </cell>
          <cell r="H465" t="str">
            <v>حسين پور فيضي محمد</v>
          </cell>
          <cell r="P465" t="str">
            <v>610</v>
          </cell>
        </row>
        <row r="466">
          <cell r="A466">
            <v>6100</v>
          </cell>
          <cell r="B466" t="str">
            <v>114014300077</v>
          </cell>
          <cell r="C466" t="str">
            <v>114</v>
          </cell>
          <cell r="D466" t="str">
            <v>114014</v>
          </cell>
          <cell r="E466" t="str">
            <v>ساير حسابها و اسناد دريافتني</v>
          </cell>
          <cell r="F466" t="str">
            <v>سهام خريداري شده  پرسنل</v>
          </cell>
          <cell r="G466" t="str">
            <v>300077</v>
          </cell>
          <cell r="H466" t="str">
            <v>واحديان وحيد</v>
          </cell>
          <cell r="P466" t="str">
            <v>610</v>
          </cell>
        </row>
        <row r="467">
          <cell r="A467">
            <v>6100</v>
          </cell>
          <cell r="B467" t="str">
            <v>114014300134</v>
          </cell>
          <cell r="C467" t="str">
            <v>114</v>
          </cell>
          <cell r="D467" t="str">
            <v>114014</v>
          </cell>
          <cell r="E467" t="str">
            <v>ساير حسابها و اسناد دريافتني</v>
          </cell>
          <cell r="F467" t="str">
            <v>سهام خريداري شده  پرسنل</v>
          </cell>
          <cell r="G467" t="str">
            <v>300134</v>
          </cell>
          <cell r="H467" t="str">
            <v>نكوئي فائق</v>
          </cell>
          <cell r="P467" t="str">
            <v>610</v>
          </cell>
        </row>
        <row r="468">
          <cell r="A468">
            <v>6100</v>
          </cell>
          <cell r="B468" t="str">
            <v>114014300237</v>
          </cell>
          <cell r="C468" t="str">
            <v>114</v>
          </cell>
          <cell r="D468" t="str">
            <v>114014</v>
          </cell>
          <cell r="E468" t="str">
            <v>ساير حسابها و اسناد دريافتني</v>
          </cell>
          <cell r="F468" t="str">
            <v>سهام خريداري شده  پرسنل</v>
          </cell>
          <cell r="G468" t="str">
            <v>300237</v>
          </cell>
          <cell r="H468" t="str">
            <v>رمضاني فريد مريم</v>
          </cell>
          <cell r="P468" t="str">
            <v>610</v>
          </cell>
        </row>
        <row r="469">
          <cell r="A469">
            <v>6100</v>
          </cell>
          <cell r="B469" t="str">
            <v>114014300213</v>
          </cell>
          <cell r="C469" t="str">
            <v>114</v>
          </cell>
          <cell r="D469" t="str">
            <v>114014</v>
          </cell>
          <cell r="E469" t="str">
            <v>ساير حسابها و اسناد دريافتني</v>
          </cell>
          <cell r="F469" t="str">
            <v>سهام خريداري شده  پرسنل</v>
          </cell>
          <cell r="G469" t="str">
            <v>300213</v>
          </cell>
          <cell r="H469" t="str">
            <v>وطني رضا</v>
          </cell>
          <cell r="P469" t="str">
            <v>610</v>
          </cell>
        </row>
        <row r="470">
          <cell r="A470">
            <v>6100</v>
          </cell>
          <cell r="B470" t="str">
            <v>114014300054</v>
          </cell>
          <cell r="C470" t="str">
            <v>114</v>
          </cell>
          <cell r="D470" t="str">
            <v>114014</v>
          </cell>
          <cell r="E470" t="str">
            <v>ساير حسابها و اسناد دريافتني</v>
          </cell>
          <cell r="F470" t="str">
            <v>سهام خريداري شده  پرسنل</v>
          </cell>
          <cell r="G470" t="str">
            <v>300054</v>
          </cell>
          <cell r="H470" t="str">
            <v>اميرحقيان يعقوب</v>
          </cell>
          <cell r="P470" t="str">
            <v>610</v>
          </cell>
        </row>
        <row r="471">
          <cell r="A471">
            <v>6100</v>
          </cell>
          <cell r="B471" t="str">
            <v>114014300263</v>
          </cell>
          <cell r="C471" t="str">
            <v>114</v>
          </cell>
          <cell r="D471" t="str">
            <v>114014</v>
          </cell>
          <cell r="E471" t="str">
            <v>ساير حسابها و اسناد دريافتني</v>
          </cell>
          <cell r="F471" t="str">
            <v>سهام خريداري شده  پرسنل</v>
          </cell>
          <cell r="G471" t="str">
            <v>300263</v>
          </cell>
          <cell r="H471" t="str">
            <v>خدائي محمودي رضا</v>
          </cell>
          <cell r="P471" t="str">
            <v>610</v>
          </cell>
        </row>
        <row r="472">
          <cell r="A472">
            <v>6100</v>
          </cell>
          <cell r="B472" t="str">
            <v>114014300072</v>
          </cell>
          <cell r="C472" t="str">
            <v>114</v>
          </cell>
          <cell r="D472" t="str">
            <v>114014</v>
          </cell>
          <cell r="E472" t="str">
            <v>ساير حسابها و اسناد دريافتني</v>
          </cell>
          <cell r="F472" t="str">
            <v>سهام خريداري شده  پرسنل</v>
          </cell>
          <cell r="G472" t="str">
            <v>300072</v>
          </cell>
          <cell r="H472" t="str">
            <v>داوري مجد محمدرضا</v>
          </cell>
          <cell r="P472" t="str">
            <v>610</v>
          </cell>
        </row>
        <row r="473">
          <cell r="A473">
            <v>6100</v>
          </cell>
          <cell r="B473" t="str">
            <v>114014300092</v>
          </cell>
          <cell r="C473" t="str">
            <v>114</v>
          </cell>
          <cell r="D473" t="str">
            <v>114014</v>
          </cell>
          <cell r="E473" t="str">
            <v>ساير حسابها و اسناد دريافتني</v>
          </cell>
          <cell r="F473" t="str">
            <v>سهام خريداري شده  پرسنل</v>
          </cell>
          <cell r="G473" t="str">
            <v>300092</v>
          </cell>
          <cell r="H473" t="str">
            <v>كولاب محمدحسين</v>
          </cell>
          <cell r="P473" t="str">
            <v>610</v>
          </cell>
        </row>
        <row r="474">
          <cell r="A474">
            <v>6100</v>
          </cell>
          <cell r="B474" t="str">
            <v>114014300063</v>
          </cell>
          <cell r="C474" t="str">
            <v>114</v>
          </cell>
          <cell r="D474" t="str">
            <v>114014</v>
          </cell>
          <cell r="E474" t="str">
            <v>ساير حسابها و اسناد دريافتني</v>
          </cell>
          <cell r="F474" t="str">
            <v>سهام خريداري شده  پرسنل</v>
          </cell>
          <cell r="G474" t="str">
            <v>300063</v>
          </cell>
          <cell r="H474" t="str">
            <v>ايرادي ميرداود</v>
          </cell>
          <cell r="P474" t="str">
            <v>610</v>
          </cell>
        </row>
        <row r="475">
          <cell r="A475">
            <v>6100</v>
          </cell>
          <cell r="B475" t="str">
            <v>114014300071</v>
          </cell>
          <cell r="C475" t="str">
            <v>114</v>
          </cell>
          <cell r="D475" t="str">
            <v>114014</v>
          </cell>
          <cell r="E475" t="str">
            <v>ساير حسابها و اسناد دريافتني</v>
          </cell>
          <cell r="F475" t="str">
            <v>سهام خريداري شده  پرسنل</v>
          </cell>
          <cell r="G475" t="str">
            <v>300071</v>
          </cell>
          <cell r="H475" t="str">
            <v>ضياء سرابي اكبر</v>
          </cell>
          <cell r="P475" t="str">
            <v>610</v>
          </cell>
        </row>
        <row r="476">
          <cell r="A476">
            <v>6100</v>
          </cell>
          <cell r="B476" t="str">
            <v>114014300075</v>
          </cell>
          <cell r="C476" t="str">
            <v>114</v>
          </cell>
          <cell r="D476" t="str">
            <v>114014</v>
          </cell>
          <cell r="E476" t="str">
            <v>ساير حسابها و اسناد دريافتني</v>
          </cell>
          <cell r="F476" t="str">
            <v>سهام خريداري شده  پرسنل</v>
          </cell>
          <cell r="G476" t="str">
            <v>300075</v>
          </cell>
          <cell r="H476" t="str">
            <v>نظامي سقين سرا يوسف</v>
          </cell>
          <cell r="P476" t="str">
            <v>610</v>
          </cell>
        </row>
        <row r="477">
          <cell r="A477">
            <v>6100</v>
          </cell>
          <cell r="B477" t="str">
            <v>114014300145</v>
          </cell>
          <cell r="C477" t="str">
            <v>114</v>
          </cell>
          <cell r="D477" t="str">
            <v>114014</v>
          </cell>
          <cell r="E477" t="str">
            <v>ساير حسابها و اسناد دريافتني</v>
          </cell>
          <cell r="F477" t="str">
            <v>سهام خريداري شده  پرسنل</v>
          </cell>
          <cell r="G477" t="str">
            <v>300145</v>
          </cell>
          <cell r="H477" t="str">
            <v>طريقت نيا يعقوب</v>
          </cell>
          <cell r="P477" t="str">
            <v>610</v>
          </cell>
        </row>
        <row r="478">
          <cell r="A478">
            <v>6100</v>
          </cell>
          <cell r="B478" t="str">
            <v>114014300068</v>
          </cell>
          <cell r="C478" t="str">
            <v>114</v>
          </cell>
          <cell r="D478" t="str">
            <v>114014</v>
          </cell>
          <cell r="E478" t="str">
            <v>ساير حسابها و اسناد دريافتني</v>
          </cell>
          <cell r="F478" t="str">
            <v>سهام خريداري شده  پرسنل</v>
          </cell>
          <cell r="G478" t="str">
            <v>300068</v>
          </cell>
          <cell r="H478" t="str">
            <v>صادق زاده سيد محمود</v>
          </cell>
          <cell r="P478" t="str">
            <v>610</v>
          </cell>
        </row>
        <row r="479">
          <cell r="A479">
            <v>6100</v>
          </cell>
          <cell r="B479" t="str">
            <v>114014300020</v>
          </cell>
          <cell r="C479" t="str">
            <v>114</v>
          </cell>
          <cell r="D479" t="str">
            <v>114014</v>
          </cell>
          <cell r="E479" t="str">
            <v>ساير حسابها و اسناد دريافتني</v>
          </cell>
          <cell r="F479" t="str">
            <v>سهام خريداري شده  پرسنل</v>
          </cell>
          <cell r="G479" t="str">
            <v>300020</v>
          </cell>
          <cell r="H479" t="str">
            <v>نورپورينگجه جعفر</v>
          </cell>
          <cell r="P479" t="str">
            <v>610</v>
          </cell>
        </row>
        <row r="480">
          <cell r="A480">
            <v>6100</v>
          </cell>
          <cell r="B480" t="str">
            <v>114014300080</v>
          </cell>
          <cell r="C480" t="str">
            <v>114</v>
          </cell>
          <cell r="D480" t="str">
            <v>114014</v>
          </cell>
          <cell r="E480" t="str">
            <v>ساير حسابها و اسناد دريافتني</v>
          </cell>
          <cell r="F480" t="str">
            <v>سهام خريداري شده  پرسنل</v>
          </cell>
          <cell r="G480" t="str">
            <v>300080</v>
          </cell>
          <cell r="H480" t="str">
            <v>ابراهيمي مهر آور رحيم</v>
          </cell>
          <cell r="P480" t="str">
            <v>610</v>
          </cell>
        </row>
        <row r="481">
          <cell r="A481">
            <v>6100</v>
          </cell>
          <cell r="B481" t="str">
            <v>114014300070</v>
          </cell>
          <cell r="C481" t="str">
            <v>114</v>
          </cell>
          <cell r="D481" t="str">
            <v>114014</v>
          </cell>
          <cell r="E481" t="str">
            <v>ساير حسابها و اسناد دريافتني</v>
          </cell>
          <cell r="F481" t="str">
            <v>سهام خريداري شده  پرسنل</v>
          </cell>
          <cell r="G481" t="str">
            <v>300070</v>
          </cell>
          <cell r="H481" t="str">
            <v>فريدي نسب كريم</v>
          </cell>
          <cell r="P481" t="str">
            <v>610</v>
          </cell>
        </row>
        <row r="482">
          <cell r="A482">
            <v>6100</v>
          </cell>
          <cell r="B482" t="str">
            <v>114014300129</v>
          </cell>
          <cell r="C482" t="str">
            <v>114</v>
          </cell>
          <cell r="D482" t="str">
            <v>114014</v>
          </cell>
          <cell r="E482" t="str">
            <v>ساير حسابها و اسناد دريافتني</v>
          </cell>
          <cell r="F482" t="str">
            <v>سهام خريداري شده  پرسنل</v>
          </cell>
          <cell r="G482" t="str">
            <v>300129</v>
          </cell>
          <cell r="H482" t="str">
            <v>بهاري ناصر</v>
          </cell>
          <cell r="P482" t="str">
            <v>610</v>
          </cell>
        </row>
        <row r="483">
          <cell r="A483">
            <v>6100</v>
          </cell>
          <cell r="B483" t="str">
            <v>114014300136</v>
          </cell>
          <cell r="C483" t="str">
            <v>114</v>
          </cell>
          <cell r="D483" t="str">
            <v>114014</v>
          </cell>
          <cell r="E483" t="str">
            <v>ساير حسابها و اسناد دريافتني</v>
          </cell>
          <cell r="F483" t="str">
            <v>سهام خريداري شده  پرسنل</v>
          </cell>
          <cell r="G483" t="str">
            <v>300136</v>
          </cell>
          <cell r="H483" t="str">
            <v>تقي پور كهاني محمدرضا</v>
          </cell>
          <cell r="P483" t="str">
            <v>610</v>
          </cell>
        </row>
        <row r="484">
          <cell r="A484">
            <v>6100</v>
          </cell>
          <cell r="B484" t="str">
            <v>114014300074</v>
          </cell>
          <cell r="C484" t="str">
            <v>114</v>
          </cell>
          <cell r="D484" t="str">
            <v>114014</v>
          </cell>
          <cell r="E484" t="str">
            <v>ساير حسابها و اسناد دريافتني</v>
          </cell>
          <cell r="F484" t="str">
            <v>سهام خريداري شده  پرسنل</v>
          </cell>
          <cell r="G484" t="str">
            <v>300074</v>
          </cell>
          <cell r="H484" t="str">
            <v>ميرزا عليزاده پهر آباد فريبا</v>
          </cell>
          <cell r="P484" t="str">
            <v>610</v>
          </cell>
        </row>
        <row r="485">
          <cell r="A485">
            <v>6100</v>
          </cell>
          <cell r="B485" t="str">
            <v>114014300126</v>
          </cell>
          <cell r="C485" t="str">
            <v>114</v>
          </cell>
          <cell r="D485" t="str">
            <v>114014</v>
          </cell>
          <cell r="E485" t="str">
            <v>ساير حسابها و اسناد دريافتني</v>
          </cell>
          <cell r="F485" t="str">
            <v>سهام خريداري شده  پرسنل</v>
          </cell>
          <cell r="G485" t="str">
            <v>300126</v>
          </cell>
          <cell r="H485" t="str">
            <v>جهاني رحيم</v>
          </cell>
          <cell r="P485" t="str">
            <v>610</v>
          </cell>
        </row>
        <row r="486">
          <cell r="A486">
            <v>6100</v>
          </cell>
          <cell r="B486" t="str">
            <v>114014300062</v>
          </cell>
          <cell r="C486" t="str">
            <v>114</v>
          </cell>
          <cell r="D486" t="str">
            <v>114014</v>
          </cell>
          <cell r="E486" t="str">
            <v>ساير حسابها و اسناد دريافتني</v>
          </cell>
          <cell r="F486" t="str">
            <v>سهام خريداري شده  پرسنل</v>
          </cell>
          <cell r="G486" t="str">
            <v>300062</v>
          </cell>
          <cell r="H486" t="str">
            <v>شاه رسالي صالح</v>
          </cell>
          <cell r="P486" t="str">
            <v>610</v>
          </cell>
        </row>
        <row r="487">
          <cell r="A487">
            <v>6100</v>
          </cell>
          <cell r="B487" t="str">
            <v>114014300055</v>
          </cell>
          <cell r="C487" t="str">
            <v>114</v>
          </cell>
          <cell r="D487" t="str">
            <v>114014</v>
          </cell>
          <cell r="E487" t="str">
            <v>ساير حسابها و اسناد دريافتني</v>
          </cell>
          <cell r="F487" t="str">
            <v>سهام خريداري شده  پرسنل</v>
          </cell>
          <cell r="G487" t="str">
            <v>300055</v>
          </cell>
          <cell r="H487" t="str">
            <v>نبوي علمداري شاپور</v>
          </cell>
          <cell r="P487" t="str">
            <v>610</v>
          </cell>
        </row>
        <row r="488">
          <cell r="A488">
            <v>6100</v>
          </cell>
          <cell r="B488" t="str">
            <v>114014300149</v>
          </cell>
          <cell r="C488" t="str">
            <v>114</v>
          </cell>
          <cell r="D488" t="str">
            <v>114014</v>
          </cell>
          <cell r="E488" t="str">
            <v>ساير حسابها و اسناد دريافتني</v>
          </cell>
          <cell r="F488" t="str">
            <v>سهام خريداري شده  پرسنل</v>
          </cell>
          <cell r="G488" t="str">
            <v>300149</v>
          </cell>
          <cell r="H488" t="str">
            <v>مردان پور دامن آباد خسرو</v>
          </cell>
          <cell r="P488" t="str">
            <v>610</v>
          </cell>
        </row>
        <row r="489">
          <cell r="A489">
            <v>6100</v>
          </cell>
          <cell r="B489" t="str">
            <v>114014300050</v>
          </cell>
          <cell r="C489" t="str">
            <v>114</v>
          </cell>
          <cell r="D489" t="str">
            <v>114014</v>
          </cell>
          <cell r="E489" t="str">
            <v>ساير حسابها و اسناد دريافتني</v>
          </cell>
          <cell r="F489" t="str">
            <v>سهام خريداري شده  پرسنل</v>
          </cell>
          <cell r="G489" t="str">
            <v>300050</v>
          </cell>
          <cell r="H489" t="str">
            <v>شاهد قراملكي علي</v>
          </cell>
          <cell r="P489" t="str">
            <v>610</v>
          </cell>
        </row>
        <row r="490">
          <cell r="A490">
            <v>6100</v>
          </cell>
          <cell r="B490" t="str">
            <v>114014300069</v>
          </cell>
          <cell r="C490" t="str">
            <v>114</v>
          </cell>
          <cell r="D490" t="str">
            <v>114014</v>
          </cell>
          <cell r="E490" t="str">
            <v>ساير حسابها و اسناد دريافتني</v>
          </cell>
          <cell r="F490" t="str">
            <v>سهام خريداري شده  پرسنل</v>
          </cell>
          <cell r="G490" t="str">
            <v>300069</v>
          </cell>
          <cell r="H490" t="str">
            <v>دلمقاني زاده عليرضا</v>
          </cell>
          <cell r="P490" t="str">
            <v>610</v>
          </cell>
        </row>
        <row r="491">
          <cell r="A491">
            <v>6100</v>
          </cell>
          <cell r="B491" t="str">
            <v>114014300128</v>
          </cell>
          <cell r="C491" t="str">
            <v>114</v>
          </cell>
          <cell r="D491" t="str">
            <v>114014</v>
          </cell>
          <cell r="E491" t="str">
            <v>ساير حسابها و اسناد دريافتني</v>
          </cell>
          <cell r="F491" t="str">
            <v>سهام خريداري شده  پرسنل</v>
          </cell>
          <cell r="G491" t="str">
            <v>300128</v>
          </cell>
          <cell r="H491" t="str">
            <v>محمدباقري لاهوت كريم</v>
          </cell>
          <cell r="P491" t="str">
            <v>610</v>
          </cell>
        </row>
        <row r="492">
          <cell r="A492">
            <v>6100</v>
          </cell>
          <cell r="B492" t="str">
            <v>114014300204</v>
          </cell>
          <cell r="C492" t="str">
            <v>114</v>
          </cell>
          <cell r="D492" t="str">
            <v>114014</v>
          </cell>
          <cell r="E492" t="str">
            <v>ساير حسابها و اسناد دريافتني</v>
          </cell>
          <cell r="F492" t="str">
            <v>سهام خريداري شده  پرسنل</v>
          </cell>
          <cell r="G492" t="str">
            <v>300204</v>
          </cell>
          <cell r="H492" t="str">
            <v>قازانچائي جواد</v>
          </cell>
          <cell r="P492" t="str">
            <v>610</v>
          </cell>
        </row>
        <row r="493">
          <cell r="A493">
            <v>6100</v>
          </cell>
          <cell r="B493" t="str">
            <v>114014300253</v>
          </cell>
          <cell r="C493" t="str">
            <v>114</v>
          </cell>
          <cell r="D493" t="str">
            <v>114014</v>
          </cell>
          <cell r="E493" t="str">
            <v>ساير حسابها و اسناد دريافتني</v>
          </cell>
          <cell r="F493" t="str">
            <v>سهام خريداري شده  پرسنل</v>
          </cell>
          <cell r="G493" t="str">
            <v>300253</v>
          </cell>
          <cell r="H493" t="str">
            <v>جعفريان حسن</v>
          </cell>
          <cell r="P493" t="str">
            <v>610</v>
          </cell>
        </row>
        <row r="494">
          <cell r="A494">
            <v>6100</v>
          </cell>
          <cell r="B494" t="str">
            <v>114014300131</v>
          </cell>
          <cell r="C494" t="str">
            <v>114</v>
          </cell>
          <cell r="D494" t="str">
            <v>114014</v>
          </cell>
          <cell r="E494" t="str">
            <v>ساير حسابها و اسناد دريافتني</v>
          </cell>
          <cell r="F494" t="str">
            <v>سهام خريداري شده  پرسنل</v>
          </cell>
          <cell r="G494" t="str">
            <v>300131</v>
          </cell>
          <cell r="H494" t="str">
            <v>شكوهي علي</v>
          </cell>
          <cell r="P494" t="str">
            <v>610</v>
          </cell>
        </row>
        <row r="495">
          <cell r="A495">
            <v>6100</v>
          </cell>
          <cell r="B495" t="str">
            <v>114014300125</v>
          </cell>
          <cell r="C495" t="str">
            <v>114</v>
          </cell>
          <cell r="D495" t="str">
            <v>114014</v>
          </cell>
          <cell r="E495" t="str">
            <v>ساير حسابها و اسناد دريافتني</v>
          </cell>
          <cell r="F495" t="str">
            <v>سهام خريداري شده  پرسنل</v>
          </cell>
          <cell r="G495" t="str">
            <v>300125</v>
          </cell>
          <cell r="H495" t="str">
            <v>سلطاني حسين</v>
          </cell>
          <cell r="P495" t="str">
            <v>610</v>
          </cell>
        </row>
        <row r="496">
          <cell r="A496">
            <v>6100</v>
          </cell>
          <cell r="B496" t="str">
            <v>114014300137</v>
          </cell>
          <cell r="C496" t="str">
            <v>114</v>
          </cell>
          <cell r="D496" t="str">
            <v>114014</v>
          </cell>
          <cell r="E496" t="str">
            <v>ساير حسابها و اسناد دريافتني</v>
          </cell>
          <cell r="F496" t="str">
            <v>سهام خريداري شده  پرسنل</v>
          </cell>
          <cell r="G496" t="str">
            <v>300137</v>
          </cell>
          <cell r="H496" t="str">
            <v>ستاري ميرهاشم</v>
          </cell>
          <cell r="P496" t="str">
            <v>610</v>
          </cell>
        </row>
        <row r="497">
          <cell r="A497">
            <v>6100</v>
          </cell>
          <cell r="B497" t="str">
            <v>114014300148</v>
          </cell>
          <cell r="C497" t="str">
            <v>114</v>
          </cell>
          <cell r="D497" t="str">
            <v>114014</v>
          </cell>
          <cell r="E497" t="str">
            <v>ساير حسابها و اسناد دريافتني</v>
          </cell>
          <cell r="F497" t="str">
            <v>سهام خريداري شده  پرسنل</v>
          </cell>
          <cell r="G497" t="str">
            <v>300148</v>
          </cell>
          <cell r="H497" t="str">
            <v>شفيعي عنصرودي داريوش</v>
          </cell>
          <cell r="P497" t="str">
            <v>610</v>
          </cell>
        </row>
        <row r="498">
          <cell r="A498">
            <v>6100</v>
          </cell>
          <cell r="B498" t="str">
            <v>114014300160</v>
          </cell>
          <cell r="C498" t="str">
            <v>114</v>
          </cell>
          <cell r="D498" t="str">
            <v>114014</v>
          </cell>
          <cell r="E498" t="str">
            <v>ساير حسابها و اسناد دريافتني</v>
          </cell>
          <cell r="F498" t="str">
            <v>سهام خريداري شده  پرسنل</v>
          </cell>
          <cell r="G498" t="str">
            <v>300160</v>
          </cell>
          <cell r="H498" t="str">
            <v>عالم وحيد</v>
          </cell>
          <cell r="P498" t="str">
            <v>610</v>
          </cell>
        </row>
        <row r="499">
          <cell r="A499">
            <v>6100</v>
          </cell>
          <cell r="B499" t="str">
            <v>114014300147</v>
          </cell>
          <cell r="C499" t="str">
            <v>114</v>
          </cell>
          <cell r="D499" t="str">
            <v>114014</v>
          </cell>
          <cell r="E499" t="str">
            <v>ساير حسابها و اسناد دريافتني</v>
          </cell>
          <cell r="F499" t="str">
            <v>سهام خريداري شده  پرسنل</v>
          </cell>
          <cell r="G499" t="str">
            <v>300147</v>
          </cell>
          <cell r="H499" t="str">
            <v>فرشباف عبهري يوسف</v>
          </cell>
          <cell r="P499" t="str">
            <v>610</v>
          </cell>
        </row>
        <row r="500">
          <cell r="A500">
            <v>6100</v>
          </cell>
          <cell r="B500" t="str">
            <v>114014300157</v>
          </cell>
          <cell r="C500" t="str">
            <v>114</v>
          </cell>
          <cell r="D500" t="str">
            <v>114014</v>
          </cell>
          <cell r="E500" t="str">
            <v>ساير حسابها و اسناد دريافتني</v>
          </cell>
          <cell r="F500" t="str">
            <v>سهام خريداري شده  پرسنل</v>
          </cell>
          <cell r="G500" t="str">
            <v>300157</v>
          </cell>
          <cell r="H500" t="str">
            <v>معصومي خدايار</v>
          </cell>
          <cell r="P500" t="str">
            <v>610</v>
          </cell>
        </row>
        <row r="501">
          <cell r="A501">
            <v>6100</v>
          </cell>
          <cell r="B501" t="str">
            <v>114014300051</v>
          </cell>
          <cell r="C501" t="str">
            <v>114</v>
          </cell>
          <cell r="D501" t="str">
            <v>114014</v>
          </cell>
          <cell r="E501" t="str">
            <v>ساير حسابها و اسناد دريافتني</v>
          </cell>
          <cell r="F501" t="str">
            <v>سهام خريداري شده  پرسنل</v>
          </cell>
          <cell r="G501" t="str">
            <v>300051</v>
          </cell>
          <cell r="H501" t="str">
            <v>فتحي نصرت</v>
          </cell>
          <cell r="P501" t="str">
            <v>610</v>
          </cell>
        </row>
        <row r="502">
          <cell r="A502">
            <v>6100</v>
          </cell>
          <cell r="B502" t="str">
            <v>114014300110</v>
          </cell>
          <cell r="C502" t="str">
            <v>114</v>
          </cell>
          <cell r="D502" t="str">
            <v>114014</v>
          </cell>
          <cell r="E502" t="str">
            <v>ساير حسابها و اسناد دريافتني</v>
          </cell>
          <cell r="F502" t="str">
            <v>سهام خريداري شده  پرسنل</v>
          </cell>
          <cell r="G502" t="str">
            <v>300110</v>
          </cell>
          <cell r="H502" t="str">
            <v>فروغي زهرا</v>
          </cell>
          <cell r="P502" t="str">
            <v>610</v>
          </cell>
        </row>
        <row r="503">
          <cell r="A503">
            <v>6100</v>
          </cell>
          <cell r="B503" t="str">
            <v>114014300124</v>
          </cell>
          <cell r="C503" t="str">
            <v>114</v>
          </cell>
          <cell r="D503" t="str">
            <v>114014</v>
          </cell>
          <cell r="E503" t="str">
            <v>ساير حسابها و اسناد دريافتني</v>
          </cell>
          <cell r="F503" t="str">
            <v>سهام خريداري شده  پرسنل</v>
          </cell>
          <cell r="G503" t="str">
            <v>300124</v>
          </cell>
          <cell r="H503" t="str">
            <v>محب حق رحيم</v>
          </cell>
          <cell r="P503" t="str">
            <v>610</v>
          </cell>
        </row>
        <row r="504">
          <cell r="A504">
            <v>6100</v>
          </cell>
          <cell r="B504" t="str">
            <v>114014300165</v>
          </cell>
          <cell r="C504" t="str">
            <v>114</v>
          </cell>
          <cell r="D504" t="str">
            <v>114014</v>
          </cell>
          <cell r="E504" t="str">
            <v>ساير حسابها و اسناد دريافتني</v>
          </cell>
          <cell r="F504" t="str">
            <v>سهام خريداري شده  پرسنل</v>
          </cell>
          <cell r="G504" t="str">
            <v>300165</v>
          </cell>
          <cell r="H504" t="str">
            <v>تهم بهنام</v>
          </cell>
          <cell r="P504" t="str">
            <v>610</v>
          </cell>
        </row>
        <row r="505">
          <cell r="A505">
            <v>6100</v>
          </cell>
          <cell r="B505" t="str">
            <v>114014300171</v>
          </cell>
          <cell r="C505" t="str">
            <v>114</v>
          </cell>
          <cell r="D505" t="str">
            <v>114014</v>
          </cell>
          <cell r="E505" t="str">
            <v>ساير حسابها و اسناد دريافتني</v>
          </cell>
          <cell r="F505" t="str">
            <v>سهام خريداري شده  پرسنل</v>
          </cell>
          <cell r="G505" t="str">
            <v>300171</v>
          </cell>
          <cell r="H505" t="str">
            <v>اميرحقيان سعيد</v>
          </cell>
          <cell r="P505" t="str">
            <v>610</v>
          </cell>
        </row>
        <row r="506">
          <cell r="A506">
            <v>6100</v>
          </cell>
          <cell r="B506" t="str">
            <v>114014300170</v>
          </cell>
          <cell r="C506" t="str">
            <v>114</v>
          </cell>
          <cell r="D506" t="str">
            <v>114014</v>
          </cell>
          <cell r="E506" t="str">
            <v>ساير حسابها و اسناد دريافتني</v>
          </cell>
          <cell r="F506" t="str">
            <v>سهام خريداري شده  پرسنل</v>
          </cell>
          <cell r="G506" t="str">
            <v>300170</v>
          </cell>
          <cell r="H506" t="str">
            <v>فتحي سياوش</v>
          </cell>
          <cell r="P506" t="str">
            <v>610</v>
          </cell>
        </row>
        <row r="507">
          <cell r="A507">
            <v>6100</v>
          </cell>
          <cell r="B507" t="str">
            <v>114014300067</v>
          </cell>
          <cell r="C507" t="str">
            <v>114</v>
          </cell>
          <cell r="D507" t="str">
            <v>114014</v>
          </cell>
          <cell r="E507" t="str">
            <v>ساير حسابها و اسناد دريافتني</v>
          </cell>
          <cell r="F507" t="str">
            <v>سهام خريداري شده  پرسنل</v>
          </cell>
          <cell r="G507" t="str">
            <v>300067</v>
          </cell>
          <cell r="H507" t="str">
            <v>صباغي جديد حسن</v>
          </cell>
          <cell r="P507" t="str">
            <v>610</v>
          </cell>
        </row>
        <row r="508">
          <cell r="A508">
            <v>6100</v>
          </cell>
          <cell r="B508" t="str">
            <v>114014300182</v>
          </cell>
          <cell r="C508" t="str">
            <v>114</v>
          </cell>
          <cell r="D508" t="str">
            <v>114014</v>
          </cell>
          <cell r="E508" t="str">
            <v>ساير حسابها و اسناد دريافتني</v>
          </cell>
          <cell r="F508" t="str">
            <v>سهام خريداري شده  پرسنل</v>
          </cell>
          <cell r="G508" t="str">
            <v>300182</v>
          </cell>
          <cell r="H508" t="str">
            <v>اصلاني مقدم علي</v>
          </cell>
          <cell r="P508" t="str">
            <v>610</v>
          </cell>
        </row>
        <row r="509">
          <cell r="A509">
            <v>6100</v>
          </cell>
          <cell r="B509" t="str">
            <v>114014300153</v>
          </cell>
          <cell r="C509" t="str">
            <v>114</v>
          </cell>
          <cell r="D509" t="str">
            <v>114014</v>
          </cell>
          <cell r="E509" t="str">
            <v>ساير حسابها و اسناد دريافتني</v>
          </cell>
          <cell r="F509" t="str">
            <v>سهام خريداري شده  پرسنل</v>
          </cell>
          <cell r="G509" t="str">
            <v>300153</v>
          </cell>
          <cell r="H509" t="str">
            <v>محمدپور مهدوي احمدرضا</v>
          </cell>
          <cell r="P509" t="str">
            <v>610</v>
          </cell>
        </row>
        <row r="510">
          <cell r="A510">
            <v>6100</v>
          </cell>
          <cell r="B510" t="str">
            <v>114014300187</v>
          </cell>
          <cell r="C510" t="str">
            <v>114</v>
          </cell>
          <cell r="D510" t="str">
            <v>114014</v>
          </cell>
          <cell r="E510" t="str">
            <v>ساير حسابها و اسناد دريافتني</v>
          </cell>
          <cell r="F510" t="str">
            <v>سهام خريداري شده  پرسنل</v>
          </cell>
          <cell r="G510" t="str">
            <v>300187</v>
          </cell>
          <cell r="H510" t="str">
            <v>حاجي حيدري ممقاني مهدي</v>
          </cell>
          <cell r="P510" t="str">
            <v>610</v>
          </cell>
        </row>
        <row r="511">
          <cell r="A511">
            <v>6100</v>
          </cell>
          <cell r="B511" t="str">
            <v>114014300248</v>
          </cell>
          <cell r="C511" t="str">
            <v>114</v>
          </cell>
          <cell r="D511" t="str">
            <v>114014</v>
          </cell>
          <cell r="E511" t="str">
            <v>ساير حسابها و اسناد دريافتني</v>
          </cell>
          <cell r="F511" t="str">
            <v>سهام خريداري شده  پرسنل</v>
          </cell>
          <cell r="G511" t="str">
            <v>300248</v>
          </cell>
          <cell r="H511" t="str">
            <v>واحدي باويل محمدحسين</v>
          </cell>
          <cell r="P511" t="str">
            <v>610</v>
          </cell>
        </row>
        <row r="512">
          <cell r="A512">
            <v>6100</v>
          </cell>
          <cell r="B512" t="str">
            <v>114014300168</v>
          </cell>
          <cell r="C512" t="str">
            <v>114</v>
          </cell>
          <cell r="D512" t="str">
            <v>114014</v>
          </cell>
          <cell r="E512" t="str">
            <v>ساير حسابها و اسناد دريافتني</v>
          </cell>
          <cell r="F512" t="str">
            <v>سهام خريداري شده  پرسنل</v>
          </cell>
          <cell r="G512" t="str">
            <v>300168</v>
          </cell>
          <cell r="H512" t="str">
            <v>بابكان ياشار</v>
          </cell>
          <cell r="P512" t="str">
            <v>610</v>
          </cell>
        </row>
        <row r="513">
          <cell r="A513">
            <v>6100</v>
          </cell>
          <cell r="B513" t="str">
            <v>114014300169</v>
          </cell>
          <cell r="C513" t="str">
            <v>114</v>
          </cell>
          <cell r="D513" t="str">
            <v>114014</v>
          </cell>
          <cell r="E513" t="str">
            <v>ساير حسابها و اسناد دريافتني</v>
          </cell>
          <cell r="F513" t="str">
            <v>سهام خريداري شده  پرسنل</v>
          </cell>
          <cell r="G513" t="str">
            <v>300169</v>
          </cell>
          <cell r="H513" t="str">
            <v>منظر خسروشاهي اميرعلي</v>
          </cell>
          <cell r="P513" t="str">
            <v>610</v>
          </cell>
        </row>
        <row r="514">
          <cell r="A514">
            <v>6100</v>
          </cell>
          <cell r="B514" t="str">
            <v>114014300090</v>
          </cell>
          <cell r="C514" t="str">
            <v>114</v>
          </cell>
          <cell r="D514" t="str">
            <v>114014</v>
          </cell>
          <cell r="E514" t="str">
            <v>ساير حسابها و اسناد دريافتني</v>
          </cell>
          <cell r="F514" t="str">
            <v>سهام خريداري شده  پرسنل</v>
          </cell>
          <cell r="G514" t="str">
            <v>300090</v>
          </cell>
          <cell r="H514" t="str">
            <v>شايان مهر ابراهيم</v>
          </cell>
          <cell r="P514" t="str">
            <v>610</v>
          </cell>
        </row>
        <row r="515">
          <cell r="A515">
            <v>6100</v>
          </cell>
          <cell r="B515" t="str">
            <v>114014300216</v>
          </cell>
          <cell r="C515" t="str">
            <v>114</v>
          </cell>
          <cell r="D515" t="str">
            <v>114014</v>
          </cell>
          <cell r="E515" t="str">
            <v>ساير حسابها و اسناد دريافتني</v>
          </cell>
          <cell r="F515" t="str">
            <v>سهام خريداري شده  پرسنل</v>
          </cell>
          <cell r="G515" t="str">
            <v>300216</v>
          </cell>
          <cell r="H515" t="str">
            <v>علي زاده اقبالي نژاد محمدباقر</v>
          </cell>
          <cell r="P515" t="str">
            <v>610</v>
          </cell>
        </row>
        <row r="516">
          <cell r="A516">
            <v>6100</v>
          </cell>
          <cell r="B516" t="str">
            <v>114014300181</v>
          </cell>
          <cell r="C516" t="str">
            <v>114</v>
          </cell>
          <cell r="D516" t="str">
            <v>114014</v>
          </cell>
          <cell r="E516" t="str">
            <v>ساير حسابها و اسناد دريافتني</v>
          </cell>
          <cell r="F516" t="str">
            <v>سهام خريداري شده  پرسنل</v>
          </cell>
          <cell r="G516" t="str">
            <v>300181</v>
          </cell>
          <cell r="H516" t="str">
            <v>وظيفه واثق مهدي</v>
          </cell>
          <cell r="P516" t="str">
            <v>610</v>
          </cell>
        </row>
        <row r="517">
          <cell r="A517">
            <v>6100</v>
          </cell>
          <cell r="B517" t="str">
            <v>114014300215</v>
          </cell>
          <cell r="C517" t="str">
            <v>114</v>
          </cell>
          <cell r="D517" t="str">
            <v>114014</v>
          </cell>
          <cell r="E517" t="str">
            <v>ساير حسابها و اسناد دريافتني</v>
          </cell>
          <cell r="F517" t="str">
            <v>سهام خريداري شده  پرسنل</v>
          </cell>
          <cell r="G517" t="str">
            <v>300215</v>
          </cell>
          <cell r="H517" t="str">
            <v>هژبر جواد</v>
          </cell>
          <cell r="P517" t="str">
            <v>610</v>
          </cell>
        </row>
        <row r="518">
          <cell r="A518">
            <v>6100</v>
          </cell>
          <cell r="B518" t="str">
            <v>114014300306</v>
          </cell>
          <cell r="C518" t="str">
            <v>114</v>
          </cell>
          <cell r="D518" t="str">
            <v>114014</v>
          </cell>
          <cell r="E518" t="str">
            <v>ساير حسابها و اسناد دريافتني</v>
          </cell>
          <cell r="F518" t="str">
            <v>سهام خريداري شده  پرسنل</v>
          </cell>
          <cell r="G518" t="str">
            <v>300306</v>
          </cell>
          <cell r="H518" t="str">
            <v>نوري بهروز</v>
          </cell>
          <cell r="P518" t="str">
            <v>610</v>
          </cell>
        </row>
        <row r="519">
          <cell r="A519">
            <v>6100</v>
          </cell>
          <cell r="B519" t="str">
            <v>114014300307</v>
          </cell>
          <cell r="C519" t="str">
            <v>114</v>
          </cell>
          <cell r="D519" t="str">
            <v>114014</v>
          </cell>
          <cell r="E519" t="str">
            <v>ساير حسابها و اسناد دريافتني</v>
          </cell>
          <cell r="F519" t="str">
            <v>سهام خريداري شده  پرسنل</v>
          </cell>
          <cell r="G519" t="str">
            <v>300307</v>
          </cell>
          <cell r="H519" t="str">
            <v>سعيدي قراملكي حسين</v>
          </cell>
          <cell r="P519" t="str">
            <v>610</v>
          </cell>
        </row>
        <row r="520">
          <cell r="A520">
            <v>6100</v>
          </cell>
          <cell r="B520" t="str">
            <v>114014300219</v>
          </cell>
          <cell r="C520" t="str">
            <v>114</v>
          </cell>
          <cell r="D520" t="str">
            <v>114014</v>
          </cell>
          <cell r="E520" t="str">
            <v>ساير حسابها و اسناد دريافتني</v>
          </cell>
          <cell r="F520" t="str">
            <v>سهام خريداري شده  پرسنل</v>
          </cell>
          <cell r="G520" t="str">
            <v>300219</v>
          </cell>
          <cell r="H520" t="str">
            <v>سلماني كريم</v>
          </cell>
          <cell r="P520" t="str">
            <v>610</v>
          </cell>
        </row>
        <row r="521">
          <cell r="A521">
            <v>6100</v>
          </cell>
          <cell r="B521" t="str">
            <v>114014300222</v>
          </cell>
          <cell r="C521" t="str">
            <v>114</v>
          </cell>
          <cell r="D521" t="str">
            <v>114014</v>
          </cell>
          <cell r="E521" t="str">
            <v>ساير حسابها و اسناد دريافتني</v>
          </cell>
          <cell r="F521" t="str">
            <v>سهام خريداري شده  پرسنل</v>
          </cell>
          <cell r="G521" t="str">
            <v>300222</v>
          </cell>
          <cell r="H521" t="str">
            <v>شكري احمد</v>
          </cell>
          <cell r="P521" t="str">
            <v>610</v>
          </cell>
        </row>
        <row r="522">
          <cell r="A522">
            <v>6100</v>
          </cell>
          <cell r="B522" t="str">
            <v>114014300208</v>
          </cell>
          <cell r="C522" t="str">
            <v>114</v>
          </cell>
          <cell r="D522" t="str">
            <v>114014</v>
          </cell>
          <cell r="E522" t="str">
            <v>ساير حسابها و اسناد دريافتني</v>
          </cell>
          <cell r="F522" t="str">
            <v>سهام خريداري شده  پرسنل</v>
          </cell>
          <cell r="G522" t="str">
            <v>300208</v>
          </cell>
          <cell r="H522" t="str">
            <v>جعفرزاده رسول</v>
          </cell>
          <cell r="P522" t="str">
            <v>610</v>
          </cell>
        </row>
        <row r="523">
          <cell r="A523">
            <v>6100</v>
          </cell>
          <cell r="B523" t="str">
            <v>114014300066</v>
          </cell>
          <cell r="C523" t="str">
            <v>114</v>
          </cell>
          <cell r="D523" t="str">
            <v>114014</v>
          </cell>
          <cell r="E523" t="str">
            <v>ساير حسابها و اسناد دريافتني</v>
          </cell>
          <cell r="F523" t="str">
            <v>سهام خريداري شده  پرسنل</v>
          </cell>
          <cell r="G523" t="str">
            <v>300066</v>
          </cell>
          <cell r="H523" t="str">
            <v>نيرومند يعقوب</v>
          </cell>
          <cell r="P523" t="str">
            <v>610</v>
          </cell>
        </row>
        <row r="524">
          <cell r="A524">
            <v>6100</v>
          </cell>
          <cell r="B524" t="str">
            <v>114014300001</v>
          </cell>
          <cell r="C524" t="str">
            <v>114</v>
          </cell>
          <cell r="D524" t="str">
            <v>114014</v>
          </cell>
          <cell r="E524" t="str">
            <v>ساير حسابها و اسناد دريافتني</v>
          </cell>
          <cell r="F524" t="str">
            <v>سهام خريداري شده  پرسنل</v>
          </cell>
          <cell r="G524" t="str">
            <v>300001</v>
          </cell>
          <cell r="H524" t="str">
            <v>فتاحي رسول</v>
          </cell>
          <cell r="P524" t="str">
            <v>610</v>
          </cell>
        </row>
        <row r="525">
          <cell r="A525">
            <v>6100</v>
          </cell>
          <cell r="B525" t="str">
            <v>114014300104</v>
          </cell>
          <cell r="C525" t="str">
            <v>114</v>
          </cell>
          <cell r="D525" t="str">
            <v>114014</v>
          </cell>
          <cell r="E525" t="str">
            <v>ساير حسابها و اسناد دريافتني</v>
          </cell>
          <cell r="F525" t="str">
            <v>سهام خريداري شده  پرسنل</v>
          </cell>
          <cell r="G525" t="str">
            <v>300104</v>
          </cell>
          <cell r="H525" t="str">
            <v>پور گل محمد جواد</v>
          </cell>
          <cell r="P525" t="str">
            <v>610</v>
          </cell>
        </row>
        <row r="526">
          <cell r="A526">
            <v>6100</v>
          </cell>
          <cell r="B526" t="str">
            <v>114014300135</v>
          </cell>
          <cell r="C526" t="str">
            <v>114</v>
          </cell>
          <cell r="D526" t="str">
            <v>114014</v>
          </cell>
          <cell r="E526" t="str">
            <v>ساير حسابها و اسناد دريافتني</v>
          </cell>
          <cell r="F526" t="str">
            <v>سهام خريداري شده  پرسنل</v>
          </cell>
          <cell r="G526" t="str">
            <v>300135</v>
          </cell>
          <cell r="H526" t="str">
            <v>سيفي ديزناب ابراهيم</v>
          </cell>
          <cell r="P526" t="str">
            <v>610</v>
          </cell>
        </row>
        <row r="527">
          <cell r="A527">
            <v>6100</v>
          </cell>
          <cell r="B527" t="str">
            <v>114014300142</v>
          </cell>
          <cell r="C527" t="str">
            <v>114</v>
          </cell>
          <cell r="D527" t="str">
            <v>114014</v>
          </cell>
          <cell r="E527" t="str">
            <v>ساير حسابها و اسناد دريافتني</v>
          </cell>
          <cell r="F527" t="str">
            <v>سهام خريداري شده  پرسنل</v>
          </cell>
          <cell r="G527" t="str">
            <v>300142</v>
          </cell>
          <cell r="H527" t="str">
            <v>فروتني قهرماني احمد</v>
          </cell>
          <cell r="P527" t="str">
            <v>610</v>
          </cell>
        </row>
        <row r="528">
          <cell r="A528">
            <v>6100</v>
          </cell>
          <cell r="B528" t="str">
            <v>114014300223</v>
          </cell>
          <cell r="C528" t="str">
            <v>114</v>
          </cell>
          <cell r="D528" t="str">
            <v>114014</v>
          </cell>
          <cell r="E528" t="str">
            <v>ساير حسابها و اسناد دريافتني</v>
          </cell>
          <cell r="F528" t="str">
            <v>سهام خريداري شده  پرسنل</v>
          </cell>
          <cell r="G528" t="str">
            <v>300223</v>
          </cell>
          <cell r="H528" t="str">
            <v>حسيني ميرصمد</v>
          </cell>
          <cell r="P528" t="str">
            <v>610</v>
          </cell>
        </row>
        <row r="529">
          <cell r="A529">
            <v>6100</v>
          </cell>
          <cell r="B529" t="str">
            <v>114014300052</v>
          </cell>
          <cell r="C529" t="str">
            <v>114</v>
          </cell>
          <cell r="D529" t="str">
            <v>114014</v>
          </cell>
          <cell r="E529" t="str">
            <v>ساير حسابها و اسناد دريافتني</v>
          </cell>
          <cell r="F529" t="str">
            <v>سهام خريداري شده  پرسنل</v>
          </cell>
          <cell r="G529" t="str">
            <v>300052</v>
          </cell>
          <cell r="H529" t="str">
            <v>بخش پور خيراله</v>
          </cell>
          <cell r="P529" t="str">
            <v>610</v>
          </cell>
        </row>
        <row r="530">
          <cell r="A530">
            <v>6100</v>
          </cell>
          <cell r="B530" t="str">
            <v>114014300234</v>
          </cell>
          <cell r="C530" t="str">
            <v>114</v>
          </cell>
          <cell r="D530" t="str">
            <v>114014</v>
          </cell>
          <cell r="E530" t="str">
            <v>ساير حسابها و اسناد دريافتني</v>
          </cell>
          <cell r="F530" t="str">
            <v>سهام خريداري شده  پرسنل</v>
          </cell>
          <cell r="G530" t="str">
            <v>300234</v>
          </cell>
          <cell r="H530" t="str">
            <v>عبداله ميرشكارلو عليرضا</v>
          </cell>
          <cell r="P530" t="str">
            <v>610</v>
          </cell>
        </row>
        <row r="531">
          <cell r="A531">
            <v>6100</v>
          </cell>
          <cell r="B531" t="str">
            <v>114014300005</v>
          </cell>
          <cell r="C531" t="str">
            <v>114</v>
          </cell>
          <cell r="D531" t="str">
            <v>114014</v>
          </cell>
          <cell r="E531" t="str">
            <v>ساير حسابها و اسناد دريافتني</v>
          </cell>
          <cell r="F531" t="str">
            <v>سهام خريداري شده  پرسنل</v>
          </cell>
          <cell r="G531" t="str">
            <v>300005</v>
          </cell>
          <cell r="H531" t="str">
            <v>زمانلو محمد رضا</v>
          </cell>
          <cell r="P531" t="str">
            <v>610</v>
          </cell>
        </row>
        <row r="532">
          <cell r="A532">
            <v>6100</v>
          </cell>
          <cell r="B532" t="str">
            <v>114014300254</v>
          </cell>
          <cell r="C532" t="str">
            <v>114</v>
          </cell>
          <cell r="D532" t="str">
            <v>114014</v>
          </cell>
          <cell r="E532" t="str">
            <v>ساير حسابها و اسناد دريافتني</v>
          </cell>
          <cell r="F532" t="str">
            <v>سهام خريداري شده  پرسنل</v>
          </cell>
          <cell r="G532" t="str">
            <v>300254</v>
          </cell>
          <cell r="H532" t="str">
            <v>زمانلو مهدي</v>
          </cell>
          <cell r="P532" t="str">
            <v>610</v>
          </cell>
        </row>
        <row r="533">
          <cell r="A533">
            <v>6100</v>
          </cell>
          <cell r="B533" t="str">
            <v>114014300154</v>
          </cell>
          <cell r="C533" t="str">
            <v>114</v>
          </cell>
          <cell r="D533" t="str">
            <v>114014</v>
          </cell>
          <cell r="E533" t="str">
            <v>ساير حسابها و اسناد دريافتني</v>
          </cell>
          <cell r="F533" t="str">
            <v>سهام خريداري شده  پرسنل</v>
          </cell>
          <cell r="G533" t="str">
            <v>300154</v>
          </cell>
          <cell r="H533" t="str">
            <v>زارعي ارزيل مصطفي</v>
          </cell>
          <cell r="P533" t="str">
            <v>610</v>
          </cell>
        </row>
        <row r="534">
          <cell r="A534">
            <v>6100</v>
          </cell>
          <cell r="B534" t="str">
            <v>114014300257</v>
          </cell>
          <cell r="C534" t="str">
            <v>114</v>
          </cell>
          <cell r="D534" t="str">
            <v>114014</v>
          </cell>
          <cell r="E534" t="str">
            <v>ساير حسابها و اسناد دريافتني</v>
          </cell>
          <cell r="F534" t="str">
            <v>سهام خريداري شده  پرسنل</v>
          </cell>
          <cell r="G534" t="str">
            <v>300257</v>
          </cell>
          <cell r="H534" t="str">
            <v>برادران حسن زاده وحيد</v>
          </cell>
          <cell r="P534" t="str">
            <v>610</v>
          </cell>
        </row>
        <row r="535">
          <cell r="A535">
            <v>6100</v>
          </cell>
          <cell r="B535" t="str">
            <v>114014300085</v>
          </cell>
          <cell r="C535" t="str">
            <v>114</v>
          </cell>
          <cell r="D535" t="str">
            <v>114014</v>
          </cell>
          <cell r="E535" t="str">
            <v>ساير حسابها و اسناد دريافتني</v>
          </cell>
          <cell r="F535" t="str">
            <v>سهام خريداري شده  پرسنل</v>
          </cell>
          <cell r="G535" t="str">
            <v>300085</v>
          </cell>
          <cell r="H535" t="str">
            <v>جبارپور يوسف</v>
          </cell>
          <cell r="P535" t="str">
            <v>610</v>
          </cell>
        </row>
        <row r="536">
          <cell r="A536">
            <v>6100</v>
          </cell>
          <cell r="B536" t="str">
            <v>114014300101</v>
          </cell>
          <cell r="C536" t="str">
            <v>114</v>
          </cell>
          <cell r="D536" t="str">
            <v>114014</v>
          </cell>
          <cell r="E536" t="str">
            <v>ساير حسابها و اسناد دريافتني</v>
          </cell>
          <cell r="F536" t="str">
            <v>سهام خريداري شده  پرسنل</v>
          </cell>
          <cell r="G536" t="str">
            <v>300101</v>
          </cell>
          <cell r="H536" t="str">
            <v>شكري جليل</v>
          </cell>
          <cell r="P536" t="str">
            <v>610</v>
          </cell>
        </row>
        <row r="537">
          <cell r="A537">
            <v>6100</v>
          </cell>
          <cell r="B537" t="str">
            <v>114014300172</v>
          </cell>
          <cell r="C537" t="str">
            <v>114</v>
          </cell>
          <cell r="D537" t="str">
            <v>114014</v>
          </cell>
          <cell r="E537" t="str">
            <v>ساير حسابها و اسناد دريافتني</v>
          </cell>
          <cell r="F537" t="str">
            <v>سهام خريداري شده  پرسنل</v>
          </cell>
          <cell r="G537" t="str">
            <v>300172</v>
          </cell>
          <cell r="H537" t="str">
            <v>عليزاد پورسعيدي حامد</v>
          </cell>
          <cell r="P537" t="str">
            <v>610</v>
          </cell>
        </row>
        <row r="538">
          <cell r="A538">
            <v>6100</v>
          </cell>
          <cell r="B538" t="str">
            <v>114014300259</v>
          </cell>
          <cell r="C538" t="str">
            <v>114</v>
          </cell>
          <cell r="D538" t="str">
            <v>114014</v>
          </cell>
          <cell r="E538" t="str">
            <v>ساير حسابها و اسناد دريافتني</v>
          </cell>
          <cell r="F538" t="str">
            <v>سهام خريداري شده  پرسنل</v>
          </cell>
          <cell r="G538" t="str">
            <v>300259</v>
          </cell>
          <cell r="H538" t="str">
            <v>ميلي علي</v>
          </cell>
          <cell r="P538" t="str">
            <v>610</v>
          </cell>
        </row>
        <row r="539">
          <cell r="A539">
            <v>7300</v>
          </cell>
          <cell r="B539" t="str">
            <v>115001201101</v>
          </cell>
          <cell r="C539" t="str">
            <v>115</v>
          </cell>
          <cell r="D539" t="str">
            <v>115001</v>
          </cell>
          <cell r="E539" t="str">
            <v>موجودي مواد وكالا</v>
          </cell>
          <cell r="F539" t="str">
            <v>مواد اوليه</v>
          </cell>
          <cell r="G539" t="str">
            <v>201101</v>
          </cell>
          <cell r="H539" t="str">
            <v>انبار مواد اوليه</v>
          </cell>
          <cell r="P539" t="str">
            <v>730</v>
          </cell>
        </row>
        <row r="540">
          <cell r="A540">
            <v>7300</v>
          </cell>
          <cell r="B540" t="str">
            <v>115001201102</v>
          </cell>
          <cell r="C540" t="str">
            <v>115</v>
          </cell>
          <cell r="D540" t="str">
            <v>115001</v>
          </cell>
          <cell r="E540" t="str">
            <v>موجودي مواد وكالا</v>
          </cell>
          <cell r="F540" t="str">
            <v>مواد اوليه</v>
          </cell>
          <cell r="G540" t="str">
            <v>201102</v>
          </cell>
          <cell r="H540" t="str">
            <v>انبار استاندارد</v>
          </cell>
          <cell r="P540" t="str">
            <v>730</v>
          </cell>
        </row>
        <row r="541">
          <cell r="A541">
            <v>7200</v>
          </cell>
          <cell r="B541" t="str">
            <v>115002205000</v>
          </cell>
          <cell r="C541" t="str">
            <v>115</v>
          </cell>
          <cell r="D541" t="str">
            <v>115002</v>
          </cell>
          <cell r="E541" t="str">
            <v>موجودي مواد وكالا</v>
          </cell>
          <cell r="F541" t="str">
            <v>كالاي در جريان ساخت</v>
          </cell>
          <cell r="G541" t="str">
            <v>205000</v>
          </cell>
          <cell r="H541" t="str">
            <v>کليپر پرايد</v>
          </cell>
          <cell r="P541" t="str">
            <v>720</v>
          </cell>
        </row>
        <row r="542">
          <cell r="A542">
            <v>7200</v>
          </cell>
          <cell r="B542" t="str">
            <v>115002205020</v>
          </cell>
          <cell r="C542" t="str">
            <v>115</v>
          </cell>
          <cell r="D542" t="str">
            <v>115002</v>
          </cell>
          <cell r="E542" t="str">
            <v>موجودي مواد وكالا</v>
          </cell>
          <cell r="F542" t="str">
            <v>كالاي در جريان ساخت</v>
          </cell>
          <cell r="G542" t="str">
            <v>205020</v>
          </cell>
          <cell r="H542" t="str">
            <v>سيلندر ترمز عقب نيسان</v>
          </cell>
          <cell r="P542" t="str">
            <v>720</v>
          </cell>
        </row>
        <row r="543">
          <cell r="A543">
            <v>7200</v>
          </cell>
          <cell r="B543" t="str">
            <v>115002205030</v>
          </cell>
          <cell r="C543" t="str">
            <v>115</v>
          </cell>
          <cell r="D543" t="str">
            <v>115002</v>
          </cell>
          <cell r="E543" t="str">
            <v>موجودي مواد وكالا</v>
          </cell>
          <cell r="F543" t="str">
            <v>كالاي در جريان ساخت</v>
          </cell>
          <cell r="G543" t="str">
            <v>205030</v>
          </cell>
          <cell r="H543" t="str">
            <v>گيج و خدمات سفارش مشتريان</v>
          </cell>
          <cell r="P543" t="str">
            <v>720</v>
          </cell>
        </row>
        <row r="544">
          <cell r="A544">
            <v>7200</v>
          </cell>
          <cell r="B544" t="str">
            <v>115002205010</v>
          </cell>
          <cell r="C544" t="str">
            <v>115</v>
          </cell>
          <cell r="D544" t="str">
            <v>115002</v>
          </cell>
          <cell r="E544" t="str">
            <v>موجودي مواد وكالا</v>
          </cell>
          <cell r="F544" t="str">
            <v>كالاي در جريان ساخت</v>
          </cell>
          <cell r="G544" t="str">
            <v>205010</v>
          </cell>
          <cell r="H544" t="str">
            <v>سيلندر ترمز جلوي نيسان</v>
          </cell>
          <cell r="P544" t="str">
            <v>720</v>
          </cell>
        </row>
        <row r="545">
          <cell r="A545">
            <v>7200</v>
          </cell>
          <cell r="B545" t="str">
            <v>115002205040</v>
          </cell>
          <cell r="C545" t="str">
            <v>115</v>
          </cell>
          <cell r="D545" t="str">
            <v>115002</v>
          </cell>
          <cell r="E545" t="str">
            <v>موجودي مواد وكالا</v>
          </cell>
          <cell r="F545" t="str">
            <v>كالاي در جريان ساخت</v>
          </cell>
          <cell r="G545" t="str">
            <v>205040</v>
          </cell>
          <cell r="H545" t="str">
            <v>كليپر تيبا</v>
          </cell>
          <cell r="P545" t="str">
            <v>720</v>
          </cell>
        </row>
        <row r="546">
          <cell r="A546">
            <v>7200</v>
          </cell>
          <cell r="B546" t="str">
            <v>115002205031</v>
          </cell>
          <cell r="C546" t="str">
            <v>115</v>
          </cell>
          <cell r="D546" t="str">
            <v>115002</v>
          </cell>
          <cell r="E546" t="str">
            <v>موجودي مواد وكالا</v>
          </cell>
          <cell r="F546" t="str">
            <v>كالاي در جريان ساخت</v>
          </cell>
          <cell r="G546" t="str">
            <v>205031</v>
          </cell>
          <cell r="H546" t="str">
            <v>گيج و خدمات سفارش داخل</v>
          </cell>
          <cell r="P546" t="str">
            <v>720</v>
          </cell>
        </row>
        <row r="547">
          <cell r="A547">
            <v>7100</v>
          </cell>
          <cell r="B547" t="str">
            <v>115003</v>
          </cell>
          <cell r="C547" t="str">
            <v>115</v>
          </cell>
          <cell r="D547" t="str">
            <v>115003</v>
          </cell>
          <cell r="E547" t="str">
            <v>موجودي مواد وكالا</v>
          </cell>
          <cell r="F547" t="str">
            <v>كالاي ساخته شده(محصول)</v>
          </cell>
          <cell r="G547">
            <v>0</v>
          </cell>
          <cell r="H547">
            <v>0</v>
          </cell>
          <cell r="P547" t="str">
            <v>710</v>
          </cell>
        </row>
        <row r="548">
          <cell r="A548">
            <v>7800</v>
          </cell>
          <cell r="B548" t="str">
            <v>115004201110</v>
          </cell>
          <cell r="C548" t="str">
            <v>115</v>
          </cell>
          <cell r="D548" t="str">
            <v>115004</v>
          </cell>
          <cell r="E548" t="str">
            <v>موجودي مواد وكالا</v>
          </cell>
          <cell r="F548" t="str">
            <v>ساير موجوديها</v>
          </cell>
          <cell r="G548" t="str">
            <v>201110</v>
          </cell>
          <cell r="H548" t="str">
            <v>موجودي کالاي ورودي</v>
          </cell>
          <cell r="P548" t="str">
            <v>780</v>
          </cell>
        </row>
        <row r="549">
          <cell r="A549">
            <v>7400</v>
          </cell>
          <cell r="B549" t="str">
            <v>115004201111</v>
          </cell>
          <cell r="C549" t="str">
            <v>115</v>
          </cell>
          <cell r="D549" t="str">
            <v>115004</v>
          </cell>
          <cell r="E549" t="str">
            <v>موجودي مواد وكالا</v>
          </cell>
          <cell r="F549" t="str">
            <v>ساير موجوديها</v>
          </cell>
          <cell r="G549" t="str">
            <v>201111</v>
          </cell>
          <cell r="H549" t="str">
            <v>انبار توزيع ابزا ر</v>
          </cell>
          <cell r="P549" t="str">
            <v>740</v>
          </cell>
        </row>
        <row r="550">
          <cell r="A550">
            <v>7400</v>
          </cell>
          <cell r="B550" t="str">
            <v>115004201104</v>
          </cell>
          <cell r="C550" t="str">
            <v>115</v>
          </cell>
          <cell r="D550" t="str">
            <v>115004</v>
          </cell>
          <cell r="E550" t="str">
            <v>موجودي مواد وكالا</v>
          </cell>
          <cell r="F550" t="str">
            <v>ساير موجوديها</v>
          </cell>
          <cell r="G550" t="str">
            <v>201104</v>
          </cell>
          <cell r="H550" t="str">
            <v>انبار ابزار</v>
          </cell>
          <cell r="P550" t="str">
            <v>740</v>
          </cell>
        </row>
        <row r="551">
          <cell r="A551">
            <v>7500</v>
          </cell>
          <cell r="B551" t="str">
            <v>115004201103</v>
          </cell>
          <cell r="C551" t="str">
            <v>115</v>
          </cell>
          <cell r="D551" t="str">
            <v>115004</v>
          </cell>
          <cell r="E551" t="str">
            <v>موجودي مواد وكالا</v>
          </cell>
          <cell r="F551" t="str">
            <v>ساير موجوديها</v>
          </cell>
          <cell r="G551" t="str">
            <v>201103</v>
          </cell>
          <cell r="H551" t="str">
            <v>انبار مصرفي</v>
          </cell>
          <cell r="P551" t="str">
            <v>750</v>
          </cell>
        </row>
        <row r="552">
          <cell r="A552">
            <v>7400</v>
          </cell>
          <cell r="B552" t="str">
            <v>115004201109</v>
          </cell>
          <cell r="C552" t="str">
            <v>115</v>
          </cell>
          <cell r="D552" t="str">
            <v>115004</v>
          </cell>
          <cell r="E552" t="str">
            <v>موجودي مواد وكالا</v>
          </cell>
          <cell r="F552" t="str">
            <v>ساير موجوديها</v>
          </cell>
          <cell r="G552" t="str">
            <v>201109</v>
          </cell>
          <cell r="H552" t="str">
            <v>انبار قطعات يدكي ماشين آلات</v>
          </cell>
          <cell r="P552" t="str">
            <v>740</v>
          </cell>
        </row>
        <row r="553">
          <cell r="A553">
            <v>7501</v>
          </cell>
          <cell r="B553" t="str">
            <v>115004101238</v>
          </cell>
          <cell r="C553" t="str">
            <v>115</v>
          </cell>
          <cell r="D553" t="str">
            <v>115004</v>
          </cell>
          <cell r="E553" t="str">
            <v>موجودي مواد وكالا</v>
          </cell>
          <cell r="F553" t="str">
            <v>ساير موجوديها</v>
          </cell>
          <cell r="G553" t="str">
            <v>101238</v>
          </cell>
          <cell r="H553" t="str">
            <v>شرکت ريخته گري تراکتورسازي ايران(سهامي عام)</v>
          </cell>
          <cell r="P553" t="str">
            <v>750</v>
          </cell>
        </row>
        <row r="554">
          <cell r="A554">
            <v>7501</v>
          </cell>
          <cell r="B554" t="str">
            <v>115004101278</v>
          </cell>
          <cell r="C554" t="str">
            <v>115</v>
          </cell>
          <cell r="D554" t="str">
            <v>115004</v>
          </cell>
          <cell r="E554" t="str">
            <v>موجودي مواد وكالا</v>
          </cell>
          <cell r="F554" t="str">
            <v>ساير موجوديها</v>
          </cell>
          <cell r="G554" t="str">
            <v>101278</v>
          </cell>
          <cell r="H554" t="str">
            <v>صنايع لاستيک ممتاز تهران</v>
          </cell>
          <cell r="P554" t="str">
            <v>750</v>
          </cell>
        </row>
        <row r="555">
          <cell r="A555">
            <v>7502</v>
          </cell>
          <cell r="B555" t="str">
            <v>115005</v>
          </cell>
          <cell r="C555" t="str">
            <v>115</v>
          </cell>
          <cell r="D555" t="str">
            <v>115005</v>
          </cell>
          <cell r="E555" t="str">
            <v>موجودي مواد وكالا</v>
          </cell>
          <cell r="F555" t="str">
            <v>اسكرپ</v>
          </cell>
          <cell r="G555">
            <v>0</v>
          </cell>
          <cell r="H555">
            <v>0</v>
          </cell>
          <cell r="P555" t="str">
            <v>750</v>
          </cell>
        </row>
        <row r="556">
          <cell r="A556">
            <v>7600</v>
          </cell>
          <cell r="B556" t="str">
            <v>115006101659</v>
          </cell>
          <cell r="C556" t="str">
            <v>115</v>
          </cell>
          <cell r="D556" t="str">
            <v>115006</v>
          </cell>
          <cell r="E556" t="str">
            <v>موجودي مواد وكالا</v>
          </cell>
          <cell r="F556" t="str">
            <v>كالاي اماني  ما نزد ديگران</v>
          </cell>
          <cell r="G556" t="str">
            <v>101659</v>
          </cell>
          <cell r="H556" t="str">
            <v>آبكاري آريا</v>
          </cell>
          <cell r="P556" t="str">
            <v>760</v>
          </cell>
        </row>
        <row r="557">
          <cell r="A557">
            <v>7600</v>
          </cell>
          <cell r="B557" t="str">
            <v>115006101818</v>
          </cell>
          <cell r="C557" t="str">
            <v>115</v>
          </cell>
          <cell r="D557" t="str">
            <v>115006</v>
          </cell>
          <cell r="E557" t="str">
            <v>موجودي مواد وكالا</v>
          </cell>
          <cell r="F557" t="str">
            <v>كالاي اماني  ما نزد ديگران</v>
          </cell>
          <cell r="G557" t="str">
            <v>101818</v>
          </cell>
          <cell r="H557" t="str">
            <v>آبكاري صدف</v>
          </cell>
          <cell r="P557" t="str">
            <v>760</v>
          </cell>
        </row>
        <row r="558">
          <cell r="A558">
            <v>7600</v>
          </cell>
          <cell r="B558" t="str">
            <v>115006101001</v>
          </cell>
          <cell r="C558" t="str">
            <v>115</v>
          </cell>
          <cell r="D558" t="str">
            <v>115006</v>
          </cell>
          <cell r="E558" t="str">
            <v>موجودي مواد وكالا</v>
          </cell>
          <cell r="F558" t="str">
            <v>كالاي اماني  ما نزد ديگران</v>
          </cell>
          <cell r="G558" t="str">
            <v>101001</v>
          </cell>
          <cell r="H558" t="str">
            <v>شرکت مگا موتورفروش قطعات خودرو</v>
          </cell>
          <cell r="P558" t="str">
            <v>760</v>
          </cell>
        </row>
        <row r="559">
          <cell r="A559">
            <v>7600</v>
          </cell>
          <cell r="B559" t="str">
            <v>115006101912</v>
          </cell>
          <cell r="C559" t="str">
            <v>115</v>
          </cell>
          <cell r="D559" t="str">
            <v>115006</v>
          </cell>
          <cell r="E559" t="str">
            <v>موجودي مواد وكالا</v>
          </cell>
          <cell r="F559" t="str">
            <v>كالاي اماني  ما نزد ديگران</v>
          </cell>
          <cell r="G559" t="str">
            <v>101912</v>
          </cell>
          <cell r="H559" t="str">
            <v>آبكاري تكنو آب</v>
          </cell>
          <cell r="P559" t="str">
            <v>760</v>
          </cell>
        </row>
        <row r="560">
          <cell r="A560">
            <v>7600</v>
          </cell>
          <cell r="B560" t="str">
            <v>115006101813</v>
          </cell>
          <cell r="C560" t="str">
            <v>115</v>
          </cell>
          <cell r="D560" t="str">
            <v>115006</v>
          </cell>
          <cell r="E560" t="str">
            <v>موجودي مواد وكالا</v>
          </cell>
          <cell r="F560" t="str">
            <v>كالاي اماني  ما نزد ديگران</v>
          </cell>
          <cell r="G560" t="str">
            <v>101813</v>
          </cell>
          <cell r="H560" t="str">
            <v>شركت مبتكران صنايع نوين</v>
          </cell>
          <cell r="P560" t="str">
            <v>760</v>
          </cell>
        </row>
        <row r="561">
          <cell r="A561">
            <v>7600</v>
          </cell>
          <cell r="B561" t="str">
            <v>115006101903</v>
          </cell>
          <cell r="C561" t="str">
            <v>115</v>
          </cell>
          <cell r="D561" t="str">
            <v>115006</v>
          </cell>
          <cell r="E561" t="str">
            <v>موجودي مواد وكالا</v>
          </cell>
          <cell r="F561" t="str">
            <v>كالاي اماني  ما نزد ديگران</v>
          </cell>
          <cell r="G561" t="str">
            <v>101903</v>
          </cell>
          <cell r="H561" t="str">
            <v>شركت تكسان (تهران)</v>
          </cell>
          <cell r="P561" t="str">
            <v>760</v>
          </cell>
        </row>
        <row r="562">
          <cell r="A562">
            <v>7600</v>
          </cell>
          <cell r="B562" t="str">
            <v>115006101867</v>
          </cell>
          <cell r="C562" t="str">
            <v>115</v>
          </cell>
          <cell r="D562" t="str">
            <v>115006</v>
          </cell>
          <cell r="E562" t="str">
            <v>موجودي مواد وكالا</v>
          </cell>
          <cell r="F562" t="str">
            <v>كالاي اماني  ما نزد ديگران</v>
          </cell>
          <cell r="G562" t="str">
            <v>101867</v>
          </cell>
          <cell r="H562" t="str">
            <v>كارگاه كات فن آذر</v>
          </cell>
          <cell r="P562" t="str">
            <v>760</v>
          </cell>
        </row>
        <row r="563">
          <cell r="A563">
            <v>7600</v>
          </cell>
          <cell r="B563" t="str">
            <v>115006101517</v>
          </cell>
          <cell r="C563" t="str">
            <v>115</v>
          </cell>
          <cell r="D563" t="str">
            <v>115006</v>
          </cell>
          <cell r="E563" t="str">
            <v>موجودي مواد وكالا</v>
          </cell>
          <cell r="F563" t="str">
            <v>كالاي اماني  ما نزد ديگران</v>
          </cell>
          <cell r="G563" t="str">
            <v>101517</v>
          </cell>
          <cell r="H563" t="str">
            <v>كارگاه توليدي صنعتي امين (سنگزني امين)</v>
          </cell>
          <cell r="P563" t="str">
            <v>760</v>
          </cell>
        </row>
        <row r="564">
          <cell r="A564">
            <v>7600</v>
          </cell>
          <cell r="B564" t="str">
            <v>115006101251</v>
          </cell>
          <cell r="C564" t="str">
            <v>115</v>
          </cell>
          <cell r="D564" t="str">
            <v>115006</v>
          </cell>
          <cell r="E564" t="str">
            <v>موجودي مواد وكالا</v>
          </cell>
          <cell r="F564" t="str">
            <v>كالاي اماني  ما نزد ديگران</v>
          </cell>
          <cell r="G564" t="str">
            <v>101251</v>
          </cell>
          <cell r="H564" t="str">
            <v>كارگاه آبكاري لوكس</v>
          </cell>
          <cell r="P564" t="str">
            <v>760</v>
          </cell>
        </row>
        <row r="565">
          <cell r="A565">
            <v>7600</v>
          </cell>
          <cell r="B565" t="str">
            <v>115006101806</v>
          </cell>
          <cell r="C565" t="str">
            <v>115</v>
          </cell>
          <cell r="D565" t="str">
            <v>115006</v>
          </cell>
          <cell r="E565" t="str">
            <v>موجودي مواد وكالا</v>
          </cell>
          <cell r="F565" t="str">
            <v>كالاي اماني  ما نزد ديگران</v>
          </cell>
          <cell r="G565" t="str">
            <v>101806</v>
          </cell>
          <cell r="H565" t="str">
            <v>تراشكاري دقيق صنعت</v>
          </cell>
          <cell r="P565" t="str">
            <v>760</v>
          </cell>
        </row>
        <row r="566">
          <cell r="A566">
            <v>7600</v>
          </cell>
          <cell r="B566" t="str">
            <v>115006101259</v>
          </cell>
          <cell r="C566" t="str">
            <v>115</v>
          </cell>
          <cell r="D566" t="str">
            <v>115006</v>
          </cell>
          <cell r="E566" t="str">
            <v>موجودي مواد وكالا</v>
          </cell>
          <cell r="F566" t="str">
            <v>كالاي اماني  ما نزد ديگران</v>
          </cell>
          <cell r="G566" t="str">
            <v>101259</v>
          </cell>
          <cell r="H566" t="str">
            <v>كارگاه حسينپور خيري</v>
          </cell>
          <cell r="P566" t="str">
            <v>760</v>
          </cell>
        </row>
        <row r="567">
          <cell r="A567">
            <v>7600</v>
          </cell>
          <cell r="B567" t="str">
            <v>115006101835</v>
          </cell>
          <cell r="C567" t="str">
            <v>115</v>
          </cell>
          <cell r="D567" t="str">
            <v>115006</v>
          </cell>
          <cell r="E567" t="str">
            <v>موجودي مواد وكالا</v>
          </cell>
          <cell r="F567" t="str">
            <v>كالاي اماني  ما نزد ديگران</v>
          </cell>
          <cell r="G567" t="str">
            <v>101835</v>
          </cell>
          <cell r="H567" t="str">
            <v>كارگاه فرامرزي</v>
          </cell>
          <cell r="P567" t="str">
            <v>760</v>
          </cell>
        </row>
        <row r="568">
          <cell r="A568">
            <v>7600</v>
          </cell>
          <cell r="B568" t="str">
            <v>115006101747</v>
          </cell>
          <cell r="C568" t="str">
            <v>115</v>
          </cell>
          <cell r="D568" t="str">
            <v>115006</v>
          </cell>
          <cell r="E568" t="str">
            <v>موجودي مواد وكالا</v>
          </cell>
          <cell r="F568" t="str">
            <v>كالاي اماني  ما نزد ديگران</v>
          </cell>
          <cell r="G568" t="str">
            <v>101747</v>
          </cell>
          <cell r="H568" t="str">
            <v>كارگاه پوريا صنعت</v>
          </cell>
          <cell r="P568" t="str">
            <v>760</v>
          </cell>
        </row>
        <row r="569">
          <cell r="A569">
            <v>7600</v>
          </cell>
          <cell r="B569" t="str">
            <v>115006101293</v>
          </cell>
          <cell r="C569" t="str">
            <v>115</v>
          </cell>
          <cell r="D569" t="str">
            <v>115006</v>
          </cell>
          <cell r="E569" t="str">
            <v>موجودي مواد وكالا</v>
          </cell>
          <cell r="F569" t="str">
            <v>كالاي اماني  ما نزد ديگران</v>
          </cell>
          <cell r="G569" t="str">
            <v>101293</v>
          </cell>
          <cell r="H569" t="str">
            <v>كارگاه المهدي</v>
          </cell>
          <cell r="P569" t="str">
            <v>760</v>
          </cell>
        </row>
        <row r="570">
          <cell r="A570">
            <v>7600</v>
          </cell>
          <cell r="B570" t="str">
            <v>115006101240</v>
          </cell>
          <cell r="C570" t="str">
            <v>115</v>
          </cell>
          <cell r="D570" t="str">
            <v>115006</v>
          </cell>
          <cell r="E570" t="str">
            <v>موجودي مواد وكالا</v>
          </cell>
          <cell r="F570" t="str">
            <v>كالاي اماني  ما نزد ديگران</v>
          </cell>
          <cell r="G570" t="str">
            <v>101240</v>
          </cell>
          <cell r="H570" t="str">
            <v>هنر گستر آذر</v>
          </cell>
          <cell r="P570" t="str">
            <v>760</v>
          </cell>
        </row>
        <row r="571">
          <cell r="A571">
            <v>7600</v>
          </cell>
          <cell r="B571" t="str">
            <v>115006101257</v>
          </cell>
          <cell r="C571" t="str">
            <v>115</v>
          </cell>
          <cell r="D571" t="str">
            <v>115006</v>
          </cell>
          <cell r="E571" t="str">
            <v>موجودي مواد وكالا</v>
          </cell>
          <cell r="F571" t="str">
            <v>كالاي اماني  ما نزد ديگران</v>
          </cell>
          <cell r="G571" t="str">
            <v>101257</v>
          </cell>
          <cell r="H571" t="str">
            <v>كارگاه فرجزاده</v>
          </cell>
          <cell r="P571" t="str">
            <v>760</v>
          </cell>
        </row>
        <row r="572">
          <cell r="A572">
            <v>7600</v>
          </cell>
          <cell r="B572" t="str">
            <v>115006101515</v>
          </cell>
          <cell r="C572" t="str">
            <v>115</v>
          </cell>
          <cell r="D572" t="str">
            <v>115006</v>
          </cell>
          <cell r="E572" t="str">
            <v>موجودي مواد وكالا</v>
          </cell>
          <cell r="F572" t="str">
            <v>كالاي اماني  ما نزد ديگران</v>
          </cell>
          <cell r="G572" t="str">
            <v>101515</v>
          </cell>
          <cell r="H572" t="str">
            <v>شرکت پارس صنعت تبريز</v>
          </cell>
          <cell r="P572" t="str">
            <v>760</v>
          </cell>
        </row>
        <row r="573">
          <cell r="A573">
            <v>7600</v>
          </cell>
          <cell r="B573" t="str">
            <v>115006101027</v>
          </cell>
          <cell r="C573" t="str">
            <v>115</v>
          </cell>
          <cell r="D573" t="str">
            <v>115006</v>
          </cell>
          <cell r="E573" t="str">
            <v>موجودي مواد وكالا</v>
          </cell>
          <cell r="F573" t="str">
            <v>كالاي اماني  ما نزد ديگران</v>
          </cell>
          <cell r="G573" t="str">
            <v>101027</v>
          </cell>
          <cell r="H573" t="str">
            <v>شرکت نساجي ايران</v>
          </cell>
          <cell r="P573" t="str">
            <v>760</v>
          </cell>
        </row>
        <row r="574">
          <cell r="A574">
            <v>7600</v>
          </cell>
          <cell r="B574" t="str">
            <v>115006101881</v>
          </cell>
          <cell r="C574" t="str">
            <v>115</v>
          </cell>
          <cell r="D574" t="str">
            <v>115006</v>
          </cell>
          <cell r="E574" t="str">
            <v>موجودي مواد وكالا</v>
          </cell>
          <cell r="F574" t="str">
            <v>كالاي اماني  ما نزد ديگران</v>
          </cell>
          <cell r="G574" t="str">
            <v>101881</v>
          </cell>
          <cell r="H574" t="str">
            <v>شركت مارال نقش آذربايجان</v>
          </cell>
          <cell r="P574" t="str">
            <v>760</v>
          </cell>
        </row>
        <row r="575">
          <cell r="A575">
            <v>7600</v>
          </cell>
          <cell r="B575" t="str">
            <v>115006101414</v>
          </cell>
          <cell r="C575" t="str">
            <v>115</v>
          </cell>
          <cell r="D575" t="str">
            <v>115006</v>
          </cell>
          <cell r="E575" t="str">
            <v>موجودي مواد وكالا</v>
          </cell>
          <cell r="F575" t="str">
            <v>كالاي اماني  ما نزد ديگران</v>
          </cell>
          <cell r="G575" t="str">
            <v>101414</v>
          </cell>
          <cell r="H575" t="str">
            <v>شركت آذردنده تبريز</v>
          </cell>
          <cell r="P575" t="str">
            <v>760</v>
          </cell>
        </row>
        <row r="576">
          <cell r="A576">
            <v>7600</v>
          </cell>
          <cell r="B576" t="str">
            <v>115006101916</v>
          </cell>
          <cell r="C576" t="str">
            <v>115</v>
          </cell>
          <cell r="D576" t="str">
            <v>115006</v>
          </cell>
          <cell r="E576" t="str">
            <v>موجودي مواد وكالا</v>
          </cell>
          <cell r="F576" t="str">
            <v>كالاي اماني  ما نزد ديگران</v>
          </cell>
          <cell r="G576" t="str">
            <v>101916</v>
          </cell>
          <cell r="H576" t="str">
            <v>شركت قطعه سازان ماد</v>
          </cell>
          <cell r="P576" t="str">
            <v>760</v>
          </cell>
        </row>
        <row r="577">
          <cell r="A577">
            <v>7600</v>
          </cell>
          <cell r="B577" t="str">
            <v>115006101686</v>
          </cell>
          <cell r="C577" t="str">
            <v>115</v>
          </cell>
          <cell r="D577" t="str">
            <v>115006</v>
          </cell>
          <cell r="E577" t="str">
            <v>موجودي مواد وكالا</v>
          </cell>
          <cell r="F577" t="str">
            <v>كالاي اماني  ما نزد ديگران</v>
          </cell>
          <cell r="G577" t="str">
            <v>101686</v>
          </cell>
          <cell r="H577" t="str">
            <v>شركت فن گستر</v>
          </cell>
          <cell r="P577" t="str">
            <v>760</v>
          </cell>
        </row>
        <row r="578">
          <cell r="A578">
            <v>7600</v>
          </cell>
          <cell r="B578" t="str">
            <v>115006101264</v>
          </cell>
          <cell r="C578" t="str">
            <v>115</v>
          </cell>
          <cell r="D578" t="str">
            <v>115006</v>
          </cell>
          <cell r="E578" t="str">
            <v>موجودي مواد وكالا</v>
          </cell>
          <cell r="F578" t="str">
            <v>كالاي اماني  ما نزد ديگران</v>
          </cell>
          <cell r="G578" t="str">
            <v>101264</v>
          </cell>
          <cell r="H578" t="str">
            <v>گروه توليدي وصنعتي قطعه فرم</v>
          </cell>
          <cell r="P578" t="str">
            <v>760</v>
          </cell>
        </row>
        <row r="579">
          <cell r="A579">
            <v>7600</v>
          </cell>
          <cell r="B579" t="str">
            <v>115006101607</v>
          </cell>
          <cell r="C579" t="str">
            <v>115</v>
          </cell>
          <cell r="D579" t="str">
            <v>115006</v>
          </cell>
          <cell r="E579" t="str">
            <v>موجودي مواد وكالا</v>
          </cell>
          <cell r="F579" t="str">
            <v>كالاي اماني  ما نزد ديگران</v>
          </cell>
          <cell r="G579" t="str">
            <v>101607</v>
          </cell>
          <cell r="H579" t="str">
            <v>كارگاه صنعتي پالاديم</v>
          </cell>
          <cell r="P579" t="str">
            <v>760</v>
          </cell>
        </row>
        <row r="580">
          <cell r="A580">
            <v>7600</v>
          </cell>
          <cell r="B580" t="str">
            <v>115006101827</v>
          </cell>
          <cell r="C580" t="str">
            <v>115</v>
          </cell>
          <cell r="D580" t="str">
            <v>115006</v>
          </cell>
          <cell r="E580" t="str">
            <v>موجودي مواد وكالا</v>
          </cell>
          <cell r="F580" t="str">
            <v>كالاي اماني  ما نزد ديگران</v>
          </cell>
          <cell r="G580" t="str">
            <v>101827</v>
          </cell>
          <cell r="H580" t="str">
            <v>گروه صنعتي آذر پارت</v>
          </cell>
          <cell r="P580" t="str">
            <v>760</v>
          </cell>
        </row>
        <row r="581">
          <cell r="A581">
            <v>7600</v>
          </cell>
          <cell r="B581" t="str">
            <v>115006101939</v>
          </cell>
          <cell r="C581" t="str">
            <v>115</v>
          </cell>
          <cell r="D581" t="str">
            <v>115006</v>
          </cell>
          <cell r="E581" t="str">
            <v>موجودي مواد وكالا</v>
          </cell>
          <cell r="F581" t="str">
            <v>كالاي اماني  ما نزد ديگران</v>
          </cell>
          <cell r="G581" t="str">
            <v>101939</v>
          </cell>
          <cell r="H581" t="str">
            <v>تراش فرز اتحاد</v>
          </cell>
          <cell r="P581" t="str">
            <v>760</v>
          </cell>
        </row>
        <row r="582">
          <cell r="A582">
            <v>7600</v>
          </cell>
          <cell r="B582" t="str">
            <v>115006101868</v>
          </cell>
          <cell r="C582" t="str">
            <v>115</v>
          </cell>
          <cell r="D582" t="str">
            <v>115006</v>
          </cell>
          <cell r="E582" t="str">
            <v>موجودي مواد وكالا</v>
          </cell>
          <cell r="F582" t="str">
            <v>كالاي اماني  ما نزد ديگران</v>
          </cell>
          <cell r="G582" t="str">
            <v>101868</v>
          </cell>
          <cell r="H582" t="str">
            <v>شركت كاوشگران صنعت تبريز</v>
          </cell>
          <cell r="P582" t="str">
            <v>760</v>
          </cell>
        </row>
        <row r="583">
          <cell r="A583">
            <v>7600</v>
          </cell>
          <cell r="B583" t="str">
            <v>115006101940</v>
          </cell>
          <cell r="C583" t="str">
            <v>115</v>
          </cell>
          <cell r="D583" t="str">
            <v>115006</v>
          </cell>
          <cell r="E583" t="str">
            <v>موجودي مواد وكالا</v>
          </cell>
          <cell r="F583" t="str">
            <v>كالاي اماني  ما نزد ديگران</v>
          </cell>
          <cell r="G583" t="str">
            <v>101940</v>
          </cell>
          <cell r="H583" t="str">
            <v>آرتا کويشگر تهران</v>
          </cell>
          <cell r="P583" t="str">
            <v>760</v>
          </cell>
        </row>
        <row r="584">
          <cell r="A584">
            <v>7600</v>
          </cell>
          <cell r="B584" t="str">
            <v>115006101941</v>
          </cell>
          <cell r="C584" t="str">
            <v>115</v>
          </cell>
          <cell r="D584" t="str">
            <v>115006</v>
          </cell>
          <cell r="E584" t="str">
            <v>موجودي مواد وكالا</v>
          </cell>
          <cell r="F584" t="str">
            <v>كالاي اماني  ما نزد ديگران</v>
          </cell>
          <cell r="G584" t="str">
            <v>101941</v>
          </cell>
          <cell r="H584" t="str">
            <v>تابان گستر پويا</v>
          </cell>
          <cell r="P584" t="str">
            <v>760</v>
          </cell>
        </row>
        <row r="585">
          <cell r="A585">
            <v>7600</v>
          </cell>
          <cell r="B585" t="str">
            <v>115006101679</v>
          </cell>
          <cell r="C585" t="str">
            <v>115</v>
          </cell>
          <cell r="D585" t="str">
            <v>115006</v>
          </cell>
          <cell r="E585" t="str">
            <v>موجودي مواد وكالا</v>
          </cell>
          <cell r="F585" t="str">
            <v>كالاي اماني  ما نزد ديگران</v>
          </cell>
          <cell r="G585" t="str">
            <v>101679</v>
          </cell>
          <cell r="H585" t="str">
            <v>شركت پارس لوجيك</v>
          </cell>
          <cell r="P585" t="str">
            <v>760</v>
          </cell>
        </row>
        <row r="586">
          <cell r="A586">
            <v>7600</v>
          </cell>
          <cell r="B586" t="str">
            <v>115006101523</v>
          </cell>
          <cell r="C586" t="str">
            <v>115</v>
          </cell>
          <cell r="D586" t="str">
            <v>115006</v>
          </cell>
          <cell r="E586" t="str">
            <v>موجودي مواد وكالا</v>
          </cell>
          <cell r="F586" t="str">
            <v>كالاي اماني  ما نزد ديگران</v>
          </cell>
          <cell r="G586" t="str">
            <v>101523</v>
          </cell>
          <cell r="H586" t="str">
            <v>شركت فن ناب</v>
          </cell>
          <cell r="P586" t="str">
            <v>760</v>
          </cell>
        </row>
        <row r="587">
          <cell r="A587">
            <v>7600</v>
          </cell>
          <cell r="B587" t="str">
            <v>115006101942</v>
          </cell>
          <cell r="C587" t="str">
            <v>115</v>
          </cell>
          <cell r="D587" t="str">
            <v>115006</v>
          </cell>
          <cell r="E587" t="str">
            <v>موجودي مواد وكالا</v>
          </cell>
          <cell r="F587" t="str">
            <v>كالاي اماني  ما نزد ديگران</v>
          </cell>
          <cell r="G587" t="str">
            <v>101942</v>
          </cell>
          <cell r="H587" t="str">
            <v>محور خودرو آذر</v>
          </cell>
          <cell r="P587" t="str">
            <v>760</v>
          </cell>
        </row>
        <row r="588">
          <cell r="A588">
            <v>7600</v>
          </cell>
          <cell r="B588" t="str">
            <v>115006101671</v>
          </cell>
          <cell r="C588" t="str">
            <v>115</v>
          </cell>
          <cell r="D588" t="str">
            <v>115006</v>
          </cell>
          <cell r="E588" t="str">
            <v>موجودي مواد وكالا</v>
          </cell>
          <cell r="F588" t="str">
            <v>كالاي اماني  ما نزد ديگران</v>
          </cell>
          <cell r="G588" t="str">
            <v>101671</v>
          </cell>
          <cell r="H588" t="str">
            <v>گروه صنعتي آذر ماكينا</v>
          </cell>
          <cell r="P588" t="str">
            <v>760</v>
          </cell>
        </row>
        <row r="589">
          <cell r="A589">
            <v>7600</v>
          </cell>
          <cell r="B589" t="str">
            <v>115006101901</v>
          </cell>
          <cell r="C589" t="str">
            <v>115</v>
          </cell>
          <cell r="D589" t="str">
            <v>115006</v>
          </cell>
          <cell r="E589" t="str">
            <v>موجودي مواد وكالا</v>
          </cell>
          <cell r="F589" t="str">
            <v>كالاي اماني  ما نزد ديگران</v>
          </cell>
          <cell r="G589" t="str">
            <v>101901</v>
          </cell>
          <cell r="H589" t="str">
            <v>شركت نسجه سازان</v>
          </cell>
          <cell r="P589" t="str">
            <v>760</v>
          </cell>
        </row>
        <row r="590">
          <cell r="A590">
            <v>7600</v>
          </cell>
          <cell r="B590" t="str">
            <v>115006101943</v>
          </cell>
          <cell r="C590" t="str">
            <v>115</v>
          </cell>
          <cell r="D590" t="str">
            <v>115006</v>
          </cell>
          <cell r="E590" t="str">
            <v>موجودي مواد وكالا</v>
          </cell>
          <cell r="F590" t="str">
            <v>كالاي اماني  ما نزد ديگران</v>
          </cell>
          <cell r="G590" t="str">
            <v>101943</v>
          </cell>
          <cell r="H590" t="str">
            <v>مپنا گستر الکترونيک</v>
          </cell>
          <cell r="P590" t="str">
            <v>760</v>
          </cell>
        </row>
        <row r="591">
          <cell r="A591">
            <v>7600</v>
          </cell>
          <cell r="B591" t="str">
            <v>115006101882</v>
          </cell>
          <cell r="C591" t="str">
            <v>115</v>
          </cell>
          <cell r="D591" t="str">
            <v>115006</v>
          </cell>
          <cell r="E591" t="str">
            <v>موجودي مواد وكالا</v>
          </cell>
          <cell r="F591" t="str">
            <v>كالاي اماني  ما نزد ديگران</v>
          </cell>
          <cell r="G591" t="str">
            <v>101882</v>
          </cell>
          <cell r="H591" t="str">
            <v>شركت فراگامان صنعت پايدار</v>
          </cell>
          <cell r="P591" t="str">
            <v>760</v>
          </cell>
        </row>
        <row r="592">
          <cell r="A592">
            <v>7600</v>
          </cell>
          <cell r="B592" t="str">
            <v>115006101707</v>
          </cell>
          <cell r="C592" t="str">
            <v>115</v>
          </cell>
          <cell r="D592" t="str">
            <v>115006</v>
          </cell>
          <cell r="E592" t="str">
            <v>موجودي مواد وكالا</v>
          </cell>
          <cell r="F592" t="str">
            <v>كالاي اماني  ما نزد ديگران</v>
          </cell>
          <cell r="G592" t="str">
            <v>101707</v>
          </cell>
          <cell r="H592" t="str">
            <v>شرکت آذربايجان صنعت</v>
          </cell>
          <cell r="P592" t="str">
            <v>760</v>
          </cell>
        </row>
        <row r="593">
          <cell r="A593">
            <v>7600</v>
          </cell>
          <cell r="B593" t="str">
            <v>115006101902</v>
          </cell>
          <cell r="C593" t="str">
            <v>115</v>
          </cell>
          <cell r="D593" t="str">
            <v>115006</v>
          </cell>
          <cell r="E593" t="str">
            <v>موجودي مواد وكالا</v>
          </cell>
          <cell r="F593" t="str">
            <v>كالاي اماني  ما نزد ديگران</v>
          </cell>
          <cell r="G593" t="str">
            <v>101902</v>
          </cell>
          <cell r="H593" t="str">
            <v>شركت تحول (اروميه)</v>
          </cell>
          <cell r="P593" t="str">
            <v>760</v>
          </cell>
        </row>
        <row r="594">
          <cell r="A594">
            <v>7600</v>
          </cell>
          <cell r="B594" t="str">
            <v>115006101900</v>
          </cell>
          <cell r="C594" t="str">
            <v>115</v>
          </cell>
          <cell r="D594" t="str">
            <v>115006</v>
          </cell>
          <cell r="E594" t="str">
            <v>موجودي مواد وكالا</v>
          </cell>
          <cell r="F594" t="str">
            <v>كالاي اماني  ما نزد ديگران</v>
          </cell>
          <cell r="G594" t="str">
            <v>101900</v>
          </cell>
          <cell r="H594" t="str">
            <v>شركت متاليك صنعت (توپچي)</v>
          </cell>
          <cell r="P594" t="str">
            <v>760</v>
          </cell>
        </row>
        <row r="595">
          <cell r="A595">
            <v>7600</v>
          </cell>
          <cell r="B595" t="str">
            <v>115006101676</v>
          </cell>
          <cell r="C595" t="str">
            <v>115</v>
          </cell>
          <cell r="D595" t="str">
            <v>115006</v>
          </cell>
          <cell r="E595" t="str">
            <v>موجودي مواد وكالا</v>
          </cell>
          <cell r="F595" t="str">
            <v>كالاي اماني  ما نزد ديگران</v>
          </cell>
          <cell r="G595" t="str">
            <v>101676</v>
          </cell>
          <cell r="H595" t="str">
            <v>طاها صنعت تبريز</v>
          </cell>
          <cell r="P595" t="str">
            <v>760</v>
          </cell>
        </row>
        <row r="596">
          <cell r="A596">
            <v>7600</v>
          </cell>
          <cell r="B596" t="str">
            <v>115006101708</v>
          </cell>
          <cell r="C596" t="str">
            <v>115</v>
          </cell>
          <cell r="D596" t="str">
            <v>115006</v>
          </cell>
          <cell r="E596" t="str">
            <v>موجودي مواد وكالا</v>
          </cell>
          <cell r="F596" t="str">
            <v>كالاي اماني  ما نزد ديگران</v>
          </cell>
          <cell r="G596" t="str">
            <v>101708</v>
          </cell>
          <cell r="H596" t="str">
            <v>كارگاه شابلون .</v>
          </cell>
          <cell r="P596" t="str">
            <v>760</v>
          </cell>
        </row>
        <row r="597">
          <cell r="A597">
            <v>7600</v>
          </cell>
          <cell r="B597" t="str">
            <v>115006101729</v>
          </cell>
          <cell r="C597" t="str">
            <v>115</v>
          </cell>
          <cell r="D597" t="str">
            <v>115006</v>
          </cell>
          <cell r="E597" t="str">
            <v>موجودي مواد وكالا</v>
          </cell>
          <cell r="F597" t="str">
            <v>كالاي اماني  ما نزد ديگران</v>
          </cell>
          <cell r="G597" t="str">
            <v>101729</v>
          </cell>
          <cell r="H597" t="str">
            <v>شركت توحيد خراسان</v>
          </cell>
          <cell r="P597" t="str">
            <v>760</v>
          </cell>
        </row>
        <row r="598">
          <cell r="A598">
            <v>7600</v>
          </cell>
          <cell r="B598" t="str">
            <v>115006101899</v>
          </cell>
          <cell r="C598" t="str">
            <v>115</v>
          </cell>
          <cell r="D598" t="str">
            <v>115006</v>
          </cell>
          <cell r="E598" t="str">
            <v>موجودي مواد وكالا</v>
          </cell>
          <cell r="F598" t="str">
            <v>كالاي اماني  ما نزد ديگران</v>
          </cell>
          <cell r="G598" t="str">
            <v>101899</v>
          </cell>
          <cell r="H598" t="str">
            <v>گروه صنعتي تيتان</v>
          </cell>
          <cell r="P598" t="str">
            <v>760</v>
          </cell>
        </row>
        <row r="599">
          <cell r="A599">
            <v>7600</v>
          </cell>
          <cell r="B599" t="str">
            <v>115006101914</v>
          </cell>
          <cell r="C599" t="str">
            <v>115</v>
          </cell>
          <cell r="D599" t="str">
            <v>115006</v>
          </cell>
          <cell r="E599" t="str">
            <v>موجودي مواد وكالا</v>
          </cell>
          <cell r="F599" t="str">
            <v>كالاي اماني  ما نزد ديگران</v>
          </cell>
          <cell r="G599" t="str">
            <v>101914</v>
          </cell>
          <cell r="H599" t="str">
            <v>شركت آذر ايش صنعت تبريز</v>
          </cell>
          <cell r="P599" t="str">
            <v>760</v>
          </cell>
        </row>
        <row r="600">
          <cell r="A600">
            <v>7750</v>
          </cell>
          <cell r="B600" t="str">
            <v>115009</v>
          </cell>
          <cell r="C600" t="str">
            <v>115</v>
          </cell>
          <cell r="D600" t="str">
            <v>115009</v>
          </cell>
          <cell r="E600" t="str">
            <v>موجودي مواد وكالا</v>
          </cell>
          <cell r="F600" t="str">
            <v>ذخيره كاهش اررزش موجودهاي مواد و كالا</v>
          </cell>
          <cell r="G600">
            <v>0</v>
          </cell>
          <cell r="H600">
            <v>0</v>
          </cell>
          <cell r="P600" t="str">
            <v>775</v>
          </cell>
        </row>
        <row r="601">
          <cell r="A601">
            <v>8000</v>
          </cell>
          <cell r="B601" t="str">
            <v>116001101505</v>
          </cell>
          <cell r="C601" t="str">
            <v>116</v>
          </cell>
          <cell r="D601" t="str">
            <v>116001</v>
          </cell>
          <cell r="E601" t="str">
            <v>سفارشات و پيش پرداختها</v>
          </cell>
          <cell r="F601" t="str">
            <v>پيش پرداخت خريد كالا</v>
          </cell>
          <cell r="G601" t="str">
            <v>101505</v>
          </cell>
          <cell r="H601" t="str">
            <v>لوله هاي صنعتي دقيق كاوه</v>
          </cell>
          <cell r="P601" t="str">
            <v>800</v>
          </cell>
        </row>
        <row r="602">
          <cell r="A602">
            <v>8001</v>
          </cell>
          <cell r="B602" t="str">
            <v>116001101451</v>
          </cell>
          <cell r="C602" t="str">
            <v>116</v>
          </cell>
          <cell r="D602" t="str">
            <v>116001</v>
          </cell>
          <cell r="E602" t="str">
            <v>سفارشات و پيش پرداختها</v>
          </cell>
          <cell r="F602" t="str">
            <v>پيش پرداخت خريد كالا</v>
          </cell>
          <cell r="G602" t="str">
            <v>101451</v>
          </cell>
          <cell r="H602" t="str">
            <v>گروه صنعتي كاوه</v>
          </cell>
          <cell r="P602" t="str">
            <v>800</v>
          </cell>
        </row>
        <row r="603">
          <cell r="A603">
            <v>8002</v>
          </cell>
          <cell r="B603" t="str">
            <v>116001101948</v>
          </cell>
          <cell r="C603" t="str">
            <v>116</v>
          </cell>
          <cell r="D603" t="str">
            <v>116001</v>
          </cell>
          <cell r="E603" t="str">
            <v>سفارشات و پيش پرداختها</v>
          </cell>
          <cell r="F603" t="str">
            <v>پيش پرداخت خريد كالا</v>
          </cell>
          <cell r="G603" t="str">
            <v>101948</v>
          </cell>
          <cell r="H603" t="str">
            <v>آقاي حسين رضائي طلب (نمايندگي سايپا)</v>
          </cell>
          <cell r="P603" t="str">
            <v>800</v>
          </cell>
        </row>
        <row r="604">
          <cell r="A604">
            <v>8003</v>
          </cell>
          <cell r="B604" t="str">
            <v>116001101680</v>
          </cell>
          <cell r="C604" t="str">
            <v>116</v>
          </cell>
          <cell r="D604" t="str">
            <v>116001</v>
          </cell>
          <cell r="E604" t="str">
            <v>سفارشات و پيش پرداختها</v>
          </cell>
          <cell r="F604" t="str">
            <v>پيش پرداخت خريد كالا</v>
          </cell>
          <cell r="G604" t="str">
            <v>101680</v>
          </cell>
          <cell r="H604" t="str">
            <v>شركت ريخته گري دانا روش انديشه</v>
          </cell>
          <cell r="P604" t="str">
            <v>800</v>
          </cell>
        </row>
        <row r="605">
          <cell r="A605">
            <v>8004</v>
          </cell>
          <cell r="B605" t="str">
            <v>116001101476</v>
          </cell>
          <cell r="C605" t="str">
            <v>116</v>
          </cell>
          <cell r="D605" t="str">
            <v>116001</v>
          </cell>
          <cell r="E605" t="str">
            <v>سفارشات و پيش پرداختها</v>
          </cell>
          <cell r="F605" t="str">
            <v>پيش پرداخت خريد كالا</v>
          </cell>
          <cell r="G605" t="str">
            <v>101476</v>
          </cell>
          <cell r="H605" t="str">
            <v>شرکت آهنگري تراکتور سازي ايران</v>
          </cell>
          <cell r="P605" t="str">
            <v>800</v>
          </cell>
        </row>
        <row r="606">
          <cell r="A606">
            <v>8004</v>
          </cell>
          <cell r="B606" t="str">
            <v>116001101951</v>
          </cell>
          <cell r="C606" t="str">
            <v>116</v>
          </cell>
          <cell r="D606" t="str">
            <v>116001</v>
          </cell>
          <cell r="E606" t="str">
            <v>سفارشات و پيش پرداختها</v>
          </cell>
          <cell r="F606" t="str">
            <v>پيش پرداخت خريد كالا</v>
          </cell>
          <cell r="G606" t="str">
            <v>101951</v>
          </cell>
          <cell r="H606" t="str">
            <v>تراش ابزار آراز (تبريز)</v>
          </cell>
          <cell r="P606" t="str">
            <v>800</v>
          </cell>
        </row>
        <row r="607">
          <cell r="A607">
            <v>8004</v>
          </cell>
          <cell r="B607" t="str">
            <v>116001101953</v>
          </cell>
          <cell r="C607" t="str">
            <v>116</v>
          </cell>
          <cell r="D607" t="str">
            <v>116001</v>
          </cell>
          <cell r="E607" t="str">
            <v>سفارشات و پيش پرداختها</v>
          </cell>
          <cell r="F607" t="str">
            <v>پيش پرداخت خريد كالا</v>
          </cell>
          <cell r="G607" t="str">
            <v>101953</v>
          </cell>
          <cell r="H607" t="str">
            <v>آقاي رضا علي نژاد فرد فخيم</v>
          </cell>
          <cell r="P607" t="str">
            <v>800</v>
          </cell>
        </row>
        <row r="608">
          <cell r="A608">
            <v>8200</v>
          </cell>
          <cell r="B608" t="str">
            <v>116002300253</v>
          </cell>
          <cell r="C608" t="str">
            <v>116</v>
          </cell>
          <cell r="D608" t="str">
            <v>116002</v>
          </cell>
          <cell r="E608" t="str">
            <v>سفارشات و پيش پرداختها</v>
          </cell>
          <cell r="F608" t="str">
            <v>پيش پرداخت هزينه اي</v>
          </cell>
          <cell r="G608" t="str">
            <v>300253</v>
          </cell>
          <cell r="H608" t="str">
            <v>جعفريان حسن</v>
          </cell>
          <cell r="P608" t="str">
            <v>820</v>
          </cell>
        </row>
        <row r="609">
          <cell r="A609">
            <v>8200</v>
          </cell>
          <cell r="B609" t="str">
            <v>116002101629</v>
          </cell>
          <cell r="C609" t="str">
            <v>116</v>
          </cell>
          <cell r="D609" t="str">
            <v>116002</v>
          </cell>
          <cell r="E609" t="str">
            <v>سفارشات و پيش پرداختها</v>
          </cell>
          <cell r="F609" t="str">
            <v>پيش پرداخت هزينه اي</v>
          </cell>
          <cell r="G609" t="str">
            <v>101629</v>
          </cell>
          <cell r="H609" t="str">
            <v>شركت الماسه ساز</v>
          </cell>
          <cell r="P609" t="str">
            <v>820</v>
          </cell>
        </row>
        <row r="610">
          <cell r="A610">
            <v>1303</v>
          </cell>
          <cell r="B610" t="str">
            <v>116002101501</v>
          </cell>
          <cell r="C610" t="str">
            <v>116</v>
          </cell>
          <cell r="D610" t="str">
            <v>116002</v>
          </cell>
          <cell r="E610" t="str">
            <v>سفارشات و پيش پرداختها</v>
          </cell>
          <cell r="F610" t="str">
            <v>پيش پرداخت هزينه اي</v>
          </cell>
          <cell r="G610" t="str">
            <v>101501</v>
          </cell>
          <cell r="H610" t="str">
            <v>شركت خدمات بيمه اي رايان سايپا(بيمه مدني كارفرما)</v>
          </cell>
          <cell r="P610" t="str">
            <v>130</v>
          </cell>
        </row>
        <row r="611">
          <cell r="A611">
            <v>1303</v>
          </cell>
          <cell r="B611" t="str">
            <v>116002101453</v>
          </cell>
          <cell r="C611" t="str">
            <v>116</v>
          </cell>
          <cell r="D611" t="str">
            <v>116002</v>
          </cell>
          <cell r="E611" t="str">
            <v>سفارشات و پيش پرداختها</v>
          </cell>
          <cell r="F611" t="str">
            <v>پيش پرداخت هزينه اي</v>
          </cell>
          <cell r="G611" t="str">
            <v>101453</v>
          </cell>
          <cell r="H611" t="str">
            <v>شرکت بيمه رايان سايپا(حريق)</v>
          </cell>
          <cell r="P611" t="str">
            <v>130</v>
          </cell>
        </row>
        <row r="612">
          <cell r="A612">
            <v>8200</v>
          </cell>
          <cell r="B612" t="str">
            <v>116002101952</v>
          </cell>
          <cell r="C612" t="str">
            <v>116</v>
          </cell>
          <cell r="D612" t="str">
            <v>116002</v>
          </cell>
          <cell r="E612" t="str">
            <v>سفارشات و پيش پرداختها</v>
          </cell>
          <cell r="F612" t="str">
            <v>پيش پرداخت هزينه اي</v>
          </cell>
          <cell r="G612" t="str">
            <v>101952</v>
          </cell>
          <cell r="H612" t="str">
            <v>كارخانه حوله هنر</v>
          </cell>
          <cell r="P612" t="str">
            <v>820</v>
          </cell>
        </row>
        <row r="613">
          <cell r="A613">
            <v>8200</v>
          </cell>
          <cell r="B613" t="str">
            <v>116002101236</v>
          </cell>
          <cell r="C613" t="str">
            <v>116</v>
          </cell>
          <cell r="D613" t="str">
            <v>116002</v>
          </cell>
          <cell r="E613" t="str">
            <v>سفارشات و پيش پرداختها</v>
          </cell>
          <cell r="F613" t="str">
            <v>پيش پرداخت هزينه اي</v>
          </cell>
          <cell r="G613" t="str">
            <v>101236</v>
          </cell>
          <cell r="H613" t="str">
            <v>شرکت تراکتور سازي ايران</v>
          </cell>
          <cell r="P613" t="str">
            <v>820</v>
          </cell>
        </row>
        <row r="614">
          <cell r="A614">
            <v>8200</v>
          </cell>
          <cell r="B614" t="str">
            <v>116002101947</v>
          </cell>
          <cell r="C614" t="str">
            <v>116</v>
          </cell>
          <cell r="D614" t="str">
            <v>116002</v>
          </cell>
          <cell r="E614" t="str">
            <v>سفارشات و پيش پرداختها</v>
          </cell>
          <cell r="F614" t="str">
            <v>پيش پرداخت هزينه اي</v>
          </cell>
          <cell r="G614" t="str">
            <v>101947</v>
          </cell>
          <cell r="H614" t="str">
            <v>آقاي نادر صديقي (وكيل پايه يك دادگستري)</v>
          </cell>
          <cell r="P614" t="str">
            <v>820</v>
          </cell>
        </row>
        <row r="615">
          <cell r="A615">
            <v>8200</v>
          </cell>
          <cell r="B615" t="str">
            <v>116002101744</v>
          </cell>
          <cell r="C615" t="str">
            <v>116</v>
          </cell>
          <cell r="D615" t="str">
            <v>116002</v>
          </cell>
          <cell r="E615" t="str">
            <v>سفارشات و پيش پرداختها</v>
          </cell>
          <cell r="F615" t="str">
            <v>پيش پرداخت هزينه اي</v>
          </cell>
          <cell r="G615" t="str">
            <v>101744</v>
          </cell>
          <cell r="H615" t="str">
            <v>شركت مهندسي پايش كاران امين</v>
          </cell>
          <cell r="P615" t="str">
            <v>820</v>
          </cell>
        </row>
        <row r="616">
          <cell r="A616">
            <v>8200</v>
          </cell>
          <cell r="B616" t="str">
            <v>116002300107</v>
          </cell>
          <cell r="C616" t="str">
            <v>116</v>
          </cell>
          <cell r="D616" t="str">
            <v>116002</v>
          </cell>
          <cell r="E616" t="str">
            <v>سفارشات و پيش پرداختها</v>
          </cell>
          <cell r="F616" t="str">
            <v>پيش پرداخت هزينه اي</v>
          </cell>
          <cell r="G616" t="str">
            <v>300107</v>
          </cell>
          <cell r="H616" t="str">
            <v>روحي مهر سياوش</v>
          </cell>
          <cell r="P616" t="str">
            <v>820</v>
          </cell>
        </row>
        <row r="617">
          <cell r="A617">
            <v>8200</v>
          </cell>
          <cell r="B617" t="str">
            <v>116002101759</v>
          </cell>
          <cell r="C617" t="str">
            <v>116</v>
          </cell>
          <cell r="D617" t="str">
            <v>116002</v>
          </cell>
          <cell r="E617" t="str">
            <v>سفارشات و پيش پرداختها</v>
          </cell>
          <cell r="F617" t="str">
            <v>پيش پرداخت هزينه اي</v>
          </cell>
          <cell r="G617" t="str">
            <v>101759</v>
          </cell>
          <cell r="H617" t="str">
            <v>شركت بهين ابزار</v>
          </cell>
          <cell r="P617" t="str">
            <v>820</v>
          </cell>
        </row>
        <row r="618">
          <cell r="A618">
            <v>8200</v>
          </cell>
          <cell r="B618" t="str">
            <v>116002300235</v>
          </cell>
          <cell r="C618" t="str">
            <v>116</v>
          </cell>
          <cell r="D618" t="str">
            <v>116002</v>
          </cell>
          <cell r="E618" t="str">
            <v>سفارشات و پيش پرداختها</v>
          </cell>
          <cell r="F618" t="str">
            <v>پيش پرداخت هزينه اي</v>
          </cell>
          <cell r="G618" t="str">
            <v>300235</v>
          </cell>
          <cell r="H618" t="str">
            <v>حدادپوربدر محمدرضا</v>
          </cell>
          <cell r="P618" t="str">
            <v>820</v>
          </cell>
        </row>
        <row r="619">
          <cell r="A619">
            <v>9900</v>
          </cell>
          <cell r="B619" t="str">
            <v>116003101864</v>
          </cell>
          <cell r="C619" t="str">
            <v>116</v>
          </cell>
          <cell r="D619" t="str">
            <v>116003</v>
          </cell>
          <cell r="E619" t="str">
            <v>سفارشات و پيش پرداختها</v>
          </cell>
          <cell r="F619" t="str">
            <v>پيش پرداخت سرمايه اي</v>
          </cell>
          <cell r="G619" t="str">
            <v>101864</v>
          </cell>
          <cell r="H619" t="str">
            <v>شركت سپهر خودرو خاورميانه</v>
          </cell>
          <cell r="P619" t="str">
            <v>990</v>
          </cell>
        </row>
        <row r="620">
          <cell r="A620">
            <v>9900</v>
          </cell>
          <cell r="B620" t="str">
            <v>116003101882</v>
          </cell>
          <cell r="C620" t="str">
            <v>116</v>
          </cell>
          <cell r="D620" t="str">
            <v>116003</v>
          </cell>
          <cell r="E620" t="str">
            <v>سفارشات و پيش پرداختها</v>
          </cell>
          <cell r="F620" t="str">
            <v>پيش پرداخت سرمايه اي</v>
          </cell>
          <cell r="G620" t="str">
            <v>101882</v>
          </cell>
          <cell r="H620" t="str">
            <v>شركت فراگامان صنعت پايدار</v>
          </cell>
          <cell r="P620" t="str">
            <v>990</v>
          </cell>
        </row>
        <row r="621">
          <cell r="A621">
            <v>9900</v>
          </cell>
          <cell r="B621" t="str">
            <v>116003101312</v>
          </cell>
          <cell r="C621" t="str">
            <v>116</v>
          </cell>
          <cell r="D621" t="str">
            <v>116003</v>
          </cell>
          <cell r="E621" t="str">
            <v>سفارشات و پيش پرداختها</v>
          </cell>
          <cell r="F621" t="str">
            <v>پيش پرداخت سرمايه اي</v>
          </cell>
          <cell r="G621" t="str">
            <v>101312</v>
          </cell>
          <cell r="H621" t="str">
            <v>شرکت تسهيل ماشين صنعت</v>
          </cell>
          <cell r="P621" t="str">
            <v>990</v>
          </cell>
        </row>
        <row r="622">
          <cell r="A622">
            <v>9900</v>
          </cell>
          <cell r="B622" t="str">
            <v>116003101886</v>
          </cell>
          <cell r="C622" t="str">
            <v>116</v>
          </cell>
          <cell r="D622" t="str">
            <v>116003</v>
          </cell>
          <cell r="E622" t="str">
            <v>سفارشات و پيش پرداختها</v>
          </cell>
          <cell r="F622" t="str">
            <v>پيش پرداخت سرمايه اي</v>
          </cell>
          <cell r="G622" t="str">
            <v>101886</v>
          </cell>
          <cell r="H622" t="str">
            <v>شركت مهندسي و بازرگاني مهر نور</v>
          </cell>
          <cell r="P622" t="str">
            <v>990</v>
          </cell>
        </row>
        <row r="623">
          <cell r="A623">
            <v>9900</v>
          </cell>
          <cell r="B623" t="str">
            <v>116003101949</v>
          </cell>
          <cell r="C623" t="str">
            <v>116</v>
          </cell>
          <cell r="D623" t="str">
            <v>116003</v>
          </cell>
          <cell r="E623" t="str">
            <v>سفارشات و پيش پرداختها</v>
          </cell>
          <cell r="F623" t="str">
            <v>پيش پرداخت سرمايه اي</v>
          </cell>
          <cell r="G623" t="str">
            <v>101949</v>
          </cell>
          <cell r="H623" t="str">
            <v>شركت مهندسي هوشمند صنعت ايمن</v>
          </cell>
          <cell r="P623" t="str">
            <v>990</v>
          </cell>
        </row>
        <row r="624">
          <cell r="A624">
            <v>9900</v>
          </cell>
          <cell r="B624" t="str">
            <v>116003101849</v>
          </cell>
          <cell r="C624" t="str">
            <v>116</v>
          </cell>
          <cell r="D624" t="str">
            <v>116003</v>
          </cell>
          <cell r="E624" t="str">
            <v>سفارشات و پيش پرداختها</v>
          </cell>
          <cell r="F624" t="str">
            <v>پيش پرداخت سرمايه اي</v>
          </cell>
          <cell r="G624" t="str">
            <v>101849</v>
          </cell>
          <cell r="H624" t="str">
            <v>مهندس بهزاد اكبري (برنامه نويس)</v>
          </cell>
          <cell r="P624" t="str">
            <v>990</v>
          </cell>
        </row>
        <row r="625">
          <cell r="A625">
            <v>9900</v>
          </cell>
          <cell r="B625" t="str">
            <v>116003101950</v>
          </cell>
          <cell r="C625" t="str">
            <v>116</v>
          </cell>
          <cell r="D625" t="str">
            <v>116003</v>
          </cell>
          <cell r="E625" t="str">
            <v>سفارشات و پيش پرداختها</v>
          </cell>
          <cell r="F625" t="str">
            <v>پيش پرداخت سرمايه اي</v>
          </cell>
          <cell r="G625" t="str">
            <v>101950</v>
          </cell>
          <cell r="H625" t="str">
            <v>فروشگاه خاني (فروشنده موتور آلات و پمپ صنعتي)</v>
          </cell>
          <cell r="P625" t="str">
            <v>990</v>
          </cell>
        </row>
        <row r="626">
          <cell r="A626">
            <v>9900</v>
          </cell>
          <cell r="B626" t="str">
            <v>116003101926</v>
          </cell>
          <cell r="C626" t="str">
            <v>116</v>
          </cell>
          <cell r="D626" t="str">
            <v>116003</v>
          </cell>
          <cell r="E626" t="str">
            <v>سفارشات و پيش پرداختها</v>
          </cell>
          <cell r="F626" t="str">
            <v>پيش پرداخت سرمايه اي</v>
          </cell>
          <cell r="G626" t="str">
            <v>101926</v>
          </cell>
          <cell r="H626" t="str">
            <v>شركت صبا فرين</v>
          </cell>
          <cell r="P626" t="str">
            <v>990</v>
          </cell>
        </row>
        <row r="627">
          <cell r="A627">
            <v>1730</v>
          </cell>
          <cell r="B627" t="str">
            <v>116004100110</v>
          </cell>
          <cell r="C627" t="str">
            <v>116</v>
          </cell>
          <cell r="D627" t="str">
            <v>116004</v>
          </cell>
          <cell r="E627" t="str">
            <v>سفارشات و پيش پرداختها</v>
          </cell>
          <cell r="F627" t="str">
            <v>پيش پرداخت بهره</v>
          </cell>
          <cell r="G627" t="str">
            <v>100110</v>
          </cell>
          <cell r="H627" t="str">
            <v>بانك ملت پروين جاري 1464405011 (پشتيبان)</v>
          </cell>
          <cell r="P627" t="str">
            <v>173</v>
          </cell>
        </row>
        <row r="628">
          <cell r="A628">
            <v>9000</v>
          </cell>
          <cell r="B628" t="str">
            <v>220001</v>
          </cell>
          <cell r="C628" t="str">
            <v>220</v>
          </cell>
          <cell r="D628" t="str">
            <v>220001</v>
          </cell>
          <cell r="E628" t="str">
            <v>داراييهاي ثابت مشهود</v>
          </cell>
          <cell r="F628" t="str">
            <v>زمينها</v>
          </cell>
          <cell r="G628">
            <v>0</v>
          </cell>
          <cell r="H628">
            <v>0</v>
          </cell>
          <cell r="P628" t="str">
            <v>900</v>
          </cell>
        </row>
        <row r="629">
          <cell r="A629">
            <v>9100</v>
          </cell>
          <cell r="B629" t="str">
            <v>220002</v>
          </cell>
          <cell r="C629" t="str">
            <v>220</v>
          </cell>
          <cell r="D629" t="str">
            <v>220002</v>
          </cell>
          <cell r="E629" t="str">
            <v>داراييهاي ثابت مشهود</v>
          </cell>
          <cell r="F629" t="str">
            <v>ساختمانها</v>
          </cell>
          <cell r="G629">
            <v>0</v>
          </cell>
          <cell r="H629">
            <v>0</v>
          </cell>
          <cell r="P629" t="str">
            <v>910</v>
          </cell>
        </row>
        <row r="630">
          <cell r="A630">
            <v>9200</v>
          </cell>
          <cell r="B630" t="str">
            <v>220003</v>
          </cell>
          <cell r="C630" t="str">
            <v>220</v>
          </cell>
          <cell r="D630" t="str">
            <v>220003</v>
          </cell>
          <cell r="E630" t="str">
            <v>داراييهاي ثابت مشهود</v>
          </cell>
          <cell r="F630" t="str">
            <v>تاسيسات</v>
          </cell>
          <cell r="G630">
            <v>0</v>
          </cell>
          <cell r="H630">
            <v>0</v>
          </cell>
          <cell r="P630" t="str">
            <v>920</v>
          </cell>
        </row>
        <row r="631">
          <cell r="A631">
            <v>9300</v>
          </cell>
          <cell r="B631" t="str">
            <v>220004</v>
          </cell>
          <cell r="C631" t="str">
            <v>220</v>
          </cell>
          <cell r="D631" t="str">
            <v>220004</v>
          </cell>
          <cell r="E631" t="str">
            <v>داراييهاي ثابت مشهود</v>
          </cell>
          <cell r="F631" t="str">
            <v>ماشين آلات</v>
          </cell>
          <cell r="G631">
            <v>0</v>
          </cell>
          <cell r="H631">
            <v>0</v>
          </cell>
          <cell r="P631" t="str">
            <v>930</v>
          </cell>
        </row>
        <row r="632">
          <cell r="A632">
            <v>9400</v>
          </cell>
          <cell r="B632" t="str">
            <v>220005</v>
          </cell>
          <cell r="C632" t="str">
            <v>220</v>
          </cell>
          <cell r="D632" t="str">
            <v>220005</v>
          </cell>
          <cell r="E632" t="str">
            <v>داراييهاي ثابت مشهود</v>
          </cell>
          <cell r="F632" t="str">
            <v>اثاثه كارگاهي</v>
          </cell>
          <cell r="G632">
            <v>0</v>
          </cell>
          <cell r="H632">
            <v>0</v>
          </cell>
          <cell r="P632" t="str">
            <v>940</v>
          </cell>
        </row>
        <row r="633">
          <cell r="A633">
            <v>9700</v>
          </cell>
          <cell r="B633" t="str">
            <v>220007</v>
          </cell>
          <cell r="C633" t="str">
            <v>220</v>
          </cell>
          <cell r="D633" t="str">
            <v>220007</v>
          </cell>
          <cell r="E633" t="str">
            <v>داراييهاي ثابت مشهود</v>
          </cell>
          <cell r="F633" t="str">
            <v>وسائط نقليه</v>
          </cell>
          <cell r="G633">
            <v>0</v>
          </cell>
          <cell r="H633">
            <v>0</v>
          </cell>
          <cell r="P633" t="str">
            <v>970</v>
          </cell>
        </row>
        <row r="634">
          <cell r="A634">
            <v>9600</v>
          </cell>
          <cell r="B634" t="str">
            <v>220008</v>
          </cell>
          <cell r="C634" t="str">
            <v>220</v>
          </cell>
          <cell r="D634" t="str">
            <v>220008</v>
          </cell>
          <cell r="E634" t="str">
            <v>داراييهاي ثابت مشهود</v>
          </cell>
          <cell r="F634" t="str">
            <v>اثاثه و منصوبات</v>
          </cell>
          <cell r="G634">
            <v>0</v>
          </cell>
          <cell r="H634">
            <v>0</v>
          </cell>
          <cell r="P634" t="str">
            <v>960</v>
          </cell>
        </row>
        <row r="635">
          <cell r="A635">
            <v>9800</v>
          </cell>
          <cell r="B635" t="str">
            <v>220011000818</v>
          </cell>
          <cell r="C635" t="str">
            <v>220</v>
          </cell>
          <cell r="D635" t="str">
            <v>220011</v>
          </cell>
          <cell r="E635" t="str">
            <v>داراييهاي ثابت مشهود</v>
          </cell>
          <cell r="F635" t="str">
            <v>دارائيهاي در جريان تكميل</v>
          </cell>
          <cell r="G635" t="str">
            <v>000818</v>
          </cell>
          <cell r="H635" t="str">
            <v>ابزارآلات مصرفي</v>
          </cell>
          <cell r="P635" t="str">
            <v>980</v>
          </cell>
        </row>
        <row r="636">
          <cell r="A636">
            <v>1000</v>
          </cell>
          <cell r="B636" t="str">
            <v>221001402501</v>
          </cell>
          <cell r="C636" t="str">
            <v>221</v>
          </cell>
          <cell r="D636" t="str">
            <v>221001</v>
          </cell>
          <cell r="E636" t="str">
            <v>داراييهاي نامشهود</v>
          </cell>
          <cell r="F636" t="str">
            <v>حق الامتياز ها</v>
          </cell>
          <cell r="G636" t="str">
            <v>402501</v>
          </cell>
          <cell r="H636" t="str">
            <v>حق المتياز گاز</v>
          </cell>
          <cell r="P636" t="str">
            <v>100</v>
          </cell>
        </row>
        <row r="637">
          <cell r="A637">
            <v>1001</v>
          </cell>
          <cell r="B637" t="str">
            <v>221001402503</v>
          </cell>
          <cell r="C637" t="str">
            <v>221</v>
          </cell>
          <cell r="D637" t="str">
            <v>221001</v>
          </cell>
          <cell r="E637" t="str">
            <v>داراييهاي نامشهود</v>
          </cell>
          <cell r="F637" t="str">
            <v>حق الامتياز ها</v>
          </cell>
          <cell r="G637" t="str">
            <v>402503</v>
          </cell>
          <cell r="H637" t="str">
            <v>حق المتياز آب</v>
          </cell>
          <cell r="P637" t="str">
            <v>100</v>
          </cell>
        </row>
        <row r="638">
          <cell r="A638">
            <v>1002</v>
          </cell>
          <cell r="B638" t="str">
            <v>221001402502</v>
          </cell>
          <cell r="C638" t="str">
            <v>221</v>
          </cell>
          <cell r="D638" t="str">
            <v>221001</v>
          </cell>
          <cell r="E638" t="str">
            <v>داراييهاي نامشهود</v>
          </cell>
          <cell r="F638" t="str">
            <v>حق الامتياز ها</v>
          </cell>
          <cell r="G638" t="str">
            <v>402502</v>
          </cell>
          <cell r="H638" t="str">
            <v>حق المتياز برق</v>
          </cell>
          <cell r="P638" t="str">
            <v>100</v>
          </cell>
        </row>
        <row r="639">
          <cell r="A639">
            <v>1003</v>
          </cell>
          <cell r="B639" t="str">
            <v>221001402500</v>
          </cell>
          <cell r="C639" t="str">
            <v>221</v>
          </cell>
          <cell r="D639" t="str">
            <v>221001</v>
          </cell>
          <cell r="E639" t="str">
            <v>داراييهاي نامشهود</v>
          </cell>
          <cell r="F639" t="str">
            <v>حق الامتياز ها</v>
          </cell>
          <cell r="G639" t="str">
            <v>402500</v>
          </cell>
          <cell r="H639" t="str">
            <v>حق المتياز تلفن</v>
          </cell>
          <cell r="P639" t="str">
            <v>100</v>
          </cell>
        </row>
        <row r="640">
          <cell r="A640">
            <v>1160</v>
          </cell>
          <cell r="B640" t="str">
            <v>221002000834</v>
          </cell>
          <cell r="C640" t="str">
            <v>221</v>
          </cell>
          <cell r="D640" t="str">
            <v>221002</v>
          </cell>
          <cell r="E640" t="str">
            <v>داراييهاي نامشهود</v>
          </cell>
          <cell r="F640" t="str">
            <v>دانش فني</v>
          </cell>
          <cell r="G640" t="str">
            <v>000834</v>
          </cell>
          <cell r="H640" t="str">
            <v>كتب و نشريات فني</v>
          </cell>
          <cell r="P640" t="str">
            <v>116</v>
          </cell>
        </row>
        <row r="641">
          <cell r="A641">
            <v>1030</v>
          </cell>
          <cell r="B641" t="str">
            <v>221003</v>
          </cell>
          <cell r="C641" t="str">
            <v>221</v>
          </cell>
          <cell r="D641" t="str">
            <v>221003</v>
          </cell>
          <cell r="E641" t="str">
            <v>داراييهاي نامشهود</v>
          </cell>
          <cell r="F641" t="str">
            <v>سيستم نرم افزاري</v>
          </cell>
          <cell r="G641">
            <v>0</v>
          </cell>
          <cell r="H641">
            <v>0</v>
          </cell>
          <cell r="P641" t="str">
            <v>103</v>
          </cell>
        </row>
        <row r="642">
          <cell r="A642">
            <v>9150</v>
          </cell>
          <cell r="B642" t="str">
            <v>223002</v>
          </cell>
          <cell r="C642" t="str">
            <v>223</v>
          </cell>
          <cell r="D642" t="str">
            <v>223002</v>
          </cell>
          <cell r="E642" t="str">
            <v>ذخيره استهلاك دارائيهاي ثابت</v>
          </cell>
          <cell r="F642" t="str">
            <v>ذخيره استهلاك ساختمانها</v>
          </cell>
          <cell r="G642">
            <v>0</v>
          </cell>
          <cell r="H642">
            <v>0</v>
          </cell>
          <cell r="P642" t="str">
            <v>915</v>
          </cell>
        </row>
        <row r="643">
          <cell r="A643">
            <v>9250</v>
          </cell>
          <cell r="B643" t="str">
            <v>223003</v>
          </cell>
          <cell r="C643" t="str">
            <v>223</v>
          </cell>
          <cell r="D643" t="str">
            <v>223003</v>
          </cell>
          <cell r="E643" t="str">
            <v>ذخيره استهلاك دارائيهاي ثابت</v>
          </cell>
          <cell r="F643" t="str">
            <v>ذخيره استهلاك تاسيسات</v>
          </cell>
          <cell r="G643">
            <v>0</v>
          </cell>
          <cell r="H643">
            <v>0</v>
          </cell>
          <cell r="P643" t="str">
            <v>925</v>
          </cell>
        </row>
        <row r="644">
          <cell r="A644">
            <v>9350</v>
          </cell>
          <cell r="B644" t="str">
            <v>223004</v>
          </cell>
          <cell r="C644" t="str">
            <v>223</v>
          </cell>
          <cell r="D644" t="str">
            <v>223004</v>
          </cell>
          <cell r="E644" t="str">
            <v>ذخيره استهلاك دارائيهاي ثابت</v>
          </cell>
          <cell r="F644" t="str">
            <v>ذخيره استهلاك ماشين آلات</v>
          </cell>
          <cell r="G644">
            <v>0</v>
          </cell>
          <cell r="H644">
            <v>0</v>
          </cell>
          <cell r="P644" t="str">
            <v>935</v>
          </cell>
        </row>
        <row r="645">
          <cell r="A645">
            <v>9450</v>
          </cell>
          <cell r="B645" t="str">
            <v>223005</v>
          </cell>
          <cell r="C645" t="str">
            <v>223</v>
          </cell>
          <cell r="D645" t="str">
            <v>223005</v>
          </cell>
          <cell r="E645" t="str">
            <v>ذخيره استهلاك دارائيهاي ثابت</v>
          </cell>
          <cell r="F645" t="str">
            <v>ذخيره استهلاك اثاثه كارگاهي</v>
          </cell>
          <cell r="G645">
            <v>0</v>
          </cell>
          <cell r="H645">
            <v>0</v>
          </cell>
          <cell r="P645" t="str">
            <v>945</v>
          </cell>
        </row>
        <row r="646">
          <cell r="A646">
            <v>9750</v>
          </cell>
          <cell r="B646" t="str">
            <v>223007</v>
          </cell>
          <cell r="C646" t="str">
            <v>223</v>
          </cell>
          <cell r="D646" t="str">
            <v>223007</v>
          </cell>
          <cell r="E646" t="str">
            <v>ذخيره استهلاك دارائيهاي ثابت</v>
          </cell>
          <cell r="F646" t="str">
            <v>ذخيره استهلاك وسائط نقليه</v>
          </cell>
          <cell r="G646">
            <v>0</v>
          </cell>
          <cell r="H646">
            <v>0</v>
          </cell>
          <cell r="P646" t="str">
            <v>975</v>
          </cell>
        </row>
        <row r="647">
          <cell r="A647">
            <v>9650</v>
          </cell>
          <cell r="B647" t="str">
            <v>223008</v>
          </cell>
          <cell r="C647" t="str">
            <v>223</v>
          </cell>
          <cell r="D647" t="str">
            <v>223008</v>
          </cell>
          <cell r="E647" t="str">
            <v>ذخيره استهلاك دارائيهاي ثابت</v>
          </cell>
          <cell r="F647" t="str">
            <v>ذخيره استهلاك اثاثه و منصوبات</v>
          </cell>
          <cell r="G647">
            <v>0</v>
          </cell>
          <cell r="H647">
            <v>0</v>
          </cell>
          <cell r="P647" t="str">
            <v>965</v>
          </cell>
        </row>
        <row r="648">
          <cell r="A648">
            <v>1030</v>
          </cell>
          <cell r="B648" t="str">
            <v>223009</v>
          </cell>
          <cell r="C648" t="str">
            <v>223</v>
          </cell>
          <cell r="D648" t="str">
            <v>223009</v>
          </cell>
          <cell r="E648" t="str">
            <v>ذخيره استهلاك دارائيهاي ثابت</v>
          </cell>
          <cell r="F648" t="str">
            <v>ذخيره استهلاک سيستم هاي نرم افزاري</v>
          </cell>
          <cell r="G648">
            <v>0</v>
          </cell>
          <cell r="H648">
            <v>0</v>
          </cell>
          <cell r="P648" t="str">
            <v>103</v>
          </cell>
        </row>
        <row r="649">
          <cell r="A649">
            <v>5200</v>
          </cell>
          <cell r="B649" t="str">
            <v>330001101001</v>
          </cell>
          <cell r="C649" t="str">
            <v>330</v>
          </cell>
          <cell r="D649" t="str">
            <v>330001</v>
          </cell>
          <cell r="E649" t="str">
            <v>حسابها و اسناد پرداختني تجاري(وابسته)</v>
          </cell>
          <cell r="F649" t="str">
            <v>حسابهاي پرداختني تجاري (وابسته)</v>
          </cell>
          <cell r="G649" t="str">
            <v>101001</v>
          </cell>
          <cell r="H649" t="str">
            <v>شرکت مگا موتورفروش قطعات خودرو</v>
          </cell>
          <cell r="P649" t="str">
            <v>520</v>
          </cell>
        </row>
        <row r="650">
          <cell r="A650">
            <v>5208</v>
          </cell>
          <cell r="B650" t="str">
            <v>330001101021</v>
          </cell>
          <cell r="C650" t="str">
            <v>330</v>
          </cell>
          <cell r="D650" t="str">
            <v>330001</v>
          </cell>
          <cell r="E650" t="str">
            <v>حسابها و اسناد پرداختني تجاري(وابسته)</v>
          </cell>
          <cell r="F650" t="str">
            <v>حسابهاي پرداختني تجاري (وابسته)</v>
          </cell>
          <cell r="G650" t="str">
            <v>101021</v>
          </cell>
          <cell r="H650" t="str">
            <v>شرکت صانع</v>
          </cell>
          <cell r="P650" t="str">
            <v>520</v>
          </cell>
        </row>
        <row r="651">
          <cell r="A651">
            <v>5205</v>
          </cell>
          <cell r="B651" t="str">
            <v>330001101027</v>
          </cell>
          <cell r="C651" t="str">
            <v>330</v>
          </cell>
          <cell r="D651" t="str">
            <v>330001</v>
          </cell>
          <cell r="E651" t="str">
            <v>حسابها و اسناد پرداختني تجاري(وابسته)</v>
          </cell>
          <cell r="F651" t="str">
            <v>حسابهاي پرداختني تجاري (وابسته)</v>
          </cell>
          <cell r="G651" t="str">
            <v>101027</v>
          </cell>
          <cell r="H651" t="str">
            <v>شرکت نساجي ايران</v>
          </cell>
          <cell r="P651" t="str">
            <v>520</v>
          </cell>
        </row>
        <row r="652">
          <cell r="A652">
            <v>5207</v>
          </cell>
          <cell r="B652" t="str">
            <v>330001101028</v>
          </cell>
          <cell r="C652" t="str">
            <v>330</v>
          </cell>
          <cell r="D652" t="str">
            <v>330001</v>
          </cell>
          <cell r="E652" t="str">
            <v>حسابها و اسناد پرداختني تجاري(وابسته)</v>
          </cell>
          <cell r="F652" t="str">
            <v>حسابهاي پرداختني تجاري (وابسته)</v>
          </cell>
          <cell r="G652" t="str">
            <v>101028</v>
          </cell>
          <cell r="H652" t="str">
            <v>شرکت سايپاپيستون</v>
          </cell>
          <cell r="P652" t="str">
            <v>520</v>
          </cell>
        </row>
        <row r="653">
          <cell r="A653">
            <v>1200</v>
          </cell>
          <cell r="B653" t="str">
            <v>331001101275</v>
          </cell>
          <cell r="C653" t="str">
            <v>331</v>
          </cell>
          <cell r="D653" t="str">
            <v>331001</v>
          </cell>
          <cell r="E653" t="str">
            <v>حسابها واسناد پرداختني تجاري</v>
          </cell>
          <cell r="F653" t="str">
            <v>حسابهاي پرداختني تجاري</v>
          </cell>
          <cell r="G653" t="str">
            <v>101275</v>
          </cell>
          <cell r="H653" t="str">
            <v>شرکت ايرانپيچکار</v>
          </cell>
          <cell r="P653" t="str">
            <v>120</v>
          </cell>
        </row>
        <row r="654">
          <cell r="A654">
            <v>1200</v>
          </cell>
          <cell r="B654" t="str">
            <v>331001101881</v>
          </cell>
          <cell r="C654" t="str">
            <v>331</v>
          </cell>
          <cell r="D654" t="str">
            <v>331001</v>
          </cell>
          <cell r="E654" t="str">
            <v>حسابها واسناد پرداختني تجاري</v>
          </cell>
          <cell r="F654" t="str">
            <v>حسابهاي پرداختني تجاري</v>
          </cell>
          <cell r="G654" t="str">
            <v>101881</v>
          </cell>
          <cell r="H654" t="str">
            <v>شركت مارال نقش آذربايجان</v>
          </cell>
          <cell r="P654" t="str">
            <v>120</v>
          </cell>
        </row>
        <row r="655">
          <cell r="A655">
            <v>1200</v>
          </cell>
          <cell r="B655" t="str">
            <v>331001101903</v>
          </cell>
          <cell r="C655" t="str">
            <v>331</v>
          </cell>
          <cell r="D655" t="str">
            <v>331001</v>
          </cell>
          <cell r="E655" t="str">
            <v>حسابها واسناد پرداختني تجاري</v>
          </cell>
          <cell r="F655" t="str">
            <v>حسابهاي پرداختني تجاري</v>
          </cell>
          <cell r="G655" t="str">
            <v>101903</v>
          </cell>
          <cell r="H655" t="str">
            <v>شركت تكسان (تهران)</v>
          </cell>
          <cell r="P655" t="str">
            <v>120</v>
          </cell>
        </row>
        <row r="656">
          <cell r="A656">
            <v>1200</v>
          </cell>
          <cell r="B656" t="str">
            <v>331001101287</v>
          </cell>
          <cell r="C656" t="str">
            <v>331</v>
          </cell>
          <cell r="D656" t="str">
            <v>331001</v>
          </cell>
          <cell r="E656" t="str">
            <v>حسابها واسناد پرداختني تجاري</v>
          </cell>
          <cell r="F656" t="str">
            <v>حسابهاي پرداختني تجاري</v>
          </cell>
          <cell r="G656" t="str">
            <v>101287</v>
          </cell>
          <cell r="H656" t="str">
            <v>كارگاه محمدي</v>
          </cell>
          <cell r="P656" t="str">
            <v>120</v>
          </cell>
        </row>
        <row r="657">
          <cell r="A657">
            <v>1200</v>
          </cell>
          <cell r="B657" t="str">
            <v>331001101729</v>
          </cell>
          <cell r="C657" t="str">
            <v>331</v>
          </cell>
          <cell r="D657" t="str">
            <v>331001</v>
          </cell>
          <cell r="E657" t="str">
            <v>حسابها واسناد پرداختني تجاري</v>
          </cell>
          <cell r="F657" t="str">
            <v>حسابهاي پرداختني تجاري</v>
          </cell>
          <cell r="G657" t="str">
            <v>101729</v>
          </cell>
          <cell r="H657" t="str">
            <v>شركت توحيد خراسان</v>
          </cell>
          <cell r="P657" t="str">
            <v>120</v>
          </cell>
        </row>
        <row r="658">
          <cell r="A658">
            <v>1211</v>
          </cell>
          <cell r="B658" t="str">
            <v>331001101676</v>
          </cell>
          <cell r="C658" t="str">
            <v>331</v>
          </cell>
          <cell r="D658" t="str">
            <v>331001</v>
          </cell>
          <cell r="E658" t="str">
            <v>حسابها واسناد پرداختني تجاري</v>
          </cell>
          <cell r="F658" t="str">
            <v>حسابهاي پرداختني تجاري</v>
          </cell>
          <cell r="G658" t="str">
            <v>101676</v>
          </cell>
          <cell r="H658" t="str">
            <v>طاها صنعت تبريز</v>
          </cell>
          <cell r="P658" t="str">
            <v>121</v>
          </cell>
        </row>
        <row r="659">
          <cell r="A659">
            <v>1212</v>
          </cell>
          <cell r="B659" t="str">
            <v>331001101279</v>
          </cell>
          <cell r="C659" t="str">
            <v>331</v>
          </cell>
          <cell r="D659" t="str">
            <v>331001</v>
          </cell>
          <cell r="E659" t="str">
            <v>حسابها واسناد پرداختني تجاري</v>
          </cell>
          <cell r="F659" t="str">
            <v>حسابهاي پرداختني تجاري</v>
          </cell>
          <cell r="G659" t="str">
            <v>101279</v>
          </cell>
          <cell r="H659" t="str">
            <v>جبارپور بنيادي مهندس محمد</v>
          </cell>
          <cell r="P659" t="str">
            <v>121</v>
          </cell>
        </row>
        <row r="660">
          <cell r="A660">
            <v>1213</v>
          </cell>
          <cell r="B660" t="str">
            <v>331001101282</v>
          </cell>
          <cell r="C660" t="str">
            <v>331</v>
          </cell>
          <cell r="D660" t="str">
            <v>331001</v>
          </cell>
          <cell r="E660" t="str">
            <v>حسابها واسناد پرداختني تجاري</v>
          </cell>
          <cell r="F660" t="str">
            <v>حسابهاي پرداختني تجاري</v>
          </cell>
          <cell r="G660" t="str">
            <v>101282</v>
          </cell>
          <cell r="H660" t="str">
            <v>شرکت برادران راددل</v>
          </cell>
          <cell r="P660" t="str">
            <v>121</v>
          </cell>
        </row>
        <row r="661">
          <cell r="A661">
            <v>1214</v>
          </cell>
          <cell r="B661" t="str">
            <v>331001101414</v>
          </cell>
          <cell r="C661" t="str">
            <v>331</v>
          </cell>
          <cell r="D661" t="str">
            <v>331001</v>
          </cell>
          <cell r="E661" t="str">
            <v>حسابها واسناد پرداختني تجاري</v>
          </cell>
          <cell r="F661" t="str">
            <v>حسابهاي پرداختني تجاري</v>
          </cell>
          <cell r="G661" t="str">
            <v>101414</v>
          </cell>
          <cell r="H661" t="str">
            <v>شركت آذردنده تبريز</v>
          </cell>
          <cell r="P661" t="str">
            <v>121</v>
          </cell>
        </row>
        <row r="662">
          <cell r="A662">
            <v>1217</v>
          </cell>
          <cell r="B662" t="str">
            <v>331001101259</v>
          </cell>
          <cell r="C662" t="str">
            <v>331</v>
          </cell>
          <cell r="D662" t="str">
            <v>331001</v>
          </cell>
          <cell r="E662" t="str">
            <v>حسابها واسناد پرداختني تجاري</v>
          </cell>
          <cell r="F662" t="str">
            <v>حسابهاي پرداختني تجاري</v>
          </cell>
          <cell r="G662" t="str">
            <v>101259</v>
          </cell>
          <cell r="H662" t="str">
            <v>كارگاه حسينپور خيري</v>
          </cell>
          <cell r="P662" t="str">
            <v>121</v>
          </cell>
        </row>
        <row r="663">
          <cell r="A663">
            <v>1218</v>
          </cell>
          <cell r="B663" t="str">
            <v>331001101298</v>
          </cell>
          <cell r="C663" t="str">
            <v>331</v>
          </cell>
          <cell r="D663" t="str">
            <v>331001</v>
          </cell>
          <cell r="E663" t="str">
            <v>حسابها واسناد پرداختني تجاري</v>
          </cell>
          <cell r="F663" t="str">
            <v>حسابهاي پرداختني تجاري</v>
          </cell>
          <cell r="G663" t="str">
            <v>101298</v>
          </cell>
          <cell r="H663" t="str">
            <v>صابريدک</v>
          </cell>
          <cell r="P663" t="str">
            <v>121</v>
          </cell>
        </row>
        <row r="664">
          <cell r="A664">
            <v>1219</v>
          </cell>
          <cell r="B664" t="str">
            <v>331001101238</v>
          </cell>
          <cell r="C664" t="str">
            <v>331</v>
          </cell>
          <cell r="D664" t="str">
            <v>331001</v>
          </cell>
          <cell r="E664" t="str">
            <v>حسابها واسناد پرداختني تجاري</v>
          </cell>
          <cell r="F664" t="str">
            <v>حسابهاي پرداختني تجاري</v>
          </cell>
          <cell r="G664" t="str">
            <v>101238</v>
          </cell>
          <cell r="H664" t="str">
            <v>شرکت ريخته گري تراکتورسازي ايران(سهامي عام)</v>
          </cell>
          <cell r="P664" t="str">
            <v>121</v>
          </cell>
        </row>
        <row r="665">
          <cell r="A665">
            <v>1220</v>
          </cell>
          <cell r="B665" t="str">
            <v>331001101257</v>
          </cell>
          <cell r="C665" t="str">
            <v>331</v>
          </cell>
          <cell r="D665" t="str">
            <v>331001</v>
          </cell>
          <cell r="E665" t="str">
            <v>حسابها واسناد پرداختني تجاري</v>
          </cell>
          <cell r="F665" t="str">
            <v>حسابهاي پرداختني تجاري</v>
          </cell>
          <cell r="G665" t="str">
            <v>101257</v>
          </cell>
          <cell r="H665" t="str">
            <v>كارگاه فرجزاده</v>
          </cell>
          <cell r="P665" t="str">
            <v>122</v>
          </cell>
        </row>
        <row r="666">
          <cell r="A666">
            <v>1221</v>
          </cell>
          <cell r="B666" t="str">
            <v>331001101291</v>
          </cell>
          <cell r="C666" t="str">
            <v>331</v>
          </cell>
          <cell r="D666" t="str">
            <v>331001</v>
          </cell>
          <cell r="E666" t="str">
            <v>حسابها واسناد پرداختني تجاري</v>
          </cell>
          <cell r="F666" t="str">
            <v>حسابهاي پرداختني تجاري</v>
          </cell>
          <cell r="G666" t="str">
            <v>101291</v>
          </cell>
          <cell r="H666" t="str">
            <v>شرکت تلدا خاوران</v>
          </cell>
          <cell r="P666" t="str">
            <v>122</v>
          </cell>
        </row>
        <row r="667">
          <cell r="A667">
            <v>1216</v>
          </cell>
          <cell r="B667" t="str">
            <v>331001101748</v>
          </cell>
          <cell r="C667" t="str">
            <v>331</v>
          </cell>
          <cell r="D667" t="str">
            <v>331001</v>
          </cell>
          <cell r="E667" t="str">
            <v>حسابها واسناد پرداختني تجاري</v>
          </cell>
          <cell r="F667" t="str">
            <v>حسابهاي پرداختني تجاري</v>
          </cell>
          <cell r="G667" t="str">
            <v>101748</v>
          </cell>
          <cell r="H667" t="str">
            <v>شركت سهند پولاد</v>
          </cell>
          <cell r="P667" t="str">
            <v>121</v>
          </cell>
        </row>
        <row r="668">
          <cell r="A668">
            <v>1223</v>
          </cell>
          <cell r="B668" t="str">
            <v>331001101277</v>
          </cell>
          <cell r="C668" t="str">
            <v>331</v>
          </cell>
          <cell r="D668" t="str">
            <v>331001</v>
          </cell>
          <cell r="E668" t="str">
            <v>حسابها واسناد پرداختني تجاري</v>
          </cell>
          <cell r="F668" t="str">
            <v>حسابهاي پرداختني تجاري</v>
          </cell>
          <cell r="G668" t="str">
            <v>101277</v>
          </cell>
          <cell r="H668" t="str">
            <v>فنر سازي پارس صنعت</v>
          </cell>
          <cell r="P668" t="str">
            <v>122</v>
          </cell>
        </row>
        <row r="669">
          <cell r="A669">
            <v>1215</v>
          </cell>
          <cell r="B669" t="str">
            <v>331001101252</v>
          </cell>
          <cell r="C669" t="str">
            <v>331</v>
          </cell>
          <cell r="D669" t="str">
            <v>331001</v>
          </cell>
          <cell r="E669" t="str">
            <v>حسابها واسناد پرداختني تجاري</v>
          </cell>
          <cell r="F669" t="str">
            <v>حسابهاي پرداختني تجاري</v>
          </cell>
          <cell r="G669" t="str">
            <v>101252</v>
          </cell>
          <cell r="H669" t="str">
            <v>شرکت مهندسي لاستيك يمين خراسان</v>
          </cell>
          <cell r="P669" t="str">
            <v>121</v>
          </cell>
        </row>
        <row r="670">
          <cell r="A670">
            <v>1222</v>
          </cell>
          <cell r="B670" t="str">
            <v>331001101659</v>
          </cell>
          <cell r="C670" t="str">
            <v>331</v>
          </cell>
          <cell r="D670" t="str">
            <v>331001</v>
          </cell>
          <cell r="E670" t="str">
            <v>حسابها واسناد پرداختني تجاري</v>
          </cell>
          <cell r="F670" t="str">
            <v>حسابهاي پرداختني تجاري</v>
          </cell>
          <cell r="G670" t="str">
            <v>101659</v>
          </cell>
          <cell r="H670" t="str">
            <v>آبكاري آريا</v>
          </cell>
          <cell r="P670" t="str">
            <v>122</v>
          </cell>
        </row>
        <row r="671">
          <cell r="A671">
            <v>1225</v>
          </cell>
          <cell r="B671" t="str">
            <v>331001101587</v>
          </cell>
          <cell r="C671" t="str">
            <v>331</v>
          </cell>
          <cell r="D671" t="str">
            <v>331001</v>
          </cell>
          <cell r="E671" t="str">
            <v>حسابها واسناد پرداختني تجاري</v>
          </cell>
          <cell r="F671" t="str">
            <v>حسابهاي پرداختني تجاري</v>
          </cell>
          <cell r="G671" t="str">
            <v>101587</v>
          </cell>
          <cell r="H671" t="str">
            <v>شركت پويا نيستانك</v>
          </cell>
          <cell r="P671" t="str">
            <v>122</v>
          </cell>
        </row>
        <row r="672">
          <cell r="A672">
            <v>1224</v>
          </cell>
          <cell r="B672" t="str">
            <v>331001101532</v>
          </cell>
          <cell r="C672" t="str">
            <v>331</v>
          </cell>
          <cell r="D672" t="str">
            <v>331001</v>
          </cell>
          <cell r="E672" t="str">
            <v>حسابها واسناد پرداختني تجاري</v>
          </cell>
          <cell r="F672" t="str">
            <v>حسابهاي پرداختني تجاري</v>
          </cell>
          <cell r="G672" t="str">
            <v>101532</v>
          </cell>
          <cell r="H672" t="str">
            <v>قطعه سازي مروستي</v>
          </cell>
          <cell r="P672" t="str">
            <v>122</v>
          </cell>
        </row>
        <row r="673">
          <cell r="A673">
            <v>1228</v>
          </cell>
          <cell r="B673" t="str">
            <v>331001101596</v>
          </cell>
          <cell r="C673" t="str">
            <v>331</v>
          </cell>
          <cell r="D673" t="str">
            <v>331001</v>
          </cell>
          <cell r="E673" t="str">
            <v>حسابها واسناد پرداختني تجاري</v>
          </cell>
          <cell r="F673" t="str">
            <v>حسابهاي پرداختني تجاري</v>
          </cell>
          <cell r="G673" t="str">
            <v>101596</v>
          </cell>
          <cell r="H673" t="str">
            <v>كارگاه ميرزائي</v>
          </cell>
          <cell r="P673" t="str">
            <v>122</v>
          </cell>
        </row>
        <row r="674">
          <cell r="A674">
            <v>1227</v>
          </cell>
          <cell r="B674" t="str">
            <v>331001101517</v>
          </cell>
          <cell r="C674" t="str">
            <v>331</v>
          </cell>
          <cell r="D674" t="str">
            <v>331001</v>
          </cell>
          <cell r="E674" t="str">
            <v>حسابها واسناد پرداختني تجاري</v>
          </cell>
          <cell r="F674" t="str">
            <v>حسابهاي پرداختني تجاري</v>
          </cell>
          <cell r="G674" t="str">
            <v>101517</v>
          </cell>
          <cell r="H674" t="str">
            <v>كارگاه توليدي صنعتي امين (سنگزني امين)</v>
          </cell>
          <cell r="P674" t="str">
            <v>122</v>
          </cell>
        </row>
        <row r="675">
          <cell r="A675">
            <v>1229</v>
          </cell>
          <cell r="B675" t="str">
            <v>331001101835</v>
          </cell>
          <cell r="C675" t="str">
            <v>331</v>
          </cell>
          <cell r="D675" t="str">
            <v>331001</v>
          </cell>
          <cell r="E675" t="str">
            <v>حسابها واسناد پرداختني تجاري</v>
          </cell>
          <cell r="F675" t="str">
            <v>حسابهاي پرداختني تجاري</v>
          </cell>
          <cell r="G675" t="str">
            <v>101835</v>
          </cell>
          <cell r="H675" t="str">
            <v>كارگاه فرامرزي</v>
          </cell>
          <cell r="P675" t="str">
            <v>122</v>
          </cell>
        </row>
        <row r="676">
          <cell r="A676">
            <v>1226</v>
          </cell>
          <cell r="B676" t="str">
            <v>331001101690</v>
          </cell>
          <cell r="C676" t="str">
            <v>331</v>
          </cell>
          <cell r="D676" t="str">
            <v>331001</v>
          </cell>
          <cell r="E676" t="str">
            <v>حسابها واسناد پرداختني تجاري</v>
          </cell>
          <cell r="F676" t="str">
            <v>حسابهاي پرداختني تجاري</v>
          </cell>
          <cell r="G676" t="str">
            <v>101690</v>
          </cell>
          <cell r="H676" t="str">
            <v>شركت پيشگام لاستيك بارثاوا</v>
          </cell>
          <cell r="P676" t="str">
            <v>122</v>
          </cell>
        </row>
        <row r="677">
          <cell r="A677">
            <v>1232</v>
          </cell>
          <cell r="B677" t="str">
            <v>331001101664</v>
          </cell>
          <cell r="C677" t="str">
            <v>331</v>
          </cell>
          <cell r="D677" t="str">
            <v>331001</v>
          </cell>
          <cell r="E677" t="str">
            <v>حسابها واسناد پرداختني تجاري</v>
          </cell>
          <cell r="F677" t="str">
            <v>حسابهاي پرداختني تجاري</v>
          </cell>
          <cell r="G677" t="str">
            <v>101664</v>
          </cell>
          <cell r="H677" t="str">
            <v>گروه صنعتي سانترال</v>
          </cell>
          <cell r="P677" t="str">
            <v>123</v>
          </cell>
        </row>
        <row r="678">
          <cell r="A678">
            <v>1200</v>
          </cell>
          <cell r="B678" t="str">
            <v>331001101243</v>
          </cell>
          <cell r="C678" t="str">
            <v>331</v>
          </cell>
          <cell r="D678" t="str">
            <v>331001</v>
          </cell>
          <cell r="E678" t="str">
            <v>حسابها واسناد پرداختني تجاري</v>
          </cell>
          <cell r="F678" t="str">
            <v>حسابهاي پرداختني تجاري</v>
          </cell>
          <cell r="G678" t="str">
            <v>101243</v>
          </cell>
          <cell r="H678" t="str">
            <v>شرکت صنعت بنيان موتور</v>
          </cell>
          <cell r="P678" t="str">
            <v>120</v>
          </cell>
        </row>
        <row r="679">
          <cell r="A679">
            <v>1200</v>
          </cell>
          <cell r="B679" t="str">
            <v>331001101218</v>
          </cell>
          <cell r="C679" t="str">
            <v>331</v>
          </cell>
          <cell r="D679" t="str">
            <v>331001</v>
          </cell>
          <cell r="E679" t="str">
            <v>حسابها واسناد پرداختني تجاري</v>
          </cell>
          <cell r="F679" t="str">
            <v>حسابهاي پرداختني تجاري</v>
          </cell>
          <cell r="G679" t="str">
            <v>101218</v>
          </cell>
          <cell r="H679" t="str">
            <v>شرکت ريخته گري ماشين سازي تبريز</v>
          </cell>
          <cell r="P679" t="str">
            <v>120</v>
          </cell>
        </row>
        <row r="680">
          <cell r="A680">
            <v>1233</v>
          </cell>
          <cell r="B680" t="str">
            <v>331001101262</v>
          </cell>
          <cell r="C680" t="str">
            <v>331</v>
          </cell>
          <cell r="D680" t="str">
            <v>331001</v>
          </cell>
          <cell r="E680" t="str">
            <v>حسابها واسناد پرداختني تجاري</v>
          </cell>
          <cell r="F680" t="str">
            <v>حسابهاي پرداختني تجاري</v>
          </cell>
          <cell r="G680" t="str">
            <v>101262</v>
          </cell>
          <cell r="H680" t="str">
            <v>شركت صنايع لاستيك توس</v>
          </cell>
          <cell r="P680" t="str">
            <v>123</v>
          </cell>
        </row>
        <row r="681">
          <cell r="A681">
            <v>1200</v>
          </cell>
          <cell r="B681" t="str">
            <v>331001101594</v>
          </cell>
          <cell r="C681" t="str">
            <v>331</v>
          </cell>
          <cell r="D681" t="str">
            <v>331001</v>
          </cell>
          <cell r="E681" t="str">
            <v>حسابها واسناد پرداختني تجاري</v>
          </cell>
          <cell r="F681" t="str">
            <v>حسابهاي پرداختني تجاري</v>
          </cell>
          <cell r="G681" t="str">
            <v>101594</v>
          </cell>
          <cell r="H681" t="str">
            <v>شركت تك كاران</v>
          </cell>
          <cell r="P681" t="str">
            <v>120</v>
          </cell>
        </row>
        <row r="682">
          <cell r="A682">
            <v>1230</v>
          </cell>
          <cell r="B682" t="str">
            <v>331001101751</v>
          </cell>
          <cell r="C682" t="str">
            <v>331</v>
          </cell>
          <cell r="D682" t="str">
            <v>331001</v>
          </cell>
          <cell r="E682" t="str">
            <v>حسابها واسناد پرداختني تجاري</v>
          </cell>
          <cell r="F682" t="str">
            <v>حسابهاي پرداختني تجاري</v>
          </cell>
          <cell r="G682" t="str">
            <v>101751</v>
          </cell>
          <cell r="H682" t="str">
            <v>قطعه سازي محمودي</v>
          </cell>
          <cell r="P682" t="str">
            <v>123</v>
          </cell>
        </row>
        <row r="683">
          <cell r="A683">
            <v>1200</v>
          </cell>
          <cell r="B683" t="str">
            <v>331001101827</v>
          </cell>
          <cell r="C683" t="str">
            <v>331</v>
          </cell>
          <cell r="D683" t="str">
            <v>331001</v>
          </cell>
          <cell r="E683" t="str">
            <v>حسابها واسناد پرداختني تجاري</v>
          </cell>
          <cell r="F683" t="str">
            <v>حسابهاي پرداختني تجاري</v>
          </cell>
          <cell r="G683" t="str">
            <v>101827</v>
          </cell>
          <cell r="H683" t="str">
            <v>گروه صنعتي آذر پارت</v>
          </cell>
          <cell r="P683" t="str">
            <v>120</v>
          </cell>
        </row>
        <row r="684">
          <cell r="A684">
            <v>1200</v>
          </cell>
          <cell r="B684" t="str">
            <v>331001101673</v>
          </cell>
          <cell r="C684" t="str">
            <v>331</v>
          </cell>
          <cell r="D684" t="str">
            <v>331001</v>
          </cell>
          <cell r="E684" t="str">
            <v>حسابها واسناد پرداختني تجاري</v>
          </cell>
          <cell r="F684" t="str">
            <v>حسابهاي پرداختني تجاري</v>
          </cell>
          <cell r="G684" t="str">
            <v>101673</v>
          </cell>
          <cell r="H684" t="str">
            <v>قطعه سازي ابوذر</v>
          </cell>
          <cell r="P684" t="str">
            <v>120</v>
          </cell>
        </row>
        <row r="685">
          <cell r="A685">
            <v>1200</v>
          </cell>
          <cell r="B685" t="str">
            <v>331001101813</v>
          </cell>
          <cell r="C685" t="str">
            <v>331</v>
          </cell>
          <cell r="D685" t="str">
            <v>331001</v>
          </cell>
          <cell r="E685" t="str">
            <v>حسابها واسناد پرداختني تجاري</v>
          </cell>
          <cell r="F685" t="str">
            <v>حسابهاي پرداختني تجاري</v>
          </cell>
          <cell r="G685" t="str">
            <v>101813</v>
          </cell>
          <cell r="H685" t="str">
            <v>شركت مبتكران صنايع نوين</v>
          </cell>
          <cell r="P685" t="str">
            <v>120</v>
          </cell>
        </row>
        <row r="686">
          <cell r="A686">
            <v>1200</v>
          </cell>
          <cell r="B686" t="str">
            <v>331001101747</v>
          </cell>
          <cell r="C686" t="str">
            <v>331</v>
          </cell>
          <cell r="D686" t="str">
            <v>331001</v>
          </cell>
          <cell r="E686" t="str">
            <v>حسابها واسناد پرداختني تجاري</v>
          </cell>
          <cell r="F686" t="str">
            <v>حسابهاي پرداختني تجاري</v>
          </cell>
          <cell r="G686" t="str">
            <v>101747</v>
          </cell>
          <cell r="H686" t="str">
            <v>كارگاه پوريا صنعت</v>
          </cell>
          <cell r="P686" t="str">
            <v>120</v>
          </cell>
        </row>
        <row r="687">
          <cell r="A687">
            <v>1200</v>
          </cell>
          <cell r="B687" t="str">
            <v>331001101806</v>
          </cell>
          <cell r="C687" t="str">
            <v>331</v>
          </cell>
          <cell r="D687" t="str">
            <v>331001</v>
          </cell>
          <cell r="E687" t="str">
            <v>حسابها واسناد پرداختني تجاري</v>
          </cell>
          <cell r="F687" t="str">
            <v>حسابهاي پرداختني تجاري</v>
          </cell>
          <cell r="G687" t="str">
            <v>101806</v>
          </cell>
          <cell r="H687" t="str">
            <v>تراشكاري دقيق صنعت</v>
          </cell>
          <cell r="P687" t="str">
            <v>120</v>
          </cell>
        </row>
        <row r="688">
          <cell r="A688">
            <v>1200</v>
          </cell>
          <cell r="B688" t="str">
            <v>331001101933</v>
          </cell>
          <cell r="C688" t="str">
            <v>331</v>
          </cell>
          <cell r="D688" t="str">
            <v>331001</v>
          </cell>
          <cell r="E688" t="str">
            <v>حسابها واسناد پرداختني تجاري</v>
          </cell>
          <cell r="F688" t="str">
            <v>حسابهاي پرداختني تجاري</v>
          </cell>
          <cell r="G688" t="str">
            <v>101933</v>
          </cell>
          <cell r="H688" t="str">
            <v>شركت طرح ريزان پروژه ساز آذر ميهن</v>
          </cell>
          <cell r="P688" t="str">
            <v>120</v>
          </cell>
        </row>
        <row r="689">
          <cell r="A689">
            <v>1200</v>
          </cell>
          <cell r="B689" t="str">
            <v>331001101293</v>
          </cell>
          <cell r="C689" t="str">
            <v>331</v>
          </cell>
          <cell r="D689" t="str">
            <v>331001</v>
          </cell>
          <cell r="E689" t="str">
            <v>حسابها واسناد پرداختني تجاري</v>
          </cell>
          <cell r="F689" t="str">
            <v>حسابهاي پرداختني تجاري</v>
          </cell>
          <cell r="G689" t="str">
            <v>101293</v>
          </cell>
          <cell r="H689" t="str">
            <v>كارگاه المهدي</v>
          </cell>
          <cell r="P689" t="str">
            <v>120</v>
          </cell>
        </row>
        <row r="690">
          <cell r="A690">
            <v>1234</v>
          </cell>
          <cell r="B690" t="str">
            <v>331001101589</v>
          </cell>
          <cell r="C690" t="str">
            <v>331</v>
          </cell>
          <cell r="D690" t="str">
            <v>331001</v>
          </cell>
          <cell r="E690" t="str">
            <v>حسابها واسناد پرداختني تجاري</v>
          </cell>
          <cell r="F690" t="str">
            <v>حسابهاي پرداختني تجاري</v>
          </cell>
          <cell r="G690" t="str">
            <v>101589</v>
          </cell>
          <cell r="H690" t="str">
            <v>ريخته گري سهند آذرين</v>
          </cell>
          <cell r="P690" t="str">
            <v>123</v>
          </cell>
        </row>
        <row r="691">
          <cell r="A691">
            <v>1200</v>
          </cell>
          <cell r="B691" t="str">
            <v>331001101505</v>
          </cell>
          <cell r="C691" t="str">
            <v>331</v>
          </cell>
          <cell r="D691" t="str">
            <v>331001</v>
          </cell>
          <cell r="E691" t="str">
            <v>حسابها واسناد پرداختني تجاري</v>
          </cell>
          <cell r="F691" t="str">
            <v>حسابهاي پرداختني تجاري</v>
          </cell>
          <cell r="G691" t="str">
            <v>101505</v>
          </cell>
          <cell r="H691" t="str">
            <v>لوله هاي صنعتي دقيق كاوه</v>
          </cell>
          <cell r="P691" t="str">
            <v>120</v>
          </cell>
        </row>
        <row r="692">
          <cell r="A692">
            <v>1200</v>
          </cell>
          <cell r="B692" t="str">
            <v>331001101301</v>
          </cell>
          <cell r="C692" t="str">
            <v>331</v>
          </cell>
          <cell r="D692" t="str">
            <v>331001</v>
          </cell>
          <cell r="E692" t="str">
            <v>حسابها واسناد پرداختني تجاري</v>
          </cell>
          <cell r="F692" t="str">
            <v>حسابهاي پرداختني تجاري</v>
          </cell>
          <cell r="G692" t="str">
            <v>101301</v>
          </cell>
          <cell r="H692" t="str">
            <v>كارتن سحر تبريز</v>
          </cell>
          <cell r="P692" t="str">
            <v>120</v>
          </cell>
        </row>
        <row r="693">
          <cell r="A693">
            <v>1200</v>
          </cell>
          <cell r="B693" t="str">
            <v>331001101268</v>
          </cell>
          <cell r="C693" t="str">
            <v>331</v>
          </cell>
          <cell r="D693" t="str">
            <v>331001</v>
          </cell>
          <cell r="E693" t="str">
            <v>حسابها واسناد پرداختني تجاري</v>
          </cell>
          <cell r="F693" t="str">
            <v>حسابهاي پرداختني تجاري</v>
          </cell>
          <cell r="G693" t="str">
            <v>101268</v>
          </cell>
          <cell r="H693" t="str">
            <v>شرکت ماشين لنت</v>
          </cell>
          <cell r="P693" t="str">
            <v>120</v>
          </cell>
        </row>
        <row r="694">
          <cell r="A694">
            <v>1200</v>
          </cell>
          <cell r="B694" t="str">
            <v>331001101610</v>
          </cell>
          <cell r="C694" t="str">
            <v>331</v>
          </cell>
          <cell r="D694" t="str">
            <v>331001</v>
          </cell>
          <cell r="E694" t="str">
            <v>حسابها واسناد پرداختني تجاري</v>
          </cell>
          <cell r="F694" t="str">
            <v>حسابهاي پرداختني تجاري</v>
          </cell>
          <cell r="G694" t="str">
            <v>101610</v>
          </cell>
          <cell r="H694" t="str">
            <v>قطعه سازي محمد</v>
          </cell>
          <cell r="P694" t="str">
            <v>120</v>
          </cell>
        </row>
        <row r="695">
          <cell r="A695">
            <v>1200</v>
          </cell>
          <cell r="B695" t="str">
            <v>331001101818</v>
          </cell>
          <cell r="C695" t="str">
            <v>331</v>
          </cell>
          <cell r="D695" t="str">
            <v>331001</v>
          </cell>
          <cell r="E695" t="str">
            <v>حسابها واسناد پرداختني تجاري</v>
          </cell>
          <cell r="F695" t="str">
            <v>حسابهاي پرداختني تجاري</v>
          </cell>
          <cell r="G695" t="str">
            <v>101818</v>
          </cell>
          <cell r="H695" t="str">
            <v>آبكاري صدف</v>
          </cell>
          <cell r="P695" t="str">
            <v>120</v>
          </cell>
        </row>
        <row r="696">
          <cell r="A696">
            <v>1200</v>
          </cell>
          <cell r="B696" t="str">
            <v>331001101867</v>
          </cell>
          <cell r="C696" t="str">
            <v>331</v>
          </cell>
          <cell r="D696" t="str">
            <v>331001</v>
          </cell>
          <cell r="E696" t="str">
            <v>حسابها واسناد پرداختني تجاري</v>
          </cell>
          <cell r="F696" t="str">
            <v>حسابهاي پرداختني تجاري</v>
          </cell>
          <cell r="G696" t="str">
            <v>101867</v>
          </cell>
          <cell r="H696" t="str">
            <v>كارگاه كات فن آذر</v>
          </cell>
          <cell r="P696" t="str">
            <v>120</v>
          </cell>
        </row>
        <row r="697">
          <cell r="A697">
            <v>1200</v>
          </cell>
          <cell r="B697" t="str">
            <v>331001101606</v>
          </cell>
          <cell r="C697" t="str">
            <v>331</v>
          </cell>
          <cell r="D697" t="str">
            <v>331001</v>
          </cell>
          <cell r="E697" t="str">
            <v>حسابها واسناد پرداختني تجاري</v>
          </cell>
          <cell r="F697" t="str">
            <v>حسابهاي پرداختني تجاري</v>
          </cell>
          <cell r="G697" t="str">
            <v>101606</v>
          </cell>
          <cell r="H697" t="str">
            <v>شركت معماران توسعه صنعت آلومينيوم(متصا)</v>
          </cell>
          <cell r="P697" t="str">
            <v>120</v>
          </cell>
        </row>
        <row r="698">
          <cell r="A698">
            <v>1200</v>
          </cell>
          <cell r="B698" t="str">
            <v>331001101616</v>
          </cell>
          <cell r="C698" t="str">
            <v>331</v>
          </cell>
          <cell r="D698" t="str">
            <v>331001</v>
          </cell>
          <cell r="E698" t="str">
            <v>حسابها واسناد پرداختني تجاري</v>
          </cell>
          <cell r="F698" t="str">
            <v>حسابهاي پرداختني تجاري</v>
          </cell>
          <cell r="G698" t="str">
            <v>101616</v>
          </cell>
          <cell r="H698" t="str">
            <v>كارگاه فرشيد نيا</v>
          </cell>
          <cell r="P698" t="str">
            <v>120</v>
          </cell>
        </row>
        <row r="699">
          <cell r="A699">
            <v>1200</v>
          </cell>
          <cell r="B699" t="str">
            <v>331001101515</v>
          </cell>
          <cell r="C699" t="str">
            <v>331</v>
          </cell>
          <cell r="D699" t="str">
            <v>331001</v>
          </cell>
          <cell r="E699" t="str">
            <v>حسابها واسناد پرداختني تجاري</v>
          </cell>
          <cell r="F699" t="str">
            <v>حسابهاي پرداختني تجاري</v>
          </cell>
          <cell r="G699" t="str">
            <v>101515</v>
          </cell>
          <cell r="H699" t="str">
            <v>شرکت پارس صنعت تبريز</v>
          </cell>
          <cell r="P699" t="str">
            <v>120</v>
          </cell>
        </row>
        <row r="700">
          <cell r="A700">
            <v>1200</v>
          </cell>
          <cell r="B700" t="str">
            <v>331001101686</v>
          </cell>
          <cell r="C700" t="str">
            <v>331</v>
          </cell>
          <cell r="D700" t="str">
            <v>331001</v>
          </cell>
          <cell r="E700" t="str">
            <v>حسابها واسناد پرداختني تجاري</v>
          </cell>
          <cell r="F700" t="str">
            <v>حسابهاي پرداختني تجاري</v>
          </cell>
          <cell r="G700" t="str">
            <v>101686</v>
          </cell>
          <cell r="H700" t="str">
            <v>شركت فن گستر</v>
          </cell>
          <cell r="P700" t="str">
            <v>120</v>
          </cell>
        </row>
        <row r="701">
          <cell r="A701">
            <v>1200</v>
          </cell>
          <cell r="B701" t="str">
            <v>331001101263</v>
          </cell>
          <cell r="C701" t="str">
            <v>331</v>
          </cell>
          <cell r="D701" t="str">
            <v>331001</v>
          </cell>
          <cell r="E701" t="str">
            <v>حسابها واسناد پرداختني تجاري</v>
          </cell>
          <cell r="F701" t="str">
            <v>حسابهاي پرداختني تجاري</v>
          </cell>
          <cell r="G701" t="str">
            <v>101263</v>
          </cell>
          <cell r="H701" t="str">
            <v>شرکت قطعه سازان خودرو دلتا امين</v>
          </cell>
          <cell r="P701" t="str">
            <v>120</v>
          </cell>
        </row>
        <row r="702">
          <cell r="A702">
            <v>1200</v>
          </cell>
          <cell r="B702" t="str">
            <v>331001101264</v>
          </cell>
          <cell r="C702" t="str">
            <v>331</v>
          </cell>
          <cell r="D702" t="str">
            <v>331001</v>
          </cell>
          <cell r="E702" t="str">
            <v>حسابها واسناد پرداختني تجاري</v>
          </cell>
          <cell r="F702" t="str">
            <v>حسابهاي پرداختني تجاري</v>
          </cell>
          <cell r="G702" t="str">
            <v>101264</v>
          </cell>
          <cell r="H702" t="str">
            <v>گروه توليدي وصنعتي قطعه فرم</v>
          </cell>
          <cell r="P702" t="str">
            <v>120</v>
          </cell>
        </row>
        <row r="703">
          <cell r="A703">
            <v>1200</v>
          </cell>
          <cell r="B703" t="str">
            <v>331001101746</v>
          </cell>
          <cell r="C703" t="str">
            <v>331</v>
          </cell>
          <cell r="D703" t="str">
            <v>331001</v>
          </cell>
          <cell r="E703" t="str">
            <v>حسابها واسناد پرداختني تجاري</v>
          </cell>
          <cell r="F703" t="str">
            <v>حسابهاي پرداختني تجاري</v>
          </cell>
          <cell r="G703" t="str">
            <v>101746</v>
          </cell>
          <cell r="H703" t="str">
            <v>شركت نور آيدين</v>
          </cell>
          <cell r="P703" t="str">
            <v>120</v>
          </cell>
        </row>
        <row r="704">
          <cell r="A704">
            <v>1200</v>
          </cell>
          <cell r="B704" t="str">
            <v>331001101251</v>
          </cell>
          <cell r="C704" t="str">
            <v>331</v>
          </cell>
          <cell r="D704" t="str">
            <v>331001</v>
          </cell>
          <cell r="E704" t="str">
            <v>حسابها واسناد پرداختني تجاري</v>
          </cell>
          <cell r="F704" t="str">
            <v>حسابهاي پرداختني تجاري</v>
          </cell>
          <cell r="G704" t="str">
            <v>101251</v>
          </cell>
          <cell r="H704" t="str">
            <v>كارگاه آبكاري لوكس</v>
          </cell>
          <cell r="P704" t="str">
            <v>120</v>
          </cell>
        </row>
        <row r="705">
          <cell r="A705">
            <v>1200</v>
          </cell>
          <cell r="B705" t="str">
            <v>331001101242</v>
          </cell>
          <cell r="C705" t="str">
            <v>331</v>
          </cell>
          <cell r="D705" t="str">
            <v>331001</v>
          </cell>
          <cell r="E705" t="str">
            <v>حسابها واسناد پرداختني تجاري</v>
          </cell>
          <cell r="F705" t="str">
            <v>حسابهاي پرداختني تجاري</v>
          </cell>
          <cell r="G705" t="str">
            <v>101242</v>
          </cell>
          <cell r="H705" t="str">
            <v>آذر فيلر</v>
          </cell>
          <cell r="P705" t="str">
            <v>120</v>
          </cell>
        </row>
        <row r="706">
          <cell r="A706">
            <v>1200</v>
          </cell>
          <cell r="B706" t="str">
            <v>331001101240</v>
          </cell>
          <cell r="C706" t="str">
            <v>331</v>
          </cell>
          <cell r="D706" t="str">
            <v>331001</v>
          </cell>
          <cell r="E706" t="str">
            <v>حسابها واسناد پرداختني تجاري</v>
          </cell>
          <cell r="F706" t="str">
            <v>حسابهاي پرداختني تجاري</v>
          </cell>
          <cell r="G706" t="str">
            <v>101240</v>
          </cell>
          <cell r="H706" t="str">
            <v>هنر گستر آذر</v>
          </cell>
          <cell r="P706" t="str">
            <v>120</v>
          </cell>
        </row>
        <row r="707">
          <cell r="A707">
            <v>1200</v>
          </cell>
          <cell r="B707" t="str">
            <v>331001101274</v>
          </cell>
          <cell r="C707" t="str">
            <v>331</v>
          </cell>
          <cell r="D707" t="str">
            <v>331001</v>
          </cell>
          <cell r="E707" t="str">
            <v>حسابها واسناد پرداختني تجاري</v>
          </cell>
          <cell r="F707" t="str">
            <v>حسابهاي پرداختني تجاري</v>
          </cell>
          <cell r="G707" t="str">
            <v>101274</v>
          </cell>
          <cell r="H707" t="str">
            <v>كارگاه توليدي مهدي</v>
          </cell>
          <cell r="P707" t="str">
            <v>120</v>
          </cell>
        </row>
        <row r="708">
          <cell r="A708">
            <v>1200</v>
          </cell>
          <cell r="B708" t="str">
            <v>331001101793</v>
          </cell>
          <cell r="C708" t="str">
            <v>331</v>
          </cell>
          <cell r="D708" t="str">
            <v>331001</v>
          </cell>
          <cell r="E708" t="str">
            <v>حسابها واسناد پرداختني تجاري</v>
          </cell>
          <cell r="F708" t="str">
            <v>حسابهاي پرداختني تجاري</v>
          </cell>
          <cell r="G708" t="str">
            <v>101793</v>
          </cell>
          <cell r="H708" t="str">
            <v>شركت كار سازان</v>
          </cell>
          <cell r="P708" t="str">
            <v>120</v>
          </cell>
        </row>
        <row r="709">
          <cell r="A709">
            <v>1200</v>
          </cell>
          <cell r="B709" t="str">
            <v>331001101224</v>
          </cell>
          <cell r="C709" t="str">
            <v>331</v>
          </cell>
          <cell r="D709" t="str">
            <v>331001</v>
          </cell>
          <cell r="E709" t="str">
            <v>حسابها واسناد پرداختني تجاري</v>
          </cell>
          <cell r="F709" t="str">
            <v>حسابهاي پرداختني تجاري</v>
          </cell>
          <cell r="G709" t="str">
            <v>101224</v>
          </cell>
          <cell r="H709" t="str">
            <v>شرکت فولاد فرايند شهريار</v>
          </cell>
          <cell r="P709" t="str">
            <v>120</v>
          </cell>
        </row>
        <row r="710">
          <cell r="A710">
            <v>1200</v>
          </cell>
          <cell r="B710" t="str">
            <v>331001101877</v>
          </cell>
          <cell r="C710" t="str">
            <v>331</v>
          </cell>
          <cell r="D710" t="str">
            <v>331001</v>
          </cell>
          <cell r="E710" t="str">
            <v>حسابها واسناد پرداختني تجاري</v>
          </cell>
          <cell r="F710" t="str">
            <v>حسابهاي پرداختني تجاري</v>
          </cell>
          <cell r="G710" t="str">
            <v>101877</v>
          </cell>
          <cell r="H710" t="str">
            <v>آقاي غضنفري</v>
          </cell>
          <cell r="P710" t="str">
            <v>120</v>
          </cell>
        </row>
        <row r="711">
          <cell r="A711">
            <v>1200</v>
          </cell>
          <cell r="B711" t="str">
            <v>331001101868</v>
          </cell>
          <cell r="C711" t="str">
            <v>331</v>
          </cell>
          <cell r="D711" t="str">
            <v>331001</v>
          </cell>
          <cell r="E711" t="str">
            <v>حسابها واسناد پرداختني تجاري</v>
          </cell>
          <cell r="F711" t="str">
            <v>حسابهاي پرداختني تجاري</v>
          </cell>
          <cell r="G711" t="str">
            <v>101868</v>
          </cell>
          <cell r="H711" t="str">
            <v>شركت كاوشگران صنعت تبريز</v>
          </cell>
          <cell r="P711" t="str">
            <v>120</v>
          </cell>
        </row>
        <row r="712">
          <cell r="A712">
            <v>1200</v>
          </cell>
          <cell r="B712" t="str">
            <v>331001101912</v>
          </cell>
          <cell r="C712" t="str">
            <v>331</v>
          </cell>
          <cell r="D712" t="str">
            <v>331001</v>
          </cell>
          <cell r="E712" t="str">
            <v>حسابها واسناد پرداختني تجاري</v>
          </cell>
          <cell r="F712" t="str">
            <v>حسابهاي پرداختني تجاري</v>
          </cell>
          <cell r="G712" t="str">
            <v>101912</v>
          </cell>
          <cell r="H712" t="str">
            <v>آبكاري تكنو آب</v>
          </cell>
          <cell r="P712" t="str">
            <v>120</v>
          </cell>
        </row>
        <row r="713">
          <cell r="A713">
            <v>1200</v>
          </cell>
          <cell r="B713" t="str">
            <v>331001101607</v>
          </cell>
          <cell r="C713" t="str">
            <v>331</v>
          </cell>
          <cell r="D713" t="str">
            <v>331001</v>
          </cell>
          <cell r="E713" t="str">
            <v>حسابها واسناد پرداختني تجاري</v>
          </cell>
          <cell r="F713" t="str">
            <v>حسابهاي پرداختني تجاري</v>
          </cell>
          <cell r="G713" t="str">
            <v>101607</v>
          </cell>
          <cell r="H713" t="str">
            <v>كارگاه صنعتي پالاديم</v>
          </cell>
          <cell r="P713" t="str">
            <v>120</v>
          </cell>
        </row>
        <row r="714">
          <cell r="A714">
            <v>1200</v>
          </cell>
          <cell r="B714" t="str">
            <v>331001101288</v>
          </cell>
          <cell r="C714" t="str">
            <v>331</v>
          </cell>
          <cell r="D714" t="str">
            <v>331001</v>
          </cell>
          <cell r="E714" t="str">
            <v>حسابها واسناد پرداختني تجاري</v>
          </cell>
          <cell r="F714" t="str">
            <v>حسابهاي پرداختني تجاري</v>
          </cell>
          <cell r="G714" t="str">
            <v>101288</v>
          </cell>
          <cell r="H714" t="str">
            <v>توفيق صنعت</v>
          </cell>
          <cell r="P714" t="str">
            <v>120</v>
          </cell>
        </row>
        <row r="715">
          <cell r="A715">
            <v>1200</v>
          </cell>
          <cell r="B715" t="str">
            <v>331001101880</v>
          </cell>
          <cell r="C715" t="str">
            <v>331</v>
          </cell>
          <cell r="D715" t="str">
            <v>331001</v>
          </cell>
          <cell r="E715" t="str">
            <v>حسابها واسناد پرداختني تجاري</v>
          </cell>
          <cell r="F715" t="str">
            <v>حسابهاي پرداختني تجاري</v>
          </cell>
          <cell r="G715" t="str">
            <v>101880</v>
          </cell>
          <cell r="H715" t="str">
            <v>گروه صنعتي كاوه ( مگاژن )</v>
          </cell>
          <cell r="P715" t="str">
            <v>120</v>
          </cell>
        </row>
        <row r="716">
          <cell r="A716">
            <v>1200</v>
          </cell>
          <cell r="B716" t="str">
            <v>331001101557</v>
          </cell>
          <cell r="C716" t="str">
            <v>331</v>
          </cell>
          <cell r="D716" t="str">
            <v>331001</v>
          </cell>
          <cell r="E716" t="str">
            <v>حسابها واسناد پرداختني تجاري</v>
          </cell>
          <cell r="F716" t="str">
            <v>حسابهاي پرداختني تجاري</v>
          </cell>
          <cell r="G716" t="str">
            <v>101557</v>
          </cell>
          <cell r="H716" t="str">
            <v>شركت آذر صنعت باهري</v>
          </cell>
          <cell r="P716" t="str">
            <v>120</v>
          </cell>
        </row>
        <row r="717">
          <cell r="A717">
            <v>1200</v>
          </cell>
          <cell r="B717" t="str">
            <v>331001101374</v>
          </cell>
          <cell r="C717" t="str">
            <v>331</v>
          </cell>
          <cell r="D717" t="str">
            <v>331001</v>
          </cell>
          <cell r="E717" t="str">
            <v>حسابها واسناد پرداختني تجاري</v>
          </cell>
          <cell r="F717" t="str">
            <v>حسابهاي پرداختني تجاري</v>
          </cell>
          <cell r="G717" t="str">
            <v>101374</v>
          </cell>
          <cell r="H717" t="str">
            <v>سنجه سازان</v>
          </cell>
          <cell r="P717" t="str">
            <v>120</v>
          </cell>
        </row>
        <row r="718">
          <cell r="A718">
            <v>1200</v>
          </cell>
          <cell r="B718" t="str">
            <v>331001101533</v>
          </cell>
          <cell r="C718" t="str">
            <v>331</v>
          </cell>
          <cell r="D718" t="str">
            <v>331001</v>
          </cell>
          <cell r="E718" t="str">
            <v>حسابها واسناد پرداختني تجاري</v>
          </cell>
          <cell r="F718" t="str">
            <v>حسابهاي پرداختني تجاري</v>
          </cell>
          <cell r="G718" t="str">
            <v>101533</v>
          </cell>
          <cell r="H718" t="str">
            <v>پارس فورجينگ</v>
          </cell>
          <cell r="P718" t="str">
            <v>120</v>
          </cell>
        </row>
        <row r="719">
          <cell r="A719">
            <v>1200</v>
          </cell>
          <cell r="B719" t="str">
            <v>331001101575</v>
          </cell>
          <cell r="C719" t="str">
            <v>331</v>
          </cell>
          <cell r="D719" t="str">
            <v>331001</v>
          </cell>
          <cell r="E719" t="str">
            <v>حسابها واسناد پرداختني تجاري</v>
          </cell>
          <cell r="F719" t="str">
            <v>حسابهاي پرداختني تجاري</v>
          </cell>
          <cell r="G719" t="str">
            <v>101575</v>
          </cell>
          <cell r="H719" t="str">
            <v>قطعه سازي شهريار</v>
          </cell>
          <cell r="P719" t="str">
            <v>120</v>
          </cell>
        </row>
        <row r="720">
          <cell r="A720">
            <v>1200</v>
          </cell>
          <cell r="B720" t="str">
            <v>331001101608</v>
          </cell>
          <cell r="C720" t="str">
            <v>331</v>
          </cell>
          <cell r="D720" t="str">
            <v>331001</v>
          </cell>
          <cell r="E720" t="str">
            <v>حسابها واسناد پرداختني تجاري</v>
          </cell>
          <cell r="F720" t="str">
            <v>حسابهاي پرداختني تجاري</v>
          </cell>
          <cell r="G720" t="str">
            <v>101608</v>
          </cell>
          <cell r="H720" t="str">
            <v>شركت پولاديش</v>
          </cell>
          <cell r="P720" t="str">
            <v>120</v>
          </cell>
        </row>
        <row r="721">
          <cell r="A721">
            <v>1200</v>
          </cell>
          <cell r="B721" t="str">
            <v>331001101590</v>
          </cell>
          <cell r="C721" t="str">
            <v>331</v>
          </cell>
          <cell r="D721" t="str">
            <v>331001</v>
          </cell>
          <cell r="E721" t="str">
            <v>حسابها واسناد پرداختني تجاري</v>
          </cell>
          <cell r="F721" t="str">
            <v>حسابهاي پرداختني تجاري</v>
          </cell>
          <cell r="G721" t="str">
            <v>101590</v>
          </cell>
          <cell r="H721" t="str">
            <v>آريانا ذوب</v>
          </cell>
          <cell r="P721" t="str">
            <v>120</v>
          </cell>
        </row>
        <row r="722">
          <cell r="A722">
            <v>1200</v>
          </cell>
          <cell r="B722" t="str">
            <v>331001101276</v>
          </cell>
          <cell r="C722" t="str">
            <v>331</v>
          </cell>
          <cell r="D722" t="str">
            <v>331001</v>
          </cell>
          <cell r="E722" t="str">
            <v>حسابها واسناد پرداختني تجاري</v>
          </cell>
          <cell r="F722" t="str">
            <v>حسابهاي پرداختني تجاري</v>
          </cell>
          <cell r="G722" t="str">
            <v>101276</v>
          </cell>
          <cell r="H722" t="str">
            <v>كارگاه بقا</v>
          </cell>
          <cell r="P722" t="str">
            <v>120</v>
          </cell>
        </row>
        <row r="723">
          <cell r="A723">
            <v>1200</v>
          </cell>
          <cell r="B723" t="str">
            <v>331001101655</v>
          </cell>
          <cell r="C723" t="str">
            <v>331</v>
          </cell>
          <cell r="D723" t="str">
            <v>331001</v>
          </cell>
          <cell r="E723" t="str">
            <v>حسابها واسناد پرداختني تجاري</v>
          </cell>
          <cell r="F723" t="str">
            <v>حسابهاي پرداختني تجاري</v>
          </cell>
          <cell r="G723" t="str">
            <v>101655</v>
          </cell>
          <cell r="H723" t="str">
            <v>شركت پرشين صنعت</v>
          </cell>
          <cell r="P723" t="str">
            <v>120</v>
          </cell>
        </row>
        <row r="724">
          <cell r="A724">
            <v>1200</v>
          </cell>
          <cell r="B724" t="str">
            <v>331001101774</v>
          </cell>
          <cell r="C724" t="str">
            <v>331</v>
          </cell>
          <cell r="D724" t="str">
            <v>331001</v>
          </cell>
          <cell r="E724" t="str">
            <v>حسابها واسناد پرداختني تجاري</v>
          </cell>
          <cell r="F724" t="str">
            <v>حسابهاي پرداختني تجاري</v>
          </cell>
          <cell r="G724" t="str">
            <v>101774</v>
          </cell>
          <cell r="H724" t="str">
            <v>گروه صنعتي تراش و فن</v>
          </cell>
          <cell r="P724" t="str">
            <v>120</v>
          </cell>
        </row>
        <row r="725">
          <cell r="A725">
            <v>7502</v>
          </cell>
          <cell r="B725" t="str">
            <v>331002101218</v>
          </cell>
          <cell r="C725" t="str">
            <v>331</v>
          </cell>
          <cell r="D725" t="str">
            <v>331002</v>
          </cell>
          <cell r="E725" t="str">
            <v>حسابها واسناد پرداختني تجاري</v>
          </cell>
          <cell r="F725" t="str">
            <v>كالاي اماني ديگران نزدما</v>
          </cell>
          <cell r="G725" t="str">
            <v>101218</v>
          </cell>
          <cell r="H725" t="str">
            <v>شرکت ريخته گري ماشين سازي تبريز</v>
          </cell>
          <cell r="P725" t="str">
            <v>750</v>
          </cell>
        </row>
        <row r="726">
          <cell r="A726">
            <v>7502</v>
          </cell>
          <cell r="B726" t="str">
            <v>331002101505</v>
          </cell>
          <cell r="C726" t="str">
            <v>331</v>
          </cell>
          <cell r="D726" t="str">
            <v>331002</v>
          </cell>
          <cell r="E726" t="str">
            <v>حسابها واسناد پرداختني تجاري</v>
          </cell>
          <cell r="F726" t="str">
            <v>كالاي اماني ديگران نزدما</v>
          </cell>
          <cell r="G726" t="str">
            <v>101505</v>
          </cell>
          <cell r="H726" t="str">
            <v>لوله هاي صنعتي دقيق كاوه</v>
          </cell>
          <cell r="P726" t="str">
            <v>750</v>
          </cell>
        </row>
        <row r="727">
          <cell r="A727">
            <v>7502</v>
          </cell>
          <cell r="B727" t="str">
            <v>331002101001</v>
          </cell>
          <cell r="C727" t="str">
            <v>331</v>
          </cell>
          <cell r="D727" t="str">
            <v>331002</v>
          </cell>
          <cell r="E727" t="str">
            <v>حسابها واسناد پرداختني تجاري</v>
          </cell>
          <cell r="F727" t="str">
            <v>كالاي اماني ديگران نزدما</v>
          </cell>
          <cell r="G727" t="str">
            <v>101001</v>
          </cell>
          <cell r="H727" t="str">
            <v>شرکت مگا موتورفروش قطعات خودرو</v>
          </cell>
          <cell r="P727" t="str">
            <v>750</v>
          </cell>
        </row>
        <row r="728">
          <cell r="A728">
            <v>7502</v>
          </cell>
          <cell r="B728" t="str">
            <v>331002101589</v>
          </cell>
          <cell r="C728" t="str">
            <v>331</v>
          </cell>
          <cell r="D728" t="str">
            <v>331002</v>
          </cell>
          <cell r="E728" t="str">
            <v>حسابها واسناد پرداختني تجاري</v>
          </cell>
          <cell r="F728" t="str">
            <v>كالاي اماني ديگران نزدما</v>
          </cell>
          <cell r="G728" t="str">
            <v>101589</v>
          </cell>
          <cell r="H728" t="str">
            <v>ريخته گري سهند آذرين</v>
          </cell>
          <cell r="P728" t="str">
            <v>750</v>
          </cell>
        </row>
        <row r="729">
          <cell r="A729">
            <v>7502</v>
          </cell>
          <cell r="B729" t="str">
            <v>331002101291</v>
          </cell>
          <cell r="C729" t="str">
            <v>331</v>
          </cell>
          <cell r="D729" t="str">
            <v>331002</v>
          </cell>
          <cell r="E729" t="str">
            <v>حسابها واسناد پرداختني تجاري</v>
          </cell>
          <cell r="F729" t="str">
            <v>كالاي اماني ديگران نزدما</v>
          </cell>
          <cell r="G729" t="str">
            <v>101291</v>
          </cell>
          <cell r="H729" t="str">
            <v>شرکت تلدا خاوران</v>
          </cell>
          <cell r="P729" t="str">
            <v>750</v>
          </cell>
        </row>
        <row r="730">
          <cell r="A730">
            <v>7502</v>
          </cell>
          <cell r="B730" t="str">
            <v>331002101596</v>
          </cell>
          <cell r="C730" t="str">
            <v>331</v>
          </cell>
          <cell r="D730" t="str">
            <v>331002</v>
          </cell>
          <cell r="E730" t="str">
            <v>حسابها واسناد پرداختني تجاري</v>
          </cell>
          <cell r="F730" t="str">
            <v>كالاي اماني ديگران نزدما</v>
          </cell>
          <cell r="G730" t="str">
            <v>101596</v>
          </cell>
          <cell r="H730" t="str">
            <v>كارگاه ميرزائي</v>
          </cell>
          <cell r="P730" t="str">
            <v>750</v>
          </cell>
        </row>
        <row r="731">
          <cell r="A731">
            <v>7502</v>
          </cell>
          <cell r="B731" t="str">
            <v>331002101268</v>
          </cell>
          <cell r="C731" t="str">
            <v>331</v>
          </cell>
          <cell r="D731" t="str">
            <v>331002</v>
          </cell>
          <cell r="E731" t="str">
            <v>حسابها واسناد پرداختني تجاري</v>
          </cell>
          <cell r="F731" t="str">
            <v>كالاي اماني ديگران نزدما</v>
          </cell>
          <cell r="G731" t="str">
            <v>101268</v>
          </cell>
          <cell r="H731" t="str">
            <v>شرکت ماشين لنت</v>
          </cell>
          <cell r="P731" t="str">
            <v>750</v>
          </cell>
        </row>
        <row r="732">
          <cell r="A732">
            <v>7502</v>
          </cell>
          <cell r="B732" t="str">
            <v>331002101259</v>
          </cell>
          <cell r="C732" t="str">
            <v>331</v>
          </cell>
          <cell r="D732" t="str">
            <v>331002</v>
          </cell>
          <cell r="E732" t="str">
            <v>حسابها واسناد پرداختني تجاري</v>
          </cell>
          <cell r="F732" t="str">
            <v>كالاي اماني ديگران نزدما</v>
          </cell>
          <cell r="G732" t="str">
            <v>101259</v>
          </cell>
          <cell r="H732" t="str">
            <v>كارگاه حسينپور خيري</v>
          </cell>
          <cell r="P732" t="str">
            <v>750</v>
          </cell>
        </row>
        <row r="733">
          <cell r="A733">
            <v>7502</v>
          </cell>
          <cell r="B733" t="str">
            <v>331002101595</v>
          </cell>
          <cell r="C733" t="str">
            <v>331</v>
          </cell>
          <cell r="D733" t="str">
            <v>331002</v>
          </cell>
          <cell r="E733" t="str">
            <v>حسابها واسناد پرداختني تجاري</v>
          </cell>
          <cell r="F733" t="str">
            <v>كالاي اماني ديگران نزدما</v>
          </cell>
          <cell r="G733" t="str">
            <v>101595</v>
          </cell>
          <cell r="H733" t="str">
            <v>شركت لنت پارس</v>
          </cell>
          <cell r="P733" t="str">
            <v>750</v>
          </cell>
        </row>
        <row r="734">
          <cell r="A734">
            <v>7502</v>
          </cell>
          <cell r="B734" t="str">
            <v>331002101024</v>
          </cell>
          <cell r="C734" t="str">
            <v>331</v>
          </cell>
          <cell r="D734" t="str">
            <v>331002</v>
          </cell>
          <cell r="E734" t="str">
            <v>حسابها واسناد پرداختني تجاري</v>
          </cell>
          <cell r="F734" t="str">
            <v>كالاي اماني ديگران نزدما</v>
          </cell>
          <cell r="G734" t="str">
            <v>101024</v>
          </cell>
          <cell r="H734" t="str">
            <v>شرکت ماليبل سايپا</v>
          </cell>
          <cell r="P734" t="str">
            <v>750</v>
          </cell>
        </row>
        <row r="735">
          <cell r="A735">
            <v>7502</v>
          </cell>
          <cell r="B735" t="str">
            <v>331002101903</v>
          </cell>
          <cell r="C735" t="str">
            <v>331</v>
          </cell>
          <cell r="D735" t="str">
            <v>331002</v>
          </cell>
          <cell r="E735" t="str">
            <v>حسابها واسناد پرداختني تجاري</v>
          </cell>
          <cell r="F735" t="str">
            <v>كالاي اماني ديگران نزدما</v>
          </cell>
          <cell r="G735" t="str">
            <v>101903</v>
          </cell>
          <cell r="H735" t="str">
            <v>شركت تكسان (تهران)</v>
          </cell>
          <cell r="P735" t="str">
            <v>750</v>
          </cell>
        </row>
        <row r="736">
          <cell r="A736">
            <v>7502</v>
          </cell>
          <cell r="B736" t="str">
            <v>331002101028</v>
          </cell>
          <cell r="C736" t="str">
            <v>331</v>
          </cell>
          <cell r="D736" t="str">
            <v>331002</v>
          </cell>
          <cell r="E736" t="str">
            <v>حسابها واسناد پرداختني تجاري</v>
          </cell>
          <cell r="F736" t="str">
            <v>كالاي اماني ديگران نزدما</v>
          </cell>
          <cell r="G736" t="str">
            <v>101028</v>
          </cell>
          <cell r="H736" t="str">
            <v>شرکت سايپاپيستون</v>
          </cell>
          <cell r="P736" t="str">
            <v>750</v>
          </cell>
        </row>
        <row r="737">
          <cell r="A737">
            <v>7502</v>
          </cell>
          <cell r="B737" t="str">
            <v>331002101238</v>
          </cell>
          <cell r="C737" t="str">
            <v>331</v>
          </cell>
          <cell r="D737" t="str">
            <v>331002</v>
          </cell>
          <cell r="E737" t="str">
            <v>حسابها واسناد پرداختني تجاري</v>
          </cell>
          <cell r="F737" t="str">
            <v>كالاي اماني ديگران نزدما</v>
          </cell>
          <cell r="G737" t="str">
            <v>101238</v>
          </cell>
          <cell r="H737" t="str">
            <v>شرکت ريخته گري تراکتورسازي ايران(سهامي عام)</v>
          </cell>
          <cell r="P737" t="str">
            <v>750</v>
          </cell>
        </row>
        <row r="738">
          <cell r="A738">
            <v>7502</v>
          </cell>
          <cell r="B738" t="str">
            <v>331002101606</v>
          </cell>
          <cell r="C738" t="str">
            <v>331</v>
          </cell>
          <cell r="D738" t="str">
            <v>331002</v>
          </cell>
          <cell r="E738" t="str">
            <v>حسابها واسناد پرداختني تجاري</v>
          </cell>
          <cell r="F738" t="str">
            <v>كالاي اماني ديگران نزدما</v>
          </cell>
          <cell r="G738" t="str">
            <v>101606</v>
          </cell>
          <cell r="H738" t="str">
            <v>شركت معماران توسعه صنعت آلومينيوم(متصا)</v>
          </cell>
          <cell r="P738" t="str">
            <v>750</v>
          </cell>
        </row>
        <row r="739">
          <cell r="A739">
            <v>7502</v>
          </cell>
          <cell r="B739" t="str">
            <v>331002101257</v>
          </cell>
          <cell r="C739" t="str">
            <v>331</v>
          </cell>
          <cell r="D739" t="str">
            <v>331002</v>
          </cell>
          <cell r="E739" t="str">
            <v>حسابها واسناد پرداختني تجاري</v>
          </cell>
          <cell r="F739" t="str">
            <v>كالاي اماني ديگران نزدما</v>
          </cell>
          <cell r="G739" t="str">
            <v>101257</v>
          </cell>
          <cell r="H739" t="str">
            <v>كارگاه فرجزاده</v>
          </cell>
          <cell r="P739" t="str">
            <v>750</v>
          </cell>
        </row>
        <row r="740">
          <cell r="A740">
            <v>7502</v>
          </cell>
          <cell r="B740" t="str">
            <v>331002101414</v>
          </cell>
          <cell r="C740" t="str">
            <v>331</v>
          </cell>
          <cell r="D740" t="str">
            <v>331002</v>
          </cell>
          <cell r="E740" t="str">
            <v>حسابها واسناد پرداختني تجاري</v>
          </cell>
          <cell r="F740" t="str">
            <v>كالاي اماني ديگران نزدما</v>
          </cell>
          <cell r="G740" t="str">
            <v>101414</v>
          </cell>
          <cell r="H740" t="str">
            <v>شركت آذردنده تبريز</v>
          </cell>
          <cell r="P740" t="str">
            <v>750</v>
          </cell>
        </row>
        <row r="741">
          <cell r="A741">
            <v>7502</v>
          </cell>
          <cell r="B741" t="str">
            <v>331002101676</v>
          </cell>
          <cell r="C741" t="str">
            <v>331</v>
          </cell>
          <cell r="D741" t="str">
            <v>331002</v>
          </cell>
          <cell r="E741" t="str">
            <v>حسابها واسناد پرداختني تجاري</v>
          </cell>
          <cell r="F741" t="str">
            <v>كالاي اماني ديگران نزدما</v>
          </cell>
          <cell r="G741" t="str">
            <v>101676</v>
          </cell>
          <cell r="H741" t="str">
            <v>طاها صنعت تبريز</v>
          </cell>
          <cell r="P741" t="str">
            <v>750</v>
          </cell>
        </row>
        <row r="742">
          <cell r="A742">
            <v>7502</v>
          </cell>
          <cell r="B742" t="str">
            <v>331002101682</v>
          </cell>
          <cell r="C742" t="str">
            <v>331</v>
          </cell>
          <cell r="D742" t="str">
            <v>331002</v>
          </cell>
          <cell r="E742" t="str">
            <v>حسابها واسناد پرداختني تجاري</v>
          </cell>
          <cell r="F742" t="str">
            <v>كالاي اماني ديگران نزدما</v>
          </cell>
          <cell r="G742" t="str">
            <v>101682</v>
          </cell>
          <cell r="H742" t="str">
            <v>شركت سحاب تبريز</v>
          </cell>
          <cell r="P742" t="str">
            <v>750</v>
          </cell>
        </row>
        <row r="743">
          <cell r="A743">
            <v>7502</v>
          </cell>
          <cell r="B743" t="str">
            <v>331002101214</v>
          </cell>
          <cell r="C743" t="str">
            <v>331</v>
          </cell>
          <cell r="D743" t="str">
            <v>331002</v>
          </cell>
          <cell r="E743" t="str">
            <v>حسابها واسناد پرداختني تجاري</v>
          </cell>
          <cell r="F743" t="str">
            <v>كالاي اماني ديگران نزدما</v>
          </cell>
          <cell r="G743" t="str">
            <v>101214</v>
          </cell>
          <cell r="H743" t="str">
            <v>ديسکي لنت</v>
          </cell>
          <cell r="P743" t="str">
            <v>750</v>
          </cell>
        </row>
        <row r="744">
          <cell r="A744">
            <v>5200</v>
          </cell>
          <cell r="B744" t="str">
            <v>331004101001</v>
          </cell>
          <cell r="C744" t="str">
            <v>331</v>
          </cell>
          <cell r="D744" t="str">
            <v>331004</v>
          </cell>
          <cell r="E744" t="str">
            <v>حسابها واسناد پرداختني تجاري</v>
          </cell>
          <cell r="F744" t="str">
            <v>معلق خريد</v>
          </cell>
          <cell r="G744" t="str">
            <v>101001</v>
          </cell>
          <cell r="H744" t="str">
            <v>شرکت مگا موتورفروش قطعات خودرو</v>
          </cell>
          <cell r="P744" t="str">
            <v>520</v>
          </cell>
        </row>
        <row r="745">
          <cell r="A745">
            <v>1200</v>
          </cell>
          <cell r="B745" t="str">
            <v>331004101676</v>
          </cell>
          <cell r="C745" t="str">
            <v>331</v>
          </cell>
          <cell r="D745" t="str">
            <v>331004</v>
          </cell>
          <cell r="E745" t="str">
            <v>حسابها واسناد پرداختني تجاري</v>
          </cell>
          <cell r="F745" t="str">
            <v>معلق خريد</v>
          </cell>
          <cell r="G745" t="str">
            <v>101676</v>
          </cell>
          <cell r="H745" t="str">
            <v>طاها صنعت تبريز</v>
          </cell>
          <cell r="P745" t="str">
            <v>120</v>
          </cell>
        </row>
        <row r="746">
          <cell r="A746">
            <v>1215</v>
          </cell>
          <cell r="B746" t="str">
            <v>331004101252</v>
          </cell>
          <cell r="C746" t="str">
            <v>331</v>
          </cell>
          <cell r="D746" t="str">
            <v>331004</v>
          </cell>
          <cell r="E746" t="str">
            <v>حسابها واسناد پرداختني تجاري</v>
          </cell>
          <cell r="F746" t="str">
            <v>معلق خريد</v>
          </cell>
          <cell r="G746" t="str">
            <v>101252</v>
          </cell>
          <cell r="H746" t="str">
            <v>شرکت مهندسي لاستيك يمين خراسان</v>
          </cell>
          <cell r="P746" t="str">
            <v>121</v>
          </cell>
        </row>
        <row r="747">
          <cell r="A747">
            <v>1216</v>
          </cell>
          <cell r="B747" t="str">
            <v>331004101748</v>
          </cell>
          <cell r="C747" t="str">
            <v>331</v>
          </cell>
          <cell r="D747" t="str">
            <v>331004</v>
          </cell>
          <cell r="E747" t="str">
            <v>حسابها واسناد پرداختني تجاري</v>
          </cell>
          <cell r="F747" t="str">
            <v>معلق خريد</v>
          </cell>
          <cell r="G747" t="str">
            <v>101748</v>
          </cell>
          <cell r="H747" t="str">
            <v>شركت سهند پولاد</v>
          </cell>
          <cell r="P747" t="str">
            <v>121</v>
          </cell>
        </row>
        <row r="748">
          <cell r="A748">
            <v>1200</v>
          </cell>
          <cell r="B748" t="str">
            <v>331004101799</v>
          </cell>
          <cell r="C748" t="str">
            <v>331</v>
          </cell>
          <cell r="D748" t="str">
            <v>331004</v>
          </cell>
          <cell r="E748" t="str">
            <v>حسابها واسناد پرداختني تجاري</v>
          </cell>
          <cell r="F748" t="str">
            <v>معلق خريد</v>
          </cell>
          <cell r="G748" t="str">
            <v>101799</v>
          </cell>
          <cell r="H748" t="str">
            <v>شركت ريخته گري چشمه سار زنجان</v>
          </cell>
          <cell r="P748" t="str">
            <v>120</v>
          </cell>
        </row>
        <row r="749">
          <cell r="A749">
            <v>1212</v>
          </cell>
          <cell r="B749" t="str">
            <v>331004101279</v>
          </cell>
          <cell r="C749" t="str">
            <v>331</v>
          </cell>
          <cell r="D749" t="str">
            <v>331004</v>
          </cell>
          <cell r="E749" t="str">
            <v>حسابها واسناد پرداختني تجاري</v>
          </cell>
          <cell r="F749" t="str">
            <v>معلق خريد</v>
          </cell>
          <cell r="G749" t="str">
            <v>101279</v>
          </cell>
          <cell r="H749" t="str">
            <v>جبارپور بنيادي مهندس محمد</v>
          </cell>
          <cell r="P749" t="str">
            <v>121</v>
          </cell>
        </row>
        <row r="750">
          <cell r="A750">
            <v>1234</v>
          </cell>
          <cell r="B750" t="str">
            <v>331004101589</v>
          </cell>
          <cell r="C750" t="str">
            <v>331</v>
          </cell>
          <cell r="D750" t="str">
            <v>331004</v>
          </cell>
          <cell r="E750" t="str">
            <v>حسابها واسناد پرداختني تجاري</v>
          </cell>
          <cell r="F750" t="str">
            <v>معلق خريد</v>
          </cell>
          <cell r="G750" t="str">
            <v>101589</v>
          </cell>
          <cell r="H750" t="str">
            <v>ريخته گري سهند آذرين</v>
          </cell>
          <cell r="P750" t="str">
            <v>123</v>
          </cell>
        </row>
        <row r="751">
          <cell r="A751">
            <v>1200</v>
          </cell>
          <cell r="B751" t="str">
            <v>331004101224</v>
          </cell>
          <cell r="C751" t="str">
            <v>331</v>
          </cell>
          <cell r="D751" t="str">
            <v>331004</v>
          </cell>
          <cell r="E751" t="str">
            <v>حسابها واسناد پرداختني تجاري</v>
          </cell>
          <cell r="F751" t="str">
            <v>معلق خريد</v>
          </cell>
          <cell r="G751" t="str">
            <v>101224</v>
          </cell>
          <cell r="H751" t="str">
            <v>شرکت فولاد فرايند شهريار</v>
          </cell>
          <cell r="P751" t="str">
            <v>120</v>
          </cell>
        </row>
        <row r="752">
          <cell r="A752">
            <v>1226</v>
          </cell>
          <cell r="B752" t="str">
            <v>331004101690</v>
          </cell>
          <cell r="C752" t="str">
            <v>331</v>
          </cell>
          <cell r="D752" t="str">
            <v>331004</v>
          </cell>
          <cell r="E752" t="str">
            <v>حسابها واسناد پرداختني تجاري</v>
          </cell>
          <cell r="F752" t="str">
            <v>معلق خريد</v>
          </cell>
          <cell r="G752" t="str">
            <v>101690</v>
          </cell>
          <cell r="H752" t="str">
            <v>شركت پيشگام لاستيك بارثاوا</v>
          </cell>
          <cell r="P752" t="str">
            <v>122</v>
          </cell>
        </row>
        <row r="753">
          <cell r="A753">
            <v>1200</v>
          </cell>
          <cell r="B753" t="str">
            <v>331004101673</v>
          </cell>
          <cell r="C753" t="str">
            <v>331</v>
          </cell>
          <cell r="D753" t="str">
            <v>331004</v>
          </cell>
          <cell r="E753" t="str">
            <v>حسابها واسناد پرداختني تجاري</v>
          </cell>
          <cell r="F753" t="str">
            <v>معلق خريد</v>
          </cell>
          <cell r="G753" t="str">
            <v>101673</v>
          </cell>
          <cell r="H753" t="str">
            <v>قطعه سازي ابوذر</v>
          </cell>
          <cell r="P753" t="str">
            <v>120</v>
          </cell>
        </row>
        <row r="754">
          <cell r="A754">
            <v>1200</v>
          </cell>
          <cell r="B754" t="str">
            <v>331004101594</v>
          </cell>
          <cell r="C754" t="str">
            <v>331</v>
          </cell>
          <cell r="D754" t="str">
            <v>331004</v>
          </cell>
          <cell r="E754" t="str">
            <v>حسابها واسناد پرداختني تجاري</v>
          </cell>
          <cell r="F754" t="str">
            <v>معلق خريد</v>
          </cell>
          <cell r="G754" t="str">
            <v>101594</v>
          </cell>
          <cell r="H754" t="str">
            <v>شركت تك كاران</v>
          </cell>
          <cell r="P754" t="str">
            <v>120</v>
          </cell>
        </row>
        <row r="755">
          <cell r="A755">
            <v>1219</v>
          </cell>
          <cell r="B755" t="str">
            <v>331004101238</v>
          </cell>
          <cell r="C755" t="str">
            <v>331</v>
          </cell>
          <cell r="D755" t="str">
            <v>331004</v>
          </cell>
          <cell r="E755" t="str">
            <v>حسابها واسناد پرداختني تجاري</v>
          </cell>
          <cell r="F755" t="str">
            <v>معلق خريد</v>
          </cell>
          <cell r="G755" t="str">
            <v>101238</v>
          </cell>
          <cell r="H755" t="str">
            <v>شرکت ريخته گري تراکتورسازي ايران(سهامي عام)</v>
          </cell>
          <cell r="P755" t="str">
            <v>121</v>
          </cell>
        </row>
        <row r="756">
          <cell r="A756">
            <v>1233</v>
          </cell>
          <cell r="B756" t="str">
            <v>331004101262</v>
          </cell>
          <cell r="C756" t="str">
            <v>331</v>
          </cell>
          <cell r="D756" t="str">
            <v>331004</v>
          </cell>
          <cell r="E756" t="str">
            <v>حسابها واسناد پرداختني تجاري</v>
          </cell>
          <cell r="F756" t="str">
            <v>معلق خريد</v>
          </cell>
          <cell r="G756" t="str">
            <v>101262</v>
          </cell>
          <cell r="H756" t="str">
            <v>شركت صنايع لاستيك توس</v>
          </cell>
          <cell r="P756" t="str">
            <v>123</v>
          </cell>
        </row>
        <row r="757">
          <cell r="A757">
            <v>1224</v>
          </cell>
          <cell r="B757" t="str">
            <v>331004101532</v>
          </cell>
          <cell r="C757" t="str">
            <v>331</v>
          </cell>
          <cell r="D757" t="str">
            <v>331004</v>
          </cell>
          <cell r="E757" t="str">
            <v>حسابها واسناد پرداختني تجاري</v>
          </cell>
          <cell r="F757" t="str">
            <v>معلق خريد</v>
          </cell>
          <cell r="G757" t="str">
            <v>101532</v>
          </cell>
          <cell r="H757" t="str">
            <v>قطعه سازي مروستي</v>
          </cell>
          <cell r="P757" t="str">
            <v>122</v>
          </cell>
        </row>
        <row r="758">
          <cell r="A758">
            <v>1230</v>
          </cell>
          <cell r="B758" t="str">
            <v>331004101751</v>
          </cell>
          <cell r="C758" t="str">
            <v>331</v>
          </cell>
          <cell r="D758" t="str">
            <v>331004</v>
          </cell>
          <cell r="E758" t="str">
            <v>حسابها واسناد پرداختني تجاري</v>
          </cell>
          <cell r="F758" t="str">
            <v>معلق خريد</v>
          </cell>
          <cell r="G758" t="str">
            <v>101751</v>
          </cell>
          <cell r="H758" t="str">
            <v>قطعه سازي محمودي</v>
          </cell>
          <cell r="P758" t="str">
            <v>123</v>
          </cell>
        </row>
        <row r="759">
          <cell r="A759">
            <v>1232</v>
          </cell>
          <cell r="B759" t="str">
            <v>331004101664</v>
          </cell>
          <cell r="C759" t="str">
            <v>331</v>
          </cell>
          <cell r="D759" t="str">
            <v>331004</v>
          </cell>
          <cell r="E759" t="str">
            <v>حسابها واسناد پرداختني تجاري</v>
          </cell>
          <cell r="F759" t="str">
            <v>معلق خريد</v>
          </cell>
          <cell r="G759" t="str">
            <v>101664</v>
          </cell>
          <cell r="H759" t="str">
            <v>گروه صنعتي سانترال</v>
          </cell>
          <cell r="P759" t="str">
            <v>123</v>
          </cell>
        </row>
        <row r="760">
          <cell r="A760">
            <v>1223</v>
          </cell>
          <cell r="B760" t="str">
            <v>331004101277</v>
          </cell>
          <cell r="C760" t="str">
            <v>331</v>
          </cell>
          <cell r="D760" t="str">
            <v>331004</v>
          </cell>
          <cell r="E760" t="str">
            <v>حسابها واسناد پرداختني تجاري</v>
          </cell>
          <cell r="F760" t="str">
            <v>معلق خريد</v>
          </cell>
          <cell r="G760" t="str">
            <v>101277</v>
          </cell>
          <cell r="H760" t="str">
            <v>فنر سازي پارس صنعت</v>
          </cell>
          <cell r="P760" t="str">
            <v>122</v>
          </cell>
        </row>
        <row r="761">
          <cell r="A761">
            <v>1218</v>
          </cell>
          <cell r="B761" t="str">
            <v>331004101298</v>
          </cell>
          <cell r="C761" t="str">
            <v>331</v>
          </cell>
          <cell r="D761" t="str">
            <v>331004</v>
          </cell>
          <cell r="E761" t="str">
            <v>حسابها واسناد پرداختني تجاري</v>
          </cell>
          <cell r="F761" t="str">
            <v>معلق خريد</v>
          </cell>
          <cell r="G761" t="str">
            <v>101298</v>
          </cell>
          <cell r="H761" t="str">
            <v>صابريدک</v>
          </cell>
          <cell r="P761" t="str">
            <v>121</v>
          </cell>
        </row>
        <row r="762">
          <cell r="A762">
            <v>1200</v>
          </cell>
          <cell r="B762" t="str">
            <v>331004101610</v>
          </cell>
          <cell r="C762" t="str">
            <v>331</v>
          </cell>
          <cell r="D762" t="str">
            <v>331004</v>
          </cell>
          <cell r="E762" t="str">
            <v>حسابها واسناد پرداختني تجاري</v>
          </cell>
          <cell r="F762" t="str">
            <v>معلق خريد</v>
          </cell>
          <cell r="G762" t="str">
            <v>101610</v>
          </cell>
          <cell r="H762" t="str">
            <v>قطعه سازي محمد</v>
          </cell>
          <cell r="P762" t="str">
            <v>120</v>
          </cell>
        </row>
        <row r="763">
          <cell r="A763">
            <v>1200</v>
          </cell>
          <cell r="B763" t="str">
            <v>331004101218</v>
          </cell>
          <cell r="C763" t="str">
            <v>331</v>
          </cell>
          <cell r="D763" t="str">
            <v>331004</v>
          </cell>
          <cell r="E763" t="str">
            <v>حسابها واسناد پرداختني تجاري</v>
          </cell>
          <cell r="F763" t="str">
            <v>معلق خريد</v>
          </cell>
          <cell r="G763" t="str">
            <v>101218</v>
          </cell>
          <cell r="H763" t="str">
            <v>شرکت ريخته گري ماشين سازي تبريز</v>
          </cell>
          <cell r="P763" t="str">
            <v>120</v>
          </cell>
        </row>
        <row r="764">
          <cell r="A764">
            <v>1200</v>
          </cell>
          <cell r="B764" t="str">
            <v>331004101944</v>
          </cell>
          <cell r="C764" t="str">
            <v>331</v>
          </cell>
          <cell r="D764" t="str">
            <v>331004</v>
          </cell>
          <cell r="E764" t="str">
            <v>حسابها واسناد پرداختني تجاري</v>
          </cell>
          <cell r="F764" t="str">
            <v>معلق خريد</v>
          </cell>
          <cell r="G764" t="str">
            <v>101944</v>
          </cell>
          <cell r="H764" t="str">
            <v>شرکت آسان حديد اروميه</v>
          </cell>
          <cell r="P764" t="str">
            <v>120</v>
          </cell>
        </row>
        <row r="765">
          <cell r="A765">
            <v>1200</v>
          </cell>
          <cell r="B765" t="str">
            <v>331004101301</v>
          </cell>
          <cell r="C765" t="str">
            <v>331</v>
          </cell>
          <cell r="D765" t="str">
            <v>331004</v>
          </cell>
          <cell r="E765" t="str">
            <v>حسابها واسناد پرداختني تجاري</v>
          </cell>
          <cell r="F765" t="str">
            <v>معلق خريد</v>
          </cell>
          <cell r="G765" t="str">
            <v>101301</v>
          </cell>
          <cell r="H765" t="str">
            <v>كارتن سحر تبريز</v>
          </cell>
          <cell r="P765" t="str">
            <v>120</v>
          </cell>
        </row>
        <row r="766">
          <cell r="A766">
            <v>1200</v>
          </cell>
          <cell r="B766" t="str">
            <v>331004101699</v>
          </cell>
          <cell r="C766" t="str">
            <v>331</v>
          </cell>
          <cell r="D766" t="str">
            <v>331004</v>
          </cell>
          <cell r="E766" t="str">
            <v>حسابها واسناد پرداختني تجاري</v>
          </cell>
          <cell r="F766" t="str">
            <v>معلق خريد</v>
          </cell>
          <cell r="G766" t="str">
            <v>101699</v>
          </cell>
          <cell r="H766" t="str">
            <v>متفرقه</v>
          </cell>
          <cell r="P766" t="str">
            <v>120</v>
          </cell>
        </row>
        <row r="767">
          <cell r="A767">
            <v>1200</v>
          </cell>
          <cell r="B767" t="str">
            <v>331004101515</v>
          </cell>
          <cell r="C767" t="str">
            <v>331</v>
          </cell>
          <cell r="D767" t="str">
            <v>331004</v>
          </cell>
          <cell r="E767" t="str">
            <v>حسابها واسناد پرداختني تجاري</v>
          </cell>
          <cell r="F767" t="str">
            <v>معلق خريد</v>
          </cell>
          <cell r="G767" t="str">
            <v>101515</v>
          </cell>
          <cell r="H767" t="str">
            <v>شرکت پارس صنعت تبريز</v>
          </cell>
          <cell r="P767" t="str">
            <v>120</v>
          </cell>
        </row>
        <row r="768">
          <cell r="A768">
            <v>1200</v>
          </cell>
          <cell r="B768" t="str">
            <v>331004101288</v>
          </cell>
          <cell r="C768" t="str">
            <v>331</v>
          </cell>
          <cell r="D768" t="str">
            <v>331004</v>
          </cell>
          <cell r="E768" t="str">
            <v>حسابها واسناد پرداختني تجاري</v>
          </cell>
          <cell r="F768" t="str">
            <v>معلق خريد</v>
          </cell>
          <cell r="G768" t="str">
            <v>101288</v>
          </cell>
          <cell r="H768" t="str">
            <v>توفيق صنعت</v>
          </cell>
          <cell r="P768" t="str">
            <v>120</v>
          </cell>
        </row>
        <row r="769">
          <cell r="A769">
            <v>1200</v>
          </cell>
          <cell r="B769" t="str">
            <v>331004101680</v>
          </cell>
          <cell r="C769" t="str">
            <v>331</v>
          </cell>
          <cell r="D769" t="str">
            <v>331004</v>
          </cell>
          <cell r="E769" t="str">
            <v>حسابها واسناد پرداختني تجاري</v>
          </cell>
          <cell r="F769" t="str">
            <v>معلق خريد</v>
          </cell>
          <cell r="G769" t="str">
            <v>101680</v>
          </cell>
          <cell r="H769" t="str">
            <v>شركت ريخته گري دانا روش انديشه</v>
          </cell>
          <cell r="P769" t="str">
            <v>120</v>
          </cell>
        </row>
        <row r="770">
          <cell r="A770">
            <v>1200</v>
          </cell>
          <cell r="B770" t="str">
            <v>331004101793</v>
          </cell>
          <cell r="C770" t="str">
            <v>331</v>
          </cell>
          <cell r="D770" t="str">
            <v>331004</v>
          </cell>
          <cell r="E770" t="str">
            <v>حسابها واسناد پرداختني تجاري</v>
          </cell>
          <cell r="F770" t="str">
            <v>معلق خريد</v>
          </cell>
          <cell r="G770" t="str">
            <v>101793</v>
          </cell>
          <cell r="H770" t="str">
            <v>شركت كار سازان</v>
          </cell>
          <cell r="P770" t="str">
            <v>120</v>
          </cell>
        </row>
        <row r="771">
          <cell r="A771">
            <v>1200</v>
          </cell>
          <cell r="B771" t="str">
            <v>331004101451</v>
          </cell>
          <cell r="C771" t="str">
            <v>331</v>
          </cell>
          <cell r="D771" t="str">
            <v>331004</v>
          </cell>
          <cell r="E771" t="str">
            <v>حسابها واسناد پرداختني تجاري</v>
          </cell>
          <cell r="F771" t="str">
            <v>معلق خريد</v>
          </cell>
          <cell r="G771" t="str">
            <v>101451</v>
          </cell>
          <cell r="H771" t="str">
            <v>گروه صنعتي كاوه</v>
          </cell>
          <cell r="P771" t="str">
            <v>120</v>
          </cell>
        </row>
        <row r="772">
          <cell r="A772">
            <v>1200</v>
          </cell>
          <cell r="B772" t="str">
            <v>331004101935</v>
          </cell>
          <cell r="C772" t="str">
            <v>331</v>
          </cell>
          <cell r="D772" t="str">
            <v>331004</v>
          </cell>
          <cell r="E772" t="str">
            <v>حسابها واسناد پرداختني تجاري</v>
          </cell>
          <cell r="F772" t="str">
            <v>معلق خريد</v>
          </cell>
          <cell r="G772" t="str">
            <v>101935</v>
          </cell>
          <cell r="H772" t="str">
            <v>شركت ريخته گري توحيد خراسان</v>
          </cell>
          <cell r="P772" t="str">
            <v>120</v>
          </cell>
        </row>
        <row r="773">
          <cell r="A773">
            <v>1305</v>
          </cell>
          <cell r="B773" t="str">
            <v>332001101790</v>
          </cell>
          <cell r="C773" t="str">
            <v>332</v>
          </cell>
          <cell r="D773" t="str">
            <v>332001</v>
          </cell>
          <cell r="E773" t="str">
            <v>ساير حسابها و اسناد پرداختني</v>
          </cell>
          <cell r="F773" t="str">
            <v>مالياتهاي تكليفي</v>
          </cell>
          <cell r="G773" t="str">
            <v>101790</v>
          </cell>
          <cell r="H773" t="str">
            <v>دارائي شعبه تبريز(ماليات حقوق)</v>
          </cell>
          <cell r="P773" t="str">
            <v>130</v>
          </cell>
        </row>
        <row r="774">
          <cell r="A774">
            <v>1305</v>
          </cell>
          <cell r="B774" t="str">
            <v>332001101812</v>
          </cell>
          <cell r="C774" t="str">
            <v>332</v>
          </cell>
          <cell r="D774" t="str">
            <v>332001</v>
          </cell>
          <cell r="E774" t="str">
            <v>ساير حسابها و اسناد پرداختني</v>
          </cell>
          <cell r="F774" t="str">
            <v>مالياتهاي تكليفي</v>
          </cell>
          <cell r="G774" t="str">
            <v>101812</v>
          </cell>
          <cell r="H774" t="str">
            <v>اداره دارائي(اشخاص ثالث)</v>
          </cell>
          <cell r="P774" t="str">
            <v>130</v>
          </cell>
        </row>
        <row r="775">
          <cell r="A775">
            <v>1303</v>
          </cell>
          <cell r="B775" t="str">
            <v>332002101792</v>
          </cell>
          <cell r="C775" t="str">
            <v>332</v>
          </cell>
          <cell r="D775" t="str">
            <v>332002</v>
          </cell>
          <cell r="E775" t="str">
            <v>ساير حسابها و اسناد پرداختني</v>
          </cell>
          <cell r="F775" t="str">
            <v>حق بيمه هاي پرداختني</v>
          </cell>
          <cell r="G775" t="str">
            <v>101792</v>
          </cell>
          <cell r="H775" t="str">
            <v>سازمان تامين اجتماعي شعبه يك تبريز</v>
          </cell>
          <cell r="P775" t="str">
            <v>130</v>
          </cell>
        </row>
        <row r="776">
          <cell r="A776">
            <v>1303</v>
          </cell>
          <cell r="B776" t="str">
            <v>332002101468</v>
          </cell>
          <cell r="C776" t="str">
            <v>332</v>
          </cell>
          <cell r="D776" t="str">
            <v>332002</v>
          </cell>
          <cell r="E776" t="str">
            <v>ساير حسابها و اسناد پرداختني</v>
          </cell>
          <cell r="F776" t="str">
            <v>حق بيمه هاي پرداختني</v>
          </cell>
          <cell r="G776" t="str">
            <v>101468</v>
          </cell>
          <cell r="H776" t="str">
            <v>شرکت خدمات بيمه اي رايان سايپا(بيمه درماني و تکميلي)</v>
          </cell>
          <cell r="P776" t="str">
            <v>130</v>
          </cell>
        </row>
        <row r="777">
          <cell r="A777">
            <v>1303</v>
          </cell>
          <cell r="B777" t="str">
            <v>332002101360</v>
          </cell>
          <cell r="C777" t="str">
            <v>332</v>
          </cell>
          <cell r="D777" t="str">
            <v>332002</v>
          </cell>
          <cell r="E777" t="str">
            <v>ساير حسابها و اسناد پرداختني</v>
          </cell>
          <cell r="F777" t="str">
            <v>حق بيمه هاي پرداختني</v>
          </cell>
          <cell r="G777" t="str">
            <v>101360</v>
          </cell>
          <cell r="H777" t="str">
            <v>سازمان تامين اجتماعي 25</v>
          </cell>
          <cell r="P777" t="str">
            <v>130</v>
          </cell>
        </row>
        <row r="778">
          <cell r="A778">
            <v>1303</v>
          </cell>
          <cell r="B778" t="str">
            <v>332002101453</v>
          </cell>
          <cell r="C778" t="str">
            <v>332</v>
          </cell>
          <cell r="D778" t="str">
            <v>332002</v>
          </cell>
          <cell r="E778" t="str">
            <v>ساير حسابها و اسناد پرداختني</v>
          </cell>
          <cell r="F778" t="str">
            <v>حق بيمه هاي پرداختني</v>
          </cell>
          <cell r="G778" t="str">
            <v>101453</v>
          </cell>
          <cell r="H778" t="str">
            <v>شرکت بيمه رايان سايپا(حريق)</v>
          </cell>
          <cell r="P778" t="str">
            <v>130</v>
          </cell>
        </row>
        <row r="779">
          <cell r="A779">
            <v>1303</v>
          </cell>
          <cell r="B779" t="str">
            <v>332002101501</v>
          </cell>
          <cell r="C779" t="str">
            <v>332</v>
          </cell>
          <cell r="D779" t="str">
            <v>332002</v>
          </cell>
          <cell r="E779" t="str">
            <v>ساير حسابها و اسناد پرداختني</v>
          </cell>
          <cell r="F779" t="str">
            <v>حق بيمه هاي پرداختني</v>
          </cell>
          <cell r="G779" t="str">
            <v>101501</v>
          </cell>
          <cell r="H779" t="str">
            <v>شركت خدمات بيمه اي رايان سايپا(بيمه مدني كارفرما)</v>
          </cell>
          <cell r="P779" t="str">
            <v>130</v>
          </cell>
        </row>
        <row r="780">
          <cell r="A780">
            <v>1303</v>
          </cell>
          <cell r="B780" t="str">
            <v>332002101331</v>
          </cell>
          <cell r="C780" t="str">
            <v>332</v>
          </cell>
          <cell r="D780" t="str">
            <v>332002</v>
          </cell>
          <cell r="E780" t="str">
            <v>ساير حسابها و اسناد پرداختني</v>
          </cell>
          <cell r="F780" t="str">
            <v>حق بيمه هاي پرداختني</v>
          </cell>
          <cell r="G780" t="str">
            <v>101331</v>
          </cell>
          <cell r="H780" t="str">
            <v>شرکت خدماتي سيوان(رحيم ملوکي )</v>
          </cell>
          <cell r="P780" t="str">
            <v>130</v>
          </cell>
        </row>
        <row r="781">
          <cell r="A781">
            <v>1303</v>
          </cell>
          <cell r="B781" t="str">
            <v>332002101467</v>
          </cell>
          <cell r="C781" t="str">
            <v>332</v>
          </cell>
          <cell r="D781" t="str">
            <v>332002</v>
          </cell>
          <cell r="E781" t="str">
            <v>ساير حسابها و اسناد پرداختني</v>
          </cell>
          <cell r="F781" t="str">
            <v>حق بيمه هاي پرداختني</v>
          </cell>
          <cell r="G781" t="str">
            <v>101467</v>
          </cell>
          <cell r="H781" t="str">
            <v>شرکت خدمات بيمه اي رايان سايپا(بيمه عمروحوادث)</v>
          </cell>
          <cell r="P781" t="str">
            <v>130</v>
          </cell>
        </row>
        <row r="782">
          <cell r="A782">
            <v>1303</v>
          </cell>
          <cell r="B782" t="str">
            <v>332002101791</v>
          </cell>
          <cell r="C782" t="str">
            <v>332</v>
          </cell>
          <cell r="D782" t="str">
            <v>332002</v>
          </cell>
          <cell r="E782" t="str">
            <v>ساير حسابها و اسناد پرداختني</v>
          </cell>
          <cell r="F782" t="str">
            <v>حق بيمه هاي پرداختني</v>
          </cell>
          <cell r="G782" t="str">
            <v>101791</v>
          </cell>
          <cell r="H782" t="str">
            <v>صندوق حمايت و بازنشستگي آينده ساز</v>
          </cell>
          <cell r="P782" t="str">
            <v>130</v>
          </cell>
        </row>
        <row r="783">
          <cell r="A783">
            <v>1303</v>
          </cell>
          <cell r="B783" t="str">
            <v>332002101828</v>
          </cell>
          <cell r="C783" t="str">
            <v>332</v>
          </cell>
          <cell r="D783" t="str">
            <v>332002</v>
          </cell>
          <cell r="E783" t="str">
            <v>ساير حسابها و اسناد پرداختني</v>
          </cell>
          <cell r="F783" t="str">
            <v>حق بيمه هاي پرداختني</v>
          </cell>
          <cell r="G783" t="str">
            <v>101828</v>
          </cell>
          <cell r="H783" t="str">
            <v>شركت بيمه رايان سايپا (طرح مخصوص ليفتراك)</v>
          </cell>
          <cell r="P783" t="str">
            <v>130</v>
          </cell>
        </row>
        <row r="784">
          <cell r="A784">
            <v>1304</v>
          </cell>
          <cell r="B784" t="str">
            <v>332004103002</v>
          </cell>
          <cell r="C784" t="str">
            <v>332</v>
          </cell>
          <cell r="D784" t="str">
            <v>332004</v>
          </cell>
          <cell r="E784" t="str">
            <v>ساير حسابها و اسناد پرداختني</v>
          </cell>
          <cell r="F784" t="str">
            <v>حقوق پرداختني و مزاياي پرداختني</v>
          </cell>
          <cell r="G784" t="str">
            <v>103002</v>
          </cell>
          <cell r="H784" t="str">
            <v>ساير پرداختها</v>
          </cell>
          <cell r="P784" t="str">
            <v>130</v>
          </cell>
        </row>
        <row r="785">
          <cell r="A785">
            <v>1304</v>
          </cell>
          <cell r="B785" t="str">
            <v>332004110400</v>
          </cell>
          <cell r="C785" t="str">
            <v>332</v>
          </cell>
          <cell r="D785" t="str">
            <v>332004</v>
          </cell>
          <cell r="E785" t="str">
            <v>ساير حسابها و اسناد پرداختني</v>
          </cell>
          <cell r="F785" t="str">
            <v>حقوق پرداختني و مزاياي پرداختني</v>
          </cell>
          <cell r="G785" t="str">
            <v>110400</v>
          </cell>
          <cell r="H785" t="str">
            <v>ذخيره بهره وري امورمالي</v>
          </cell>
          <cell r="P785" t="str">
            <v>130</v>
          </cell>
        </row>
        <row r="786">
          <cell r="A786">
            <v>1304</v>
          </cell>
          <cell r="B786" t="str">
            <v>332004110301</v>
          </cell>
          <cell r="C786" t="str">
            <v>332</v>
          </cell>
          <cell r="D786" t="str">
            <v>332004</v>
          </cell>
          <cell r="E786" t="str">
            <v>ساير حسابها و اسناد پرداختني</v>
          </cell>
          <cell r="F786" t="str">
            <v>حقوق پرداختني و مزاياي پرداختني</v>
          </cell>
          <cell r="G786" t="str">
            <v>110301</v>
          </cell>
          <cell r="H786" t="str">
            <v>ذخيره بهره وري  حراست</v>
          </cell>
          <cell r="P786" t="str">
            <v>130</v>
          </cell>
        </row>
        <row r="787">
          <cell r="A787">
            <v>1304</v>
          </cell>
          <cell r="B787" t="str">
            <v>332004110103</v>
          </cell>
          <cell r="C787" t="str">
            <v>332</v>
          </cell>
          <cell r="D787" t="str">
            <v>332004</v>
          </cell>
          <cell r="E787" t="str">
            <v>ساير حسابها و اسناد پرداختني</v>
          </cell>
          <cell r="F787" t="str">
            <v>حقوق پرداختني و مزاياي پرداختني</v>
          </cell>
          <cell r="G787" t="str">
            <v>110103</v>
          </cell>
          <cell r="H787" t="str">
            <v>ذخيره بهره وري ساخت و توليد</v>
          </cell>
          <cell r="P787" t="str">
            <v>130</v>
          </cell>
        </row>
        <row r="788">
          <cell r="A788">
            <v>1304</v>
          </cell>
          <cell r="B788" t="str">
            <v>332004110101</v>
          </cell>
          <cell r="C788" t="str">
            <v>332</v>
          </cell>
          <cell r="D788" t="str">
            <v>332004</v>
          </cell>
          <cell r="E788" t="str">
            <v>ساير حسابها و اسناد پرداختني</v>
          </cell>
          <cell r="F788" t="str">
            <v>حقوق پرداختني و مزاياي پرداختني</v>
          </cell>
          <cell r="G788" t="str">
            <v>110101</v>
          </cell>
          <cell r="H788" t="str">
            <v>ذخيره بهره وري تحقيقات مهندسي</v>
          </cell>
          <cell r="P788" t="str">
            <v>130</v>
          </cell>
        </row>
        <row r="789">
          <cell r="A789">
            <v>1304</v>
          </cell>
          <cell r="B789" t="str">
            <v>332004110302</v>
          </cell>
          <cell r="C789" t="str">
            <v>332</v>
          </cell>
          <cell r="D789" t="str">
            <v>332004</v>
          </cell>
          <cell r="E789" t="str">
            <v>ساير حسابها و اسناد پرداختني</v>
          </cell>
          <cell r="F789" t="str">
            <v>حقوق پرداختني و مزاياي پرداختني</v>
          </cell>
          <cell r="G789" t="str">
            <v>110302</v>
          </cell>
          <cell r="H789" t="str">
            <v>ذخيره بهره وري خدمات فني</v>
          </cell>
          <cell r="P789" t="str">
            <v>130</v>
          </cell>
        </row>
        <row r="790">
          <cell r="A790">
            <v>1304</v>
          </cell>
          <cell r="B790" t="str">
            <v>332004300113</v>
          </cell>
          <cell r="C790" t="str">
            <v>332</v>
          </cell>
          <cell r="D790" t="str">
            <v>332004</v>
          </cell>
          <cell r="E790" t="str">
            <v>ساير حسابها و اسناد پرداختني</v>
          </cell>
          <cell r="F790" t="str">
            <v>حقوق پرداختني و مزاياي پرداختني</v>
          </cell>
          <cell r="G790" t="str">
            <v>300113</v>
          </cell>
          <cell r="H790" t="str">
            <v>باغباني خضرلو منوچهر</v>
          </cell>
          <cell r="P790" t="str">
            <v>130</v>
          </cell>
        </row>
        <row r="791">
          <cell r="A791">
            <v>1304</v>
          </cell>
          <cell r="B791" t="str">
            <v>332004110104</v>
          </cell>
          <cell r="C791" t="str">
            <v>332</v>
          </cell>
          <cell r="D791" t="str">
            <v>332004</v>
          </cell>
          <cell r="E791" t="str">
            <v>ساير حسابها و اسناد پرداختني</v>
          </cell>
          <cell r="F791" t="str">
            <v>حقوق پرداختني و مزاياي پرداختني</v>
          </cell>
          <cell r="G791" t="str">
            <v>110104</v>
          </cell>
          <cell r="H791" t="str">
            <v>ذخيره بهره وري كنترل كيفي</v>
          </cell>
          <cell r="P791" t="str">
            <v>130</v>
          </cell>
        </row>
        <row r="792">
          <cell r="A792">
            <v>1304</v>
          </cell>
          <cell r="B792" t="str">
            <v>332004110403</v>
          </cell>
          <cell r="C792" t="str">
            <v>332</v>
          </cell>
          <cell r="D792" t="str">
            <v>332004</v>
          </cell>
          <cell r="E792" t="str">
            <v>ساير حسابها و اسناد پرداختني</v>
          </cell>
          <cell r="F792" t="str">
            <v>حقوق پرداختني و مزاياي پرداختني</v>
          </cell>
          <cell r="G792" t="str">
            <v>110403</v>
          </cell>
          <cell r="H792" t="str">
            <v>ذخيره بهره وري امور اداري</v>
          </cell>
          <cell r="P792" t="str">
            <v>130</v>
          </cell>
        </row>
        <row r="793">
          <cell r="A793">
            <v>1304</v>
          </cell>
          <cell r="B793" t="str">
            <v>332004300319</v>
          </cell>
          <cell r="C793" t="str">
            <v>332</v>
          </cell>
          <cell r="D793" t="str">
            <v>332004</v>
          </cell>
          <cell r="E793" t="str">
            <v>ساير حسابها و اسناد پرداختني</v>
          </cell>
          <cell r="F793" t="str">
            <v>حقوق پرداختني و مزاياي پرداختني</v>
          </cell>
          <cell r="G793" t="str">
            <v>300319</v>
          </cell>
          <cell r="H793" t="str">
            <v>پيماني امير</v>
          </cell>
          <cell r="P793" t="str">
            <v>130</v>
          </cell>
        </row>
        <row r="794">
          <cell r="A794">
            <v>1304</v>
          </cell>
          <cell r="B794" t="str">
            <v>332004110304</v>
          </cell>
          <cell r="C794" t="str">
            <v>332</v>
          </cell>
          <cell r="D794" t="str">
            <v>332004</v>
          </cell>
          <cell r="E794" t="str">
            <v>ساير حسابها و اسناد پرداختني</v>
          </cell>
          <cell r="F794" t="str">
            <v>حقوق پرداختني و مزاياي پرداختني</v>
          </cell>
          <cell r="G794" t="str">
            <v>110304</v>
          </cell>
          <cell r="H794" t="str">
            <v>ذخيره بهره وري بازرگاني</v>
          </cell>
          <cell r="P794" t="str">
            <v>130</v>
          </cell>
        </row>
        <row r="795">
          <cell r="A795">
            <v>1304</v>
          </cell>
          <cell r="B795" t="str">
            <v>332004300001</v>
          </cell>
          <cell r="C795" t="str">
            <v>332</v>
          </cell>
          <cell r="D795" t="str">
            <v>332004</v>
          </cell>
          <cell r="E795" t="str">
            <v>ساير حسابها و اسناد پرداختني</v>
          </cell>
          <cell r="F795" t="str">
            <v>حقوق پرداختني و مزاياي پرداختني</v>
          </cell>
          <cell r="G795" t="str">
            <v>300001</v>
          </cell>
          <cell r="H795" t="str">
            <v>فتاحي رسول</v>
          </cell>
          <cell r="P795" t="str">
            <v>130</v>
          </cell>
        </row>
        <row r="796">
          <cell r="A796">
            <v>1304</v>
          </cell>
          <cell r="B796" t="str">
            <v>332004300082</v>
          </cell>
          <cell r="C796" t="str">
            <v>332</v>
          </cell>
          <cell r="D796" t="str">
            <v>332004</v>
          </cell>
          <cell r="E796" t="str">
            <v>ساير حسابها و اسناد پرداختني</v>
          </cell>
          <cell r="F796" t="str">
            <v>حقوق پرداختني و مزاياي پرداختني</v>
          </cell>
          <cell r="G796" t="str">
            <v>300082</v>
          </cell>
          <cell r="H796" t="str">
            <v>روحي خطيبي محمدرضا</v>
          </cell>
          <cell r="P796" t="str">
            <v>130</v>
          </cell>
        </row>
        <row r="797">
          <cell r="A797">
            <v>1304</v>
          </cell>
          <cell r="B797" t="str">
            <v>332004300157</v>
          </cell>
          <cell r="C797" t="str">
            <v>332</v>
          </cell>
          <cell r="D797" t="str">
            <v>332004</v>
          </cell>
          <cell r="E797" t="str">
            <v>ساير حسابها و اسناد پرداختني</v>
          </cell>
          <cell r="F797" t="str">
            <v>حقوق پرداختني و مزاياي پرداختني</v>
          </cell>
          <cell r="G797" t="str">
            <v>300157</v>
          </cell>
          <cell r="H797" t="str">
            <v>معصومي خدايار</v>
          </cell>
          <cell r="P797" t="str">
            <v>130</v>
          </cell>
        </row>
        <row r="798">
          <cell r="A798">
            <v>1304</v>
          </cell>
          <cell r="B798" t="str">
            <v>332004300094</v>
          </cell>
          <cell r="C798" t="str">
            <v>332</v>
          </cell>
          <cell r="D798" t="str">
            <v>332004</v>
          </cell>
          <cell r="E798" t="str">
            <v>ساير حسابها و اسناد پرداختني</v>
          </cell>
          <cell r="F798" t="str">
            <v>حقوق پرداختني و مزاياي پرداختني</v>
          </cell>
          <cell r="G798" t="str">
            <v>300094</v>
          </cell>
          <cell r="H798" t="str">
            <v>محمود شريعتي مهرداد</v>
          </cell>
          <cell r="P798" t="str">
            <v>130</v>
          </cell>
        </row>
        <row r="799">
          <cell r="A799">
            <v>1304</v>
          </cell>
          <cell r="B799" t="str">
            <v>332004110303</v>
          </cell>
          <cell r="C799" t="str">
            <v>332</v>
          </cell>
          <cell r="D799" t="str">
            <v>332004</v>
          </cell>
          <cell r="E799" t="str">
            <v>ساير حسابها و اسناد پرداختني</v>
          </cell>
          <cell r="F799" t="str">
            <v>حقوق پرداختني و مزاياي پرداختني</v>
          </cell>
          <cell r="G799" t="str">
            <v>110303</v>
          </cell>
          <cell r="H799" t="str">
            <v>ذخيره بهره وري برنامه ريزي</v>
          </cell>
          <cell r="P799" t="str">
            <v>130</v>
          </cell>
        </row>
        <row r="800">
          <cell r="A800">
            <v>1304</v>
          </cell>
          <cell r="B800" t="str">
            <v>332004300142</v>
          </cell>
          <cell r="C800" t="str">
            <v>332</v>
          </cell>
          <cell r="D800" t="str">
            <v>332004</v>
          </cell>
          <cell r="E800" t="str">
            <v>ساير حسابها و اسناد پرداختني</v>
          </cell>
          <cell r="F800" t="str">
            <v>حقوق پرداختني و مزاياي پرداختني</v>
          </cell>
          <cell r="G800" t="str">
            <v>300142</v>
          </cell>
          <cell r="H800" t="str">
            <v>فروتني قهرماني احمد</v>
          </cell>
          <cell r="P800" t="str">
            <v>130</v>
          </cell>
        </row>
        <row r="801">
          <cell r="A801">
            <v>1304</v>
          </cell>
          <cell r="B801" t="str">
            <v>332004300223</v>
          </cell>
          <cell r="C801" t="str">
            <v>332</v>
          </cell>
          <cell r="D801" t="str">
            <v>332004</v>
          </cell>
          <cell r="E801" t="str">
            <v>ساير حسابها و اسناد پرداختني</v>
          </cell>
          <cell r="F801" t="str">
            <v>حقوق پرداختني و مزاياي پرداختني</v>
          </cell>
          <cell r="G801" t="str">
            <v>300223</v>
          </cell>
          <cell r="H801" t="str">
            <v>حسيني ميرصمد</v>
          </cell>
          <cell r="P801" t="str">
            <v>130</v>
          </cell>
        </row>
        <row r="802">
          <cell r="A802">
            <v>1304</v>
          </cell>
          <cell r="B802" t="str">
            <v>332004300107</v>
          </cell>
          <cell r="C802" t="str">
            <v>332</v>
          </cell>
          <cell r="D802" t="str">
            <v>332004</v>
          </cell>
          <cell r="E802" t="str">
            <v>ساير حسابها و اسناد پرداختني</v>
          </cell>
          <cell r="F802" t="str">
            <v>حقوق پرداختني و مزاياي پرداختني</v>
          </cell>
          <cell r="G802" t="str">
            <v>300107</v>
          </cell>
          <cell r="H802" t="str">
            <v>روحي مهر سياوش</v>
          </cell>
          <cell r="P802" t="str">
            <v>130</v>
          </cell>
        </row>
        <row r="803">
          <cell r="A803">
            <v>1300</v>
          </cell>
          <cell r="B803" t="str">
            <v>332006101888</v>
          </cell>
          <cell r="C803" t="str">
            <v>332</v>
          </cell>
          <cell r="D803" t="str">
            <v>332006</v>
          </cell>
          <cell r="E803" t="str">
            <v>ساير حسابها و اسناد پرداختني</v>
          </cell>
          <cell r="F803" t="str">
            <v>ساير بستانكاران</v>
          </cell>
          <cell r="G803" t="str">
            <v>101888</v>
          </cell>
          <cell r="H803" t="str">
            <v>فرشاد سيفي</v>
          </cell>
          <cell r="P803" t="str">
            <v>130</v>
          </cell>
        </row>
        <row r="804">
          <cell r="A804">
            <v>1300</v>
          </cell>
          <cell r="B804" t="str">
            <v>332006101324</v>
          </cell>
          <cell r="C804" t="str">
            <v>332</v>
          </cell>
          <cell r="D804" t="str">
            <v>332006</v>
          </cell>
          <cell r="E804" t="str">
            <v>ساير حسابها و اسناد پرداختني</v>
          </cell>
          <cell r="F804" t="str">
            <v>ساير بستانكاران</v>
          </cell>
          <cell r="G804" t="str">
            <v>101324</v>
          </cell>
          <cell r="H804" t="str">
            <v>صندوق قرض الحسنه شركت طراحي مهندسي سايپا</v>
          </cell>
          <cell r="P804" t="str">
            <v>130</v>
          </cell>
        </row>
        <row r="805">
          <cell r="A805">
            <v>5300</v>
          </cell>
          <cell r="B805" t="str">
            <v>332006101001</v>
          </cell>
          <cell r="C805" t="str">
            <v>332</v>
          </cell>
          <cell r="D805" t="str">
            <v>332006</v>
          </cell>
          <cell r="E805" t="str">
            <v>ساير حسابها و اسناد پرداختني</v>
          </cell>
          <cell r="F805" t="str">
            <v>ساير بستانكاران</v>
          </cell>
          <cell r="G805" t="str">
            <v>101001</v>
          </cell>
          <cell r="H805" t="str">
            <v>شرکت مگا موتورفروش قطعات خودرو</v>
          </cell>
          <cell r="P805" t="str">
            <v>530</v>
          </cell>
        </row>
        <row r="806">
          <cell r="A806">
            <v>5301</v>
          </cell>
          <cell r="B806" t="str">
            <v>332006101026</v>
          </cell>
          <cell r="C806" t="str">
            <v>332</v>
          </cell>
          <cell r="D806" t="str">
            <v>332006</v>
          </cell>
          <cell r="E806" t="str">
            <v>ساير حسابها و اسناد پرداختني</v>
          </cell>
          <cell r="F806" t="str">
            <v>ساير بستانكاران</v>
          </cell>
          <cell r="G806" t="str">
            <v>101026</v>
          </cell>
          <cell r="H806" t="str">
            <v>شرکت سايپا</v>
          </cell>
          <cell r="P806" t="str">
            <v>530</v>
          </cell>
        </row>
        <row r="807">
          <cell r="A807">
            <v>1306</v>
          </cell>
          <cell r="B807" t="str">
            <v>332006101328</v>
          </cell>
          <cell r="C807" t="str">
            <v>332</v>
          </cell>
          <cell r="D807" t="str">
            <v>332006</v>
          </cell>
          <cell r="E807" t="str">
            <v>ساير حسابها و اسناد پرداختني</v>
          </cell>
          <cell r="F807" t="str">
            <v>ساير بستانكاران</v>
          </cell>
          <cell r="G807" t="str">
            <v>101328</v>
          </cell>
          <cell r="H807" t="str">
            <v>شرکت تعاوني مصرف مركز تحقيقات صنايع سنگين</v>
          </cell>
          <cell r="P807" t="str">
            <v>130</v>
          </cell>
        </row>
        <row r="808">
          <cell r="A808">
            <v>1307</v>
          </cell>
          <cell r="B808" t="str">
            <v>332006101561</v>
          </cell>
          <cell r="C808" t="str">
            <v>332</v>
          </cell>
          <cell r="D808" t="str">
            <v>332006</v>
          </cell>
          <cell r="E808" t="str">
            <v>ساير حسابها و اسناد پرداختني</v>
          </cell>
          <cell r="F808" t="str">
            <v>ساير بستانكاران</v>
          </cell>
          <cell r="G808" t="str">
            <v>101561</v>
          </cell>
          <cell r="H808" t="str">
            <v>گروه سرمايه گذاري كاركنان سايپا</v>
          </cell>
          <cell r="P808" t="str">
            <v>130</v>
          </cell>
        </row>
        <row r="809">
          <cell r="A809">
            <v>1308</v>
          </cell>
          <cell r="B809" t="str">
            <v>332006300045</v>
          </cell>
          <cell r="C809" t="str">
            <v>332</v>
          </cell>
          <cell r="D809" t="str">
            <v>332006</v>
          </cell>
          <cell r="E809" t="str">
            <v>ساير حسابها و اسناد پرداختني</v>
          </cell>
          <cell r="F809" t="str">
            <v>ساير بستانكاران</v>
          </cell>
          <cell r="G809" t="str">
            <v>300045</v>
          </cell>
          <cell r="H809" t="str">
            <v>يظهري سيد رضا</v>
          </cell>
          <cell r="P809" t="str">
            <v>130</v>
          </cell>
        </row>
        <row r="810">
          <cell r="A810">
            <v>1309</v>
          </cell>
          <cell r="B810" t="str">
            <v>332006101217</v>
          </cell>
          <cell r="C810" t="str">
            <v>332</v>
          </cell>
          <cell r="D810" t="str">
            <v>332006</v>
          </cell>
          <cell r="E810" t="str">
            <v>ساير حسابها و اسناد پرداختني</v>
          </cell>
          <cell r="F810" t="str">
            <v>ساير بستانكاران</v>
          </cell>
          <cell r="G810" t="str">
            <v>101217</v>
          </cell>
          <cell r="H810" t="str">
            <v>شرکت ماشين سازي تبريز</v>
          </cell>
          <cell r="P810" t="str">
            <v>130</v>
          </cell>
        </row>
        <row r="811">
          <cell r="A811">
            <v>1310</v>
          </cell>
          <cell r="B811" t="str">
            <v>332006101647</v>
          </cell>
          <cell r="C811" t="str">
            <v>332</v>
          </cell>
          <cell r="D811" t="str">
            <v>332006</v>
          </cell>
          <cell r="E811" t="str">
            <v>ساير حسابها و اسناد پرداختني</v>
          </cell>
          <cell r="F811" t="str">
            <v>ساير بستانكاران</v>
          </cell>
          <cell r="G811" t="str">
            <v>101647</v>
          </cell>
          <cell r="H811" t="str">
            <v>شركت حمل و نقل حماسه سازان</v>
          </cell>
          <cell r="P811" t="str">
            <v>131</v>
          </cell>
        </row>
        <row r="812">
          <cell r="A812">
            <v>1311</v>
          </cell>
          <cell r="B812" t="str">
            <v>332006101663</v>
          </cell>
          <cell r="C812" t="str">
            <v>332</v>
          </cell>
          <cell r="D812" t="str">
            <v>332006</v>
          </cell>
          <cell r="E812" t="str">
            <v>ساير حسابها و اسناد پرداختني</v>
          </cell>
          <cell r="F812" t="str">
            <v>ساير بستانكاران</v>
          </cell>
          <cell r="G812" t="str">
            <v>101663</v>
          </cell>
          <cell r="H812" t="str">
            <v>غذاي شايگان</v>
          </cell>
          <cell r="P812" t="str">
            <v>131</v>
          </cell>
        </row>
        <row r="813">
          <cell r="A813">
            <v>1312</v>
          </cell>
          <cell r="B813" t="str">
            <v>332006300259</v>
          </cell>
          <cell r="C813" t="str">
            <v>332</v>
          </cell>
          <cell r="D813" t="str">
            <v>332006</v>
          </cell>
          <cell r="E813" t="str">
            <v>ساير حسابها و اسناد پرداختني</v>
          </cell>
          <cell r="F813" t="str">
            <v>ساير بستانكاران</v>
          </cell>
          <cell r="G813" t="str">
            <v>300259</v>
          </cell>
          <cell r="H813" t="str">
            <v>ميلي علي</v>
          </cell>
          <cell r="P813" t="str">
            <v>131</v>
          </cell>
        </row>
        <row r="814">
          <cell r="A814">
            <v>1313</v>
          </cell>
          <cell r="B814" t="str">
            <v>332006300042</v>
          </cell>
          <cell r="C814" t="str">
            <v>332</v>
          </cell>
          <cell r="D814" t="str">
            <v>332006</v>
          </cell>
          <cell r="E814" t="str">
            <v>ساير حسابها و اسناد پرداختني</v>
          </cell>
          <cell r="F814" t="str">
            <v>ساير بستانكاران</v>
          </cell>
          <cell r="G814" t="str">
            <v>300042</v>
          </cell>
          <cell r="H814" t="str">
            <v>زينالي بهمن</v>
          </cell>
          <cell r="P814" t="str">
            <v>131</v>
          </cell>
        </row>
        <row r="815">
          <cell r="A815">
            <v>1314</v>
          </cell>
          <cell r="B815" t="str">
            <v>332006101305</v>
          </cell>
          <cell r="C815" t="str">
            <v>332</v>
          </cell>
          <cell r="D815" t="str">
            <v>332006</v>
          </cell>
          <cell r="E815" t="str">
            <v>ساير حسابها و اسناد پرداختني</v>
          </cell>
          <cell r="F815" t="str">
            <v>ساير بستانكاران</v>
          </cell>
          <cell r="G815" t="str">
            <v>101305</v>
          </cell>
          <cell r="H815" t="str">
            <v>آجيل سراي تبريز</v>
          </cell>
          <cell r="P815" t="str">
            <v>131</v>
          </cell>
        </row>
        <row r="816">
          <cell r="A816">
            <v>1315</v>
          </cell>
          <cell r="B816" t="str">
            <v>332006101817</v>
          </cell>
          <cell r="C816" t="str">
            <v>332</v>
          </cell>
          <cell r="D816" t="str">
            <v>332006</v>
          </cell>
          <cell r="E816" t="str">
            <v>ساير حسابها و اسناد پرداختني</v>
          </cell>
          <cell r="F816" t="str">
            <v>ساير بستانكاران</v>
          </cell>
          <cell r="G816" t="str">
            <v>101817</v>
          </cell>
          <cell r="H816" t="str">
            <v>كارتن تبريز باكس</v>
          </cell>
          <cell r="P816" t="str">
            <v>131</v>
          </cell>
        </row>
        <row r="817">
          <cell r="A817">
            <v>1316</v>
          </cell>
          <cell r="B817" t="str">
            <v>332006300065</v>
          </cell>
          <cell r="C817" t="str">
            <v>332</v>
          </cell>
          <cell r="D817" t="str">
            <v>332006</v>
          </cell>
          <cell r="E817" t="str">
            <v>ساير حسابها و اسناد پرداختني</v>
          </cell>
          <cell r="F817" t="str">
            <v>ساير بستانكاران</v>
          </cell>
          <cell r="G817" t="str">
            <v>300065</v>
          </cell>
          <cell r="H817" t="str">
            <v>شيدائي زهرا</v>
          </cell>
          <cell r="P817" t="str">
            <v>131</v>
          </cell>
        </row>
        <row r="818">
          <cell r="A818">
            <v>1317</v>
          </cell>
          <cell r="B818" t="str">
            <v>332006300038</v>
          </cell>
          <cell r="C818" t="str">
            <v>332</v>
          </cell>
          <cell r="D818" t="str">
            <v>332006</v>
          </cell>
          <cell r="E818" t="str">
            <v>ساير حسابها و اسناد پرداختني</v>
          </cell>
          <cell r="F818" t="str">
            <v>ساير بستانكاران</v>
          </cell>
          <cell r="G818" t="str">
            <v>300038</v>
          </cell>
          <cell r="H818" t="str">
            <v>مكرمي جمال</v>
          </cell>
          <cell r="P818" t="str">
            <v>131</v>
          </cell>
        </row>
        <row r="819">
          <cell r="A819">
            <v>1318</v>
          </cell>
          <cell r="B819" t="str">
            <v>332006300077</v>
          </cell>
          <cell r="C819" t="str">
            <v>332</v>
          </cell>
          <cell r="D819" t="str">
            <v>332006</v>
          </cell>
          <cell r="E819" t="str">
            <v>ساير حسابها و اسناد پرداختني</v>
          </cell>
          <cell r="F819" t="str">
            <v>ساير بستانكاران</v>
          </cell>
          <cell r="G819" t="str">
            <v>300077</v>
          </cell>
          <cell r="H819" t="str">
            <v>واحديان وحيد</v>
          </cell>
          <cell r="P819" t="str">
            <v>131</v>
          </cell>
        </row>
        <row r="820">
          <cell r="A820">
            <v>1300</v>
          </cell>
          <cell r="B820" t="str">
            <v>332006300060</v>
          </cell>
          <cell r="C820" t="str">
            <v>332</v>
          </cell>
          <cell r="D820" t="str">
            <v>332006</v>
          </cell>
          <cell r="E820" t="str">
            <v>ساير حسابها و اسناد پرداختني</v>
          </cell>
          <cell r="F820" t="str">
            <v>ساير بستانكاران</v>
          </cell>
          <cell r="G820" t="str">
            <v>300060</v>
          </cell>
          <cell r="H820" t="str">
            <v>بخشي حكمعلي</v>
          </cell>
          <cell r="P820" t="str">
            <v>130</v>
          </cell>
        </row>
        <row r="821">
          <cell r="A821">
            <v>1300</v>
          </cell>
          <cell r="B821" t="str">
            <v>332006300044</v>
          </cell>
          <cell r="C821" t="str">
            <v>332</v>
          </cell>
          <cell r="D821" t="str">
            <v>332006</v>
          </cell>
          <cell r="E821" t="str">
            <v>ساير حسابها و اسناد پرداختني</v>
          </cell>
          <cell r="F821" t="str">
            <v>ساير بستانكاران</v>
          </cell>
          <cell r="G821" t="str">
            <v>300044</v>
          </cell>
          <cell r="H821" t="str">
            <v>مغيطي قادر</v>
          </cell>
          <cell r="P821" t="str">
            <v>130</v>
          </cell>
        </row>
        <row r="822">
          <cell r="A822">
            <v>1300</v>
          </cell>
          <cell r="B822" t="str">
            <v>332006300004</v>
          </cell>
          <cell r="C822" t="str">
            <v>332</v>
          </cell>
          <cell r="D822" t="str">
            <v>332006</v>
          </cell>
          <cell r="E822" t="str">
            <v>ساير حسابها و اسناد پرداختني</v>
          </cell>
          <cell r="F822" t="str">
            <v>ساير بستانكاران</v>
          </cell>
          <cell r="G822" t="str">
            <v>300004</v>
          </cell>
          <cell r="H822" t="str">
            <v>شرقي وند رضا</v>
          </cell>
          <cell r="P822" t="str">
            <v>130</v>
          </cell>
        </row>
        <row r="823">
          <cell r="A823">
            <v>1300</v>
          </cell>
          <cell r="B823" t="str">
            <v>332006101331</v>
          </cell>
          <cell r="C823" t="str">
            <v>332</v>
          </cell>
          <cell r="D823" t="str">
            <v>332006</v>
          </cell>
          <cell r="E823" t="str">
            <v>ساير حسابها و اسناد پرداختني</v>
          </cell>
          <cell r="F823" t="str">
            <v>ساير بستانكاران</v>
          </cell>
          <cell r="G823" t="str">
            <v>101331</v>
          </cell>
          <cell r="H823" t="str">
            <v>شرکت خدماتي سيوان(رحيم ملوکي )</v>
          </cell>
          <cell r="P823" t="str">
            <v>130</v>
          </cell>
        </row>
        <row r="824">
          <cell r="A824">
            <v>1300</v>
          </cell>
          <cell r="B824" t="str">
            <v>332006300031</v>
          </cell>
          <cell r="C824" t="str">
            <v>332</v>
          </cell>
          <cell r="D824" t="str">
            <v>332006</v>
          </cell>
          <cell r="E824" t="str">
            <v>ساير حسابها و اسناد پرداختني</v>
          </cell>
          <cell r="F824" t="str">
            <v>ساير بستانكاران</v>
          </cell>
          <cell r="G824" t="str">
            <v>300031</v>
          </cell>
          <cell r="H824" t="str">
            <v>اسماعيل لو محمدصادق</v>
          </cell>
          <cell r="P824" t="str">
            <v>130</v>
          </cell>
        </row>
        <row r="825">
          <cell r="A825">
            <v>1300</v>
          </cell>
          <cell r="B825" t="str">
            <v>332006101699</v>
          </cell>
          <cell r="C825" t="str">
            <v>332</v>
          </cell>
          <cell r="D825" t="str">
            <v>332006</v>
          </cell>
          <cell r="E825" t="str">
            <v>ساير حسابها و اسناد پرداختني</v>
          </cell>
          <cell r="F825" t="str">
            <v>ساير بستانكاران</v>
          </cell>
          <cell r="G825" t="str">
            <v>101699</v>
          </cell>
          <cell r="H825" t="str">
            <v>متفرقه</v>
          </cell>
          <cell r="P825" t="str">
            <v>130</v>
          </cell>
        </row>
        <row r="826">
          <cell r="A826">
            <v>1300</v>
          </cell>
          <cell r="B826" t="str">
            <v>332006101649</v>
          </cell>
          <cell r="C826" t="str">
            <v>332</v>
          </cell>
          <cell r="D826" t="str">
            <v>332006</v>
          </cell>
          <cell r="E826" t="str">
            <v>ساير حسابها و اسناد پرداختني</v>
          </cell>
          <cell r="F826" t="str">
            <v>ساير بستانكاران</v>
          </cell>
          <cell r="G826" t="str">
            <v>101649</v>
          </cell>
          <cell r="H826" t="str">
            <v>شركت حمل و نقل زربار</v>
          </cell>
          <cell r="P826" t="str">
            <v>130</v>
          </cell>
        </row>
        <row r="827">
          <cell r="A827">
            <v>1300</v>
          </cell>
          <cell r="B827" t="str">
            <v>332006101418</v>
          </cell>
          <cell r="C827" t="str">
            <v>332</v>
          </cell>
          <cell r="D827" t="str">
            <v>332006</v>
          </cell>
          <cell r="E827" t="str">
            <v>ساير حسابها و اسناد پرداختني</v>
          </cell>
          <cell r="F827" t="str">
            <v>ساير بستانكاران</v>
          </cell>
          <cell r="G827" t="str">
            <v>101418</v>
          </cell>
          <cell r="H827" t="str">
            <v>حوزه مقاومت يك بسيج كارگري الحديد</v>
          </cell>
          <cell r="P827" t="str">
            <v>130</v>
          </cell>
        </row>
        <row r="828">
          <cell r="A828">
            <v>1300</v>
          </cell>
          <cell r="B828" t="str">
            <v>332006101906</v>
          </cell>
          <cell r="C828" t="str">
            <v>332</v>
          </cell>
          <cell r="D828" t="str">
            <v>332006</v>
          </cell>
          <cell r="E828" t="str">
            <v>ساير حسابها و اسناد پرداختني</v>
          </cell>
          <cell r="F828" t="str">
            <v>ساير بستانكاران</v>
          </cell>
          <cell r="G828" t="str">
            <v>101906</v>
          </cell>
          <cell r="H828" t="str">
            <v>بازرگاني املاك دريا (زاهدي)</v>
          </cell>
          <cell r="P828" t="str">
            <v>130</v>
          </cell>
        </row>
        <row r="829">
          <cell r="A829">
            <v>1300</v>
          </cell>
          <cell r="B829" t="str">
            <v>332006101685</v>
          </cell>
          <cell r="C829" t="str">
            <v>332</v>
          </cell>
          <cell r="D829" t="str">
            <v>332006</v>
          </cell>
          <cell r="E829" t="str">
            <v>ساير حسابها و اسناد پرداختني</v>
          </cell>
          <cell r="F829" t="str">
            <v>ساير بستانكاران</v>
          </cell>
          <cell r="G829" t="str">
            <v>101685</v>
          </cell>
          <cell r="H829" t="str">
            <v>صنايع غذاي آذر نوش .</v>
          </cell>
          <cell r="P829" t="str">
            <v>130</v>
          </cell>
        </row>
        <row r="830">
          <cell r="A830">
            <v>1300</v>
          </cell>
          <cell r="B830" t="str">
            <v>332006101323</v>
          </cell>
          <cell r="C830" t="str">
            <v>332</v>
          </cell>
          <cell r="D830" t="str">
            <v>332006</v>
          </cell>
          <cell r="E830" t="str">
            <v>ساير حسابها و اسناد پرداختني</v>
          </cell>
          <cell r="F830" t="str">
            <v>ساير بستانكاران</v>
          </cell>
          <cell r="G830" t="str">
            <v>101323</v>
          </cell>
          <cell r="H830" t="str">
            <v>بازرگاني روغنكار ناظم .</v>
          </cell>
          <cell r="P830" t="str">
            <v>130</v>
          </cell>
        </row>
        <row r="831">
          <cell r="A831">
            <v>1300</v>
          </cell>
          <cell r="B831" t="str">
            <v>332006101433</v>
          </cell>
          <cell r="C831" t="str">
            <v>332</v>
          </cell>
          <cell r="D831" t="str">
            <v>332006</v>
          </cell>
          <cell r="E831" t="str">
            <v>ساير حسابها و اسناد پرداختني</v>
          </cell>
          <cell r="F831" t="str">
            <v>ساير بستانكاران</v>
          </cell>
          <cell r="G831" t="str">
            <v>101433</v>
          </cell>
          <cell r="H831" t="str">
            <v>هتل گسترش</v>
          </cell>
          <cell r="P831" t="str">
            <v>130</v>
          </cell>
        </row>
        <row r="832">
          <cell r="A832">
            <v>1300</v>
          </cell>
          <cell r="B832" t="str">
            <v>332006101923</v>
          </cell>
          <cell r="C832" t="str">
            <v>332</v>
          </cell>
          <cell r="D832" t="str">
            <v>332006</v>
          </cell>
          <cell r="E832" t="str">
            <v>ساير حسابها و اسناد پرداختني</v>
          </cell>
          <cell r="F832" t="str">
            <v>ساير بستانكاران</v>
          </cell>
          <cell r="G832" t="str">
            <v>101923</v>
          </cell>
          <cell r="H832" t="str">
            <v>شركت كلون در تك آريا</v>
          </cell>
          <cell r="P832" t="str">
            <v>130</v>
          </cell>
        </row>
        <row r="833">
          <cell r="A833">
            <v>1300</v>
          </cell>
          <cell r="B833" t="str">
            <v>332006101869</v>
          </cell>
          <cell r="C833" t="str">
            <v>332</v>
          </cell>
          <cell r="D833" t="str">
            <v>332006</v>
          </cell>
          <cell r="E833" t="str">
            <v>ساير حسابها و اسناد پرداختني</v>
          </cell>
          <cell r="F833" t="str">
            <v>ساير بستانكاران</v>
          </cell>
          <cell r="G833" t="str">
            <v>101869</v>
          </cell>
          <cell r="H833" t="str">
            <v>شركت آذر طيف</v>
          </cell>
          <cell r="P833" t="str">
            <v>130</v>
          </cell>
        </row>
        <row r="834">
          <cell r="A834">
            <v>1300</v>
          </cell>
          <cell r="B834" t="str">
            <v>332006101316</v>
          </cell>
          <cell r="C834" t="str">
            <v>332</v>
          </cell>
          <cell r="D834" t="str">
            <v>332006</v>
          </cell>
          <cell r="E834" t="str">
            <v>ساير حسابها و اسناد پرداختني</v>
          </cell>
          <cell r="F834" t="str">
            <v>ساير بستانكاران</v>
          </cell>
          <cell r="G834" t="str">
            <v>101316</v>
          </cell>
          <cell r="H834" t="str">
            <v>شرکت سامانه صنعت نقش جهان</v>
          </cell>
          <cell r="P834" t="str">
            <v>130</v>
          </cell>
        </row>
        <row r="835">
          <cell r="A835">
            <v>1300</v>
          </cell>
          <cell r="B835" t="str">
            <v>332006101416</v>
          </cell>
          <cell r="C835" t="str">
            <v>332</v>
          </cell>
          <cell r="D835" t="str">
            <v>332006</v>
          </cell>
          <cell r="E835" t="str">
            <v>ساير حسابها و اسناد پرداختني</v>
          </cell>
          <cell r="F835" t="str">
            <v>ساير بستانكاران</v>
          </cell>
          <cell r="G835" t="str">
            <v>101416</v>
          </cell>
          <cell r="H835" t="str">
            <v>كريم قوطي ساز</v>
          </cell>
          <cell r="P835" t="str">
            <v>130</v>
          </cell>
        </row>
        <row r="836">
          <cell r="A836">
            <v>1300</v>
          </cell>
          <cell r="B836" t="str">
            <v>332006101373</v>
          </cell>
          <cell r="C836" t="str">
            <v>332</v>
          </cell>
          <cell r="D836" t="str">
            <v>332006</v>
          </cell>
          <cell r="E836" t="str">
            <v>ساير حسابها و اسناد پرداختني</v>
          </cell>
          <cell r="F836" t="str">
            <v>ساير بستانكاران</v>
          </cell>
          <cell r="G836" t="str">
            <v>101373</v>
          </cell>
          <cell r="H836" t="str">
            <v>شرکت درخشش افرنگ</v>
          </cell>
          <cell r="P836" t="str">
            <v>130</v>
          </cell>
        </row>
        <row r="837">
          <cell r="A837">
            <v>1300</v>
          </cell>
          <cell r="B837" t="str">
            <v>332006101320</v>
          </cell>
          <cell r="C837" t="str">
            <v>332</v>
          </cell>
          <cell r="D837" t="str">
            <v>332006</v>
          </cell>
          <cell r="E837" t="str">
            <v>ساير حسابها و اسناد پرداختني</v>
          </cell>
          <cell r="F837" t="str">
            <v>ساير بستانكاران</v>
          </cell>
          <cell r="G837" t="str">
            <v>101320</v>
          </cell>
          <cell r="H837" t="str">
            <v>بازرگاني رهبري</v>
          </cell>
          <cell r="P837" t="str">
            <v>130</v>
          </cell>
        </row>
        <row r="838">
          <cell r="A838">
            <v>1300</v>
          </cell>
          <cell r="B838" t="str">
            <v>332006101321</v>
          </cell>
          <cell r="C838" t="str">
            <v>332</v>
          </cell>
          <cell r="D838" t="str">
            <v>332006</v>
          </cell>
          <cell r="E838" t="str">
            <v>ساير حسابها و اسناد پرداختني</v>
          </cell>
          <cell r="F838" t="str">
            <v>ساير بستانكاران</v>
          </cell>
          <cell r="G838" t="str">
            <v>101321</v>
          </cell>
          <cell r="H838" t="str">
            <v>گام پرک شيمي</v>
          </cell>
          <cell r="P838" t="str">
            <v>130</v>
          </cell>
        </row>
        <row r="839">
          <cell r="A839">
            <v>1300</v>
          </cell>
          <cell r="B839" t="str">
            <v>332006101826</v>
          </cell>
          <cell r="C839" t="str">
            <v>332</v>
          </cell>
          <cell r="D839" t="str">
            <v>332006</v>
          </cell>
          <cell r="E839" t="str">
            <v>ساير حسابها و اسناد پرداختني</v>
          </cell>
          <cell r="F839" t="str">
            <v>ساير بستانكاران</v>
          </cell>
          <cell r="G839" t="str">
            <v>101826</v>
          </cell>
          <cell r="H839" t="str">
            <v>برش افزار شمس</v>
          </cell>
          <cell r="P839" t="str">
            <v>130</v>
          </cell>
        </row>
        <row r="840">
          <cell r="A840">
            <v>1300</v>
          </cell>
          <cell r="B840" t="str">
            <v>332006101312</v>
          </cell>
          <cell r="C840" t="str">
            <v>332</v>
          </cell>
          <cell r="D840" t="str">
            <v>332006</v>
          </cell>
          <cell r="E840" t="str">
            <v>ساير حسابها و اسناد پرداختني</v>
          </cell>
          <cell r="F840" t="str">
            <v>ساير بستانكاران</v>
          </cell>
          <cell r="G840" t="str">
            <v>101312</v>
          </cell>
          <cell r="H840" t="str">
            <v>شرکت تسهيل ماشين صنعت</v>
          </cell>
          <cell r="P840" t="str">
            <v>130</v>
          </cell>
        </row>
        <row r="841">
          <cell r="A841">
            <v>1300</v>
          </cell>
          <cell r="B841" t="str">
            <v>332006101838</v>
          </cell>
          <cell r="C841" t="str">
            <v>332</v>
          </cell>
          <cell r="D841" t="str">
            <v>332006</v>
          </cell>
          <cell r="E841" t="str">
            <v>ساير حسابها و اسناد پرداختني</v>
          </cell>
          <cell r="F841" t="str">
            <v>ساير بستانكاران</v>
          </cell>
          <cell r="G841" t="str">
            <v>101838</v>
          </cell>
          <cell r="H841" t="str">
            <v>شركت سهند شيمي تبريز</v>
          </cell>
          <cell r="P841" t="str">
            <v>130</v>
          </cell>
        </row>
        <row r="842">
          <cell r="A842">
            <v>1300</v>
          </cell>
          <cell r="B842" t="str">
            <v>332006101905</v>
          </cell>
          <cell r="C842" t="str">
            <v>332</v>
          </cell>
          <cell r="D842" t="str">
            <v>332006</v>
          </cell>
          <cell r="E842" t="str">
            <v>ساير حسابها و اسناد پرداختني</v>
          </cell>
          <cell r="F842" t="str">
            <v>ساير بستانكاران</v>
          </cell>
          <cell r="G842" t="str">
            <v>101905</v>
          </cell>
          <cell r="H842" t="str">
            <v>شركت توليدي آرين پاژنگ</v>
          </cell>
          <cell r="P842" t="str">
            <v>130</v>
          </cell>
        </row>
        <row r="843">
          <cell r="A843">
            <v>1300</v>
          </cell>
          <cell r="B843" t="str">
            <v>332006101648</v>
          </cell>
          <cell r="C843" t="str">
            <v>332</v>
          </cell>
          <cell r="D843" t="str">
            <v>332006</v>
          </cell>
          <cell r="E843" t="str">
            <v>ساير حسابها و اسناد پرداختني</v>
          </cell>
          <cell r="F843" t="str">
            <v>ساير بستانكاران</v>
          </cell>
          <cell r="G843" t="str">
            <v>101648</v>
          </cell>
          <cell r="H843" t="str">
            <v>شركت حمل و نقل آذر فجر شمس</v>
          </cell>
          <cell r="P843" t="str">
            <v>130</v>
          </cell>
        </row>
        <row r="844">
          <cell r="A844">
            <v>1300</v>
          </cell>
          <cell r="B844" t="str">
            <v>332006101449</v>
          </cell>
          <cell r="C844" t="str">
            <v>332</v>
          </cell>
          <cell r="D844" t="str">
            <v>332006</v>
          </cell>
          <cell r="E844" t="str">
            <v>ساير حسابها و اسناد پرداختني</v>
          </cell>
          <cell r="F844" t="str">
            <v>ساير بستانكاران</v>
          </cell>
          <cell r="G844" t="str">
            <v>101449</v>
          </cell>
          <cell r="H844" t="str">
            <v>آکادمي توف ايران-آلمان</v>
          </cell>
          <cell r="P844" t="str">
            <v>130</v>
          </cell>
        </row>
        <row r="845">
          <cell r="A845">
            <v>1300</v>
          </cell>
          <cell r="B845" t="str">
            <v>332006101757</v>
          </cell>
          <cell r="C845" t="str">
            <v>332</v>
          </cell>
          <cell r="D845" t="str">
            <v>332006</v>
          </cell>
          <cell r="E845" t="str">
            <v>ساير حسابها و اسناد پرداختني</v>
          </cell>
          <cell r="F845" t="str">
            <v>ساير بستانكاران</v>
          </cell>
          <cell r="G845" t="str">
            <v>101757</v>
          </cell>
          <cell r="H845" t="str">
            <v>سيد حسين نظام الدين</v>
          </cell>
          <cell r="P845" t="str">
            <v>130</v>
          </cell>
        </row>
        <row r="846">
          <cell r="A846">
            <v>1300</v>
          </cell>
          <cell r="B846" t="str">
            <v>332006101335</v>
          </cell>
          <cell r="C846" t="str">
            <v>332</v>
          </cell>
          <cell r="D846" t="str">
            <v>332006</v>
          </cell>
          <cell r="E846" t="str">
            <v>ساير حسابها و اسناد پرداختني</v>
          </cell>
          <cell r="F846" t="str">
            <v>ساير بستانكاران</v>
          </cell>
          <cell r="G846" t="str">
            <v>101335</v>
          </cell>
          <cell r="H846" t="str">
            <v>كميته امداد امام خميني (ره)</v>
          </cell>
          <cell r="P846" t="str">
            <v>130</v>
          </cell>
        </row>
        <row r="847">
          <cell r="A847">
            <v>1300</v>
          </cell>
          <cell r="B847" t="str">
            <v>332006101909</v>
          </cell>
          <cell r="C847" t="str">
            <v>332</v>
          </cell>
          <cell r="D847" t="str">
            <v>332006</v>
          </cell>
          <cell r="E847" t="str">
            <v>ساير حسابها و اسناد پرداختني</v>
          </cell>
          <cell r="F847" t="str">
            <v>ساير بستانكاران</v>
          </cell>
          <cell r="G847" t="str">
            <v>101909</v>
          </cell>
          <cell r="H847" t="str">
            <v>دفتر فني مهندسي فرا ساز بنا</v>
          </cell>
          <cell r="P847" t="str">
            <v>130</v>
          </cell>
        </row>
        <row r="848">
          <cell r="A848">
            <v>1300</v>
          </cell>
          <cell r="B848" t="str">
            <v>332006300105</v>
          </cell>
          <cell r="C848" t="str">
            <v>332</v>
          </cell>
          <cell r="D848" t="str">
            <v>332006</v>
          </cell>
          <cell r="E848" t="str">
            <v>ساير حسابها و اسناد پرداختني</v>
          </cell>
          <cell r="F848" t="str">
            <v>ساير بستانكاران</v>
          </cell>
          <cell r="G848" t="str">
            <v>300105</v>
          </cell>
          <cell r="H848" t="str">
            <v>شهرام غزنوي</v>
          </cell>
          <cell r="P848" t="str">
            <v>130</v>
          </cell>
        </row>
        <row r="849">
          <cell r="A849">
            <v>1300</v>
          </cell>
          <cell r="B849" t="str">
            <v>332006101878</v>
          </cell>
          <cell r="C849" t="str">
            <v>332</v>
          </cell>
          <cell r="D849" t="str">
            <v>332006</v>
          </cell>
          <cell r="E849" t="str">
            <v>ساير حسابها و اسناد پرداختني</v>
          </cell>
          <cell r="F849" t="str">
            <v>ساير بستانكاران</v>
          </cell>
          <cell r="G849" t="str">
            <v>101878</v>
          </cell>
          <cell r="H849" t="str">
            <v>كلينيك ساختماني تك</v>
          </cell>
          <cell r="P849" t="str">
            <v>130</v>
          </cell>
        </row>
        <row r="850">
          <cell r="A850">
            <v>1300</v>
          </cell>
          <cell r="B850" t="str">
            <v>332006101329</v>
          </cell>
          <cell r="C850" t="str">
            <v>332</v>
          </cell>
          <cell r="D850" t="str">
            <v>332006</v>
          </cell>
          <cell r="E850" t="str">
            <v>ساير حسابها و اسناد پرداختني</v>
          </cell>
          <cell r="F850" t="str">
            <v>ساير بستانكاران</v>
          </cell>
          <cell r="G850" t="str">
            <v>101329</v>
          </cell>
          <cell r="H850" t="str">
            <v>شوراي اسلامي کار</v>
          </cell>
          <cell r="P850" t="str">
            <v>130</v>
          </cell>
        </row>
        <row r="851">
          <cell r="A851">
            <v>1300</v>
          </cell>
          <cell r="B851" t="str">
            <v>332006101769</v>
          </cell>
          <cell r="C851" t="str">
            <v>332</v>
          </cell>
          <cell r="D851" t="str">
            <v>332006</v>
          </cell>
          <cell r="E851" t="str">
            <v>ساير حسابها و اسناد پرداختني</v>
          </cell>
          <cell r="F851" t="str">
            <v>ساير بستانكاران</v>
          </cell>
          <cell r="G851" t="str">
            <v>101769</v>
          </cell>
          <cell r="H851" t="str">
            <v>محمد مصري</v>
          </cell>
          <cell r="P851" t="str">
            <v>130</v>
          </cell>
        </row>
        <row r="852">
          <cell r="A852">
            <v>1300</v>
          </cell>
          <cell r="B852" t="str">
            <v>332006101929</v>
          </cell>
          <cell r="C852" t="str">
            <v>332</v>
          </cell>
          <cell r="D852" t="str">
            <v>332006</v>
          </cell>
          <cell r="E852" t="str">
            <v>ساير حسابها و اسناد پرداختني</v>
          </cell>
          <cell r="F852" t="str">
            <v>ساير بستانكاران</v>
          </cell>
          <cell r="G852" t="str">
            <v>101929</v>
          </cell>
          <cell r="H852" t="str">
            <v>بهمن ايمانپور (نقاش ساختمان)</v>
          </cell>
          <cell r="P852" t="str">
            <v>130</v>
          </cell>
        </row>
        <row r="853">
          <cell r="A853">
            <v>1300</v>
          </cell>
          <cell r="B853" t="str">
            <v>332006101930</v>
          </cell>
          <cell r="C853" t="str">
            <v>332</v>
          </cell>
          <cell r="D853" t="str">
            <v>332006</v>
          </cell>
          <cell r="E853" t="str">
            <v>ساير حسابها و اسناد پرداختني</v>
          </cell>
          <cell r="F853" t="str">
            <v>ساير بستانكاران</v>
          </cell>
          <cell r="G853" t="str">
            <v>101930</v>
          </cell>
          <cell r="H853" t="str">
            <v>شيشه بري پرنيان</v>
          </cell>
          <cell r="P853" t="str">
            <v>130</v>
          </cell>
        </row>
        <row r="854">
          <cell r="A854">
            <v>1300</v>
          </cell>
          <cell r="B854" t="str">
            <v>332006101718</v>
          </cell>
          <cell r="C854" t="str">
            <v>332</v>
          </cell>
          <cell r="D854" t="str">
            <v>332006</v>
          </cell>
          <cell r="E854" t="str">
            <v>ساير حسابها و اسناد پرداختني</v>
          </cell>
          <cell r="F854" t="str">
            <v>ساير بستانكاران</v>
          </cell>
          <cell r="G854" t="str">
            <v>101718</v>
          </cell>
          <cell r="H854" t="str">
            <v>صمد عليائي باويل</v>
          </cell>
          <cell r="P854" t="str">
            <v>130</v>
          </cell>
        </row>
        <row r="855">
          <cell r="A855">
            <v>1300</v>
          </cell>
          <cell r="B855" t="str">
            <v>332006101477</v>
          </cell>
          <cell r="C855" t="str">
            <v>332</v>
          </cell>
          <cell r="D855" t="str">
            <v>332006</v>
          </cell>
          <cell r="E855" t="str">
            <v>ساير حسابها و اسناد پرداختني</v>
          </cell>
          <cell r="F855" t="str">
            <v>ساير بستانكاران</v>
          </cell>
          <cell r="G855" t="str">
            <v>101477</v>
          </cell>
          <cell r="H855" t="str">
            <v>صندوق همياري از کارکنان</v>
          </cell>
          <cell r="P855" t="str">
            <v>130</v>
          </cell>
        </row>
        <row r="856">
          <cell r="A856">
            <v>1300</v>
          </cell>
          <cell r="B856" t="str">
            <v>332006101567</v>
          </cell>
          <cell r="C856" t="str">
            <v>332</v>
          </cell>
          <cell r="D856" t="str">
            <v>332006</v>
          </cell>
          <cell r="E856" t="str">
            <v>ساير حسابها و اسناد پرداختني</v>
          </cell>
          <cell r="F856" t="str">
            <v>ساير بستانكاران</v>
          </cell>
          <cell r="G856" t="str">
            <v>101567</v>
          </cell>
          <cell r="H856" t="str">
            <v>ابزار آزمون صهبا</v>
          </cell>
          <cell r="P856" t="str">
            <v>130</v>
          </cell>
        </row>
        <row r="857">
          <cell r="A857">
            <v>1300</v>
          </cell>
          <cell r="B857" t="str">
            <v>332006101710</v>
          </cell>
          <cell r="C857" t="str">
            <v>332</v>
          </cell>
          <cell r="D857" t="str">
            <v>332006</v>
          </cell>
          <cell r="E857" t="str">
            <v>ساير حسابها و اسناد پرداختني</v>
          </cell>
          <cell r="F857" t="str">
            <v>ساير بستانكاران</v>
          </cell>
          <cell r="G857" t="str">
            <v>101710</v>
          </cell>
          <cell r="H857" t="str">
            <v>سالنامه صنايع خودرو سازي ايران</v>
          </cell>
          <cell r="P857" t="str">
            <v>130</v>
          </cell>
        </row>
        <row r="858">
          <cell r="A858">
            <v>1300</v>
          </cell>
          <cell r="B858" t="str">
            <v>332006101694</v>
          </cell>
          <cell r="C858" t="str">
            <v>332</v>
          </cell>
          <cell r="D858" t="str">
            <v>332006</v>
          </cell>
          <cell r="E858" t="str">
            <v>ساير حسابها و اسناد پرداختني</v>
          </cell>
          <cell r="F858" t="str">
            <v>ساير بستانكاران</v>
          </cell>
          <cell r="G858" t="str">
            <v>101694</v>
          </cell>
          <cell r="H858" t="str">
            <v>خدمات فني تكنو ليفتر</v>
          </cell>
          <cell r="P858" t="str">
            <v>130</v>
          </cell>
        </row>
        <row r="859">
          <cell r="A859">
            <v>1300</v>
          </cell>
          <cell r="B859" t="str">
            <v>332006300233</v>
          </cell>
          <cell r="C859" t="str">
            <v>332</v>
          </cell>
          <cell r="D859" t="str">
            <v>332006</v>
          </cell>
          <cell r="E859" t="str">
            <v>ساير حسابها و اسناد پرداختني</v>
          </cell>
          <cell r="F859" t="str">
            <v>ساير بستانكاران</v>
          </cell>
          <cell r="G859" t="str">
            <v>300233</v>
          </cell>
          <cell r="H859" t="str">
            <v>منصور حسن پور ينگجه</v>
          </cell>
          <cell r="P859" t="str">
            <v>130</v>
          </cell>
        </row>
        <row r="860">
          <cell r="A860">
            <v>1300</v>
          </cell>
          <cell r="B860" t="str">
            <v>332006300236</v>
          </cell>
          <cell r="C860" t="str">
            <v>332</v>
          </cell>
          <cell r="D860" t="str">
            <v>332006</v>
          </cell>
          <cell r="E860" t="str">
            <v>ساير حسابها و اسناد پرداختني</v>
          </cell>
          <cell r="F860" t="str">
            <v>ساير بستانكاران</v>
          </cell>
          <cell r="G860" t="str">
            <v>300236</v>
          </cell>
          <cell r="H860" t="str">
            <v>خسرواني خسرو</v>
          </cell>
          <cell r="P860" t="str">
            <v>130</v>
          </cell>
        </row>
        <row r="861">
          <cell r="A861">
            <v>1300</v>
          </cell>
          <cell r="B861" t="str">
            <v>332006300301</v>
          </cell>
          <cell r="C861" t="str">
            <v>332</v>
          </cell>
          <cell r="D861" t="str">
            <v>332006</v>
          </cell>
          <cell r="E861" t="str">
            <v>ساير حسابها و اسناد پرداختني</v>
          </cell>
          <cell r="F861" t="str">
            <v>ساير بستانكاران</v>
          </cell>
          <cell r="G861" t="str">
            <v>300301</v>
          </cell>
          <cell r="H861" t="str">
            <v>تفهمي عليرضا</v>
          </cell>
          <cell r="P861" t="str">
            <v>130</v>
          </cell>
        </row>
        <row r="862">
          <cell r="A862">
            <v>1300</v>
          </cell>
          <cell r="B862" t="str">
            <v>332006300040</v>
          </cell>
          <cell r="C862" t="str">
            <v>332</v>
          </cell>
          <cell r="D862" t="str">
            <v>332006</v>
          </cell>
          <cell r="E862" t="str">
            <v>ساير حسابها و اسناد پرداختني</v>
          </cell>
          <cell r="F862" t="str">
            <v>ساير بستانكاران</v>
          </cell>
          <cell r="G862" t="str">
            <v>300040</v>
          </cell>
          <cell r="H862" t="str">
            <v>كريمي بخشايش علي</v>
          </cell>
          <cell r="P862" t="str">
            <v>130</v>
          </cell>
        </row>
        <row r="863">
          <cell r="A863">
            <v>1300</v>
          </cell>
          <cell r="B863" t="str">
            <v>332006300059</v>
          </cell>
          <cell r="C863" t="str">
            <v>332</v>
          </cell>
          <cell r="D863" t="str">
            <v>332006</v>
          </cell>
          <cell r="E863" t="str">
            <v>ساير حسابها و اسناد پرداختني</v>
          </cell>
          <cell r="F863" t="str">
            <v>ساير بستانكاران</v>
          </cell>
          <cell r="G863" t="str">
            <v>300059</v>
          </cell>
          <cell r="H863" t="str">
            <v>همايون قيصر</v>
          </cell>
          <cell r="P863" t="str">
            <v>130</v>
          </cell>
        </row>
        <row r="864">
          <cell r="A864">
            <v>1300</v>
          </cell>
          <cell r="B864" t="str">
            <v>332006300003</v>
          </cell>
          <cell r="C864" t="str">
            <v>332</v>
          </cell>
          <cell r="D864" t="str">
            <v>332006</v>
          </cell>
          <cell r="E864" t="str">
            <v>ساير حسابها و اسناد پرداختني</v>
          </cell>
          <cell r="F864" t="str">
            <v>ساير بستانكاران</v>
          </cell>
          <cell r="G864" t="str">
            <v>300003</v>
          </cell>
          <cell r="H864" t="str">
            <v>ميراسد مومني</v>
          </cell>
          <cell r="P864" t="str">
            <v>130</v>
          </cell>
        </row>
        <row r="865">
          <cell r="A865">
            <v>1300</v>
          </cell>
          <cell r="B865" t="str">
            <v>332006300006</v>
          </cell>
          <cell r="C865" t="str">
            <v>332</v>
          </cell>
          <cell r="D865" t="str">
            <v>332006</v>
          </cell>
          <cell r="E865" t="str">
            <v>ساير حسابها و اسناد پرداختني</v>
          </cell>
          <cell r="F865" t="str">
            <v>ساير بستانكاران</v>
          </cell>
          <cell r="G865" t="str">
            <v>300006</v>
          </cell>
          <cell r="H865" t="str">
            <v>حميد طباطبائي رئيسي</v>
          </cell>
          <cell r="P865" t="str">
            <v>130</v>
          </cell>
        </row>
        <row r="866">
          <cell r="A866">
            <v>1300</v>
          </cell>
          <cell r="B866" t="str">
            <v>332006300097</v>
          </cell>
          <cell r="C866" t="str">
            <v>332</v>
          </cell>
          <cell r="D866" t="str">
            <v>332006</v>
          </cell>
          <cell r="E866" t="str">
            <v>ساير حسابها و اسناد پرداختني</v>
          </cell>
          <cell r="F866" t="str">
            <v>ساير بستانكاران</v>
          </cell>
          <cell r="G866" t="str">
            <v>300097</v>
          </cell>
          <cell r="H866" t="str">
            <v>سيد حسن اميريعقوبي تبريز</v>
          </cell>
          <cell r="P866" t="str">
            <v>130</v>
          </cell>
        </row>
        <row r="867">
          <cell r="A867">
            <v>1300</v>
          </cell>
          <cell r="B867" t="str">
            <v>332006300053</v>
          </cell>
          <cell r="C867" t="str">
            <v>332</v>
          </cell>
          <cell r="D867" t="str">
            <v>332006</v>
          </cell>
          <cell r="E867" t="str">
            <v>ساير حسابها و اسناد پرداختني</v>
          </cell>
          <cell r="F867" t="str">
            <v>ساير بستانكاران</v>
          </cell>
          <cell r="G867" t="str">
            <v>300053</v>
          </cell>
          <cell r="H867" t="str">
            <v>خالقي عليرضا</v>
          </cell>
          <cell r="P867" t="str">
            <v>130</v>
          </cell>
        </row>
        <row r="868">
          <cell r="A868">
            <v>1300</v>
          </cell>
          <cell r="B868" t="str">
            <v>332006101854</v>
          </cell>
          <cell r="C868" t="str">
            <v>332</v>
          </cell>
          <cell r="D868" t="str">
            <v>332006</v>
          </cell>
          <cell r="E868" t="str">
            <v>ساير حسابها و اسناد پرداختني</v>
          </cell>
          <cell r="F868" t="str">
            <v>ساير بستانكاران</v>
          </cell>
          <cell r="G868" t="str">
            <v>101854</v>
          </cell>
          <cell r="H868" t="str">
            <v>نصابي پمپاژ آزمايش چاههاي عميق پرديس</v>
          </cell>
          <cell r="P868" t="str">
            <v>130</v>
          </cell>
        </row>
        <row r="869">
          <cell r="A869">
            <v>1300</v>
          </cell>
          <cell r="B869" t="str">
            <v>332006101924</v>
          </cell>
          <cell r="C869" t="str">
            <v>332</v>
          </cell>
          <cell r="D869" t="str">
            <v>332006</v>
          </cell>
          <cell r="E869" t="str">
            <v>ساير حسابها و اسناد پرداختني</v>
          </cell>
          <cell r="F869" t="str">
            <v>ساير بستانكاران</v>
          </cell>
          <cell r="G869" t="str">
            <v>101924</v>
          </cell>
          <cell r="H869" t="str">
            <v>آقاي بايرام عبدي (راننده پيماني تامين قطعات)</v>
          </cell>
          <cell r="P869" t="str">
            <v>130</v>
          </cell>
        </row>
        <row r="870">
          <cell r="A870">
            <v>1300</v>
          </cell>
          <cell r="B870" t="str">
            <v>332006300029</v>
          </cell>
          <cell r="C870" t="str">
            <v>332</v>
          </cell>
          <cell r="D870" t="str">
            <v>332006</v>
          </cell>
          <cell r="E870" t="str">
            <v>ساير حسابها و اسناد پرداختني</v>
          </cell>
          <cell r="F870" t="str">
            <v>ساير بستانكاران</v>
          </cell>
          <cell r="G870" t="str">
            <v>300029</v>
          </cell>
          <cell r="H870" t="str">
            <v>فلاحي اميد علي</v>
          </cell>
          <cell r="P870" t="str">
            <v>130</v>
          </cell>
        </row>
        <row r="871">
          <cell r="A871">
            <v>1300</v>
          </cell>
          <cell r="B871" t="str">
            <v>332006101630</v>
          </cell>
          <cell r="C871" t="str">
            <v>332</v>
          </cell>
          <cell r="D871" t="str">
            <v>332006</v>
          </cell>
          <cell r="E871" t="str">
            <v>ساير حسابها و اسناد پرداختني</v>
          </cell>
          <cell r="F871" t="str">
            <v>ساير بستانكاران</v>
          </cell>
          <cell r="G871" t="str">
            <v>101630</v>
          </cell>
          <cell r="H871" t="str">
            <v>شركت آريا</v>
          </cell>
          <cell r="P871" t="str">
            <v>130</v>
          </cell>
        </row>
        <row r="872">
          <cell r="A872">
            <v>1300</v>
          </cell>
          <cell r="B872" t="str">
            <v>332006300986</v>
          </cell>
          <cell r="C872" t="str">
            <v>332</v>
          </cell>
          <cell r="D872" t="str">
            <v>332006</v>
          </cell>
          <cell r="E872" t="str">
            <v>ساير حسابها و اسناد پرداختني</v>
          </cell>
          <cell r="F872" t="str">
            <v>ساير بستانكاران</v>
          </cell>
          <cell r="G872" t="str">
            <v>300986</v>
          </cell>
          <cell r="H872" t="str">
            <v>صفر علي پيري ياورکندي</v>
          </cell>
          <cell r="P872" t="str">
            <v>130</v>
          </cell>
        </row>
        <row r="873">
          <cell r="A873">
            <v>1300</v>
          </cell>
          <cell r="B873" t="str">
            <v>332006300987</v>
          </cell>
          <cell r="C873" t="str">
            <v>332</v>
          </cell>
          <cell r="D873" t="str">
            <v>332006</v>
          </cell>
          <cell r="E873" t="str">
            <v>ساير حسابها و اسناد پرداختني</v>
          </cell>
          <cell r="F873" t="str">
            <v>ساير بستانكاران</v>
          </cell>
          <cell r="G873" t="str">
            <v>300987</v>
          </cell>
          <cell r="H873" t="str">
            <v>محسن جعفرنژاد</v>
          </cell>
          <cell r="P873" t="str">
            <v>130</v>
          </cell>
        </row>
        <row r="874">
          <cell r="A874">
            <v>1300</v>
          </cell>
          <cell r="B874" t="str">
            <v>332006300988</v>
          </cell>
          <cell r="C874" t="str">
            <v>332</v>
          </cell>
          <cell r="D874" t="str">
            <v>332006</v>
          </cell>
          <cell r="E874" t="str">
            <v>ساير حسابها و اسناد پرداختني</v>
          </cell>
          <cell r="F874" t="str">
            <v>ساير بستانكاران</v>
          </cell>
          <cell r="G874" t="str">
            <v>300988</v>
          </cell>
          <cell r="H874" t="str">
            <v>اکبر سامبراني اهر</v>
          </cell>
          <cell r="P874" t="str">
            <v>130</v>
          </cell>
        </row>
        <row r="875">
          <cell r="A875">
            <v>1300</v>
          </cell>
          <cell r="B875" t="str">
            <v>332006300989</v>
          </cell>
          <cell r="C875" t="str">
            <v>332</v>
          </cell>
          <cell r="D875" t="str">
            <v>332006</v>
          </cell>
          <cell r="E875" t="str">
            <v>ساير حسابها و اسناد پرداختني</v>
          </cell>
          <cell r="F875" t="str">
            <v>ساير بستانكاران</v>
          </cell>
          <cell r="G875" t="str">
            <v>300989</v>
          </cell>
          <cell r="H875" t="str">
            <v>محمد حسن غريبي</v>
          </cell>
          <cell r="P875" t="str">
            <v>130</v>
          </cell>
        </row>
        <row r="876">
          <cell r="A876">
            <v>1300</v>
          </cell>
          <cell r="B876" t="str">
            <v>332006300010</v>
          </cell>
          <cell r="C876" t="str">
            <v>332</v>
          </cell>
          <cell r="D876" t="str">
            <v>332006</v>
          </cell>
          <cell r="E876" t="str">
            <v>ساير حسابها و اسناد پرداختني</v>
          </cell>
          <cell r="F876" t="str">
            <v>ساير بستانكاران</v>
          </cell>
          <cell r="G876" t="str">
            <v>300010</v>
          </cell>
          <cell r="H876" t="str">
            <v>صمد اميردادي</v>
          </cell>
          <cell r="P876" t="str">
            <v>130</v>
          </cell>
        </row>
        <row r="877">
          <cell r="A877">
            <v>1300</v>
          </cell>
          <cell r="B877" t="str">
            <v>332006300078</v>
          </cell>
          <cell r="C877" t="str">
            <v>332</v>
          </cell>
          <cell r="D877" t="str">
            <v>332006</v>
          </cell>
          <cell r="E877" t="str">
            <v>ساير حسابها و اسناد پرداختني</v>
          </cell>
          <cell r="F877" t="str">
            <v>ساير بستانكاران</v>
          </cell>
          <cell r="G877" t="str">
            <v>300078</v>
          </cell>
          <cell r="H877" t="str">
            <v>رويا نوراني زنوز</v>
          </cell>
          <cell r="P877" t="str">
            <v>130</v>
          </cell>
        </row>
        <row r="878">
          <cell r="A878">
            <v>1300</v>
          </cell>
          <cell r="B878" t="str">
            <v>332006101461</v>
          </cell>
          <cell r="C878" t="str">
            <v>332</v>
          </cell>
          <cell r="D878" t="str">
            <v>332006</v>
          </cell>
          <cell r="E878" t="str">
            <v>ساير حسابها و اسناد پرداختني</v>
          </cell>
          <cell r="F878" t="str">
            <v>ساير بستانكاران</v>
          </cell>
          <cell r="G878" t="str">
            <v>101461</v>
          </cell>
          <cell r="H878" t="str">
            <v>جمعيت هلال احمر آذربايجان شرقي</v>
          </cell>
          <cell r="P878" t="str">
            <v>130</v>
          </cell>
        </row>
        <row r="879">
          <cell r="A879">
            <v>1300</v>
          </cell>
          <cell r="B879" t="str">
            <v>332006101267</v>
          </cell>
          <cell r="C879" t="str">
            <v>332</v>
          </cell>
          <cell r="D879" t="str">
            <v>332006</v>
          </cell>
          <cell r="E879" t="str">
            <v>ساير حسابها و اسناد پرداختني</v>
          </cell>
          <cell r="F879" t="str">
            <v>ساير بستانكاران</v>
          </cell>
          <cell r="G879" t="str">
            <v>101267</v>
          </cell>
          <cell r="H879" t="str">
            <v>سهامي عام پرفيل ايران</v>
          </cell>
          <cell r="P879" t="str">
            <v>130</v>
          </cell>
        </row>
        <row r="880">
          <cell r="A880">
            <v>1300</v>
          </cell>
          <cell r="B880" t="str">
            <v>332006300034</v>
          </cell>
          <cell r="C880" t="str">
            <v>332</v>
          </cell>
          <cell r="D880" t="str">
            <v>332006</v>
          </cell>
          <cell r="E880" t="str">
            <v>ساير حسابها و اسناد پرداختني</v>
          </cell>
          <cell r="F880" t="str">
            <v>ساير بستانكاران</v>
          </cell>
          <cell r="G880" t="str">
            <v>300034</v>
          </cell>
          <cell r="H880" t="str">
            <v>ابراهيم يوسف آبادي حامد</v>
          </cell>
          <cell r="P880" t="str">
            <v>130</v>
          </cell>
        </row>
        <row r="881">
          <cell r="A881">
            <v>1300</v>
          </cell>
          <cell r="B881" t="str">
            <v>332006300058</v>
          </cell>
          <cell r="C881" t="str">
            <v>332</v>
          </cell>
          <cell r="D881" t="str">
            <v>332006</v>
          </cell>
          <cell r="E881" t="str">
            <v>ساير حسابها و اسناد پرداختني</v>
          </cell>
          <cell r="F881" t="str">
            <v>ساير بستانكاران</v>
          </cell>
          <cell r="G881" t="str">
            <v>300058</v>
          </cell>
          <cell r="H881" t="str">
            <v>علي فريد جعفريان</v>
          </cell>
          <cell r="P881" t="str">
            <v>130</v>
          </cell>
        </row>
        <row r="882">
          <cell r="A882">
            <v>1300</v>
          </cell>
          <cell r="B882" t="str">
            <v>332006101621</v>
          </cell>
          <cell r="C882" t="str">
            <v>332</v>
          </cell>
          <cell r="D882" t="str">
            <v>332006</v>
          </cell>
          <cell r="E882" t="str">
            <v>ساير حسابها و اسناد پرداختني</v>
          </cell>
          <cell r="F882" t="str">
            <v>ساير بستانكاران</v>
          </cell>
          <cell r="G882" t="str">
            <v>101621</v>
          </cell>
          <cell r="H882" t="str">
            <v>موسسه ميكرو تلفن</v>
          </cell>
          <cell r="P882" t="str">
            <v>130</v>
          </cell>
        </row>
        <row r="883">
          <cell r="A883">
            <v>1300</v>
          </cell>
          <cell r="B883" t="str">
            <v>332006300049</v>
          </cell>
          <cell r="C883" t="str">
            <v>332</v>
          </cell>
          <cell r="D883" t="str">
            <v>332006</v>
          </cell>
          <cell r="E883" t="str">
            <v>ساير حسابها و اسناد پرداختني</v>
          </cell>
          <cell r="F883" t="str">
            <v>ساير بستانكاران</v>
          </cell>
          <cell r="G883" t="str">
            <v>300049</v>
          </cell>
          <cell r="H883" t="str">
            <v>احد احمدي نژاد</v>
          </cell>
          <cell r="P883" t="str">
            <v>130</v>
          </cell>
        </row>
        <row r="884">
          <cell r="A884">
            <v>1300</v>
          </cell>
          <cell r="B884" t="str">
            <v>332006300002</v>
          </cell>
          <cell r="C884" t="str">
            <v>332</v>
          </cell>
          <cell r="D884" t="str">
            <v>332006</v>
          </cell>
          <cell r="E884" t="str">
            <v>ساير حسابها و اسناد پرداختني</v>
          </cell>
          <cell r="F884" t="str">
            <v>ساير بستانكاران</v>
          </cell>
          <cell r="G884" t="str">
            <v>300002</v>
          </cell>
          <cell r="H884" t="str">
            <v>علي متدين</v>
          </cell>
          <cell r="P884" t="str">
            <v>130</v>
          </cell>
        </row>
        <row r="885">
          <cell r="A885">
            <v>1300</v>
          </cell>
          <cell r="B885" t="str">
            <v>332006300012</v>
          </cell>
          <cell r="C885" t="str">
            <v>332</v>
          </cell>
          <cell r="D885" t="str">
            <v>332006</v>
          </cell>
          <cell r="E885" t="str">
            <v>ساير حسابها و اسناد پرداختني</v>
          </cell>
          <cell r="F885" t="str">
            <v>ساير بستانكاران</v>
          </cell>
          <cell r="G885" t="str">
            <v>300012</v>
          </cell>
          <cell r="H885" t="str">
            <v>صمد ابرهيم پور مقدس</v>
          </cell>
          <cell r="P885" t="str">
            <v>130</v>
          </cell>
        </row>
        <row r="886">
          <cell r="A886">
            <v>1300</v>
          </cell>
          <cell r="B886" t="str">
            <v>332006300013</v>
          </cell>
          <cell r="C886" t="str">
            <v>332</v>
          </cell>
          <cell r="D886" t="str">
            <v>332006</v>
          </cell>
          <cell r="E886" t="str">
            <v>ساير حسابها و اسناد پرداختني</v>
          </cell>
          <cell r="F886" t="str">
            <v>ساير بستانكاران</v>
          </cell>
          <cell r="G886" t="str">
            <v>300013</v>
          </cell>
          <cell r="H886" t="str">
            <v>داوود ايمانطلب</v>
          </cell>
          <cell r="P886" t="str">
            <v>130</v>
          </cell>
        </row>
        <row r="887">
          <cell r="A887">
            <v>1300</v>
          </cell>
          <cell r="B887" t="str">
            <v>332006300016</v>
          </cell>
          <cell r="C887" t="str">
            <v>332</v>
          </cell>
          <cell r="D887" t="str">
            <v>332006</v>
          </cell>
          <cell r="E887" t="str">
            <v>ساير حسابها و اسناد پرداختني</v>
          </cell>
          <cell r="F887" t="str">
            <v>ساير بستانكاران</v>
          </cell>
          <cell r="G887" t="str">
            <v>300016</v>
          </cell>
          <cell r="H887" t="str">
            <v>سيد جعفر سيد يزدي</v>
          </cell>
          <cell r="P887" t="str">
            <v>130</v>
          </cell>
        </row>
        <row r="888">
          <cell r="A888">
            <v>1300</v>
          </cell>
          <cell r="B888" t="str">
            <v>332006300021</v>
          </cell>
          <cell r="C888" t="str">
            <v>332</v>
          </cell>
          <cell r="D888" t="str">
            <v>332006</v>
          </cell>
          <cell r="E888" t="str">
            <v>ساير حسابها و اسناد پرداختني</v>
          </cell>
          <cell r="F888" t="str">
            <v>ساير بستانكاران</v>
          </cell>
          <cell r="G888" t="str">
            <v>300021</v>
          </cell>
          <cell r="H888" t="str">
            <v>حسين کفشنوچي خياباني</v>
          </cell>
          <cell r="P888" t="str">
            <v>130</v>
          </cell>
        </row>
        <row r="889">
          <cell r="A889">
            <v>1300</v>
          </cell>
          <cell r="B889" t="str">
            <v>332006300022</v>
          </cell>
          <cell r="C889" t="str">
            <v>332</v>
          </cell>
          <cell r="D889" t="str">
            <v>332006</v>
          </cell>
          <cell r="E889" t="str">
            <v>ساير حسابها و اسناد پرداختني</v>
          </cell>
          <cell r="F889" t="str">
            <v>ساير بستانكاران</v>
          </cell>
          <cell r="G889" t="str">
            <v>300022</v>
          </cell>
          <cell r="H889" t="str">
            <v>محمدعلي نمازي فر</v>
          </cell>
          <cell r="P889" t="str">
            <v>130</v>
          </cell>
        </row>
        <row r="890">
          <cell r="A890">
            <v>1300</v>
          </cell>
          <cell r="B890" t="str">
            <v>332006300027</v>
          </cell>
          <cell r="C890" t="str">
            <v>332</v>
          </cell>
          <cell r="D890" t="str">
            <v>332006</v>
          </cell>
          <cell r="E890" t="str">
            <v>ساير حسابها و اسناد پرداختني</v>
          </cell>
          <cell r="F890" t="str">
            <v>ساير بستانكاران</v>
          </cell>
          <cell r="G890" t="str">
            <v>300027</v>
          </cell>
          <cell r="H890" t="str">
            <v>سيد جعفر ديبازر حسيني</v>
          </cell>
          <cell r="P890" t="str">
            <v>130</v>
          </cell>
        </row>
        <row r="891">
          <cell r="A891">
            <v>1300</v>
          </cell>
          <cell r="B891" t="str">
            <v>332006300037</v>
          </cell>
          <cell r="C891" t="str">
            <v>332</v>
          </cell>
          <cell r="D891" t="str">
            <v>332006</v>
          </cell>
          <cell r="E891" t="str">
            <v>ساير حسابها و اسناد پرداختني</v>
          </cell>
          <cell r="F891" t="str">
            <v>ساير بستانكاران</v>
          </cell>
          <cell r="G891" t="str">
            <v>300037</v>
          </cell>
          <cell r="H891" t="str">
            <v>ناصر بيداري علمداري</v>
          </cell>
          <cell r="P891" t="str">
            <v>130</v>
          </cell>
        </row>
        <row r="892">
          <cell r="A892">
            <v>1300</v>
          </cell>
          <cell r="B892" t="str">
            <v>332006300041</v>
          </cell>
          <cell r="C892" t="str">
            <v>332</v>
          </cell>
          <cell r="D892" t="str">
            <v>332006</v>
          </cell>
          <cell r="E892" t="str">
            <v>ساير حسابها و اسناد پرداختني</v>
          </cell>
          <cell r="F892" t="str">
            <v>ساير بستانكاران</v>
          </cell>
          <cell r="G892" t="str">
            <v>300041</v>
          </cell>
          <cell r="H892" t="str">
            <v>علي ظريفي</v>
          </cell>
          <cell r="P892" t="str">
            <v>130</v>
          </cell>
        </row>
        <row r="893">
          <cell r="A893">
            <v>1300</v>
          </cell>
          <cell r="B893" t="str">
            <v>332006300061</v>
          </cell>
          <cell r="C893" t="str">
            <v>332</v>
          </cell>
          <cell r="D893" t="str">
            <v>332006</v>
          </cell>
          <cell r="E893" t="str">
            <v>ساير حسابها و اسناد پرداختني</v>
          </cell>
          <cell r="F893" t="str">
            <v>ساير بستانكاران</v>
          </cell>
          <cell r="G893" t="str">
            <v>300061</v>
          </cell>
          <cell r="H893" t="str">
            <v>نادر براعتي</v>
          </cell>
          <cell r="P893" t="str">
            <v>130</v>
          </cell>
        </row>
        <row r="894">
          <cell r="A894">
            <v>1300</v>
          </cell>
          <cell r="B894" t="str">
            <v>332006300106</v>
          </cell>
          <cell r="C894" t="str">
            <v>332</v>
          </cell>
          <cell r="D894" t="str">
            <v>332006</v>
          </cell>
          <cell r="E894" t="str">
            <v>ساير حسابها و اسناد پرداختني</v>
          </cell>
          <cell r="F894" t="str">
            <v>ساير بستانكاران</v>
          </cell>
          <cell r="G894" t="str">
            <v>300106</v>
          </cell>
          <cell r="H894" t="str">
            <v>محمد باطومچي</v>
          </cell>
          <cell r="P894" t="str">
            <v>130</v>
          </cell>
        </row>
        <row r="895">
          <cell r="A895">
            <v>1300</v>
          </cell>
          <cell r="B895" t="str">
            <v>332006300109</v>
          </cell>
          <cell r="C895" t="str">
            <v>332</v>
          </cell>
          <cell r="D895" t="str">
            <v>332006</v>
          </cell>
          <cell r="E895" t="str">
            <v>ساير حسابها و اسناد پرداختني</v>
          </cell>
          <cell r="F895" t="str">
            <v>ساير بستانكاران</v>
          </cell>
          <cell r="G895" t="str">
            <v>300109</v>
          </cell>
          <cell r="H895" t="str">
            <v>سيد کاظم حجازي</v>
          </cell>
          <cell r="P895" t="str">
            <v>130</v>
          </cell>
        </row>
        <row r="896">
          <cell r="A896">
            <v>1300</v>
          </cell>
          <cell r="B896" t="str">
            <v>332006300121</v>
          </cell>
          <cell r="C896" t="str">
            <v>332</v>
          </cell>
          <cell r="D896" t="str">
            <v>332006</v>
          </cell>
          <cell r="E896" t="str">
            <v>ساير حسابها و اسناد پرداختني</v>
          </cell>
          <cell r="F896" t="str">
            <v>ساير بستانكاران</v>
          </cell>
          <cell r="G896" t="str">
            <v>300121</v>
          </cell>
          <cell r="H896" t="str">
            <v>محمد پيردولت</v>
          </cell>
          <cell r="P896" t="str">
            <v>130</v>
          </cell>
        </row>
        <row r="897">
          <cell r="A897">
            <v>1300</v>
          </cell>
          <cell r="B897" t="str">
            <v>332006300150</v>
          </cell>
          <cell r="C897" t="str">
            <v>332</v>
          </cell>
          <cell r="D897" t="str">
            <v>332006</v>
          </cell>
          <cell r="E897" t="str">
            <v>ساير حسابها و اسناد پرداختني</v>
          </cell>
          <cell r="F897" t="str">
            <v>ساير بستانكاران</v>
          </cell>
          <cell r="G897" t="str">
            <v>300150</v>
          </cell>
          <cell r="H897" t="str">
            <v>مجتبي شرقي وند</v>
          </cell>
          <cell r="P897" t="str">
            <v>130</v>
          </cell>
        </row>
        <row r="898">
          <cell r="A898">
            <v>1300</v>
          </cell>
          <cell r="B898" t="str">
            <v>332006300166</v>
          </cell>
          <cell r="C898" t="str">
            <v>332</v>
          </cell>
          <cell r="D898" t="str">
            <v>332006</v>
          </cell>
          <cell r="E898" t="str">
            <v>ساير حسابها و اسناد پرداختني</v>
          </cell>
          <cell r="F898" t="str">
            <v>ساير بستانكاران</v>
          </cell>
          <cell r="G898" t="str">
            <v>300166</v>
          </cell>
          <cell r="H898" t="str">
            <v>مسعود عبدالرحميان</v>
          </cell>
          <cell r="P898" t="str">
            <v>130</v>
          </cell>
        </row>
        <row r="899">
          <cell r="A899">
            <v>1300</v>
          </cell>
          <cell r="B899" t="str">
            <v>332006300212</v>
          </cell>
          <cell r="C899" t="str">
            <v>332</v>
          </cell>
          <cell r="D899" t="str">
            <v>332006</v>
          </cell>
          <cell r="E899" t="str">
            <v>ساير حسابها و اسناد پرداختني</v>
          </cell>
          <cell r="F899" t="str">
            <v>ساير بستانكاران</v>
          </cell>
          <cell r="G899" t="str">
            <v>300212</v>
          </cell>
          <cell r="H899" t="str">
            <v>پيمان نعمتي</v>
          </cell>
          <cell r="P899" t="str">
            <v>130</v>
          </cell>
        </row>
        <row r="900">
          <cell r="A900">
            <v>1300</v>
          </cell>
          <cell r="B900" t="str">
            <v>332006300217</v>
          </cell>
          <cell r="C900" t="str">
            <v>332</v>
          </cell>
          <cell r="D900" t="str">
            <v>332006</v>
          </cell>
          <cell r="E900" t="str">
            <v>ساير حسابها و اسناد پرداختني</v>
          </cell>
          <cell r="F900" t="str">
            <v>ساير بستانكاران</v>
          </cell>
          <cell r="G900" t="str">
            <v>300217</v>
          </cell>
          <cell r="H900" t="str">
            <v>عبدالحسين شارقي</v>
          </cell>
          <cell r="P900" t="str">
            <v>130</v>
          </cell>
        </row>
        <row r="901">
          <cell r="A901">
            <v>1300</v>
          </cell>
          <cell r="B901" t="str">
            <v>332006300221</v>
          </cell>
          <cell r="C901" t="str">
            <v>332</v>
          </cell>
          <cell r="D901" t="str">
            <v>332006</v>
          </cell>
          <cell r="E901" t="str">
            <v>ساير حسابها و اسناد پرداختني</v>
          </cell>
          <cell r="F901" t="str">
            <v>ساير بستانكاران</v>
          </cell>
          <cell r="G901" t="str">
            <v>300221</v>
          </cell>
          <cell r="H901" t="str">
            <v>هادي خدائيان</v>
          </cell>
          <cell r="P901" t="str">
            <v>130</v>
          </cell>
        </row>
        <row r="902">
          <cell r="A902">
            <v>1300</v>
          </cell>
          <cell r="B902" t="str">
            <v>332006300227</v>
          </cell>
          <cell r="C902" t="str">
            <v>332</v>
          </cell>
          <cell r="D902" t="str">
            <v>332006</v>
          </cell>
          <cell r="E902" t="str">
            <v>ساير حسابها و اسناد پرداختني</v>
          </cell>
          <cell r="F902" t="str">
            <v>ساير بستانكاران</v>
          </cell>
          <cell r="G902" t="str">
            <v>300227</v>
          </cell>
          <cell r="H902" t="str">
            <v>فربد مصافي</v>
          </cell>
          <cell r="P902" t="str">
            <v>130</v>
          </cell>
        </row>
        <row r="903">
          <cell r="A903">
            <v>1300</v>
          </cell>
          <cell r="B903" t="str">
            <v>332006300228</v>
          </cell>
          <cell r="C903" t="str">
            <v>332</v>
          </cell>
          <cell r="D903" t="str">
            <v>332006</v>
          </cell>
          <cell r="E903" t="str">
            <v>ساير حسابها و اسناد پرداختني</v>
          </cell>
          <cell r="F903" t="str">
            <v>ساير بستانكاران</v>
          </cell>
          <cell r="G903" t="str">
            <v>300228</v>
          </cell>
          <cell r="H903" t="str">
            <v>غلامرضا بهراميان</v>
          </cell>
          <cell r="P903" t="str">
            <v>130</v>
          </cell>
        </row>
        <row r="904">
          <cell r="A904">
            <v>1300</v>
          </cell>
          <cell r="B904" t="str">
            <v>332006300246</v>
          </cell>
          <cell r="C904" t="str">
            <v>332</v>
          </cell>
          <cell r="D904" t="str">
            <v>332006</v>
          </cell>
          <cell r="E904" t="str">
            <v>ساير حسابها و اسناد پرداختني</v>
          </cell>
          <cell r="F904" t="str">
            <v>ساير بستانكاران</v>
          </cell>
          <cell r="G904" t="str">
            <v>300246</v>
          </cell>
          <cell r="H904" t="str">
            <v>عزيز خدادادي</v>
          </cell>
          <cell r="P904" t="str">
            <v>130</v>
          </cell>
        </row>
        <row r="905">
          <cell r="A905">
            <v>1300</v>
          </cell>
          <cell r="B905" t="str">
            <v>332006101326</v>
          </cell>
          <cell r="C905" t="str">
            <v>332</v>
          </cell>
          <cell r="D905" t="str">
            <v>332006</v>
          </cell>
          <cell r="E905" t="str">
            <v>ساير حسابها و اسناد پرداختني</v>
          </cell>
          <cell r="F905" t="str">
            <v>ساير بستانكاران</v>
          </cell>
          <cell r="G905" t="str">
            <v>101326</v>
          </cell>
          <cell r="H905" t="str">
            <v>كانون وكلا</v>
          </cell>
          <cell r="P905" t="str">
            <v>130</v>
          </cell>
        </row>
        <row r="906">
          <cell r="A906">
            <v>1300</v>
          </cell>
          <cell r="B906" t="str">
            <v>332006101325</v>
          </cell>
          <cell r="C906" t="str">
            <v>332</v>
          </cell>
          <cell r="D906" t="str">
            <v>332006</v>
          </cell>
          <cell r="E906" t="str">
            <v>ساير حسابها و اسناد پرداختني</v>
          </cell>
          <cell r="F906" t="str">
            <v>ساير بستانكاران</v>
          </cell>
          <cell r="G906" t="str">
            <v>101325</v>
          </cell>
          <cell r="H906" t="str">
            <v>صندوق حمايت از وكلا</v>
          </cell>
          <cell r="P906" t="str">
            <v>130</v>
          </cell>
        </row>
        <row r="907">
          <cell r="A907">
            <v>1300</v>
          </cell>
          <cell r="B907" t="str">
            <v>332006300068</v>
          </cell>
          <cell r="C907" t="str">
            <v>332</v>
          </cell>
          <cell r="D907" t="str">
            <v>332006</v>
          </cell>
          <cell r="E907" t="str">
            <v>ساير حسابها و اسناد پرداختني</v>
          </cell>
          <cell r="F907" t="str">
            <v>ساير بستانكاران</v>
          </cell>
          <cell r="G907" t="str">
            <v>300068</v>
          </cell>
          <cell r="H907" t="str">
            <v>صادق زاده سيد محمود</v>
          </cell>
          <cell r="P907" t="str">
            <v>130</v>
          </cell>
        </row>
        <row r="908">
          <cell r="A908">
            <v>1320</v>
          </cell>
          <cell r="B908" t="str">
            <v>332007102702</v>
          </cell>
          <cell r="C908" t="str">
            <v>332</v>
          </cell>
          <cell r="D908" t="str">
            <v>332007</v>
          </cell>
          <cell r="E908" t="str">
            <v>ساير حسابها و اسناد پرداختني</v>
          </cell>
          <cell r="F908" t="str">
            <v>اسناد پرداختني</v>
          </cell>
          <cell r="G908" t="str">
            <v>102702</v>
          </cell>
          <cell r="H908" t="str">
            <v>ماليات وعوارض بر ارزش افزوده</v>
          </cell>
          <cell r="P908" t="str">
            <v>132</v>
          </cell>
        </row>
        <row r="909">
          <cell r="A909">
            <v>1320</v>
          </cell>
          <cell r="B909" t="str">
            <v>332007102706</v>
          </cell>
          <cell r="C909" t="str">
            <v>332</v>
          </cell>
          <cell r="D909" t="str">
            <v>332007</v>
          </cell>
          <cell r="E909" t="str">
            <v>ساير حسابها و اسناد پرداختني</v>
          </cell>
          <cell r="F909" t="str">
            <v>اسناد پرداختني</v>
          </cell>
          <cell r="G909" t="str">
            <v>102706</v>
          </cell>
          <cell r="H909" t="str">
            <v>ماليات عملكرد سال 88</v>
          </cell>
          <cell r="P909" t="str">
            <v>132</v>
          </cell>
        </row>
        <row r="910">
          <cell r="A910">
            <v>1302</v>
          </cell>
          <cell r="B910" t="str">
            <v>332008101001</v>
          </cell>
          <cell r="C910" t="str">
            <v>332</v>
          </cell>
          <cell r="D910" t="str">
            <v>332008</v>
          </cell>
          <cell r="E910" t="str">
            <v>ساير حسابها و اسناد پرداختني</v>
          </cell>
          <cell r="F910" t="str">
            <v>ماليات وعوارض بر ارزش افزوده (فروش)</v>
          </cell>
          <cell r="G910" t="str">
            <v>101001</v>
          </cell>
          <cell r="H910" t="str">
            <v>شرکت مگا موتورفروش قطعات خودرو</v>
          </cell>
          <cell r="P910" t="str">
            <v>130</v>
          </cell>
        </row>
        <row r="911">
          <cell r="A911">
            <v>1302</v>
          </cell>
          <cell r="B911" t="str">
            <v>332008101699</v>
          </cell>
          <cell r="C911" t="str">
            <v>332</v>
          </cell>
          <cell r="D911" t="str">
            <v>332008</v>
          </cell>
          <cell r="E911" t="str">
            <v>ساير حسابها و اسناد پرداختني</v>
          </cell>
          <cell r="F911" t="str">
            <v>ماليات وعوارض بر ارزش افزوده (فروش)</v>
          </cell>
          <cell r="G911" t="str">
            <v>101699</v>
          </cell>
          <cell r="H911" t="str">
            <v>متفرقه</v>
          </cell>
          <cell r="P911" t="str">
            <v>130</v>
          </cell>
        </row>
        <row r="912">
          <cell r="A912">
            <v>1302</v>
          </cell>
          <cell r="B912" t="str">
            <v>332008101023</v>
          </cell>
          <cell r="C912" t="str">
            <v>332</v>
          </cell>
          <cell r="D912" t="str">
            <v>332008</v>
          </cell>
          <cell r="E912" t="str">
            <v>ساير حسابها و اسناد پرداختني</v>
          </cell>
          <cell r="F912" t="str">
            <v>ماليات وعوارض بر ارزش افزوده (فروش)</v>
          </cell>
          <cell r="G912" t="str">
            <v>101023</v>
          </cell>
          <cell r="H912" t="str">
            <v>شركت سايپا يدك</v>
          </cell>
          <cell r="P912" t="str">
            <v>130</v>
          </cell>
        </row>
        <row r="913">
          <cell r="A913">
            <v>1302</v>
          </cell>
          <cell r="B913" t="str">
            <v>332008101022</v>
          </cell>
          <cell r="C913" t="str">
            <v>332</v>
          </cell>
          <cell r="D913" t="str">
            <v>332008</v>
          </cell>
          <cell r="E913" t="str">
            <v>ساير حسابها و اسناد پرداختني</v>
          </cell>
          <cell r="F913" t="str">
            <v>ماليات وعوارض بر ارزش افزوده (فروش)</v>
          </cell>
          <cell r="G913" t="str">
            <v>101022</v>
          </cell>
          <cell r="H913" t="str">
            <v>شرکت توليدي بهران محور سايپا</v>
          </cell>
          <cell r="P913" t="str">
            <v>130</v>
          </cell>
        </row>
        <row r="914">
          <cell r="A914">
            <v>1302</v>
          </cell>
          <cell r="B914" t="str">
            <v>332008101862</v>
          </cell>
          <cell r="C914" t="str">
            <v>332</v>
          </cell>
          <cell r="D914" t="str">
            <v>332008</v>
          </cell>
          <cell r="E914" t="str">
            <v>ساير حسابها و اسناد پرداختني</v>
          </cell>
          <cell r="F914" t="str">
            <v>ماليات وعوارض بر ارزش افزوده (فروش)</v>
          </cell>
          <cell r="G914" t="str">
            <v>101862</v>
          </cell>
          <cell r="H914" t="str">
            <v>شركت صنعتي رول محور سامان</v>
          </cell>
          <cell r="P914" t="str">
            <v>130</v>
          </cell>
        </row>
        <row r="915">
          <cell r="A915">
            <v>1302</v>
          </cell>
          <cell r="B915" t="str">
            <v>332008101850</v>
          </cell>
          <cell r="C915" t="str">
            <v>332</v>
          </cell>
          <cell r="D915" t="str">
            <v>332008</v>
          </cell>
          <cell r="E915" t="str">
            <v>ساير حسابها و اسناد پرداختني</v>
          </cell>
          <cell r="F915" t="str">
            <v>ماليات وعوارض بر ارزش افزوده (فروش)</v>
          </cell>
          <cell r="G915" t="str">
            <v>101850</v>
          </cell>
          <cell r="H915" t="str">
            <v>فريدون رزمجو</v>
          </cell>
          <cell r="P915" t="str">
            <v>130</v>
          </cell>
        </row>
        <row r="916">
          <cell r="A916">
            <v>1302</v>
          </cell>
          <cell r="B916" t="str">
            <v>332008101865</v>
          </cell>
          <cell r="C916" t="str">
            <v>332</v>
          </cell>
          <cell r="D916" t="str">
            <v>332008</v>
          </cell>
          <cell r="E916" t="str">
            <v>ساير حسابها و اسناد پرداختني</v>
          </cell>
          <cell r="F916" t="str">
            <v>ماليات وعوارض بر ارزش افزوده (فروش)</v>
          </cell>
          <cell r="G916" t="str">
            <v>101865</v>
          </cell>
          <cell r="H916" t="str">
            <v>شرکت پارت قطعه</v>
          </cell>
          <cell r="P916" t="str">
            <v>130</v>
          </cell>
        </row>
        <row r="917">
          <cell r="A917">
            <v>1302</v>
          </cell>
          <cell r="B917" t="str">
            <v>332008101201</v>
          </cell>
          <cell r="C917" t="str">
            <v>332</v>
          </cell>
          <cell r="D917" t="str">
            <v>332008</v>
          </cell>
          <cell r="E917" t="str">
            <v>ساير حسابها و اسناد پرداختني</v>
          </cell>
          <cell r="F917" t="str">
            <v>ماليات وعوارض بر ارزش افزوده (فروش)</v>
          </cell>
          <cell r="G917" t="str">
            <v>101201</v>
          </cell>
          <cell r="H917" t="str">
            <v>شرکت آهنفام سديد</v>
          </cell>
          <cell r="P917" t="str">
            <v>130</v>
          </cell>
        </row>
        <row r="918">
          <cell r="A918">
            <v>1302</v>
          </cell>
          <cell r="B918" t="str">
            <v>332008101589</v>
          </cell>
          <cell r="C918" t="str">
            <v>332</v>
          </cell>
          <cell r="D918" t="str">
            <v>332008</v>
          </cell>
          <cell r="E918" t="str">
            <v>ساير حسابها و اسناد پرداختني</v>
          </cell>
          <cell r="F918" t="str">
            <v>ماليات وعوارض بر ارزش افزوده (فروش)</v>
          </cell>
          <cell r="G918" t="str">
            <v>101589</v>
          </cell>
          <cell r="H918" t="str">
            <v>ريخته گري سهند آذرين</v>
          </cell>
          <cell r="P918" t="str">
            <v>130</v>
          </cell>
        </row>
        <row r="919">
          <cell r="A919">
            <v>1302</v>
          </cell>
          <cell r="B919" t="str">
            <v>332008101896</v>
          </cell>
          <cell r="C919" t="str">
            <v>332</v>
          </cell>
          <cell r="D919" t="str">
            <v>332008</v>
          </cell>
          <cell r="E919" t="str">
            <v>ساير حسابها و اسناد پرداختني</v>
          </cell>
          <cell r="F919" t="str">
            <v>ماليات وعوارض بر ارزش افزوده (فروش)</v>
          </cell>
          <cell r="G919" t="str">
            <v>101896</v>
          </cell>
          <cell r="H919" t="str">
            <v>شركت درخشان قطعه ساز</v>
          </cell>
          <cell r="P919" t="str">
            <v>130</v>
          </cell>
        </row>
        <row r="920">
          <cell r="A920">
            <v>1302</v>
          </cell>
          <cell r="B920" t="str">
            <v>332008101279</v>
          </cell>
          <cell r="C920" t="str">
            <v>332</v>
          </cell>
          <cell r="D920" t="str">
            <v>332008</v>
          </cell>
          <cell r="E920" t="str">
            <v>ساير حسابها و اسناد پرداختني</v>
          </cell>
          <cell r="F920" t="str">
            <v>ماليات وعوارض بر ارزش افزوده (فروش)</v>
          </cell>
          <cell r="G920" t="str">
            <v>101279</v>
          </cell>
          <cell r="H920" t="str">
            <v>جبارپور بنيادي مهندس محمد</v>
          </cell>
          <cell r="P920" t="str">
            <v>130</v>
          </cell>
        </row>
        <row r="921">
          <cell r="A921">
            <v>1302</v>
          </cell>
          <cell r="B921" t="str">
            <v>332008101018</v>
          </cell>
          <cell r="C921" t="str">
            <v>332</v>
          </cell>
          <cell r="D921" t="str">
            <v>332008</v>
          </cell>
          <cell r="E921" t="str">
            <v>ساير حسابها و اسناد پرداختني</v>
          </cell>
          <cell r="F921" t="str">
            <v>ماليات وعوارض بر ارزش افزوده (فروش)</v>
          </cell>
          <cell r="G921" t="str">
            <v>101018</v>
          </cell>
          <cell r="H921" t="str">
            <v>شرکت مهندسي اجزاء ماشين گستر آرين (امگا)</v>
          </cell>
          <cell r="P921" t="str">
            <v>130</v>
          </cell>
        </row>
        <row r="922">
          <cell r="A922">
            <v>1302</v>
          </cell>
          <cell r="B922" t="str">
            <v>332008101925</v>
          </cell>
          <cell r="C922" t="str">
            <v>332</v>
          </cell>
          <cell r="D922" t="str">
            <v>332008</v>
          </cell>
          <cell r="E922" t="str">
            <v>ساير حسابها و اسناد پرداختني</v>
          </cell>
          <cell r="F922" t="str">
            <v>ماليات وعوارض بر ارزش افزوده (فروش)</v>
          </cell>
          <cell r="G922" t="str">
            <v>101925</v>
          </cell>
          <cell r="H922" t="str">
            <v>صنايع شهيد افشردي</v>
          </cell>
          <cell r="P922" t="str">
            <v>130</v>
          </cell>
        </row>
        <row r="923">
          <cell r="A923">
            <v>1302</v>
          </cell>
          <cell r="B923" t="str">
            <v>332008101945</v>
          </cell>
          <cell r="C923" t="str">
            <v>332</v>
          </cell>
          <cell r="D923" t="str">
            <v>332008</v>
          </cell>
          <cell r="E923" t="str">
            <v>ساير حسابها و اسناد پرداختني</v>
          </cell>
          <cell r="F923" t="str">
            <v>ماليات وعوارض بر ارزش افزوده (فروش)</v>
          </cell>
          <cell r="G923" t="str">
            <v>101945</v>
          </cell>
          <cell r="H923" t="str">
            <v>شركت اروم تجهيز گستر</v>
          </cell>
          <cell r="P923" t="str">
            <v>130</v>
          </cell>
        </row>
        <row r="924">
          <cell r="A924">
            <v>1302</v>
          </cell>
          <cell r="B924" t="str">
            <v>332008101798</v>
          </cell>
          <cell r="C924" t="str">
            <v>332</v>
          </cell>
          <cell r="D924" t="str">
            <v>332008</v>
          </cell>
          <cell r="E924" t="str">
            <v>ساير حسابها و اسناد پرداختني</v>
          </cell>
          <cell r="F924" t="str">
            <v>ماليات وعوارض بر ارزش افزوده (فروش)</v>
          </cell>
          <cell r="G924" t="str">
            <v>101798</v>
          </cell>
          <cell r="H924" t="str">
            <v>شركت بازرگاني و خدمات همگام خودرو</v>
          </cell>
          <cell r="P924" t="str">
            <v>130</v>
          </cell>
        </row>
        <row r="925">
          <cell r="A925">
            <v>1302</v>
          </cell>
          <cell r="B925" t="str">
            <v>332008101919</v>
          </cell>
          <cell r="C925" t="str">
            <v>332</v>
          </cell>
          <cell r="D925" t="str">
            <v>332008</v>
          </cell>
          <cell r="E925" t="str">
            <v>ساير حسابها و اسناد پرداختني</v>
          </cell>
          <cell r="F925" t="str">
            <v>ماليات وعوارض بر ارزش افزوده (فروش)</v>
          </cell>
          <cell r="G925" t="str">
            <v>101919</v>
          </cell>
          <cell r="H925" t="str">
            <v>شركت صنعتي آذر كاوش سهند</v>
          </cell>
          <cell r="P925" t="str">
            <v>130</v>
          </cell>
        </row>
        <row r="926">
          <cell r="A926">
            <v>1302</v>
          </cell>
          <cell r="B926" t="str">
            <v>332008101848</v>
          </cell>
          <cell r="C926" t="str">
            <v>332</v>
          </cell>
          <cell r="D926" t="str">
            <v>332008</v>
          </cell>
          <cell r="E926" t="str">
            <v>ساير حسابها و اسناد پرداختني</v>
          </cell>
          <cell r="F926" t="str">
            <v>ماليات وعوارض بر ارزش افزوده (فروش)</v>
          </cell>
          <cell r="G926" t="str">
            <v>101848</v>
          </cell>
          <cell r="H926" t="str">
            <v>شرکت سپهر آذر پويا</v>
          </cell>
          <cell r="P926" t="str">
            <v>130</v>
          </cell>
        </row>
        <row r="927">
          <cell r="A927">
            <v>1302</v>
          </cell>
          <cell r="B927" t="str">
            <v>332008101836</v>
          </cell>
          <cell r="C927" t="str">
            <v>332</v>
          </cell>
          <cell r="D927" t="str">
            <v>332008</v>
          </cell>
          <cell r="E927" t="str">
            <v>ساير حسابها و اسناد پرداختني</v>
          </cell>
          <cell r="F927" t="str">
            <v>ماليات وعوارض بر ارزش افزوده (فروش)</v>
          </cell>
          <cell r="G927" t="str">
            <v>101836</v>
          </cell>
          <cell r="H927" t="str">
            <v>شركت مهندسي و تامين قطعات تراکتور سازي</v>
          </cell>
          <cell r="P927" t="str">
            <v>130</v>
          </cell>
        </row>
        <row r="928">
          <cell r="A928">
            <v>1302</v>
          </cell>
          <cell r="B928" t="str">
            <v>332008101280</v>
          </cell>
          <cell r="C928" t="str">
            <v>332</v>
          </cell>
          <cell r="D928" t="str">
            <v>332008</v>
          </cell>
          <cell r="E928" t="str">
            <v>ساير حسابها و اسناد پرداختني</v>
          </cell>
          <cell r="F928" t="str">
            <v>ماليات وعوارض بر ارزش افزوده (فروش)</v>
          </cell>
          <cell r="G928" t="str">
            <v>101280</v>
          </cell>
          <cell r="H928" t="str">
            <v>شرکت پرسيران</v>
          </cell>
          <cell r="P928" t="str">
            <v>130</v>
          </cell>
        </row>
        <row r="929">
          <cell r="A929">
            <v>1302</v>
          </cell>
          <cell r="B929" t="str">
            <v>332008101542</v>
          </cell>
          <cell r="C929" t="str">
            <v>332</v>
          </cell>
          <cell r="D929" t="str">
            <v>332008</v>
          </cell>
          <cell r="E929" t="str">
            <v>ساير حسابها و اسناد پرداختني</v>
          </cell>
          <cell r="F929" t="str">
            <v>ماليات وعوارض بر ارزش افزوده (فروش)</v>
          </cell>
          <cell r="G929" t="str">
            <v>101542</v>
          </cell>
          <cell r="H929" t="str">
            <v>بلبرينگ سازي</v>
          </cell>
          <cell r="P929" t="str">
            <v>130</v>
          </cell>
        </row>
        <row r="930">
          <cell r="A930">
            <v>1302</v>
          </cell>
          <cell r="B930" t="str">
            <v>332008101226</v>
          </cell>
          <cell r="C930" t="str">
            <v>332</v>
          </cell>
          <cell r="D930" t="str">
            <v>332008</v>
          </cell>
          <cell r="E930" t="str">
            <v>ساير حسابها و اسناد پرداختني</v>
          </cell>
          <cell r="F930" t="str">
            <v>ماليات وعوارض بر ارزش افزوده (فروش)</v>
          </cell>
          <cell r="G930" t="str">
            <v>101226</v>
          </cell>
          <cell r="H930" t="str">
            <v>شركت گاردان پارت سازان</v>
          </cell>
          <cell r="P930" t="str">
            <v>130</v>
          </cell>
        </row>
        <row r="931">
          <cell r="A931">
            <v>1302</v>
          </cell>
          <cell r="B931" t="str">
            <v>332008101235</v>
          </cell>
          <cell r="C931" t="str">
            <v>332</v>
          </cell>
          <cell r="D931" t="str">
            <v>332008</v>
          </cell>
          <cell r="E931" t="str">
            <v>ساير حسابها و اسناد پرداختني</v>
          </cell>
          <cell r="F931" t="str">
            <v>ماليات وعوارض بر ارزش افزوده (فروش)</v>
          </cell>
          <cell r="G931" t="str">
            <v>101235</v>
          </cell>
          <cell r="H931" t="str">
            <v>شرکت فرمان خودرو</v>
          </cell>
          <cell r="P931" t="str">
            <v>130</v>
          </cell>
        </row>
        <row r="932">
          <cell r="A932">
            <v>1302</v>
          </cell>
          <cell r="B932" t="str">
            <v>332008101608</v>
          </cell>
          <cell r="C932" t="str">
            <v>332</v>
          </cell>
          <cell r="D932" t="str">
            <v>332008</v>
          </cell>
          <cell r="E932" t="str">
            <v>ساير حسابها و اسناد پرداختني</v>
          </cell>
          <cell r="F932" t="str">
            <v>ماليات وعوارض بر ارزش افزوده (فروش)</v>
          </cell>
          <cell r="G932" t="str">
            <v>101608</v>
          </cell>
          <cell r="H932" t="str">
            <v>شركت پولاديش</v>
          </cell>
          <cell r="P932" t="str">
            <v>130</v>
          </cell>
        </row>
        <row r="933">
          <cell r="A933">
            <v>1302</v>
          </cell>
          <cell r="B933" t="str">
            <v>332008101508</v>
          </cell>
          <cell r="C933" t="str">
            <v>332</v>
          </cell>
          <cell r="D933" t="str">
            <v>332008</v>
          </cell>
          <cell r="E933" t="str">
            <v>ساير حسابها و اسناد پرداختني</v>
          </cell>
          <cell r="F933" t="str">
            <v>ماليات وعوارض بر ارزش افزوده (فروش)</v>
          </cell>
          <cell r="G933" t="str">
            <v>101508</v>
          </cell>
          <cell r="H933" t="str">
            <v>شركت بنيان ديزل</v>
          </cell>
          <cell r="P933" t="str">
            <v>130</v>
          </cell>
        </row>
        <row r="934">
          <cell r="A934">
            <v>1302</v>
          </cell>
          <cell r="B934" t="str">
            <v>332008101946</v>
          </cell>
          <cell r="C934" t="str">
            <v>332</v>
          </cell>
          <cell r="D934" t="str">
            <v>332008</v>
          </cell>
          <cell r="E934" t="str">
            <v>ساير حسابها و اسناد پرداختني</v>
          </cell>
          <cell r="F934" t="str">
            <v>ماليات وعوارض بر ارزش افزوده (فروش)</v>
          </cell>
          <cell r="G934" t="str">
            <v>101946</v>
          </cell>
          <cell r="H934" t="str">
            <v>شركت ميانرو</v>
          </cell>
          <cell r="P934" t="str">
            <v>130</v>
          </cell>
        </row>
        <row r="935">
          <cell r="A935">
            <v>1302</v>
          </cell>
          <cell r="B935" t="str">
            <v>332008101927</v>
          </cell>
          <cell r="C935" t="str">
            <v>332</v>
          </cell>
          <cell r="D935" t="str">
            <v>332008</v>
          </cell>
          <cell r="E935" t="str">
            <v>ساير حسابها و اسناد پرداختني</v>
          </cell>
          <cell r="F935" t="str">
            <v>ماليات وعوارض بر ارزش افزوده (فروش)</v>
          </cell>
          <cell r="G935" t="str">
            <v>101927</v>
          </cell>
          <cell r="H935" t="str">
            <v>شركت بن خودرو</v>
          </cell>
          <cell r="P935" t="str">
            <v>130</v>
          </cell>
        </row>
        <row r="936">
          <cell r="A936">
            <v>1302</v>
          </cell>
          <cell r="B936" t="str">
            <v>332008101552</v>
          </cell>
          <cell r="C936" t="str">
            <v>332</v>
          </cell>
          <cell r="D936" t="str">
            <v>332008</v>
          </cell>
          <cell r="E936" t="str">
            <v>ساير حسابها و اسناد پرداختني</v>
          </cell>
          <cell r="F936" t="str">
            <v>ماليات وعوارض بر ارزش افزوده (فروش)</v>
          </cell>
          <cell r="G936" t="str">
            <v>101552</v>
          </cell>
          <cell r="H936" t="str">
            <v>گروه مهندسي نوين برش آذرآبادگان</v>
          </cell>
          <cell r="P936" t="str">
            <v>130</v>
          </cell>
        </row>
        <row r="937">
          <cell r="A937">
            <v>1302</v>
          </cell>
          <cell r="B937" t="str">
            <v>332008101851</v>
          </cell>
          <cell r="C937" t="str">
            <v>332</v>
          </cell>
          <cell r="D937" t="str">
            <v>332008</v>
          </cell>
          <cell r="E937" t="str">
            <v>ساير حسابها و اسناد پرداختني</v>
          </cell>
          <cell r="F937" t="str">
            <v>ماليات وعوارض بر ارزش افزوده (فروش)</v>
          </cell>
          <cell r="G937" t="str">
            <v>101851</v>
          </cell>
          <cell r="H937" t="str">
            <v>شركت كيان صنعت خاوران</v>
          </cell>
          <cell r="P937" t="str">
            <v>130</v>
          </cell>
        </row>
        <row r="938">
          <cell r="A938">
            <v>1302</v>
          </cell>
          <cell r="B938" t="str">
            <v>332008101632</v>
          </cell>
          <cell r="C938" t="str">
            <v>332</v>
          </cell>
          <cell r="D938" t="str">
            <v>332008</v>
          </cell>
          <cell r="E938" t="str">
            <v>ساير حسابها و اسناد پرداختني</v>
          </cell>
          <cell r="F938" t="str">
            <v>ماليات وعوارض بر ارزش افزوده (فروش)</v>
          </cell>
          <cell r="G938" t="str">
            <v>101632</v>
          </cell>
          <cell r="H938" t="str">
            <v>شركت همراهان صنعت</v>
          </cell>
          <cell r="P938" t="str">
            <v>130</v>
          </cell>
        </row>
        <row r="939">
          <cell r="A939">
            <v>1302</v>
          </cell>
          <cell r="B939" t="str">
            <v>332008101894</v>
          </cell>
          <cell r="C939" t="str">
            <v>332</v>
          </cell>
          <cell r="D939" t="str">
            <v>332008</v>
          </cell>
          <cell r="E939" t="str">
            <v>ساير حسابها و اسناد پرداختني</v>
          </cell>
          <cell r="F939" t="str">
            <v>ماليات وعوارض بر ارزش افزوده (فروش)</v>
          </cell>
          <cell r="G939" t="str">
            <v>101894</v>
          </cell>
          <cell r="H939" t="str">
            <v>شركت رسا گستر آذر</v>
          </cell>
          <cell r="P939" t="str">
            <v>130</v>
          </cell>
        </row>
        <row r="940">
          <cell r="A940">
            <v>1302</v>
          </cell>
          <cell r="B940" t="str">
            <v>332008101751</v>
          </cell>
          <cell r="C940" t="str">
            <v>332</v>
          </cell>
          <cell r="D940" t="str">
            <v>332008</v>
          </cell>
          <cell r="E940" t="str">
            <v>ساير حسابها و اسناد پرداختني</v>
          </cell>
          <cell r="F940" t="str">
            <v>ماليات وعوارض بر ارزش افزوده (فروش)</v>
          </cell>
          <cell r="G940" t="str">
            <v>101751</v>
          </cell>
          <cell r="H940" t="str">
            <v>قطعه سازي محمودي</v>
          </cell>
          <cell r="P940" t="str">
            <v>130</v>
          </cell>
        </row>
        <row r="941">
          <cell r="A941">
            <v>1302</v>
          </cell>
          <cell r="B941" t="str">
            <v>332008101786</v>
          </cell>
          <cell r="C941" t="str">
            <v>332</v>
          </cell>
          <cell r="D941" t="str">
            <v>332008</v>
          </cell>
          <cell r="E941" t="str">
            <v>ساير حسابها و اسناد پرداختني</v>
          </cell>
          <cell r="F941" t="str">
            <v>ماليات وعوارض بر ارزش افزوده (فروش)</v>
          </cell>
          <cell r="G941" t="str">
            <v>101786</v>
          </cell>
          <cell r="H941" t="str">
            <v>شركت ورق كاران تبريز</v>
          </cell>
          <cell r="P941" t="str">
            <v>130</v>
          </cell>
        </row>
        <row r="942">
          <cell r="A942">
            <v>1302</v>
          </cell>
          <cell r="B942" t="str">
            <v>332008101839</v>
          </cell>
          <cell r="C942" t="str">
            <v>332</v>
          </cell>
          <cell r="D942" t="str">
            <v>332008</v>
          </cell>
          <cell r="E942" t="str">
            <v>ساير حسابها و اسناد پرداختني</v>
          </cell>
          <cell r="F942" t="str">
            <v>ماليات وعوارض بر ارزش افزوده (فروش)</v>
          </cell>
          <cell r="G942" t="str">
            <v>101839</v>
          </cell>
          <cell r="H942" t="str">
            <v>شرکت آذر پاد</v>
          </cell>
          <cell r="P942" t="str">
            <v>130</v>
          </cell>
        </row>
        <row r="943">
          <cell r="A943">
            <v>1302</v>
          </cell>
          <cell r="B943" t="str">
            <v>332008101681</v>
          </cell>
          <cell r="C943" t="str">
            <v>332</v>
          </cell>
          <cell r="D943" t="str">
            <v>332008</v>
          </cell>
          <cell r="E943" t="str">
            <v>ساير حسابها و اسناد پرداختني</v>
          </cell>
          <cell r="F943" t="str">
            <v>ماليات وعوارض بر ارزش افزوده (فروش)</v>
          </cell>
          <cell r="G943" t="str">
            <v>101681</v>
          </cell>
          <cell r="H943" t="str">
            <v>ساج يدك خودرو</v>
          </cell>
          <cell r="P943" t="str">
            <v>130</v>
          </cell>
        </row>
        <row r="944">
          <cell r="A944">
            <v>1302</v>
          </cell>
          <cell r="B944" t="str">
            <v>332008101831</v>
          </cell>
          <cell r="C944" t="str">
            <v>332</v>
          </cell>
          <cell r="D944" t="str">
            <v>332008</v>
          </cell>
          <cell r="E944" t="str">
            <v>ساير حسابها و اسناد پرداختني</v>
          </cell>
          <cell r="F944" t="str">
            <v>ماليات وعوارض بر ارزش افزوده (فروش)</v>
          </cell>
          <cell r="G944" t="str">
            <v>101831</v>
          </cell>
          <cell r="H944" t="str">
            <v>تقي زاده</v>
          </cell>
          <cell r="P944" t="str">
            <v>130</v>
          </cell>
        </row>
        <row r="945">
          <cell r="A945">
            <v>1302</v>
          </cell>
          <cell r="B945" t="str">
            <v>332008101928</v>
          </cell>
          <cell r="C945" t="str">
            <v>332</v>
          </cell>
          <cell r="D945" t="str">
            <v>332008</v>
          </cell>
          <cell r="E945" t="str">
            <v>ساير حسابها و اسناد پرداختني</v>
          </cell>
          <cell r="F945" t="str">
            <v>ماليات وعوارض بر ارزش افزوده (فروش)</v>
          </cell>
          <cell r="G945" t="str">
            <v>101928</v>
          </cell>
          <cell r="H945" t="str">
            <v>شركت پيشگام صنعت تابان</v>
          </cell>
          <cell r="P945" t="str">
            <v>130</v>
          </cell>
        </row>
        <row r="946">
          <cell r="A946">
            <v>1302</v>
          </cell>
          <cell r="B946" t="str">
            <v>332008101808</v>
          </cell>
          <cell r="C946" t="str">
            <v>332</v>
          </cell>
          <cell r="D946" t="str">
            <v>332008</v>
          </cell>
          <cell r="E946" t="str">
            <v>ساير حسابها و اسناد پرداختني</v>
          </cell>
          <cell r="F946" t="str">
            <v>ماليات وعوارض بر ارزش افزوده (فروش)</v>
          </cell>
          <cell r="G946" t="str">
            <v>101808</v>
          </cell>
          <cell r="H946" t="str">
            <v>حسين عهدي (راننده ترانسپورت)</v>
          </cell>
          <cell r="P946" t="str">
            <v>130</v>
          </cell>
        </row>
        <row r="947">
          <cell r="A947">
            <v>1302</v>
          </cell>
          <cell r="B947" t="str">
            <v>332008300177</v>
          </cell>
          <cell r="C947" t="str">
            <v>332</v>
          </cell>
          <cell r="D947" t="str">
            <v>332008</v>
          </cell>
          <cell r="E947" t="str">
            <v>ساير حسابها و اسناد پرداختني</v>
          </cell>
          <cell r="F947" t="str">
            <v>ماليات وعوارض بر ارزش افزوده (فروش)</v>
          </cell>
          <cell r="G947" t="str">
            <v>300177</v>
          </cell>
          <cell r="H947" t="str">
            <v>كاظم پور احمد</v>
          </cell>
          <cell r="P947" t="str">
            <v>130</v>
          </cell>
        </row>
        <row r="948">
          <cell r="A948">
            <v>1302</v>
          </cell>
          <cell r="B948" t="str">
            <v>332008101910</v>
          </cell>
          <cell r="C948" t="str">
            <v>332</v>
          </cell>
          <cell r="D948" t="str">
            <v>332008</v>
          </cell>
          <cell r="E948" t="str">
            <v>ساير حسابها و اسناد پرداختني</v>
          </cell>
          <cell r="F948" t="str">
            <v>ماليات وعوارض بر ارزش افزوده (فروش)</v>
          </cell>
          <cell r="G948" t="str">
            <v>101910</v>
          </cell>
          <cell r="H948" t="str">
            <v>شركت ابزار محركه آذر</v>
          </cell>
          <cell r="P948" t="str">
            <v>130</v>
          </cell>
        </row>
        <row r="949">
          <cell r="A949">
            <v>1302</v>
          </cell>
          <cell r="B949" t="str">
            <v>332008300020</v>
          </cell>
          <cell r="C949" t="str">
            <v>332</v>
          </cell>
          <cell r="D949" t="str">
            <v>332008</v>
          </cell>
          <cell r="E949" t="str">
            <v>ساير حسابها و اسناد پرداختني</v>
          </cell>
          <cell r="F949" t="str">
            <v>ماليات وعوارض بر ارزش افزوده (فروش)</v>
          </cell>
          <cell r="G949" t="str">
            <v>300020</v>
          </cell>
          <cell r="H949" t="str">
            <v>نورپورينگجه جعفر</v>
          </cell>
          <cell r="P949" t="str">
            <v>130</v>
          </cell>
        </row>
        <row r="950">
          <cell r="A950">
            <v>1302</v>
          </cell>
          <cell r="B950" t="str">
            <v>332008101256</v>
          </cell>
          <cell r="C950" t="str">
            <v>332</v>
          </cell>
          <cell r="D950" t="str">
            <v>332008</v>
          </cell>
          <cell r="E950" t="str">
            <v>ساير حسابها و اسناد پرداختني</v>
          </cell>
          <cell r="F950" t="str">
            <v>ماليات وعوارض بر ارزش افزوده (فروش)</v>
          </cell>
          <cell r="G950" t="str">
            <v>101256</v>
          </cell>
          <cell r="H950" t="str">
            <v>كارگاه ادهمي</v>
          </cell>
          <cell r="P950" t="str">
            <v>130</v>
          </cell>
        </row>
        <row r="951">
          <cell r="A951">
            <v>1302</v>
          </cell>
          <cell r="B951" t="str">
            <v>332008101938</v>
          </cell>
          <cell r="C951" t="str">
            <v>332</v>
          </cell>
          <cell r="D951" t="str">
            <v>332008</v>
          </cell>
          <cell r="E951" t="str">
            <v>ساير حسابها و اسناد پرداختني</v>
          </cell>
          <cell r="F951" t="str">
            <v>ماليات وعوارض بر ارزش افزوده (فروش)</v>
          </cell>
          <cell r="G951" t="str">
            <v>101938</v>
          </cell>
          <cell r="H951" t="str">
            <v>شركت دقت فراز آذر</v>
          </cell>
          <cell r="P951" t="str">
            <v>130</v>
          </cell>
        </row>
        <row r="952">
          <cell r="A952">
            <v>1302</v>
          </cell>
          <cell r="B952" t="str">
            <v>332008300276</v>
          </cell>
          <cell r="C952" t="str">
            <v>332</v>
          </cell>
          <cell r="D952" t="str">
            <v>332008</v>
          </cell>
          <cell r="E952" t="str">
            <v>ساير حسابها و اسناد پرداختني</v>
          </cell>
          <cell r="F952" t="str">
            <v>ماليات وعوارض بر ارزش افزوده (فروش)</v>
          </cell>
          <cell r="G952" t="str">
            <v>300276</v>
          </cell>
          <cell r="H952" t="str">
            <v>ملوكي مهرشاد</v>
          </cell>
          <cell r="P952" t="str">
            <v>130</v>
          </cell>
        </row>
        <row r="953">
          <cell r="A953">
            <v>1302</v>
          </cell>
          <cell r="B953" t="str">
            <v>332008101934</v>
          </cell>
          <cell r="C953" t="str">
            <v>332</v>
          </cell>
          <cell r="D953" t="str">
            <v>332008</v>
          </cell>
          <cell r="E953" t="str">
            <v>ساير حسابها و اسناد پرداختني</v>
          </cell>
          <cell r="F953" t="str">
            <v>ماليات وعوارض بر ارزش افزوده (فروش)</v>
          </cell>
          <cell r="G953" t="str">
            <v>101934</v>
          </cell>
          <cell r="H953" t="str">
            <v>گروه صنعتي صيادي</v>
          </cell>
          <cell r="P953" t="str">
            <v>130</v>
          </cell>
        </row>
        <row r="954">
          <cell r="A954">
            <v>1302</v>
          </cell>
          <cell r="B954" t="str">
            <v>332008101876</v>
          </cell>
          <cell r="C954" t="str">
            <v>332</v>
          </cell>
          <cell r="D954" t="str">
            <v>332008</v>
          </cell>
          <cell r="E954" t="str">
            <v>ساير حسابها و اسناد پرداختني</v>
          </cell>
          <cell r="F954" t="str">
            <v>ماليات وعوارض بر ارزش افزوده (فروش)</v>
          </cell>
          <cell r="G954" t="str">
            <v>101876</v>
          </cell>
          <cell r="H954" t="str">
            <v>شرکت سيماب تبريز</v>
          </cell>
          <cell r="P954" t="str">
            <v>130</v>
          </cell>
        </row>
        <row r="955">
          <cell r="A955">
            <v>1302</v>
          </cell>
          <cell r="B955" t="str">
            <v>332008300085</v>
          </cell>
          <cell r="C955" t="str">
            <v>332</v>
          </cell>
          <cell r="D955" t="str">
            <v>332008</v>
          </cell>
          <cell r="E955" t="str">
            <v>ساير حسابها و اسناد پرداختني</v>
          </cell>
          <cell r="F955" t="str">
            <v>ماليات وعوارض بر ارزش افزوده (فروش)</v>
          </cell>
          <cell r="G955" t="str">
            <v>300085</v>
          </cell>
          <cell r="H955" t="str">
            <v>جبارپور يوسف</v>
          </cell>
          <cell r="P955" t="str">
            <v>130</v>
          </cell>
        </row>
        <row r="956">
          <cell r="A956">
            <v>1302</v>
          </cell>
          <cell r="B956" t="str">
            <v>332008101263</v>
          </cell>
          <cell r="C956" t="str">
            <v>332</v>
          </cell>
          <cell r="D956" t="str">
            <v>332008</v>
          </cell>
          <cell r="E956" t="str">
            <v>ساير حسابها و اسناد پرداختني</v>
          </cell>
          <cell r="F956" t="str">
            <v>ماليات وعوارض بر ارزش افزوده (فروش)</v>
          </cell>
          <cell r="G956" t="str">
            <v>101263</v>
          </cell>
          <cell r="H956" t="str">
            <v>شرکت قطعه سازان خودرو دلتا امين</v>
          </cell>
          <cell r="P956" t="str">
            <v>130</v>
          </cell>
        </row>
        <row r="957">
          <cell r="A957">
            <v>1302</v>
          </cell>
          <cell r="B957" t="str">
            <v>332008101795</v>
          </cell>
          <cell r="C957" t="str">
            <v>332</v>
          </cell>
          <cell r="D957" t="str">
            <v>332008</v>
          </cell>
          <cell r="E957" t="str">
            <v>ساير حسابها و اسناد پرداختني</v>
          </cell>
          <cell r="F957" t="str">
            <v>ماليات وعوارض بر ارزش افزوده (فروش)</v>
          </cell>
          <cell r="G957" t="str">
            <v>101795</v>
          </cell>
          <cell r="H957" t="str">
            <v>خدمات فني و مهندسي بهكار صنعت</v>
          </cell>
          <cell r="P957" t="str">
            <v>130</v>
          </cell>
        </row>
        <row r="958">
          <cell r="A958">
            <v>1305</v>
          </cell>
          <cell r="B958" t="str">
            <v>332009102707</v>
          </cell>
          <cell r="C958" t="str">
            <v>332</v>
          </cell>
          <cell r="D958" t="str">
            <v>332009</v>
          </cell>
          <cell r="E958" t="str">
            <v>ساير حسابها و اسناد پرداختني</v>
          </cell>
          <cell r="F958" t="str">
            <v>ماليات عملكرد</v>
          </cell>
          <cell r="G958" t="str">
            <v>102707</v>
          </cell>
          <cell r="H958" t="str">
            <v>ماليات عملكرد سال 89</v>
          </cell>
          <cell r="P958" t="str">
            <v>130</v>
          </cell>
        </row>
        <row r="959">
          <cell r="A959">
            <v>1200</v>
          </cell>
          <cell r="B959" t="str">
            <v>332011101414</v>
          </cell>
          <cell r="C959" t="str">
            <v>332</v>
          </cell>
          <cell r="D959" t="str">
            <v>332011</v>
          </cell>
          <cell r="E959" t="str">
            <v>ساير حسابها و اسناد پرداختني</v>
          </cell>
          <cell r="F959" t="str">
            <v>ماليات تكليفيي پيمانكاران(5% ماده 104ق.م.م)</v>
          </cell>
          <cell r="G959" t="str">
            <v>101414</v>
          </cell>
          <cell r="H959" t="str">
            <v>شركت آذردنده تبريز</v>
          </cell>
          <cell r="P959" t="str">
            <v>120</v>
          </cell>
        </row>
        <row r="960">
          <cell r="A960">
            <v>1200</v>
          </cell>
          <cell r="B960" t="str">
            <v>332011101659</v>
          </cell>
          <cell r="C960" t="str">
            <v>332</v>
          </cell>
          <cell r="D960" t="str">
            <v>332011</v>
          </cell>
          <cell r="E960" t="str">
            <v>ساير حسابها و اسناد پرداختني</v>
          </cell>
          <cell r="F960" t="str">
            <v>ماليات تكليفيي پيمانكاران(5% ماده 104ق.م.م)</v>
          </cell>
          <cell r="G960" t="str">
            <v>101659</v>
          </cell>
          <cell r="H960" t="str">
            <v>آبكاري آريا</v>
          </cell>
          <cell r="P960" t="str">
            <v>120</v>
          </cell>
        </row>
        <row r="961">
          <cell r="A961">
            <v>1200</v>
          </cell>
          <cell r="B961" t="str">
            <v>332011101257</v>
          </cell>
          <cell r="C961" t="str">
            <v>332</v>
          </cell>
          <cell r="D961" t="str">
            <v>332011</v>
          </cell>
          <cell r="E961" t="str">
            <v>ساير حسابها و اسناد پرداختني</v>
          </cell>
          <cell r="F961" t="str">
            <v>ماليات تكليفيي پيمانكاران(5% ماده 104ق.م.م)</v>
          </cell>
          <cell r="G961" t="str">
            <v>101257</v>
          </cell>
          <cell r="H961" t="str">
            <v>كارگاه فرجزاده</v>
          </cell>
          <cell r="P961" t="str">
            <v>120</v>
          </cell>
        </row>
        <row r="962">
          <cell r="A962">
            <v>1200</v>
          </cell>
          <cell r="B962" t="str">
            <v>332011101517</v>
          </cell>
          <cell r="C962" t="str">
            <v>332</v>
          </cell>
          <cell r="D962" t="str">
            <v>332011</v>
          </cell>
          <cell r="E962" t="str">
            <v>ساير حسابها و اسناد پرداختني</v>
          </cell>
          <cell r="F962" t="str">
            <v>ماليات تكليفيي پيمانكاران(5% ماده 104ق.م.م)</v>
          </cell>
          <cell r="G962" t="str">
            <v>101517</v>
          </cell>
          <cell r="H962" t="str">
            <v>كارگاه توليدي صنعتي امين (سنگزني امين)</v>
          </cell>
          <cell r="P962" t="str">
            <v>120</v>
          </cell>
        </row>
        <row r="963">
          <cell r="A963">
            <v>1200</v>
          </cell>
          <cell r="B963" t="str">
            <v>332011101835</v>
          </cell>
          <cell r="C963" t="str">
            <v>332</v>
          </cell>
          <cell r="D963" t="str">
            <v>332011</v>
          </cell>
          <cell r="E963" t="str">
            <v>ساير حسابها و اسناد پرداختني</v>
          </cell>
          <cell r="F963" t="str">
            <v>ماليات تكليفيي پيمانكاران(5% ماده 104ق.م.م)</v>
          </cell>
          <cell r="G963" t="str">
            <v>101835</v>
          </cell>
          <cell r="H963" t="str">
            <v>كارگاه فرامرزي</v>
          </cell>
          <cell r="P963" t="str">
            <v>120</v>
          </cell>
        </row>
        <row r="964">
          <cell r="A964">
            <v>1200</v>
          </cell>
          <cell r="B964" t="str">
            <v>332011101259</v>
          </cell>
          <cell r="C964" t="str">
            <v>332</v>
          </cell>
          <cell r="D964" t="str">
            <v>332011</v>
          </cell>
          <cell r="E964" t="str">
            <v>ساير حسابها و اسناد پرداختني</v>
          </cell>
          <cell r="F964" t="str">
            <v>ماليات تكليفيي پيمانكاران(5% ماده 104ق.م.م)</v>
          </cell>
          <cell r="G964" t="str">
            <v>101259</v>
          </cell>
          <cell r="H964" t="str">
            <v>كارگاه حسينپور خيري</v>
          </cell>
          <cell r="P964" t="str">
            <v>120</v>
          </cell>
        </row>
        <row r="965">
          <cell r="A965">
            <v>1200</v>
          </cell>
          <cell r="B965" t="str">
            <v>332011101293</v>
          </cell>
          <cell r="C965" t="str">
            <v>332</v>
          </cell>
          <cell r="D965" t="str">
            <v>332011</v>
          </cell>
          <cell r="E965" t="str">
            <v>ساير حسابها و اسناد پرداختني</v>
          </cell>
          <cell r="F965" t="str">
            <v>ماليات تكليفيي پيمانكاران(5% ماده 104ق.م.م)</v>
          </cell>
          <cell r="G965" t="str">
            <v>101293</v>
          </cell>
          <cell r="H965" t="str">
            <v>كارگاه المهدي</v>
          </cell>
          <cell r="P965" t="str">
            <v>120</v>
          </cell>
        </row>
        <row r="966">
          <cell r="A966">
            <v>1200</v>
          </cell>
          <cell r="B966" t="str">
            <v>332011101827</v>
          </cell>
          <cell r="C966" t="str">
            <v>332</v>
          </cell>
          <cell r="D966" t="str">
            <v>332011</v>
          </cell>
          <cell r="E966" t="str">
            <v>ساير حسابها و اسناد پرداختني</v>
          </cell>
          <cell r="F966" t="str">
            <v>ماليات تكليفيي پيمانكاران(5% ماده 104ق.م.م)</v>
          </cell>
          <cell r="G966" t="str">
            <v>101827</v>
          </cell>
          <cell r="H966" t="str">
            <v>گروه صنعتي آذر پارت</v>
          </cell>
          <cell r="P966" t="str">
            <v>120</v>
          </cell>
        </row>
        <row r="967">
          <cell r="A967">
            <v>1200</v>
          </cell>
          <cell r="B967" t="str">
            <v>332011101813</v>
          </cell>
          <cell r="C967" t="str">
            <v>332</v>
          </cell>
          <cell r="D967" t="str">
            <v>332011</v>
          </cell>
          <cell r="E967" t="str">
            <v>ساير حسابها و اسناد پرداختني</v>
          </cell>
          <cell r="F967" t="str">
            <v>ماليات تكليفيي پيمانكاران(5% ماده 104ق.م.م)</v>
          </cell>
          <cell r="G967" t="str">
            <v>101813</v>
          </cell>
          <cell r="H967" t="str">
            <v>شركت مبتكران صنايع نوين</v>
          </cell>
          <cell r="P967" t="str">
            <v>120</v>
          </cell>
        </row>
        <row r="968">
          <cell r="A968">
            <v>1200</v>
          </cell>
          <cell r="B968" t="str">
            <v>332011101747</v>
          </cell>
          <cell r="C968" t="str">
            <v>332</v>
          </cell>
          <cell r="D968" t="str">
            <v>332011</v>
          </cell>
          <cell r="E968" t="str">
            <v>ساير حسابها و اسناد پرداختني</v>
          </cell>
          <cell r="F968" t="str">
            <v>ماليات تكليفيي پيمانكاران(5% ماده 104ق.م.م)</v>
          </cell>
          <cell r="G968" t="str">
            <v>101747</v>
          </cell>
          <cell r="H968" t="str">
            <v>كارگاه پوريا صنعت</v>
          </cell>
          <cell r="P968" t="str">
            <v>120</v>
          </cell>
        </row>
        <row r="969">
          <cell r="A969">
            <v>1200</v>
          </cell>
          <cell r="B969" t="str">
            <v>332011101818</v>
          </cell>
          <cell r="C969" t="str">
            <v>332</v>
          </cell>
          <cell r="D969" t="str">
            <v>332011</v>
          </cell>
          <cell r="E969" t="str">
            <v>ساير حسابها و اسناد پرداختني</v>
          </cell>
          <cell r="F969" t="str">
            <v>ماليات تكليفيي پيمانكاران(5% ماده 104ق.م.م)</v>
          </cell>
          <cell r="G969" t="str">
            <v>101818</v>
          </cell>
          <cell r="H969" t="str">
            <v>آبكاري صدف</v>
          </cell>
          <cell r="P969" t="str">
            <v>120</v>
          </cell>
        </row>
        <row r="970">
          <cell r="A970">
            <v>1200</v>
          </cell>
          <cell r="B970" t="str">
            <v>332011101806</v>
          </cell>
          <cell r="C970" t="str">
            <v>332</v>
          </cell>
          <cell r="D970" t="str">
            <v>332011</v>
          </cell>
          <cell r="E970" t="str">
            <v>ساير حسابها و اسناد پرداختني</v>
          </cell>
          <cell r="F970" t="str">
            <v>ماليات تكليفيي پيمانكاران(5% ماده 104ق.م.م)</v>
          </cell>
          <cell r="G970" t="str">
            <v>101806</v>
          </cell>
          <cell r="H970" t="str">
            <v>تراشكاري دقيق صنعت</v>
          </cell>
          <cell r="P970" t="str">
            <v>120</v>
          </cell>
        </row>
        <row r="971">
          <cell r="A971">
            <v>1200</v>
          </cell>
          <cell r="B971" t="str">
            <v>332011101251</v>
          </cell>
          <cell r="C971" t="str">
            <v>332</v>
          </cell>
          <cell r="D971" t="str">
            <v>332011</v>
          </cell>
          <cell r="E971" t="str">
            <v>ساير حسابها و اسناد پرداختني</v>
          </cell>
          <cell r="F971" t="str">
            <v>ماليات تكليفيي پيمانكاران(5% ماده 104ق.م.م)</v>
          </cell>
          <cell r="G971" t="str">
            <v>101251</v>
          </cell>
          <cell r="H971" t="str">
            <v>كارگاه آبكاري لوكس</v>
          </cell>
          <cell r="P971" t="str">
            <v>120</v>
          </cell>
        </row>
        <row r="972">
          <cell r="A972">
            <v>1200</v>
          </cell>
          <cell r="B972" t="str">
            <v>332011101027</v>
          </cell>
          <cell r="C972" t="str">
            <v>332</v>
          </cell>
          <cell r="D972" t="str">
            <v>332011</v>
          </cell>
          <cell r="E972" t="str">
            <v>ساير حسابها و اسناد پرداختني</v>
          </cell>
          <cell r="F972" t="str">
            <v>ماليات تكليفيي پيمانكاران(5% ماده 104ق.م.م)</v>
          </cell>
          <cell r="G972" t="str">
            <v>101027</v>
          </cell>
          <cell r="H972" t="str">
            <v>شرکت نساجي ايران</v>
          </cell>
          <cell r="P972" t="str">
            <v>120</v>
          </cell>
        </row>
        <row r="973">
          <cell r="A973">
            <v>1200</v>
          </cell>
          <cell r="B973" t="str">
            <v>332011101515</v>
          </cell>
          <cell r="C973" t="str">
            <v>332</v>
          </cell>
          <cell r="D973" t="str">
            <v>332011</v>
          </cell>
          <cell r="E973" t="str">
            <v>ساير حسابها و اسناد پرداختني</v>
          </cell>
          <cell r="F973" t="str">
            <v>ماليات تكليفيي پيمانكاران(5% ماده 104ق.م.م)</v>
          </cell>
          <cell r="G973" t="str">
            <v>101515</v>
          </cell>
          <cell r="H973" t="str">
            <v>شرکت پارس صنعت تبريز</v>
          </cell>
          <cell r="P973" t="str">
            <v>120</v>
          </cell>
        </row>
        <row r="974">
          <cell r="A974">
            <v>1200</v>
          </cell>
          <cell r="B974" t="str">
            <v>332011101867</v>
          </cell>
          <cell r="C974" t="str">
            <v>332</v>
          </cell>
          <cell r="D974" t="str">
            <v>332011</v>
          </cell>
          <cell r="E974" t="str">
            <v>ساير حسابها و اسناد پرداختني</v>
          </cell>
          <cell r="F974" t="str">
            <v>ماليات تكليفيي پيمانكاران(5% ماده 104ق.م.م)</v>
          </cell>
          <cell r="G974" t="str">
            <v>101867</v>
          </cell>
          <cell r="H974" t="str">
            <v>كارگاه كات فن آذر</v>
          </cell>
          <cell r="P974" t="str">
            <v>120</v>
          </cell>
        </row>
        <row r="975">
          <cell r="A975">
            <v>1200</v>
          </cell>
          <cell r="B975" t="str">
            <v>332011101686</v>
          </cell>
          <cell r="C975" t="str">
            <v>332</v>
          </cell>
          <cell r="D975" t="str">
            <v>332011</v>
          </cell>
          <cell r="E975" t="str">
            <v>ساير حسابها و اسناد پرداختني</v>
          </cell>
          <cell r="F975" t="str">
            <v>ماليات تكليفيي پيمانكاران(5% ماده 104ق.م.م)</v>
          </cell>
          <cell r="G975" t="str">
            <v>101686</v>
          </cell>
          <cell r="H975" t="str">
            <v>شركت فن گستر</v>
          </cell>
          <cell r="P975" t="str">
            <v>120</v>
          </cell>
        </row>
        <row r="976">
          <cell r="A976">
            <v>1200</v>
          </cell>
          <cell r="B976" t="str">
            <v>332011101240</v>
          </cell>
          <cell r="C976" t="str">
            <v>332</v>
          </cell>
          <cell r="D976" t="str">
            <v>332011</v>
          </cell>
          <cell r="E976" t="str">
            <v>ساير حسابها و اسناد پرداختني</v>
          </cell>
          <cell r="F976" t="str">
            <v>ماليات تكليفيي پيمانكاران(5% ماده 104ق.م.م)</v>
          </cell>
          <cell r="G976" t="str">
            <v>101240</v>
          </cell>
          <cell r="H976" t="str">
            <v>هنر گستر آذر</v>
          </cell>
          <cell r="P976" t="str">
            <v>120</v>
          </cell>
        </row>
        <row r="977">
          <cell r="A977">
            <v>1200</v>
          </cell>
          <cell r="B977" t="str">
            <v>332011101594</v>
          </cell>
          <cell r="C977" t="str">
            <v>332</v>
          </cell>
          <cell r="D977" t="str">
            <v>332011</v>
          </cell>
          <cell r="E977" t="str">
            <v>ساير حسابها و اسناد پرداختني</v>
          </cell>
          <cell r="F977" t="str">
            <v>ماليات تكليفيي پيمانكاران(5% ماده 104ق.م.م)</v>
          </cell>
          <cell r="G977" t="str">
            <v>101594</v>
          </cell>
          <cell r="H977" t="str">
            <v>شركت تك كاران</v>
          </cell>
          <cell r="P977" t="str">
            <v>120</v>
          </cell>
        </row>
        <row r="978">
          <cell r="A978">
            <v>1200</v>
          </cell>
          <cell r="B978" t="str">
            <v>332011101912</v>
          </cell>
          <cell r="C978" t="str">
            <v>332</v>
          </cell>
          <cell r="D978" t="str">
            <v>332011</v>
          </cell>
          <cell r="E978" t="str">
            <v>ساير حسابها و اسناد پرداختني</v>
          </cell>
          <cell r="F978" t="str">
            <v>ماليات تكليفيي پيمانكاران(5% ماده 104ق.م.م)</v>
          </cell>
          <cell r="G978" t="str">
            <v>101912</v>
          </cell>
          <cell r="H978" t="str">
            <v>آبكاري تكنو آب</v>
          </cell>
          <cell r="P978" t="str">
            <v>120</v>
          </cell>
        </row>
        <row r="979">
          <cell r="A979">
            <v>1200</v>
          </cell>
          <cell r="B979" t="str">
            <v>332011101607</v>
          </cell>
          <cell r="C979" t="str">
            <v>332</v>
          </cell>
          <cell r="D979" t="str">
            <v>332011</v>
          </cell>
          <cell r="E979" t="str">
            <v>ساير حسابها و اسناد پرداختني</v>
          </cell>
          <cell r="F979" t="str">
            <v>ماليات تكليفيي پيمانكاران(5% ماده 104ق.م.م)</v>
          </cell>
          <cell r="G979" t="str">
            <v>101607</v>
          </cell>
          <cell r="H979" t="str">
            <v>كارگاه صنعتي پالاديم</v>
          </cell>
          <cell r="P979" t="str">
            <v>120</v>
          </cell>
        </row>
        <row r="980">
          <cell r="A980">
            <v>1200</v>
          </cell>
          <cell r="B980" t="str">
            <v>332011101903</v>
          </cell>
          <cell r="C980" t="str">
            <v>332</v>
          </cell>
          <cell r="D980" t="str">
            <v>332011</v>
          </cell>
          <cell r="E980" t="str">
            <v>ساير حسابها و اسناد پرداختني</v>
          </cell>
          <cell r="F980" t="str">
            <v>ماليات تكليفيي پيمانكاران(5% ماده 104ق.م.م)</v>
          </cell>
          <cell r="G980" t="str">
            <v>101903</v>
          </cell>
          <cell r="H980" t="str">
            <v>شركت تكسان (تهران)</v>
          </cell>
          <cell r="P980" t="str">
            <v>120</v>
          </cell>
        </row>
        <row r="981">
          <cell r="A981">
            <v>1200</v>
          </cell>
          <cell r="B981" t="str">
            <v>332011101264</v>
          </cell>
          <cell r="C981" t="str">
            <v>332</v>
          </cell>
          <cell r="D981" t="str">
            <v>332011</v>
          </cell>
          <cell r="E981" t="str">
            <v>ساير حسابها و اسناد پرداختني</v>
          </cell>
          <cell r="F981" t="str">
            <v>ماليات تكليفيي پيمانكاران(5% ماده 104ق.م.م)</v>
          </cell>
          <cell r="G981" t="str">
            <v>101264</v>
          </cell>
          <cell r="H981" t="str">
            <v>گروه توليدي وصنعتي قطعه فرم</v>
          </cell>
          <cell r="P981" t="str">
            <v>120</v>
          </cell>
        </row>
        <row r="982">
          <cell r="A982">
            <v>1200</v>
          </cell>
          <cell r="B982" t="str">
            <v>332011101879</v>
          </cell>
          <cell r="C982" t="str">
            <v>332</v>
          </cell>
          <cell r="D982" t="str">
            <v>332011</v>
          </cell>
          <cell r="E982" t="str">
            <v>ساير حسابها و اسناد پرداختني</v>
          </cell>
          <cell r="F982" t="str">
            <v>ماليات تكليفيي پيمانكاران(5% ماده 104ق.م.م)</v>
          </cell>
          <cell r="G982" t="str">
            <v>101879</v>
          </cell>
          <cell r="H982" t="str">
            <v>شركت تبريز گوهر</v>
          </cell>
          <cell r="P982" t="str">
            <v>120</v>
          </cell>
        </row>
        <row r="983">
          <cell r="A983">
            <v>1200</v>
          </cell>
          <cell r="B983" t="str">
            <v>332011101242</v>
          </cell>
          <cell r="C983" t="str">
            <v>332</v>
          </cell>
          <cell r="D983" t="str">
            <v>332011</v>
          </cell>
          <cell r="E983" t="str">
            <v>ساير حسابها و اسناد پرداختني</v>
          </cell>
          <cell r="F983" t="str">
            <v>ماليات تكليفيي پيمانكاران(5% ماده 104ق.م.م)</v>
          </cell>
          <cell r="G983" t="str">
            <v>101242</v>
          </cell>
          <cell r="H983" t="str">
            <v>آذر فيلر</v>
          </cell>
          <cell r="P983" t="str">
            <v>120</v>
          </cell>
        </row>
        <row r="984">
          <cell r="A984">
            <v>1300</v>
          </cell>
          <cell r="B984" t="str">
            <v>332012101906</v>
          </cell>
          <cell r="C984" t="str">
            <v>332</v>
          </cell>
          <cell r="D984" t="str">
            <v>332012</v>
          </cell>
          <cell r="E984" t="str">
            <v>ساير حسابها و اسناد پرداختني</v>
          </cell>
          <cell r="F984" t="str">
            <v>حق بيمه قرارداد هاي پيمانكاري</v>
          </cell>
          <cell r="G984" t="str">
            <v>101906</v>
          </cell>
          <cell r="H984" t="str">
            <v>بازرگاني املاك دريا (زاهدي)</v>
          </cell>
          <cell r="P984" t="str">
            <v>130</v>
          </cell>
        </row>
        <row r="985">
          <cell r="A985">
            <v>5409</v>
          </cell>
          <cell r="B985" t="str">
            <v>333001101023</v>
          </cell>
          <cell r="C985" t="str">
            <v>333</v>
          </cell>
          <cell r="D985" t="str">
            <v>333001</v>
          </cell>
          <cell r="E985" t="str">
            <v>پيش دريافتها ( شركتهاي وابسته)</v>
          </cell>
          <cell r="F985" t="str">
            <v>پيش دريافتها از شركتهاي وابسته</v>
          </cell>
          <cell r="G985" t="str">
            <v>101023</v>
          </cell>
          <cell r="H985" t="str">
            <v>شركت سايپا يدك</v>
          </cell>
          <cell r="P985" t="str">
            <v>540</v>
          </cell>
        </row>
        <row r="986">
          <cell r="A986">
            <v>1401</v>
          </cell>
          <cell r="B986" t="str">
            <v>334001101850</v>
          </cell>
          <cell r="C986" t="str">
            <v>334</v>
          </cell>
          <cell r="D986" t="str">
            <v>334001</v>
          </cell>
          <cell r="E986" t="str">
            <v>پيش دريافتها (شركتهاي غيروابسته)</v>
          </cell>
          <cell r="F986" t="str">
            <v>پيش دريافتها از شركتهاي غير وابسته</v>
          </cell>
          <cell r="G986" t="str">
            <v>101850</v>
          </cell>
          <cell r="H986" t="str">
            <v>فريدون رزمجو</v>
          </cell>
          <cell r="P986" t="str">
            <v>140</v>
          </cell>
        </row>
        <row r="987">
          <cell r="A987">
            <v>1402</v>
          </cell>
          <cell r="B987" t="str">
            <v>334001101925</v>
          </cell>
          <cell r="C987" t="str">
            <v>334</v>
          </cell>
          <cell r="D987" t="str">
            <v>334001</v>
          </cell>
          <cell r="E987" t="str">
            <v>پيش دريافتها (شركتهاي غيروابسته)</v>
          </cell>
          <cell r="F987" t="str">
            <v>پيش دريافتها از شركتهاي غير وابسته</v>
          </cell>
          <cell r="G987" t="str">
            <v>101925</v>
          </cell>
          <cell r="H987" t="str">
            <v>صنايع شهيد افشردي</v>
          </cell>
          <cell r="P987" t="str">
            <v>140</v>
          </cell>
        </row>
        <row r="988">
          <cell r="A988">
            <v>1400</v>
          </cell>
          <cell r="B988" t="str">
            <v>334001101860</v>
          </cell>
          <cell r="C988" t="str">
            <v>334</v>
          </cell>
          <cell r="D988" t="str">
            <v>334001</v>
          </cell>
          <cell r="E988" t="str">
            <v>پيش دريافتها (شركتهاي غيروابسته)</v>
          </cell>
          <cell r="F988" t="str">
            <v>پيش دريافتها از شركتهاي غير وابسته</v>
          </cell>
          <cell r="G988" t="str">
            <v>101860</v>
          </cell>
          <cell r="H988" t="str">
            <v>شرکت قطعه سازان سهند</v>
          </cell>
          <cell r="P988" t="str">
            <v>140</v>
          </cell>
        </row>
        <row r="989">
          <cell r="A989">
            <v>1400</v>
          </cell>
          <cell r="B989" t="str">
            <v>334001101393</v>
          </cell>
          <cell r="C989" t="str">
            <v>334</v>
          </cell>
          <cell r="D989" t="str">
            <v>334001</v>
          </cell>
          <cell r="E989" t="str">
            <v>پيش دريافتها (شركتهاي غيروابسته)</v>
          </cell>
          <cell r="F989" t="str">
            <v>پيش دريافتها از شركتهاي غير وابسته</v>
          </cell>
          <cell r="G989" t="str">
            <v>101393</v>
          </cell>
          <cell r="H989" t="str">
            <v>شرکت نيرومحرکه</v>
          </cell>
          <cell r="P989" t="str">
            <v>140</v>
          </cell>
        </row>
        <row r="990">
          <cell r="A990">
            <v>1400</v>
          </cell>
          <cell r="B990" t="str">
            <v>334001101887</v>
          </cell>
          <cell r="C990" t="str">
            <v>334</v>
          </cell>
          <cell r="D990" t="str">
            <v>334001</v>
          </cell>
          <cell r="E990" t="str">
            <v>پيش دريافتها (شركتهاي غيروابسته)</v>
          </cell>
          <cell r="F990" t="str">
            <v>پيش دريافتها از شركتهاي غير وابسته</v>
          </cell>
          <cell r="G990" t="str">
            <v>101887</v>
          </cell>
          <cell r="H990" t="str">
            <v>شركت خوزستان موتور سيكلت</v>
          </cell>
          <cell r="P990" t="str">
            <v>140</v>
          </cell>
        </row>
        <row r="991">
          <cell r="A991">
            <v>1400</v>
          </cell>
          <cell r="B991" t="str">
            <v>334001101946</v>
          </cell>
          <cell r="C991" t="str">
            <v>334</v>
          </cell>
          <cell r="D991" t="str">
            <v>334001</v>
          </cell>
          <cell r="E991" t="str">
            <v>پيش دريافتها (شركتهاي غيروابسته)</v>
          </cell>
          <cell r="F991" t="str">
            <v>پيش دريافتها از شركتهاي غير وابسته</v>
          </cell>
          <cell r="G991" t="str">
            <v>101946</v>
          </cell>
          <cell r="H991" t="str">
            <v>شركت ميانرو</v>
          </cell>
          <cell r="P991" t="str">
            <v>140</v>
          </cell>
        </row>
        <row r="992">
          <cell r="A992">
            <v>1400</v>
          </cell>
          <cell r="B992" t="str">
            <v>334001101897</v>
          </cell>
          <cell r="C992" t="str">
            <v>334</v>
          </cell>
          <cell r="D992" t="str">
            <v>334001</v>
          </cell>
          <cell r="E992" t="str">
            <v>پيش دريافتها (شركتهاي غيروابسته)</v>
          </cell>
          <cell r="F992" t="str">
            <v>پيش دريافتها از شركتهاي غير وابسته</v>
          </cell>
          <cell r="G992" t="str">
            <v>101897</v>
          </cell>
          <cell r="H992" t="str">
            <v>شركت كوشا وران</v>
          </cell>
          <cell r="P992" t="str">
            <v>140</v>
          </cell>
        </row>
        <row r="993">
          <cell r="A993">
            <v>1400</v>
          </cell>
          <cell r="B993" t="str">
            <v>334001101617</v>
          </cell>
          <cell r="C993" t="str">
            <v>334</v>
          </cell>
          <cell r="D993" t="str">
            <v>334001</v>
          </cell>
          <cell r="E993" t="str">
            <v>پيش دريافتها (شركتهاي غيروابسته)</v>
          </cell>
          <cell r="F993" t="str">
            <v>پيش دريافتها از شركتهاي غير وابسته</v>
          </cell>
          <cell r="G993" t="str">
            <v>101617</v>
          </cell>
          <cell r="H993" t="str">
            <v>شركت مجموعه سازان البرز</v>
          </cell>
          <cell r="P993" t="str">
            <v>140</v>
          </cell>
        </row>
        <row r="994">
          <cell r="A994">
            <v>1400</v>
          </cell>
          <cell r="B994" t="str">
            <v>334001101235</v>
          </cell>
          <cell r="C994" t="str">
            <v>334</v>
          </cell>
          <cell r="D994" t="str">
            <v>334001</v>
          </cell>
          <cell r="E994" t="str">
            <v>پيش دريافتها (شركتهاي غيروابسته)</v>
          </cell>
          <cell r="F994" t="str">
            <v>پيش دريافتها از شركتهاي غير وابسته</v>
          </cell>
          <cell r="G994" t="str">
            <v>101235</v>
          </cell>
          <cell r="H994" t="str">
            <v>شرکت فرمان خودرو</v>
          </cell>
          <cell r="P994" t="str">
            <v>140</v>
          </cell>
        </row>
        <row r="995">
          <cell r="A995">
            <v>1400</v>
          </cell>
          <cell r="B995" t="str">
            <v>334001101599</v>
          </cell>
          <cell r="C995" t="str">
            <v>334</v>
          </cell>
          <cell r="D995" t="str">
            <v>334001</v>
          </cell>
          <cell r="E995" t="str">
            <v>پيش دريافتها (شركتهاي غيروابسته)</v>
          </cell>
          <cell r="F995" t="str">
            <v>پيش دريافتها از شركتهاي غير وابسته</v>
          </cell>
          <cell r="G995" t="str">
            <v>101599</v>
          </cell>
          <cell r="H995" t="str">
            <v>غلامرضا اكبري</v>
          </cell>
          <cell r="P995" t="str">
            <v>140</v>
          </cell>
        </row>
        <row r="996">
          <cell r="A996">
            <v>1400</v>
          </cell>
          <cell r="B996" t="str">
            <v>334001101509</v>
          </cell>
          <cell r="C996" t="str">
            <v>334</v>
          </cell>
          <cell r="D996" t="str">
            <v>334001</v>
          </cell>
          <cell r="E996" t="str">
            <v>پيش دريافتها (شركتهاي غيروابسته)</v>
          </cell>
          <cell r="F996" t="str">
            <v>پيش دريافتها از شركتهاي غير وابسته</v>
          </cell>
          <cell r="G996" t="str">
            <v>101509</v>
          </cell>
          <cell r="H996" t="str">
            <v>ماشين كاران اراك</v>
          </cell>
          <cell r="P996" t="str">
            <v>140</v>
          </cell>
        </row>
        <row r="997">
          <cell r="A997">
            <v>1400</v>
          </cell>
          <cell r="B997" t="str">
            <v>334001101542</v>
          </cell>
          <cell r="C997" t="str">
            <v>334</v>
          </cell>
          <cell r="D997" t="str">
            <v>334001</v>
          </cell>
          <cell r="E997" t="str">
            <v>پيش دريافتها (شركتهاي غيروابسته)</v>
          </cell>
          <cell r="F997" t="str">
            <v>پيش دريافتها از شركتهاي غير وابسته</v>
          </cell>
          <cell r="G997" t="str">
            <v>101542</v>
          </cell>
          <cell r="H997" t="str">
            <v>بلبرينگ سازي</v>
          </cell>
          <cell r="P997" t="str">
            <v>140</v>
          </cell>
        </row>
        <row r="998">
          <cell r="A998">
            <v>1400</v>
          </cell>
          <cell r="B998" t="str">
            <v>334001101226</v>
          </cell>
          <cell r="C998" t="str">
            <v>334</v>
          </cell>
          <cell r="D998" t="str">
            <v>334001</v>
          </cell>
          <cell r="E998" t="str">
            <v>پيش دريافتها (شركتهاي غيروابسته)</v>
          </cell>
          <cell r="F998" t="str">
            <v>پيش دريافتها از شركتهاي غير وابسته</v>
          </cell>
          <cell r="G998" t="str">
            <v>101226</v>
          </cell>
          <cell r="H998" t="str">
            <v>شركت گاردان پارت سازان</v>
          </cell>
          <cell r="P998" t="str">
            <v>140</v>
          </cell>
        </row>
        <row r="999">
          <cell r="A999">
            <v>1400</v>
          </cell>
          <cell r="B999" t="str">
            <v>334001101643</v>
          </cell>
          <cell r="C999" t="str">
            <v>334</v>
          </cell>
          <cell r="D999" t="str">
            <v>334001</v>
          </cell>
          <cell r="E999" t="str">
            <v>پيش دريافتها (شركتهاي غيروابسته)</v>
          </cell>
          <cell r="F999" t="str">
            <v>پيش دريافتها از شركتهاي غير وابسته</v>
          </cell>
          <cell r="G999" t="str">
            <v>101643</v>
          </cell>
          <cell r="H999" t="str">
            <v>شركت کاريزاب</v>
          </cell>
          <cell r="P999" t="str">
            <v>140</v>
          </cell>
        </row>
        <row r="1000">
          <cell r="A1000">
            <v>1301</v>
          </cell>
          <cell r="B1000" t="str">
            <v>336001</v>
          </cell>
          <cell r="C1000" t="str">
            <v>336</v>
          </cell>
          <cell r="D1000" t="str">
            <v>336001</v>
          </cell>
          <cell r="E1000" t="str">
            <v>ساير ذخاير</v>
          </cell>
          <cell r="F1000" t="str">
            <v>ذخيره هزينه هاي پرداختني</v>
          </cell>
          <cell r="G1000">
            <v>0</v>
          </cell>
          <cell r="H1000">
            <v>0</v>
          </cell>
          <cell r="P1000" t="str">
            <v>130</v>
          </cell>
        </row>
        <row r="1001">
          <cell r="A1001">
            <v>6500</v>
          </cell>
          <cell r="B1001" t="str">
            <v>336002</v>
          </cell>
          <cell r="C1001" t="str">
            <v>336</v>
          </cell>
          <cell r="D1001" t="str">
            <v>336002</v>
          </cell>
          <cell r="E1001" t="str">
            <v>ساير ذخاير</v>
          </cell>
          <cell r="F1001" t="str">
            <v>ذخيره مطالبات مشكوك الوصول</v>
          </cell>
          <cell r="G1001">
            <v>0</v>
          </cell>
          <cell r="H1001">
            <v>0</v>
          </cell>
          <cell r="P1001" t="str">
            <v>650</v>
          </cell>
        </row>
        <row r="1002">
          <cell r="A1002">
            <v>1600</v>
          </cell>
          <cell r="B1002" t="str">
            <v>337001101026</v>
          </cell>
          <cell r="C1002" t="str">
            <v>337</v>
          </cell>
          <cell r="D1002" t="str">
            <v>337001</v>
          </cell>
          <cell r="E1002" t="str">
            <v>سود سهام پيشنهادي و پرداختي</v>
          </cell>
          <cell r="F1002" t="str">
            <v>سود سهام پرداختني</v>
          </cell>
          <cell r="G1002" t="str">
            <v>101026</v>
          </cell>
          <cell r="H1002" t="str">
            <v>شرکت سايپا</v>
          </cell>
          <cell r="P1002" t="str">
            <v>160</v>
          </cell>
        </row>
        <row r="1003">
          <cell r="A1003">
            <v>1600</v>
          </cell>
          <cell r="B1003" t="str">
            <v>337001101220</v>
          </cell>
          <cell r="C1003" t="str">
            <v>337</v>
          </cell>
          <cell r="D1003" t="str">
            <v>337001</v>
          </cell>
          <cell r="E1003" t="str">
            <v>سود سهام پيشنهادي و پرداختي</v>
          </cell>
          <cell r="F1003" t="str">
            <v>سود سهام پرداختني</v>
          </cell>
          <cell r="G1003" t="str">
            <v>101220</v>
          </cell>
          <cell r="H1003" t="str">
            <v>سازمان گسترش ونوسازي صنايع ايران</v>
          </cell>
          <cell r="P1003" t="str">
            <v>160</v>
          </cell>
        </row>
        <row r="1004">
          <cell r="A1004">
            <v>1720</v>
          </cell>
          <cell r="B1004" t="str">
            <v>338001100110</v>
          </cell>
          <cell r="C1004" t="str">
            <v>338</v>
          </cell>
          <cell r="D1004" t="str">
            <v>338001</v>
          </cell>
          <cell r="E1004" t="str">
            <v>تسهيلات مالي دريافتي</v>
          </cell>
          <cell r="F1004" t="str">
            <v>تسهيلات مالي دريافتني كوتاه مدت</v>
          </cell>
          <cell r="G1004" t="str">
            <v>100110</v>
          </cell>
          <cell r="H1004" t="str">
            <v>بانك ملت پروين جاري 1464405011 (پشتيبان)</v>
          </cell>
          <cell r="P1004" t="str">
            <v>172</v>
          </cell>
        </row>
        <row r="1005">
          <cell r="A1005">
            <v>1800</v>
          </cell>
          <cell r="B1005" t="str">
            <v>442002300094</v>
          </cell>
          <cell r="C1005" t="str">
            <v>442</v>
          </cell>
          <cell r="D1005" t="str">
            <v>442002</v>
          </cell>
          <cell r="E1005" t="str">
            <v>ذخيره مزاياي پايان خدمت كاركنان</v>
          </cell>
          <cell r="F1005" t="str">
            <v>ذخيره مزاياي پايان خدمت  كاركنان</v>
          </cell>
          <cell r="G1005" t="str">
            <v>300094</v>
          </cell>
          <cell r="H1005" t="str">
            <v>محمود شريعتي مهرداد</v>
          </cell>
          <cell r="P1005" t="str">
            <v>180</v>
          </cell>
        </row>
        <row r="1006">
          <cell r="A1006">
            <v>1800</v>
          </cell>
          <cell r="B1006" t="str">
            <v>442002300025</v>
          </cell>
          <cell r="C1006" t="str">
            <v>442</v>
          </cell>
          <cell r="D1006" t="str">
            <v>442002</v>
          </cell>
          <cell r="E1006" t="str">
            <v>ذخيره مزاياي پايان خدمت كاركنان</v>
          </cell>
          <cell r="F1006" t="str">
            <v>ذخيره مزاياي پايان خدمت  كاركنان</v>
          </cell>
          <cell r="G1006" t="str">
            <v>300025</v>
          </cell>
          <cell r="H1006" t="str">
            <v>نيروفر شهين</v>
          </cell>
          <cell r="P1006" t="str">
            <v>180</v>
          </cell>
        </row>
        <row r="1007">
          <cell r="A1007">
            <v>1800</v>
          </cell>
          <cell r="B1007" t="str">
            <v>442002300020</v>
          </cell>
          <cell r="C1007" t="str">
            <v>442</v>
          </cell>
          <cell r="D1007" t="str">
            <v>442002</v>
          </cell>
          <cell r="E1007" t="str">
            <v>ذخيره مزاياي پايان خدمت كاركنان</v>
          </cell>
          <cell r="F1007" t="str">
            <v>ذخيره مزاياي پايان خدمت  كاركنان</v>
          </cell>
          <cell r="G1007" t="str">
            <v>300020</v>
          </cell>
          <cell r="H1007" t="str">
            <v>نورپورينگجه جعفر</v>
          </cell>
          <cell r="P1007" t="str">
            <v>180</v>
          </cell>
        </row>
        <row r="1008">
          <cell r="A1008">
            <v>1800</v>
          </cell>
          <cell r="B1008" t="str">
            <v>442002300054</v>
          </cell>
          <cell r="C1008" t="str">
            <v>442</v>
          </cell>
          <cell r="D1008" t="str">
            <v>442002</v>
          </cell>
          <cell r="E1008" t="str">
            <v>ذخيره مزاياي پايان خدمت كاركنان</v>
          </cell>
          <cell r="F1008" t="str">
            <v>ذخيره مزاياي پايان خدمت  كاركنان</v>
          </cell>
          <cell r="G1008" t="str">
            <v>300054</v>
          </cell>
          <cell r="H1008" t="str">
            <v>اميرحقيان يعقوب</v>
          </cell>
          <cell r="P1008" t="str">
            <v>180</v>
          </cell>
        </row>
        <row r="1009">
          <cell r="A1009">
            <v>1800</v>
          </cell>
          <cell r="B1009" t="str">
            <v>442002300237</v>
          </cell>
          <cell r="C1009" t="str">
            <v>442</v>
          </cell>
          <cell r="D1009" t="str">
            <v>442002</v>
          </cell>
          <cell r="E1009" t="str">
            <v>ذخيره مزاياي پايان خدمت كاركنان</v>
          </cell>
          <cell r="F1009" t="str">
            <v>ذخيره مزاياي پايان خدمت  كاركنان</v>
          </cell>
          <cell r="G1009" t="str">
            <v>300237</v>
          </cell>
          <cell r="H1009" t="str">
            <v>رمضاني فريد مريم</v>
          </cell>
          <cell r="P1009" t="str">
            <v>180</v>
          </cell>
        </row>
        <row r="1010">
          <cell r="A1010">
            <v>1800</v>
          </cell>
          <cell r="B1010" t="str">
            <v>442002300055</v>
          </cell>
          <cell r="C1010" t="str">
            <v>442</v>
          </cell>
          <cell r="D1010" t="str">
            <v>442002</v>
          </cell>
          <cell r="E1010" t="str">
            <v>ذخيره مزاياي پايان خدمت كاركنان</v>
          </cell>
          <cell r="F1010" t="str">
            <v>ذخيره مزاياي پايان خدمت  كاركنان</v>
          </cell>
          <cell r="G1010" t="str">
            <v>300055</v>
          </cell>
          <cell r="H1010" t="str">
            <v>نبوي علمداري شاپور</v>
          </cell>
          <cell r="P1010" t="str">
            <v>180</v>
          </cell>
        </row>
        <row r="1011">
          <cell r="A1011">
            <v>1800</v>
          </cell>
          <cell r="B1011" t="str">
            <v>442002300052</v>
          </cell>
          <cell r="C1011" t="str">
            <v>442</v>
          </cell>
          <cell r="D1011" t="str">
            <v>442002</v>
          </cell>
          <cell r="E1011" t="str">
            <v>ذخيره مزاياي پايان خدمت كاركنان</v>
          </cell>
          <cell r="F1011" t="str">
            <v>ذخيره مزاياي پايان خدمت  كاركنان</v>
          </cell>
          <cell r="G1011" t="str">
            <v>300052</v>
          </cell>
          <cell r="H1011" t="str">
            <v>بخش پور خيراله</v>
          </cell>
          <cell r="P1011" t="str">
            <v>180</v>
          </cell>
        </row>
        <row r="1012">
          <cell r="A1012">
            <v>1800</v>
          </cell>
          <cell r="B1012" t="str">
            <v>442002300050</v>
          </cell>
          <cell r="C1012" t="str">
            <v>442</v>
          </cell>
          <cell r="D1012" t="str">
            <v>442002</v>
          </cell>
          <cell r="E1012" t="str">
            <v>ذخيره مزاياي پايان خدمت كاركنان</v>
          </cell>
          <cell r="F1012" t="str">
            <v>ذخيره مزاياي پايان خدمت  كاركنان</v>
          </cell>
          <cell r="G1012" t="str">
            <v>300050</v>
          </cell>
          <cell r="H1012" t="str">
            <v>شاهد قراملكي علي</v>
          </cell>
          <cell r="P1012" t="str">
            <v>180</v>
          </cell>
        </row>
        <row r="1013">
          <cell r="A1013">
            <v>1800</v>
          </cell>
          <cell r="B1013" t="str">
            <v>442002300062</v>
          </cell>
          <cell r="C1013" t="str">
            <v>442</v>
          </cell>
          <cell r="D1013" t="str">
            <v>442002</v>
          </cell>
          <cell r="E1013" t="str">
            <v>ذخيره مزاياي پايان خدمت كاركنان</v>
          </cell>
          <cell r="F1013" t="str">
            <v>ذخيره مزاياي پايان خدمت  كاركنان</v>
          </cell>
          <cell r="G1013" t="str">
            <v>300062</v>
          </cell>
          <cell r="H1013" t="str">
            <v>شاه رسالي صالح</v>
          </cell>
          <cell r="P1013" t="str">
            <v>180</v>
          </cell>
        </row>
        <row r="1014">
          <cell r="A1014">
            <v>1800</v>
          </cell>
          <cell r="B1014" t="str">
            <v>442002300063</v>
          </cell>
          <cell r="C1014" t="str">
            <v>442</v>
          </cell>
          <cell r="D1014" t="str">
            <v>442002</v>
          </cell>
          <cell r="E1014" t="str">
            <v>ذخيره مزاياي پايان خدمت كاركنان</v>
          </cell>
          <cell r="F1014" t="str">
            <v>ذخيره مزاياي پايان خدمت  كاركنان</v>
          </cell>
          <cell r="G1014" t="str">
            <v>300063</v>
          </cell>
          <cell r="H1014" t="str">
            <v>ايرادي ميرداود</v>
          </cell>
          <cell r="P1014" t="str">
            <v>180</v>
          </cell>
        </row>
        <row r="1015">
          <cell r="A1015">
            <v>1800</v>
          </cell>
          <cell r="B1015" t="str">
            <v>442002300066</v>
          </cell>
          <cell r="C1015" t="str">
            <v>442</v>
          </cell>
          <cell r="D1015" t="str">
            <v>442002</v>
          </cell>
          <cell r="E1015" t="str">
            <v>ذخيره مزاياي پايان خدمت كاركنان</v>
          </cell>
          <cell r="F1015" t="str">
            <v>ذخيره مزاياي پايان خدمت  كاركنان</v>
          </cell>
          <cell r="G1015" t="str">
            <v>300066</v>
          </cell>
          <cell r="H1015" t="str">
            <v>نيرومند يعقوب</v>
          </cell>
          <cell r="P1015" t="str">
            <v>180</v>
          </cell>
        </row>
        <row r="1016">
          <cell r="A1016">
            <v>1800</v>
          </cell>
          <cell r="B1016" t="str">
            <v>442002300081</v>
          </cell>
          <cell r="C1016" t="str">
            <v>442</v>
          </cell>
          <cell r="D1016" t="str">
            <v>442002</v>
          </cell>
          <cell r="E1016" t="str">
            <v>ذخيره مزاياي پايان خدمت كاركنان</v>
          </cell>
          <cell r="F1016" t="str">
            <v>ذخيره مزاياي پايان خدمت  كاركنان</v>
          </cell>
          <cell r="G1016" t="str">
            <v>300081</v>
          </cell>
          <cell r="H1016" t="str">
            <v>بهاري قراجه مرادعلي</v>
          </cell>
          <cell r="P1016" t="str">
            <v>180</v>
          </cell>
        </row>
        <row r="1017">
          <cell r="A1017">
            <v>1800</v>
          </cell>
          <cell r="B1017" t="str">
            <v>442002300051</v>
          </cell>
          <cell r="C1017" t="str">
            <v>442</v>
          </cell>
          <cell r="D1017" t="str">
            <v>442002</v>
          </cell>
          <cell r="E1017" t="str">
            <v>ذخيره مزاياي پايان خدمت كاركنان</v>
          </cell>
          <cell r="F1017" t="str">
            <v>ذخيره مزاياي پايان خدمت  كاركنان</v>
          </cell>
          <cell r="G1017" t="str">
            <v>300051</v>
          </cell>
          <cell r="H1017" t="str">
            <v>فتحي نصرت</v>
          </cell>
          <cell r="P1017" t="str">
            <v>180</v>
          </cell>
        </row>
        <row r="1018">
          <cell r="A1018">
            <v>1800</v>
          </cell>
          <cell r="B1018" t="str">
            <v>442002300235</v>
          </cell>
          <cell r="C1018" t="str">
            <v>442</v>
          </cell>
          <cell r="D1018" t="str">
            <v>442002</v>
          </cell>
          <cell r="E1018" t="str">
            <v>ذخيره مزاياي پايان خدمت كاركنان</v>
          </cell>
          <cell r="F1018" t="str">
            <v>ذخيره مزاياي پايان خدمت  كاركنان</v>
          </cell>
          <cell r="G1018" t="str">
            <v>300235</v>
          </cell>
          <cell r="H1018" t="str">
            <v>حدادپوربدر محمدرضا</v>
          </cell>
          <cell r="P1018" t="str">
            <v>180</v>
          </cell>
        </row>
        <row r="1019">
          <cell r="A1019">
            <v>1800</v>
          </cell>
          <cell r="B1019" t="str">
            <v>442002300076</v>
          </cell>
          <cell r="C1019" t="str">
            <v>442</v>
          </cell>
          <cell r="D1019" t="str">
            <v>442002</v>
          </cell>
          <cell r="E1019" t="str">
            <v>ذخيره مزاياي پايان خدمت كاركنان</v>
          </cell>
          <cell r="F1019" t="str">
            <v>ذخيره مزاياي پايان خدمت  كاركنان</v>
          </cell>
          <cell r="G1019" t="str">
            <v>300076</v>
          </cell>
          <cell r="H1019" t="str">
            <v>همتي مسعود</v>
          </cell>
          <cell r="P1019" t="str">
            <v>180</v>
          </cell>
        </row>
        <row r="1020">
          <cell r="A1020">
            <v>1800</v>
          </cell>
          <cell r="B1020" t="str">
            <v>442002300071</v>
          </cell>
          <cell r="C1020" t="str">
            <v>442</v>
          </cell>
          <cell r="D1020" t="str">
            <v>442002</v>
          </cell>
          <cell r="E1020" t="str">
            <v>ذخيره مزاياي پايان خدمت كاركنان</v>
          </cell>
          <cell r="F1020" t="str">
            <v>ذخيره مزاياي پايان خدمت  كاركنان</v>
          </cell>
          <cell r="G1020" t="str">
            <v>300071</v>
          </cell>
          <cell r="H1020" t="str">
            <v>ضياء سرابي اكبر</v>
          </cell>
          <cell r="P1020" t="str">
            <v>180</v>
          </cell>
        </row>
        <row r="1021">
          <cell r="A1021">
            <v>1800</v>
          </cell>
          <cell r="B1021" t="str">
            <v>442002300068</v>
          </cell>
          <cell r="C1021" t="str">
            <v>442</v>
          </cell>
          <cell r="D1021" t="str">
            <v>442002</v>
          </cell>
          <cell r="E1021" t="str">
            <v>ذخيره مزاياي پايان خدمت كاركنان</v>
          </cell>
          <cell r="F1021" t="str">
            <v>ذخيره مزاياي پايان خدمت  كاركنان</v>
          </cell>
          <cell r="G1021" t="str">
            <v>300068</v>
          </cell>
          <cell r="H1021" t="str">
            <v>صادق زاده سيد محمود</v>
          </cell>
          <cell r="P1021" t="str">
            <v>180</v>
          </cell>
        </row>
        <row r="1022">
          <cell r="A1022">
            <v>1800</v>
          </cell>
          <cell r="B1022" t="str">
            <v>442002300072</v>
          </cell>
          <cell r="C1022" t="str">
            <v>442</v>
          </cell>
          <cell r="D1022" t="str">
            <v>442002</v>
          </cell>
          <cell r="E1022" t="str">
            <v>ذخيره مزاياي پايان خدمت كاركنان</v>
          </cell>
          <cell r="F1022" t="str">
            <v>ذخيره مزاياي پايان خدمت  كاركنان</v>
          </cell>
          <cell r="G1022" t="str">
            <v>300072</v>
          </cell>
          <cell r="H1022" t="str">
            <v>داوري مجد محمدرضا</v>
          </cell>
          <cell r="P1022" t="str">
            <v>180</v>
          </cell>
        </row>
        <row r="1023">
          <cell r="A1023">
            <v>1800</v>
          </cell>
          <cell r="B1023" t="str">
            <v>442002300070</v>
          </cell>
          <cell r="C1023" t="str">
            <v>442</v>
          </cell>
          <cell r="D1023" t="str">
            <v>442002</v>
          </cell>
          <cell r="E1023" t="str">
            <v>ذخيره مزاياي پايان خدمت كاركنان</v>
          </cell>
          <cell r="F1023" t="str">
            <v>ذخيره مزاياي پايان خدمت  كاركنان</v>
          </cell>
          <cell r="G1023" t="str">
            <v>300070</v>
          </cell>
          <cell r="H1023" t="str">
            <v>فريدي نسب كريم</v>
          </cell>
          <cell r="P1023" t="str">
            <v>180</v>
          </cell>
        </row>
        <row r="1024">
          <cell r="A1024">
            <v>1800</v>
          </cell>
          <cell r="B1024" t="str">
            <v>442002300113</v>
          </cell>
          <cell r="C1024" t="str">
            <v>442</v>
          </cell>
          <cell r="D1024" t="str">
            <v>442002</v>
          </cell>
          <cell r="E1024" t="str">
            <v>ذخيره مزاياي پايان خدمت كاركنان</v>
          </cell>
          <cell r="F1024" t="str">
            <v>ذخيره مزاياي پايان خدمت  كاركنان</v>
          </cell>
          <cell r="G1024" t="str">
            <v>300113</v>
          </cell>
          <cell r="H1024" t="str">
            <v>باغباني خضرلو منوچهر</v>
          </cell>
          <cell r="P1024" t="str">
            <v>180</v>
          </cell>
        </row>
        <row r="1025">
          <cell r="A1025">
            <v>1800</v>
          </cell>
          <cell r="B1025" t="str">
            <v>442002300069</v>
          </cell>
          <cell r="C1025" t="str">
            <v>442</v>
          </cell>
          <cell r="D1025" t="str">
            <v>442002</v>
          </cell>
          <cell r="E1025" t="str">
            <v>ذخيره مزاياي پايان خدمت كاركنان</v>
          </cell>
          <cell r="F1025" t="str">
            <v>ذخيره مزاياي پايان خدمت  كاركنان</v>
          </cell>
          <cell r="G1025" t="str">
            <v>300069</v>
          </cell>
          <cell r="H1025" t="str">
            <v>دلمقاني زاده عليرضا</v>
          </cell>
          <cell r="P1025" t="str">
            <v>180</v>
          </cell>
        </row>
        <row r="1026">
          <cell r="A1026">
            <v>1800</v>
          </cell>
          <cell r="B1026" t="str">
            <v>442002300074</v>
          </cell>
          <cell r="C1026" t="str">
            <v>442</v>
          </cell>
          <cell r="D1026" t="str">
            <v>442002</v>
          </cell>
          <cell r="E1026" t="str">
            <v>ذخيره مزاياي پايان خدمت كاركنان</v>
          </cell>
          <cell r="F1026" t="str">
            <v>ذخيره مزاياي پايان خدمت  كاركنان</v>
          </cell>
          <cell r="G1026" t="str">
            <v>300074</v>
          </cell>
          <cell r="H1026" t="str">
            <v>ميرزا عليزاده پهر آباد فريبا</v>
          </cell>
          <cell r="P1026" t="str">
            <v>180</v>
          </cell>
        </row>
        <row r="1027">
          <cell r="A1027">
            <v>1800</v>
          </cell>
          <cell r="B1027" t="str">
            <v>442002300197</v>
          </cell>
          <cell r="C1027" t="str">
            <v>442</v>
          </cell>
          <cell r="D1027" t="str">
            <v>442002</v>
          </cell>
          <cell r="E1027" t="str">
            <v>ذخيره مزاياي پايان خدمت كاركنان</v>
          </cell>
          <cell r="F1027" t="str">
            <v>ذخيره مزاياي پايان خدمت  كاركنان</v>
          </cell>
          <cell r="G1027" t="str">
            <v>300197</v>
          </cell>
          <cell r="H1027" t="str">
            <v>عمراني عبدالناصر</v>
          </cell>
          <cell r="P1027" t="str">
            <v>180</v>
          </cell>
        </row>
        <row r="1028">
          <cell r="A1028">
            <v>1800</v>
          </cell>
          <cell r="B1028" t="str">
            <v>442002300107</v>
          </cell>
          <cell r="C1028" t="str">
            <v>442</v>
          </cell>
          <cell r="D1028" t="str">
            <v>442002</v>
          </cell>
          <cell r="E1028" t="str">
            <v>ذخيره مزاياي پايان خدمت كاركنان</v>
          </cell>
          <cell r="F1028" t="str">
            <v>ذخيره مزاياي پايان خدمت  كاركنان</v>
          </cell>
          <cell r="G1028" t="str">
            <v>300107</v>
          </cell>
          <cell r="H1028" t="str">
            <v>روحي مهر سياوش</v>
          </cell>
          <cell r="P1028" t="str">
            <v>180</v>
          </cell>
        </row>
        <row r="1029">
          <cell r="A1029">
            <v>1800</v>
          </cell>
          <cell r="B1029" t="str">
            <v>442002300077</v>
          </cell>
          <cell r="C1029" t="str">
            <v>442</v>
          </cell>
          <cell r="D1029" t="str">
            <v>442002</v>
          </cell>
          <cell r="E1029" t="str">
            <v>ذخيره مزاياي پايان خدمت كاركنان</v>
          </cell>
          <cell r="F1029" t="str">
            <v>ذخيره مزاياي پايان خدمت  كاركنان</v>
          </cell>
          <cell r="G1029" t="str">
            <v>300077</v>
          </cell>
          <cell r="H1029" t="str">
            <v>واحديان وحيد</v>
          </cell>
          <cell r="P1029" t="str">
            <v>180</v>
          </cell>
        </row>
        <row r="1030">
          <cell r="A1030">
            <v>1800</v>
          </cell>
          <cell r="B1030" t="str">
            <v>442002300090</v>
          </cell>
          <cell r="C1030" t="str">
            <v>442</v>
          </cell>
          <cell r="D1030" t="str">
            <v>442002</v>
          </cell>
          <cell r="E1030" t="str">
            <v>ذخيره مزاياي پايان خدمت كاركنان</v>
          </cell>
          <cell r="F1030" t="str">
            <v>ذخيره مزاياي پايان خدمت  كاركنان</v>
          </cell>
          <cell r="G1030" t="str">
            <v>300090</v>
          </cell>
          <cell r="H1030" t="str">
            <v>شايان مهر ابراهيم</v>
          </cell>
          <cell r="P1030" t="str">
            <v>180</v>
          </cell>
        </row>
        <row r="1031">
          <cell r="A1031">
            <v>1800</v>
          </cell>
          <cell r="B1031" t="str">
            <v>442002300102</v>
          </cell>
          <cell r="C1031" t="str">
            <v>442</v>
          </cell>
          <cell r="D1031" t="str">
            <v>442002</v>
          </cell>
          <cell r="E1031" t="str">
            <v>ذخيره مزاياي پايان خدمت كاركنان</v>
          </cell>
          <cell r="F1031" t="str">
            <v>ذخيره مزاياي پايان خدمت  كاركنان</v>
          </cell>
          <cell r="G1031" t="str">
            <v>300102</v>
          </cell>
          <cell r="H1031" t="str">
            <v>صفري آذر جعفر</v>
          </cell>
          <cell r="P1031" t="str">
            <v>180</v>
          </cell>
        </row>
        <row r="1032">
          <cell r="A1032">
            <v>1800</v>
          </cell>
          <cell r="B1032" t="str">
            <v>442002300057</v>
          </cell>
          <cell r="C1032" t="str">
            <v>442</v>
          </cell>
          <cell r="D1032" t="str">
            <v>442002</v>
          </cell>
          <cell r="E1032" t="str">
            <v>ذخيره مزاياي پايان خدمت كاركنان</v>
          </cell>
          <cell r="F1032" t="str">
            <v>ذخيره مزاياي پايان خدمت  كاركنان</v>
          </cell>
          <cell r="G1032" t="str">
            <v>300057</v>
          </cell>
          <cell r="H1032" t="str">
            <v>سلطاني حميد</v>
          </cell>
          <cell r="P1032" t="str">
            <v>180</v>
          </cell>
        </row>
        <row r="1033">
          <cell r="A1033">
            <v>1800</v>
          </cell>
          <cell r="B1033" t="str">
            <v>442002300101</v>
          </cell>
          <cell r="C1033" t="str">
            <v>442</v>
          </cell>
          <cell r="D1033" t="str">
            <v>442002</v>
          </cell>
          <cell r="E1033" t="str">
            <v>ذخيره مزاياي پايان خدمت كاركنان</v>
          </cell>
          <cell r="F1033" t="str">
            <v>ذخيره مزاياي پايان خدمت  كاركنان</v>
          </cell>
          <cell r="G1033" t="str">
            <v>300101</v>
          </cell>
          <cell r="H1033" t="str">
            <v>شكري جليل</v>
          </cell>
          <cell r="P1033" t="str">
            <v>180</v>
          </cell>
        </row>
        <row r="1034">
          <cell r="A1034">
            <v>1800</v>
          </cell>
          <cell r="B1034" t="str">
            <v>442002300141</v>
          </cell>
          <cell r="C1034" t="str">
            <v>442</v>
          </cell>
          <cell r="D1034" t="str">
            <v>442002</v>
          </cell>
          <cell r="E1034" t="str">
            <v>ذخيره مزاياي پايان خدمت كاركنان</v>
          </cell>
          <cell r="F1034" t="str">
            <v>ذخيره مزاياي پايان خدمت  كاركنان</v>
          </cell>
          <cell r="G1034" t="str">
            <v>300141</v>
          </cell>
          <cell r="H1034" t="str">
            <v>سالك علي اصغر</v>
          </cell>
          <cell r="P1034" t="str">
            <v>180</v>
          </cell>
        </row>
        <row r="1035">
          <cell r="A1035">
            <v>1800</v>
          </cell>
          <cell r="B1035" t="str">
            <v>442002300133</v>
          </cell>
          <cell r="C1035" t="str">
            <v>442</v>
          </cell>
          <cell r="D1035" t="str">
            <v>442002</v>
          </cell>
          <cell r="E1035" t="str">
            <v>ذخيره مزاياي پايان خدمت كاركنان</v>
          </cell>
          <cell r="F1035" t="str">
            <v>ذخيره مزاياي پايان خدمت  كاركنان</v>
          </cell>
          <cell r="G1035" t="str">
            <v>300133</v>
          </cell>
          <cell r="H1035" t="str">
            <v>عليپور كمال</v>
          </cell>
          <cell r="P1035" t="str">
            <v>180</v>
          </cell>
        </row>
        <row r="1036">
          <cell r="A1036">
            <v>1800</v>
          </cell>
          <cell r="B1036" t="str">
            <v>442002300095</v>
          </cell>
          <cell r="C1036" t="str">
            <v>442</v>
          </cell>
          <cell r="D1036" t="str">
            <v>442002</v>
          </cell>
          <cell r="E1036" t="str">
            <v>ذخيره مزاياي پايان خدمت كاركنان</v>
          </cell>
          <cell r="F1036" t="str">
            <v>ذخيره مزاياي پايان خدمت  كاركنان</v>
          </cell>
          <cell r="G1036" t="str">
            <v>300095</v>
          </cell>
          <cell r="H1036" t="str">
            <v>حسين پور فيضي محمد</v>
          </cell>
          <cell r="P1036" t="str">
            <v>180</v>
          </cell>
        </row>
        <row r="1037">
          <cell r="A1037">
            <v>1800</v>
          </cell>
          <cell r="B1037" t="str">
            <v>442002300092</v>
          </cell>
          <cell r="C1037" t="str">
            <v>442</v>
          </cell>
          <cell r="D1037" t="str">
            <v>442002</v>
          </cell>
          <cell r="E1037" t="str">
            <v>ذخيره مزاياي پايان خدمت كاركنان</v>
          </cell>
          <cell r="F1037" t="str">
            <v>ذخيره مزاياي پايان خدمت  كاركنان</v>
          </cell>
          <cell r="G1037" t="str">
            <v>300092</v>
          </cell>
          <cell r="H1037" t="str">
            <v>كولاب محمدحسين</v>
          </cell>
          <cell r="P1037" t="str">
            <v>180</v>
          </cell>
        </row>
        <row r="1038">
          <cell r="A1038">
            <v>1800</v>
          </cell>
          <cell r="B1038" t="str">
            <v>442002300114</v>
          </cell>
          <cell r="C1038" t="str">
            <v>442</v>
          </cell>
          <cell r="D1038" t="str">
            <v>442002</v>
          </cell>
          <cell r="E1038" t="str">
            <v>ذخيره مزاياي پايان خدمت كاركنان</v>
          </cell>
          <cell r="F1038" t="str">
            <v>ذخيره مزاياي پايان خدمت  كاركنان</v>
          </cell>
          <cell r="G1038" t="str">
            <v>300114</v>
          </cell>
          <cell r="H1038" t="str">
            <v>عزيزي جهانگير</v>
          </cell>
          <cell r="P1038" t="str">
            <v>180</v>
          </cell>
        </row>
        <row r="1039">
          <cell r="A1039">
            <v>1800</v>
          </cell>
          <cell r="B1039" t="str">
            <v>442002300085</v>
          </cell>
          <cell r="C1039" t="str">
            <v>442</v>
          </cell>
          <cell r="D1039" t="str">
            <v>442002</v>
          </cell>
          <cell r="E1039" t="str">
            <v>ذخيره مزاياي پايان خدمت كاركنان</v>
          </cell>
          <cell r="F1039" t="str">
            <v>ذخيره مزاياي پايان خدمت  كاركنان</v>
          </cell>
          <cell r="G1039" t="str">
            <v>300085</v>
          </cell>
          <cell r="H1039" t="str">
            <v>جبارپور يوسف</v>
          </cell>
          <cell r="P1039" t="str">
            <v>180</v>
          </cell>
        </row>
        <row r="1040">
          <cell r="A1040">
            <v>1800</v>
          </cell>
          <cell r="B1040" t="str">
            <v>442002300008</v>
          </cell>
          <cell r="C1040" t="str">
            <v>442</v>
          </cell>
          <cell r="D1040" t="str">
            <v>442002</v>
          </cell>
          <cell r="E1040" t="str">
            <v>ذخيره مزاياي پايان خدمت كاركنان</v>
          </cell>
          <cell r="F1040" t="str">
            <v>ذخيره مزاياي پايان خدمت  كاركنان</v>
          </cell>
          <cell r="G1040" t="str">
            <v>300008</v>
          </cell>
          <cell r="H1040" t="str">
            <v>واحد ابراهيم</v>
          </cell>
          <cell r="P1040" t="str">
            <v>180</v>
          </cell>
        </row>
        <row r="1041">
          <cell r="A1041">
            <v>1800</v>
          </cell>
          <cell r="B1041" t="str">
            <v>442002300134</v>
          </cell>
          <cell r="C1041" t="str">
            <v>442</v>
          </cell>
          <cell r="D1041" t="str">
            <v>442002</v>
          </cell>
          <cell r="E1041" t="str">
            <v>ذخيره مزاياي پايان خدمت كاركنان</v>
          </cell>
          <cell r="F1041" t="str">
            <v>ذخيره مزاياي پايان خدمت  كاركنان</v>
          </cell>
          <cell r="G1041" t="str">
            <v>300134</v>
          </cell>
          <cell r="H1041" t="str">
            <v>نكوئي فائق</v>
          </cell>
          <cell r="P1041" t="str">
            <v>180</v>
          </cell>
        </row>
        <row r="1042">
          <cell r="A1042">
            <v>1800</v>
          </cell>
          <cell r="B1042" t="str">
            <v>442002300082</v>
          </cell>
          <cell r="C1042" t="str">
            <v>442</v>
          </cell>
          <cell r="D1042" t="str">
            <v>442002</v>
          </cell>
          <cell r="E1042" t="str">
            <v>ذخيره مزاياي پايان خدمت كاركنان</v>
          </cell>
          <cell r="F1042" t="str">
            <v>ذخيره مزاياي پايان خدمت  كاركنان</v>
          </cell>
          <cell r="G1042" t="str">
            <v>300082</v>
          </cell>
          <cell r="H1042" t="str">
            <v>روحي خطيبي محمدرضا</v>
          </cell>
          <cell r="P1042" t="str">
            <v>180</v>
          </cell>
        </row>
        <row r="1043">
          <cell r="A1043">
            <v>1800</v>
          </cell>
          <cell r="B1043" t="str">
            <v>442002300104</v>
          </cell>
          <cell r="C1043" t="str">
            <v>442</v>
          </cell>
          <cell r="D1043" t="str">
            <v>442002</v>
          </cell>
          <cell r="E1043" t="str">
            <v>ذخيره مزاياي پايان خدمت كاركنان</v>
          </cell>
          <cell r="F1043" t="str">
            <v>ذخيره مزاياي پايان خدمت  كاركنان</v>
          </cell>
          <cell r="G1043" t="str">
            <v>300104</v>
          </cell>
          <cell r="H1043" t="str">
            <v>پور گل محمد جواد</v>
          </cell>
          <cell r="P1043" t="str">
            <v>180</v>
          </cell>
        </row>
        <row r="1044">
          <cell r="A1044">
            <v>1800</v>
          </cell>
          <cell r="B1044" t="str">
            <v>442002300145</v>
          </cell>
          <cell r="C1044" t="str">
            <v>442</v>
          </cell>
          <cell r="D1044" t="str">
            <v>442002</v>
          </cell>
          <cell r="E1044" t="str">
            <v>ذخيره مزاياي پايان خدمت كاركنان</v>
          </cell>
          <cell r="F1044" t="str">
            <v>ذخيره مزاياي پايان خدمت  كاركنان</v>
          </cell>
          <cell r="G1044" t="str">
            <v>300145</v>
          </cell>
          <cell r="H1044" t="str">
            <v>طريقت نيا يعقوب</v>
          </cell>
          <cell r="P1044" t="str">
            <v>180</v>
          </cell>
        </row>
        <row r="1045">
          <cell r="A1045">
            <v>1800</v>
          </cell>
          <cell r="B1045" t="str">
            <v>442002300080</v>
          </cell>
          <cell r="C1045" t="str">
            <v>442</v>
          </cell>
          <cell r="D1045" t="str">
            <v>442002</v>
          </cell>
          <cell r="E1045" t="str">
            <v>ذخيره مزاياي پايان خدمت كاركنان</v>
          </cell>
          <cell r="F1045" t="str">
            <v>ذخيره مزاياي پايان خدمت  كاركنان</v>
          </cell>
          <cell r="G1045" t="str">
            <v>300080</v>
          </cell>
          <cell r="H1045" t="str">
            <v>ابراهيمي مهر آور رحيم</v>
          </cell>
          <cell r="P1045" t="str">
            <v>180</v>
          </cell>
        </row>
        <row r="1046">
          <cell r="A1046">
            <v>1800</v>
          </cell>
          <cell r="B1046" t="str">
            <v>442002300132</v>
          </cell>
          <cell r="C1046" t="str">
            <v>442</v>
          </cell>
          <cell r="D1046" t="str">
            <v>442002</v>
          </cell>
          <cell r="E1046" t="str">
            <v>ذخيره مزاياي پايان خدمت كاركنان</v>
          </cell>
          <cell r="F1046" t="str">
            <v>ذخيره مزاياي پايان خدمت  كاركنان</v>
          </cell>
          <cell r="G1046" t="str">
            <v>300132</v>
          </cell>
          <cell r="H1046" t="str">
            <v>مهرابي افشار عباس</v>
          </cell>
          <cell r="P1046" t="str">
            <v>180</v>
          </cell>
        </row>
        <row r="1047">
          <cell r="A1047">
            <v>1800</v>
          </cell>
          <cell r="B1047" t="str">
            <v>442002300087</v>
          </cell>
          <cell r="C1047" t="str">
            <v>442</v>
          </cell>
          <cell r="D1047" t="str">
            <v>442002</v>
          </cell>
          <cell r="E1047" t="str">
            <v>ذخيره مزاياي پايان خدمت كاركنان</v>
          </cell>
          <cell r="F1047" t="str">
            <v>ذخيره مزاياي پايان خدمت  كاركنان</v>
          </cell>
          <cell r="G1047" t="str">
            <v>300087</v>
          </cell>
          <cell r="H1047" t="str">
            <v>مهدي زاده علوي عليرضا</v>
          </cell>
          <cell r="P1047" t="str">
            <v>180</v>
          </cell>
        </row>
        <row r="1048">
          <cell r="A1048">
            <v>1800</v>
          </cell>
          <cell r="B1048" t="str">
            <v>442002300088</v>
          </cell>
          <cell r="C1048" t="str">
            <v>442</v>
          </cell>
          <cell r="D1048" t="str">
            <v>442002</v>
          </cell>
          <cell r="E1048" t="str">
            <v>ذخيره مزاياي پايان خدمت كاركنان</v>
          </cell>
          <cell r="F1048" t="str">
            <v>ذخيره مزاياي پايان خدمت  كاركنان</v>
          </cell>
          <cell r="G1048" t="str">
            <v>300088</v>
          </cell>
          <cell r="H1048" t="str">
            <v>فرشباف شترباني مرتضي</v>
          </cell>
          <cell r="P1048" t="str">
            <v>180</v>
          </cell>
        </row>
        <row r="1049">
          <cell r="A1049">
            <v>1800</v>
          </cell>
          <cell r="B1049" t="str">
            <v>442002300152</v>
          </cell>
          <cell r="C1049" t="str">
            <v>442</v>
          </cell>
          <cell r="D1049" t="str">
            <v>442002</v>
          </cell>
          <cell r="E1049" t="str">
            <v>ذخيره مزاياي پايان خدمت كاركنان</v>
          </cell>
          <cell r="F1049" t="str">
            <v>ذخيره مزاياي پايان خدمت  كاركنان</v>
          </cell>
          <cell r="G1049" t="str">
            <v>300152</v>
          </cell>
          <cell r="H1049" t="str">
            <v>حسن زاده حميد</v>
          </cell>
          <cell r="P1049" t="str">
            <v>180</v>
          </cell>
        </row>
        <row r="1050">
          <cell r="A1050">
            <v>1800</v>
          </cell>
          <cell r="B1050" t="str">
            <v>442002300142</v>
          </cell>
          <cell r="C1050" t="str">
            <v>442</v>
          </cell>
          <cell r="D1050" t="str">
            <v>442002</v>
          </cell>
          <cell r="E1050" t="str">
            <v>ذخيره مزاياي پايان خدمت كاركنان</v>
          </cell>
          <cell r="F1050" t="str">
            <v>ذخيره مزاياي پايان خدمت  كاركنان</v>
          </cell>
          <cell r="G1050" t="str">
            <v>300142</v>
          </cell>
          <cell r="H1050" t="str">
            <v>فروتني قهرماني احمد</v>
          </cell>
          <cell r="P1050" t="str">
            <v>180</v>
          </cell>
        </row>
        <row r="1051">
          <cell r="A1051">
            <v>1800</v>
          </cell>
          <cell r="B1051" t="str">
            <v>442002300005</v>
          </cell>
          <cell r="C1051" t="str">
            <v>442</v>
          </cell>
          <cell r="D1051" t="str">
            <v>442002</v>
          </cell>
          <cell r="E1051" t="str">
            <v>ذخيره مزاياي پايان خدمت كاركنان</v>
          </cell>
          <cell r="F1051" t="str">
            <v>ذخيره مزاياي پايان خدمت  كاركنان</v>
          </cell>
          <cell r="G1051" t="str">
            <v>300005</v>
          </cell>
          <cell r="H1051" t="str">
            <v>زمانلو محمد رضا</v>
          </cell>
          <cell r="P1051" t="str">
            <v>180</v>
          </cell>
        </row>
        <row r="1052">
          <cell r="A1052">
            <v>1800</v>
          </cell>
          <cell r="B1052" t="str">
            <v>442002300129</v>
          </cell>
          <cell r="C1052" t="str">
            <v>442</v>
          </cell>
          <cell r="D1052" t="str">
            <v>442002</v>
          </cell>
          <cell r="E1052" t="str">
            <v>ذخيره مزاياي پايان خدمت كاركنان</v>
          </cell>
          <cell r="F1052" t="str">
            <v>ذخيره مزاياي پايان خدمت  كاركنان</v>
          </cell>
          <cell r="G1052" t="str">
            <v>300129</v>
          </cell>
          <cell r="H1052" t="str">
            <v>بهاري ناصر</v>
          </cell>
          <cell r="P1052" t="str">
            <v>180</v>
          </cell>
        </row>
        <row r="1053">
          <cell r="A1053">
            <v>1800</v>
          </cell>
          <cell r="B1053" t="str">
            <v>442002300103</v>
          </cell>
          <cell r="C1053" t="str">
            <v>442</v>
          </cell>
          <cell r="D1053" t="str">
            <v>442002</v>
          </cell>
          <cell r="E1053" t="str">
            <v>ذخيره مزاياي پايان خدمت كاركنان</v>
          </cell>
          <cell r="F1053" t="str">
            <v>ذخيره مزاياي پايان خدمت  كاركنان</v>
          </cell>
          <cell r="G1053" t="str">
            <v>300103</v>
          </cell>
          <cell r="H1053" t="str">
            <v>چابك شاهرخ</v>
          </cell>
          <cell r="P1053" t="str">
            <v>180</v>
          </cell>
        </row>
        <row r="1054">
          <cell r="A1054">
            <v>1800</v>
          </cell>
          <cell r="B1054" t="str">
            <v>442002300146</v>
          </cell>
          <cell r="C1054" t="str">
            <v>442</v>
          </cell>
          <cell r="D1054" t="str">
            <v>442002</v>
          </cell>
          <cell r="E1054" t="str">
            <v>ذخيره مزاياي پايان خدمت كاركنان</v>
          </cell>
          <cell r="F1054" t="str">
            <v>ذخيره مزاياي پايان خدمت  كاركنان</v>
          </cell>
          <cell r="G1054" t="str">
            <v>300146</v>
          </cell>
          <cell r="H1054" t="str">
            <v>شمس آذر ميرعلي</v>
          </cell>
          <cell r="P1054" t="str">
            <v>180</v>
          </cell>
        </row>
        <row r="1055">
          <cell r="A1055">
            <v>1800</v>
          </cell>
          <cell r="B1055" t="str">
            <v>442002300126</v>
          </cell>
          <cell r="C1055" t="str">
            <v>442</v>
          </cell>
          <cell r="D1055" t="str">
            <v>442002</v>
          </cell>
          <cell r="E1055" t="str">
            <v>ذخيره مزاياي پايان خدمت كاركنان</v>
          </cell>
          <cell r="F1055" t="str">
            <v>ذخيره مزاياي پايان خدمت  كاركنان</v>
          </cell>
          <cell r="G1055" t="str">
            <v>300126</v>
          </cell>
          <cell r="H1055" t="str">
            <v>جهاني رحيم</v>
          </cell>
          <cell r="P1055" t="str">
            <v>180</v>
          </cell>
        </row>
        <row r="1056">
          <cell r="A1056">
            <v>1800</v>
          </cell>
          <cell r="B1056" t="str">
            <v>442002300139</v>
          </cell>
          <cell r="C1056" t="str">
            <v>442</v>
          </cell>
          <cell r="D1056" t="str">
            <v>442002</v>
          </cell>
          <cell r="E1056" t="str">
            <v>ذخيره مزاياي پايان خدمت كاركنان</v>
          </cell>
          <cell r="F1056" t="str">
            <v>ذخيره مزاياي پايان خدمت  كاركنان</v>
          </cell>
          <cell r="G1056" t="str">
            <v>300139</v>
          </cell>
          <cell r="H1056" t="str">
            <v>هادي قشلاق محمد</v>
          </cell>
          <cell r="P1056" t="str">
            <v>180</v>
          </cell>
        </row>
        <row r="1057">
          <cell r="A1057">
            <v>1800</v>
          </cell>
          <cell r="B1057" t="str">
            <v>442002300154</v>
          </cell>
          <cell r="C1057" t="str">
            <v>442</v>
          </cell>
          <cell r="D1057" t="str">
            <v>442002</v>
          </cell>
          <cell r="E1057" t="str">
            <v>ذخيره مزاياي پايان خدمت كاركنان</v>
          </cell>
          <cell r="F1057" t="str">
            <v>ذخيره مزاياي پايان خدمت  كاركنان</v>
          </cell>
          <cell r="G1057" t="str">
            <v>300154</v>
          </cell>
          <cell r="H1057" t="str">
            <v>زارعي ارزيل مصطفي</v>
          </cell>
          <cell r="P1057" t="str">
            <v>180</v>
          </cell>
        </row>
        <row r="1058">
          <cell r="A1058">
            <v>1800</v>
          </cell>
          <cell r="B1058" t="str">
            <v>442002300075</v>
          </cell>
          <cell r="C1058" t="str">
            <v>442</v>
          </cell>
          <cell r="D1058" t="str">
            <v>442002</v>
          </cell>
          <cell r="E1058" t="str">
            <v>ذخيره مزاياي پايان خدمت كاركنان</v>
          </cell>
          <cell r="F1058" t="str">
            <v>ذخيره مزاياي پايان خدمت  كاركنان</v>
          </cell>
          <cell r="G1058" t="str">
            <v>300075</v>
          </cell>
          <cell r="H1058" t="str">
            <v>نظامي سقين سرا يوسف</v>
          </cell>
          <cell r="P1058" t="str">
            <v>180</v>
          </cell>
        </row>
        <row r="1059">
          <cell r="A1059">
            <v>1800</v>
          </cell>
          <cell r="B1059" t="str">
            <v>442002300131</v>
          </cell>
          <cell r="C1059" t="str">
            <v>442</v>
          </cell>
          <cell r="D1059" t="str">
            <v>442002</v>
          </cell>
          <cell r="E1059" t="str">
            <v>ذخيره مزاياي پايان خدمت كاركنان</v>
          </cell>
          <cell r="F1059" t="str">
            <v>ذخيره مزاياي پايان خدمت  كاركنان</v>
          </cell>
          <cell r="G1059" t="str">
            <v>300131</v>
          </cell>
          <cell r="H1059" t="str">
            <v>شكوهي علي</v>
          </cell>
          <cell r="P1059" t="str">
            <v>180</v>
          </cell>
        </row>
        <row r="1060">
          <cell r="A1060">
            <v>1800</v>
          </cell>
          <cell r="B1060" t="str">
            <v>442002300162</v>
          </cell>
          <cell r="C1060" t="str">
            <v>442</v>
          </cell>
          <cell r="D1060" t="str">
            <v>442002</v>
          </cell>
          <cell r="E1060" t="str">
            <v>ذخيره مزاياي پايان خدمت كاركنان</v>
          </cell>
          <cell r="F1060" t="str">
            <v>ذخيره مزاياي پايان خدمت  كاركنان</v>
          </cell>
          <cell r="G1060" t="str">
            <v>300162</v>
          </cell>
          <cell r="H1060" t="str">
            <v>محمدي جابر</v>
          </cell>
          <cell r="P1060" t="str">
            <v>180</v>
          </cell>
        </row>
        <row r="1061">
          <cell r="A1061">
            <v>1800</v>
          </cell>
          <cell r="B1061" t="str">
            <v>442002300135</v>
          </cell>
          <cell r="C1061" t="str">
            <v>442</v>
          </cell>
          <cell r="D1061" t="str">
            <v>442002</v>
          </cell>
          <cell r="E1061" t="str">
            <v>ذخيره مزاياي پايان خدمت كاركنان</v>
          </cell>
          <cell r="F1061" t="str">
            <v>ذخيره مزاياي پايان خدمت  كاركنان</v>
          </cell>
          <cell r="G1061" t="str">
            <v>300135</v>
          </cell>
          <cell r="H1061" t="str">
            <v>سيفي ديزناب ابراهيم</v>
          </cell>
          <cell r="P1061" t="str">
            <v>180</v>
          </cell>
        </row>
        <row r="1062">
          <cell r="A1062">
            <v>1800</v>
          </cell>
          <cell r="B1062" t="str">
            <v>442002300130</v>
          </cell>
          <cell r="C1062" t="str">
            <v>442</v>
          </cell>
          <cell r="D1062" t="str">
            <v>442002</v>
          </cell>
          <cell r="E1062" t="str">
            <v>ذخيره مزاياي پايان خدمت كاركنان</v>
          </cell>
          <cell r="F1062" t="str">
            <v>ذخيره مزاياي پايان خدمت  كاركنان</v>
          </cell>
          <cell r="G1062" t="str">
            <v>300130</v>
          </cell>
          <cell r="H1062" t="str">
            <v>نوري علي</v>
          </cell>
          <cell r="P1062" t="str">
            <v>180</v>
          </cell>
        </row>
        <row r="1063">
          <cell r="A1063">
            <v>1800</v>
          </cell>
          <cell r="B1063" t="str">
            <v>442002300118</v>
          </cell>
          <cell r="C1063" t="str">
            <v>442</v>
          </cell>
          <cell r="D1063" t="str">
            <v>442002</v>
          </cell>
          <cell r="E1063" t="str">
            <v>ذخيره مزاياي پايان خدمت كاركنان</v>
          </cell>
          <cell r="F1063" t="str">
            <v>ذخيره مزاياي پايان خدمت  كاركنان</v>
          </cell>
          <cell r="G1063" t="str">
            <v>300118</v>
          </cell>
          <cell r="H1063" t="str">
            <v>جعفرزاده بهروز</v>
          </cell>
          <cell r="P1063" t="str">
            <v>180</v>
          </cell>
        </row>
        <row r="1064">
          <cell r="A1064">
            <v>1800</v>
          </cell>
          <cell r="B1064" t="str">
            <v>442002300056</v>
          </cell>
          <cell r="C1064" t="str">
            <v>442</v>
          </cell>
          <cell r="D1064" t="str">
            <v>442002</v>
          </cell>
          <cell r="E1064" t="str">
            <v>ذخيره مزاياي پايان خدمت كاركنان</v>
          </cell>
          <cell r="F1064" t="str">
            <v>ذخيره مزاياي پايان خدمت  كاركنان</v>
          </cell>
          <cell r="G1064" t="str">
            <v>300056</v>
          </cell>
          <cell r="H1064" t="str">
            <v>حسين زاده گورچين اكبر</v>
          </cell>
          <cell r="P1064" t="str">
            <v>180</v>
          </cell>
        </row>
        <row r="1065">
          <cell r="A1065">
            <v>1800</v>
          </cell>
          <cell r="B1065" t="str">
            <v>442002300149</v>
          </cell>
          <cell r="C1065" t="str">
            <v>442</v>
          </cell>
          <cell r="D1065" t="str">
            <v>442002</v>
          </cell>
          <cell r="E1065" t="str">
            <v>ذخيره مزاياي پايان خدمت كاركنان</v>
          </cell>
          <cell r="F1065" t="str">
            <v>ذخيره مزاياي پايان خدمت  كاركنان</v>
          </cell>
          <cell r="G1065" t="str">
            <v>300149</v>
          </cell>
          <cell r="H1065" t="str">
            <v>مردان پور دامن آباد خسرو</v>
          </cell>
          <cell r="P1065" t="str">
            <v>180</v>
          </cell>
        </row>
        <row r="1066">
          <cell r="A1066">
            <v>1800</v>
          </cell>
          <cell r="B1066" t="str">
            <v>442002300140</v>
          </cell>
          <cell r="C1066" t="str">
            <v>442</v>
          </cell>
          <cell r="D1066" t="str">
            <v>442002</v>
          </cell>
          <cell r="E1066" t="str">
            <v>ذخيره مزاياي پايان خدمت كاركنان</v>
          </cell>
          <cell r="F1066" t="str">
            <v>ذخيره مزاياي پايان خدمت  كاركنان</v>
          </cell>
          <cell r="G1066" t="str">
            <v>300140</v>
          </cell>
          <cell r="H1066" t="str">
            <v>بلالكه ناصر</v>
          </cell>
          <cell r="P1066" t="str">
            <v>180</v>
          </cell>
        </row>
        <row r="1067">
          <cell r="A1067">
            <v>1800</v>
          </cell>
          <cell r="B1067" t="str">
            <v>442002300155</v>
          </cell>
          <cell r="C1067" t="str">
            <v>442</v>
          </cell>
          <cell r="D1067" t="str">
            <v>442002</v>
          </cell>
          <cell r="E1067" t="str">
            <v>ذخيره مزاياي پايان خدمت كاركنان</v>
          </cell>
          <cell r="F1067" t="str">
            <v>ذخيره مزاياي پايان خدمت  كاركنان</v>
          </cell>
          <cell r="G1067" t="str">
            <v>300155</v>
          </cell>
          <cell r="H1067" t="str">
            <v>قليپور سفيداني حسين</v>
          </cell>
          <cell r="P1067" t="str">
            <v>180</v>
          </cell>
        </row>
        <row r="1068">
          <cell r="A1068">
            <v>1800</v>
          </cell>
          <cell r="B1068" t="str">
            <v>442002300157</v>
          </cell>
          <cell r="C1068" t="str">
            <v>442</v>
          </cell>
          <cell r="D1068" t="str">
            <v>442002</v>
          </cell>
          <cell r="E1068" t="str">
            <v>ذخيره مزاياي پايان خدمت كاركنان</v>
          </cell>
          <cell r="F1068" t="str">
            <v>ذخيره مزاياي پايان خدمت  كاركنان</v>
          </cell>
          <cell r="G1068" t="str">
            <v>300157</v>
          </cell>
          <cell r="H1068" t="str">
            <v>معصومي خدايار</v>
          </cell>
          <cell r="P1068" t="str">
            <v>180</v>
          </cell>
        </row>
        <row r="1069">
          <cell r="A1069">
            <v>1800</v>
          </cell>
          <cell r="B1069" t="str">
            <v>442002300151</v>
          </cell>
          <cell r="C1069" t="str">
            <v>442</v>
          </cell>
          <cell r="D1069" t="str">
            <v>442002</v>
          </cell>
          <cell r="E1069" t="str">
            <v>ذخيره مزاياي پايان خدمت كاركنان</v>
          </cell>
          <cell r="F1069" t="str">
            <v>ذخيره مزاياي پايان خدمت  كاركنان</v>
          </cell>
          <cell r="G1069" t="str">
            <v>300151</v>
          </cell>
          <cell r="H1069" t="str">
            <v>امجدي رحيم</v>
          </cell>
          <cell r="P1069" t="str">
            <v>180</v>
          </cell>
        </row>
        <row r="1070">
          <cell r="A1070">
            <v>1800</v>
          </cell>
          <cell r="B1070" t="str">
            <v>442002300125</v>
          </cell>
          <cell r="C1070" t="str">
            <v>442</v>
          </cell>
          <cell r="D1070" t="str">
            <v>442002</v>
          </cell>
          <cell r="E1070" t="str">
            <v>ذخيره مزاياي پايان خدمت كاركنان</v>
          </cell>
          <cell r="F1070" t="str">
            <v>ذخيره مزاياي پايان خدمت  كاركنان</v>
          </cell>
          <cell r="G1070" t="str">
            <v>300125</v>
          </cell>
          <cell r="H1070" t="str">
            <v>سلطاني حسين</v>
          </cell>
          <cell r="P1070" t="str">
            <v>180</v>
          </cell>
        </row>
        <row r="1071">
          <cell r="A1071">
            <v>1800</v>
          </cell>
          <cell r="B1071" t="str">
            <v>442002300084</v>
          </cell>
          <cell r="C1071" t="str">
            <v>442</v>
          </cell>
          <cell r="D1071" t="str">
            <v>442002</v>
          </cell>
          <cell r="E1071" t="str">
            <v>ذخيره مزاياي پايان خدمت كاركنان</v>
          </cell>
          <cell r="F1071" t="str">
            <v>ذخيره مزاياي پايان خدمت  كاركنان</v>
          </cell>
          <cell r="G1071" t="str">
            <v>300084</v>
          </cell>
          <cell r="H1071" t="str">
            <v>نوري حسين</v>
          </cell>
          <cell r="P1071" t="str">
            <v>180</v>
          </cell>
        </row>
        <row r="1072">
          <cell r="A1072">
            <v>1800</v>
          </cell>
          <cell r="B1072" t="str">
            <v>442002300128</v>
          </cell>
          <cell r="C1072" t="str">
            <v>442</v>
          </cell>
          <cell r="D1072" t="str">
            <v>442002</v>
          </cell>
          <cell r="E1072" t="str">
            <v>ذخيره مزاياي پايان خدمت كاركنان</v>
          </cell>
          <cell r="F1072" t="str">
            <v>ذخيره مزاياي پايان خدمت  كاركنان</v>
          </cell>
          <cell r="G1072" t="str">
            <v>300128</v>
          </cell>
          <cell r="H1072" t="str">
            <v>محمدباقري لاهوت كريم</v>
          </cell>
          <cell r="P1072" t="str">
            <v>180</v>
          </cell>
        </row>
        <row r="1073">
          <cell r="A1073">
            <v>1800</v>
          </cell>
          <cell r="B1073" t="str">
            <v>442002300143</v>
          </cell>
          <cell r="C1073" t="str">
            <v>442</v>
          </cell>
          <cell r="D1073" t="str">
            <v>442002</v>
          </cell>
          <cell r="E1073" t="str">
            <v>ذخيره مزاياي پايان خدمت كاركنان</v>
          </cell>
          <cell r="F1073" t="str">
            <v>ذخيره مزاياي پايان خدمت  كاركنان</v>
          </cell>
          <cell r="G1073" t="str">
            <v>300143</v>
          </cell>
          <cell r="H1073" t="str">
            <v>وفائي نهر مهدي</v>
          </cell>
          <cell r="P1073" t="str">
            <v>180</v>
          </cell>
        </row>
        <row r="1074">
          <cell r="A1074">
            <v>1800</v>
          </cell>
          <cell r="B1074" t="str">
            <v>442002300136</v>
          </cell>
          <cell r="C1074" t="str">
            <v>442</v>
          </cell>
          <cell r="D1074" t="str">
            <v>442002</v>
          </cell>
          <cell r="E1074" t="str">
            <v>ذخيره مزاياي پايان خدمت كاركنان</v>
          </cell>
          <cell r="F1074" t="str">
            <v>ذخيره مزاياي پايان خدمت  كاركنان</v>
          </cell>
          <cell r="G1074" t="str">
            <v>300136</v>
          </cell>
          <cell r="H1074" t="str">
            <v>تقي پور كهاني محمدرضا</v>
          </cell>
          <cell r="P1074" t="str">
            <v>180</v>
          </cell>
        </row>
        <row r="1075">
          <cell r="A1075">
            <v>1800</v>
          </cell>
          <cell r="B1075" t="str">
            <v>442002300147</v>
          </cell>
          <cell r="C1075" t="str">
            <v>442</v>
          </cell>
          <cell r="D1075" t="str">
            <v>442002</v>
          </cell>
          <cell r="E1075" t="str">
            <v>ذخيره مزاياي پايان خدمت كاركنان</v>
          </cell>
          <cell r="F1075" t="str">
            <v>ذخيره مزاياي پايان خدمت  كاركنان</v>
          </cell>
          <cell r="G1075" t="str">
            <v>300147</v>
          </cell>
          <cell r="H1075" t="str">
            <v>فرشباف عبهري يوسف</v>
          </cell>
          <cell r="P1075" t="str">
            <v>180</v>
          </cell>
        </row>
        <row r="1076">
          <cell r="A1076">
            <v>1800</v>
          </cell>
          <cell r="B1076" t="str">
            <v>442002300148</v>
          </cell>
          <cell r="C1076" t="str">
            <v>442</v>
          </cell>
          <cell r="D1076" t="str">
            <v>442002</v>
          </cell>
          <cell r="E1076" t="str">
            <v>ذخيره مزاياي پايان خدمت كاركنان</v>
          </cell>
          <cell r="F1076" t="str">
            <v>ذخيره مزاياي پايان خدمت  كاركنان</v>
          </cell>
          <cell r="G1076" t="str">
            <v>300148</v>
          </cell>
          <cell r="H1076" t="str">
            <v>شفيعي عنصرودي داريوش</v>
          </cell>
          <cell r="P1076" t="str">
            <v>180</v>
          </cell>
        </row>
        <row r="1077">
          <cell r="A1077">
            <v>1800</v>
          </cell>
          <cell r="B1077" t="str">
            <v>442002300110</v>
          </cell>
          <cell r="C1077" t="str">
            <v>442</v>
          </cell>
          <cell r="D1077" t="str">
            <v>442002</v>
          </cell>
          <cell r="E1077" t="str">
            <v>ذخيره مزاياي پايان خدمت كاركنان</v>
          </cell>
          <cell r="F1077" t="str">
            <v>ذخيره مزاياي پايان خدمت  كاركنان</v>
          </cell>
          <cell r="G1077" t="str">
            <v>300110</v>
          </cell>
          <cell r="H1077" t="str">
            <v>فروغي زهرا</v>
          </cell>
          <cell r="P1077" t="str">
            <v>180</v>
          </cell>
        </row>
        <row r="1078">
          <cell r="A1078">
            <v>1800</v>
          </cell>
          <cell r="B1078" t="str">
            <v>442002300124</v>
          </cell>
          <cell r="C1078" t="str">
            <v>442</v>
          </cell>
          <cell r="D1078" t="str">
            <v>442002</v>
          </cell>
          <cell r="E1078" t="str">
            <v>ذخيره مزاياي پايان خدمت كاركنان</v>
          </cell>
          <cell r="F1078" t="str">
            <v>ذخيره مزاياي پايان خدمت  كاركنان</v>
          </cell>
          <cell r="G1078" t="str">
            <v>300124</v>
          </cell>
          <cell r="H1078" t="str">
            <v>محب حق رحيم</v>
          </cell>
          <cell r="P1078" t="str">
            <v>180</v>
          </cell>
        </row>
        <row r="1079">
          <cell r="A1079">
            <v>1800</v>
          </cell>
          <cell r="B1079" t="str">
            <v>442002300160</v>
          </cell>
          <cell r="C1079" t="str">
            <v>442</v>
          </cell>
          <cell r="D1079" t="str">
            <v>442002</v>
          </cell>
          <cell r="E1079" t="str">
            <v>ذخيره مزاياي پايان خدمت كاركنان</v>
          </cell>
          <cell r="F1079" t="str">
            <v>ذخيره مزاياي پايان خدمت  كاركنان</v>
          </cell>
          <cell r="G1079" t="str">
            <v>300160</v>
          </cell>
          <cell r="H1079" t="str">
            <v>عالم وحيد</v>
          </cell>
          <cell r="P1079" t="str">
            <v>180</v>
          </cell>
        </row>
        <row r="1080">
          <cell r="A1080">
            <v>1800</v>
          </cell>
          <cell r="B1080" t="str">
            <v>442002300156</v>
          </cell>
          <cell r="C1080" t="str">
            <v>442</v>
          </cell>
          <cell r="D1080" t="str">
            <v>442002</v>
          </cell>
          <cell r="E1080" t="str">
            <v>ذخيره مزاياي پايان خدمت كاركنان</v>
          </cell>
          <cell r="F1080" t="str">
            <v>ذخيره مزاياي پايان خدمت  كاركنان</v>
          </cell>
          <cell r="G1080" t="str">
            <v>300156</v>
          </cell>
          <cell r="H1080" t="str">
            <v>حسينيان سيروس</v>
          </cell>
          <cell r="P1080" t="str">
            <v>180</v>
          </cell>
        </row>
        <row r="1081">
          <cell r="A1081">
            <v>1800</v>
          </cell>
          <cell r="B1081" t="str">
            <v>442002300119</v>
          </cell>
          <cell r="C1081" t="str">
            <v>442</v>
          </cell>
          <cell r="D1081" t="str">
            <v>442002</v>
          </cell>
          <cell r="E1081" t="str">
            <v>ذخيره مزاياي پايان خدمت كاركنان</v>
          </cell>
          <cell r="F1081" t="str">
            <v>ذخيره مزاياي پايان خدمت  كاركنان</v>
          </cell>
          <cell r="G1081" t="str">
            <v>300119</v>
          </cell>
          <cell r="H1081" t="str">
            <v>رستم پور مشكنبر حسن</v>
          </cell>
          <cell r="P1081" t="str">
            <v>180</v>
          </cell>
        </row>
        <row r="1082">
          <cell r="A1082">
            <v>1800</v>
          </cell>
          <cell r="B1082" t="str">
            <v>442002300158</v>
          </cell>
          <cell r="C1082" t="str">
            <v>442</v>
          </cell>
          <cell r="D1082" t="str">
            <v>442002</v>
          </cell>
          <cell r="E1082" t="str">
            <v>ذخيره مزاياي پايان خدمت كاركنان</v>
          </cell>
          <cell r="F1082" t="str">
            <v>ذخيره مزاياي پايان خدمت  كاركنان</v>
          </cell>
          <cell r="G1082" t="str">
            <v>300158</v>
          </cell>
          <cell r="H1082" t="str">
            <v>تقي پور متقيان نوبري رحيم</v>
          </cell>
          <cell r="P1082" t="str">
            <v>180</v>
          </cell>
        </row>
        <row r="1083">
          <cell r="A1083">
            <v>1800</v>
          </cell>
          <cell r="B1083" t="str">
            <v>442002300153</v>
          </cell>
          <cell r="C1083" t="str">
            <v>442</v>
          </cell>
          <cell r="D1083" t="str">
            <v>442002</v>
          </cell>
          <cell r="E1083" t="str">
            <v>ذخيره مزاياي پايان خدمت كاركنان</v>
          </cell>
          <cell r="F1083" t="str">
            <v>ذخيره مزاياي پايان خدمت  كاركنان</v>
          </cell>
          <cell r="G1083" t="str">
            <v>300153</v>
          </cell>
          <cell r="H1083" t="str">
            <v>محمدپور مهدوي احمدرضا</v>
          </cell>
          <cell r="P1083" t="str">
            <v>180</v>
          </cell>
        </row>
        <row r="1084">
          <cell r="A1084">
            <v>1800</v>
          </cell>
          <cell r="B1084" t="str">
            <v>442002300096</v>
          </cell>
          <cell r="C1084" t="str">
            <v>442</v>
          </cell>
          <cell r="D1084" t="str">
            <v>442002</v>
          </cell>
          <cell r="E1084" t="str">
            <v>ذخيره مزاياي پايان خدمت كاركنان</v>
          </cell>
          <cell r="F1084" t="str">
            <v>ذخيره مزاياي پايان خدمت  كاركنان</v>
          </cell>
          <cell r="G1084" t="str">
            <v>300096</v>
          </cell>
          <cell r="H1084" t="str">
            <v>امتحاني علي اكبر</v>
          </cell>
          <cell r="P1084" t="str">
            <v>180</v>
          </cell>
        </row>
        <row r="1085">
          <cell r="A1085">
            <v>1800</v>
          </cell>
          <cell r="B1085" t="str">
            <v>442002300137</v>
          </cell>
          <cell r="C1085" t="str">
            <v>442</v>
          </cell>
          <cell r="D1085" t="str">
            <v>442002</v>
          </cell>
          <cell r="E1085" t="str">
            <v>ذخيره مزاياي پايان خدمت كاركنان</v>
          </cell>
          <cell r="F1085" t="str">
            <v>ذخيره مزاياي پايان خدمت  كاركنان</v>
          </cell>
          <cell r="G1085" t="str">
            <v>300137</v>
          </cell>
          <cell r="H1085" t="str">
            <v>ستاري ميرهاشم</v>
          </cell>
          <cell r="P1085" t="str">
            <v>180</v>
          </cell>
        </row>
        <row r="1086">
          <cell r="A1086">
            <v>1800</v>
          </cell>
          <cell r="B1086" t="str">
            <v>442002300083</v>
          </cell>
          <cell r="C1086" t="str">
            <v>442</v>
          </cell>
          <cell r="D1086" t="str">
            <v>442002</v>
          </cell>
          <cell r="E1086" t="str">
            <v>ذخيره مزاياي پايان خدمت كاركنان</v>
          </cell>
          <cell r="F1086" t="str">
            <v>ذخيره مزاياي پايان خدمت  كاركنان</v>
          </cell>
          <cell r="G1086" t="str">
            <v>300083</v>
          </cell>
          <cell r="H1086" t="str">
            <v>ميرزالو جواد</v>
          </cell>
          <cell r="P1086" t="str">
            <v>180</v>
          </cell>
        </row>
        <row r="1087">
          <cell r="A1087">
            <v>1800</v>
          </cell>
          <cell r="B1087" t="str">
            <v>442002300163</v>
          </cell>
          <cell r="C1087" t="str">
            <v>442</v>
          </cell>
          <cell r="D1087" t="str">
            <v>442002</v>
          </cell>
          <cell r="E1087" t="str">
            <v>ذخيره مزاياي پايان خدمت كاركنان</v>
          </cell>
          <cell r="F1087" t="str">
            <v>ذخيره مزاياي پايان خدمت  كاركنان</v>
          </cell>
          <cell r="G1087" t="str">
            <v>300163</v>
          </cell>
          <cell r="H1087" t="str">
            <v>روشناس شهرام</v>
          </cell>
          <cell r="P1087" t="str">
            <v>180</v>
          </cell>
        </row>
        <row r="1088">
          <cell r="A1088">
            <v>1800</v>
          </cell>
          <cell r="B1088" t="str">
            <v>442002300165</v>
          </cell>
          <cell r="C1088" t="str">
            <v>442</v>
          </cell>
          <cell r="D1088" t="str">
            <v>442002</v>
          </cell>
          <cell r="E1088" t="str">
            <v>ذخيره مزاياي پايان خدمت كاركنان</v>
          </cell>
          <cell r="F1088" t="str">
            <v>ذخيره مزاياي پايان خدمت  كاركنان</v>
          </cell>
          <cell r="G1088" t="str">
            <v>300165</v>
          </cell>
          <cell r="H1088" t="str">
            <v>تهم بهنام</v>
          </cell>
          <cell r="P1088" t="str">
            <v>180</v>
          </cell>
        </row>
        <row r="1089">
          <cell r="A1089">
            <v>1800</v>
          </cell>
          <cell r="B1089" t="str">
            <v>442002300048</v>
          </cell>
          <cell r="C1089" t="str">
            <v>442</v>
          </cell>
          <cell r="D1089" t="str">
            <v>442002</v>
          </cell>
          <cell r="E1089" t="str">
            <v>ذخيره مزاياي پايان خدمت كاركنان</v>
          </cell>
          <cell r="F1089" t="str">
            <v>ذخيره مزاياي پايان خدمت  كاركنان</v>
          </cell>
          <cell r="G1089" t="str">
            <v>300048</v>
          </cell>
          <cell r="H1089" t="str">
            <v>ممي پور بارنجي سعيد</v>
          </cell>
          <cell r="P1089" t="str">
            <v>180</v>
          </cell>
        </row>
        <row r="1090">
          <cell r="A1090">
            <v>1800</v>
          </cell>
          <cell r="B1090" t="str">
            <v>442002300202</v>
          </cell>
          <cell r="C1090" t="str">
            <v>442</v>
          </cell>
          <cell r="D1090" t="str">
            <v>442002</v>
          </cell>
          <cell r="E1090" t="str">
            <v>ذخيره مزاياي پايان خدمت كاركنان</v>
          </cell>
          <cell r="F1090" t="str">
            <v>ذخيره مزاياي پايان خدمت  كاركنان</v>
          </cell>
          <cell r="G1090" t="str">
            <v>300202</v>
          </cell>
          <cell r="H1090" t="str">
            <v>لك جواد</v>
          </cell>
          <cell r="P1090" t="str">
            <v>180</v>
          </cell>
        </row>
        <row r="1091">
          <cell r="A1091">
            <v>1800</v>
          </cell>
          <cell r="B1091" t="str">
            <v>442002300067</v>
          </cell>
          <cell r="C1091" t="str">
            <v>442</v>
          </cell>
          <cell r="D1091" t="str">
            <v>442002</v>
          </cell>
          <cell r="E1091" t="str">
            <v>ذخيره مزاياي پايان خدمت كاركنان</v>
          </cell>
          <cell r="F1091" t="str">
            <v>ذخيره مزاياي پايان خدمت  كاركنان</v>
          </cell>
          <cell r="G1091" t="str">
            <v>300067</v>
          </cell>
          <cell r="H1091" t="str">
            <v>صباغي جديد حسن</v>
          </cell>
          <cell r="P1091" t="str">
            <v>180</v>
          </cell>
        </row>
        <row r="1092">
          <cell r="A1092">
            <v>1800</v>
          </cell>
          <cell r="B1092" t="str">
            <v>442002300172</v>
          </cell>
          <cell r="C1092" t="str">
            <v>442</v>
          </cell>
          <cell r="D1092" t="str">
            <v>442002</v>
          </cell>
          <cell r="E1092" t="str">
            <v>ذخيره مزاياي پايان خدمت كاركنان</v>
          </cell>
          <cell r="F1092" t="str">
            <v>ذخيره مزاياي پايان خدمت  كاركنان</v>
          </cell>
          <cell r="G1092" t="str">
            <v>300172</v>
          </cell>
          <cell r="H1092" t="str">
            <v>عليزاد پورسعيدي حامد</v>
          </cell>
          <cell r="P1092" t="str">
            <v>180</v>
          </cell>
        </row>
        <row r="1093">
          <cell r="A1093">
            <v>1800</v>
          </cell>
          <cell r="B1093" t="str">
            <v>442002300171</v>
          </cell>
          <cell r="C1093" t="str">
            <v>442</v>
          </cell>
          <cell r="D1093" t="str">
            <v>442002</v>
          </cell>
          <cell r="E1093" t="str">
            <v>ذخيره مزاياي پايان خدمت كاركنان</v>
          </cell>
          <cell r="F1093" t="str">
            <v>ذخيره مزاياي پايان خدمت  كاركنان</v>
          </cell>
          <cell r="G1093" t="str">
            <v>300171</v>
          </cell>
          <cell r="H1093" t="str">
            <v>اميرحقيان سعيد</v>
          </cell>
          <cell r="P1093" t="str">
            <v>180</v>
          </cell>
        </row>
        <row r="1094">
          <cell r="A1094">
            <v>1800</v>
          </cell>
          <cell r="B1094" t="str">
            <v>442002300170</v>
          </cell>
          <cell r="C1094" t="str">
            <v>442</v>
          </cell>
          <cell r="D1094" t="str">
            <v>442002</v>
          </cell>
          <cell r="E1094" t="str">
            <v>ذخيره مزاياي پايان خدمت كاركنان</v>
          </cell>
          <cell r="F1094" t="str">
            <v>ذخيره مزاياي پايان خدمت  كاركنان</v>
          </cell>
          <cell r="G1094" t="str">
            <v>300170</v>
          </cell>
          <cell r="H1094" t="str">
            <v>فتحي سياوش</v>
          </cell>
          <cell r="P1094" t="str">
            <v>180</v>
          </cell>
        </row>
        <row r="1095">
          <cell r="A1095">
            <v>1800</v>
          </cell>
          <cell r="B1095" t="str">
            <v>442002300168</v>
          </cell>
          <cell r="C1095" t="str">
            <v>442</v>
          </cell>
          <cell r="D1095" t="str">
            <v>442002</v>
          </cell>
          <cell r="E1095" t="str">
            <v>ذخيره مزاياي پايان خدمت كاركنان</v>
          </cell>
          <cell r="F1095" t="str">
            <v>ذخيره مزاياي پايان خدمت  كاركنان</v>
          </cell>
          <cell r="G1095" t="str">
            <v>300168</v>
          </cell>
          <cell r="H1095" t="str">
            <v>بابكان ياشار</v>
          </cell>
          <cell r="P1095" t="str">
            <v>180</v>
          </cell>
        </row>
        <row r="1096">
          <cell r="A1096">
            <v>1800</v>
          </cell>
          <cell r="B1096" t="str">
            <v>442002300169</v>
          </cell>
          <cell r="C1096" t="str">
            <v>442</v>
          </cell>
          <cell r="D1096" t="str">
            <v>442002</v>
          </cell>
          <cell r="E1096" t="str">
            <v>ذخيره مزاياي پايان خدمت كاركنان</v>
          </cell>
          <cell r="F1096" t="str">
            <v>ذخيره مزاياي پايان خدمت  كاركنان</v>
          </cell>
          <cell r="G1096" t="str">
            <v>300169</v>
          </cell>
          <cell r="H1096" t="str">
            <v>منظر خسروشاهي اميرعلي</v>
          </cell>
          <cell r="P1096" t="str">
            <v>180</v>
          </cell>
        </row>
        <row r="1097">
          <cell r="A1097">
            <v>1800</v>
          </cell>
          <cell r="B1097" t="str">
            <v>442002300144</v>
          </cell>
          <cell r="C1097" t="str">
            <v>442</v>
          </cell>
          <cell r="D1097" t="str">
            <v>442002</v>
          </cell>
          <cell r="E1097" t="str">
            <v>ذخيره مزاياي پايان خدمت كاركنان</v>
          </cell>
          <cell r="F1097" t="str">
            <v>ذخيره مزاياي پايان خدمت  كاركنان</v>
          </cell>
          <cell r="G1097" t="str">
            <v>300144</v>
          </cell>
          <cell r="H1097" t="str">
            <v>آقائي كومله نادر</v>
          </cell>
          <cell r="P1097" t="str">
            <v>180</v>
          </cell>
        </row>
        <row r="1098">
          <cell r="A1098">
            <v>1800</v>
          </cell>
          <cell r="B1098" t="str">
            <v>442002300173</v>
          </cell>
          <cell r="C1098" t="str">
            <v>442</v>
          </cell>
          <cell r="D1098" t="str">
            <v>442002</v>
          </cell>
          <cell r="E1098" t="str">
            <v>ذخيره مزاياي پايان خدمت كاركنان</v>
          </cell>
          <cell r="F1098" t="str">
            <v>ذخيره مزاياي پايان خدمت  كاركنان</v>
          </cell>
          <cell r="G1098" t="str">
            <v>300173</v>
          </cell>
          <cell r="H1098" t="str">
            <v>قنبري اهري محمدرضا</v>
          </cell>
          <cell r="P1098" t="str">
            <v>180</v>
          </cell>
        </row>
        <row r="1099">
          <cell r="A1099">
            <v>1800</v>
          </cell>
          <cell r="B1099" t="str">
            <v>442002300174</v>
          </cell>
          <cell r="C1099" t="str">
            <v>442</v>
          </cell>
          <cell r="D1099" t="str">
            <v>442002</v>
          </cell>
          <cell r="E1099" t="str">
            <v>ذخيره مزاياي پايان خدمت كاركنان</v>
          </cell>
          <cell r="F1099" t="str">
            <v>ذخيره مزاياي پايان خدمت  كاركنان</v>
          </cell>
          <cell r="G1099" t="str">
            <v>300174</v>
          </cell>
          <cell r="H1099" t="str">
            <v>سراجي عنصرودي محمد</v>
          </cell>
          <cell r="P1099" t="str">
            <v>180</v>
          </cell>
        </row>
        <row r="1100">
          <cell r="A1100">
            <v>1800</v>
          </cell>
          <cell r="B1100" t="str">
            <v>442002300213</v>
          </cell>
          <cell r="C1100" t="str">
            <v>442</v>
          </cell>
          <cell r="D1100" t="str">
            <v>442002</v>
          </cell>
          <cell r="E1100" t="str">
            <v>ذخيره مزاياي پايان خدمت كاركنان</v>
          </cell>
          <cell r="F1100" t="str">
            <v>ذخيره مزاياي پايان خدمت  كاركنان</v>
          </cell>
          <cell r="G1100" t="str">
            <v>300213</v>
          </cell>
          <cell r="H1100" t="str">
            <v>وطني رضا</v>
          </cell>
          <cell r="P1100" t="str">
            <v>180</v>
          </cell>
        </row>
        <row r="1101">
          <cell r="A1101">
            <v>1800</v>
          </cell>
          <cell r="B1101" t="str">
            <v>442002300208</v>
          </cell>
          <cell r="C1101" t="str">
            <v>442</v>
          </cell>
          <cell r="D1101" t="str">
            <v>442002</v>
          </cell>
          <cell r="E1101" t="str">
            <v>ذخيره مزاياي پايان خدمت كاركنان</v>
          </cell>
          <cell r="F1101" t="str">
            <v>ذخيره مزاياي پايان خدمت  كاركنان</v>
          </cell>
          <cell r="G1101" t="str">
            <v>300208</v>
          </cell>
          <cell r="H1101" t="str">
            <v>جعفرزاده رسول</v>
          </cell>
          <cell r="P1101" t="str">
            <v>180</v>
          </cell>
        </row>
        <row r="1102">
          <cell r="A1102">
            <v>1800</v>
          </cell>
          <cell r="B1102" t="str">
            <v>442002300182</v>
          </cell>
          <cell r="C1102" t="str">
            <v>442</v>
          </cell>
          <cell r="D1102" t="str">
            <v>442002</v>
          </cell>
          <cell r="E1102" t="str">
            <v>ذخيره مزاياي پايان خدمت كاركنان</v>
          </cell>
          <cell r="F1102" t="str">
            <v>ذخيره مزاياي پايان خدمت  كاركنان</v>
          </cell>
          <cell r="G1102" t="str">
            <v>300182</v>
          </cell>
          <cell r="H1102" t="str">
            <v>اصلاني مقدم علي</v>
          </cell>
          <cell r="P1102" t="str">
            <v>180</v>
          </cell>
        </row>
        <row r="1103">
          <cell r="A1103">
            <v>1800</v>
          </cell>
          <cell r="B1103" t="str">
            <v>442002300218</v>
          </cell>
          <cell r="C1103" t="str">
            <v>442</v>
          </cell>
          <cell r="D1103" t="str">
            <v>442002</v>
          </cell>
          <cell r="E1103" t="str">
            <v>ذخيره مزاياي پايان خدمت كاركنان</v>
          </cell>
          <cell r="F1103" t="str">
            <v>ذخيره مزاياي پايان خدمت  كاركنان</v>
          </cell>
          <cell r="G1103" t="str">
            <v>300218</v>
          </cell>
          <cell r="H1103" t="str">
            <v>يحيي پور داخل مرتضي</v>
          </cell>
          <cell r="P1103" t="str">
            <v>180</v>
          </cell>
        </row>
        <row r="1104">
          <cell r="A1104">
            <v>1800</v>
          </cell>
          <cell r="B1104" t="str">
            <v>442002300181</v>
          </cell>
          <cell r="C1104" t="str">
            <v>442</v>
          </cell>
          <cell r="D1104" t="str">
            <v>442002</v>
          </cell>
          <cell r="E1104" t="str">
            <v>ذخيره مزاياي پايان خدمت كاركنان</v>
          </cell>
          <cell r="F1104" t="str">
            <v>ذخيره مزاياي پايان خدمت  كاركنان</v>
          </cell>
          <cell r="G1104" t="str">
            <v>300181</v>
          </cell>
          <cell r="H1104" t="str">
            <v>وظيفه واثق مهدي</v>
          </cell>
          <cell r="P1104" t="str">
            <v>180</v>
          </cell>
        </row>
        <row r="1105">
          <cell r="A1105">
            <v>1800</v>
          </cell>
          <cell r="B1105" t="str">
            <v>442002300176</v>
          </cell>
          <cell r="C1105" t="str">
            <v>442</v>
          </cell>
          <cell r="D1105" t="str">
            <v>442002</v>
          </cell>
          <cell r="E1105" t="str">
            <v>ذخيره مزاياي پايان خدمت كاركنان</v>
          </cell>
          <cell r="F1105" t="str">
            <v>ذخيره مزاياي پايان خدمت  كاركنان</v>
          </cell>
          <cell r="G1105" t="str">
            <v>300176</v>
          </cell>
          <cell r="H1105" t="str">
            <v>قليپور قراجه بهروز</v>
          </cell>
          <cell r="P1105" t="str">
            <v>180</v>
          </cell>
        </row>
        <row r="1106">
          <cell r="A1106">
            <v>1800</v>
          </cell>
          <cell r="B1106" t="str">
            <v>442002300183</v>
          </cell>
          <cell r="C1106" t="str">
            <v>442</v>
          </cell>
          <cell r="D1106" t="str">
            <v>442002</v>
          </cell>
          <cell r="E1106" t="str">
            <v>ذخيره مزاياي پايان خدمت كاركنان</v>
          </cell>
          <cell r="F1106" t="str">
            <v>ذخيره مزاياي پايان خدمت  كاركنان</v>
          </cell>
          <cell r="G1106" t="str">
            <v>300183</v>
          </cell>
          <cell r="H1106" t="str">
            <v>سليماني رضا</v>
          </cell>
          <cell r="P1106" t="str">
            <v>180</v>
          </cell>
        </row>
        <row r="1107">
          <cell r="A1107">
            <v>1800</v>
          </cell>
          <cell r="B1107" t="str">
            <v>442002300187</v>
          </cell>
          <cell r="C1107" t="str">
            <v>442</v>
          </cell>
          <cell r="D1107" t="str">
            <v>442002</v>
          </cell>
          <cell r="E1107" t="str">
            <v>ذخيره مزاياي پايان خدمت كاركنان</v>
          </cell>
          <cell r="F1107" t="str">
            <v>ذخيره مزاياي پايان خدمت  كاركنان</v>
          </cell>
          <cell r="G1107" t="str">
            <v>300187</v>
          </cell>
          <cell r="H1107" t="str">
            <v>حاجي حيدري ممقاني مهدي</v>
          </cell>
          <cell r="P1107" t="str">
            <v>180</v>
          </cell>
        </row>
        <row r="1108">
          <cell r="A1108">
            <v>1800</v>
          </cell>
          <cell r="B1108" t="str">
            <v>442002300177</v>
          </cell>
          <cell r="C1108" t="str">
            <v>442</v>
          </cell>
          <cell r="D1108" t="str">
            <v>442002</v>
          </cell>
          <cell r="E1108" t="str">
            <v>ذخيره مزاياي پايان خدمت كاركنان</v>
          </cell>
          <cell r="F1108" t="str">
            <v>ذخيره مزاياي پايان خدمت  كاركنان</v>
          </cell>
          <cell r="G1108" t="str">
            <v>300177</v>
          </cell>
          <cell r="H1108" t="str">
            <v>كاظم پور احمد</v>
          </cell>
          <cell r="P1108" t="str">
            <v>180</v>
          </cell>
        </row>
        <row r="1109">
          <cell r="A1109">
            <v>1800</v>
          </cell>
          <cell r="B1109" t="str">
            <v>442002300196</v>
          </cell>
          <cell r="C1109" t="str">
            <v>442</v>
          </cell>
          <cell r="D1109" t="str">
            <v>442002</v>
          </cell>
          <cell r="E1109" t="str">
            <v>ذخيره مزاياي پايان خدمت كاركنان</v>
          </cell>
          <cell r="F1109" t="str">
            <v>ذخيره مزاياي پايان خدمت  كاركنان</v>
          </cell>
          <cell r="G1109" t="str">
            <v>300196</v>
          </cell>
          <cell r="H1109" t="str">
            <v>حسيني سيد جواد</v>
          </cell>
          <cell r="P1109" t="str">
            <v>180</v>
          </cell>
        </row>
        <row r="1110">
          <cell r="A1110">
            <v>1800</v>
          </cell>
          <cell r="B1110" t="str">
            <v>442002300007</v>
          </cell>
          <cell r="C1110" t="str">
            <v>442</v>
          </cell>
          <cell r="D1110" t="str">
            <v>442002</v>
          </cell>
          <cell r="E1110" t="str">
            <v>ذخيره مزاياي پايان خدمت كاركنان</v>
          </cell>
          <cell r="F1110" t="str">
            <v>ذخيره مزاياي پايان خدمت  كاركنان</v>
          </cell>
          <cell r="G1110" t="str">
            <v>300007</v>
          </cell>
          <cell r="H1110" t="str">
            <v>عبدالهي خليل</v>
          </cell>
          <cell r="P1110" t="str">
            <v>180</v>
          </cell>
        </row>
        <row r="1111">
          <cell r="A1111">
            <v>1800</v>
          </cell>
          <cell r="B1111" t="str">
            <v>442002300159</v>
          </cell>
          <cell r="C1111" t="str">
            <v>442</v>
          </cell>
          <cell r="D1111" t="str">
            <v>442002</v>
          </cell>
          <cell r="E1111" t="str">
            <v>ذخيره مزاياي پايان خدمت كاركنان</v>
          </cell>
          <cell r="F1111" t="str">
            <v>ذخيره مزاياي پايان خدمت  كاركنان</v>
          </cell>
          <cell r="G1111" t="str">
            <v>300159</v>
          </cell>
          <cell r="H1111" t="str">
            <v>شيرزاده اكبر</v>
          </cell>
          <cell r="P1111" t="str">
            <v>180</v>
          </cell>
        </row>
        <row r="1112">
          <cell r="A1112">
            <v>1800</v>
          </cell>
          <cell r="B1112" t="str">
            <v>442002300234</v>
          </cell>
          <cell r="C1112" t="str">
            <v>442</v>
          </cell>
          <cell r="D1112" t="str">
            <v>442002</v>
          </cell>
          <cell r="E1112" t="str">
            <v>ذخيره مزاياي پايان خدمت كاركنان</v>
          </cell>
          <cell r="F1112" t="str">
            <v>ذخيره مزاياي پايان خدمت  كاركنان</v>
          </cell>
          <cell r="G1112" t="str">
            <v>300234</v>
          </cell>
          <cell r="H1112" t="str">
            <v>عبداله ميرشكارلو عليرضا</v>
          </cell>
          <cell r="P1112" t="str">
            <v>180</v>
          </cell>
        </row>
        <row r="1113">
          <cell r="A1113">
            <v>1800</v>
          </cell>
          <cell r="B1113" t="str">
            <v>442002300200</v>
          </cell>
          <cell r="C1113" t="str">
            <v>442</v>
          </cell>
          <cell r="D1113" t="str">
            <v>442002</v>
          </cell>
          <cell r="E1113" t="str">
            <v>ذخيره مزاياي پايان خدمت كاركنان</v>
          </cell>
          <cell r="F1113" t="str">
            <v>ذخيره مزاياي پايان خدمت  كاركنان</v>
          </cell>
          <cell r="G1113" t="str">
            <v>300200</v>
          </cell>
          <cell r="H1113" t="str">
            <v>محمد كريمي حامد</v>
          </cell>
          <cell r="P1113" t="str">
            <v>180</v>
          </cell>
        </row>
        <row r="1114">
          <cell r="A1114">
            <v>1800</v>
          </cell>
          <cell r="B1114" t="str">
            <v>442002300263</v>
          </cell>
          <cell r="C1114" t="str">
            <v>442</v>
          </cell>
          <cell r="D1114" t="str">
            <v>442002</v>
          </cell>
          <cell r="E1114" t="str">
            <v>ذخيره مزاياي پايان خدمت كاركنان</v>
          </cell>
          <cell r="F1114" t="str">
            <v>ذخيره مزاياي پايان خدمت  كاركنان</v>
          </cell>
          <cell r="G1114" t="str">
            <v>300263</v>
          </cell>
          <cell r="H1114" t="str">
            <v>خدائي محمودي رضا</v>
          </cell>
          <cell r="P1114" t="str">
            <v>180</v>
          </cell>
        </row>
        <row r="1115">
          <cell r="A1115">
            <v>1800</v>
          </cell>
          <cell r="B1115" t="str">
            <v>442002300001</v>
          </cell>
          <cell r="C1115" t="str">
            <v>442</v>
          </cell>
          <cell r="D1115" t="str">
            <v>442002</v>
          </cell>
          <cell r="E1115" t="str">
            <v>ذخيره مزاياي پايان خدمت كاركنان</v>
          </cell>
          <cell r="F1115" t="str">
            <v>ذخيره مزاياي پايان خدمت  كاركنان</v>
          </cell>
          <cell r="G1115" t="str">
            <v>300001</v>
          </cell>
          <cell r="H1115" t="str">
            <v>فتاحي رسول</v>
          </cell>
          <cell r="P1115" t="str">
            <v>180</v>
          </cell>
        </row>
        <row r="1116">
          <cell r="A1116">
            <v>1800</v>
          </cell>
          <cell r="B1116" t="str">
            <v>442002300274</v>
          </cell>
          <cell r="C1116" t="str">
            <v>442</v>
          </cell>
          <cell r="D1116" t="str">
            <v>442002</v>
          </cell>
          <cell r="E1116" t="str">
            <v>ذخيره مزاياي پايان خدمت كاركنان</v>
          </cell>
          <cell r="F1116" t="str">
            <v>ذخيره مزاياي پايان خدمت  كاركنان</v>
          </cell>
          <cell r="G1116" t="str">
            <v>300274</v>
          </cell>
          <cell r="H1116" t="str">
            <v>مومني ميرمسعود</v>
          </cell>
          <cell r="P1116" t="str">
            <v>180</v>
          </cell>
        </row>
        <row r="1117">
          <cell r="A1117">
            <v>1800</v>
          </cell>
          <cell r="B1117" t="str">
            <v>442002300264</v>
          </cell>
          <cell r="C1117" t="str">
            <v>442</v>
          </cell>
          <cell r="D1117" t="str">
            <v>442002</v>
          </cell>
          <cell r="E1117" t="str">
            <v>ذخيره مزاياي پايان خدمت كاركنان</v>
          </cell>
          <cell r="F1117" t="str">
            <v>ذخيره مزاياي پايان خدمت  كاركنان</v>
          </cell>
          <cell r="G1117" t="str">
            <v>300264</v>
          </cell>
          <cell r="H1117" t="str">
            <v>جليل پور صابرجوي حسين</v>
          </cell>
          <cell r="P1117" t="str">
            <v>180</v>
          </cell>
        </row>
        <row r="1118">
          <cell r="A1118">
            <v>1800</v>
          </cell>
          <cell r="B1118" t="str">
            <v>442002300198</v>
          </cell>
          <cell r="C1118" t="str">
            <v>442</v>
          </cell>
          <cell r="D1118" t="str">
            <v>442002</v>
          </cell>
          <cell r="E1118" t="str">
            <v>ذخيره مزاياي پايان خدمت كاركنان</v>
          </cell>
          <cell r="F1118" t="str">
            <v>ذخيره مزاياي پايان خدمت  كاركنان</v>
          </cell>
          <cell r="G1118" t="str">
            <v>300198</v>
          </cell>
          <cell r="H1118" t="str">
            <v>ميرزائي شكور</v>
          </cell>
          <cell r="P1118" t="str">
            <v>180</v>
          </cell>
        </row>
        <row r="1119">
          <cell r="A1119">
            <v>1800</v>
          </cell>
          <cell r="B1119" t="str">
            <v>442002300206</v>
          </cell>
          <cell r="C1119" t="str">
            <v>442</v>
          </cell>
          <cell r="D1119" t="str">
            <v>442002</v>
          </cell>
          <cell r="E1119" t="str">
            <v>ذخيره مزاياي پايان خدمت كاركنان</v>
          </cell>
          <cell r="F1119" t="str">
            <v>ذخيره مزاياي پايان خدمت  كاركنان</v>
          </cell>
          <cell r="G1119" t="str">
            <v>300206</v>
          </cell>
          <cell r="H1119" t="str">
            <v>كامران هزه بران محمدرضا</v>
          </cell>
          <cell r="P1119" t="str">
            <v>180</v>
          </cell>
        </row>
        <row r="1120">
          <cell r="A1120">
            <v>1800</v>
          </cell>
          <cell r="B1120" t="str">
            <v>442002300204</v>
          </cell>
          <cell r="C1120" t="str">
            <v>442</v>
          </cell>
          <cell r="D1120" t="str">
            <v>442002</v>
          </cell>
          <cell r="E1120" t="str">
            <v>ذخيره مزاياي پايان خدمت كاركنان</v>
          </cell>
          <cell r="F1120" t="str">
            <v>ذخيره مزاياي پايان خدمت  كاركنان</v>
          </cell>
          <cell r="G1120" t="str">
            <v>300204</v>
          </cell>
          <cell r="H1120" t="str">
            <v>قازانچائي جواد</v>
          </cell>
          <cell r="P1120" t="str">
            <v>180</v>
          </cell>
        </row>
        <row r="1121">
          <cell r="A1121">
            <v>1800</v>
          </cell>
          <cell r="B1121" t="str">
            <v>442002300189</v>
          </cell>
          <cell r="C1121" t="str">
            <v>442</v>
          </cell>
          <cell r="D1121" t="str">
            <v>442002</v>
          </cell>
          <cell r="E1121" t="str">
            <v>ذخيره مزاياي پايان خدمت كاركنان</v>
          </cell>
          <cell r="F1121" t="str">
            <v>ذخيره مزاياي پايان خدمت  كاركنان</v>
          </cell>
          <cell r="G1121" t="str">
            <v>300189</v>
          </cell>
          <cell r="H1121" t="str">
            <v>داناي يوسف</v>
          </cell>
          <cell r="P1121" t="str">
            <v>180</v>
          </cell>
        </row>
        <row r="1122">
          <cell r="A1122">
            <v>1800</v>
          </cell>
          <cell r="B1122" t="str">
            <v>442002300195</v>
          </cell>
          <cell r="C1122" t="str">
            <v>442</v>
          </cell>
          <cell r="D1122" t="str">
            <v>442002</v>
          </cell>
          <cell r="E1122" t="str">
            <v>ذخيره مزاياي پايان خدمت كاركنان</v>
          </cell>
          <cell r="F1122" t="str">
            <v>ذخيره مزاياي پايان خدمت  كاركنان</v>
          </cell>
          <cell r="G1122" t="str">
            <v>300195</v>
          </cell>
          <cell r="H1122" t="str">
            <v>حريري كهنموئي علي</v>
          </cell>
          <cell r="P1122" t="str">
            <v>180</v>
          </cell>
        </row>
        <row r="1123">
          <cell r="A1123">
            <v>1800</v>
          </cell>
          <cell r="B1123" t="str">
            <v>442002300247</v>
          </cell>
          <cell r="C1123" t="str">
            <v>442</v>
          </cell>
          <cell r="D1123" t="str">
            <v>442002</v>
          </cell>
          <cell r="E1123" t="str">
            <v>ذخيره مزاياي پايان خدمت كاركنان</v>
          </cell>
          <cell r="F1123" t="str">
            <v>ذخيره مزاياي پايان خدمت  كاركنان</v>
          </cell>
          <cell r="G1123" t="str">
            <v>300247</v>
          </cell>
          <cell r="H1123" t="str">
            <v>حسن زاده علي بيك كندي مطلب</v>
          </cell>
          <cell r="P1123" t="str">
            <v>180</v>
          </cell>
        </row>
        <row r="1124">
          <cell r="A1124">
            <v>1800</v>
          </cell>
          <cell r="B1124" t="str">
            <v>442002300220</v>
          </cell>
          <cell r="C1124" t="str">
            <v>442</v>
          </cell>
          <cell r="D1124" t="str">
            <v>442002</v>
          </cell>
          <cell r="E1124" t="str">
            <v>ذخيره مزاياي پايان خدمت كاركنان</v>
          </cell>
          <cell r="F1124" t="str">
            <v>ذخيره مزاياي پايان خدمت  كاركنان</v>
          </cell>
          <cell r="G1124" t="str">
            <v>300220</v>
          </cell>
          <cell r="H1124" t="str">
            <v>صحت مند قره بابا يوسف</v>
          </cell>
          <cell r="P1124" t="str">
            <v>180</v>
          </cell>
        </row>
        <row r="1125">
          <cell r="A1125">
            <v>1800</v>
          </cell>
          <cell r="B1125" t="str">
            <v>442002300216</v>
          </cell>
          <cell r="C1125" t="str">
            <v>442</v>
          </cell>
          <cell r="D1125" t="str">
            <v>442002</v>
          </cell>
          <cell r="E1125" t="str">
            <v>ذخيره مزاياي پايان خدمت كاركنان</v>
          </cell>
          <cell r="F1125" t="str">
            <v>ذخيره مزاياي پايان خدمت  كاركنان</v>
          </cell>
          <cell r="G1125" t="str">
            <v>300216</v>
          </cell>
          <cell r="H1125" t="str">
            <v>علي زاده اقبالي نژاد محمدباقر</v>
          </cell>
          <cell r="P1125" t="str">
            <v>180</v>
          </cell>
        </row>
        <row r="1126">
          <cell r="A1126">
            <v>1800</v>
          </cell>
          <cell r="B1126" t="str">
            <v>442002300253</v>
          </cell>
          <cell r="C1126" t="str">
            <v>442</v>
          </cell>
          <cell r="D1126" t="str">
            <v>442002</v>
          </cell>
          <cell r="E1126" t="str">
            <v>ذخيره مزاياي پايان خدمت كاركنان</v>
          </cell>
          <cell r="F1126" t="str">
            <v>ذخيره مزاياي پايان خدمت  كاركنان</v>
          </cell>
          <cell r="G1126" t="str">
            <v>300253</v>
          </cell>
          <cell r="H1126" t="str">
            <v>جعفريان حسن</v>
          </cell>
          <cell r="P1126" t="str">
            <v>180</v>
          </cell>
        </row>
        <row r="1127">
          <cell r="A1127">
            <v>1800</v>
          </cell>
          <cell r="B1127" t="str">
            <v>442002300199</v>
          </cell>
          <cell r="C1127" t="str">
            <v>442</v>
          </cell>
          <cell r="D1127" t="str">
            <v>442002</v>
          </cell>
          <cell r="E1127" t="str">
            <v>ذخيره مزاياي پايان خدمت كاركنان</v>
          </cell>
          <cell r="F1127" t="str">
            <v>ذخيره مزاياي پايان خدمت  كاركنان</v>
          </cell>
          <cell r="G1127" t="str">
            <v>300199</v>
          </cell>
          <cell r="H1127" t="str">
            <v>ناصح قراملكي مهدي</v>
          </cell>
          <cell r="P1127" t="str">
            <v>180</v>
          </cell>
        </row>
        <row r="1128">
          <cell r="A1128">
            <v>1800</v>
          </cell>
          <cell r="B1128" t="str">
            <v>442002300231</v>
          </cell>
          <cell r="C1128" t="str">
            <v>442</v>
          </cell>
          <cell r="D1128" t="str">
            <v>442002</v>
          </cell>
          <cell r="E1128" t="str">
            <v>ذخيره مزاياي پايان خدمت كاركنان</v>
          </cell>
          <cell r="F1128" t="str">
            <v>ذخيره مزاياي پايان خدمت  كاركنان</v>
          </cell>
          <cell r="G1128" t="str">
            <v>300231</v>
          </cell>
          <cell r="H1128" t="str">
            <v>تمدن خشكناب رضا</v>
          </cell>
          <cell r="P1128" t="str">
            <v>180</v>
          </cell>
        </row>
        <row r="1129">
          <cell r="A1129">
            <v>1800</v>
          </cell>
          <cell r="B1129" t="str">
            <v>442002300185</v>
          </cell>
          <cell r="C1129" t="str">
            <v>442</v>
          </cell>
          <cell r="D1129" t="str">
            <v>442002</v>
          </cell>
          <cell r="E1129" t="str">
            <v>ذخيره مزاياي پايان خدمت كاركنان</v>
          </cell>
          <cell r="F1129" t="str">
            <v>ذخيره مزاياي پايان خدمت  كاركنان</v>
          </cell>
          <cell r="G1129" t="str">
            <v>300185</v>
          </cell>
          <cell r="H1129" t="str">
            <v>عوني عليرضا</v>
          </cell>
          <cell r="P1129" t="str">
            <v>180</v>
          </cell>
        </row>
        <row r="1130">
          <cell r="A1130">
            <v>1800</v>
          </cell>
          <cell r="B1130" t="str">
            <v>442002300191</v>
          </cell>
          <cell r="C1130" t="str">
            <v>442</v>
          </cell>
          <cell r="D1130" t="str">
            <v>442002</v>
          </cell>
          <cell r="E1130" t="str">
            <v>ذخيره مزاياي پايان خدمت كاركنان</v>
          </cell>
          <cell r="F1130" t="str">
            <v>ذخيره مزاياي پايان خدمت  كاركنان</v>
          </cell>
          <cell r="G1130" t="str">
            <v>300191</v>
          </cell>
          <cell r="H1130" t="str">
            <v>باقر قازيار رشيد</v>
          </cell>
          <cell r="P1130" t="str">
            <v>180</v>
          </cell>
        </row>
        <row r="1131">
          <cell r="A1131">
            <v>1800</v>
          </cell>
          <cell r="B1131" t="str">
            <v>442002300214</v>
          </cell>
          <cell r="C1131" t="str">
            <v>442</v>
          </cell>
          <cell r="D1131" t="str">
            <v>442002</v>
          </cell>
          <cell r="E1131" t="str">
            <v>ذخيره مزاياي پايان خدمت كاركنان</v>
          </cell>
          <cell r="F1131" t="str">
            <v>ذخيره مزاياي پايان خدمت  كاركنان</v>
          </cell>
          <cell r="G1131" t="str">
            <v>300214</v>
          </cell>
          <cell r="H1131" t="str">
            <v>صنعتي قراملكي عليرضا</v>
          </cell>
          <cell r="P1131" t="str">
            <v>180</v>
          </cell>
        </row>
        <row r="1132">
          <cell r="A1132">
            <v>1800</v>
          </cell>
          <cell r="B1132" t="str">
            <v>442002300241</v>
          </cell>
          <cell r="C1132" t="str">
            <v>442</v>
          </cell>
          <cell r="D1132" t="str">
            <v>442002</v>
          </cell>
          <cell r="E1132" t="str">
            <v>ذخيره مزاياي پايان خدمت كاركنان</v>
          </cell>
          <cell r="F1132" t="str">
            <v>ذخيره مزاياي پايان خدمت  كاركنان</v>
          </cell>
          <cell r="G1132" t="str">
            <v>300241</v>
          </cell>
          <cell r="H1132" t="str">
            <v>همتي قراملكي عليرضا</v>
          </cell>
          <cell r="P1132" t="str">
            <v>180</v>
          </cell>
        </row>
        <row r="1133">
          <cell r="A1133">
            <v>1800</v>
          </cell>
          <cell r="B1133" t="str">
            <v>442002300205</v>
          </cell>
          <cell r="C1133" t="str">
            <v>442</v>
          </cell>
          <cell r="D1133" t="str">
            <v>442002</v>
          </cell>
          <cell r="E1133" t="str">
            <v>ذخيره مزاياي پايان خدمت كاركنان</v>
          </cell>
          <cell r="F1133" t="str">
            <v>ذخيره مزاياي پايان خدمت  كاركنان</v>
          </cell>
          <cell r="G1133" t="str">
            <v>300205</v>
          </cell>
          <cell r="H1133" t="str">
            <v>ميرفتاح زاده سيد يوسف</v>
          </cell>
          <cell r="P1133" t="str">
            <v>180</v>
          </cell>
        </row>
        <row r="1134">
          <cell r="A1134">
            <v>1800</v>
          </cell>
          <cell r="B1134" t="str">
            <v>442002300259</v>
          </cell>
          <cell r="C1134" t="str">
            <v>442</v>
          </cell>
          <cell r="D1134" t="str">
            <v>442002</v>
          </cell>
          <cell r="E1134" t="str">
            <v>ذخيره مزاياي پايان خدمت كاركنان</v>
          </cell>
          <cell r="F1134" t="str">
            <v>ذخيره مزاياي پايان خدمت  كاركنان</v>
          </cell>
          <cell r="G1134" t="str">
            <v>300259</v>
          </cell>
          <cell r="H1134" t="str">
            <v>ميلي علي</v>
          </cell>
          <cell r="P1134" t="str">
            <v>180</v>
          </cell>
        </row>
        <row r="1135">
          <cell r="A1135">
            <v>1800</v>
          </cell>
          <cell r="B1135" t="str">
            <v>442002300257</v>
          </cell>
          <cell r="C1135" t="str">
            <v>442</v>
          </cell>
          <cell r="D1135" t="str">
            <v>442002</v>
          </cell>
          <cell r="E1135" t="str">
            <v>ذخيره مزاياي پايان خدمت كاركنان</v>
          </cell>
          <cell r="F1135" t="str">
            <v>ذخيره مزاياي پايان خدمت  كاركنان</v>
          </cell>
          <cell r="G1135" t="str">
            <v>300257</v>
          </cell>
          <cell r="H1135" t="str">
            <v>برادران حسن زاده وحيد</v>
          </cell>
          <cell r="P1135" t="str">
            <v>180</v>
          </cell>
        </row>
        <row r="1136">
          <cell r="A1136">
            <v>1800</v>
          </cell>
          <cell r="B1136" t="str">
            <v>442002300248</v>
          </cell>
          <cell r="C1136" t="str">
            <v>442</v>
          </cell>
          <cell r="D1136" t="str">
            <v>442002</v>
          </cell>
          <cell r="E1136" t="str">
            <v>ذخيره مزاياي پايان خدمت كاركنان</v>
          </cell>
          <cell r="F1136" t="str">
            <v>ذخيره مزاياي پايان خدمت  كاركنان</v>
          </cell>
          <cell r="G1136" t="str">
            <v>300248</v>
          </cell>
          <cell r="H1136" t="str">
            <v>واحدي باويل محمدحسين</v>
          </cell>
          <cell r="P1136" t="str">
            <v>180</v>
          </cell>
        </row>
        <row r="1137">
          <cell r="A1137">
            <v>1800</v>
          </cell>
          <cell r="B1137" t="str">
            <v>442002300194</v>
          </cell>
          <cell r="C1137" t="str">
            <v>442</v>
          </cell>
          <cell r="D1137" t="str">
            <v>442002</v>
          </cell>
          <cell r="E1137" t="str">
            <v>ذخيره مزاياي پايان خدمت كاركنان</v>
          </cell>
          <cell r="F1137" t="str">
            <v>ذخيره مزاياي پايان خدمت  كاركنان</v>
          </cell>
          <cell r="G1137" t="str">
            <v>300194</v>
          </cell>
          <cell r="H1137" t="str">
            <v>كارگر شهرام</v>
          </cell>
          <cell r="P1137" t="str">
            <v>180</v>
          </cell>
        </row>
        <row r="1138">
          <cell r="A1138">
            <v>1800</v>
          </cell>
          <cell r="B1138" t="str">
            <v>442002300250</v>
          </cell>
          <cell r="C1138" t="str">
            <v>442</v>
          </cell>
          <cell r="D1138" t="str">
            <v>442002</v>
          </cell>
          <cell r="E1138" t="str">
            <v>ذخيره مزاياي پايان خدمت كاركنان</v>
          </cell>
          <cell r="F1138" t="str">
            <v>ذخيره مزاياي پايان خدمت  كاركنان</v>
          </cell>
          <cell r="G1138" t="str">
            <v>300250</v>
          </cell>
          <cell r="H1138" t="str">
            <v>برزگر قراملكي محمد</v>
          </cell>
          <cell r="P1138" t="str">
            <v>180</v>
          </cell>
        </row>
        <row r="1139">
          <cell r="A1139">
            <v>1800</v>
          </cell>
          <cell r="B1139" t="str">
            <v>442002300261</v>
          </cell>
          <cell r="C1139" t="str">
            <v>442</v>
          </cell>
          <cell r="D1139" t="str">
            <v>442002</v>
          </cell>
          <cell r="E1139" t="str">
            <v>ذخيره مزاياي پايان خدمت كاركنان</v>
          </cell>
          <cell r="F1139" t="str">
            <v>ذخيره مزاياي پايان خدمت  كاركنان</v>
          </cell>
          <cell r="G1139" t="str">
            <v>300261</v>
          </cell>
          <cell r="H1139" t="str">
            <v>دليري اقدم وحيد</v>
          </cell>
          <cell r="P1139" t="str">
            <v>180</v>
          </cell>
        </row>
        <row r="1140">
          <cell r="A1140">
            <v>1800</v>
          </cell>
          <cell r="B1140" t="str">
            <v>442002300240</v>
          </cell>
          <cell r="C1140" t="str">
            <v>442</v>
          </cell>
          <cell r="D1140" t="str">
            <v>442002</v>
          </cell>
          <cell r="E1140" t="str">
            <v>ذخيره مزاياي پايان خدمت كاركنان</v>
          </cell>
          <cell r="F1140" t="str">
            <v>ذخيره مزاياي پايان خدمت  كاركنان</v>
          </cell>
          <cell r="G1140" t="str">
            <v>300240</v>
          </cell>
          <cell r="H1140" t="str">
            <v>شاهد قراملكي ابوالقاسم</v>
          </cell>
          <cell r="P1140" t="str">
            <v>180</v>
          </cell>
        </row>
        <row r="1141">
          <cell r="A1141">
            <v>1800</v>
          </cell>
          <cell r="B1141" t="str">
            <v>442002300244</v>
          </cell>
          <cell r="C1141" t="str">
            <v>442</v>
          </cell>
          <cell r="D1141" t="str">
            <v>442002</v>
          </cell>
          <cell r="E1141" t="str">
            <v>ذخيره مزاياي پايان خدمت كاركنان</v>
          </cell>
          <cell r="F1141" t="str">
            <v>ذخيره مزاياي پايان خدمت  كاركنان</v>
          </cell>
          <cell r="G1141" t="str">
            <v>300244</v>
          </cell>
          <cell r="H1141" t="str">
            <v>بزمي حسن</v>
          </cell>
          <cell r="P1141" t="str">
            <v>180</v>
          </cell>
        </row>
        <row r="1142">
          <cell r="A1142">
            <v>1800</v>
          </cell>
          <cell r="B1142" t="str">
            <v>442002300260</v>
          </cell>
          <cell r="C1142" t="str">
            <v>442</v>
          </cell>
          <cell r="D1142" t="str">
            <v>442002</v>
          </cell>
          <cell r="E1142" t="str">
            <v>ذخيره مزاياي پايان خدمت كاركنان</v>
          </cell>
          <cell r="F1142" t="str">
            <v>ذخيره مزاياي پايان خدمت  كاركنان</v>
          </cell>
          <cell r="G1142" t="str">
            <v>300260</v>
          </cell>
          <cell r="H1142" t="str">
            <v>منزوي صوفياني مسعود</v>
          </cell>
          <cell r="P1142" t="str">
            <v>180</v>
          </cell>
        </row>
        <row r="1143">
          <cell r="A1143">
            <v>1800</v>
          </cell>
          <cell r="B1143" t="str">
            <v>442002300242</v>
          </cell>
          <cell r="C1143" t="str">
            <v>442</v>
          </cell>
          <cell r="D1143" t="str">
            <v>442002</v>
          </cell>
          <cell r="E1143" t="str">
            <v>ذخيره مزاياي پايان خدمت كاركنان</v>
          </cell>
          <cell r="F1143" t="str">
            <v>ذخيره مزاياي پايان خدمت  كاركنان</v>
          </cell>
          <cell r="G1143" t="str">
            <v>300242</v>
          </cell>
          <cell r="H1143" t="str">
            <v>زبردست قراملكي حسن</v>
          </cell>
          <cell r="P1143" t="str">
            <v>180</v>
          </cell>
        </row>
        <row r="1144">
          <cell r="A1144">
            <v>1800</v>
          </cell>
          <cell r="B1144" t="str">
            <v>442002300239</v>
          </cell>
          <cell r="C1144" t="str">
            <v>442</v>
          </cell>
          <cell r="D1144" t="str">
            <v>442002</v>
          </cell>
          <cell r="E1144" t="str">
            <v>ذخيره مزاياي پايان خدمت كاركنان</v>
          </cell>
          <cell r="F1144" t="str">
            <v>ذخيره مزاياي پايان خدمت  كاركنان</v>
          </cell>
          <cell r="G1144" t="str">
            <v>300239</v>
          </cell>
          <cell r="H1144" t="str">
            <v>بهرامي قراملكي محمدعلي</v>
          </cell>
          <cell r="P1144" t="str">
            <v>180</v>
          </cell>
        </row>
        <row r="1145">
          <cell r="A1145">
            <v>1800</v>
          </cell>
          <cell r="B1145" t="str">
            <v>442002300249</v>
          </cell>
          <cell r="C1145" t="str">
            <v>442</v>
          </cell>
          <cell r="D1145" t="str">
            <v>442002</v>
          </cell>
          <cell r="E1145" t="str">
            <v>ذخيره مزاياي پايان خدمت كاركنان</v>
          </cell>
          <cell r="F1145" t="str">
            <v>ذخيره مزاياي پايان خدمت  كاركنان</v>
          </cell>
          <cell r="G1145" t="str">
            <v>300249</v>
          </cell>
          <cell r="H1145" t="str">
            <v>آقاداداش كرامتي داود</v>
          </cell>
          <cell r="P1145" t="str">
            <v>180</v>
          </cell>
        </row>
        <row r="1146">
          <cell r="A1146">
            <v>1800</v>
          </cell>
          <cell r="B1146" t="str">
            <v>442002300225</v>
          </cell>
          <cell r="C1146" t="str">
            <v>442</v>
          </cell>
          <cell r="D1146" t="str">
            <v>442002</v>
          </cell>
          <cell r="E1146" t="str">
            <v>ذخيره مزاياي پايان خدمت كاركنان</v>
          </cell>
          <cell r="F1146" t="str">
            <v>ذخيره مزاياي پايان خدمت  كاركنان</v>
          </cell>
          <cell r="G1146" t="str">
            <v>300225</v>
          </cell>
          <cell r="H1146" t="str">
            <v>نيك پور رسول</v>
          </cell>
          <cell r="P1146" t="str">
            <v>180</v>
          </cell>
        </row>
        <row r="1147">
          <cell r="A1147">
            <v>1800</v>
          </cell>
          <cell r="B1147" t="str">
            <v>442002300226</v>
          </cell>
          <cell r="C1147" t="str">
            <v>442</v>
          </cell>
          <cell r="D1147" t="str">
            <v>442002</v>
          </cell>
          <cell r="E1147" t="str">
            <v>ذخيره مزاياي پايان خدمت كاركنان</v>
          </cell>
          <cell r="F1147" t="str">
            <v>ذخيره مزاياي پايان خدمت  كاركنان</v>
          </cell>
          <cell r="G1147" t="str">
            <v>300226</v>
          </cell>
          <cell r="H1147" t="str">
            <v>طاهباز هادي</v>
          </cell>
          <cell r="P1147" t="str">
            <v>180</v>
          </cell>
        </row>
        <row r="1148">
          <cell r="A1148">
            <v>1800</v>
          </cell>
          <cell r="B1148" t="str">
            <v>442002300210</v>
          </cell>
          <cell r="C1148" t="str">
            <v>442</v>
          </cell>
          <cell r="D1148" t="str">
            <v>442002</v>
          </cell>
          <cell r="E1148" t="str">
            <v>ذخيره مزاياي پايان خدمت كاركنان</v>
          </cell>
          <cell r="F1148" t="str">
            <v>ذخيره مزاياي پايان خدمت  كاركنان</v>
          </cell>
          <cell r="G1148" t="str">
            <v>300210</v>
          </cell>
          <cell r="H1148" t="str">
            <v>احمدي نژاد مجيد</v>
          </cell>
          <cell r="P1148" t="str">
            <v>180</v>
          </cell>
        </row>
        <row r="1149">
          <cell r="A1149">
            <v>1800</v>
          </cell>
          <cell r="B1149" t="str">
            <v>442002300245</v>
          </cell>
          <cell r="C1149" t="str">
            <v>442</v>
          </cell>
          <cell r="D1149" t="str">
            <v>442002</v>
          </cell>
          <cell r="E1149" t="str">
            <v>ذخيره مزاياي پايان خدمت كاركنان</v>
          </cell>
          <cell r="F1149" t="str">
            <v>ذخيره مزاياي پايان خدمت  كاركنان</v>
          </cell>
          <cell r="G1149" t="str">
            <v>300245</v>
          </cell>
          <cell r="H1149" t="str">
            <v>غفاري افشرد كريم</v>
          </cell>
          <cell r="P1149" t="str">
            <v>180</v>
          </cell>
        </row>
        <row r="1150">
          <cell r="A1150">
            <v>1800</v>
          </cell>
          <cell r="B1150" t="str">
            <v>442002300219</v>
          </cell>
          <cell r="C1150" t="str">
            <v>442</v>
          </cell>
          <cell r="D1150" t="str">
            <v>442002</v>
          </cell>
          <cell r="E1150" t="str">
            <v>ذخيره مزاياي پايان خدمت كاركنان</v>
          </cell>
          <cell r="F1150" t="str">
            <v>ذخيره مزاياي پايان خدمت  كاركنان</v>
          </cell>
          <cell r="G1150" t="str">
            <v>300219</v>
          </cell>
          <cell r="H1150" t="str">
            <v>سلماني كريم</v>
          </cell>
          <cell r="P1150" t="str">
            <v>180</v>
          </cell>
        </row>
        <row r="1151">
          <cell r="A1151">
            <v>1800</v>
          </cell>
          <cell r="B1151" t="str">
            <v>442002300311</v>
          </cell>
          <cell r="C1151" t="str">
            <v>442</v>
          </cell>
          <cell r="D1151" t="str">
            <v>442002</v>
          </cell>
          <cell r="E1151" t="str">
            <v>ذخيره مزاياي پايان خدمت كاركنان</v>
          </cell>
          <cell r="F1151" t="str">
            <v>ذخيره مزاياي پايان خدمت  كاركنان</v>
          </cell>
          <cell r="G1151" t="str">
            <v>300311</v>
          </cell>
          <cell r="H1151" t="str">
            <v>فيروزي رسول</v>
          </cell>
          <cell r="P1151" t="str">
            <v>180</v>
          </cell>
        </row>
        <row r="1152">
          <cell r="A1152">
            <v>1800</v>
          </cell>
          <cell r="B1152" t="str">
            <v>442002300223</v>
          </cell>
          <cell r="C1152" t="str">
            <v>442</v>
          </cell>
          <cell r="D1152" t="str">
            <v>442002</v>
          </cell>
          <cell r="E1152" t="str">
            <v>ذخيره مزاياي پايان خدمت كاركنان</v>
          </cell>
          <cell r="F1152" t="str">
            <v>ذخيره مزاياي پايان خدمت  كاركنان</v>
          </cell>
          <cell r="G1152" t="str">
            <v>300223</v>
          </cell>
          <cell r="H1152" t="str">
            <v>حسيني ميرصمد</v>
          </cell>
          <cell r="P1152" t="str">
            <v>180</v>
          </cell>
        </row>
        <row r="1153">
          <cell r="A1153">
            <v>1800</v>
          </cell>
          <cell r="B1153" t="str">
            <v>442002300222</v>
          </cell>
          <cell r="C1153" t="str">
            <v>442</v>
          </cell>
          <cell r="D1153" t="str">
            <v>442002</v>
          </cell>
          <cell r="E1153" t="str">
            <v>ذخيره مزاياي پايان خدمت كاركنان</v>
          </cell>
          <cell r="F1153" t="str">
            <v>ذخيره مزاياي پايان خدمت  كاركنان</v>
          </cell>
          <cell r="G1153" t="str">
            <v>300222</v>
          </cell>
          <cell r="H1153" t="str">
            <v>شكري احمد</v>
          </cell>
          <cell r="P1153" t="str">
            <v>180</v>
          </cell>
        </row>
        <row r="1154">
          <cell r="A1154">
            <v>1800</v>
          </cell>
          <cell r="B1154" t="str">
            <v>442002300201</v>
          </cell>
          <cell r="C1154" t="str">
            <v>442</v>
          </cell>
          <cell r="D1154" t="str">
            <v>442002</v>
          </cell>
          <cell r="E1154" t="str">
            <v>ذخيره مزاياي پايان خدمت كاركنان</v>
          </cell>
          <cell r="F1154" t="str">
            <v>ذخيره مزاياي پايان خدمت  كاركنان</v>
          </cell>
          <cell r="G1154" t="str">
            <v>300201</v>
          </cell>
          <cell r="H1154" t="str">
            <v>حسين زاده فرد سجاد</v>
          </cell>
          <cell r="P1154" t="str">
            <v>180</v>
          </cell>
        </row>
        <row r="1155">
          <cell r="A1155">
            <v>1800</v>
          </cell>
          <cell r="B1155" t="str">
            <v>442002300211</v>
          </cell>
          <cell r="C1155" t="str">
            <v>442</v>
          </cell>
          <cell r="D1155" t="str">
            <v>442002</v>
          </cell>
          <cell r="E1155" t="str">
            <v>ذخيره مزاياي پايان خدمت كاركنان</v>
          </cell>
          <cell r="F1155" t="str">
            <v>ذخيره مزاياي پايان خدمت  كاركنان</v>
          </cell>
          <cell r="G1155" t="str">
            <v>300211</v>
          </cell>
          <cell r="H1155" t="str">
            <v>جعفرنژاد عليرضا</v>
          </cell>
          <cell r="P1155" t="str">
            <v>180</v>
          </cell>
        </row>
        <row r="1156">
          <cell r="A1156">
            <v>1800</v>
          </cell>
          <cell r="B1156" t="str">
            <v>442002300224</v>
          </cell>
          <cell r="C1156" t="str">
            <v>442</v>
          </cell>
          <cell r="D1156" t="str">
            <v>442002</v>
          </cell>
          <cell r="E1156" t="str">
            <v>ذخيره مزاياي پايان خدمت كاركنان</v>
          </cell>
          <cell r="F1156" t="str">
            <v>ذخيره مزاياي پايان خدمت  كاركنان</v>
          </cell>
          <cell r="G1156" t="str">
            <v>300224</v>
          </cell>
          <cell r="H1156" t="str">
            <v>زنده شعر بهمن</v>
          </cell>
          <cell r="P1156" t="str">
            <v>180</v>
          </cell>
        </row>
        <row r="1157">
          <cell r="A1157">
            <v>1800</v>
          </cell>
          <cell r="B1157" t="str">
            <v>442002300230</v>
          </cell>
          <cell r="C1157" t="str">
            <v>442</v>
          </cell>
          <cell r="D1157" t="str">
            <v>442002</v>
          </cell>
          <cell r="E1157" t="str">
            <v>ذخيره مزاياي پايان خدمت كاركنان</v>
          </cell>
          <cell r="F1157" t="str">
            <v>ذخيره مزاياي پايان خدمت  كاركنان</v>
          </cell>
          <cell r="G1157" t="str">
            <v>300230</v>
          </cell>
          <cell r="H1157" t="str">
            <v>ابراهيمي حامد صمد</v>
          </cell>
          <cell r="P1157" t="str">
            <v>180</v>
          </cell>
        </row>
        <row r="1158">
          <cell r="A1158">
            <v>1800</v>
          </cell>
          <cell r="B1158" t="str">
            <v>442002300238</v>
          </cell>
          <cell r="C1158" t="str">
            <v>442</v>
          </cell>
          <cell r="D1158" t="str">
            <v>442002</v>
          </cell>
          <cell r="E1158" t="str">
            <v>ذخيره مزاياي پايان خدمت كاركنان</v>
          </cell>
          <cell r="F1158" t="str">
            <v>ذخيره مزاياي پايان خدمت  كاركنان</v>
          </cell>
          <cell r="G1158" t="str">
            <v>300238</v>
          </cell>
          <cell r="H1158" t="str">
            <v>شكوهي لله لو علي</v>
          </cell>
          <cell r="P1158" t="str">
            <v>180</v>
          </cell>
        </row>
        <row r="1159">
          <cell r="A1159">
            <v>1800</v>
          </cell>
          <cell r="B1159" t="str">
            <v>442002300251</v>
          </cell>
          <cell r="C1159" t="str">
            <v>442</v>
          </cell>
          <cell r="D1159" t="str">
            <v>442002</v>
          </cell>
          <cell r="E1159" t="str">
            <v>ذخيره مزاياي پايان خدمت كاركنان</v>
          </cell>
          <cell r="F1159" t="str">
            <v>ذخيره مزاياي پايان خدمت  كاركنان</v>
          </cell>
          <cell r="G1159" t="str">
            <v>300251</v>
          </cell>
          <cell r="H1159" t="str">
            <v>تبرخي تبريزي فرهاد</v>
          </cell>
          <cell r="P1159" t="str">
            <v>180</v>
          </cell>
        </row>
        <row r="1160">
          <cell r="A1160">
            <v>1800</v>
          </cell>
          <cell r="B1160" t="str">
            <v>442002300252</v>
          </cell>
          <cell r="C1160" t="str">
            <v>442</v>
          </cell>
          <cell r="D1160" t="str">
            <v>442002</v>
          </cell>
          <cell r="E1160" t="str">
            <v>ذخيره مزاياي پايان خدمت كاركنان</v>
          </cell>
          <cell r="F1160" t="str">
            <v>ذخيره مزاياي پايان خدمت  كاركنان</v>
          </cell>
          <cell r="G1160" t="str">
            <v>300252</v>
          </cell>
          <cell r="H1160" t="str">
            <v>رنجبران عين الدين محمدرضا</v>
          </cell>
          <cell r="P1160" t="str">
            <v>180</v>
          </cell>
        </row>
        <row r="1161">
          <cell r="A1161">
            <v>1800</v>
          </cell>
          <cell r="B1161" t="str">
            <v>442002300305</v>
          </cell>
          <cell r="C1161" t="str">
            <v>442</v>
          </cell>
          <cell r="D1161" t="str">
            <v>442002</v>
          </cell>
          <cell r="E1161" t="str">
            <v>ذخيره مزاياي پايان خدمت كاركنان</v>
          </cell>
          <cell r="F1161" t="str">
            <v>ذخيره مزاياي پايان خدمت  كاركنان</v>
          </cell>
          <cell r="G1161" t="str">
            <v>300305</v>
          </cell>
          <cell r="H1161" t="str">
            <v>خضرلوي اقدم رضا</v>
          </cell>
          <cell r="P1161" t="str">
            <v>180</v>
          </cell>
        </row>
        <row r="1162">
          <cell r="A1162">
            <v>1800</v>
          </cell>
          <cell r="B1162" t="str">
            <v>442002300215</v>
          </cell>
          <cell r="C1162" t="str">
            <v>442</v>
          </cell>
          <cell r="D1162" t="str">
            <v>442002</v>
          </cell>
          <cell r="E1162" t="str">
            <v>ذخيره مزاياي پايان خدمت كاركنان</v>
          </cell>
          <cell r="F1162" t="str">
            <v>ذخيره مزاياي پايان خدمت  كاركنان</v>
          </cell>
          <cell r="G1162" t="str">
            <v>300215</v>
          </cell>
          <cell r="H1162" t="str">
            <v>هژبر جواد</v>
          </cell>
          <cell r="P1162" t="str">
            <v>180</v>
          </cell>
        </row>
        <row r="1163">
          <cell r="A1163">
            <v>1800</v>
          </cell>
          <cell r="B1163" t="str">
            <v>442002300306</v>
          </cell>
          <cell r="C1163" t="str">
            <v>442</v>
          </cell>
          <cell r="D1163" t="str">
            <v>442002</v>
          </cell>
          <cell r="E1163" t="str">
            <v>ذخيره مزاياي پايان خدمت كاركنان</v>
          </cell>
          <cell r="F1163" t="str">
            <v>ذخيره مزاياي پايان خدمت  كاركنان</v>
          </cell>
          <cell r="G1163" t="str">
            <v>300306</v>
          </cell>
          <cell r="H1163" t="str">
            <v>نوري بهروز</v>
          </cell>
          <cell r="P1163" t="str">
            <v>180</v>
          </cell>
        </row>
        <row r="1164">
          <cell r="A1164">
            <v>1800</v>
          </cell>
          <cell r="B1164" t="str">
            <v>442002300298</v>
          </cell>
          <cell r="C1164" t="str">
            <v>442</v>
          </cell>
          <cell r="D1164" t="str">
            <v>442002</v>
          </cell>
          <cell r="E1164" t="str">
            <v>ذخيره مزاياي پايان خدمت كاركنان</v>
          </cell>
          <cell r="F1164" t="str">
            <v>ذخيره مزاياي پايان خدمت  كاركنان</v>
          </cell>
          <cell r="G1164" t="str">
            <v>300298</v>
          </cell>
          <cell r="H1164" t="str">
            <v>جبرئيلي اميد</v>
          </cell>
          <cell r="P1164" t="str">
            <v>180</v>
          </cell>
        </row>
        <row r="1165">
          <cell r="A1165">
            <v>1800</v>
          </cell>
          <cell r="B1165" t="str">
            <v>442002300307</v>
          </cell>
          <cell r="C1165" t="str">
            <v>442</v>
          </cell>
          <cell r="D1165" t="str">
            <v>442002</v>
          </cell>
          <cell r="E1165" t="str">
            <v>ذخيره مزاياي پايان خدمت كاركنان</v>
          </cell>
          <cell r="F1165" t="str">
            <v>ذخيره مزاياي پايان خدمت  كاركنان</v>
          </cell>
          <cell r="G1165" t="str">
            <v>300307</v>
          </cell>
          <cell r="H1165" t="str">
            <v>سعيدي قراملكي حسين</v>
          </cell>
          <cell r="P1165" t="str">
            <v>180</v>
          </cell>
        </row>
        <row r="1166">
          <cell r="A1166">
            <v>1800</v>
          </cell>
          <cell r="B1166" t="str">
            <v>442002300256</v>
          </cell>
          <cell r="C1166" t="str">
            <v>442</v>
          </cell>
          <cell r="D1166" t="str">
            <v>442002</v>
          </cell>
          <cell r="E1166" t="str">
            <v>ذخيره مزاياي پايان خدمت كاركنان</v>
          </cell>
          <cell r="F1166" t="str">
            <v>ذخيره مزاياي پايان خدمت  كاركنان</v>
          </cell>
          <cell r="G1166" t="str">
            <v>300256</v>
          </cell>
          <cell r="H1166" t="str">
            <v>نادري بركجه پرويز</v>
          </cell>
          <cell r="P1166" t="str">
            <v>180</v>
          </cell>
        </row>
        <row r="1167">
          <cell r="A1167">
            <v>1800</v>
          </cell>
          <cell r="B1167" t="str">
            <v>442002300262</v>
          </cell>
          <cell r="C1167" t="str">
            <v>442</v>
          </cell>
          <cell r="D1167" t="str">
            <v>442002</v>
          </cell>
          <cell r="E1167" t="str">
            <v>ذخيره مزاياي پايان خدمت كاركنان</v>
          </cell>
          <cell r="F1167" t="str">
            <v>ذخيره مزاياي پايان خدمت  كاركنان</v>
          </cell>
          <cell r="G1167" t="str">
            <v>300262</v>
          </cell>
          <cell r="H1167" t="str">
            <v>عزت پور نقاره كوب آيدين</v>
          </cell>
          <cell r="P1167" t="str">
            <v>180</v>
          </cell>
        </row>
        <row r="1168">
          <cell r="A1168">
            <v>1800</v>
          </cell>
          <cell r="B1168" t="str">
            <v>442002300271</v>
          </cell>
          <cell r="C1168" t="str">
            <v>442</v>
          </cell>
          <cell r="D1168" t="str">
            <v>442002</v>
          </cell>
          <cell r="E1168" t="str">
            <v>ذخيره مزاياي پايان خدمت كاركنان</v>
          </cell>
          <cell r="F1168" t="str">
            <v>ذخيره مزاياي پايان خدمت  كاركنان</v>
          </cell>
          <cell r="G1168" t="str">
            <v>300271</v>
          </cell>
          <cell r="H1168" t="str">
            <v>واحدي باويل مهدي</v>
          </cell>
          <cell r="P1168" t="str">
            <v>180</v>
          </cell>
        </row>
        <row r="1169">
          <cell r="A1169">
            <v>1800</v>
          </cell>
          <cell r="B1169" t="str">
            <v>442002300304</v>
          </cell>
          <cell r="C1169" t="str">
            <v>442</v>
          </cell>
          <cell r="D1169" t="str">
            <v>442002</v>
          </cell>
          <cell r="E1169" t="str">
            <v>ذخيره مزاياي پايان خدمت كاركنان</v>
          </cell>
          <cell r="F1169" t="str">
            <v>ذخيره مزاياي پايان خدمت  كاركنان</v>
          </cell>
          <cell r="G1169" t="str">
            <v>300304</v>
          </cell>
          <cell r="H1169" t="str">
            <v>محمد نژاد سعيد</v>
          </cell>
          <cell r="P1169" t="str">
            <v>180</v>
          </cell>
        </row>
        <row r="1170">
          <cell r="A1170">
            <v>1800</v>
          </cell>
          <cell r="B1170" t="str">
            <v>442002300254</v>
          </cell>
          <cell r="C1170" t="str">
            <v>442</v>
          </cell>
          <cell r="D1170" t="str">
            <v>442002</v>
          </cell>
          <cell r="E1170" t="str">
            <v>ذخيره مزاياي پايان خدمت كاركنان</v>
          </cell>
          <cell r="F1170" t="str">
            <v>ذخيره مزاياي پايان خدمت  كاركنان</v>
          </cell>
          <cell r="G1170" t="str">
            <v>300254</v>
          </cell>
          <cell r="H1170" t="str">
            <v>زمانلو مهدي</v>
          </cell>
          <cell r="P1170" t="str">
            <v>180</v>
          </cell>
        </row>
        <row r="1171">
          <cell r="A1171">
            <v>1800</v>
          </cell>
          <cell r="B1171" t="str">
            <v>442002300308</v>
          </cell>
          <cell r="C1171" t="str">
            <v>442</v>
          </cell>
          <cell r="D1171" t="str">
            <v>442002</v>
          </cell>
          <cell r="E1171" t="str">
            <v>ذخيره مزاياي پايان خدمت كاركنان</v>
          </cell>
          <cell r="F1171" t="str">
            <v>ذخيره مزاياي پايان خدمت  كاركنان</v>
          </cell>
          <cell r="G1171" t="str">
            <v>300308</v>
          </cell>
          <cell r="H1171" t="str">
            <v>شاه قاسمي مهرداد</v>
          </cell>
          <cell r="P1171" t="str">
            <v>180</v>
          </cell>
        </row>
        <row r="1172">
          <cell r="A1172">
            <v>1800</v>
          </cell>
          <cell r="B1172" t="str">
            <v>442002300310</v>
          </cell>
          <cell r="C1172" t="str">
            <v>442</v>
          </cell>
          <cell r="D1172" t="str">
            <v>442002</v>
          </cell>
          <cell r="E1172" t="str">
            <v>ذخيره مزاياي پايان خدمت كاركنان</v>
          </cell>
          <cell r="F1172" t="str">
            <v>ذخيره مزاياي پايان خدمت  كاركنان</v>
          </cell>
          <cell r="G1172" t="str">
            <v>300310</v>
          </cell>
          <cell r="H1172" t="str">
            <v>نوري مسعود</v>
          </cell>
          <cell r="P1172" t="str">
            <v>180</v>
          </cell>
        </row>
        <row r="1173">
          <cell r="A1173">
            <v>1800</v>
          </cell>
          <cell r="B1173" t="str">
            <v>442002300314</v>
          </cell>
          <cell r="C1173" t="str">
            <v>442</v>
          </cell>
          <cell r="D1173" t="str">
            <v>442002</v>
          </cell>
          <cell r="E1173" t="str">
            <v>ذخيره مزاياي پايان خدمت كاركنان</v>
          </cell>
          <cell r="F1173" t="str">
            <v>ذخيره مزاياي پايان خدمت  كاركنان</v>
          </cell>
          <cell r="G1173" t="str">
            <v>300314</v>
          </cell>
          <cell r="H1173" t="str">
            <v>صالح زاده احد</v>
          </cell>
          <cell r="P1173" t="str">
            <v>180</v>
          </cell>
        </row>
        <row r="1174">
          <cell r="A1174">
            <v>1800</v>
          </cell>
          <cell r="B1174" t="str">
            <v>442002300312</v>
          </cell>
          <cell r="C1174" t="str">
            <v>442</v>
          </cell>
          <cell r="D1174" t="str">
            <v>442002</v>
          </cell>
          <cell r="E1174" t="str">
            <v>ذخيره مزاياي پايان خدمت كاركنان</v>
          </cell>
          <cell r="F1174" t="str">
            <v>ذخيره مزاياي پايان خدمت  كاركنان</v>
          </cell>
          <cell r="G1174" t="str">
            <v>300312</v>
          </cell>
          <cell r="H1174" t="str">
            <v>غنيمتي محمد</v>
          </cell>
          <cell r="P1174" t="str">
            <v>180</v>
          </cell>
        </row>
        <row r="1175">
          <cell r="A1175">
            <v>1800</v>
          </cell>
          <cell r="B1175" t="str">
            <v>442002300313</v>
          </cell>
          <cell r="C1175" t="str">
            <v>442</v>
          </cell>
          <cell r="D1175" t="str">
            <v>442002</v>
          </cell>
          <cell r="E1175" t="str">
            <v>ذخيره مزاياي پايان خدمت كاركنان</v>
          </cell>
          <cell r="F1175" t="str">
            <v>ذخيره مزاياي پايان خدمت  كاركنان</v>
          </cell>
          <cell r="G1175" t="str">
            <v>300313</v>
          </cell>
          <cell r="H1175" t="str">
            <v>ايران زاد محمدهادي</v>
          </cell>
          <cell r="P1175" t="str">
            <v>180</v>
          </cell>
        </row>
        <row r="1176">
          <cell r="A1176">
            <v>1800</v>
          </cell>
          <cell r="B1176" t="str">
            <v>442002300319</v>
          </cell>
          <cell r="C1176" t="str">
            <v>442</v>
          </cell>
          <cell r="D1176" t="str">
            <v>442002</v>
          </cell>
          <cell r="E1176" t="str">
            <v>ذخيره مزاياي پايان خدمت كاركنان</v>
          </cell>
          <cell r="F1176" t="str">
            <v>ذخيره مزاياي پايان خدمت  كاركنان</v>
          </cell>
          <cell r="G1176" t="str">
            <v>300319</v>
          </cell>
          <cell r="H1176" t="str">
            <v>پيماني امير</v>
          </cell>
          <cell r="P1176" t="str">
            <v>180</v>
          </cell>
        </row>
        <row r="1177">
          <cell r="A1177">
            <v>1800</v>
          </cell>
          <cell r="B1177" t="str">
            <v>442002300315</v>
          </cell>
          <cell r="C1177" t="str">
            <v>442</v>
          </cell>
          <cell r="D1177" t="str">
            <v>442002</v>
          </cell>
          <cell r="E1177" t="str">
            <v>ذخيره مزاياي پايان خدمت كاركنان</v>
          </cell>
          <cell r="F1177" t="str">
            <v>ذخيره مزاياي پايان خدمت  كاركنان</v>
          </cell>
          <cell r="G1177" t="str">
            <v>300315</v>
          </cell>
          <cell r="H1177" t="str">
            <v>زينالي علي</v>
          </cell>
          <cell r="P1177" t="str">
            <v>180</v>
          </cell>
        </row>
        <row r="1178">
          <cell r="A1178">
            <v>1800</v>
          </cell>
          <cell r="B1178" t="str">
            <v>442002300033</v>
          </cell>
          <cell r="C1178" t="str">
            <v>442</v>
          </cell>
          <cell r="D1178" t="str">
            <v>442002</v>
          </cell>
          <cell r="E1178" t="str">
            <v>ذخيره مزاياي پايان خدمت كاركنان</v>
          </cell>
          <cell r="F1178" t="str">
            <v>ذخيره مزاياي پايان خدمت  كاركنان</v>
          </cell>
          <cell r="G1178" t="str">
            <v>300033</v>
          </cell>
          <cell r="H1178" t="str">
            <v>احمد زاده حمامي رضا</v>
          </cell>
          <cell r="P1178" t="str">
            <v>180</v>
          </cell>
        </row>
        <row r="1179">
          <cell r="A1179">
            <v>1900</v>
          </cell>
          <cell r="B1179" t="str">
            <v>550001101026</v>
          </cell>
          <cell r="C1179" t="str">
            <v>550</v>
          </cell>
          <cell r="D1179" t="str">
            <v>550001</v>
          </cell>
          <cell r="E1179" t="str">
            <v>سرمايه</v>
          </cell>
          <cell r="F1179" t="str">
            <v>سرمايه ثبت شده</v>
          </cell>
          <cell r="G1179" t="str">
            <v>101026</v>
          </cell>
          <cell r="H1179" t="str">
            <v>شرکت سايپا</v>
          </cell>
          <cell r="P1179" t="str">
            <v>190</v>
          </cell>
        </row>
        <row r="1180">
          <cell r="A1180">
            <v>1901</v>
          </cell>
          <cell r="B1180" t="str">
            <v>550001101220</v>
          </cell>
          <cell r="C1180" t="str">
            <v>550</v>
          </cell>
          <cell r="D1180" t="str">
            <v>550001</v>
          </cell>
          <cell r="E1180" t="str">
            <v>سرمايه</v>
          </cell>
          <cell r="F1180" t="str">
            <v>سرمايه ثبت شده</v>
          </cell>
          <cell r="G1180" t="str">
            <v>101220</v>
          </cell>
          <cell r="H1180" t="str">
            <v>سازمان گسترش ونوسازي صنايع ايران</v>
          </cell>
          <cell r="P1180" t="str">
            <v>190</v>
          </cell>
        </row>
        <row r="1181">
          <cell r="A1181">
            <v>20</v>
          </cell>
          <cell r="B1181" t="str">
            <v>551001</v>
          </cell>
          <cell r="C1181" t="str">
            <v>551</v>
          </cell>
          <cell r="D1181" t="str">
            <v>551001</v>
          </cell>
          <cell r="E1181" t="str">
            <v>اندوخته ها</v>
          </cell>
          <cell r="F1181" t="str">
            <v>اندوخته قانوني</v>
          </cell>
          <cell r="G1181">
            <v>0</v>
          </cell>
          <cell r="H1181">
            <v>0</v>
          </cell>
          <cell r="P1181" t="str">
            <v>20</v>
          </cell>
        </row>
        <row r="1182">
          <cell r="A1182">
            <v>121</v>
          </cell>
          <cell r="B1182" t="str">
            <v>553001</v>
          </cell>
          <cell r="C1182" t="str">
            <v>553</v>
          </cell>
          <cell r="D1182" t="str">
            <v>553001</v>
          </cell>
          <cell r="E1182" t="str">
            <v>سود(زيان)انباشته</v>
          </cell>
          <cell r="F1182" t="str">
            <v>سود و يا زيان سنوات قبل</v>
          </cell>
          <cell r="G1182">
            <v>0</v>
          </cell>
          <cell r="H1182">
            <v>0</v>
          </cell>
          <cell r="P1182" t="str">
            <v>121</v>
          </cell>
        </row>
        <row r="1183">
          <cell r="A1183" t="str">
            <v>كد را وارد كنيد</v>
          </cell>
          <cell r="B1183" t="str">
            <v>556001000833</v>
          </cell>
          <cell r="C1183" t="str">
            <v>556</v>
          </cell>
          <cell r="D1183" t="str">
            <v>556001</v>
          </cell>
          <cell r="E1183" t="str">
            <v>مازاد ناشي از تجديد ارزيابي دارائيهاي ثابت</v>
          </cell>
          <cell r="F1183" t="str">
            <v>مازاد ناشي از تجديد ارزيابي زمين</v>
          </cell>
          <cell r="G1183" t="str">
            <v>000833</v>
          </cell>
          <cell r="H1183" t="str">
            <v>زمين</v>
          </cell>
          <cell r="P1183" t="str">
            <v xml:space="preserve">كد </v>
          </cell>
        </row>
        <row r="1184">
          <cell r="A1184">
            <v>2100</v>
          </cell>
          <cell r="B1184" t="str">
            <v>660001000001</v>
          </cell>
          <cell r="C1184" t="str">
            <v>660</v>
          </cell>
          <cell r="D1184" t="str">
            <v>660001</v>
          </cell>
          <cell r="E1184" t="str">
            <v>فروش و درآمد حاصل ازارائه خدمات</v>
          </cell>
          <cell r="F1184" t="str">
            <v>فروش قطعات خودرو</v>
          </cell>
          <cell r="G1184" t="str">
            <v>000001</v>
          </cell>
          <cell r="H1184" t="str">
            <v>كليپر پرايد</v>
          </cell>
          <cell r="P1184" t="str">
            <v>210</v>
          </cell>
        </row>
        <row r="1185">
          <cell r="A1185">
            <v>2102</v>
          </cell>
          <cell r="B1185" t="str">
            <v>660001000003</v>
          </cell>
          <cell r="C1185" t="str">
            <v>660</v>
          </cell>
          <cell r="D1185" t="str">
            <v>660001</v>
          </cell>
          <cell r="E1185" t="str">
            <v>فروش و درآمد حاصل ازارائه خدمات</v>
          </cell>
          <cell r="F1185" t="str">
            <v>فروش قطعات خودرو</v>
          </cell>
          <cell r="G1185" t="str">
            <v>000003</v>
          </cell>
          <cell r="H1185" t="str">
            <v>اكسل عقب نيسان(كفشك)</v>
          </cell>
          <cell r="P1185" t="str">
            <v>210</v>
          </cell>
        </row>
        <row r="1186">
          <cell r="A1186">
            <v>2101</v>
          </cell>
          <cell r="B1186" t="str">
            <v>660001000002</v>
          </cell>
          <cell r="C1186" t="str">
            <v>660</v>
          </cell>
          <cell r="D1186" t="str">
            <v>660001</v>
          </cell>
          <cell r="E1186" t="str">
            <v>فروش و درآمد حاصل ازارائه خدمات</v>
          </cell>
          <cell r="F1186" t="str">
            <v>فروش قطعات خودرو</v>
          </cell>
          <cell r="G1186" t="str">
            <v>000002</v>
          </cell>
          <cell r="H1186" t="str">
            <v>اكسل جلو نيسان</v>
          </cell>
          <cell r="P1186" t="str">
            <v>210</v>
          </cell>
        </row>
        <row r="1187">
          <cell r="A1187">
            <v>2103</v>
          </cell>
          <cell r="B1187" t="str">
            <v>660001000005</v>
          </cell>
          <cell r="C1187" t="str">
            <v>660</v>
          </cell>
          <cell r="D1187" t="str">
            <v>660001</v>
          </cell>
          <cell r="E1187" t="str">
            <v>فروش و درآمد حاصل ازارائه خدمات</v>
          </cell>
          <cell r="F1187" t="str">
            <v>فروش قطعات خودرو</v>
          </cell>
          <cell r="G1187" t="str">
            <v>000005</v>
          </cell>
          <cell r="H1187" t="str">
            <v>قيفي نيسان</v>
          </cell>
          <cell r="P1187" t="str">
            <v>210</v>
          </cell>
        </row>
        <row r="1188">
          <cell r="A1188">
            <v>2130</v>
          </cell>
          <cell r="B1188" t="str">
            <v>660001000007</v>
          </cell>
          <cell r="C1188" t="str">
            <v>660</v>
          </cell>
          <cell r="D1188" t="str">
            <v>660001</v>
          </cell>
          <cell r="E1188" t="str">
            <v>فروش و درآمد حاصل ازارائه خدمات</v>
          </cell>
          <cell r="F1188" t="str">
            <v>فروش قطعات خودرو</v>
          </cell>
          <cell r="G1188" t="str">
            <v>000007</v>
          </cell>
          <cell r="H1188" t="str">
            <v>ساير قطعات خودرو</v>
          </cell>
          <cell r="P1188" t="str">
            <v>213</v>
          </cell>
        </row>
        <row r="1189">
          <cell r="A1189">
            <v>2104</v>
          </cell>
          <cell r="B1189" t="str">
            <v>660001000006</v>
          </cell>
          <cell r="C1189" t="str">
            <v>660</v>
          </cell>
          <cell r="D1189" t="str">
            <v>660001</v>
          </cell>
          <cell r="E1189" t="str">
            <v>فروش و درآمد حاصل ازارائه خدمات</v>
          </cell>
          <cell r="F1189" t="str">
            <v>فروش قطعات خودرو</v>
          </cell>
          <cell r="G1189" t="str">
            <v>000006</v>
          </cell>
          <cell r="H1189" t="str">
            <v>كشويي نيسان</v>
          </cell>
          <cell r="P1189" t="str">
            <v>210</v>
          </cell>
        </row>
        <row r="1190">
          <cell r="A1190">
            <v>2106</v>
          </cell>
          <cell r="B1190" t="str">
            <v>660001000020</v>
          </cell>
          <cell r="C1190" t="str">
            <v>660</v>
          </cell>
          <cell r="D1190" t="str">
            <v>660001</v>
          </cell>
          <cell r="E1190" t="str">
            <v>فروش و درآمد حاصل ازارائه خدمات</v>
          </cell>
          <cell r="F1190" t="str">
            <v>فروش قطعات خودرو</v>
          </cell>
          <cell r="G1190" t="str">
            <v>000020</v>
          </cell>
          <cell r="H1190" t="str">
            <v>مستر و بوستر پرايد</v>
          </cell>
          <cell r="P1190" t="str">
            <v>210</v>
          </cell>
        </row>
        <row r="1191">
          <cell r="A1191">
            <v>2109</v>
          </cell>
          <cell r="B1191" t="str">
            <v>660002000004</v>
          </cell>
          <cell r="C1191" t="str">
            <v>660</v>
          </cell>
          <cell r="D1191" t="str">
            <v>660002</v>
          </cell>
          <cell r="E1191" t="str">
            <v>فروش و درآمد حاصل ازارائه خدمات</v>
          </cell>
          <cell r="F1191" t="str">
            <v>فروش ساخت ابزارآلات</v>
          </cell>
          <cell r="G1191" t="str">
            <v>000004</v>
          </cell>
          <cell r="H1191" t="str">
            <v>ساخت گيج</v>
          </cell>
          <cell r="P1191" t="str">
            <v>210</v>
          </cell>
        </row>
        <row r="1192">
          <cell r="A1192">
            <v>2131</v>
          </cell>
          <cell r="B1192" t="str">
            <v>660003000009</v>
          </cell>
          <cell r="C1192" t="str">
            <v>660</v>
          </cell>
          <cell r="D1192" t="str">
            <v>660003</v>
          </cell>
          <cell r="E1192" t="str">
            <v>فروش و درآمد حاصل ازارائه خدمات</v>
          </cell>
          <cell r="F1192" t="str">
            <v>فروش ارائه خدمات</v>
          </cell>
          <cell r="G1192" t="str">
            <v>000009</v>
          </cell>
          <cell r="H1192" t="str">
            <v>خدمات كاليبراسيون</v>
          </cell>
          <cell r="P1192" t="str">
            <v>213</v>
          </cell>
        </row>
        <row r="1193">
          <cell r="A1193">
            <v>2132</v>
          </cell>
          <cell r="B1193" t="str">
            <v>660003000010</v>
          </cell>
          <cell r="C1193" t="str">
            <v>660</v>
          </cell>
          <cell r="D1193" t="str">
            <v>660003</v>
          </cell>
          <cell r="E1193" t="str">
            <v>فروش و درآمد حاصل ازارائه خدمات</v>
          </cell>
          <cell r="F1193" t="str">
            <v>فروش ارائه خدمات</v>
          </cell>
          <cell r="G1193" t="str">
            <v>000010</v>
          </cell>
          <cell r="H1193" t="str">
            <v>خدمات سنگزني</v>
          </cell>
          <cell r="P1193" t="str">
            <v>213</v>
          </cell>
        </row>
        <row r="1194">
          <cell r="A1194">
            <v>2139</v>
          </cell>
          <cell r="B1194" t="str">
            <v>660003000013</v>
          </cell>
          <cell r="C1194" t="str">
            <v>660</v>
          </cell>
          <cell r="D1194" t="str">
            <v>660003</v>
          </cell>
          <cell r="E1194" t="str">
            <v>فروش و درآمد حاصل ازارائه خدمات</v>
          </cell>
          <cell r="F1194" t="str">
            <v>فروش ارائه خدمات</v>
          </cell>
          <cell r="G1194" t="str">
            <v>000013</v>
          </cell>
          <cell r="H1194" t="str">
            <v>خدمات تست و آناليز مواد</v>
          </cell>
          <cell r="P1194" t="str">
            <v>213</v>
          </cell>
        </row>
        <row r="1195">
          <cell r="A1195">
            <v>2139</v>
          </cell>
          <cell r="B1195" t="str">
            <v>660003000011</v>
          </cell>
          <cell r="C1195" t="str">
            <v>660</v>
          </cell>
          <cell r="D1195" t="str">
            <v>660003</v>
          </cell>
          <cell r="E1195" t="str">
            <v>فروش و درآمد حاصل ازارائه خدمات</v>
          </cell>
          <cell r="F1195" t="str">
            <v>فروش ارائه خدمات</v>
          </cell>
          <cell r="G1195" t="str">
            <v>000011</v>
          </cell>
          <cell r="H1195" t="str">
            <v>خدمات ساخت فيكسچر</v>
          </cell>
          <cell r="P1195" t="str">
            <v>213</v>
          </cell>
        </row>
        <row r="1196">
          <cell r="A1196">
            <v>2139</v>
          </cell>
          <cell r="B1196" t="str">
            <v>660003000014</v>
          </cell>
          <cell r="C1196" t="str">
            <v>660</v>
          </cell>
          <cell r="D1196" t="str">
            <v>660003</v>
          </cell>
          <cell r="E1196" t="str">
            <v>فروش و درآمد حاصل ازارائه خدمات</v>
          </cell>
          <cell r="F1196" t="str">
            <v>فروش ارائه خدمات</v>
          </cell>
          <cell r="G1196" t="str">
            <v>000014</v>
          </cell>
          <cell r="H1196" t="str">
            <v>خدمات اندازه گيري</v>
          </cell>
          <cell r="P1196" t="str">
            <v>213</v>
          </cell>
        </row>
        <row r="1197">
          <cell r="A1197">
            <v>2139</v>
          </cell>
          <cell r="B1197" t="str">
            <v>660003000016</v>
          </cell>
          <cell r="C1197" t="str">
            <v>660</v>
          </cell>
          <cell r="D1197" t="str">
            <v>660003</v>
          </cell>
          <cell r="E1197" t="str">
            <v>فروش و درآمد حاصل ازارائه خدمات</v>
          </cell>
          <cell r="F1197" t="str">
            <v>فروش ارائه خدمات</v>
          </cell>
          <cell r="G1197" t="str">
            <v>000016</v>
          </cell>
          <cell r="H1197" t="str">
            <v>خدمات متفرقه</v>
          </cell>
          <cell r="P1197" t="str">
            <v>213</v>
          </cell>
        </row>
        <row r="1198">
          <cell r="A1198">
            <v>2104</v>
          </cell>
          <cell r="B1198" t="str">
            <v>661001000006</v>
          </cell>
          <cell r="C1198" t="str">
            <v>661</v>
          </cell>
          <cell r="D1198" t="str">
            <v>661001</v>
          </cell>
          <cell r="E1198" t="str">
            <v>برگشت از فروش و تخفيفات</v>
          </cell>
          <cell r="F1198" t="str">
            <v>برگشت از فروش قطعات خودرو</v>
          </cell>
          <cell r="G1198" t="str">
            <v>000006</v>
          </cell>
          <cell r="H1198" t="str">
            <v>كشويي نيسان</v>
          </cell>
          <cell r="P1198" t="str">
            <v>210</v>
          </cell>
        </row>
        <row r="1199">
          <cell r="A1199">
            <v>2162</v>
          </cell>
          <cell r="B1199" t="str">
            <v>661001000003</v>
          </cell>
          <cell r="C1199" t="str">
            <v>661</v>
          </cell>
          <cell r="D1199" t="str">
            <v>661001</v>
          </cell>
          <cell r="E1199" t="str">
            <v>برگشت از فروش و تخفيفات</v>
          </cell>
          <cell r="F1199" t="str">
            <v>برگشت از فروش قطعات خودرو</v>
          </cell>
          <cell r="G1199" t="str">
            <v>000003</v>
          </cell>
          <cell r="H1199" t="str">
            <v>اكسل عقب نيسان(كفشك)</v>
          </cell>
          <cell r="P1199" t="str">
            <v>216</v>
          </cell>
        </row>
        <row r="1200">
          <cell r="A1200">
            <v>2160</v>
          </cell>
          <cell r="B1200" t="str">
            <v>661001000001</v>
          </cell>
          <cell r="C1200" t="str">
            <v>661</v>
          </cell>
          <cell r="D1200" t="str">
            <v>661001</v>
          </cell>
          <cell r="E1200" t="str">
            <v>برگشت از فروش و تخفيفات</v>
          </cell>
          <cell r="F1200" t="str">
            <v>برگشت از فروش قطعات خودرو</v>
          </cell>
          <cell r="G1200" t="str">
            <v>000001</v>
          </cell>
          <cell r="H1200" t="str">
            <v>كليپر پرايد</v>
          </cell>
          <cell r="P1200" t="str">
            <v>216</v>
          </cell>
        </row>
        <row r="1201">
          <cell r="A1201">
            <v>2106</v>
          </cell>
          <cell r="B1201" t="str">
            <v>661001000020</v>
          </cell>
          <cell r="C1201" t="str">
            <v>661</v>
          </cell>
          <cell r="D1201" t="str">
            <v>661001</v>
          </cell>
          <cell r="E1201" t="str">
            <v>برگشت از فروش و تخفيفات</v>
          </cell>
          <cell r="F1201" t="str">
            <v>برگشت از فروش قطعات خودرو</v>
          </cell>
          <cell r="G1201" t="str">
            <v>000020</v>
          </cell>
          <cell r="H1201" t="str">
            <v>مستر و بوستر پرايد</v>
          </cell>
          <cell r="P1201" t="str">
            <v>210</v>
          </cell>
        </row>
        <row r="1202">
          <cell r="A1202">
            <v>2169</v>
          </cell>
          <cell r="B1202" t="str">
            <v>661002000004</v>
          </cell>
          <cell r="C1202" t="str">
            <v>661</v>
          </cell>
          <cell r="D1202" t="str">
            <v>661002</v>
          </cell>
          <cell r="E1202" t="str">
            <v>برگشت از فروش و تخفيفات</v>
          </cell>
          <cell r="F1202" t="str">
            <v>برگشت از فروش ساخت ابزارآلات</v>
          </cell>
          <cell r="G1202" t="str">
            <v>000004</v>
          </cell>
          <cell r="H1202" t="str">
            <v>ساخت گيج</v>
          </cell>
          <cell r="P1202" t="str">
            <v>216</v>
          </cell>
        </row>
        <row r="1203">
          <cell r="A1203">
            <v>2168</v>
          </cell>
          <cell r="B1203" t="str">
            <v>661011000007</v>
          </cell>
          <cell r="C1203" t="str">
            <v>661</v>
          </cell>
          <cell r="D1203" t="str">
            <v>661011</v>
          </cell>
          <cell r="E1203" t="str">
            <v>برگشت از فروش و تخفيفات</v>
          </cell>
          <cell r="F1203" t="str">
            <v>تخفيفات فروش قطعات خودرو</v>
          </cell>
          <cell r="G1203" t="str">
            <v>000007</v>
          </cell>
          <cell r="H1203" t="str">
            <v>ساير قطعات خودرو</v>
          </cell>
          <cell r="P1203" t="str">
            <v>216</v>
          </cell>
        </row>
        <row r="1204">
          <cell r="A1204">
            <v>2169</v>
          </cell>
          <cell r="B1204" t="str">
            <v>661012000004</v>
          </cell>
          <cell r="C1204" t="str">
            <v>661</v>
          </cell>
          <cell r="D1204" t="str">
            <v>661012</v>
          </cell>
          <cell r="E1204" t="str">
            <v>برگشت از فروش و تخفيفات</v>
          </cell>
          <cell r="F1204" t="str">
            <v>تخفيفات فروش ساخت ابزارآلات</v>
          </cell>
          <cell r="G1204" t="str">
            <v>000004</v>
          </cell>
          <cell r="H1204" t="str">
            <v>ساخت گيج</v>
          </cell>
          <cell r="P1204" t="str">
            <v>216</v>
          </cell>
        </row>
        <row r="1205">
          <cell r="A1205">
            <v>2550</v>
          </cell>
          <cell r="B1205" t="str">
            <v>662001000017</v>
          </cell>
          <cell r="C1205" t="str">
            <v>662</v>
          </cell>
          <cell r="D1205" t="str">
            <v>662001</v>
          </cell>
          <cell r="E1205" t="str">
            <v>ساير درآمدها و هزينه ها ي عملياتي</v>
          </cell>
          <cell r="F1205" t="str">
            <v>فروش ضايعات</v>
          </cell>
          <cell r="G1205" t="str">
            <v>000017</v>
          </cell>
          <cell r="H1205" t="str">
            <v>درآمد هاي عملياتي</v>
          </cell>
          <cell r="P1205" t="str">
            <v>255</v>
          </cell>
        </row>
        <row r="1206">
          <cell r="A1206">
            <v>2705</v>
          </cell>
          <cell r="B1206" t="str">
            <v>663002000018</v>
          </cell>
          <cell r="C1206" t="str">
            <v>663</v>
          </cell>
          <cell r="D1206" t="str">
            <v>663002</v>
          </cell>
          <cell r="E1206" t="str">
            <v>ساير درآمدها و هزينه ها ي غيرغملياتي</v>
          </cell>
          <cell r="F1206" t="str">
            <v>ساير درآمدهاوهزينه هاي غير عملياتي</v>
          </cell>
          <cell r="G1206" t="str">
            <v>000018</v>
          </cell>
          <cell r="H1206" t="str">
            <v>درآمد هاي غير عملياتي</v>
          </cell>
          <cell r="P1206" t="str">
            <v>270</v>
          </cell>
        </row>
        <row r="1207">
          <cell r="A1207">
            <v>2701</v>
          </cell>
          <cell r="B1207" t="str">
            <v>663003</v>
          </cell>
          <cell r="C1207" t="str">
            <v>663</v>
          </cell>
          <cell r="D1207" t="str">
            <v>663003</v>
          </cell>
          <cell r="E1207" t="str">
            <v>ساير درآمدها و هزينه ها ي غيرغملياتي</v>
          </cell>
          <cell r="F1207" t="str">
            <v>سود دريافتي از بانك</v>
          </cell>
          <cell r="G1207">
            <v>0</v>
          </cell>
          <cell r="H1207">
            <v>0</v>
          </cell>
          <cell r="P1207" t="str">
            <v>270</v>
          </cell>
        </row>
        <row r="1208">
          <cell r="A1208">
            <v>2240</v>
          </cell>
          <cell r="B1208" t="str">
            <v>880001800103</v>
          </cell>
          <cell r="C1208" t="str">
            <v>880</v>
          </cell>
          <cell r="D1208" t="str">
            <v>880001</v>
          </cell>
          <cell r="E1208" t="str">
            <v>دستمزد و مزايا</v>
          </cell>
          <cell r="F1208" t="str">
            <v>دستمزد ثابت</v>
          </cell>
          <cell r="G1208" t="str">
            <v>800103</v>
          </cell>
          <cell r="H1208" t="str">
            <v>مرکز ساخت و توليد</v>
          </cell>
          <cell r="P1208" t="str">
            <v>224</v>
          </cell>
        </row>
        <row r="1209">
          <cell r="A1209">
            <v>2200</v>
          </cell>
          <cell r="B1209" t="str">
            <v>880001800100</v>
          </cell>
          <cell r="C1209" t="str">
            <v>880</v>
          </cell>
          <cell r="D1209" t="str">
            <v>880001</v>
          </cell>
          <cell r="E1209" t="str">
            <v>دستمزد و مزايا</v>
          </cell>
          <cell r="F1209" t="str">
            <v>دستمزد ثابت</v>
          </cell>
          <cell r="G1209" t="str">
            <v>800100</v>
          </cell>
          <cell r="H1209" t="str">
            <v>مونتاژ</v>
          </cell>
          <cell r="P1209" t="str">
            <v>220</v>
          </cell>
        </row>
        <row r="1210">
          <cell r="A1210">
            <v>2300</v>
          </cell>
          <cell r="B1210" t="str">
            <v>880001800303</v>
          </cell>
          <cell r="C1210" t="str">
            <v>880</v>
          </cell>
          <cell r="D1210" t="str">
            <v>880001</v>
          </cell>
          <cell r="E1210" t="str">
            <v>دستمزد و مزايا</v>
          </cell>
          <cell r="F1210" t="str">
            <v>دستمزد ثابت</v>
          </cell>
          <cell r="G1210" t="str">
            <v>800303</v>
          </cell>
          <cell r="H1210" t="str">
            <v>برنامه ريزي</v>
          </cell>
          <cell r="P1210" t="str">
            <v>230</v>
          </cell>
        </row>
        <row r="1211">
          <cell r="A1211">
            <v>2400</v>
          </cell>
          <cell r="B1211" t="str">
            <v>880001800403</v>
          </cell>
          <cell r="C1211" t="str">
            <v>880</v>
          </cell>
          <cell r="D1211" t="str">
            <v>880001</v>
          </cell>
          <cell r="E1211" t="str">
            <v>دستمزد و مزايا</v>
          </cell>
          <cell r="F1211" t="str">
            <v>دستمزد ثابت</v>
          </cell>
          <cell r="G1211" t="str">
            <v>800403</v>
          </cell>
          <cell r="H1211" t="str">
            <v>امو ر اداري</v>
          </cell>
          <cell r="P1211" t="str">
            <v>240</v>
          </cell>
        </row>
        <row r="1212">
          <cell r="A1212">
            <v>2240</v>
          </cell>
          <cell r="B1212" t="str">
            <v>880001800104</v>
          </cell>
          <cell r="C1212" t="str">
            <v>880</v>
          </cell>
          <cell r="D1212" t="str">
            <v>880001</v>
          </cell>
          <cell r="E1212" t="str">
            <v>دستمزد و مزايا</v>
          </cell>
          <cell r="F1212" t="str">
            <v>دستمزد ثابت</v>
          </cell>
          <cell r="G1212" t="str">
            <v>800104</v>
          </cell>
          <cell r="H1212" t="str">
            <v>کنترل کيفي</v>
          </cell>
          <cell r="P1212" t="str">
            <v>224</v>
          </cell>
        </row>
        <row r="1213">
          <cell r="A1213">
            <v>2300</v>
          </cell>
          <cell r="B1213" t="str">
            <v>880001800302</v>
          </cell>
          <cell r="C1213" t="str">
            <v>880</v>
          </cell>
          <cell r="D1213" t="str">
            <v>880001</v>
          </cell>
          <cell r="E1213" t="str">
            <v>دستمزد و مزايا</v>
          </cell>
          <cell r="F1213" t="str">
            <v>دستمزد ثابت</v>
          </cell>
          <cell r="G1213" t="str">
            <v>800302</v>
          </cell>
          <cell r="H1213" t="str">
            <v>خدمات فني</v>
          </cell>
          <cell r="P1213" t="str">
            <v>230</v>
          </cell>
        </row>
        <row r="1214">
          <cell r="A1214">
            <v>2261</v>
          </cell>
          <cell r="B1214" t="str">
            <v>880001800202</v>
          </cell>
          <cell r="C1214" t="str">
            <v>880</v>
          </cell>
          <cell r="D1214" t="str">
            <v>880001</v>
          </cell>
          <cell r="E1214" t="str">
            <v>دستمزد و مزايا</v>
          </cell>
          <cell r="F1214" t="str">
            <v>دستمزد ثابت</v>
          </cell>
          <cell r="G1214" t="str">
            <v>800202</v>
          </cell>
          <cell r="H1214" t="str">
            <v>عمومي ساخت و توليد</v>
          </cell>
          <cell r="P1214" t="str">
            <v>226</v>
          </cell>
        </row>
        <row r="1215">
          <cell r="A1215">
            <v>2400</v>
          </cell>
          <cell r="B1215" t="str">
            <v>880001800401</v>
          </cell>
          <cell r="C1215" t="str">
            <v>880</v>
          </cell>
          <cell r="D1215" t="str">
            <v>880001</v>
          </cell>
          <cell r="E1215" t="str">
            <v>دستمزد و مزايا</v>
          </cell>
          <cell r="F1215" t="str">
            <v>دستمزد ثابت</v>
          </cell>
          <cell r="G1215" t="str">
            <v>800401</v>
          </cell>
          <cell r="H1215" t="str">
            <v>مديريت</v>
          </cell>
          <cell r="P1215" t="str">
            <v>240</v>
          </cell>
        </row>
        <row r="1216">
          <cell r="A1216">
            <v>2400</v>
          </cell>
          <cell r="B1216" t="str">
            <v>880001800400</v>
          </cell>
          <cell r="C1216" t="str">
            <v>880</v>
          </cell>
          <cell r="D1216" t="str">
            <v>880001</v>
          </cell>
          <cell r="E1216" t="str">
            <v>دستمزد و مزايا</v>
          </cell>
          <cell r="F1216" t="str">
            <v>دستمزد ثابت</v>
          </cell>
          <cell r="G1216" t="str">
            <v>800400</v>
          </cell>
          <cell r="H1216" t="str">
            <v>امور مالي</v>
          </cell>
          <cell r="P1216" t="str">
            <v>240</v>
          </cell>
        </row>
        <row r="1217">
          <cell r="A1217">
            <v>2240</v>
          </cell>
          <cell r="B1217" t="str">
            <v>880001800101</v>
          </cell>
          <cell r="C1217" t="str">
            <v>880</v>
          </cell>
          <cell r="D1217" t="str">
            <v>880001</v>
          </cell>
          <cell r="E1217" t="str">
            <v>دستمزد و مزايا</v>
          </cell>
          <cell r="F1217" t="str">
            <v>دستمزد ثابت</v>
          </cell>
          <cell r="G1217" t="str">
            <v>800101</v>
          </cell>
          <cell r="H1217" t="str">
            <v>تحقيقات مهندسي</v>
          </cell>
          <cell r="P1217" t="str">
            <v>224</v>
          </cell>
        </row>
        <row r="1218">
          <cell r="A1218">
            <v>2240</v>
          </cell>
          <cell r="B1218" t="str">
            <v>880001800107</v>
          </cell>
          <cell r="C1218" t="str">
            <v>880</v>
          </cell>
          <cell r="D1218" t="str">
            <v>880001</v>
          </cell>
          <cell r="E1218" t="str">
            <v>دستمزد و مزايا</v>
          </cell>
          <cell r="F1218" t="str">
            <v>دستمزد ثابت</v>
          </cell>
          <cell r="G1218" t="str">
            <v>800107</v>
          </cell>
          <cell r="H1218" t="str">
            <v>خط گيج</v>
          </cell>
          <cell r="P1218" t="str">
            <v>224</v>
          </cell>
        </row>
        <row r="1219">
          <cell r="A1219">
            <v>2300</v>
          </cell>
          <cell r="B1219" t="str">
            <v>880001800301</v>
          </cell>
          <cell r="C1219" t="str">
            <v>880</v>
          </cell>
          <cell r="D1219" t="str">
            <v>880001</v>
          </cell>
          <cell r="E1219" t="str">
            <v>دستمزد و مزايا</v>
          </cell>
          <cell r="F1219" t="str">
            <v>دستمزد ثابت</v>
          </cell>
          <cell r="G1219" t="str">
            <v>800301</v>
          </cell>
          <cell r="H1219" t="str">
            <v>حراست</v>
          </cell>
          <cell r="P1219" t="str">
            <v>230</v>
          </cell>
        </row>
        <row r="1220">
          <cell r="A1220">
            <v>2500</v>
          </cell>
          <cell r="B1220" t="str">
            <v>880001800500</v>
          </cell>
          <cell r="C1220" t="str">
            <v>880</v>
          </cell>
          <cell r="D1220" t="str">
            <v>880001</v>
          </cell>
          <cell r="E1220" t="str">
            <v>دستمزد و مزايا</v>
          </cell>
          <cell r="F1220" t="str">
            <v>دستمزد ثابت</v>
          </cell>
          <cell r="G1220" t="str">
            <v>800500</v>
          </cell>
          <cell r="H1220" t="str">
            <v>فروش</v>
          </cell>
          <cell r="P1220" t="str">
            <v>250</v>
          </cell>
        </row>
        <row r="1221">
          <cell r="A1221">
            <v>2300</v>
          </cell>
          <cell r="B1221" t="str">
            <v>880001800304</v>
          </cell>
          <cell r="C1221" t="str">
            <v>880</v>
          </cell>
          <cell r="D1221" t="str">
            <v>880001</v>
          </cell>
          <cell r="E1221" t="str">
            <v>دستمزد و مزايا</v>
          </cell>
          <cell r="F1221" t="str">
            <v>دستمزد ثابت</v>
          </cell>
          <cell r="G1221" t="str">
            <v>800304</v>
          </cell>
          <cell r="H1221" t="str">
            <v>تدارکات و تامين قطعات</v>
          </cell>
          <cell r="P1221" t="str">
            <v>230</v>
          </cell>
        </row>
        <row r="1222">
          <cell r="A1222">
            <v>2240</v>
          </cell>
          <cell r="B1222" t="str">
            <v>880001800105</v>
          </cell>
          <cell r="C1222" t="str">
            <v>880</v>
          </cell>
          <cell r="D1222" t="str">
            <v>880001</v>
          </cell>
          <cell r="E1222" t="str">
            <v>دستمزد و مزايا</v>
          </cell>
          <cell r="F1222" t="str">
            <v>دستمزد ثابت</v>
          </cell>
          <cell r="G1222" t="str">
            <v>800105</v>
          </cell>
          <cell r="H1222" t="str">
            <v>مترولوژي</v>
          </cell>
          <cell r="P1222" t="str">
            <v>224</v>
          </cell>
        </row>
        <row r="1223">
          <cell r="A1223">
            <v>2400</v>
          </cell>
          <cell r="B1223" t="str">
            <v>880001800402</v>
          </cell>
          <cell r="C1223" t="str">
            <v>880</v>
          </cell>
          <cell r="D1223" t="str">
            <v>880001</v>
          </cell>
          <cell r="E1223" t="str">
            <v>دستمزد و مزايا</v>
          </cell>
          <cell r="F1223" t="str">
            <v>دستمزد ثابت</v>
          </cell>
          <cell r="G1223" t="str">
            <v>800402</v>
          </cell>
          <cell r="H1223" t="str">
            <v>دفتر تهران</v>
          </cell>
          <cell r="P1223" t="str">
            <v>240</v>
          </cell>
        </row>
        <row r="1224">
          <cell r="A1224">
            <v>2261</v>
          </cell>
          <cell r="B1224" t="str">
            <v>880001800203</v>
          </cell>
          <cell r="C1224" t="str">
            <v>880</v>
          </cell>
          <cell r="D1224" t="str">
            <v>880001</v>
          </cell>
          <cell r="E1224" t="str">
            <v>دستمزد و مزايا</v>
          </cell>
          <cell r="F1224" t="str">
            <v>دستمزد ثابت</v>
          </cell>
          <cell r="G1224" t="str">
            <v>800203</v>
          </cell>
          <cell r="H1224" t="str">
            <v>عمومي کنترل کيفي</v>
          </cell>
          <cell r="P1224" t="str">
            <v>226</v>
          </cell>
        </row>
        <row r="1225">
          <cell r="A1225">
            <v>2261</v>
          </cell>
          <cell r="B1225" t="str">
            <v>880001800206</v>
          </cell>
          <cell r="C1225" t="str">
            <v>880</v>
          </cell>
          <cell r="D1225" t="str">
            <v>880001</v>
          </cell>
          <cell r="E1225" t="str">
            <v>دستمزد و مزايا</v>
          </cell>
          <cell r="F1225" t="str">
            <v>دستمزد ثابت</v>
          </cell>
          <cell r="G1225" t="str">
            <v>800206</v>
          </cell>
          <cell r="H1225" t="str">
            <v>عمومي خط گيج</v>
          </cell>
          <cell r="P1225" t="str">
            <v>226</v>
          </cell>
        </row>
        <row r="1226">
          <cell r="A1226">
            <v>2300</v>
          </cell>
          <cell r="B1226" t="str">
            <v>880001800305</v>
          </cell>
          <cell r="C1226" t="str">
            <v>880</v>
          </cell>
          <cell r="D1226" t="str">
            <v>880001</v>
          </cell>
          <cell r="E1226" t="str">
            <v>دستمزد و مزايا</v>
          </cell>
          <cell r="F1226" t="str">
            <v>دستمزد ثابت</v>
          </cell>
          <cell r="G1226" t="str">
            <v>800305</v>
          </cell>
          <cell r="H1226" t="str">
            <v>طرح و توسعه سيستمها</v>
          </cell>
          <cell r="P1226" t="str">
            <v>230</v>
          </cell>
        </row>
        <row r="1227">
          <cell r="A1227">
            <v>2221</v>
          </cell>
          <cell r="B1227" t="str">
            <v>880001800200</v>
          </cell>
          <cell r="C1227" t="str">
            <v>880</v>
          </cell>
          <cell r="D1227" t="str">
            <v>880001</v>
          </cell>
          <cell r="E1227" t="str">
            <v>دستمزد و مزايا</v>
          </cell>
          <cell r="F1227" t="str">
            <v>دستمزد ثابت</v>
          </cell>
          <cell r="G1227" t="str">
            <v>800200</v>
          </cell>
          <cell r="H1227" t="str">
            <v>عمومي مونتاژ</v>
          </cell>
          <cell r="P1227" t="str">
            <v>222</v>
          </cell>
        </row>
        <row r="1228">
          <cell r="A1228">
            <v>2261</v>
          </cell>
          <cell r="B1228" t="str">
            <v>880001800201</v>
          </cell>
          <cell r="C1228" t="str">
            <v>880</v>
          </cell>
          <cell r="D1228" t="str">
            <v>880001</v>
          </cell>
          <cell r="E1228" t="str">
            <v>دستمزد و مزايا</v>
          </cell>
          <cell r="F1228" t="str">
            <v>دستمزد ثابت</v>
          </cell>
          <cell r="G1228" t="str">
            <v>800201</v>
          </cell>
          <cell r="H1228" t="str">
            <v>عمومي تحقيقات و مهندسي</v>
          </cell>
          <cell r="P1228" t="str">
            <v>226</v>
          </cell>
        </row>
        <row r="1229">
          <cell r="A1229">
            <v>2240</v>
          </cell>
          <cell r="B1229" t="str">
            <v>880001800102</v>
          </cell>
          <cell r="C1229" t="str">
            <v>880</v>
          </cell>
          <cell r="D1229" t="str">
            <v>880001</v>
          </cell>
          <cell r="E1229" t="str">
            <v>دستمزد و مزايا</v>
          </cell>
          <cell r="F1229" t="str">
            <v>دستمزد ثابت</v>
          </cell>
          <cell r="G1229" t="str">
            <v>800102</v>
          </cell>
          <cell r="H1229" t="str">
            <v>عمليات حرارتي و آبکاري</v>
          </cell>
          <cell r="P1229" t="str">
            <v>224</v>
          </cell>
        </row>
        <row r="1230">
          <cell r="A1230">
            <v>2240</v>
          </cell>
          <cell r="B1230" t="str">
            <v>880001800106</v>
          </cell>
          <cell r="C1230" t="str">
            <v>880</v>
          </cell>
          <cell r="D1230" t="str">
            <v>880001</v>
          </cell>
          <cell r="E1230" t="str">
            <v>دستمزد و مزايا</v>
          </cell>
          <cell r="F1230" t="str">
            <v>دستمزد ثابت</v>
          </cell>
          <cell r="G1230" t="str">
            <v>800106</v>
          </cell>
          <cell r="H1230" t="str">
            <v>تست مواد وشيمي</v>
          </cell>
          <cell r="P1230" t="str">
            <v>224</v>
          </cell>
        </row>
        <row r="1231">
          <cell r="A1231">
            <v>2240</v>
          </cell>
          <cell r="B1231" t="str">
            <v>880002800103</v>
          </cell>
          <cell r="C1231" t="str">
            <v>880</v>
          </cell>
          <cell r="D1231" t="str">
            <v>880002</v>
          </cell>
          <cell r="E1231" t="str">
            <v>دستمزد و مزايا</v>
          </cell>
          <cell r="F1231" t="str">
            <v>اضافه كاري</v>
          </cell>
          <cell r="G1231" t="str">
            <v>800103</v>
          </cell>
          <cell r="H1231" t="str">
            <v>مرکز ساخت و توليد</v>
          </cell>
          <cell r="P1231" t="str">
            <v>224</v>
          </cell>
        </row>
        <row r="1232">
          <cell r="A1232">
            <v>2300</v>
          </cell>
          <cell r="B1232" t="str">
            <v>880002800302</v>
          </cell>
          <cell r="C1232" t="str">
            <v>880</v>
          </cell>
          <cell r="D1232" t="str">
            <v>880002</v>
          </cell>
          <cell r="E1232" t="str">
            <v>دستمزد و مزايا</v>
          </cell>
          <cell r="F1232" t="str">
            <v>اضافه كاري</v>
          </cell>
          <cell r="G1232" t="str">
            <v>800302</v>
          </cell>
          <cell r="H1232" t="str">
            <v>خدمات فني</v>
          </cell>
          <cell r="P1232" t="str">
            <v>230</v>
          </cell>
        </row>
        <row r="1233">
          <cell r="A1233">
            <v>2300</v>
          </cell>
          <cell r="B1233" t="str">
            <v>880002800303</v>
          </cell>
          <cell r="C1233" t="str">
            <v>880</v>
          </cell>
          <cell r="D1233" t="str">
            <v>880002</v>
          </cell>
          <cell r="E1233" t="str">
            <v>دستمزد و مزايا</v>
          </cell>
          <cell r="F1233" t="str">
            <v>اضافه كاري</v>
          </cell>
          <cell r="G1233" t="str">
            <v>800303</v>
          </cell>
          <cell r="H1233" t="str">
            <v>برنامه ريزي</v>
          </cell>
          <cell r="P1233" t="str">
            <v>230</v>
          </cell>
        </row>
        <row r="1234">
          <cell r="A1234">
            <v>2400</v>
          </cell>
          <cell r="B1234" t="str">
            <v>880002800401</v>
          </cell>
          <cell r="C1234" t="str">
            <v>880</v>
          </cell>
          <cell r="D1234" t="str">
            <v>880002</v>
          </cell>
          <cell r="E1234" t="str">
            <v>دستمزد و مزايا</v>
          </cell>
          <cell r="F1234" t="str">
            <v>اضافه كاري</v>
          </cell>
          <cell r="G1234" t="str">
            <v>800401</v>
          </cell>
          <cell r="H1234" t="str">
            <v>مديريت</v>
          </cell>
          <cell r="P1234" t="str">
            <v>240</v>
          </cell>
        </row>
        <row r="1235">
          <cell r="A1235">
            <v>2400</v>
          </cell>
          <cell r="B1235" t="str">
            <v>880002800403</v>
          </cell>
          <cell r="C1235" t="str">
            <v>880</v>
          </cell>
          <cell r="D1235" t="str">
            <v>880002</v>
          </cell>
          <cell r="E1235" t="str">
            <v>دستمزد و مزايا</v>
          </cell>
          <cell r="F1235" t="str">
            <v>اضافه كاري</v>
          </cell>
          <cell r="G1235" t="str">
            <v>800403</v>
          </cell>
          <cell r="H1235" t="str">
            <v>امو ر اداري</v>
          </cell>
          <cell r="P1235" t="str">
            <v>240</v>
          </cell>
        </row>
        <row r="1236">
          <cell r="A1236">
            <v>2300</v>
          </cell>
          <cell r="B1236" t="str">
            <v>880002800301</v>
          </cell>
          <cell r="C1236" t="str">
            <v>880</v>
          </cell>
          <cell r="D1236" t="str">
            <v>880002</v>
          </cell>
          <cell r="E1236" t="str">
            <v>دستمزد و مزايا</v>
          </cell>
          <cell r="F1236" t="str">
            <v>اضافه كاري</v>
          </cell>
          <cell r="G1236" t="str">
            <v>800301</v>
          </cell>
          <cell r="H1236" t="str">
            <v>حراست</v>
          </cell>
          <cell r="P1236" t="str">
            <v>230</v>
          </cell>
        </row>
        <row r="1237">
          <cell r="A1237">
            <v>2261</v>
          </cell>
          <cell r="B1237" t="str">
            <v>880002800202</v>
          </cell>
          <cell r="C1237" t="str">
            <v>880</v>
          </cell>
          <cell r="D1237" t="str">
            <v>880002</v>
          </cell>
          <cell r="E1237" t="str">
            <v>دستمزد و مزايا</v>
          </cell>
          <cell r="F1237" t="str">
            <v>اضافه كاري</v>
          </cell>
          <cell r="G1237" t="str">
            <v>800202</v>
          </cell>
          <cell r="H1237" t="str">
            <v>عمومي ساخت و توليد</v>
          </cell>
          <cell r="P1237" t="str">
            <v>226</v>
          </cell>
        </row>
        <row r="1238">
          <cell r="A1238">
            <v>2200</v>
          </cell>
          <cell r="B1238" t="str">
            <v>880002800100</v>
          </cell>
          <cell r="C1238" t="str">
            <v>880</v>
          </cell>
          <cell r="D1238" t="str">
            <v>880002</v>
          </cell>
          <cell r="E1238" t="str">
            <v>دستمزد و مزايا</v>
          </cell>
          <cell r="F1238" t="str">
            <v>اضافه كاري</v>
          </cell>
          <cell r="G1238" t="str">
            <v>800100</v>
          </cell>
          <cell r="H1238" t="str">
            <v>مونتاژ</v>
          </cell>
          <cell r="P1238" t="str">
            <v>220</v>
          </cell>
        </row>
        <row r="1239">
          <cell r="A1239">
            <v>2240</v>
          </cell>
          <cell r="B1239" t="str">
            <v>880002800104</v>
          </cell>
          <cell r="C1239" t="str">
            <v>880</v>
          </cell>
          <cell r="D1239" t="str">
            <v>880002</v>
          </cell>
          <cell r="E1239" t="str">
            <v>دستمزد و مزايا</v>
          </cell>
          <cell r="F1239" t="str">
            <v>اضافه كاري</v>
          </cell>
          <cell r="G1239" t="str">
            <v>800104</v>
          </cell>
          <cell r="H1239" t="str">
            <v>کنترل کيفي</v>
          </cell>
          <cell r="P1239" t="str">
            <v>224</v>
          </cell>
        </row>
        <row r="1240">
          <cell r="A1240">
            <v>2400</v>
          </cell>
          <cell r="B1240" t="str">
            <v>880002800400</v>
          </cell>
          <cell r="C1240" t="str">
            <v>880</v>
          </cell>
          <cell r="D1240" t="str">
            <v>880002</v>
          </cell>
          <cell r="E1240" t="str">
            <v>دستمزد و مزايا</v>
          </cell>
          <cell r="F1240" t="str">
            <v>اضافه كاري</v>
          </cell>
          <cell r="G1240" t="str">
            <v>800400</v>
          </cell>
          <cell r="H1240" t="str">
            <v>امور مالي</v>
          </cell>
          <cell r="P1240" t="str">
            <v>240</v>
          </cell>
        </row>
        <row r="1241">
          <cell r="A1241">
            <v>2240</v>
          </cell>
          <cell r="B1241" t="str">
            <v>880002800107</v>
          </cell>
          <cell r="C1241" t="str">
            <v>880</v>
          </cell>
          <cell r="D1241" t="str">
            <v>880002</v>
          </cell>
          <cell r="E1241" t="str">
            <v>دستمزد و مزايا</v>
          </cell>
          <cell r="F1241" t="str">
            <v>اضافه كاري</v>
          </cell>
          <cell r="G1241" t="str">
            <v>800107</v>
          </cell>
          <cell r="H1241" t="str">
            <v>خط گيج</v>
          </cell>
          <cell r="P1241" t="str">
            <v>224</v>
          </cell>
        </row>
        <row r="1242">
          <cell r="A1242">
            <v>2240</v>
          </cell>
          <cell r="B1242" t="str">
            <v>880002800101</v>
          </cell>
          <cell r="C1242" t="str">
            <v>880</v>
          </cell>
          <cell r="D1242" t="str">
            <v>880002</v>
          </cell>
          <cell r="E1242" t="str">
            <v>دستمزد و مزايا</v>
          </cell>
          <cell r="F1242" t="str">
            <v>اضافه كاري</v>
          </cell>
          <cell r="G1242" t="str">
            <v>800101</v>
          </cell>
          <cell r="H1242" t="str">
            <v>تحقيقات مهندسي</v>
          </cell>
          <cell r="P1242" t="str">
            <v>224</v>
          </cell>
        </row>
        <row r="1243">
          <cell r="A1243">
            <v>2300</v>
          </cell>
          <cell r="B1243" t="str">
            <v>880002800304</v>
          </cell>
          <cell r="C1243" t="str">
            <v>880</v>
          </cell>
          <cell r="D1243" t="str">
            <v>880002</v>
          </cell>
          <cell r="E1243" t="str">
            <v>دستمزد و مزايا</v>
          </cell>
          <cell r="F1243" t="str">
            <v>اضافه كاري</v>
          </cell>
          <cell r="G1243" t="str">
            <v>800304</v>
          </cell>
          <cell r="H1243" t="str">
            <v>تدارکات و تامين قطعات</v>
          </cell>
          <cell r="P1243" t="str">
            <v>230</v>
          </cell>
        </row>
        <row r="1244">
          <cell r="A1244">
            <v>2500</v>
          </cell>
          <cell r="B1244" t="str">
            <v>880002800500</v>
          </cell>
          <cell r="C1244" t="str">
            <v>880</v>
          </cell>
          <cell r="D1244" t="str">
            <v>880002</v>
          </cell>
          <cell r="E1244" t="str">
            <v>دستمزد و مزايا</v>
          </cell>
          <cell r="F1244" t="str">
            <v>اضافه كاري</v>
          </cell>
          <cell r="G1244" t="str">
            <v>800500</v>
          </cell>
          <cell r="H1244" t="str">
            <v>فروش</v>
          </cell>
          <cell r="P1244" t="str">
            <v>250</v>
          </cell>
        </row>
        <row r="1245">
          <cell r="A1245">
            <v>2261</v>
          </cell>
          <cell r="B1245" t="str">
            <v>880002800206</v>
          </cell>
          <cell r="C1245" t="str">
            <v>880</v>
          </cell>
          <cell r="D1245" t="str">
            <v>880002</v>
          </cell>
          <cell r="E1245" t="str">
            <v>دستمزد و مزايا</v>
          </cell>
          <cell r="F1245" t="str">
            <v>اضافه كاري</v>
          </cell>
          <cell r="G1245" t="str">
            <v>800206</v>
          </cell>
          <cell r="H1245" t="str">
            <v>عمومي خط گيج</v>
          </cell>
          <cell r="P1245" t="str">
            <v>226</v>
          </cell>
        </row>
        <row r="1246">
          <cell r="A1246">
            <v>2240</v>
          </cell>
          <cell r="B1246" t="str">
            <v>880002800105</v>
          </cell>
          <cell r="C1246" t="str">
            <v>880</v>
          </cell>
          <cell r="D1246" t="str">
            <v>880002</v>
          </cell>
          <cell r="E1246" t="str">
            <v>دستمزد و مزايا</v>
          </cell>
          <cell r="F1246" t="str">
            <v>اضافه كاري</v>
          </cell>
          <cell r="G1246" t="str">
            <v>800105</v>
          </cell>
          <cell r="H1246" t="str">
            <v>مترولوژي</v>
          </cell>
          <cell r="P1246" t="str">
            <v>224</v>
          </cell>
        </row>
        <row r="1247">
          <cell r="A1247">
            <v>2261</v>
          </cell>
          <cell r="B1247" t="str">
            <v>880002800203</v>
          </cell>
          <cell r="C1247" t="str">
            <v>880</v>
          </cell>
          <cell r="D1247" t="str">
            <v>880002</v>
          </cell>
          <cell r="E1247" t="str">
            <v>دستمزد و مزايا</v>
          </cell>
          <cell r="F1247" t="str">
            <v>اضافه كاري</v>
          </cell>
          <cell r="G1247" t="str">
            <v>800203</v>
          </cell>
          <cell r="H1247" t="str">
            <v>عمومي کنترل کيفي</v>
          </cell>
          <cell r="P1247" t="str">
            <v>226</v>
          </cell>
        </row>
        <row r="1248">
          <cell r="A1248">
            <v>2221</v>
          </cell>
          <cell r="B1248" t="str">
            <v>880002800200</v>
          </cell>
          <cell r="C1248" t="str">
            <v>880</v>
          </cell>
          <cell r="D1248" t="str">
            <v>880002</v>
          </cell>
          <cell r="E1248" t="str">
            <v>دستمزد و مزايا</v>
          </cell>
          <cell r="F1248" t="str">
            <v>اضافه كاري</v>
          </cell>
          <cell r="G1248" t="str">
            <v>800200</v>
          </cell>
          <cell r="H1248" t="str">
            <v>عمومي مونتاژ</v>
          </cell>
          <cell r="P1248" t="str">
            <v>222</v>
          </cell>
        </row>
        <row r="1249">
          <cell r="A1249">
            <v>2300</v>
          </cell>
          <cell r="B1249" t="str">
            <v>880002800305</v>
          </cell>
          <cell r="C1249" t="str">
            <v>880</v>
          </cell>
          <cell r="D1249" t="str">
            <v>880002</v>
          </cell>
          <cell r="E1249" t="str">
            <v>دستمزد و مزايا</v>
          </cell>
          <cell r="F1249" t="str">
            <v>اضافه كاري</v>
          </cell>
          <cell r="G1249" t="str">
            <v>800305</v>
          </cell>
          <cell r="H1249" t="str">
            <v>طرح و توسعه سيستمها</v>
          </cell>
          <cell r="P1249" t="str">
            <v>230</v>
          </cell>
        </row>
        <row r="1250">
          <cell r="A1250">
            <v>2261</v>
          </cell>
          <cell r="B1250" t="str">
            <v>880002800201</v>
          </cell>
          <cell r="C1250" t="str">
            <v>880</v>
          </cell>
          <cell r="D1250" t="str">
            <v>880002</v>
          </cell>
          <cell r="E1250" t="str">
            <v>دستمزد و مزايا</v>
          </cell>
          <cell r="F1250" t="str">
            <v>اضافه كاري</v>
          </cell>
          <cell r="G1250" t="str">
            <v>800201</v>
          </cell>
          <cell r="H1250" t="str">
            <v>عمومي تحقيقات و مهندسي</v>
          </cell>
          <cell r="P1250" t="str">
            <v>226</v>
          </cell>
        </row>
        <row r="1251">
          <cell r="A1251">
            <v>2240</v>
          </cell>
          <cell r="B1251" t="str">
            <v>880002800102</v>
          </cell>
          <cell r="C1251" t="str">
            <v>880</v>
          </cell>
          <cell r="D1251" t="str">
            <v>880002</v>
          </cell>
          <cell r="E1251" t="str">
            <v>دستمزد و مزايا</v>
          </cell>
          <cell r="F1251" t="str">
            <v>اضافه كاري</v>
          </cell>
          <cell r="G1251" t="str">
            <v>800102</v>
          </cell>
          <cell r="H1251" t="str">
            <v>عمليات حرارتي و آبکاري</v>
          </cell>
          <cell r="P1251" t="str">
            <v>224</v>
          </cell>
        </row>
        <row r="1252">
          <cell r="A1252">
            <v>2400</v>
          </cell>
          <cell r="B1252" t="str">
            <v>880002800402</v>
          </cell>
          <cell r="C1252" t="str">
            <v>880</v>
          </cell>
          <cell r="D1252" t="str">
            <v>880002</v>
          </cell>
          <cell r="E1252" t="str">
            <v>دستمزد و مزايا</v>
          </cell>
          <cell r="F1252" t="str">
            <v>اضافه كاري</v>
          </cell>
          <cell r="G1252" t="str">
            <v>800402</v>
          </cell>
          <cell r="H1252" t="str">
            <v>دفتر تهران</v>
          </cell>
          <cell r="P1252" t="str">
            <v>240</v>
          </cell>
        </row>
        <row r="1253">
          <cell r="A1253">
            <v>2240</v>
          </cell>
          <cell r="B1253" t="str">
            <v>880002800106</v>
          </cell>
          <cell r="C1253" t="str">
            <v>880</v>
          </cell>
          <cell r="D1253" t="str">
            <v>880002</v>
          </cell>
          <cell r="E1253" t="str">
            <v>دستمزد و مزايا</v>
          </cell>
          <cell r="F1253" t="str">
            <v>اضافه كاري</v>
          </cell>
          <cell r="G1253" t="str">
            <v>800106</v>
          </cell>
          <cell r="H1253" t="str">
            <v>تست مواد وشيمي</v>
          </cell>
          <cell r="P1253" t="str">
            <v>224</v>
          </cell>
        </row>
        <row r="1254">
          <cell r="A1254">
            <v>2240</v>
          </cell>
          <cell r="B1254" t="str">
            <v>880003800103</v>
          </cell>
          <cell r="C1254" t="str">
            <v>880</v>
          </cell>
          <cell r="D1254" t="str">
            <v>880003</v>
          </cell>
          <cell r="E1254" t="str">
            <v>دستمزد و مزايا</v>
          </cell>
          <cell r="F1254" t="str">
            <v>نوبت كاري</v>
          </cell>
          <cell r="G1254" t="str">
            <v>800103</v>
          </cell>
          <cell r="H1254" t="str">
            <v>مرکز ساخت و توليد</v>
          </cell>
          <cell r="P1254" t="str">
            <v>224</v>
          </cell>
        </row>
        <row r="1255">
          <cell r="A1255">
            <v>2200</v>
          </cell>
          <cell r="B1255" t="str">
            <v>880003800100</v>
          </cell>
          <cell r="C1255" t="str">
            <v>880</v>
          </cell>
          <cell r="D1255" t="str">
            <v>880003</v>
          </cell>
          <cell r="E1255" t="str">
            <v>دستمزد و مزايا</v>
          </cell>
          <cell r="F1255" t="str">
            <v>نوبت كاري</v>
          </cell>
          <cell r="G1255" t="str">
            <v>800100</v>
          </cell>
          <cell r="H1255" t="str">
            <v>مونتاژ</v>
          </cell>
          <cell r="P1255" t="str">
            <v>220</v>
          </cell>
        </row>
        <row r="1256">
          <cell r="A1256">
            <v>2261</v>
          </cell>
          <cell r="B1256" t="str">
            <v>880003800202</v>
          </cell>
          <cell r="C1256" t="str">
            <v>880</v>
          </cell>
          <cell r="D1256" t="str">
            <v>880003</v>
          </cell>
          <cell r="E1256" t="str">
            <v>دستمزد و مزايا</v>
          </cell>
          <cell r="F1256" t="str">
            <v>نوبت كاري</v>
          </cell>
          <cell r="G1256" t="str">
            <v>800202</v>
          </cell>
          <cell r="H1256" t="str">
            <v>عمومي ساخت و توليد</v>
          </cell>
          <cell r="P1256" t="str">
            <v>226</v>
          </cell>
        </row>
        <row r="1257">
          <cell r="A1257">
            <v>2300</v>
          </cell>
          <cell r="B1257" t="str">
            <v>880003800302</v>
          </cell>
          <cell r="C1257" t="str">
            <v>880</v>
          </cell>
          <cell r="D1257" t="str">
            <v>880003</v>
          </cell>
          <cell r="E1257" t="str">
            <v>دستمزد و مزايا</v>
          </cell>
          <cell r="F1257" t="str">
            <v>نوبت كاري</v>
          </cell>
          <cell r="G1257" t="str">
            <v>800302</v>
          </cell>
          <cell r="H1257" t="str">
            <v>خدمات فني</v>
          </cell>
          <cell r="P1257" t="str">
            <v>230</v>
          </cell>
        </row>
        <row r="1258">
          <cell r="A1258">
            <v>2300</v>
          </cell>
          <cell r="B1258" t="str">
            <v>880003800301</v>
          </cell>
          <cell r="C1258" t="str">
            <v>880</v>
          </cell>
          <cell r="D1258" t="str">
            <v>880003</v>
          </cell>
          <cell r="E1258" t="str">
            <v>دستمزد و مزايا</v>
          </cell>
          <cell r="F1258" t="str">
            <v>نوبت كاري</v>
          </cell>
          <cell r="G1258" t="str">
            <v>800301</v>
          </cell>
          <cell r="H1258" t="str">
            <v>حراست</v>
          </cell>
          <cell r="P1258" t="str">
            <v>230</v>
          </cell>
        </row>
        <row r="1259">
          <cell r="A1259">
            <v>2240</v>
          </cell>
          <cell r="B1259" t="str">
            <v>880004800103</v>
          </cell>
          <cell r="C1259" t="str">
            <v>880</v>
          </cell>
          <cell r="D1259" t="str">
            <v>880004</v>
          </cell>
          <cell r="E1259" t="str">
            <v>دستمزد و مزايا</v>
          </cell>
          <cell r="F1259" t="str">
            <v>حق اولاد</v>
          </cell>
          <cell r="G1259" t="str">
            <v>800103</v>
          </cell>
          <cell r="H1259" t="str">
            <v>مرکز ساخت و توليد</v>
          </cell>
          <cell r="P1259" t="str">
            <v>224</v>
          </cell>
        </row>
        <row r="1260">
          <cell r="A1260">
            <v>2200</v>
          </cell>
          <cell r="B1260" t="str">
            <v>880004800100</v>
          </cell>
          <cell r="C1260" t="str">
            <v>880</v>
          </cell>
          <cell r="D1260" t="str">
            <v>880004</v>
          </cell>
          <cell r="E1260" t="str">
            <v>دستمزد و مزايا</v>
          </cell>
          <cell r="F1260" t="str">
            <v>حق اولاد</v>
          </cell>
          <cell r="G1260" t="str">
            <v>800100</v>
          </cell>
          <cell r="H1260" t="str">
            <v>مونتاژ</v>
          </cell>
          <cell r="P1260" t="str">
            <v>220</v>
          </cell>
        </row>
        <row r="1261">
          <cell r="A1261">
            <v>2300</v>
          </cell>
          <cell r="B1261" t="str">
            <v>880004800303</v>
          </cell>
          <cell r="C1261" t="str">
            <v>880</v>
          </cell>
          <cell r="D1261" t="str">
            <v>880004</v>
          </cell>
          <cell r="E1261" t="str">
            <v>دستمزد و مزايا</v>
          </cell>
          <cell r="F1261" t="str">
            <v>حق اولاد</v>
          </cell>
          <cell r="G1261" t="str">
            <v>800303</v>
          </cell>
          <cell r="H1261" t="str">
            <v>برنامه ريزي</v>
          </cell>
          <cell r="P1261" t="str">
            <v>230</v>
          </cell>
        </row>
        <row r="1262">
          <cell r="A1262">
            <v>2400</v>
          </cell>
          <cell r="B1262" t="str">
            <v>880004800403</v>
          </cell>
          <cell r="C1262" t="str">
            <v>880</v>
          </cell>
          <cell r="D1262" t="str">
            <v>880004</v>
          </cell>
          <cell r="E1262" t="str">
            <v>دستمزد و مزايا</v>
          </cell>
          <cell r="F1262" t="str">
            <v>حق اولاد</v>
          </cell>
          <cell r="G1262" t="str">
            <v>800403</v>
          </cell>
          <cell r="H1262" t="str">
            <v>امو ر اداري</v>
          </cell>
          <cell r="P1262" t="str">
            <v>240</v>
          </cell>
        </row>
        <row r="1263">
          <cell r="A1263">
            <v>2261</v>
          </cell>
          <cell r="B1263" t="str">
            <v>880004800202</v>
          </cell>
          <cell r="C1263" t="str">
            <v>880</v>
          </cell>
          <cell r="D1263" t="str">
            <v>880004</v>
          </cell>
          <cell r="E1263" t="str">
            <v>دستمزد و مزايا</v>
          </cell>
          <cell r="F1263" t="str">
            <v>حق اولاد</v>
          </cell>
          <cell r="G1263" t="str">
            <v>800202</v>
          </cell>
          <cell r="H1263" t="str">
            <v>عمومي ساخت و توليد</v>
          </cell>
          <cell r="P1263" t="str">
            <v>226</v>
          </cell>
        </row>
        <row r="1264">
          <cell r="A1264">
            <v>2300</v>
          </cell>
          <cell r="B1264" t="str">
            <v>880004800302</v>
          </cell>
          <cell r="C1264" t="str">
            <v>880</v>
          </cell>
          <cell r="D1264" t="str">
            <v>880004</v>
          </cell>
          <cell r="E1264" t="str">
            <v>دستمزد و مزايا</v>
          </cell>
          <cell r="F1264" t="str">
            <v>حق اولاد</v>
          </cell>
          <cell r="G1264" t="str">
            <v>800302</v>
          </cell>
          <cell r="H1264" t="str">
            <v>خدمات فني</v>
          </cell>
          <cell r="P1264" t="str">
            <v>230</v>
          </cell>
        </row>
        <row r="1265">
          <cell r="A1265">
            <v>2240</v>
          </cell>
          <cell r="B1265" t="str">
            <v>880004800104</v>
          </cell>
          <cell r="C1265" t="str">
            <v>880</v>
          </cell>
          <cell r="D1265" t="str">
            <v>880004</v>
          </cell>
          <cell r="E1265" t="str">
            <v>دستمزد و مزايا</v>
          </cell>
          <cell r="F1265" t="str">
            <v>حق اولاد</v>
          </cell>
          <cell r="G1265" t="str">
            <v>800104</v>
          </cell>
          <cell r="H1265" t="str">
            <v>کنترل کيفي</v>
          </cell>
          <cell r="P1265" t="str">
            <v>224</v>
          </cell>
        </row>
        <row r="1266">
          <cell r="A1266">
            <v>2240</v>
          </cell>
          <cell r="B1266" t="str">
            <v>880004800107</v>
          </cell>
          <cell r="C1266" t="str">
            <v>880</v>
          </cell>
          <cell r="D1266" t="str">
            <v>880004</v>
          </cell>
          <cell r="E1266" t="str">
            <v>دستمزد و مزايا</v>
          </cell>
          <cell r="F1266" t="str">
            <v>حق اولاد</v>
          </cell>
          <cell r="G1266" t="str">
            <v>800107</v>
          </cell>
          <cell r="H1266" t="str">
            <v>خط گيج</v>
          </cell>
          <cell r="P1266" t="str">
            <v>224</v>
          </cell>
        </row>
        <row r="1267">
          <cell r="A1267">
            <v>2300</v>
          </cell>
          <cell r="B1267" t="str">
            <v>880004800304</v>
          </cell>
          <cell r="C1267" t="str">
            <v>880</v>
          </cell>
          <cell r="D1267" t="str">
            <v>880004</v>
          </cell>
          <cell r="E1267" t="str">
            <v>دستمزد و مزايا</v>
          </cell>
          <cell r="F1267" t="str">
            <v>حق اولاد</v>
          </cell>
          <cell r="G1267" t="str">
            <v>800304</v>
          </cell>
          <cell r="H1267" t="str">
            <v>تدارکات و تامين قطعات</v>
          </cell>
          <cell r="P1267" t="str">
            <v>230</v>
          </cell>
        </row>
        <row r="1268">
          <cell r="A1268">
            <v>2400</v>
          </cell>
          <cell r="B1268" t="str">
            <v>880004800400</v>
          </cell>
          <cell r="C1268" t="str">
            <v>880</v>
          </cell>
          <cell r="D1268" t="str">
            <v>880004</v>
          </cell>
          <cell r="E1268" t="str">
            <v>دستمزد و مزايا</v>
          </cell>
          <cell r="F1268" t="str">
            <v>حق اولاد</v>
          </cell>
          <cell r="G1268" t="str">
            <v>800400</v>
          </cell>
          <cell r="H1268" t="str">
            <v>امور مالي</v>
          </cell>
          <cell r="P1268" t="str">
            <v>240</v>
          </cell>
        </row>
        <row r="1269">
          <cell r="A1269">
            <v>2300</v>
          </cell>
          <cell r="B1269" t="str">
            <v>880004800301</v>
          </cell>
          <cell r="C1269" t="str">
            <v>880</v>
          </cell>
          <cell r="D1269" t="str">
            <v>880004</v>
          </cell>
          <cell r="E1269" t="str">
            <v>دستمزد و مزايا</v>
          </cell>
          <cell r="F1269" t="str">
            <v>حق اولاد</v>
          </cell>
          <cell r="G1269" t="str">
            <v>800301</v>
          </cell>
          <cell r="H1269" t="str">
            <v>حراست</v>
          </cell>
          <cell r="P1269" t="str">
            <v>230</v>
          </cell>
        </row>
        <row r="1270">
          <cell r="A1270">
            <v>2400</v>
          </cell>
          <cell r="B1270" t="str">
            <v>880004800402</v>
          </cell>
          <cell r="C1270" t="str">
            <v>880</v>
          </cell>
          <cell r="D1270" t="str">
            <v>880004</v>
          </cell>
          <cell r="E1270" t="str">
            <v>دستمزد و مزايا</v>
          </cell>
          <cell r="F1270" t="str">
            <v>حق اولاد</v>
          </cell>
          <cell r="G1270" t="str">
            <v>800402</v>
          </cell>
          <cell r="H1270" t="str">
            <v>دفتر تهران</v>
          </cell>
          <cell r="P1270" t="str">
            <v>240</v>
          </cell>
        </row>
        <row r="1271">
          <cell r="A1271">
            <v>2400</v>
          </cell>
          <cell r="B1271" t="str">
            <v>880004800401</v>
          </cell>
          <cell r="C1271" t="str">
            <v>880</v>
          </cell>
          <cell r="D1271" t="str">
            <v>880004</v>
          </cell>
          <cell r="E1271" t="str">
            <v>دستمزد و مزايا</v>
          </cell>
          <cell r="F1271" t="str">
            <v>حق اولاد</v>
          </cell>
          <cell r="G1271" t="str">
            <v>800401</v>
          </cell>
          <cell r="H1271" t="str">
            <v>مديريت</v>
          </cell>
          <cell r="P1271" t="str">
            <v>240</v>
          </cell>
        </row>
        <row r="1272">
          <cell r="A1272">
            <v>2261</v>
          </cell>
          <cell r="B1272" t="str">
            <v>880004800203</v>
          </cell>
          <cell r="C1272" t="str">
            <v>880</v>
          </cell>
          <cell r="D1272" t="str">
            <v>880004</v>
          </cell>
          <cell r="E1272" t="str">
            <v>دستمزد و مزايا</v>
          </cell>
          <cell r="F1272" t="str">
            <v>حق اولاد</v>
          </cell>
          <cell r="G1272" t="str">
            <v>800203</v>
          </cell>
          <cell r="H1272" t="str">
            <v>عمومي کنترل کيفي</v>
          </cell>
          <cell r="P1272" t="str">
            <v>226</v>
          </cell>
        </row>
        <row r="1273">
          <cell r="A1273">
            <v>2500</v>
          </cell>
          <cell r="B1273" t="str">
            <v>880004800500</v>
          </cell>
          <cell r="C1273" t="str">
            <v>880</v>
          </cell>
          <cell r="D1273" t="str">
            <v>880004</v>
          </cell>
          <cell r="E1273" t="str">
            <v>دستمزد و مزايا</v>
          </cell>
          <cell r="F1273" t="str">
            <v>حق اولاد</v>
          </cell>
          <cell r="G1273" t="str">
            <v>800500</v>
          </cell>
          <cell r="H1273" t="str">
            <v>فروش</v>
          </cell>
          <cell r="P1273" t="str">
            <v>250</v>
          </cell>
        </row>
        <row r="1274">
          <cell r="A1274">
            <v>2240</v>
          </cell>
          <cell r="B1274" t="str">
            <v>880004800101</v>
          </cell>
          <cell r="C1274" t="str">
            <v>880</v>
          </cell>
          <cell r="D1274" t="str">
            <v>880004</v>
          </cell>
          <cell r="E1274" t="str">
            <v>دستمزد و مزايا</v>
          </cell>
          <cell r="F1274" t="str">
            <v>حق اولاد</v>
          </cell>
          <cell r="G1274" t="str">
            <v>800101</v>
          </cell>
          <cell r="H1274" t="str">
            <v>تحقيقات مهندسي</v>
          </cell>
          <cell r="P1274" t="str">
            <v>224</v>
          </cell>
        </row>
        <row r="1275">
          <cell r="A1275">
            <v>2221</v>
          </cell>
          <cell r="B1275" t="str">
            <v>880004800200</v>
          </cell>
          <cell r="C1275" t="str">
            <v>880</v>
          </cell>
          <cell r="D1275" t="str">
            <v>880004</v>
          </cell>
          <cell r="E1275" t="str">
            <v>دستمزد و مزايا</v>
          </cell>
          <cell r="F1275" t="str">
            <v>حق اولاد</v>
          </cell>
          <cell r="G1275" t="str">
            <v>800200</v>
          </cell>
          <cell r="H1275" t="str">
            <v>عمومي مونتاژ</v>
          </cell>
          <cell r="P1275" t="str">
            <v>222</v>
          </cell>
        </row>
        <row r="1276">
          <cell r="A1276">
            <v>2261</v>
          </cell>
          <cell r="B1276" t="str">
            <v>880004800206</v>
          </cell>
          <cell r="C1276" t="str">
            <v>880</v>
          </cell>
          <cell r="D1276" t="str">
            <v>880004</v>
          </cell>
          <cell r="E1276" t="str">
            <v>دستمزد و مزايا</v>
          </cell>
          <cell r="F1276" t="str">
            <v>حق اولاد</v>
          </cell>
          <cell r="G1276" t="str">
            <v>800206</v>
          </cell>
          <cell r="H1276" t="str">
            <v>عمومي خط گيج</v>
          </cell>
          <cell r="P1276" t="str">
            <v>226</v>
          </cell>
        </row>
        <row r="1277">
          <cell r="A1277">
            <v>2240</v>
          </cell>
          <cell r="B1277" t="str">
            <v>880004800105</v>
          </cell>
          <cell r="C1277" t="str">
            <v>880</v>
          </cell>
          <cell r="D1277" t="str">
            <v>880004</v>
          </cell>
          <cell r="E1277" t="str">
            <v>دستمزد و مزايا</v>
          </cell>
          <cell r="F1277" t="str">
            <v>حق اولاد</v>
          </cell>
          <cell r="G1277" t="str">
            <v>800105</v>
          </cell>
          <cell r="H1277" t="str">
            <v>مترولوژي</v>
          </cell>
          <cell r="P1277" t="str">
            <v>224</v>
          </cell>
        </row>
        <row r="1278">
          <cell r="A1278">
            <v>2240</v>
          </cell>
          <cell r="B1278" t="str">
            <v>880004800102</v>
          </cell>
          <cell r="C1278" t="str">
            <v>880</v>
          </cell>
          <cell r="D1278" t="str">
            <v>880004</v>
          </cell>
          <cell r="E1278" t="str">
            <v>دستمزد و مزايا</v>
          </cell>
          <cell r="F1278" t="str">
            <v>حق اولاد</v>
          </cell>
          <cell r="G1278" t="str">
            <v>800102</v>
          </cell>
          <cell r="H1278" t="str">
            <v>عمليات حرارتي و آبکاري</v>
          </cell>
          <cell r="P1278" t="str">
            <v>224</v>
          </cell>
        </row>
        <row r="1279">
          <cell r="A1279">
            <v>2261</v>
          </cell>
          <cell r="B1279" t="str">
            <v>880004800201</v>
          </cell>
          <cell r="C1279" t="str">
            <v>880</v>
          </cell>
          <cell r="D1279" t="str">
            <v>880004</v>
          </cell>
          <cell r="E1279" t="str">
            <v>دستمزد و مزايا</v>
          </cell>
          <cell r="F1279" t="str">
            <v>حق اولاد</v>
          </cell>
          <cell r="G1279" t="str">
            <v>800201</v>
          </cell>
          <cell r="H1279" t="str">
            <v>عمومي تحقيقات و مهندسي</v>
          </cell>
          <cell r="P1279" t="str">
            <v>226</v>
          </cell>
        </row>
        <row r="1280">
          <cell r="A1280">
            <v>2241</v>
          </cell>
          <cell r="B1280" t="str">
            <v>880005800103</v>
          </cell>
          <cell r="C1280" t="str">
            <v>880</v>
          </cell>
          <cell r="D1280" t="str">
            <v>880005</v>
          </cell>
          <cell r="E1280" t="str">
            <v>دستمزد و مزايا</v>
          </cell>
          <cell r="F1280" t="str">
            <v>بيمه كارفرما</v>
          </cell>
          <cell r="G1280" t="str">
            <v>800103</v>
          </cell>
          <cell r="H1280" t="str">
            <v>مرکز ساخت و توليد</v>
          </cell>
          <cell r="P1280" t="str">
            <v>224</v>
          </cell>
        </row>
        <row r="1281">
          <cell r="A1281">
            <v>2201</v>
          </cell>
          <cell r="B1281" t="str">
            <v>880005800100</v>
          </cell>
          <cell r="C1281" t="str">
            <v>880</v>
          </cell>
          <cell r="D1281" t="str">
            <v>880005</v>
          </cell>
          <cell r="E1281" t="str">
            <v>دستمزد و مزايا</v>
          </cell>
          <cell r="F1281" t="str">
            <v>بيمه كارفرما</v>
          </cell>
          <cell r="G1281" t="str">
            <v>800100</v>
          </cell>
          <cell r="H1281" t="str">
            <v>مونتاژ</v>
          </cell>
          <cell r="P1281" t="str">
            <v>220</v>
          </cell>
        </row>
        <row r="1282">
          <cell r="A1282">
            <v>2401</v>
          </cell>
          <cell r="B1282" t="str">
            <v>880005800403</v>
          </cell>
          <cell r="C1282" t="str">
            <v>880</v>
          </cell>
          <cell r="D1282" t="str">
            <v>880005</v>
          </cell>
          <cell r="E1282" t="str">
            <v>دستمزد و مزايا</v>
          </cell>
          <cell r="F1282" t="str">
            <v>بيمه كارفرما</v>
          </cell>
          <cell r="G1282" t="str">
            <v>800403</v>
          </cell>
          <cell r="H1282" t="str">
            <v>امو ر اداري</v>
          </cell>
          <cell r="P1282" t="str">
            <v>240</v>
          </cell>
        </row>
        <row r="1283">
          <cell r="A1283">
            <v>2301</v>
          </cell>
          <cell r="B1283" t="str">
            <v>880005800303</v>
          </cell>
          <cell r="C1283" t="str">
            <v>880</v>
          </cell>
          <cell r="D1283" t="str">
            <v>880005</v>
          </cell>
          <cell r="E1283" t="str">
            <v>دستمزد و مزايا</v>
          </cell>
          <cell r="F1283" t="str">
            <v>بيمه كارفرما</v>
          </cell>
          <cell r="G1283" t="str">
            <v>800303</v>
          </cell>
          <cell r="H1283" t="str">
            <v>برنامه ريزي</v>
          </cell>
          <cell r="P1283" t="str">
            <v>230</v>
          </cell>
        </row>
        <row r="1284">
          <cell r="A1284">
            <v>2301</v>
          </cell>
          <cell r="B1284" t="str">
            <v>880005800302</v>
          </cell>
          <cell r="C1284" t="str">
            <v>880</v>
          </cell>
          <cell r="D1284" t="str">
            <v>880005</v>
          </cell>
          <cell r="E1284" t="str">
            <v>دستمزد و مزايا</v>
          </cell>
          <cell r="F1284" t="str">
            <v>بيمه كارفرما</v>
          </cell>
          <cell r="G1284" t="str">
            <v>800302</v>
          </cell>
          <cell r="H1284" t="str">
            <v>خدمات فني</v>
          </cell>
          <cell r="P1284" t="str">
            <v>230</v>
          </cell>
        </row>
        <row r="1285">
          <cell r="A1285">
            <v>2301</v>
          </cell>
          <cell r="B1285" t="str">
            <v>880005800301</v>
          </cell>
          <cell r="C1285" t="str">
            <v>880</v>
          </cell>
          <cell r="D1285" t="str">
            <v>880005</v>
          </cell>
          <cell r="E1285" t="str">
            <v>دستمزد و مزايا</v>
          </cell>
          <cell r="F1285" t="str">
            <v>بيمه كارفرما</v>
          </cell>
          <cell r="G1285" t="str">
            <v>800301</v>
          </cell>
          <cell r="H1285" t="str">
            <v>حراست</v>
          </cell>
          <cell r="P1285" t="str">
            <v>230</v>
          </cell>
        </row>
        <row r="1286">
          <cell r="A1286">
            <v>2241</v>
          </cell>
          <cell r="B1286" t="str">
            <v>880005800104</v>
          </cell>
          <cell r="C1286" t="str">
            <v>880</v>
          </cell>
          <cell r="D1286" t="str">
            <v>880005</v>
          </cell>
          <cell r="E1286" t="str">
            <v>دستمزد و مزايا</v>
          </cell>
          <cell r="F1286" t="str">
            <v>بيمه كارفرما</v>
          </cell>
          <cell r="G1286" t="str">
            <v>800104</v>
          </cell>
          <cell r="H1286" t="str">
            <v>کنترل کيفي</v>
          </cell>
          <cell r="P1286" t="str">
            <v>224</v>
          </cell>
        </row>
        <row r="1287">
          <cell r="A1287">
            <v>2266</v>
          </cell>
          <cell r="B1287" t="str">
            <v>880005800202</v>
          </cell>
          <cell r="C1287" t="str">
            <v>880</v>
          </cell>
          <cell r="D1287" t="str">
            <v>880005</v>
          </cell>
          <cell r="E1287" t="str">
            <v>دستمزد و مزايا</v>
          </cell>
          <cell r="F1287" t="str">
            <v>بيمه كارفرما</v>
          </cell>
          <cell r="G1287" t="str">
            <v>800202</v>
          </cell>
          <cell r="H1287" t="str">
            <v>عمومي ساخت و توليد</v>
          </cell>
          <cell r="P1287" t="str">
            <v>226</v>
          </cell>
        </row>
        <row r="1288">
          <cell r="A1288">
            <v>2301</v>
          </cell>
          <cell r="B1288" t="str">
            <v>880005800304</v>
          </cell>
          <cell r="C1288" t="str">
            <v>880</v>
          </cell>
          <cell r="D1288" t="str">
            <v>880005</v>
          </cell>
          <cell r="E1288" t="str">
            <v>دستمزد و مزايا</v>
          </cell>
          <cell r="F1288" t="str">
            <v>بيمه كارفرما</v>
          </cell>
          <cell r="G1288" t="str">
            <v>800304</v>
          </cell>
          <cell r="H1288" t="str">
            <v>تدارکات و تامين قطعات</v>
          </cell>
          <cell r="P1288" t="str">
            <v>230</v>
          </cell>
        </row>
        <row r="1289">
          <cell r="A1289">
            <v>2241</v>
          </cell>
          <cell r="B1289" t="str">
            <v>880005800101</v>
          </cell>
          <cell r="C1289" t="str">
            <v>880</v>
          </cell>
          <cell r="D1289" t="str">
            <v>880005</v>
          </cell>
          <cell r="E1289" t="str">
            <v>دستمزد و مزايا</v>
          </cell>
          <cell r="F1289" t="str">
            <v>بيمه كارفرما</v>
          </cell>
          <cell r="G1289" t="str">
            <v>800101</v>
          </cell>
          <cell r="H1289" t="str">
            <v>تحقيقات مهندسي</v>
          </cell>
          <cell r="P1289" t="str">
            <v>224</v>
          </cell>
        </row>
        <row r="1290">
          <cell r="A1290">
            <v>2401</v>
          </cell>
          <cell r="B1290" t="str">
            <v>880005800400</v>
          </cell>
          <cell r="C1290" t="str">
            <v>880</v>
          </cell>
          <cell r="D1290" t="str">
            <v>880005</v>
          </cell>
          <cell r="E1290" t="str">
            <v>دستمزد و مزايا</v>
          </cell>
          <cell r="F1290" t="str">
            <v>بيمه كارفرما</v>
          </cell>
          <cell r="G1290" t="str">
            <v>800400</v>
          </cell>
          <cell r="H1290" t="str">
            <v>امور مالي</v>
          </cell>
          <cell r="P1290" t="str">
            <v>240</v>
          </cell>
        </row>
        <row r="1291">
          <cell r="A1291">
            <v>2241</v>
          </cell>
          <cell r="B1291" t="str">
            <v>880005800107</v>
          </cell>
          <cell r="C1291" t="str">
            <v>880</v>
          </cell>
          <cell r="D1291" t="str">
            <v>880005</v>
          </cell>
          <cell r="E1291" t="str">
            <v>دستمزد و مزايا</v>
          </cell>
          <cell r="F1291" t="str">
            <v>بيمه كارفرما</v>
          </cell>
          <cell r="G1291" t="str">
            <v>800107</v>
          </cell>
          <cell r="H1291" t="str">
            <v>خط گيج</v>
          </cell>
          <cell r="P1291" t="str">
            <v>224</v>
          </cell>
        </row>
        <row r="1292">
          <cell r="A1292">
            <v>2266</v>
          </cell>
          <cell r="B1292" t="str">
            <v>880005800206</v>
          </cell>
          <cell r="C1292" t="str">
            <v>880</v>
          </cell>
          <cell r="D1292" t="str">
            <v>880005</v>
          </cell>
          <cell r="E1292" t="str">
            <v>دستمزد و مزايا</v>
          </cell>
          <cell r="F1292" t="str">
            <v>بيمه كارفرما</v>
          </cell>
          <cell r="G1292" t="str">
            <v>800206</v>
          </cell>
          <cell r="H1292" t="str">
            <v>عمومي خط گيج</v>
          </cell>
          <cell r="P1292" t="str">
            <v>226</v>
          </cell>
        </row>
        <row r="1293">
          <cell r="A1293">
            <v>2226</v>
          </cell>
          <cell r="B1293" t="str">
            <v>880005800200</v>
          </cell>
          <cell r="C1293" t="str">
            <v>880</v>
          </cell>
          <cell r="D1293" t="str">
            <v>880005</v>
          </cell>
          <cell r="E1293" t="str">
            <v>دستمزد و مزايا</v>
          </cell>
          <cell r="F1293" t="str">
            <v>بيمه كارفرما</v>
          </cell>
          <cell r="G1293" t="str">
            <v>800200</v>
          </cell>
          <cell r="H1293" t="str">
            <v>عمومي مونتاژ</v>
          </cell>
          <cell r="P1293" t="str">
            <v>222</v>
          </cell>
        </row>
        <row r="1294">
          <cell r="A1294">
            <v>2241</v>
          </cell>
          <cell r="B1294" t="str">
            <v>880005800105</v>
          </cell>
          <cell r="C1294" t="str">
            <v>880</v>
          </cell>
          <cell r="D1294" t="str">
            <v>880005</v>
          </cell>
          <cell r="E1294" t="str">
            <v>دستمزد و مزايا</v>
          </cell>
          <cell r="F1294" t="str">
            <v>بيمه كارفرما</v>
          </cell>
          <cell r="G1294" t="str">
            <v>800105</v>
          </cell>
          <cell r="H1294" t="str">
            <v>مترولوژي</v>
          </cell>
          <cell r="P1294" t="str">
            <v>224</v>
          </cell>
        </row>
        <row r="1295">
          <cell r="A1295">
            <v>2501</v>
          </cell>
          <cell r="B1295" t="str">
            <v>880005800500</v>
          </cell>
          <cell r="C1295" t="str">
            <v>880</v>
          </cell>
          <cell r="D1295" t="str">
            <v>880005</v>
          </cell>
          <cell r="E1295" t="str">
            <v>دستمزد و مزايا</v>
          </cell>
          <cell r="F1295" t="str">
            <v>بيمه كارفرما</v>
          </cell>
          <cell r="G1295" t="str">
            <v>800500</v>
          </cell>
          <cell r="H1295" t="str">
            <v>فروش</v>
          </cell>
          <cell r="P1295" t="str">
            <v>250</v>
          </cell>
        </row>
        <row r="1296">
          <cell r="A1296">
            <v>2401</v>
          </cell>
          <cell r="B1296" t="str">
            <v>880005800402</v>
          </cell>
          <cell r="C1296" t="str">
            <v>880</v>
          </cell>
          <cell r="D1296" t="str">
            <v>880005</v>
          </cell>
          <cell r="E1296" t="str">
            <v>دستمزد و مزايا</v>
          </cell>
          <cell r="F1296" t="str">
            <v>بيمه كارفرما</v>
          </cell>
          <cell r="G1296" t="str">
            <v>800402</v>
          </cell>
          <cell r="H1296" t="str">
            <v>دفتر تهران</v>
          </cell>
          <cell r="P1296" t="str">
            <v>240</v>
          </cell>
        </row>
        <row r="1297">
          <cell r="A1297">
            <v>2266</v>
          </cell>
          <cell r="B1297" t="str">
            <v>880005800203</v>
          </cell>
          <cell r="C1297" t="str">
            <v>880</v>
          </cell>
          <cell r="D1297" t="str">
            <v>880005</v>
          </cell>
          <cell r="E1297" t="str">
            <v>دستمزد و مزايا</v>
          </cell>
          <cell r="F1297" t="str">
            <v>بيمه كارفرما</v>
          </cell>
          <cell r="G1297" t="str">
            <v>800203</v>
          </cell>
          <cell r="H1297" t="str">
            <v>عمومي کنترل کيفي</v>
          </cell>
          <cell r="P1297" t="str">
            <v>226</v>
          </cell>
        </row>
        <row r="1298">
          <cell r="A1298">
            <v>2401</v>
          </cell>
          <cell r="B1298" t="str">
            <v>880005800401</v>
          </cell>
          <cell r="C1298" t="str">
            <v>880</v>
          </cell>
          <cell r="D1298" t="str">
            <v>880005</v>
          </cell>
          <cell r="E1298" t="str">
            <v>دستمزد و مزايا</v>
          </cell>
          <cell r="F1298" t="str">
            <v>بيمه كارفرما</v>
          </cell>
          <cell r="G1298" t="str">
            <v>800401</v>
          </cell>
          <cell r="H1298" t="str">
            <v>مديريت</v>
          </cell>
          <cell r="P1298" t="str">
            <v>240</v>
          </cell>
        </row>
        <row r="1299">
          <cell r="A1299">
            <v>2266</v>
          </cell>
          <cell r="B1299" t="str">
            <v>880005800201</v>
          </cell>
          <cell r="C1299" t="str">
            <v>880</v>
          </cell>
          <cell r="D1299" t="str">
            <v>880005</v>
          </cell>
          <cell r="E1299" t="str">
            <v>دستمزد و مزايا</v>
          </cell>
          <cell r="F1299" t="str">
            <v>بيمه كارفرما</v>
          </cell>
          <cell r="G1299" t="str">
            <v>800201</v>
          </cell>
          <cell r="H1299" t="str">
            <v>عمومي تحقيقات و مهندسي</v>
          </cell>
          <cell r="P1299" t="str">
            <v>226</v>
          </cell>
        </row>
        <row r="1300">
          <cell r="A1300">
            <v>2266</v>
          </cell>
          <cell r="B1300" t="str">
            <v>880005800205</v>
          </cell>
          <cell r="C1300" t="str">
            <v>880</v>
          </cell>
          <cell r="D1300" t="str">
            <v>880005</v>
          </cell>
          <cell r="E1300" t="str">
            <v>دستمزد و مزايا</v>
          </cell>
          <cell r="F1300" t="str">
            <v>بيمه كارفرما</v>
          </cell>
          <cell r="G1300" t="str">
            <v>800205</v>
          </cell>
          <cell r="H1300" t="str">
            <v>عمومي تست مواد و شيمي</v>
          </cell>
          <cell r="P1300" t="str">
            <v>226</v>
          </cell>
        </row>
        <row r="1301">
          <cell r="A1301">
            <v>2301</v>
          </cell>
          <cell r="B1301" t="str">
            <v>880005800305</v>
          </cell>
          <cell r="C1301" t="str">
            <v>880</v>
          </cell>
          <cell r="D1301" t="str">
            <v>880005</v>
          </cell>
          <cell r="E1301" t="str">
            <v>دستمزد و مزايا</v>
          </cell>
          <cell r="F1301" t="str">
            <v>بيمه كارفرما</v>
          </cell>
          <cell r="G1301" t="str">
            <v>800305</v>
          </cell>
          <cell r="H1301" t="str">
            <v>طرح و توسعه سيستمها</v>
          </cell>
          <cell r="P1301" t="str">
            <v>230</v>
          </cell>
        </row>
        <row r="1302">
          <cell r="A1302">
            <v>2241</v>
          </cell>
          <cell r="B1302" t="str">
            <v>880005800102</v>
          </cell>
          <cell r="C1302" t="str">
            <v>880</v>
          </cell>
          <cell r="D1302" t="str">
            <v>880005</v>
          </cell>
          <cell r="E1302" t="str">
            <v>دستمزد و مزايا</v>
          </cell>
          <cell r="F1302" t="str">
            <v>بيمه كارفرما</v>
          </cell>
          <cell r="G1302" t="str">
            <v>800102</v>
          </cell>
          <cell r="H1302" t="str">
            <v>عمليات حرارتي و آبکاري</v>
          </cell>
          <cell r="P1302" t="str">
            <v>224</v>
          </cell>
        </row>
        <row r="1303">
          <cell r="A1303">
            <v>2241</v>
          </cell>
          <cell r="B1303" t="str">
            <v>880005800106</v>
          </cell>
          <cell r="C1303" t="str">
            <v>880</v>
          </cell>
          <cell r="D1303" t="str">
            <v>880005</v>
          </cell>
          <cell r="E1303" t="str">
            <v>دستمزد و مزايا</v>
          </cell>
          <cell r="F1303" t="str">
            <v>بيمه كارفرما</v>
          </cell>
          <cell r="G1303" t="str">
            <v>800106</v>
          </cell>
          <cell r="H1303" t="str">
            <v>تست مواد وشيمي</v>
          </cell>
          <cell r="P1303" t="str">
            <v>224</v>
          </cell>
        </row>
        <row r="1304">
          <cell r="A1304">
            <v>2240</v>
          </cell>
          <cell r="B1304" t="str">
            <v>880006800103</v>
          </cell>
          <cell r="C1304" t="str">
            <v>880</v>
          </cell>
          <cell r="D1304" t="str">
            <v>880006</v>
          </cell>
          <cell r="E1304" t="str">
            <v>دستمزد و مزايا</v>
          </cell>
          <cell r="F1304" t="str">
            <v>پاداش اضافه توليد</v>
          </cell>
          <cell r="G1304" t="str">
            <v>800103</v>
          </cell>
          <cell r="H1304" t="str">
            <v>مرکز ساخت و توليد</v>
          </cell>
          <cell r="P1304" t="str">
            <v>224</v>
          </cell>
        </row>
        <row r="1305">
          <cell r="A1305">
            <v>2200</v>
          </cell>
          <cell r="B1305" t="str">
            <v>880006800100</v>
          </cell>
          <cell r="C1305" t="str">
            <v>880</v>
          </cell>
          <cell r="D1305" t="str">
            <v>880006</v>
          </cell>
          <cell r="E1305" t="str">
            <v>دستمزد و مزايا</v>
          </cell>
          <cell r="F1305" t="str">
            <v>پاداش اضافه توليد</v>
          </cell>
          <cell r="G1305" t="str">
            <v>800100</v>
          </cell>
          <cell r="H1305" t="str">
            <v>مونتاژ</v>
          </cell>
          <cell r="P1305" t="str">
            <v>220</v>
          </cell>
        </row>
        <row r="1306">
          <cell r="A1306">
            <v>2300</v>
          </cell>
          <cell r="B1306" t="str">
            <v>880006800303</v>
          </cell>
          <cell r="C1306" t="str">
            <v>880</v>
          </cell>
          <cell r="D1306" t="str">
            <v>880006</v>
          </cell>
          <cell r="E1306" t="str">
            <v>دستمزد و مزايا</v>
          </cell>
          <cell r="F1306" t="str">
            <v>پاداش اضافه توليد</v>
          </cell>
          <cell r="G1306" t="str">
            <v>800303</v>
          </cell>
          <cell r="H1306" t="str">
            <v>برنامه ريزي</v>
          </cell>
          <cell r="P1306" t="str">
            <v>230</v>
          </cell>
        </row>
        <row r="1307">
          <cell r="A1307">
            <v>2240</v>
          </cell>
          <cell r="B1307" t="str">
            <v>880006800104</v>
          </cell>
          <cell r="C1307" t="str">
            <v>880</v>
          </cell>
          <cell r="D1307" t="str">
            <v>880006</v>
          </cell>
          <cell r="E1307" t="str">
            <v>دستمزد و مزايا</v>
          </cell>
          <cell r="F1307" t="str">
            <v>پاداش اضافه توليد</v>
          </cell>
          <cell r="G1307" t="str">
            <v>800104</v>
          </cell>
          <cell r="H1307" t="str">
            <v>کنترل کيفي</v>
          </cell>
          <cell r="P1307" t="str">
            <v>224</v>
          </cell>
        </row>
        <row r="1308">
          <cell r="A1308">
            <v>2261</v>
          </cell>
          <cell r="B1308" t="str">
            <v>880006800202</v>
          </cell>
          <cell r="C1308" t="str">
            <v>880</v>
          </cell>
          <cell r="D1308" t="str">
            <v>880006</v>
          </cell>
          <cell r="E1308" t="str">
            <v>دستمزد و مزايا</v>
          </cell>
          <cell r="F1308" t="str">
            <v>پاداش اضافه توليد</v>
          </cell>
          <cell r="G1308" t="str">
            <v>800202</v>
          </cell>
          <cell r="H1308" t="str">
            <v>عمومي ساخت و توليد</v>
          </cell>
          <cell r="P1308" t="str">
            <v>226</v>
          </cell>
        </row>
        <row r="1309">
          <cell r="A1309">
            <v>2221</v>
          </cell>
          <cell r="B1309" t="str">
            <v>880006800200</v>
          </cell>
          <cell r="C1309" t="str">
            <v>880</v>
          </cell>
          <cell r="D1309" t="str">
            <v>880006</v>
          </cell>
          <cell r="E1309" t="str">
            <v>دستمزد و مزايا</v>
          </cell>
          <cell r="F1309" t="str">
            <v>پاداش اضافه توليد</v>
          </cell>
          <cell r="G1309" t="str">
            <v>800200</v>
          </cell>
          <cell r="H1309" t="str">
            <v>عمومي مونتاژ</v>
          </cell>
          <cell r="P1309" t="str">
            <v>222</v>
          </cell>
        </row>
        <row r="1310">
          <cell r="A1310">
            <v>2300</v>
          </cell>
          <cell r="B1310" t="str">
            <v>880006800304</v>
          </cell>
          <cell r="C1310" t="str">
            <v>880</v>
          </cell>
          <cell r="D1310" t="str">
            <v>880006</v>
          </cell>
          <cell r="E1310" t="str">
            <v>دستمزد و مزايا</v>
          </cell>
          <cell r="F1310" t="str">
            <v>پاداش اضافه توليد</v>
          </cell>
          <cell r="G1310" t="str">
            <v>800304</v>
          </cell>
          <cell r="H1310" t="str">
            <v>تدارکات و تامين قطعات</v>
          </cell>
          <cell r="P1310" t="str">
            <v>230</v>
          </cell>
        </row>
        <row r="1311">
          <cell r="A1311">
            <v>2400</v>
          </cell>
          <cell r="B1311" t="str">
            <v>880006800403</v>
          </cell>
          <cell r="C1311" t="str">
            <v>880</v>
          </cell>
          <cell r="D1311" t="str">
            <v>880006</v>
          </cell>
          <cell r="E1311" t="str">
            <v>دستمزد و مزايا</v>
          </cell>
          <cell r="F1311" t="str">
            <v>پاداش اضافه توليد</v>
          </cell>
          <cell r="G1311" t="str">
            <v>800403</v>
          </cell>
          <cell r="H1311" t="str">
            <v>امو ر اداري</v>
          </cell>
          <cell r="P1311" t="str">
            <v>240</v>
          </cell>
        </row>
        <row r="1312">
          <cell r="A1312">
            <v>2241</v>
          </cell>
          <cell r="B1312" t="str">
            <v>880008800103</v>
          </cell>
          <cell r="C1312" t="str">
            <v>880</v>
          </cell>
          <cell r="D1312" t="str">
            <v>880008</v>
          </cell>
          <cell r="E1312" t="str">
            <v>دستمزد و مزايا</v>
          </cell>
          <cell r="F1312" t="str">
            <v>بيمه تكميلي (عمر و حوادث)</v>
          </cell>
          <cell r="G1312" t="str">
            <v>800103</v>
          </cell>
          <cell r="H1312" t="str">
            <v>مرکز ساخت و توليد</v>
          </cell>
          <cell r="P1312" t="str">
            <v>224</v>
          </cell>
        </row>
        <row r="1313">
          <cell r="A1313">
            <v>2201</v>
          </cell>
          <cell r="B1313" t="str">
            <v>880008800100</v>
          </cell>
          <cell r="C1313" t="str">
            <v>880</v>
          </cell>
          <cell r="D1313" t="str">
            <v>880008</v>
          </cell>
          <cell r="E1313" t="str">
            <v>دستمزد و مزايا</v>
          </cell>
          <cell r="F1313" t="str">
            <v>بيمه تكميلي (عمر و حوادث)</v>
          </cell>
          <cell r="G1313" t="str">
            <v>800100</v>
          </cell>
          <cell r="H1313" t="str">
            <v>مونتاژ</v>
          </cell>
          <cell r="P1313" t="str">
            <v>220</v>
          </cell>
        </row>
        <row r="1314">
          <cell r="A1314">
            <v>2301</v>
          </cell>
          <cell r="B1314" t="str">
            <v>880008800303</v>
          </cell>
          <cell r="C1314" t="str">
            <v>880</v>
          </cell>
          <cell r="D1314" t="str">
            <v>880008</v>
          </cell>
          <cell r="E1314" t="str">
            <v>دستمزد و مزايا</v>
          </cell>
          <cell r="F1314" t="str">
            <v>بيمه تكميلي (عمر و حوادث)</v>
          </cell>
          <cell r="G1314" t="str">
            <v>800303</v>
          </cell>
          <cell r="H1314" t="str">
            <v>برنامه ريزي</v>
          </cell>
          <cell r="P1314" t="str">
            <v>230</v>
          </cell>
        </row>
        <row r="1315">
          <cell r="A1315">
            <v>2241</v>
          </cell>
          <cell r="B1315" t="str">
            <v>880008800104</v>
          </cell>
          <cell r="C1315" t="str">
            <v>880</v>
          </cell>
          <cell r="D1315" t="str">
            <v>880008</v>
          </cell>
          <cell r="E1315" t="str">
            <v>دستمزد و مزايا</v>
          </cell>
          <cell r="F1315" t="str">
            <v>بيمه تكميلي (عمر و حوادث)</v>
          </cell>
          <cell r="G1315" t="str">
            <v>800104</v>
          </cell>
          <cell r="H1315" t="str">
            <v>کنترل کيفي</v>
          </cell>
          <cell r="P1315" t="str">
            <v>224</v>
          </cell>
        </row>
        <row r="1316">
          <cell r="A1316">
            <v>2401</v>
          </cell>
          <cell r="B1316" t="str">
            <v>880008800403</v>
          </cell>
          <cell r="C1316" t="str">
            <v>880</v>
          </cell>
          <cell r="D1316" t="str">
            <v>880008</v>
          </cell>
          <cell r="E1316" t="str">
            <v>دستمزد و مزايا</v>
          </cell>
          <cell r="F1316" t="str">
            <v>بيمه تكميلي (عمر و حوادث)</v>
          </cell>
          <cell r="G1316" t="str">
            <v>800403</v>
          </cell>
          <cell r="H1316" t="str">
            <v>امو ر اداري</v>
          </cell>
          <cell r="P1316" t="str">
            <v>240</v>
          </cell>
        </row>
        <row r="1317">
          <cell r="A1317">
            <v>2301</v>
          </cell>
          <cell r="B1317" t="str">
            <v>880008800302</v>
          </cell>
          <cell r="C1317" t="str">
            <v>880</v>
          </cell>
          <cell r="D1317" t="str">
            <v>880008</v>
          </cell>
          <cell r="E1317" t="str">
            <v>دستمزد و مزايا</v>
          </cell>
          <cell r="F1317" t="str">
            <v>بيمه تكميلي (عمر و حوادث)</v>
          </cell>
          <cell r="G1317" t="str">
            <v>800302</v>
          </cell>
          <cell r="H1317" t="str">
            <v>خدمات فني</v>
          </cell>
          <cell r="P1317" t="str">
            <v>230</v>
          </cell>
        </row>
        <row r="1318">
          <cell r="A1318">
            <v>2266</v>
          </cell>
          <cell r="B1318" t="str">
            <v>880008800202</v>
          </cell>
          <cell r="C1318" t="str">
            <v>880</v>
          </cell>
          <cell r="D1318" t="str">
            <v>880008</v>
          </cell>
          <cell r="E1318" t="str">
            <v>دستمزد و مزايا</v>
          </cell>
          <cell r="F1318" t="str">
            <v>بيمه تكميلي (عمر و حوادث)</v>
          </cell>
          <cell r="G1318" t="str">
            <v>800202</v>
          </cell>
          <cell r="H1318" t="str">
            <v>عمومي ساخت و توليد</v>
          </cell>
          <cell r="P1318" t="str">
            <v>226</v>
          </cell>
        </row>
        <row r="1319">
          <cell r="A1319">
            <v>2241</v>
          </cell>
          <cell r="B1319" t="str">
            <v>880008800107</v>
          </cell>
          <cell r="C1319" t="str">
            <v>880</v>
          </cell>
          <cell r="D1319" t="str">
            <v>880008</v>
          </cell>
          <cell r="E1319" t="str">
            <v>دستمزد و مزايا</v>
          </cell>
          <cell r="F1319" t="str">
            <v>بيمه تكميلي (عمر و حوادث)</v>
          </cell>
          <cell r="G1319" t="str">
            <v>800107</v>
          </cell>
          <cell r="H1319" t="str">
            <v>خط گيج</v>
          </cell>
          <cell r="P1319" t="str">
            <v>224</v>
          </cell>
        </row>
        <row r="1320">
          <cell r="A1320">
            <v>2401</v>
          </cell>
          <cell r="B1320" t="str">
            <v>880008800400</v>
          </cell>
          <cell r="C1320" t="str">
            <v>880</v>
          </cell>
          <cell r="D1320" t="str">
            <v>880008</v>
          </cell>
          <cell r="E1320" t="str">
            <v>دستمزد و مزايا</v>
          </cell>
          <cell r="F1320" t="str">
            <v>بيمه تكميلي (عمر و حوادث)</v>
          </cell>
          <cell r="G1320" t="str">
            <v>800400</v>
          </cell>
          <cell r="H1320" t="str">
            <v>امور مالي</v>
          </cell>
          <cell r="P1320" t="str">
            <v>240</v>
          </cell>
        </row>
        <row r="1321">
          <cell r="A1321">
            <v>2301</v>
          </cell>
          <cell r="B1321" t="str">
            <v>880008800304</v>
          </cell>
          <cell r="C1321" t="str">
            <v>880</v>
          </cell>
          <cell r="D1321" t="str">
            <v>880008</v>
          </cell>
          <cell r="E1321" t="str">
            <v>دستمزد و مزايا</v>
          </cell>
          <cell r="F1321" t="str">
            <v>بيمه تكميلي (عمر و حوادث)</v>
          </cell>
          <cell r="G1321" t="str">
            <v>800304</v>
          </cell>
          <cell r="H1321" t="str">
            <v>تدارکات و تامين قطعات</v>
          </cell>
          <cell r="P1321" t="str">
            <v>230</v>
          </cell>
        </row>
        <row r="1322">
          <cell r="A1322">
            <v>2301</v>
          </cell>
          <cell r="B1322" t="str">
            <v>880008800301</v>
          </cell>
          <cell r="C1322" t="str">
            <v>880</v>
          </cell>
          <cell r="D1322" t="str">
            <v>880008</v>
          </cell>
          <cell r="E1322" t="str">
            <v>دستمزد و مزايا</v>
          </cell>
          <cell r="F1322" t="str">
            <v>بيمه تكميلي (عمر و حوادث)</v>
          </cell>
          <cell r="G1322" t="str">
            <v>800301</v>
          </cell>
          <cell r="H1322" t="str">
            <v>حراست</v>
          </cell>
          <cell r="P1322" t="str">
            <v>230</v>
          </cell>
        </row>
        <row r="1323">
          <cell r="A1323">
            <v>2501</v>
          </cell>
          <cell r="B1323" t="str">
            <v>880008800500</v>
          </cell>
          <cell r="C1323" t="str">
            <v>880</v>
          </cell>
          <cell r="D1323" t="str">
            <v>880008</v>
          </cell>
          <cell r="E1323" t="str">
            <v>دستمزد و مزايا</v>
          </cell>
          <cell r="F1323" t="str">
            <v>بيمه تكميلي (عمر و حوادث)</v>
          </cell>
          <cell r="G1323" t="str">
            <v>800500</v>
          </cell>
          <cell r="H1323" t="str">
            <v>فروش</v>
          </cell>
          <cell r="P1323" t="str">
            <v>250</v>
          </cell>
        </row>
        <row r="1324">
          <cell r="A1324">
            <v>2241</v>
          </cell>
          <cell r="B1324" t="str">
            <v>880008800101</v>
          </cell>
          <cell r="C1324" t="str">
            <v>880</v>
          </cell>
          <cell r="D1324" t="str">
            <v>880008</v>
          </cell>
          <cell r="E1324" t="str">
            <v>دستمزد و مزايا</v>
          </cell>
          <cell r="F1324" t="str">
            <v>بيمه تكميلي (عمر و حوادث)</v>
          </cell>
          <cell r="G1324" t="str">
            <v>800101</v>
          </cell>
          <cell r="H1324" t="str">
            <v>تحقيقات مهندسي</v>
          </cell>
          <cell r="P1324" t="str">
            <v>224</v>
          </cell>
        </row>
        <row r="1325">
          <cell r="A1325">
            <v>2266</v>
          </cell>
          <cell r="B1325" t="str">
            <v>880008800203</v>
          </cell>
          <cell r="C1325" t="str">
            <v>880</v>
          </cell>
          <cell r="D1325" t="str">
            <v>880008</v>
          </cell>
          <cell r="E1325" t="str">
            <v>دستمزد و مزايا</v>
          </cell>
          <cell r="F1325" t="str">
            <v>بيمه تكميلي (عمر و حوادث)</v>
          </cell>
          <cell r="G1325" t="str">
            <v>800203</v>
          </cell>
          <cell r="H1325" t="str">
            <v>عمومي کنترل کيفي</v>
          </cell>
          <cell r="P1325" t="str">
            <v>226</v>
          </cell>
        </row>
        <row r="1326">
          <cell r="A1326">
            <v>2241</v>
          </cell>
          <cell r="B1326" t="str">
            <v>880008800105</v>
          </cell>
          <cell r="C1326" t="str">
            <v>880</v>
          </cell>
          <cell r="D1326" t="str">
            <v>880008</v>
          </cell>
          <cell r="E1326" t="str">
            <v>دستمزد و مزايا</v>
          </cell>
          <cell r="F1326" t="str">
            <v>بيمه تكميلي (عمر و حوادث)</v>
          </cell>
          <cell r="G1326" t="str">
            <v>800105</v>
          </cell>
          <cell r="H1326" t="str">
            <v>مترولوژي</v>
          </cell>
          <cell r="P1326" t="str">
            <v>224</v>
          </cell>
        </row>
        <row r="1327">
          <cell r="A1327">
            <v>2401</v>
          </cell>
          <cell r="B1327" t="str">
            <v>880008800402</v>
          </cell>
          <cell r="C1327" t="str">
            <v>880</v>
          </cell>
          <cell r="D1327" t="str">
            <v>880008</v>
          </cell>
          <cell r="E1327" t="str">
            <v>دستمزد و مزايا</v>
          </cell>
          <cell r="F1327" t="str">
            <v>بيمه تكميلي (عمر و حوادث)</v>
          </cell>
          <cell r="G1327" t="str">
            <v>800402</v>
          </cell>
          <cell r="H1327" t="str">
            <v>دفتر تهران</v>
          </cell>
          <cell r="P1327" t="str">
            <v>240</v>
          </cell>
        </row>
        <row r="1328">
          <cell r="A1328">
            <v>2266</v>
          </cell>
          <cell r="B1328" t="str">
            <v>880008800206</v>
          </cell>
          <cell r="C1328" t="str">
            <v>880</v>
          </cell>
          <cell r="D1328" t="str">
            <v>880008</v>
          </cell>
          <cell r="E1328" t="str">
            <v>دستمزد و مزايا</v>
          </cell>
          <cell r="F1328" t="str">
            <v>بيمه تكميلي (عمر و حوادث)</v>
          </cell>
          <cell r="G1328" t="str">
            <v>800206</v>
          </cell>
          <cell r="H1328" t="str">
            <v>عمومي خط گيج</v>
          </cell>
          <cell r="P1328" t="str">
            <v>226</v>
          </cell>
        </row>
        <row r="1329">
          <cell r="A1329">
            <v>2226</v>
          </cell>
          <cell r="B1329" t="str">
            <v>880008800200</v>
          </cell>
          <cell r="C1329" t="str">
            <v>880</v>
          </cell>
          <cell r="D1329" t="str">
            <v>880008</v>
          </cell>
          <cell r="E1329" t="str">
            <v>دستمزد و مزايا</v>
          </cell>
          <cell r="F1329" t="str">
            <v>بيمه تكميلي (عمر و حوادث)</v>
          </cell>
          <cell r="G1329" t="str">
            <v>800200</v>
          </cell>
          <cell r="H1329" t="str">
            <v>عمومي مونتاژ</v>
          </cell>
          <cell r="P1329" t="str">
            <v>222</v>
          </cell>
        </row>
        <row r="1330">
          <cell r="A1330">
            <v>2401</v>
          </cell>
          <cell r="B1330" t="str">
            <v>880008800401</v>
          </cell>
          <cell r="C1330" t="str">
            <v>880</v>
          </cell>
          <cell r="D1330" t="str">
            <v>880008</v>
          </cell>
          <cell r="E1330" t="str">
            <v>دستمزد و مزايا</v>
          </cell>
          <cell r="F1330" t="str">
            <v>بيمه تكميلي (عمر و حوادث)</v>
          </cell>
          <cell r="G1330" t="str">
            <v>800401</v>
          </cell>
          <cell r="H1330" t="str">
            <v>مديريت</v>
          </cell>
          <cell r="P1330" t="str">
            <v>240</v>
          </cell>
        </row>
        <row r="1331">
          <cell r="A1331">
            <v>2301</v>
          </cell>
          <cell r="B1331" t="str">
            <v>880008800305</v>
          </cell>
          <cell r="C1331" t="str">
            <v>880</v>
          </cell>
          <cell r="D1331" t="str">
            <v>880008</v>
          </cell>
          <cell r="E1331" t="str">
            <v>دستمزد و مزايا</v>
          </cell>
          <cell r="F1331" t="str">
            <v>بيمه تكميلي (عمر و حوادث)</v>
          </cell>
          <cell r="G1331" t="str">
            <v>800305</v>
          </cell>
          <cell r="H1331" t="str">
            <v>طرح و توسعه سيستمها</v>
          </cell>
          <cell r="P1331" t="str">
            <v>230</v>
          </cell>
        </row>
        <row r="1332">
          <cell r="A1332">
            <v>2241</v>
          </cell>
          <cell r="B1332" t="str">
            <v>880008800102</v>
          </cell>
          <cell r="C1332" t="str">
            <v>880</v>
          </cell>
          <cell r="D1332" t="str">
            <v>880008</v>
          </cell>
          <cell r="E1332" t="str">
            <v>دستمزد و مزايا</v>
          </cell>
          <cell r="F1332" t="str">
            <v>بيمه تكميلي (عمر و حوادث)</v>
          </cell>
          <cell r="G1332" t="str">
            <v>800102</v>
          </cell>
          <cell r="H1332" t="str">
            <v>عمليات حرارتي و آبکاري</v>
          </cell>
          <cell r="P1332" t="str">
            <v>224</v>
          </cell>
        </row>
        <row r="1333">
          <cell r="A1333">
            <v>2266</v>
          </cell>
          <cell r="B1333" t="str">
            <v>880008800201</v>
          </cell>
          <cell r="C1333" t="str">
            <v>880</v>
          </cell>
          <cell r="D1333" t="str">
            <v>880008</v>
          </cell>
          <cell r="E1333" t="str">
            <v>دستمزد و مزايا</v>
          </cell>
          <cell r="F1333" t="str">
            <v>بيمه تكميلي (عمر و حوادث)</v>
          </cell>
          <cell r="G1333" t="str">
            <v>800201</v>
          </cell>
          <cell r="H1333" t="str">
            <v>عمومي تحقيقات و مهندسي</v>
          </cell>
          <cell r="P1333" t="str">
            <v>226</v>
          </cell>
        </row>
        <row r="1334">
          <cell r="A1334">
            <v>2241</v>
          </cell>
          <cell r="B1334" t="str">
            <v>880008800106</v>
          </cell>
          <cell r="C1334" t="str">
            <v>880</v>
          </cell>
          <cell r="D1334" t="str">
            <v>880008</v>
          </cell>
          <cell r="E1334" t="str">
            <v>دستمزد و مزايا</v>
          </cell>
          <cell r="F1334" t="str">
            <v>بيمه تكميلي (عمر و حوادث)</v>
          </cell>
          <cell r="G1334" t="str">
            <v>800106</v>
          </cell>
          <cell r="H1334" t="str">
            <v>تست مواد وشيمي</v>
          </cell>
          <cell r="P1334" t="str">
            <v>224</v>
          </cell>
        </row>
        <row r="1335">
          <cell r="A1335">
            <v>2300</v>
          </cell>
          <cell r="B1335" t="str">
            <v>880009800301</v>
          </cell>
          <cell r="C1335" t="str">
            <v>880</v>
          </cell>
          <cell r="D1335" t="str">
            <v>880009</v>
          </cell>
          <cell r="E1335" t="str">
            <v>دستمزد و مزايا</v>
          </cell>
          <cell r="F1335" t="str">
            <v>شب كاري</v>
          </cell>
          <cell r="G1335" t="str">
            <v>800301</v>
          </cell>
          <cell r="H1335" t="str">
            <v>حراست</v>
          </cell>
          <cell r="P1335" t="str">
            <v>230</v>
          </cell>
        </row>
        <row r="1336">
          <cell r="A1336">
            <v>2300</v>
          </cell>
          <cell r="B1336" t="str">
            <v>880009800302</v>
          </cell>
          <cell r="C1336" t="str">
            <v>880</v>
          </cell>
          <cell r="D1336" t="str">
            <v>880009</v>
          </cell>
          <cell r="E1336" t="str">
            <v>دستمزد و مزايا</v>
          </cell>
          <cell r="F1336" t="str">
            <v>شب كاري</v>
          </cell>
          <cell r="G1336" t="str">
            <v>800302</v>
          </cell>
          <cell r="H1336" t="str">
            <v>خدمات فني</v>
          </cell>
          <cell r="P1336" t="str">
            <v>230</v>
          </cell>
        </row>
        <row r="1337">
          <cell r="A1337">
            <v>2400</v>
          </cell>
          <cell r="B1337" t="str">
            <v>880009800403</v>
          </cell>
          <cell r="C1337" t="str">
            <v>880</v>
          </cell>
          <cell r="D1337" t="str">
            <v>880009</v>
          </cell>
          <cell r="E1337" t="str">
            <v>دستمزد و مزايا</v>
          </cell>
          <cell r="F1337" t="str">
            <v>شب كاري</v>
          </cell>
          <cell r="G1337" t="str">
            <v>800403</v>
          </cell>
          <cell r="H1337" t="str">
            <v>امو ر اداري</v>
          </cell>
          <cell r="P1337" t="str">
            <v>240</v>
          </cell>
        </row>
        <row r="1338">
          <cell r="A1338">
            <v>2240</v>
          </cell>
          <cell r="B1338" t="str">
            <v>880009800103</v>
          </cell>
          <cell r="C1338" t="str">
            <v>880</v>
          </cell>
          <cell r="D1338" t="str">
            <v>880009</v>
          </cell>
          <cell r="E1338" t="str">
            <v>دستمزد و مزايا</v>
          </cell>
          <cell r="F1338" t="str">
            <v>شب كاري</v>
          </cell>
          <cell r="G1338" t="str">
            <v>800103</v>
          </cell>
          <cell r="H1338" t="str">
            <v>مرکز ساخت و توليد</v>
          </cell>
          <cell r="P1338" t="str">
            <v>224</v>
          </cell>
        </row>
        <row r="1339">
          <cell r="A1339">
            <v>2240</v>
          </cell>
          <cell r="B1339" t="str">
            <v>880009800107</v>
          </cell>
          <cell r="C1339" t="str">
            <v>880</v>
          </cell>
          <cell r="D1339" t="str">
            <v>880009</v>
          </cell>
          <cell r="E1339" t="str">
            <v>دستمزد و مزايا</v>
          </cell>
          <cell r="F1339" t="str">
            <v>شب كاري</v>
          </cell>
          <cell r="G1339" t="str">
            <v>800107</v>
          </cell>
          <cell r="H1339" t="str">
            <v>خط گيج</v>
          </cell>
          <cell r="P1339" t="str">
            <v>224</v>
          </cell>
        </row>
        <row r="1340">
          <cell r="A1340">
            <v>2200</v>
          </cell>
          <cell r="B1340" t="str">
            <v>880009800100</v>
          </cell>
          <cell r="C1340" t="str">
            <v>880</v>
          </cell>
          <cell r="D1340" t="str">
            <v>880009</v>
          </cell>
          <cell r="E1340" t="str">
            <v>دستمزد و مزايا</v>
          </cell>
          <cell r="F1340" t="str">
            <v>شب كاري</v>
          </cell>
          <cell r="G1340" t="str">
            <v>800100</v>
          </cell>
          <cell r="H1340" t="str">
            <v>مونتاژ</v>
          </cell>
          <cell r="P1340" t="str">
            <v>220</v>
          </cell>
        </row>
        <row r="1341">
          <cell r="A1341">
            <v>2240</v>
          </cell>
          <cell r="B1341" t="str">
            <v>880009800105</v>
          </cell>
          <cell r="C1341" t="str">
            <v>880</v>
          </cell>
          <cell r="D1341" t="str">
            <v>880009</v>
          </cell>
          <cell r="E1341" t="str">
            <v>دستمزد و مزايا</v>
          </cell>
          <cell r="F1341" t="str">
            <v>شب كاري</v>
          </cell>
          <cell r="G1341" t="str">
            <v>800105</v>
          </cell>
          <cell r="H1341" t="str">
            <v>مترولوژي</v>
          </cell>
          <cell r="P1341" t="str">
            <v>224</v>
          </cell>
        </row>
        <row r="1342">
          <cell r="A1342">
            <v>2300</v>
          </cell>
          <cell r="B1342" t="str">
            <v>880009800304</v>
          </cell>
          <cell r="C1342" t="str">
            <v>880</v>
          </cell>
          <cell r="D1342" t="str">
            <v>880009</v>
          </cell>
          <cell r="E1342" t="str">
            <v>دستمزد و مزايا</v>
          </cell>
          <cell r="F1342" t="str">
            <v>شب كاري</v>
          </cell>
          <cell r="G1342" t="str">
            <v>800304</v>
          </cell>
          <cell r="H1342" t="str">
            <v>تدارکات و تامين قطعات</v>
          </cell>
          <cell r="P1342" t="str">
            <v>230</v>
          </cell>
        </row>
        <row r="1343">
          <cell r="A1343">
            <v>2261</v>
          </cell>
          <cell r="B1343" t="str">
            <v>880009800206</v>
          </cell>
          <cell r="C1343" t="str">
            <v>880</v>
          </cell>
          <cell r="D1343" t="str">
            <v>880009</v>
          </cell>
          <cell r="E1343" t="str">
            <v>دستمزد و مزايا</v>
          </cell>
          <cell r="F1343" t="str">
            <v>شب كاري</v>
          </cell>
          <cell r="G1343" t="str">
            <v>800206</v>
          </cell>
          <cell r="H1343" t="str">
            <v>عمومي خط گيج</v>
          </cell>
          <cell r="P1343" t="str">
            <v>226</v>
          </cell>
        </row>
        <row r="1344">
          <cell r="A1344">
            <v>2261</v>
          </cell>
          <cell r="B1344" t="str">
            <v>880009800202</v>
          </cell>
          <cell r="C1344" t="str">
            <v>880</v>
          </cell>
          <cell r="D1344" t="str">
            <v>880009</v>
          </cell>
          <cell r="E1344" t="str">
            <v>دستمزد و مزايا</v>
          </cell>
          <cell r="F1344" t="str">
            <v>شب كاري</v>
          </cell>
          <cell r="G1344" t="str">
            <v>800202</v>
          </cell>
          <cell r="H1344" t="str">
            <v>عمومي ساخت و توليد</v>
          </cell>
          <cell r="P1344" t="str">
            <v>226</v>
          </cell>
        </row>
        <row r="1345">
          <cell r="A1345">
            <v>2300</v>
          </cell>
          <cell r="B1345" t="str">
            <v>880009800303</v>
          </cell>
          <cell r="C1345" t="str">
            <v>880</v>
          </cell>
          <cell r="D1345" t="str">
            <v>880009</v>
          </cell>
          <cell r="E1345" t="str">
            <v>دستمزد و مزايا</v>
          </cell>
          <cell r="F1345" t="str">
            <v>شب كاري</v>
          </cell>
          <cell r="G1345" t="str">
            <v>800303</v>
          </cell>
          <cell r="H1345" t="str">
            <v>برنامه ريزي</v>
          </cell>
          <cell r="P1345" t="str">
            <v>230</v>
          </cell>
        </row>
        <row r="1346">
          <cell r="A1346">
            <v>2400</v>
          </cell>
          <cell r="B1346" t="str">
            <v>880009800402</v>
          </cell>
          <cell r="C1346" t="str">
            <v>880</v>
          </cell>
          <cell r="D1346" t="str">
            <v>880009</v>
          </cell>
          <cell r="E1346" t="str">
            <v>دستمزد و مزايا</v>
          </cell>
          <cell r="F1346" t="str">
            <v>شب كاري</v>
          </cell>
          <cell r="G1346" t="str">
            <v>800402</v>
          </cell>
          <cell r="H1346" t="str">
            <v>دفتر تهران</v>
          </cell>
          <cell r="P1346" t="str">
            <v>240</v>
          </cell>
        </row>
        <row r="1347">
          <cell r="A1347">
            <v>2400</v>
          </cell>
          <cell r="B1347" t="str">
            <v>880009800401</v>
          </cell>
          <cell r="C1347" t="str">
            <v>880</v>
          </cell>
          <cell r="D1347" t="str">
            <v>880009</v>
          </cell>
          <cell r="E1347" t="str">
            <v>دستمزد و مزايا</v>
          </cell>
          <cell r="F1347" t="str">
            <v>شب كاري</v>
          </cell>
          <cell r="G1347" t="str">
            <v>800401</v>
          </cell>
          <cell r="H1347" t="str">
            <v>مديريت</v>
          </cell>
          <cell r="P1347" t="str">
            <v>240</v>
          </cell>
        </row>
        <row r="1348">
          <cell r="A1348">
            <v>2240</v>
          </cell>
          <cell r="B1348" t="str">
            <v>880009800104</v>
          </cell>
          <cell r="C1348" t="str">
            <v>880</v>
          </cell>
          <cell r="D1348" t="str">
            <v>880009</v>
          </cell>
          <cell r="E1348" t="str">
            <v>دستمزد و مزايا</v>
          </cell>
          <cell r="F1348" t="str">
            <v>شب كاري</v>
          </cell>
          <cell r="G1348" t="str">
            <v>800104</v>
          </cell>
          <cell r="H1348" t="str">
            <v>کنترل کيفي</v>
          </cell>
          <cell r="P1348" t="str">
            <v>224</v>
          </cell>
        </row>
        <row r="1349">
          <cell r="A1349">
            <v>2400</v>
          </cell>
          <cell r="B1349" t="str">
            <v>880009800400</v>
          </cell>
          <cell r="C1349" t="str">
            <v>880</v>
          </cell>
          <cell r="D1349" t="str">
            <v>880009</v>
          </cell>
          <cell r="E1349" t="str">
            <v>دستمزد و مزايا</v>
          </cell>
          <cell r="F1349" t="str">
            <v>شب كاري</v>
          </cell>
          <cell r="G1349" t="str">
            <v>800400</v>
          </cell>
          <cell r="H1349" t="str">
            <v>امور مالي</v>
          </cell>
          <cell r="P1349" t="str">
            <v>240</v>
          </cell>
        </row>
        <row r="1350">
          <cell r="A1350">
            <v>2500</v>
          </cell>
          <cell r="B1350" t="str">
            <v>880009800500</v>
          </cell>
          <cell r="C1350" t="str">
            <v>880</v>
          </cell>
          <cell r="D1350" t="str">
            <v>880009</v>
          </cell>
          <cell r="E1350" t="str">
            <v>دستمزد و مزايا</v>
          </cell>
          <cell r="F1350" t="str">
            <v>شب كاري</v>
          </cell>
          <cell r="G1350" t="str">
            <v>800500</v>
          </cell>
          <cell r="H1350" t="str">
            <v>فروش</v>
          </cell>
          <cell r="P1350" t="str">
            <v>250</v>
          </cell>
        </row>
        <row r="1351">
          <cell r="A1351">
            <v>2261</v>
          </cell>
          <cell r="B1351" t="str">
            <v>880009800203</v>
          </cell>
          <cell r="C1351" t="str">
            <v>880</v>
          </cell>
          <cell r="D1351" t="str">
            <v>880009</v>
          </cell>
          <cell r="E1351" t="str">
            <v>دستمزد و مزايا</v>
          </cell>
          <cell r="F1351" t="str">
            <v>شب كاري</v>
          </cell>
          <cell r="G1351" t="str">
            <v>800203</v>
          </cell>
          <cell r="H1351" t="str">
            <v>عمومي کنترل کيفي</v>
          </cell>
          <cell r="P1351" t="str">
            <v>226</v>
          </cell>
        </row>
        <row r="1352">
          <cell r="A1352">
            <v>2240</v>
          </cell>
          <cell r="B1352" t="str">
            <v>880009800101</v>
          </cell>
          <cell r="C1352" t="str">
            <v>880</v>
          </cell>
          <cell r="D1352" t="str">
            <v>880009</v>
          </cell>
          <cell r="E1352" t="str">
            <v>دستمزد و مزايا</v>
          </cell>
          <cell r="F1352" t="str">
            <v>شب كاري</v>
          </cell>
          <cell r="G1352" t="str">
            <v>800101</v>
          </cell>
          <cell r="H1352" t="str">
            <v>تحقيقات مهندسي</v>
          </cell>
          <cell r="P1352" t="str">
            <v>224</v>
          </cell>
        </row>
        <row r="1353">
          <cell r="A1353">
            <v>2240</v>
          </cell>
          <cell r="B1353" t="str">
            <v>880009800102</v>
          </cell>
          <cell r="C1353" t="str">
            <v>880</v>
          </cell>
          <cell r="D1353" t="str">
            <v>880009</v>
          </cell>
          <cell r="E1353" t="str">
            <v>دستمزد و مزايا</v>
          </cell>
          <cell r="F1353" t="str">
            <v>شب كاري</v>
          </cell>
          <cell r="G1353" t="str">
            <v>800102</v>
          </cell>
          <cell r="H1353" t="str">
            <v>عمليات حرارتي و آبکاري</v>
          </cell>
          <cell r="P1353" t="str">
            <v>224</v>
          </cell>
        </row>
        <row r="1354">
          <cell r="A1354">
            <v>2240</v>
          </cell>
          <cell r="B1354" t="str">
            <v>880009800106</v>
          </cell>
          <cell r="C1354" t="str">
            <v>880</v>
          </cell>
          <cell r="D1354" t="str">
            <v>880009</v>
          </cell>
          <cell r="E1354" t="str">
            <v>دستمزد و مزايا</v>
          </cell>
          <cell r="F1354" t="str">
            <v>شب كاري</v>
          </cell>
          <cell r="G1354" t="str">
            <v>800106</v>
          </cell>
          <cell r="H1354" t="str">
            <v>تست مواد وشيمي</v>
          </cell>
          <cell r="P1354" t="str">
            <v>224</v>
          </cell>
        </row>
        <row r="1355">
          <cell r="A1355">
            <v>2400</v>
          </cell>
          <cell r="B1355" t="str">
            <v>880010800401</v>
          </cell>
          <cell r="C1355" t="str">
            <v>880</v>
          </cell>
          <cell r="D1355" t="str">
            <v>880010</v>
          </cell>
          <cell r="E1355" t="str">
            <v>دستمزد و مزايا</v>
          </cell>
          <cell r="F1355" t="str">
            <v>حق مسكن</v>
          </cell>
          <cell r="G1355" t="str">
            <v>800401</v>
          </cell>
          <cell r="H1355" t="str">
            <v>مديريت</v>
          </cell>
          <cell r="P1355" t="str">
            <v>240</v>
          </cell>
        </row>
        <row r="1356">
          <cell r="A1356">
            <v>2240</v>
          </cell>
          <cell r="B1356" t="str">
            <v>880010800103</v>
          </cell>
          <cell r="C1356" t="str">
            <v>880</v>
          </cell>
          <cell r="D1356" t="str">
            <v>880010</v>
          </cell>
          <cell r="E1356" t="str">
            <v>دستمزد و مزايا</v>
          </cell>
          <cell r="F1356" t="str">
            <v>حق مسكن</v>
          </cell>
          <cell r="G1356" t="str">
            <v>800103</v>
          </cell>
          <cell r="H1356" t="str">
            <v>مرکز ساخت و توليد</v>
          </cell>
          <cell r="P1356" t="str">
            <v>224</v>
          </cell>
        </row>
        <row r="1357">
          <cell r="A1357">
            <v>2200</v>
          </cell>
          <cell r="B1357" t="str">
            <v>880010800100</v>
          </cell>
          <cell r="C1357" t="str">
            <v>880</v>
          </cell>
          <cell r="D1357" t="str">
            <v>880010</v>
          </cell>
          <cell r="E1357" t="str">
            <v>دستمزد و مزايا</v>
          </cell>
          <cell r="F1357" t="str">
            <v>حق مسكن</v>
          </cell>
          <cell r="G1357" t="str">
            <v>800100</v>
          </cell>
          <cell r="H1357" t="str">
            <v>مونتاژ</v>
          </cell>
          <cell r="P1357" t="str">
            <v>220</v>
          </cell>
        </row>
        <row r="1358">
          <cell r="A1358">
            <v>2300</v>
          </cell>
          <cell r="B1358" t="str">
            <v>880010800303</v>
          </cell>
          <cell r="C1358" t="str">
            <v>880</v>
          </cell>
          <cell r="D1358" t="str">
            <v>880010</v>
          </cell>
          <cell r="E1358" t="str">
            <v>دستمزد و مزايا</v>
          </cell>
          <cell r="F1358" t="str">
            <v>حق مسكن</v>
          </cell>
          <cell r="G1358" t="str">
            <v>800303</v>
          </cell>
          <cell r="H1358" t="str">
            <v>برنامه ريزي</v>
          </cell>
          <cell r="P1358" t="str">
            <v>230</v>
          </cell>
        </row>
        <row r="1359">
          <cell r="A1359">
            <v>2240</v>
          </cell>
          <cell r="B1359" t="str">
            <v>880010800104</v>
          </cell>
          <cell r="C1359" t="str">
            <v>880</v>
          </cell>
          <cell r="D1359" t="str">
            <v>880010</v>
          </cell>
          <cell r="E1359" t="str">
            <v>دستمزد و مزايا</v>
          </cell>
          <cell r="F1359" t="str">
            <v>حق مسكن</v>
          </cell>
          <cell r="G1359" t="str">
            <v>800104</v>
          </cell>
          <cell r="H1359" t="str">
            <v>کنترل کيفي</v>
          </cell>
          <cell r="P1359" t="str">
            <v>224</v>
          </cell>
        </row>
        <row r="1360">
          <cell r="A1360">
            <v>2400</v>
          </cell>
          <cell r="B1360" t="str">
            <v>880010800403</v>
          </cell>
          <cell r="C1360" t="str">
            <v>880</v>
          </cell>
          <cell r="D1360" t="str">
            <v>880010</v>
          </cell>
          <cell r="E1360" t="str">
            <v>دستمزد و مزايا</v>
          </cell>
          <cell r="F1360" t="str">
            <v>حق مسكن</v>
          </cell>
          <cell r="G1360" t="str">
            <v>800403</v>
          </cell>
          <cell r="H1360" t="str">
            <v>امو ر اداري</v>
          </cell>
          <cell r="P1360" t="str">
            <v>240</v>
          </cell>
        </row>
        <row r="1361">
          <cell r="A1361">
            <v>2400</v>
          </cell>
          <cell r="B1361" t="str">
            <v>880010800400</v>
          </cell>
          <cell r="C1361" t="str">
            <v>880</v>
          </cell>
          <cell r="D1361" t="str">
            <v>880010</v>
          </cell>
          <cell r="E1361" t="str">
            <v>دستمزد و مزايا</v>
          </cell>
          <cell r="F1361" t="str">
            <v>حق مسكن</v>
          </cell>
          <cell r="G1361" t="str">
            <v>800400</v>
          </cell>
          <cell r="H1361" t="str">
            <v>امور مالي</v>
          </cell>
          <cell r="P1361" t="str">
            <v>240</v>
          </cell>
        </row>
        <row r="1362">
          <cell r="A1362">
            <v>2300</v>
          </cell>
          <cell r="B1362" t="str">
            <v>880010800302</v>
          </cell>
          <cell r="C1362" t="str">
            <v>880</v>
          </cell>
          <cell r="D1362" t="str">
            <v>880010</v>
          </cell>
          <cell r="E1362" t="str">
            <v>دستمزد و مزايا</v>
          </cell>
          <cell r="F1362" t="str">
            <v>حق مسكن</v>
          </cell>
          <cell r="G1362" t="str">
            <v>800302</v>
          </cell>
          <cell r="H1362" t="str">
            <v>خدمات فني</v>
          </cell>
          <cell r="P1362" t="str">
            <v>230</v>
          </cell>
        </row>
        <row r="1363">
          <cell r="A1363">
            <v>2261</v>
          </cell>
          <cell r="B1363" t="str">
            <v>880010800202</v>
          </cell>
          <cell r="C1363" t="str">
            <v>880</v>
          </cell>
          <cell r="D1363" t="str">
            <v>880010</v>
          </cell>
          <cell r="E1363" t="str">
            <v>دستمزد و مزايا</v>
          </cell>
          <cell r="F1363" t="str">
            <v>حق مسكن</v>
          </cell>
          <cell r="G1363" t="str">
            <v>800202</v>
          </cell>
          <cell r="H1363" t="str">
            <v>عمومي ساخت و توليد</v>
          </cell>
          <cell r="P1363" t="str">
            <v>226</v>
          </cell>
        </row>
        <row r="1364">
          <cell r="A1364">
            <v>2240</v>
          </cell>
          <cell r="B1364" t="str">
            <v>880010800107</v>
          </cell>
          <cell r="C1364" t="str">
            <v>880</v>
          </cell>
          <cell r="D1364" t="str">
            <v>880010</v>
          </cell>
          <cell r="E1364" t="str">
            <v>دستمزد و مزايا</v>
          </cell>
          <cell r="F1364" t="str">
            <v>حق مسكن</v>
          </cell>
          <cell r="G1364" t="str">
            <v>800107</v>
          </cell>
          <cell r="H1364" t="str">
            <v>خط گيج</v>
          </cell>
          <cell r="P1364" t="str">
            <v>224</v>
          </cell>
        </row>
        <row r="1365">
          <cell r="A1365">
            <v>2240</v>
          </cell>
          <cell r="B1365" t="str">
            <v>880010800101</v>
          </cell>
          <cell r="C1365" t="str">
            <v>880</v>
          </cell>
          <cell r="D1365" t="str">
            <v>880010</v>
          </cell>
          <cell r="E1365" t="str">
            <v>دستمزد و مزايا</v>
          </cell>
          <cell r="F1365" t="str">
            <v>حق مسكن</v>
          </cell>
          <cell r="G1365" t="str">
            <v>800101</v>
          </cell>
          <cell r="H1365" t="str">
            <v>تحقيقات مهندسي</v>
          </cell>
          <cell r="P1365" t="str">
            <v>224</v>
          </cell>
        </row>
        <row r="1366">
          <cell r="A1366">
            <v>2300</v>
          </cell>
          <cell r="B1366" t="str">
            <v>880010800301</v>
          </cell>
          <cell r="C1366" t="str">
            <v>880</v>
          </cell>
          <cell r="D1366" t="str">
            <v>880010</v>
          </cell>
          <cell r="E1366" t="str">
            <v>دستمزد و مزايا</v>
          </cell>
          <cell r="F1366" t="str">
            <v>حق مسكن</v>
          </cell>
          <cell r="G1366" t="str">
            <v>800301</v>
          </cell>
          <cell r="H1366" t="str">
            <v>حراست</v>
          </cell>
          <cell r="P1366" t="str">
            <v>230</v>
          </cell>
        </row>
        <row r="1367">
          <cell r="A1367">
            <v>2300</v>
          </cell>
          <cell r="B1367" t="str">
            <v>880010800304</v>
          </cell>
          <cell r="C1367" t="str">
            <v>880</v>
          </cell>
          <cell r="D1367" t="str">
            <v>880010</v>
          </cell>
          <cell r="E1367" t="str">
            <v>دستمزد و مزايا</v>
          </cell>
          <cell r="F1367" t="str">
            <v>حق مسكن</v>
          </cell>
          <cell r="G1367" t="str">
            <v>800304</v>
          </cell>
          <cell r="H1367" t="str">
            <v>تدارکات و تامين قطعات</v>
          </cell>
          <cell r="P1367" t="str">
            <v>230</v>
          </cell>
        </row>
        <row r="1368">
          <cell r="A1368">
            <v>2500</v>
          </cell>
          <cell r="B1368" t="str">
            <v>880010800500</v>
          </cell>
          <cell r="C1368" t="str">
            <v>880</v>
          </cell>
          <cell r="D1368" t="str">
            <v>880010</v>
          </cell>
          <cell r="E1368" t="str">
            <v>دستمزد و مزايا</v>
          </cell>
          <cell r="F1368" t="str">
            <v>حق مسكن</v>
          </cell>
          <cell r="G1368" t="str">
            <v>800500</v>
          </cell>
          <cell r="H1368" t="str">
            <v>فروش</v>
          </cell>
          <cell r="P1368" t="str">
            <v>250</v>
          </cell>
        </row>
        <row r="1369">
          <cell r="A1369">
            <v>2240</v>
          </cell>
          <cell r="B1369" t="str">
            <v>880010800105</v>
          </cell>
          <cell r="C1369" t="str">
            <v>880</v>
          </cell>
          <cell r="D1369" t="str">
            <v>880010</v>
          </cell>
          <cell r="E1369" t="str">
            <v>دستمزد و مزايا</v>
          </cell>
          <cell r="F1369" t="str">
            <v>حق مسكن</v>
          </cell>
          <cell r="G1369" t="str">
            <v>800105</v>
          </cell>
          <cell r="H1369" t="str">
            <v>مترولوژي</v>
          </cell>
          <cell r="P1369" t="str">
            <v>224</v>
          </cell>
        </row>
        <row r="1370">
          <cell r="A1370">
            <v>2400</v>
          </cell>
          <cell r="B1370" t="str">
            <v>880010800402</v>
          </cell>
          <cell r="C1370" t="str">
            <v>880</v>
          </cell>
          <cell r="D1370" t="str">
            <v>880010</v>
          </cell>
          <cell r="E1370" t="str">
            <v>دستمزد و مزايا</v>
          </cell>
          <cell r="F1370" t="str">
            <v>حق مسكن</v>
          </cell>
          <cell r="G1370" t="str">
            <v>800402</v>
          </cell>
          <cell r="H1370" t="str">
            <v>دفتر تهران</v>
          </cell>
          <cell r="P1370" t="str">
            <v>240</v>
          </cell>
        </row>
        <row r="1371">
          <cell r="A1371">
            <v>2261</v>
          </cell>
          <cell r="B1371" t="str">
            <v>880010800203</v>
          </cell>
          <cell r="C1371" t="str">
            <v>880</v>
          </cell>
          <cell r="D1371" t="str">
            <v>880010</v>
          </cell>
          <cell r="E1371" t="str">
            <v>دستمزد و مزايا</v>
          </cell>
          <cell r="F1371" t="str">
            <v>حق مسكن</v>
          </cell>
          <cell r="G1371" t="str">
            <v>800203</v>
          </cell>
          <cell r="H1371" t="str">
            <v>عمومي کنترل کيفي</v>
          </cell>
          <cell r="P1371" t="str">
            <v>226</v>
          </cell>
        </row>
        <row r="1372">
          <cell r="A1372">
            <v>2300</v>
          </cell>
          <cell r="B1372" t="str">
            <v>880010800305</v>
          </cell>
          <cell r="C1372" t="str">
            <v>880</v>
          </cell>
          <cell r="D1372" t="str">
            <v>880010</v>
          </cell>
          <cell r="E1372" t="str">
            <v>دستمزد و مزايا</v>
          </cell>
          <cell r="F1372" t="str">
            <v>حق مسكن</v>
          </cell>
          <cell r="G1372" t="str">
            <v>800305</v>
          </cell>
          <cell r="H1372" t="str">
            <v>طرح و توسعه سيستمها</v>
          </cell>
          <cell r="P1372" t="str">
            <v>230</v>
          </cell>
        </row>
        <row r="1373">
          <cell r="A1373">
            <v>2221</v>
          </cell>
          <cell r="B1373" t="str">
            <v>880010800200</v>
          </cell>
          <cell r="C1373" t="str">
            <v>880</v>
          </cell>
          <cell r="D1373" t="str">
            <v>880010</v>
          </cell>
          <cell r="E1373" t="str">
            <v>دستمزد و مزايا</v>
          </cell>
          <cell r="F1373" t="str">
            <v>حق مسكن</v>
          </cell>
          <cell r="G1373" t="str">
            <v>800200</v>
          </cell>
          <cell r="H1373" t="str">
            <v>عمومي مونتاژ</v>
          </cell>
          <cell r="P1373" t="str">
            <v>222</v>
          </cell>
        </row>
        <row r="1374">
          <cell r="A1374">
            <v>2261</v>
          </cell>
          <cell r="B1374" t="str">
            <v>880010800206</v>
          </cell>
          <cell r="C1374" t="str">
            <v>880</v>
          </cell>
          <cell r="D1374" t="str">
            <v>880010</v>
          </cell>
          <cell r="E1374" t="str">
            <v>دستمزد و مزايا</v>
          </cell>
          <cell r="F1374" t="str">
            <v>حق مسكن</v>
          </cell>
          <cell r="G1374" t="str">
            <v>800206</v>
          </cell>
          <cell r="H1374" t="str">
            <v>عمومي خط گيج</v>
          </cell>
          <cell r="P1374" t="str">
            <v>226</v>
          </cell>
        </row>
        <row r="1375">
          <cell r="A1375">
            <v>2240</v>
          </cell>
          <cell r="B1375" t="str">
            <v>880010800102</v>
          </cell>
          <cell r="C1375" t="str">
            <v>880</v>
          </cell>
          <cell r="D1375" t="str">
            <v>880010</v>
          </cell>
          <cell r="E1375" t="str">
            <v>دستمزد و مزايا</v>
          </cell>
          <cell r="F1375" t="str">
            <v>حق مسكن</v>
          </cell>
          <cell r="G1375" t="str">
            <v>800102</v>
          </cell>
          <cell r="H1375" t="str">
            <v>عمليات حرارتي و آبکاري</v>
          </cell>
          <cell r="P1375" t="str">
            <v>224</v>
          </cell>
        </row>
        <row r="1376">
          <cell r="A1376">
            <v>2261</v>
          </cell>
          <cell r="B1376" t="str">
            <v>880010800201</v>
          </cell>
          <cell r="C1376" t="str">
            <v>880</v>
          </cell>
          <cell r="D1376" t="str">
            <v>880010</v>
          </cell>
          <cell r="E1376" t="str">
            <v>دستمزد و مزايا</v>
          </cell>
          <cell r="F1376" t="str">
            <v>حق مسكن</v>
          </cell>
          <cell r="G1376" t="str">
            <v>800201</v>
          </cell>
          <cell r="H1376" t="str">
            <v>عمومي تحقيقات و مهندسي</v>
          </cell>
          <cell r="P1376" t="str">
            <v>226</v>
          </cell>
        </row>
        <row r="1377">
          <cell r="A1377">
            <v>2240</v>
          </cell>
          <cell r="B1377" t="str">
            <v>880010800106</v>
          </cell>
          <cell r="C1377" t="str">
            <v>880</v>
          </cell>
          <cell r="D1377" t="str">
            <v>880010</v>
          </cell>
          <cell r="E1377" t="str">
            <v>دستمزد و مزايا</v>
          </cell>
          <cell r="F1377" t="str">
            <v>حق مسكن</v>
          </cell>
          <cell r="G1377" t="str">
            <v>800106</v>
          </cell>
          <cell r="H1377" t="str">
            <v>تست مواد وشيمي</v>
          </cell>
          <cell r="P1377" t="str">
            <v>224</v>
          </cell>
        </row>
        <row r="1378">
          <cell r="A1378">
            <v>2240</v>
          </cell>
          <cell r="B1378" t="str">
            <v>880011800103</v>
          </cell>
          <cell r="C1378" t="str">
            <v>880</v>
          </cell>
          <cell r="D1378" t="str">
            <v>880011</v>
          </cell>
          <cell r="E1378" t="str">
            <v>دستمزد و مزايا</v>
          </cell>
          <cell r="F1378" t="str">
            <v>خواروبار</v>
          </cell>
          <cell r="G1378" t="str">
            <v>800103</v>
          </cell>
          <cell r="H1378" t="str">
            <v>مرکز ساخت و توليد</v>
          </cell>
          <cell r="P1378" t="str">
            <v>224</v>
          </cell>
        </row>
        <row r="1379">
          <cell r="A1379">
            <v>2200</v>
          </cell>
          <cell r="B1379" t="str">
            <v>880011800100</v>
          </cell>
          <cell r="C1379" t="str">
            <v>880</v>
          </cell>
          <cell r="D1379" t="str">
            <v>880011</v>
          </cell>
          <cell r="E1379" t="str">
            <v>دستمزد و مزايا</v>
          </cell>
          <cell r="F1379" t="str">
            <v>خواروبار</v>
          </cell>
          <cell r="G1379" t="str">
            <v>800100</v>
          </cell>
          <cell r="H1379" t="str">
            <v>مونتاژ</v>
          </cell>
          <cell r="P1379" t="str">
            <v>220</v>
          </cell>
        </row>
        <row r="1380">
          <cell r="A1380">
            <v>2300</v>
          </cell>
          <cell r="B1380" t="str">
            <v>880011800303</v>
          </cell>
          <cell r="C1380" t="str">
            <v>880</v>
          </cell>
          <cell r="D1380" t="str">
            <v>880011</v>
          </cell>
          <cell r="E1380" t="str">
            <v>دستمزد و مزايا</v>
          </cell>
          <cell r="F1380" t="str">
            <v>خواروبار</v>
          </cell>
          <cell r="G1380" t="str">
            <v>800303</v>
          </cell>
          <cell r="H1380" t="str">
            <v>برنامه ريزي</v>
          </cell>
          <cell r="P1380" t="str">
            <v>230</v>
          </cell>
        </row>
        <row r="1381">
          <cell r="A1381">
            <v>2404</v>
          </cell>
          <cell r="B1381" t="str">
            <v>880011800403</v>
          </cell>
          <cell r="C1381" t="str">
            <v>880</v>
          </cell>
          <cell r="D1381" t="str">
            <v>880011</v>
          </cell>
          <cell r="E1381" t="str">
            <v>دستمزد و مزايا</v>
          </cell>
          <cell r="F1381" t="str">
            <v>خواروبار</v>
          </cell>
          <cell r="G1381" t="str">
            <v>800403</v>
          </cell>
          <cell r="H1381" t="str">
            <v>امو ر اداري</v>
          </cell>
          <cell r="P1381" t="str">
            <v>240</v>
          </cell>
        </row>
        <row r="1382">
          <cell r="A1382">
            <v>2240</v>
          </cell>
          <cell r="B1382" t="str">
            <v>880011800104</v>
          </cell>
          <cell r="C1382" t="str">
            <v>880</v>
          </cell>
          <cell r="D1382" t="str">
            <v>880011</v>
          </cell>
          <cell r="E1382" t="str">
            <v>دستمزد و مزايا</v>
          </cell>
          <cell r="F1382" t="str">
            <v>خواروبار</v>
          </cell>
          <cell r="G1382" t="str">
            <v>800104</v>
          </cell>
          <cell r="H1382" t="str">
            <v>کنترل کيفي</v>
          </cell>
          <cell r="P1382" t="str">
            <v>224</v>
          </cell>
        </row>
        <row r="1383">
          <cell r="A1383">
            <v>2240</v>
          </cell>
          <cell r="B1383" t="str">
            <v>880011800107</v>
          </cell>
          <cell r="C1383" t="str">
            <v>880</v>
          </cell>
          <cell r="D1383" t="str">
            <v>880011</v>
          </cell>
          <cell r="E1383" t="str">
            <v>دستمزد و مزايا</v>
          </cell>
          <cell r="F1383" t="str">
            <v>خواروبار</v>
          </cell>
          <cell r="G1383" t="str">
            <v>800107</v>
          </cell>
          <cell r="H1383" t="str">
            <v>خط گيج</v>
          </cell>
          <cell r="P1383" t="str">
            <v>224</v>
          </cell>
        </row>
        <row r="1384">
          <cell r="A1384">
            <v>2300</v>
          </cell>
          <cell r="B1384" t="str">
            <v>880011800302</v>
          </cell>
          <cell r="C1384" t="str">
            <v>880</v>
          </cell>
          <cell r="D1384" t="str">
            <v>880011</v>
          </cell>
          <cell r="E1384" t="str">
            <v>دستمزد و مزايا</v>
          </cell>
          <cell r="F1384" t="str">
            <v>خواروبار</v>
          </cell>
          <cell r="G1384" t="str">
            <v>800302</v>
          </cell>
          <cell r="H1384" t="str">
            <v>خدمات فني</v>
          </cell>
          <cell r="P1384" t="str">
            <v>230</v>
          </cell>
        </row>
        <row r="1385">
          <cell r="A1385">
            <v>2404</v>
          </cell>
          <cell r="B1385" t="str">
            <v>880011800401</v>
          </cell>
          <cell r="C1385" t="str">
            <v>880</v>
          </cell>
          <cell r="D1385" t="str">
            <v>880011</v>
          </cell>
          <cell r="E1385" t="str">
            <v>دستمزد و مزايا</v>
          </cell>
          <cell r="F1385" t="str">
            <v>خواروبار</v>
          </cell>
          <cell r="G1385" t="str">
            <v>800401</v>
          </cell>
          <cell r="H1385" t="str">
            <v>مديريت</v>
          </cell>
          <cell r="P1385" t="str">
            <v>240</v>
          </cell>
        </row>
        <row r="1386">
          <cell r="A1386">
            <v>2268</v>
          </cell>
          <cell r="B1386" t="str">
            <v>880011800202</v>
          </cell>
          <cell r="C1386" t="str">
            <v>880</v>
          </cell>
          <cell r="D1386" t="str">
            <v>880011</v>
          </cell>
          <cell r="E1386" t="str">
            <v>دستمزد و مزايا</v>
          </cell>
          <cell r="F1386" t="str">
            <v>خواروبار</v>
          </cell>
          <cell r="G1386" t="str">
            <v>800202</v>
          </cell>
          <cell r="H1386" t="str">
            <v>عمومي ساخت و توليد</v>
          </cell>
          <cell r="P1386" t="str">
            <v>226</v>
          </cell>
        </row>
        <row r="1387">
          <cell r="A1387">
            <v>2404</v>
          </cell>
          <cell r="B1387" t="str">
            <v>880011800400</v>
          </cell>
          <cell r="C1387" t="str">
            <v>880</v>
          </cell>
          <cell r="D1387" t="str">
            <v>880011</v>
          </cell>
          <cell r="E1387" t="str">
            <v>دستمزد و مزايا</v>
          </cell>
          <cell r="F1387" t="str">
            <v>خواروبار</v>
          </cell>
          <cell r="G1387" t="str">
            <v>800400</v>
          </cell>
          <cell r="H1387" t="str">
            <v>امور مالي</v>
          </cell>
          <cell r="P1387" t="str">
            <v>240</v>
          </cell>
        </row>
        <row r="1388">
          <cell r="A1388">
            <v>2300</v>
          </cell>
          <cell r="B1388" t="str">
            <v>880011800304</v>
          </cell>
          <cell r="C1388" t="str">
            <v>880</v>
          </cell>
          <cell r="D1388" t="str">
            <v>880011</v>
          </cell>
          <cell r="E1388" t="str">
            <v>دستمزد و مزايا</v>
          </cell>
          <cell r="F1388" t="str">
            <v>خواروبار</v>
          </cell>
          <cell r="G1388" t="str">
            <v>800304</v>
          </cell>
          <cell r="H1388" t="str">
            <v>تدارکات و تامين قطعات</v>
          </cell>
          <cell r="P1388" t="str">
            <v>230</v>
          </cell>
        </row>
        <row r="1389">
          <cell r="A1389">
            <v>2300</v>
          </cell>
          <cell r="B1389" t="str">
            <v>880011800301</v>
          </cell>
          <cell r="C1389" t="str">
            <v>880</v>
          </cell>
          <cell r="D1389" t="str">
            <v>880011</v>
          </cell>
          <cell r="E1389" t="str">
            <v>دستمزد و مزايا</v>
          </cell>
          <cell r="F1389" t="str">
            <v>خواروبار</v>
          </cell>
          <cell r="G1389" t="str">
            <v>800301</v>
          </cell>
          <cell r="H1389" t="str">
            <v>حراست</v>
          </cell>
          <cell r="P1389" t="str">
            <v>230</v>
          </cell>
        </row>
        <row r="1390">
          <cell r="A1390">
            <v>2240</v>
          </cell>
          <cell r="B1390" t="str">
            <v>880011800105</v>
          </cell>
          <cell r="C1390" t="str">
            <v>880</v>
          </cell>
          <cell r="D1390" t="str">
            <v>880011</v>
          </cell>
          <cell r="E1390" t="str">
            <v>دستمزد و مزايا</v>
          </cell>
          <cell r="F1390" t="str">
            <v>خواروبار</v>
          </cell>
          <cell r="G1390" t="str">
            <v>800105</v>
          </cell>
          <cell r="H1390" t="str">
            <v>مترولوژي</v>
          </cell>
          <cell r="P1390" t="str">
            <v>224</v>
          </cell>
        </row>
        <row r="1391">
          <cell r="A1391">
            <v>2500</v>
          </cell>
          <cell r="B1391" t="str">
            <v>880011800500</v>
          </cell>
          <cell r="C1391" t="str">
            <v>880</v>
          </cell>
          <cell r="D1391" t="str">
            <v>880011</v>
          </cell>
          <cell r="E1391" t="str">
            <v>دستمزد و مزايا</v>
          </cell>
          <cell r="F1391" t="str">
            <v>خواروبار</v>
          </cell>
          <cell r="G1391" t="str">
            <v>800500</v>
          </cell>
          <cell r="H1391" t="str">
            <v>فروش</v>
          </cell>
          <cell r="P1391" t="str">
            <v>250</v>
          </cell>
        </row>
        <row r="1392">
          <cell r="A1392">
            <v>2404</v>
          </cell>
          <cell r="B1392" t="str">
            <v>880011800402</v>
          </cell>
          <cell r="C1392" t="str">
            <v>880</v>
          </cell>
          <cell r="D1392" t="str">
            <v>880011</v>
          </cell>
          <cell r="E1392" t="str">
            <v>دستمزد و مزايا</v>
          </cell>
          <cell r="F1392" t="str">
            <v>خواروبار</v>
          </cell>
          <cell r="G1392" t="str">
            <v>800402</v>
          </cell>
          <cell r="H1392" t="str">
            <v>دفتر تهران</v>
          </cell>
          <cell r="P1392" t="str">
            <v>240</v>
          </cell>
        </row>
        <row r="1393">
          <cell r="A1393">
            <v>2300</v>
          </cell>
          <cell r="B1393" t="str">
            <v>880011800305</v>
          </cell>
          <cell r="C1393" t="str">
            <v>880</v>
          </cell>
          <cell r="D1393" t="str">
            <v>880011</v>
          </cell>
          <cell r="E1393" t="str">
            <v>دستمزد و مزايا</v>
          </cell>
          <cell r="F1393" t="str">
            <v>خواروبار</v>
          </cell>
          <cell r="G1393" t="str">
            <v>800305</v>
          </cell>
          <cell r="H1393" t="str">
            <v>طرح و توسعه سيستمها</v>
          </cell>
          <cell r="P1393" t="str">
            <v>230</v>
          </cell>
        </row>
        <row r="1394">
          <cell r="A1394">
            <v>2240</v>
          </cell>
          <cell r="B1394" t="str">
            <v>880011800101</v>
          </cell>
          <cell r="C1394" t="str">
            <v>880</v>
          </cell>
          <cell r="D1394" t="str">
            <v>880011</v>
          </cell>
          <cell r="E1394" t="str">
            <v>دستمزد و مزايا</v>
          </cell>
          <cell r="F1394" t="str">
            <v>خواروبار</v>
          </cell>
          <cell r="G1394" t="str">
            <v>800101</v>
          </cell>
          <cell r="H1394" t="str">
            <v>تحقيقات مهندسي</v>
          </cell>
          <cell r="P1394" t="str">
            <v>224</v>
          </cell>
        </row>
        <row r="1395">
          <cell r="A1395">
            <v>2268</v>
          </cell>
          <cell r="B1395" t="str">
            <v>880011800203</v>
          </cell>
          <cell r="C1395" t="str">
            <v>880</v>
          </cell>
          <cell r="D1395" t="str">
            <v>880011</v>
          </cell>
          <cell r="E1395" t="str">
            <v>دستمزد و مزايا</v>
          </cell>
          <cell r="F1395" t="str">
            <v>خواروبار</v>
          </cell>
          <cell r="G1395" t="str">
            <v>800203</v>
          </cell>
          <cell r="H1395" t="str">
            <v>عمومي کنترل کيفي</v>
          </cell>
          <cell r="P1395" t="str">
            <v>226</v>
          </cell>
        </row>
        <row r="1396">
          <cell r="A1396">
            <v>2228</v>
          </cell>
          <cell r="B1396" t="str">
            <v>880011800200</v>
          </cell>
          <cell r="C1396" t="str">
            <v>880</v>
          </cell>
          <cell r="D1396" t="str">
            <v>880011</v>
          </cell>
          <cell r="E1396" t="str">
            <v>دستمزد و مزايا</v>
          </cell>
          <cell r="F1396" t="str">
            <v>خواروبار</v>
          </cell>
          <cell r="G1396" t="str">
            <v>800200</v>
          </cell>
          <cell r="H1396" t="str">
            <v>عمومي مونتاژ</v>
          </cell>
          <cell r="P1396" t="str">
            <v>222</v>
          </cell>
        </row>
        <row r="1397">
          <cell r="A1397">
            <v>2268</v>
          </cell>
          <cell r="B1397" t="str">
            <v>880011800206</v>
          </cell>
          <cell r="C1397" t="str">
            <v>880</v>
          </cell>
          <cell r="D1397" t="str">
            <v>880011</v>
          </cell>
          <cell r="E1397" t="str">
            <v>دستمزد و مزايا</v>
          </cell>
          <cell r="F1397" t="str">
            <v>خواروبار</v>
          </cell>
          <cell r="G1397" t="str">
            <v>800206</v>
          </cell>
          <cell r="H1397" t="str">
            <v>عمومي خط گيج</v>
          </cell>
          <cell r="P1397" t="str">
            <v>226</v>
          </cell>
        </row>
        <row r="1398">
          <cell r="A1398">
            <v>2240</v>
          </cell>
          <cell r="B1398" t="str">
            <v>880011800102</v>
          </cell>
          <cell r="C1398" t="str">
            <v>880</v>
          </cell>
          <cell r="D1398" t="str">
            <v>880011</v>
          </cell>
          <cell r="E1398" t="str">
            <v>دستمزد و مزايا</v>
          </cell>
          <cell r="F1398" t="str">
            <v>خواروبار</v>
          </cell>
          <cell r="G1398" t="str">
            <v>800102</v>
          </cell>
          <cell r="H1398" t="str">
            <v>عمليات حرارتي و آبکاري</v>
          </cell>
          <cell r="P1398" t="str">
            <v>224</v>
          </cell>
        </row>
        <row r="1399">
          <cell r="A1399">
            <v>2268</v>
          </cell>
          <cell r="B1399" t="str">
            <v>880011800201</v>
          </cell>
          <cell r="C1399" t="str">
            <v>880</v>
          </cell>
          <cell r="D1399" t="str">
            <v>880011</v>
          </cell>
          <cell r="E1399" t="str">
            <v>دستمزد و مزايا</v>
          </cell>
          <cell r="F1399" t="str">
            <v>خواروبار</v>
          </cell>
          <cell r="G1399" t="str">
            <v>800201</v>
          </cell>
          <cell r="H1399" t="str">
            <v>عمومي تحقيقات و مهندسي</v>
          </cell>
          <cell r="P1399" t="str">
            <v>226</v>
          </cell>
        </row>
        <row r="1400">
          <cell r="A1400">
            <v>2240</v>
          </cell>
          <cell r="B1400" t="str">
            <v>880011800106</v>
          </cell>
          <cell r="C1400" t="str">
            <v>880</v>
          </cell>
          <cell r="D1400" t="str">
            <v>880011</v>
          </cell>
          <cell r="E1400" t="str">
            <v>دستمزد و مزايا</v>
          </cell>
          <cell r="F1400" t="str">
            <v>خواروبار</v>
          </cell>
          <cell r="G1400" t="str">
            <v>800106</v>
          </cell>
          <cell r="H1400" t="str">
            <v>تست مواد وشيمي</v>
          </cell>
          <cell r="P1400" t="str">
            <v>224</v>
          </cell>
        </row>
        <row r="1401">
          <cell r="A1401">
            <v>2242</v>
          </cell>
          <cell r="B1401" t="str">
            <v>880012800103</v>
          </cell>
          <cell r="C1401" t="str">
            <v>880</v>
          </cell>
          <cell r="D1401" t="str">
            <v>880012</v>
          </cell>
          <cell r="E1401" t="str">
            <v>دستمزد و مزايا</v>
          </cell>
          <cell r="F1401" t="str">
            <v>پاداش بهره وري</v>
          </cell>
          <cell r="G1401" t="str">
            <v>800103</v>
          </cell>
          <cell r="H1401" t="str">
            <v>مرکز ساخت و توليد</v>
          </cell>
          <cell r="P1401" t="str">
            <v>224</v>
          </cell>
        </row>
        <row r="1402">
          <cell r="A1402">
            <v>2202</v>
          </cell>
          <cell r="B1402" t="str">
            <v>880012800100</v>
          </cell>
          <cell r="C1402" t="str">
            <v>880</v>
          </cell>
          <cell r="D1402" t="str">
            <v>880012</v>
          </cell>
          <cell r="E1402" t="str">
            <v>دستمزد و مزايا</v>
          </cell>
          <cell r="F1402" t="str">
            <v>پاداش بهره وري</v>
          </cell>
          <cell r="G1402" t="str">
            <v>800100</v>
          </cell>
          <cell r="H1402" t="str">
            <v>مونتاژ</v>
          </cell>
          <cell r="P1402" t="str">
            <v>220</v>
          </cell>
        </row>
        <row r="1403">
          <cell r="A1403">
            <v>2303</v>
          </cell>
          <cell r="B1403" t="str">
            <v>880012800303</v>
          </cell>
          <cell r="C1403" t="str">
            <v>880</v>
          </cell>
          <cell r="D1403" t="str">
            <v>880012</v>
          </cell>
          <cell r="E1403" t="str">
            <v>دستمزد و مزايا</v>
          </cell>
          <cell r="F1403" t="str">
            <v>پاداش بهره وري</v>
          </cell>
          <cell r="G1403" t="str">
            <v>800303</v>
          </cell>
          <cell r="H1403" t="str">
            <v>برنامه ريزي</v>
          </cell>
          <cell r="P1403" t="str">
            <v>230</v>
          </cell>
        </row>
        <row r="1404">
          <cell r="A1404">
            <v>2265</v>
          </cell>
          <cell r="B1404" t="str">
            <v>880012800202</v>
          </cell>
          <cell r="C1404" t="str">
            <v>880</v>
          </cell>
          <cell r="D1404" t="str">
            <v>880012</v>
          </cell>
          <cell r="E1404" t="str">
            <v>دستمزد و مزايا</v>
          </cell>
          <cell r="F1404" t="str">
            <v>پاداش بهره وري</v>
          </cell>
          <cell r="G1404" t="str">
            <v>800202</v>
          </cell>
          <cell r="H1404" t="str">
            <v>عمومي ساخت و توليد</v>
          </cell>
          <cell r="P1404" t="str">
            <v>226</v>
          </cell>
        </row>
        <row r="1405">
          <cell r="A1405">
            <v>2242</v>
          </cell>
          <cell r="B1405" t="str">
            <v>880012800104</v>
          </cell>
          <cell r="C1405" t="str">
            <v>880</v>
          </cell>
          <cell r="D1405" t="str">
            <v>880012</v>
          </cell>
          <cell r="E1405" t="str">
            <v>دستمزد و مزايا</v>
          </cell>
          <cell r="F1405" t="str">
            <v>پاداش بهره وري</v>
          </cell>
          <cell r="G1405" t="str">
            <v>800104</v>
          </cell>
          <cell r="H1405" t="str">
            <v>کنترل کيفي</v>
          </cell>
          <cell r="P1405" t="str">
            <v>224</v>
          </cell>
        </row>
        <row r="1406">
          <cell r="A1406">
            <v>2303</v>
          </cell>
          <cell r="B1406" t="str">
            <v>880012800302</v>
          </cell>
          <cell r="C1406" t="str">
            <v>880</v>
          </cell>
          <cell r="D1406" t="str">
            <v>880012</v>
          </cell>
          <cell r="E1406" t="str">
            <v>دستمزد و مزايا</v>
          </cell>
          <cell r="F1406" t="str">
            <v>پاداش بهره وري</v>
          </cell>
          <cell r="G1406" t="str">
            <v>800302</v>
          </cell>
          <cell r="H1406" t="str">
            <v>خدمات فني</v>
          </cell>
          <cell r="P1406" t="str">
            <v>230</v>
          </cell>
        </row>
        <row r="1407">
          <cell r="A1407">
            <v>2403</v>
          </cell>
          <cell r="B1407" t="str">
            <v>880012800401</v>
          </cell>
          <cell r="C1407" t="str">
            <v>880</v>
          </cell>
          <cell r="D1407" t="str">
            <v>880012</v>
          </cell>
          <cell r="E1407" t="str">
            <v>دستمزد و مزايا</v>
          </cell>
          <cell r="F1407" t="str">
            <v>پاداش بهره وري</v>
          </cell>
          <cell r="G1407" t="str">
            <v>800401</v>
          </cell>
          <cell r="H1407" t="str">
            <v>مديريت</v>
          </cell>
          <cell r="P1407" t="str">
            <v>240</v>
          </cell>
        </row>
        <row r="1408">
          <cell r="A1408">
            <v>2403</v>
          </cell>
          <cell r="B1408" t="str">
            <v>880012800403</v>
          </cell>
          <cell r="C1408" t="str">
            <v>880</v>
          </cell>
          <cell r="D1408" t="str">
            <v>880012</v>
          </cell>
          <cell r="E1408" t="str">
            <v>دستمزد و مزايا</v>
          </cell>
          <cell r="F1408" t="str">
            <v>پاداش بهره وري</v>
          </cell>
          <cell r="G1408" t="str">
            <v>800403</v>
          </cell>
          <cell r="H1408" t="str">
            <v>امو ر اداري</v>
          </cell>
          <cell r="P1408" t="str">
            <v>240</v>
          </cell>
        </row>
        <row r="1409">
          <cell r="A1409">
            <v>2403</v>
          </cell>
          <cell r="B1409" t="str">
            <v>880012800400</v>
          </cell>
          <cell r="C1409" t="str">
            <v>880</v>
          </cell>
          <cell r="D1409" t="str">
            <v>880012</v>
          </cell>
          <cell r="E1409" t="str">
            <v>دستمزد و مزايا</v>
          </cell>
          <cell r="F1409" t="str">
            <v>پاداش بهره وري</v>
          </cell>
          <cell r="G1409" t="str">
            <v>800400</v>
          </cell>
          <cell r="H1409" t="str">
            <v>امور مالي</v>
          </cell>
          <cell r="P1409" t="str">
            <v>240</v>
          </cell>
        </row>
        <row r="1410">
          <cell r="A1410">
            <v>2503</v>
          </cell>
          <cell r="B1410" t="str">
            <v>880012800500</v>
          </cell>
          <cell r="C1410" t="str">
            <v>880</v>
          </cell>
          <cell r="D1410" t="str">
            <v>880012</v>
          </cell>
          <cell r="E1410" t="str">
            <v>دستمزد و مزايا</v>
          </cell>
          <cell r="F1410" t="str">
            <v>پاداش بهره وري</v>
          </cell>
          <cell r="G1410" t="str">
            <v>800500</v>
          </cell>
          <cell r="H1410" t="str">
            <v>فروش</v>
          </cell>
          <cell r="P1410" t="str">
            <v>250</v>
          </cell>
        </row>
        <row r="1411">
          <cell r="A1411">
            <v>2242</v>
          </cell>
          <cell r="B1411" t="str">
            <v>880012800107</v>
          </cell>
          <cell r="C1411" t="str">
            <v>880</v>
          </cell>
          <cell r="D1411" t="str">
            <v>880012</v>
          </cell>
          <cell r="E1411" t="str">
            <v>دستمزد و مزايا</v>
          </cell>
          <cell r="F1411" t="str">
            <v>پاداش بهره وري</v>
          </cell>
          <cell r="G1411" t="str">
            <v>800107</v>
          </cell>
          <cell r="H1411" t="str">
            <v>خط گيج</v>
          </cell>
          <cell r="P1411" t="str">
            <v>224</v>
          </cell>
        </row>
        <row r="1412">
          <cell r="A1412">
            <v>2242</v>
          </cell>
          <cell r="B1412" t="str">
            <v>880012800101</v>
          </cell>
          <cell r="C1412" t="str">
            <v>880</v>
          </cell>
          <cell r="D1412" t="str">
            <v>880012</v>
          </cell>
          <cell r="E1412" t="str">
            <v>دستمزد و مزايا</v>
          </cell>
          <cell r="F1412" t="str">
            <v>پاداش بهره وري</v>
          </cell>
          <cell r="G1412" t="str">
            <v>800101</v>
          </cell>
          <cell r="H1412" t="str">
            <v>تحقيقات مهندسي</v>
          </cell>
          <cell r="P1412" t="str">
            <v>224</v>
          </cell>
        </row>
        <row r="1413">
          <cell r="A1413">
            <v>2265</v>
          </cell>
          <cell r="B1413" t="str">
            <v>880012800203</v>
          </cell>
          <cell r="C1413" t="str">
            <v>880</v>
          </cell>
          <cell r="D1413" t="str">
            <v>880012</v>
          </cell>
          <cell r="E1413" t="str">
            <v>دستمزد و مزايا</v>
          </cell>
          <cell r="F1413" t="str">
            <v>پاداش بهره وري</v>
          </cell>
          <cell r="G1413" t="str">
            <v>800203</v>
          </cell>
          <cell r="H1413" t="str">
            <v>عمومي کنترل کيفي</v>
          </cell>
          <cell r="P1413" t="str">
            <v>226</v>
          </cell>
        </row>
        <row r="1414">
          <cell r="A1414">
            <v>2303</v>
          </cell>
          <cell r="B1414" t="str">
            <v>880012800304</v>
          </cell>
          <cell r="C1414" t="str">
            <v>880</v>
          </cell>
          <cell r="D1414" t="str">
            <v>880012</v>
          </cell>
          <cell r="E1414" t="str">
            <v>دستمزد و مزايا</v>
          </cell>
          <cell r="F1414" t="str">
            <v>پاداش بهره وري</v>
          </cell>
          <cell r="G1414" t="str">
            <v>800304</v>
          </cell>
          <cell r="H1414" t="str">
            <v>تدارکات و تامين قطعات</v>
          </cell>
          <cell r="P1414" t="str">
            <v>230</v>
          </cell>
        </row>
        <row r="1415">
          <cell r="A1415">
            <v>2303</v>
          </cell>
          <cell r="B1415" t="str">
            <v>880012800301</v>
          </cell>
          <cell r="C1415" t="str">
            <v>880</v>
          </cell>
          <cell r="D1415" t="str">
            <v>880012</v>
          </cell>
          <cell r="E1415" t="str">
            <v>دستمزد و مزايا</v>
          </cell>
          <cell r="F1415" t="str">
            <v>پاداش بهره وري</v>
          </cell>
          <cell r="G1415" t="str">
            <v>800301</v>
          </cell>
          <cell r="H1415" t="str">
            <v>حراست</v>
          </cell>
          <cell r="P1415" t="str">
            <v>230</v>
          </cell>
        </row>
        <row r="1416">
          <cell r="A1416">
            <v>2303</v>
          </cell>
          <cell r="B1416" t="str">
            <v>880012800305</v>
          </cell>
          <cell r="C1416" t="str">
            <v>880</v>
          </cell>
          <cell r="D1416" t="str">
            <v>880012</v>
          </cell>
          <cell r="E1416" t="str">
            <v>دستمزد و مزايا</v>
          </cell>
          <cell r="F1416" t="str">
            <v>پاداش بهره وري</v>
          </cell>
          <cell r="G1416" t="str">
            <v>800305</v>
          </cell>
          <cell r="H1416" t="str">
            <v>طرح و توسعه سيستمها</v>
          </cell>
          <cell r="P1416" t="str">
            <v>230</v>
          </cell>
        </row>
        <row r="1417">
          <cell r="A1417">
            <v>2265</v>
          </cell>
          <cell r="B1417" t="str">
            <v>880012800201</v>
          </cell>
          <cell r="C1417" t="str">
            <v>880</v>
          </cell>
          <cell r="D1417" t="str">
            <v>880012</v>
          </cell>
          <cell r="E1417" t="str">
            <v>دستمزد و مزايا</v>
          </cell>
          <cell r="F1417" t="str">
            <v>پاداش بهره وري</v>
          </cell>
          <cell r="G1417" t="str">
            <v>800201</v>
          </cell>
          <cell r="H1417" t="str">
            <v>عمومي تحقيقات و مهندسي</v>
          </cell>
          <cell r="P1417" t="str">
            <v>226</v>
          </cell>
        </row>
        <row r="1418">
          <cell r="A1418">
            <v>2242</v>
          </cell>
          <cell r="B1418" t="str">
            <v>880012800105</v>
          </cell>
          <cell r="C1418" t="str">
            <v>880</v>
          </cell>
          <cell r="D1418" t="str">
            <v>880012</v>
          </cell>
          <cell r="E1418" t="str">
            <v>دستمزد و مزايا</v>
          </cell>
          <cell r="F1418" t="str">
            <v>پاداش بهره وري</v>
          </cell>
          <cell r="G1418" t="str">
            <v>800105</v>
          </cell>
          <cell r="H1418" t="str">
            <v>مترولوژي</v>
          </cell>
          <cell r="P1418" t="str">
            <v>224</v>
          </cell>
        </row>
        <row r="1419">
          <cell r="A1419">
            <v>2225</v>
          </cell>
          <cell r="B1419" t="str">
            <v>880012800200</v>
          </cell>
          <cell r="C1419" t="str">
            <v>880</v>
          </cell>
          <cell r="D1419" t="str">
            <v>880012</v>
          </cell>
          <cell r="E1419" t="str">
            <v>دستمزد و مزايا</v>
          </cell>
          <cell r="F1419" t="str">
            <v>پاداش بهره وري</v>
          </cell>
          <cell r="G1419" t="str">
            <v>800200</v>
          </cell>
          <cell r="H1419" t="str">
            <v>عمومي مونتاژ</v>
          </cell>
          <cell r="P1419" t="str">
            <v>222</v>
          </cell>
        </row>
        <row r="1420">
          <cell r="A1420">
            <v>2403</v>
          </cell>
          <cell r="B1420" t="str">
            <v>880012800402</v>
          </cell>
          <cell r="C1420" t="str">
            <v>880</v>
          </cell>
          <cell r="D1420" t="str">
            <v>880012</v>
          </cell>
          <cell r="E1420" t="str">
            <v>دستمزد و مزايا</v>
          </cell>
          <cell r="F1420" t="str">
            <v>پاداش بهره وري</v>
          </cell>
          <cell r="G1420" t="str">
            <v>800402</v>
          </cell>
          <cell r="H1420" t="str">
            <v>دفتر تهران</v>
          </cell>
          <cell r="P1420" t="str">
            <v>240</v>
          </cell>
        </row>
        <row r="1421">
          <cell r="A1421">
            <v>2242</v>
          </cell>
          <cell r="B1421" t="str">
            <v>880012800106</v>
          </cell>
          <cell r="C1421" t="str">
            <v>880</v>
          </cell>
          <cell r="D1421" t="str">
            <v>880012</v>
          </cell>
          <cell r="E1421" t="str">
            <v>دستمزد و مزايا</v>
          </cell>
          <cell r="F1421" t="str">
            <v>پاداش بهره وري</v>
          </cell>
          <cell r="G1421" t="str">
            <v>800106</v>
          </cell>
          <cell r="H1421" t="str">
            <v>تست مواد وشيمي</v>
          </cell>
          <cell r="P1421" t="str">
            <v>224</v>
          </cell>
        </row>
        <row r="1422">
          <cell r="A1422">
            <v>2265</v>
          </cell>
          <cell r="B1422" t="str">
            <v>880012800206</v>
          </cell>
          <cell r="C1422" t="str">
            <v>880</v>
          </cell>
          <cell r="D1422" t="str">
            <v>880012</v>
          </cell>
          <cell r="E1422" t="str">
            <v>دستمزد و مزايا</v>
          </cell>
          <cell r="F1422" t="str">
            <v>پاداش بهره وري</v>
          </cell>
          <cell r="G1422" t="str">
            <v>800206</v>
          </cell>
          <cell r="H1422" t="str">
            <v>عمومي خط گيج</v>
          </cell>
          <cell r="P1422" t="str">
            <v>226</v>
          </cell>
        </row>
        <row r="1423">
          <cell r="A1423">
            <v>2242</v>
          </cell>
          <cell r="B1423" t="str">
            <v>880012800102</v>
          </cell>
          <cell r="C1423" t="str">
            <v>880</v>
          </cell>
          <cell r="D1423" t="str">
            <v>880012</v>
          </cell>
          <cell r="E1423" t="str">
            <v>دستمزد و مزايا</v>
          </cell>
          <cell r="F1423" t="str">
            <v>پاداش بهره وري</v>
          </cell>
          <cell r="G1423" t="str">
            <v>800102</v>
          </cell>
          <cell r="H1423" t="str">
            <v>عمليات حرارتي و آبکاري</v>
          </cell>
          <cell r="P1423" t="str">
            <v>224</v>
          </cell>
        </row>
        <row r="1424">
          <cell r="A1424">
            <v>2403</v>
          </cell>
          <cell r="B1424" t="str">
            <v>880013800400</v>
          </cell>
          <cell r="C1424" t="str">
            <v>880</v>
          </cell>
          <cell r="D1424" t="str">
            <v>880013</v>
          </cell>
          <cell r="E1424" t="str">
            <v>دستمزد و مزايا</v>
          </cell>
          <cell r="F1424" t="str">
            <v>پاداش هاي اهدائي مديريت</v>
          </cell>
          <cell r="G1424" t="str">
            <v>800400</v>
          </cell>
          <cell r="H1424" t="str">
            <v>امور مالي</v>
          </cell>
          <cell r="P1424" t="str">
            <v>240</v>
          </cell>
        </row>
        <row r="1425">
          <cell r="A1425">
            <v>2303</v>
          </cell>
          <cell r="B1425" t="str">
            <v>880013800303</v>
          </cell>
          <cell r="C1425" t="str">
            <v>880</v>
          </cell>
          <cell r="D1425" t="str">
            <v>880013</v>
          </cell>
          <cell r="E1425" t="str">
            <v>دستمزد و مزايا</v>
          </cell>
          <cell r="F1425" t="str">
            <v>پاداش هاي اهدائي مديريت</v>
          </cell>
          <cell r="G1425" t="str">
            <v>800303</v>
          </cell>
          <cell r="H1425" t="str">
            <v>برنامه ريزي</v>
          </cell>
          <cell r="P1425" t="str">
            <v>230</v>
          </cell>
        </row>
        <row r="1426">
          <cell r="A1426">
            <v>2242</v>
          </cell>
          <cell r="B1426" t="str">
            <v>880013800103</v>
          </cell>
          <cell r="C1426" t="str">
            <v>880</v>
          </cell>
          <cell r="D1426" t="str">
            <v>880013</v>
          </cell>
          <cell r="E1426" t="str">
            <v>دستمزد و مزايا</v>
          </cell>
          <cell r="F1426" t="str">
            <v>پاداش هاي اهدائي مديريت</v>
          </cell>
          <cell r="G1426" t="str">
            <v>800103</v>
          </cell>
          <cell r="H1426" t="str">
            <v>مرکز ساخت و توليد</v>
          </cell>
          <cell r="P1426" t="str">
            <v>224</v>
          </cell>
        </row>
        <row r="1427">
          <cell r="A1427">
            <v>2202</v>
          </cell>
          <cell r="B1427" t="str">
            <v>880013800100</v>
          </cell>
          <cell r="C1427" t="str">
            <v>880</v>
          </cell>
          <cell r="D1427" t="str">
            <v>880013</v>
          </cell>
          <cell r="E1427" t="str">
            <v>دستمزد و مزايا</v>
          </cell>
          <cell r="F1427" t="str">
            <v>پاداش هاي اهدائي مديريت</v>
          </cell>
          <cell r="G1427" t="str">
            <v>800100</v>
          </cell>
          <cell r="H1427" t="str">
            <v>مونتاژ</v>
          </cell>
          <cell r="P1427" t="str">
            <v>220</v>
          </cell>
        </row>
        <row r="1428">
          <cell r="A1428">
            <v>2403</v>
          </cell>
          <cell r="B1428" t="str">
            <v>880013800403</v>
          </cell>
          <cell r="C1428" t="str">
            <v>880</v>
          </cell>
          <cell r="D1428" t="str">
            <v>880013</v>
          </cell>
          <cell r="E1428" t="str">
            <v>دستمزد و مزايا</v>
          </cell>
          <cell r="F1428" t="str">
            <v>پاداش هاي اهدائي مديريت</v>
          </cell>
          <cell r="G1428" t="str">
            <v>800403</v>
          </cell>
          <cell r="H1428" t="str">
            <v>امو ر اداري</v>
          </cell>
          <cell r="P1428" t="str">
            <v>240</v>
          </cell>
        </row>
        <row r="1429">
          <cell r="A1429">
            <v>2303</v>
          </cell>
          <cell r="B1429" t="str">
            <v>880013800302</v>
          </cell>
          <cell r="C1429" t="str">
            <v>880</v>
          </cell>
          <cell r="D1429" t="str">
            <v>880013</v>
          </cell>
          <cell r="E1429" t="str">
            <v>دستمزد و مزايا</v>
          </cell>
          <cell r="F1429" t="str">
            <v>پاداش هاي اهدائي مديريت</v>
          </cell>
          <cell r="G1429" t="str">
            <v>800302</v>
          </cell>
          <cell r="H1429" t="str">
            <v>خدمات فني</v>
          </cell>
          <cell r="P1429" t="str">
            <v>230</v>
          </cell>
        </row>
        <row r="1430">
          <cell r="A1430">
            <v>2242</v>
          </cell>
          <cell r="B1430" t="str">
            <v>880013800107</v>
          </cell>
          <cell r="C1430" t="str">
            <v>880</v>
          </cell>
          <cell r="D1430" t="str">
            <v>880013</v>
          </cell>
          <cell r="E1430" t="str">
            <v>دستمزد و مزايا</v>
          </cell>
          <cell r="F1430" t="str">
            <v>پاداش هاي اهدائي مديريت</v>
          </cell>
          <cell r="G1430" t="str">
            <v>800107</v>
          </cell>
          <cell r="H1430" t="str">
            <v>خط گيج</v>
          </cell>
          <cell r="P1430" t="str">
            <v>224</v>
          </cell>
        </row>
        <row r="1431">
          <cell r="A1431">
            <v>2242</v>
          </cell>
          <cell r="B1431" t="str">
            <v>880013800104</v>
          </cell>
          <cell r="C1431" t="str">
            <v>880</v>
          </cell>
          <cell r="D1431" t="str">
            <v>880013</v>
          </cell>
          <cell r="E1431" t="str">
            <v>دستمزد و مزايا</v>
          </cell>
          <cell r="F1431" t="str">
            <v>پاداش هاي اهدائي مديريت</v>
          </cell>
          <cell r="G1431" t="str">
            <v>800104</v>
          </cell>
          <cell r="H1431" t="str">
            <v>کنترل کيفي</v>
          </cell>
          <cell r="P1431" t="str">
            <v>224</v>
          </cell>
        </row>
        <row r="1432">
          <cell r="A1432">
            <v>2265</v>
          </cell>
          <cell r="B1432" t="str">
            <v>880013800202</v>
          </cell>
          <cell r="C1432" t="str">
            <v>880</v>
          </cell>
          <cell r="D1432" t="str">
            <v>880013</v>
          </cell>
          <cell r="E1432" t="str">
            <v>دستمزد و مزايا</v>
          </cell>
          <cell r="F1432" t="str">
            <v>پاداش هاي اهدائي مديريت</v>
          </cell>
          <cell r="G1432" t="str">
            <v>800202</v>
          </cell>
          <cell r="H1432" t="str">
            <v>عمومي ساخت و توليد</v>
          </cell>
          <cell r="P1432" t="str">
            <v>226</v>
          </cell>
        </row>
        <row r="1433">
          <cell r="A1433">
            <v>2242</v>
          </cell>
          <cell r="B1433" t="str">
            <v>880013800101</v>
          </cell>
          <cell r="C1433" t="str">
            <v>880</v>
          </cell>
          <cell r="D1433" t="str">
            <v>880013</v>
          </cell>
          <cell r="E1433" t="str">
            <v>دستمزد و مزايا</v>
          </cell>
          <cell r="F1433" t="str">
            <v>پاداش هاي اهدائي مديريت</v>
          </cell>
          <cell r="G1433" t="str">
            <v>800101</v>
          </cell>
          <cell r="H1433" t="str">
            <v>تحقيقات مهندسي</v>
          </cell>
          <cell r="P1433" t="str">
            <v>224</v>
          </cell>
        </row>
        <row r="1434">
          <cell r="A1434">
            <v>2403</v>
          </cell>
          <cell r="B1434" t="str">
            <v>880013800401</v>
          </cell>
          <cell r="C1434" t="str">
            <v>880</v>
          </cell>
          <cell r="D1434" t="str">
            <v>880013</v>
          </cell>
          <cell r="E1434" t="str">
            <v>دستمزد و مزايا</v>
          </cell>
          <cell r="F1434" t="str">
            <v>پاداش هاي اهدائي مديريت</v>
          </cell>
          <cell r="G1434" t="str">
            <v>800401</v>
          </cell>
          <cell r="H1434" t="str">
            <v>مديريت</v>
          </cell>
          <cell r="P1434" t="str">
            <v>240</v>
          </cell>
        </row>
        <row r="1435">
          <cell r="A1435">
            <v>2303</v>
          </cell>
          <cell r="B1435" t="str">
            <v>880013800301</v>
          </cell>
          <cell r="C1435" t="str">
            <v>880</v>
          </cell>
          <cell r="D1435" t="str">
            <v>880013</v>
          </cell>
          <cell r="E1435" t="str">
            <v>دستمزد و مزايا</v>
          </cell>
          <cell r="F1435" t="str">
            <v>پاداش هاي اهدائي مديريت</v>
          </cell>
          <cell r="G1435" t="str">
            <v>800301</v>
          </cell>
          <cell r="H1435" t="str">
            <v>حراست</v>
          </cell>
          <cell r="P1435" t="str">
            <v>230</v>
          </cell>
        </row>
        <row r="1436">
          <cell r="A1436">
            <v>2503</v>
          </cell>
          <cell r="B1436" t="str">
            <v>880013800500</v>
          </cell>
          <cell r="C1436" t="str">
            <v>880</v>
          </cell>
          <cell r="D1436" t="str">
            <v>880013</v>
          </cell>
          <cell r="E1436" t="str">
            <v>دستمزد و مزايا</v>
          </cell>
          <cell r="F1436" t="str">
            <v>پاداش هاي اهدائي مديريت</v>
          </cell>
          <cell r="G1436" t="str">
            <v>800500</v>
          </cell>
          <cell r="H1436" t="str">
            <v>فروش</v>
          </cell>
          <cell r="P1436" t="str">
            <v>250</v>
          </cell>
        </row>
        <row r="1437">
          <cell r="A1437">
            <v>2303</v>
          </cell>
          <cell r="B1437" t="str">
            <v>880013800304</v>
          </cell>
          <cell r="C1437" t="str">
            <v>880</v>
          </cell>
          <cell r="D1437" t="str">
            <v>880013</v>
          </cell>
          <cell r="E1437" t="str">
            <v>دستمزد و مزايا</v>
          </cell>
          <cell r="F1437" t="str">
            <v>پاداش هاي اهدائي مديريت</v>
          </cell>
          <cell r="G1437" t="str">
            <v>800304</v>
          </cell>
          <cell r="H1437" t="str">
            <v>تدارکات و تامين قطعات</v>
          </cell>
          <cell r="P1437" t="str">
            <v>230</v>
          </cell>
        </row>
        <row r="1438">
          <cell r="A1438">
            <v>2242</v>
          </cell>
          <cell r="B1438" t="str">
            <v>880013800105</v>
          </cell>
          <cell r="C1438" t="str">
            <v>880</v>
          </cell>
          <cell r="D1438" t="str">
            <v>880013</v>
          </cell>
          <cell r="E1438" t="str">
            <v>دستمزد و مزايا</v>
          </cell>
          <cell r="F1438" t="str">
            <v>پاداش هاي اهدائي مديريت</v>
          </cell>
          <cell r="G1438" t="str">
            <v>800105</v>
          </cell>
          <cell r="H1438" t="str">
            <v>مترولوژي</v>
          </cell>
          <cell r="P1438" t="str">
            <v>224</v>
          </cell>
        </row>
        <row r="1439">
          <cell r="A1439">
            <v>2303</v>
          </cell>
          <cell r="B1439" t="str">
            <v>880013800305</v>
          </cell>
          <cell r="C1439" t="str">
            <v>880</v>
          </cell>
          <cell r="D1439" t="str">
            <v>880013</v>
          </cell>
          <cell r="E1439" t="str">
            <v>دستمزد و مزايا</v>
          </cell>
          <cell r="F1439" t="str">
            <v>پاداش هاي اهدائي مديريت</v>
          </cell>
          <cell r="G1439" t="str">
            <v>800305</v>
          </cell>
          <cell r="H1439" t="str">
            <v>طرح و توسعه سيستمها</v>
          </cell>
          <cell r="P1439" t="str">
            <v>230</v>
          </cell>
        </row>
        <row r="1440">
          <cell r="A1440">
            <v>2403</v>
          </cell>
          <cell r="B1440" t="str">
            <v>880013800402</v>
          </cell>
          <cell r="C1440" t="str">
            <v>880</v>
          </cell>
          <cell r="D1440" t="str">
            <v>880013</v>
          </cell>
          <cell r="E1440" t="str">
            <v>دستمزد و مزايا</v>
          </cell>
          <cell r="F1440" t="str">
            <v>پاداش هاي اهدائي مديريت</v>
          </cell>
          <cell r="G1440" t="str">
            <v>800402</v>
          </cell>
          <cell r="H1440" t="str">
            <v>دفتر تهران</v>
          </cell>
          <cell r="P1440" t="str">
            <v>240</v>
          </cell>
        </row>
        <row r="1441">
          <cell r="A1441">
            <v>2265</v>
          </cell>
          <cell r="B1441" t="str">
            <v>880013800203</v>
          </cell>
          <cell r="C1441" t="str">
            <v>880</v>
          </cell>
          <cell r="D1441" t="str">
            <v>880013</v>
          </cell>
          <cell r="E1441" t="str">
            <v>دستمزد و مزايا</v>
          </cell>
          <cell r="F1441" t="str">
            <v>پاداش هاي اهدائي مديريت</v>
          </cell>
          <cell r="G1441" t="str">
            <v>800203</v>
          </cell>
          <cell r="H1441" t="str">
            <v>عمومي کنترل کيفي</v>
          </cell>
          <cell r="P1441" t="str">
            <v>226</v>
          </cell>
        </row>
        <row r="1442">
          <cell r="A1442">
            <v>2225</v>
          </cell>
          <cell r="B1442" t="str">
            <v>880013800200</v>
          </cell>
          <cell r="C1442" t="str">
            <v>880</v>
          </cell>
          <cell r="D1442" t="str">
            <v>880013</v>
          </cell>
          <cell r="E1442" t="str">
            <v>دستمزد و مزايا</v>
          </cell>
          <cell r="F1442" t="str">
            <v>پاداش هاي اهدائي مديريت</v>
          </cell>
          <cell r="G1442" t="str">
            <v>800200</v>
          </cell>
          <cell r="H1442" t="str">
            <v>عمومي مونتاژ</v>
          </cell>
          <cell r="P1442" t="str">
            <v>222</v>
          </cell>
        </row>
        <row r="1443">
          <cell r="A1443">
            <v>2265</v>
          </cell>
          <cell r="B1443" t="str">
            <v>880013800206</v>
          </cell>
          <cell r="C1443" t="str">
            <v>880</v>
          </cell>
          <cell r="D1443" t="str">
            <v>880013</v>
          </cell>
          <cell r="E1443" t="str">
            <v>دستمزد و مزايا</v>
          </cell>
          <cell r="F1443" t="str">
            <v>پاداش هاي اهدائي مديريت</v>
          </cell>
          <cell r="G1443" t="str">
            <v>800206</v>
          </cell>
          <cell r="H1443" t="str">
            <v>عمومي خط گيج</v>
          </cell>
          <cell r="P1443" t="str">
            <v>226</v>
          </cell>
        </row>
        <row r="1444">
          <cell r="A1444">
            <v>2265</v>
          </cell>
          <cell r="B1444" t="str">
            <v>880013800201</v>
          </cell>
          <cell r="C1444" t="str">
            <v>880</v>
          </cell>
          <cell r="D1444" t="str">
            <v>880013</v>
          </cell>
          <cell r="E1444" t="str">
            <v>دستمزد و مزايا</v>
          </cell>
          <cell r="F1444" t="str">
            <v>پاداش هاي اهدائي مديريت</v>
          </cell>
          <cell r="G1444" t="str">
            <v>800201</v>
          </cell>
          <cell r="H1444" t="str">
            <v>عمومي تحقيقات و مهندسي</v>
          </cell>
          <cell r="P1444" t="str">
            <v>226</v>
          </cell>
        </row>
        <row r="1445">
          <cell r="A1445">
            <v>2242</v>
          </cell>
          <cell r="B1445" t="str">
            <v>880013800106</v>
          </cell>
          <cell r="C1445" t="str">
            <v>880</v>
          </cell>
          <cell r="D1445" t="str">
            <v>880013</v>
          </cell>
          <cell r="E1445" t="str">
            <v>دستمزد و مزايا</v>
          </cell>
          <cell r="F1445" t="str">
            <v>پاداش هاي اهدائي مديريت</v>
          </cell>
          <cell r="G1445" t="str">
            <v>800106</v>
          </cell>
          <cell r="H1445" t="str">
            <v>تست مواد وشيمي</v>
          </cell>
          <cell r="P1445" t="str">
            <v>224</v>
          </cell>
        </row>
        <row r="1446">
          <cell r="A1446">
            <v>2242</v>
          </cell>
          <cell r="B1446" t="str">
            <v>880013800102</v>
          </cell>
          <cell r="C1446" t="str">
            <v>880</v>
          </cell>
          <cell r="D1446" t="str">
            <v>880013</v>
          </cell>
          <cell r="E1446" t="str">
            <v>دستمزد و مزايا</v>
          </cell>
          <cell r="F1446" t="str">
            <v>پاداش هاي اهدائي مديريت</v>
          </cell>
          <cell r="G1446" t="str">
            <v>800102</v>
          </cell>
          <cell r="H1446" t="str">
            <v>عمليات حرارتي و آبکاري</v>
          </cell>
          <cell r="P1446" t="str">
            <v>224</v>
          </cell>
        </row>
        <row r="1447">
          <cell r="A1447">
            <v>2246</v>
          </cell>
          <cell r="B1447" t="str">
            <v>880016800103</v>
          </cell>
          <cell r="C1447" t="str">
            <v>880</v>
          </cell>
          <cell r="D1447" t="str">
            <v>880016</v>
          </cell>
          <cell r="E1447" t="str">
            <v>دستمزد و مزايا</v>
          </cell>
          <cell r="F1447" t="str">
            <v>پاداش پايان سال (عيدي)</v>
          </cell>
          <cell r="G1447" t="str">
            <v>800103</v>
          </cell>
          <cell r="H1447" t="str">
            <v>مرکز ساخت و توليد</v>
          </cell>
          <cell r="P1447" t="str">
            <v>224</v>
          </cell>
        </row>
        <row r="1448">
          <cell r="A1448">
            <v>2206</v>
          </cell>
          <cell r="B1448" t="str">
            <v>880016800100</v>
          </cell>
          <cell r="C1448" t="str">
            <v>880</v>
          </cell>
          <cell r="D1448" t="str">
            <v>880016</v>
          </cell>
          <cell r="E1448" t="str">
            <v>دستمزد و مزايا</v>
          </cell>
          <cell r="F1448" t="str">
            <v>پاداش پايان سال (عيدي)</v>
          </cell>
          <cell r="G1448" t="str">
            <v>800100</v>
          </cell>
          <cell r="H1448" t="str">
            <v>مونتاژ</v>
          </cell>
          <cell r="P1448" t="str">
            <v>220</v>
          </cell>
        </row>
        <row r="1449">
          <cell r="A1449">
            <v>2305</v>
          </cell>
          <cell r="B1449" t="str">
            <v>880016800303</v>
          </cell>
          <cell r="C1449" t="str">
            <v>880</v>
          </cell>
          <cell r="D1449" t="str">
            <v>880016</v>
          </cell>
          <cell r="E1449" t="str">
            <v>دستمزد و مزايا</v>
          </cell>
          <cell r="F1449" t="str">
            <v>پاداش پايان سال (عيدي)</v>
          </cell>
          <cell r="G1449" t="str">
            <v>800303</v>
          </cell>
          <cell r="H1449" t="str">
            <v>برنامه ريزي</v>
          </cell>
          <cell r="P1449" t="str">
            <v>230</v>
          </cell>
        </row>
        <row r="1450">
          <cell r="A1450">
            <v>2405</v>
          </cell>
          <cell r="B1450" t="str">
            <v>880016800403</v>
          </cell>
          <cell r="C1450" t="str">
            <v>880</v>
          </cell>
          <cell r="D1450" t="str">
            <v>880016</v>
          </cell>
          <cell r="E1450" t="str">
            <v>دستمزد و مزايا</v>
          </cell>
          <cell r="F1450" t="str">
            <v>پاداش پايان سال (عيدي)</v>
          </cell>
          <cell r="G1450" t="str">
            <v>800403</v>
          </cell>
          <cell r="H1450" t="str">
            <v>امو ر اداري</v>
          </cell>
          <cell r="P1450" t="str">
            <v>240</v>
          </cell>
        </row>
        <row r="1451">
          <cell r="A1451">
            <v>2246</v>
          </cell>
          <cell r="B1451" t="str">
            <v>880016800104</v>
          </cell>
          <cell r="C1451" t="str">
            <v>880</v>
          </cell>
          <cell r="D1451" t="str">
            <v>880016</v>
          </cell>
          <cell r="E1451" t="str">
            <v>دستمزد و مزايا</v>
          </cell>
          <cell r="F1451" t="str">
            <v>پاداش پايان سال (عيدي)</v>
          </cell>
          <cell r="G1451" t="str">
            <v>800104</v>
          </cell>
          <cell r="H1451" t="str">
            <v>کنترل کيفي</v>
          </cell>
          <cell r="P1451" t="str">
            <v>224</v>
          </cell>
        </row>
        <row r="1452">
          <cell r="A1452">
            <v>2305</v>
          </cell>
          <cell r="B1452" t="str">
            <v>880016800302</v>
          </cell>
          <cell r="C1452" t="str">
            <v>880</v>
          </cell>
          <cell r="D1452" t="str">
            <v>880016</v>
          </cell>
          <cell r="E1452" t="str">
            <v>دستمزد و مزايا</v>
          </cell>
          <cell r="F1452" t="str">
            <v>پاداش پايان سال (عيدي)</v>
          </cell>
          <cell r="G1452" t="str">
            <v>800302</v>
          </cell>
          <cell r="H1452" t="str">
            <v>خدمات فني</v>
          </cell>
          <cell r="P1452" t="str">
            <v>230</v>
          </cell>
        </row>
        <row r="1453">
          <cell r="A1453">
            <v>2269</v>
          </cell>
          <cell r="B1453" t="str">
            <v>880016800202</v>
          </cell>
          <cell r="C1453" t="str">
            <v>880</v>
          </cell>
          <cell r="D1453" t="str">
            <v>880016</v>
          </cell>
          <cell r="E1453" t="str">
            <v>دستمزد و مزايا</v>
          </cell>
          <cell r="F1453" t="str">
            <v>پاداش پايان سال (عيدي)</v>
          </cell>
          <cell r="G1453" t="str">
            <v>800202</v>
          </cell>
          <cell r="H1453" t="str">
            <v>عمومي ساخت و توليد</v>
          </cell>
          <cell r="P1453" t="str">
            <v>226</v>
          </cell>
        </row>
        <row r="1454">
          <cell r="A1454">
            <v>2246</v>
          </cell>
          <cell r="B1454" t="str">
            <v>880016800107</v>
          </cell>
          <cell r="C1454" t="str">
            <v>880</v>
          </cell>
          <cell r="D1454" t="str">
            <v>880016</v>
          </cell>
          <cell r="E1454" t="str">
            <v>دستمزد و مزايا</v>
          </cell>
          <cell r="F1454" t="str">
            <v>پاداش پايان سال (عيدي)</v>
          </cell>
          <cell r="G1454" t="str">
            <v>800107</v>
          </cell>
          <cell r="H1454" t="str">
            <v>خط گيج</v>
          </cell>
          <cell r="P1454" t="str">
            <v>224</v>
          </cell>
        </row>
        <row r="1455">
          <cell r="A1455">
            <v>2405</v>
          </cell>
          <cell r="B1455" t="str">
            <v>880016800400</v>
          </cell>
          <cell r="C1455" t="str">
            <v>880</v>
          </cell>
          <cell r="D1455" t="str">
            <v>880016</v>
          </cell>
          <cell r="E1455" t="str">
            <v>دستمزد و مزايا</v>
          </cell>
          <cell r="F1455" t="str">
            <v>پاداش پايان سال (عيدي)</v>
          </cell>
          <cell r="G1455" t="str">
            <v>800400</v>
          </cell>
          <cell r="H1455" t="str">
            <v>امور مالي</v>
          </cell>
          <cell r="P1455" t="str">
            <v>240</v>
          </cell>
        </row>
        <row r="1456">
          <cell r="A1456">
            <v>2246</v>
          </cell>
          <cell r="B1456" t="str">
            <v>880016800101</v>
          </cell>
          <cell r="C1456" t="str">
            <v>880</v>
          </cell>
          <cell r="D1456" t="str">
            <v>880016</v>
          </cell>
          <cell r="E1456" t="str">
            <v>دستمزد و مزايا</v>
          </cell>
          <cell r="F1456" t="str">
            <v>پاداش پايان سال (عيدي)</v>
          </cell>
          <cell r="G1456" t="str">
            <v>800101</v>
          </cell>
          <cell r="H1456" t="str">
            <v>تحقيقات مهندسي</v>
          </cell>
          <cell r="P1456" t="str">
            <v>224</v>
          </cell>
        </row>
        <row r="1457">
          <cell r="A1457">
            <v>2505</v>
          </cell>
          <cell r="B1457" t="str">
            <v>880016800500</v>
          </cell>
          <cell r="C1457" t="str">
            <v>880</v>
          </cell>
          <cell r="D1457" t="str">
            <v>880016</v>
          </cell>
          <cell r="E1457" t="str">
            <v>دستمزد و مزايا</v>
          </cell>
          <cell r="F1457" t="str">
            <v>پاداش پايان سال (عيدي)</v>
          </cell>
          <cell r="G1457" t="str">
            <v>800500</v>
          </cell>
          <cell r="H1457" t="str">
            <v>فروش</v>
          </cell>
          <cell r="P1457" t="str">
            <v>250</v>
          </cell>
        </row>
        <row r="1458">
          <cell r="A1458">
            <v>2305</v>
          </cell>
          <cell r="B1458" t="str">
            <v>880016800301</v>
          </cell>
          <cell r="C1458" t="str">
            <v>880</v>
          </cell>
          <cell r="D1458" t="str">
            <v>880016</v>
          </cell>
          <cell r="E1458" t="str">
            <v>دستمزد و مزايا</v>
          </cell>
          <cell r="F1458" t="str">
            <v>پاداش پايان سال (عيدي)</v>
          </cell>
          <cell r="G1458" t="str">
            <v>800301</v>
          </cell>
          <cell r="H1458" t="str">
            <v>حراست</v>
          </cell>
          <cell r="P1458" t="str">
            <v>230</v>
          </cell>
        </row>
        <row r="1459">
          <cell r="A1459">
            <v>2305</v>
          </cell>
          <cell r="B1459" t="str">
            <v>880016800304</v>
          </cell>
          <cell r="C1459" t="str">
            <v>880</v>
          </cell>
          <cell r="D1459" t="str">
            <v>880016</v>
          </cell>
          <cell r="E1459" t="str">
            <v>دستمزد و مزايا</v>
          </cell>
          <cell r="F1459" t="str">
            <v>پاداش پايان سال (عيدي)</v>
          </cell>
          <cell r="G1459" t="str">
            <v>800304</v>
          </cell>
          <cell r="H1459" t="str">
            <v>تدارکات و تامين قطعات</v>
          </cell>
          <cell r="P1459" t="str">
            <v>230</v>
          </cell>
        </row>
        <row r="1460">
          <cell r="A1460">
            <v>2246</v>
          </cell>
          <cell r="B1460" t="str">
            <v>880016800105</v>
          </cell>
          <cell r="C1460" t="str">
            <v>880</v>
          </cell>
          <cell r="D1460" t="str">
            <v>880016</v>
          </cell>
          <cell r="E1460" t="str">
            <v>دستمزد و مزايا</v>
          </cell>
          <cell r="F1460" t="str">
            <v>پاداش پايان سال (عيدي)</v>
          </cell>
          <cell r="G1460" t="str">
            <v>800105</v>
          </cell>
          <cell r="H1460" t="str">
            <v>مترولوژي</v>
          </cell>
          <cell r="P1460" t="str">
            <v>224</v>
          </cell>
        </row>
        <row r="1461">
          <cell r="A1461">
            <v>2269</v>
          </cell>
          <cell r="B1461" t="str">
            <v>880016800203</v>
          </cell>
          <cell r="C1461" t="str">
            <v>880</v>
          </cell>
          <cell r="D1461" t="str">
            <v>880016</v>
          </cell>
          <cell r="E1461" t="str">
            <v>دستمزد و مزايا</v>
          </cell>
          <cell r="F1461" t="str">
            <v>پاداش پايان سال (عيدي)</v>
          </cell>
          <cell r="G1461" t="str">
            <v>800203</v>
          </cell>
          <cell r="H1461" t="str">
            <v>عمومي کنترل کيفي</v>
          </cell>
          <cell r="P1461" t="str">
            <v>226</v>
          </cell>
        </row>
        <row r="1462">
          <cell r="A1462">
            <v>2405</v>
          </cell>
          <cell r="B1462" t="str">
            <v>880016800402</v>
          </cell>
          <cell r="C1462" t="str">
            <v>880</v>
          </cell>
          <cell r="D1462" t="str">
            <v>880016</v>
          </cell>
          <cell r="E1462" t="str">
            <v>دستمزد و مزايا</v>
          </cell>
          <cell r="F1462" t="str">
            <v>پاداش پايان سال (عيدي)</v>
          </cell>
          <cell r="G1462" t="str">
            <v>800402</v>
          </cell>
          <cell r="H1462" t="str">
            <v>دفتر تهران</v>
          </cell>
          <cell r="P1462" t="str">
            <v>240</v>
          </cell>
        </row>
        <row r="1463">
          <cell r="A1463">
            <v>2405</v>
          </cell>
          <cell r="B1463" t="str">
            <v>880016800401</v>
          </cell>
          <cell r="C1463" t="str">
            <v>880</v>
          </cell>
          <cell r="D1463" t="str">
            <v>880016</v>
          </cell>
          <cell r="E1463" t="str">
            <v>دستمزد و مزايا</v>
          </cell>
          <cell r="F1463" t="str">
            <v>پاداش پايان سال (عيدي)</v>
          </cell>
          <cell r="G1463" t="str">
            <v>800401</v>
          </cell>
          <cell r="H1463" t="str">
            <v>مديريت</v>
          </cell>
          <cell r="P1463" t="str">
            <v>240</v>
          </cell>
        </row>
        <row r="1464">
          <cell r="A1464">
            <v>2269</v>
          </cell>
          <cell r="B1464" t="str">
            <v>880016800206</v>
          </cell>
          <cell r="C1464" t="str">
            <v>880</v>
          </cell>
          <cell r="D1464" t="str">
            <v>880016</v>
          </cell>
          <cell r="E1464" t="str">
            <v>دستمزد و مزايا</v>
          </cell>
          <cell r="F1464" t="str">
            <v>پاداش پايان سال (عيدي)</v>
          </cell>
          <cell r="G1464" t="str">
            <v>800206</v>
          </cell>
          <cell r="H1464" t="str">
            <v>عمومي خط گيج</v>
          </cell>
          <cell r="P1464" t="str">
            <v>226</v>
          </cell>
        </row>
        <row r="1465">
          <cell r="A1465">
            <v>2229</v>
          </cell>
          <cell r="B1465" t="str">
            <v>880016800200</v>
          </cell>
          <cell r="C1465" t="str">
            <v>880</v>
          </cell>
          <cell r="D1465" t="str">
            <v>880016</v>
          </cell>
          <cell r="E1465" t="str">
            <v>دستمزد و مزايا</v>
          </cell>
          <cell r="F1465" t="str">
            <v>پاداش پايان سال (عيدي)</v>
          </cell>
          <cell r="G1465" t="str">
            <v>800200</v>
          </cell>
          <cell r="H1465" t="str">
            <v>عمومي مونتاژ</v>
          </cell>
          <cell r="P1465" t="str">
            <v>222</v>
          </cell>
        </row>
        <row r="1466">
          <cell r="A1466">
            <v>2305</v>
          </cell>
          <cell r="B1466" t="str">
            <v>880016800305</v>
          </cell>
          <cell r="C1466" t="str">
            <v>880</v>
          </cell>
          <cell r="D1466" t="str">
            <v>880016</v>
          </cell>
          <cell r="E1466" t="str">
            <v>دستمزد و مزايا</v>
          </cell>
          <cell r="F1466" t="str">
            <v>پاداش پايان سال (عيدي)</v>
          </cell>
          <cell r="G1466" t="str">
            <v>800305</v>
          </cell>
          <cell r="H1466" t="str">
            <v>طرح و توسعه سيستمها</v>
          </cell>
          <cell r="P1466" t="str">
            <v>230</v>
          </cell>
        </row>
        <row r="1467">
          <cell r="A1467">
            <v>2246</v>
          </cell>
          <cell r="B1467" t="str">
            <v>880016800102</v>
          </cell>
          <cell r="C1467" t="str">
            <v>880</v>
          </cell>
          <cell r="D1467" t="str">
            <v>880016</v>
          </cell>
          <cell r="E1467" t="str">
            <v>دستمزد و مزايا</v>
          </cell>
          <cell r="F1467" t="str">
            <v>پاداش پايان سال (عيدي)</v>
          </cell>
          <cell r="G1467" t="str">
            <v>800102</v>
          </cell>
          <cell r="H1467" t="str">
            <v>عمليات حرارتي و آبکاري</v>
          </cell>
          <cell r="P1467" t="str">
            <v>224</v>
          </cell>
        </row>
        <row r="1468">
          <cell r="A1468">
            <v>2246</v>
          </cell>
          <cell r="B1468" t="str">
            <v>880016800106</v>
          </cell>
          <cell r="C1468" t="str">
            <v>880</v>
          </cell>
          <cell r="D1468" t="str">
            <v>880016</v>
          </cell>
          <cell r="E1468" t="str">
            <v>دستمزد و مزايا</v>
          </cell>
          <cell r="F1468" t="str">
            <v>پاداش پايان سال (عيدي)</v>
          </cell>
          <cell r="G1468" t="str">
            <v>800106</v>
          </cell>
          <cell r="H1468" t="str">
            <v>تست مواد وشيمي</v>
          </cell>
          <cell r="P1468" t="str">
            <v>224</v>
          </cell>
        </row>
        <row r="1469">
          <cell r="A1469">
            <v>2269</v>
          </cell>
          <cell r="B1469" t="str">
            <v>880016800201</v>
          </cell>
          <cell r="C1469" t="str">
            <v>880</v>
          </cell>
          <cell r="D1469" t="str">
            <v>880016</v>
          </cell>
          <cell r="E1469" t="str">
            <v>دستمزد و مزايا</v>
          </cell>
          <cell r="F1469" t="str">
            <v>پاداش پايان سال (عيدي)</v>
          </cell>
          <cell r="G1469" t="str">
            <v>800201</v>
          </cell>
          <cell r="H1469" t="str">
            <v>عمومي تحقيقات و مهندسي</v>
          </cell>
          <cell r="P1469" t="str">
            <v>226</v>
          </cell>
        </row>
        <row r="1470">
          <cell r="A1470">
            <v>2244</v>
          </cell>
          <cell r="B1470" t="str">
            <v>880017800103</v>
          </cell>
          <cell r="C1470" t="str">
            <v>880</v>
          </cell>
          <cell r="D1470" t="str">
            <v>880017</v>
          </cell>
          <cell r="E1470" t="str">
            <v>دستمزد و مزايا</v>
          </cell>
          <cell r="F1470" t="str">
            <v>بن و جيره غير نقدي</v>
          </cell>
          <cell r="G1470" t="str">
            <v>800103</v>
          </cell>
          <cell r="H1470" t="str">
            <v>مرکز ساخت و توليد</v>
          </cell>
          <cell r="P1470" t="str">
            <v>224</v>
          </cell>
        </row>
        <row r="1471">
          <cell r="A1471">
            <v>2204</v>
          </cell>
          <cell r="B1471" t="str">
            <v>880017800100</v>
          </cell>
          <cell r="C1471" t="str">
            <v>880</v>
          </cell>
          <cell r="D1471" t="str">
            <v>880017</v>
          </cell>
          <cell r="E1471" t="str">
            <v>دستمزد و مزايا</v>
          </cell>
          <cell r="F1471" t="str">
            <v>بن و جيره غير نقدي</v>
          </cell>
          <cell r="G1471" t="str">
            <v>800100</v>
          </cell>
          <cell r="H1471" t="str">
            <v>مونتاژ</v>
          </cell>
          <cell r="P1471" t="str">
            <v>220</v>
          </cell>
        </row>
        <row r="1472">
          <cell r="A1472">
            <v>2304</v>
          </cell>
          <cell r="B1472" t="str">
            <v>880017800303</v>
          </cell>
          <cell r="C1472" t="str">
            <v>880</v>
          </cell>
          <cell r="D1472" t="str">
            <v>880017</v>
          </cell>
          <cell r="E1472" t="str">
            <v>دستمزد و مزايا</v>
          </cell>
          <cell r="F1472" t="str">
            <v>بن و جيره غير نقدي</v>
          </cell>
          <cell r="G1472" t="str">
            <v>800303</v>
          </cell>
          <cell r="H1472" t="str">
            <v>برنامه ريزي</v>
          </cell>
          <cell r="P1472" t="str">
            <v>230</v>
          </cell>
        </row>
        <row r="1473">
          <cell r="A1473">
            <v>2244</v>
          </cell>
          <cell r="B1473" t="str">
            <v>880017800104</v>
          </cell>
          <cell r="C1473" t="str">
            <v>880</v>
          </cell>
          <cell r="D1473" t="str">
            <v>880017</v>
          </cell>
          <cell r="E1473" t="str">
            <v>دستمزد و مزايا</v>
          </cell>
          <cell r="F1473" t="str">
            <v>بن و جيره غير نقدي</v>
          </cell>
          <cell r="G1473" t="str">
            <v>800104</v>
          </cell>
          <cell r="H1473" t="str">
            <v>کنترل کيفي</v>
          </cell>
          <cell r="P1473" t="str">
            <v>224</v>
          </cell>
        </row>
        <row r="1474">
          <cell r="A1474">
            <v>2404</v>
          </cell>
          <cell r="B1474" t="str">
            <v>880017800403</v>
          </cell>
          <cell r="C1474" t="str">
            <v>880</v>
          </cell>
          <cell r="D1474" t="str">
            <v>880017</v>
          </cell>
          <cell r="E1474" t="str">
            <v>دستمزد و مزايا</v>
          </cell>
          <cell r="F1474" t="str">
            <v>بن و جيره غير نقدي</v>
          </cell>
          <cell r="G1474" t="str">
            <v>800403</v>
          </cell>
          <cell r="H1474" t="str">
            <v>امو ر اداري</v>
          </cell>
          <cell r="P1474" t="str">
            <v>240</v>
          </cell>
        </row>
        <row r="1475">
          <cell r="A1475">
            <v>2304</v>
          </cell>
          <cell r="B1475" t="str">
            <v>880017800302</v>
          </cell>
          <cell r="C1475" t="str">
            <v>880</v>
          </cell>
          <cell r="D1475" t="str">
            <v>880017</v>
          </cell>
          <cell r="E1475" t="str">
            <v>دستمزد و مزايا</v>
          </cell>
          <cell r="F1475" t="str">
            <v>بن و جيره غير نقدي</v>
          </cell>
          <cell r="G1475" t="str">
            <v>800302</v>
          </cell>
          <cell r="H1475" t="str">
            <v>خدمات فني</v>
          </cell>
          <cell r="P1475" t="str">
            <v>230</v>
          </cell>
        </row>
        <row r="1476">
          <cell r="A1476">
            <v>2244</v>
          </cell>
          <cell r="B1476" t="str">
            <v>880017800107</v>
          </cell>
          <cell r="C1476" t="str">
            <v>880</v>
          </cell>
          <cell r="D1476" t="str">
            <v>880017</v>
          </cell>
          <cell r="E1476" t="str">
            <v>دستمزد و مزايا</v>
          </cell>
          <cell r="F1476" t="str">
            <v>بن و جيره غير نقدي</v>
          </cell>
          <cell r="G1476" t="str">
            <v>800107</v>
          </cell>
          <cell r="H1476" t="str">
            <v>خط گيج</v>
          </cell>
          <cell r="P1476" t="str">
            <v>224</v>
          </cell>
        </row>
        <row r="1477">
          <cell r="A1477">
            <v>2268</v>
          </cell>
          <cell r="B1477" t="str">
            <v>880017800202</v>
          </cell>
          <cell r="C1477" t="str">
            <v>880</v>
          </cell>
          <cell r="D1477" t="str">
            <v>880017</v>
          </cell>
          <cell r="E1477" t="str">
            <v>دستمزد و مزايا</v>
          </cell>
          <cell r="F1477" t="str">
            <v>بن و جيره غير نقدي</v>
          </cell>
          <cell r="G1477" t="str">
            <v>800202</v>
          </cell>
          <cell r="H1477" t="str">
            <v>عمومي ساخت و توليد</v>
          </cell>
          <cell r="P1477" t="str">
            <v>226</v>
          </cell>
        </row>
        <row r="1478">
          <cell r="A1478">
            <v>2404</v>
          </cell>
          <cell r="B1478" t="str">
            <v>880017800401</v>
          </cell>
          <cell r="C1478" t="str">
            <v>880</v>
          </cell>
          <cell r="D1478" t="str">
            <v>880017</v>
          </cell>
          <cell r="E1478" t="str">
            <v>دستمزد و مزايا</v>
          </cell>
          <cell r="F1478" t="str">
            <v>بن و جيره غير نقدي</v>
          </cell>
          <cell r="G1478" t="str">
            <v>800401</v>
          </cell>
          <cell r="H1478" t="str">
            <v>مديريت</v>
          </cell>
          <cell r="P1478" t="str">
            <v>240</v>
          </cell>
        </row>
        <row r="1479">
          <cell r="A1479">
            <v>2404</v>
          </cell>
          <cell r="B1479" t="str">
            <v>880017800400</v>
          </cell>
          <cell r="C1479" t="str">
            <v>880</v>
          </cell>
          <cell r="D1479" t="str">
            <v>880017</v>
          </cell>
          <cell r="E1479" t="str">
            <v>دستمزد و مزايا</v>
          </cell>
          <cell r="F1479" t="str">
            <v>بن و جيره غير نقدي</v>
          </cell>
          <cell r="G1479" t="str">
            <v>800400</v>
          </cell>
          <cell r="H1479" t="str">
            <v>امور مالي</v>
          </cell>
          <cell r="P1479" t="str">
            <v>240</v>
          </cell>
        </row>
        <row r="1480">
          <cell r="A1480">
            <v>2304</v>
          </cell>
          <cell r="B1480" t="str">
            <v>880017800304</v>
          </cell>
          <cell r="C1480" t="str">
            <v>880</v>
          </cell>
          <cell r="D1480" t="str">
            <v>880017</v>
          </cell>
          <cell r="E1480" t="str">
            <v>دستمزد و مزايا</v>
          </cell>
          <cell r="F1480" t="str">
            <v>بن و جيره غير نقدي</v>
          </cell>
          <cell r="G1480" t="str">
            <v>800304</v>
          </cell>
          <cell r="H1480" t="str">
            <v>تدارکات و تامين قطعات</v>
          </cell>
          <cell r="P1480" t="str">
            <v>230</v>
          </cell>
        </row>
        <row r="1481">
          <cell r="A1481">
            <v>2504</v>
          </cell>
          <cell r="B1481" t="str">
            <v>880017800500</v>
          </cell>
          <cell r="C1481" t="str">
            <v>880</v>
          </cell>
          <cell r="D1481" t="str">
            <v>880017</v>
          </cell>
          <cell r="E1481" t="str">
            <v>دستمزد و مزايا</v>
          </cell>
          <cell r="F1481" t="str">
            <v>بن و جيره غير نقدي</v>
          </cell>
          <cell r="G1481" t="str">
            <v>800500</v>
          </cell>
          <cell r="H1481" t="str">
            <v>فروش</v>
          </cell>
          <cell r="P1481" t="str">
            <v>250</v>
          </cell>
        </row>
        <row r="1482">
          <cell r="A1482">
            <v>2404</v>
          </cell>
          <cell r="B1482" t="str">
            <v>880017800402</v>
          </cell>
          <cell r="C1482" t="str">
            <v>880</v>
          </cell>
          <cell r="D1482" t="str">
            <v>880017</v>
          </cell>
          <cell r="E1482" t="str">
            <v>دستمزد و مزايا</v>
          </cell>
          <cell r="F1482" t="str">
            <v>بن و جيره غير نقدي</v>
          </cell>
          <cell r="G1482" t="str">
            <v>800402</v>
          </cell>
          <cell r="H1482" t="str">
            <v>دفتر تهران</v>
          </cell>
          <cell r="P1482" t="str">
            <v>240</v>
          </cell>
        </row>
        <row r="1483">
          <cell r="A1483">
            <v>2304</v>
          </cell>
          <cell r="B1483" t="str">
            <v>880017800301</v>
          </cell>
          <cell r="C1483" t="str">
            <v>880</v>
          </cell>
          <cell r="D1483" t="str">
            <v>880017</v>
          </cell>
          <cell r="E1483" t="str">
            <v>دستمزد و مزايا</v>
          </cell>
          <cell r="F1483" t="str">
            <v>بن و جيره غير نقدي</v>
          </cell>
          <cell r="G1483" t="str">
            <v>800301</v>
          </cell>
          <cell r="H1483" t="str">
            <v>حراست</v>
          </cell>
          <cell r="P1483" t="str">
            <v>230</v>
          </cell>
        </row>
        <row r="1484">
          <cell r="A1484">
            <v>2244</v>
          </cell>
          <cell r="B1484" t="str">
            <v>880017800105</v>
          </cell>
          <cell r="C1484" t="str">
            <v>880</v>
          </cell>
          <cell r="D1484" t="str">
            <v>880017</v>
          </cell>
          <cell r="E1484" t="str">
            <v>دستمزد و مزايا</v>
          </cell>
          <cell r="F1484" t="str">
            <v>بن و جيره غير نقدي</v>
          </cell>
          <cell r="G1484" t="str">
            <v>800105</v>
          </cell>
          <cell r="H1484" t="str">
            <v>مترولوژي</v>
          </cell>
          <cell r="P1484" t="str">
            <v>224</v>
          </cell>
        </row>
        <row r="1485">
          <cell r="A1485">
            <v>2268</v>
          </cell>
          <cell r="B1485" t="str">
            <v>880017800206</v>
          </cell>
          <cell r="C1485" t="str">
            <v>880</v>
          </cell>
          <cell r="D1485" t="str">
            <v>880017</v>
          </cell>
          <cell r="E1485" t="str">
            <v>دستمزد و مزايا</v>
          </cell>
          <cell r="F1485" t="str">
            <v>بن و جيره غير نقدي</v>
          </cell>
          <cell r="G1485" t="str">
            <v>800206</v>
          </cell>
          <cell r="H1485" t="str">
            <v>عمومي خط گيج</v>
          </cell>
          <cell r="P1485" t="str">
            <v>226</v>
          </cell>
        </row>
        <row r="1486">
          <cell r="A1486">
            <v>2244</v>
          </cell>
          <cell r="B1486" t="str">
            <v>880017800101</v>
          </cell>
          <cell r="C1486" t="str">
            <v>880</v>
          </cell>
          <cell r="D1486" t="str">
            <v>880017</v>
          </cell>
          <cell r="E1486" t="str">
            <v>دستمزد و مزايا</v>
          </cell>
          <cell r="F1486" t="str">
            <v>بن و جيره غير نقدي</v>
          </cell>
          <cell r="G1486" t="str">
            <v>800101</v>
          </cell>
          <cell r="H1486" t="str">
            <v>تحقيقات مهندسي</v>
          </cell>
          <cell r="P1486" t="str">
            <v>224</v>
          </cell>
        </row>
        <row r="1487">
          <cell r="A1487">
            <v>2304</v>
          </cell>
          <cell r="B1487" t="str">
            <v>880017800305</v>
          </cell>
          <cell r="C1487" t="str">
            <v>880</v>
          </cell>
          <cell r="D1487" t="str">
            <v>880017</v>
          </cell>
          <cell r="E1487" t="str">
            <v>دستمزد و مزايا</v>
          </cell>
          <cell r="F1487" t="str">
            <v>بن و جيره غير نقدي</v>
          </cell>
          <cell r="G1487" t="str">
            <v>800305</v>
          </cell>
          <cell r="H1487" t="str">
            <v>طرح و توسعه سيستمها</v>
          </cell>
          <cell r="P1487" t="str">
            <v>230</v>
          </cell>
        </row>
        <row r="1488">
          <cell r="A1488">
            <v>2268</v>
          </cell>
          <cell r="B1488" t="str">
            <v>880017800203</v>
          </cell>
          <cell r="C1488" t="str">
            <v>880</v>
          </cell>
          <cell r="D1488" t="str">
            <v>880017</v>
          </cell>
          <cell r="E1488" t="str">
            <v>دستمزد و مزايا</v>
          </cell>
          <cell r="F1488" t="str">
            <v>بن و جيره غير نقدي</v>
          </cell>
          <cell r="G1488" t="str">
            <v>800203</v>
          </cell>
          <cell r="H1488" t="str">
            <v>عمومي کنترل کيفي</v>
          </cell>
          <cell r="P1488" t="str">
            <v>226</v>
          </cell>
        </row>
        <row r="1489">
          <cell r="A1489">
            <v>2228</v>
          </cell>
          <cell r="B1489" t="str">
            <v>880017800200</v>
          </cell>
          <cell r="C1489" t="str">
            <v>880</v>
          </cell>
          <cell r="D1489" t="str">
            <v>880017</v>
          </cell>
          <cell r="E1489" t="str">
            <v>دستمزد و مزايا</v>
          </cell>
          <cell r="F1489" t="str">
            <v>بن و جيره غير نقدي</v>
          </cell>
          <cell r="G1489" t="str">
            <v>800200</v>
          </cell>
          <cell r="H1489" t="str">
            <v>عمومي مونتاژ</v>
          </cell>
          <cell r="P1489" t="str">
            <v>222</v>
          </cell>
        </row>
        <row r="1490">
          <cell r="A1490">
            <v>2244</v>
          </cell>
          <cell r="B1490" t="str">
            <v>880017800102</v>
          </cell>
          <cell r="C1490" t="str">
            <v>880</v>
          </cell>
          <cell r="D1490" t="str">
            <v>880017</v>
          </cell>
          <cell r="E1490" t="str">
            <v>دستمزد و مزايا</v>
          </cell>
          <cell r="F1490" t="str">
            <v>بن و جيره غير نقدي</v>
          </cell>
          <cell r="G1490" t="str">
            <v>800102</v>
          </cell>
          <cell r="H1490" t="str">
            <v>عمليات حرارتي و آبکاري</v>
          </cell>
          <cell r="P1490" t="str">
            <v>224</v>
          </cell>
        </row>
        <row r="1491">
          <cell r="A1491">
            <v>2244</v>
          </cell>
          <cell r="B1491" t="str">
            <v>880017800106</v>
          </cell>
          <cell r="C1491" t="str">
            <v>880</v>
          </cell>
          <cell r="D1491" t="str">
            <v>880017</v>
          </cell>
          <cell r="E1491" t="str">
            <v>دستمزد و مزايا</v>
          </cell>
          <cell r="F1491" t="str">
            <v>بن و جيره غير نقدي</v>
          </cell>
          <cell r="G1491" t="str">
            <v>800106</v>
          </cell>
          <cell r="H1491" t="str">
            <v>تست مواد وشيمي</v>
          </cell>
          <cell r="P1491" t="str">
            <v>224</v>
          </cell>
        </row>
        <row r="1492">
          <cell r="A1492">
            <v>2268</v>
          </cell>
          <cell r="B1492" t="str">
            <v>880017800201</v>
          </cell>
          <cell r="C1492" t="str">
            <v>880</v>
          </cell>
          <cell r="D1492" t="str">
            <v>880017</v>
          </cell>
          <cell r="E1492" t="str">
            <v>دستمزد و مزايا</v>
          </cell>
          <cell r="F1492" t="str">
            <v>بن و جيره غير نقدي</v>
          </cell>
          <cell r="G1492" t="str">
            <v>800201</v>
          </cell>
          <cell r="H1492" t="str">
            <v>عمومي تحقيقات و مهندسي</v>
          </cell>
          <cell r="P1492" t="str">
            <v>226</v>
          </cell>
        </row>
        <row r="1493">
          <cell r="A1493">
            <v>2243</v>
          </cell>
          <cell r="B1493" t="str">
            <v>880018800103</v>
          </cell>
          <cell r="C1493" t="str">
            <v>880</v>
          </cell>
          <cell r="D1493" t="str">
            <v>880018</v>
          </cell>
          <cell r="E1493" t="str">
            <v>دستمزد و مزايا</v>
          </cell>
          <cell r="F1493" t="str">
            <v>باز خريد سنوات خدمت كاركنان</v>
          </cell>
          <cell r="G1493" t="str">
            <v>800103</v>
          </cell>
          <cell r="H1493" t="str">
            <v>مرکز ساخت و توليد</v>
          </cell>
          <cell r="P1493" t="str">
            <v>224</v>
          </cell>
        </row>
        <row r="1494">
          <cell r="A1494">
            <v>2203</v>
          </cell>
          <cell r="B1494" t="str">
            <v>880018800100</v>
          </cell>
          <cell r="C1494" t="str">
            <v>880</v>
          </cell>
          <cell r="D1494" t="str">
            <v>880018</v>
          </cell>
          <cell r="E1494" t="str">
            <v>دستمزد و مزايا</v>
          </cell>
          <cell r="F1494" t="str">
            <v>باز خريد سنوات خدمت كاركنان</v>
          </cell>
          <cell r="G1494" t="str">
            <v>800100</v>
          </cell>
          <cell r="H1494" t="str">
            <v>مونتاژ</v>
          </cell>
          <cell r="P1494" t="str">
            <v>220</v>
          </cell>
        </row>
        <row r="1495">
          <cell r="A1495">
            <v>2402</v>
          </cell>
          <cell r="B1495" t="str">
            <v>880018800403</v>
          </cell>
          <cell r="C1495" t="str">
            <v>880</v>
          </cell>
          <cell r="D1495" t="str">
            <v>880018</v>
          </cell>
          <cell r="E1495" t="str">
            <v>دستمزد و مزايا</v>
          </cell>
          <cell r="F1495" t="str">
            <v>باز خريد سنوات خدمت كاركنان</v>
          </cell>
          <cell r="G1495" t="str">
            <v>800403</v>
          </cell>
          <cell r="H1495" t="str">
            <v>امو ر اداري</v>
          </cell>
          <cell r="P1495" t="str">
            <v>240</v>
          </cell>
        </row>
        <row r="1496">
          <cell r="A1496">
            <v>2302</v>
          </cell>
          <cell r="B1496" t="str">
            <v>880018800302</v>
          </cell>
          <cell r="C1496" t="str">
            <v>880</v>
          </cell>
          <cell r="D1496" t="str">
            <v>880018</v>
          </cell>
          <cell r="E1496" t="str">
            <v>دستمزد و مزايا</v>
          </cell>
          <cell r="F1496" t="str">
            <v>باز خريد سنوات خدمت كاركنان</v>
          </cell>
          <cell r="G1496" t="str">
            <v>800302</v>
          </cell>
          <cell r="H1496" t="str">
            <v>خدمات فني</v>
          </cell>
          <cell r="P1496" t="str">
            <v>230</v>
          </cell>
        </row>
        <row r="1497">
          <cell r="A1497">
            <v>2243</v>
          </cell>
          <cell r="B1497" t="str">
            <v>880018800104</v>
          </cell>
          <cell r="C1497" t="str">
            <v>880</v>
          </cell>
          <cell r="D1497" t="str">
            <v>880018</v>
          </cell>
          <cell r="E1497" t="str">
            <v>دستمزد و مزايا</v>
          </cell>
          <cell r="F1497" t="str">
            <v>باز خريد سنوات خدمت كاركنان</v>
          </cell>
          <cell r="G1497" t="str">
            <v>800104</v>
          </cell>
          <cell r="H1497" t="str">
            <v>کنترل کيفي</v>
          </cell>
          <cell r="P1497" t="str">
            <v>224</v>
          </cell>
        </row>
        <row r="1498">
          <cell r="A1498">
            <v>2302</v>
          </cell>
          <cell r="B1498" t="str">
            <v>880018800303</v>
          </cell>
          <cell r="C1498" t="str">
            <v>880</v>
          </cell>
          <cell r="D1498" t="str">
            <v>880018</v>
          </cell>
          <cell r="E1498" t="str">
            <v>دستمزد و مزايا</v>
          </cell>
          <cell r="F1498" t="str">
            <v>باز خريد سنوات خدمت كاركنان</v>
          </cell>
          <cell r="G1498" t="str">
            <v>800303</v>
          </cell>
          <cell r="H1498" t="str">
            <v>برنامه ريزي</v>
          </cell>
          <cell r="P1498" t="str">
            <v>230</v>
          </cell>
        </row>
        <row r="1499">
          <cell r="A1499">
            <v>2502</v>
          </cell>
          <cell r="B1499" t="str">
            <v>880018800500</v>
          </cell>
          <cell r="C1499" t="str">
            <v>880</v>
          </cell>
          <cell r="D1499" t="str">
            <v>880018</v>
          </cell>
          <cell r="E1499" t="str">
            <v>دستمزد و مزايا</v>
          </cell>
          <cell r="F1499" t="str">
            <v>باز خريد سنوات خدمت كاركنان</v>
          </cell>
          <cell r="G1499" t="str">
            <v>800500</v>
          </cell>
          <cell r="H1499" t="str">
            <v>فروش</v>
          </cell>
          <cell r="P1499" t="str">
            <v>250</v>
          </cell>
        </row>
        <row r="1500">
          <cell r="A1500">
            <v>2302</v>
          </cell>
          <cell r="B1500" t="str">
            <v>880018800301</v>
          </cell>
          <cell r="C1500" t="str">
            <v>880</v>
          </cell>
          <cell r="D1500" t="str">
            <v>880018</v>
          </cell>
          <cell r="E1500" t="str">
            <v>دستمزد و مزايا</v>
          </cell>
          <cell r="F1500" t="str">
            <v>باز خريد سنوات خدمت كاركنان</v>
          </cell>
          <cell r="G1500" t="str">
            <v>800301</v>
          </cell>
          <cell r="H1500" t="str">
            <v>حراست</v>
          </cell>
          <cell r="P1500" t="str">
            <v>230</v>
          </cell>
        </row>
        <row r="1501">
          <cell r="A1501">
            <v>2243</v>
          </cell>
          <cell r="B1501" t="str">
            <v>880018800101</v>
          </cell>
          <cell r="C1501" t="str">
            <v>880</v>
          </cell>
          <cell r="D1501" t="str">
            <v>880018</v>
          </cell>
          <cell r="E1501" t="str">
            <v>دستمزد و مزايا</v>
          </cell>
          <cell r="F1501" t="str">
            <v>باز خريد سنوات خدمت كاركنان</v>
          </cell>
          <cell r="G1501" t="str">
            <v>800101</v>
          </cell>
          <cell r="H1501" t="str">
            <v>تحقيقات مهندسي</v>
          </cell>
          <cell r="P1501" t="str">
            <v>224</v>
          </cell>
        </row>
        <row r="1502">
          <cell r="A1502">
            <v>2267</v>
          </cell>
          <cell r="B1502" t="str">
            <v>880018800202</v>
          </cell>
          <cell r="C1502" t="str">
            <v>880</v>
          </cell>
          <cell r="D1502" t="str">
            <v>880018</v>
          </cell>
          <cell r="E1502" t="str">
            <v>دستمزد و مزايا</v>
          </cell>
          <cell r="F1502" t="str">
            <v>باز خريد سنوات خدمت كاركنان</v>
          </cell>
          <cell r="G1502" t="str">
            <v>800202</v>
          </cell>
          <cell r="H1502" t="str">
            <v>عمومي ساخت و توليد</v>
          </cell>
          <cell r="P1502" t="str">
            <v>226</v>
          </cell>
        </row>
        <row r="1503">
          <cell r="A1503">
            <v>2302</v>
          </cell>
          <cell r="B1503" t="str">
            <v>880018800304</v>
          </cell>
          <cell r="C1503" t="str">
            <v>880</v>
          </cell>
          <cell r="D1503" t="str">
            <v>880018</v>
          </cell>
          <cell r="E1503" t="str">
            <v>دستمزد و مزايا</v>
          </cell>
          <cell r="F1503" t="str">
            <v>باز خريد سنوات خدمت كاركنان</v>
          </cell>
          <cell r="G1503" t="str">
            <v>800304</v>
          </cell>
          <cell r="H1503" t="str">
            <v>تدارکات و تامين قطعات</v>
          </cell>
          <cell r="P1503" t="str">
            <v>230</v>
          </cell>
        </row>
        <row r="1504">
          <cell r="A1504">
            <v>2243</v>
          </cell>
          <cell r="B1504" t="str">
            <v>880018800107</v>
          </cell>
          <cell r="C1504" t="str">
            <v>880</v>
          </cell>
          <cell r="D1504" t="str">
            <v>880018</v>
          </cell>
          <cell r="E1504" t="str">
            <v>دستمزد و مزايا</v>
          </cell>
          <cell r="F1504" t="str">
            <v>باز خريد سنوات خدمت كاركنان</v>
          </cell>
          <cell r="G1504" t="str">
            <v>800107</v>
          </cell>
          <cell r="H1504" t="str">
            <v>خط گيج</v>
          </cell>
          <cell r="P1504" t="str">
            <v>224</v>
          </cell>
        </row>
        <row r="1505">
          <cell r="A1505">
            <v>2402</v>
          </cell>
          <cell r="B1505" t="str">
            <v>880018800400</v>
          </cell>
          <cell r="C1505" t="str">
            <v>880</v>
          </cell>
          <cell r="D1505" t="str">
            <v>880018</v>
          </cell>
          <cell r="E1505" t="str">
            <v>دستمزد و مزايا</v>
          </cell>
          <cell r="F1505" t="str">
            <v>باز خريد سنوات خدمت كاركنان</v>
          </cell>
          <cell r="G1505" t="str">
            <v>800400</v>
          </cell>
          <cell r="H1505" t="str">
            <v>امور مالي</v>
          </cell>
          <cell r="P1505" t="str">
            <v>240</v>
          </cell>
        </row>
        <row r="1506">
          <cell r="A1506">
            <v>2402</v>
          </cell>
          <cell r="B1506" t="str">
            <v>880018800402</v>
          </cell>
          <cell r="C1506" t="str">
            <v>880</v>
          </cell>
          <cell r="D1506" t="str">
            <v>880018</v>
          </cell>
          <cell r="E1506" t="str">
            <v>دستمزد و مزايا</v>
          </cell>
          <cell r="F1506" t="str">
            <v>باز خريد سنوات خدمت كاركنان</v>
          </cell>
          <cell r="G1506" t="str">
            <v>800402</v>
          </cell>
          <cell r="H1506" t="str">
            <v>دفتر تهران</v>
          </cell>
          <cell r="P1506" t="str">
            <v>240</v>
          </cell>
        </row>
        <row r="1507">
          <cell r="A1507">
            <v>2243</v>
          </cell>
          <cell r="B1507" t="str">
            <v>880018800105</v>
          </cell>
          <cell r="C1507" t="str">
            <v>880</v>
          </cell>
          <cell r="D1507" t="str">
            <v>880018</v>
          </cell>
          <cell r="E1507" t="str">
            <v>دستمزد و مزايا</v>
          </cell>
          <cell r="F1507" t="str">
            <v>باز خريد سنوات خدمت كاركنان</v>
          </cell>
          <cell r="G1507" t="str">
            <v>800105</v>
          </cell>
          <cell r="H1507" t="str">
            <v>مترولوژي</v>
          </cell>
          <cell r="P1507" t="str">
            <v>224</v>
          </cell>
        </row>
        <row r="1508">
          <cell r="A1508">
            <v>2267</v>
          </cell>
          <cell r="B1508" t="str">
            <v>880018800206</v>
          </cell>
          <cell r="C1508" t="str">
            <v>880</v>
          </cell>
          <cell r="D1508" t="str">
            <v>880018</v>
          </cell>
          <cell r="E1508" t="str">
            <v>دستمزد و مزايا</v>
          </cell>
          <cell r="F1508" t="str">
            <v>باز خريد سنوات خدمت كاركنان</v>
          </cell>
          <cell r="G1508" t="str">
            <v>800206</v>
          </cell>
          <cell r="H1508" t="str">
            <v>عمومي خط گيج</v>
          </cell>
          <cell r="P1508" t="str">
            <v>226</v>
          </cell>
        </row>
        <row r="1509">
          <cell r="A1509">
            <v>2227</v>
          </cell>
          <cell r="B1509" t="str">
            <v>880018800200</v>
          </cell>
          <cell r="C1509" t="str">
            <v>880</v>
          </cell>
          <cell r="D1509" t="str">
            <v>880018</v>
          </cell>
          <cell r="E1509" t="str">
            <v>دستمزد و مزايا</v>
          </cell>
          <cell r="F1509" t="str">
            <v>باز خريد سنوات خدمت كاركنان</v>
          </cell>
          <cell r="G1509" t="str">
            <v>800200</v>
          </cell>
          <cell r="H1509" t="str">
            <v>عمومي مونتاژ</v>
          </cell>
          <cell r="P1509" t="str">
            <v>222</v>
          </cell>
        </row>
        <row r="1510">
          <cell r="A1510">
            <v>2402</v>
          </cell>
          <cell r="B1510" t="str">
            <v>880018800401</v>
          </cell>
          <cell r="C1510" t="str">
            <v>880</v>
          </cell>
          <cell r="D1510" t="str">
            <v>880018</v>
          </cell>
          <cell r="E1510" t="str">
            <v>دستمزد و مزايا</v>
          </cell>
          <cell r="F1510" t="str">
            <v>باز خريد سنوات خدمت كاركنان</v>
          </cell>
          <cell r="G1510" t="str">
            <v>800401</v>
          </cell>
          <cell r="H1510" t="str">
            <v>مديريت</v>
          </cell>
          <cell r="P1510" t="str">
            <v>240</v>
          </cell>
        </row>
        <row r="1511">
          <cell r="A1511">
            <v>2243</v>
          </cell>
          <cell r="B1511" t="str">
            <v>880018800106</v>
          </cell>
          <cell r="C1511" t="str">
            <v>880</v>
          </cell>
          <cell r="D1511" t="str">
            <v>880018</v>
          </cell>
          <cell r="E1511" t="str">
            <v>دستمزد و مزايا</v>
          </cell>
          <cell r="F1511" t="str">
            <v>باز خريد سنوات خدمت كاركنان</v>
          </cell>
          <cell r="G1511" t="str">
            <v>800106</v>
          </cell>
          <cell r="H1511" t="str">
            <v>تست مواد وشيمي</v>
          </cell>
          <cell r="P1511" t="str">
            <v>224</v>
          </cell>
        </row>
        <row r="1512">
          <cell r="A1512">
            <v>2267</v>
          </cell>
          <cell r="B1512" t="str">
            <v>880018800203</v>
          </cell>
          <cell r="C1512" t="str">
            <v>880</v>
          </cell>
          <cell r="D1512" t="str">
            <v>880018</v>
          </cell>
          <cell r="E1512" t="str">
            <v>دستمزد و مزايا</v>
          </cell>
          <cell r="F1512" t="str">
            <v>باز خريد سنوات خدمت كاركنان</v>
          </cell>
          <cell r="G1512" t="str">
            <v>800203</v>
          </cell>
          <cell r="H1512" t="str">
            <v>عمومي کنترل کيفي</v>
          </cell>
          <cell r="P1512" t="str">
            <v>226</v>
          </cell>
        </row>
        <row r="1513">
          <cell r="A1513">
            <v>2302</v>
          </cell>
          <cell r="B1513" t="str">
            <v>880018800305</v>
          </cell>
          <cell r="C1513" t="str">
            <v>880</v>
          </cell>
          <cell r="D1513" t="str">
            <v>880018</v>
          </cell>
          <cell r="E1513" t="str">
            <v>دستمزد و مزايا</v>
          </cell>
          <cell r="F1513" t="str">
            <v>باز خريد سنوات خدمت كاركنان</v>
          </cell>
          <cell r="G1513" t="str">
            <v>800305</v>
          </cell>
          <cell r="H1513" t="str">
            <v>طرح و توسعه سيستمها</v>
          </cell>
          <cell r="P1513" t="str">
            <v>230</v>
          </cell>
        </row>
        <row r="1514">
          <cell r="A1514">
            <v>2243</v>
          </cell>
          <cell r="B1514" t="str">
            <v>880018800102</v>
          </cell>
          <cell r="C1514" t="str">
            <v>880</v>
          </cell>
          <cell r="D1514" t="str">
            <v>880018</v>
          </cell>
          <cell r="E1514" t="str">
            <v>دستمزد و مزايا</v>
          </cell>
          <cell r="F1514" t="str">
            <v>باز خريد سنوات خدمت كاركنان</v>
          </cell>
          <cell r="G1514" t="str">
            <v>800102</v>
          </cell>
          <cell r="H1514" t="str">
            <v>عمليات حرارتي و آبکاري</v>
          </cell>
          <cell r="P1514" t="str">
            <v>224</v>
          </cell>
        </row>
        <row r="1515">
          <cell r="A1515">
            <v>2267</v>
          </cell>
          <cell r="B1515" t="str">
            <v>880018800201</v>
          </cell>
          <cell r="C1515" t="str">
            <v>880</v>
          </cell>
          <cell r="D1515" t="str">
            <v>880018</v>
          </cell>
          <cell r="E1515" t="str">
            <v>دستمزد و مزايا</v>
          </cell>
          <cell r="F1515" t="str">
            <v>باز خريد سنوات خدمت كاركنان</v>
          </cell>
          <cell r="G1515" t="str">
            <v>800201</v>
          </cell>
          <cell r="H1515" t="str">
            <v>عمومي تحقيقات و مهندسي</v>
          </cell>
          <cell r="P1515" t="str">
            <v>226</v>
          </cell>
        </row>
        <row r="1516">
          <cell r="A1516">
            <v>2248</v>
          </cell>
          <cell r="B1516" t="str">
            <v>880019800103</v>
          </cell>
          <cell r="C1516" t="str">
            <v>880</v>
          </cell>
          <cell r="D1516" t="str">
            <v>880019</v>
          </cell>
          <cell r="E1516" t="str">
            <v>دستمزد و مزايا</v>
          </cell>
          <cell r="F1516" t="str">
            <v>بازخريد مرخصي استفاده نشده كاركنان</v>
          </cell>
          <cell r="G1516" t="str">
            <v>800103</v>
          </cell>
          <cell r="H1516" t="str">
            <v>مرکز ساخت و توليد</v>
          </cell>
          <cell r="P1516" t="str">
            <v>224</v>
          </cell>
        </row>
        <row r="1517">
          <cell r="A1517">
            <v>2208</v>
          </cell>
          <cell r="B1517" t="str">
            <v>880019800100</v>
          </cell>
          <cell r="C1517" t="str">
            <v>880</v>
          </cell>
          <cell r="D1517" t="str">
            <v>880019</v>
          </cell>
          <cell r="E1517" t="str">
            <v>دستمزد و مزايا</v>
          </cell>
          <cell r="F1517" t="str">
            <v>بازخريد مرخصي استفاده نشده كاركنان</v>
          </cell>
          <cell r="G1517" t="str">
            <v>800100</v>
          </cell>
          <cell r="H1517" t="str">
            <v>مونتاژ</v>
          </cell>
          <cell r="P1517" t="str">
            <v>220</v>
          </cell>
        </row>
        <row r="1518">
          <cell r="A1518">
            <v>2307</v>
          </cell>
          <cell r="B1518" t="str">
            <v>880019800303</v>
          </cell>
          <cell r="C1518" t="str">
            <v>880</v>
          </cell>
          <cell r="D1518" t="str">
            <v>880019</v>
          </cell>
          <cell r="E1518" t="str">
            <v>دستمزد و مزايا</v>
          </cell>
          <cell r="F1518" t="str">
            <v>بازخريد مرخصي استفاده نشده كاركنان</v>
          </cell>
          <cell r="G1518" t="str">
            <v>800303</v>
          </cell>
          <cell r="H1518" t="str">
            <v>برنامه ريزي</v>
          </cell>
          <cell r="P1518" t="str">
            <v>230</v>
          </cell>
        </row>
        <row r="1519">
          <cell r="A1519">
            <v>2248</v>
          </cell>
          <cell r="B1519" t="str">
            <v>880019800104</v>
          </cell>
          <cell r="C1519" t="str">
            <v>880</v>
          </cell>
          <cell r="D1519" t="str">
            <v>880019</v>
          </cell>
          <cell r="E1519" t="str">
            <v>دستمزد و مزايا</v>
          </cell>
          <cell r="F1519" t="str">
            <v>بازخريد مرخصي استفاده نشده كاركنان</v>
          </cell>
          <cell r="G1519" t="str">
            <v>800104</v>
          </cell>
          <cell r="H1519" t="str">
            <v>کنترل کيفي</v>
          </cell>
          <cell r="P1519" t="str">
            <v>224</v>
          </cell>
        </row>
        <row r="1520">
          <cell r="A1520">
            <v>2407</v>
          </cell>
          <cell r="B1520" t="str">
            <v>880019800403</v>
          </cell>
          <cell r="C1520" t="str">
            <v>880</v>
          </cell>
          <cell r="D1520" t="str">
            <v>880019</v>
          </cell>
          <cell r="E1520" t="str">
            <v>دستمزد و مزايا</v>
          </cell>
          <cell r="F1520" t="str">
            <v>بازخريد مرخصي استفاده نشده كاركنان</v>
          </cell>
          <cell r="G1520" t="str">
            <v>800403</v>
          </cell>
          <cell r="H1520" t="str">
            <v>امو ر اداري</v>
          </cell>
          <cell r="P1520" t="str">
            <v>240</v>
          </cell>
        </row>
        <row r="1521">
          <cell r="A1521">
            <v>2307</v>
          </cell>
          <cell r="B1521" t="str">
            <v>880019800302</v>
          </cell>
          <cell r="C1521" t="str">
            <v>880</v>
          </cell>
          <cell r="D1521" t="str">
            <v>880019</v>
          </cell>
          <cell r="E1521" t="str">
            <v>دستمزد و مزايا</v>
          </cell>
          <cell r="F1521" t="str">
            <v>بازخريد مرخصي استفاده نشده كاركنان</v>
          </cell>
          <cell r="G1521" t="str">
            <v>800302</v>
          </cell>
          <cell r="H1521" t="str">
            <v>خدمات فني</v>
          </cell>
          <cell r="P1521" t="str">
            <v>230</v>
          </cell>
        </row>
        <row r="1522">
          <cell r="A1522">
            <v>2248</v>
          </cell>
          <cell r="B1522" t="str">
            <v>880019800107</v>
          </cell>
          <cell r="C1522" t="str">
            <v>880</v>
          </cell>
          <cell r="D1522" t="str">
            <v>880019</v>
          </cell>
          <cell r="E1522" t="str">
            <v>دستمزد و مزايا</v>
          </cell>
          <cell r="F1522" t="str">
            <v>بازخريد مرخصي استفاده نشده كاركنان</v>
          </cell>
          <cell r="G1522" t="str">
            <v>800107</v>
          </cell>
          <cell r="H1522" t="str">
            <v>خط گيج</v>
          </cell>
          <cell r="P1522" t="str">
            <v>224</v>
          </cell>
        </row>
        <row r="1523">
          <cell r="A1523">
            <v>2272</v>
          </cell>
          <cell r="B1523" t="str">
            <v>880019800202</v>
          </cell>
          <cell r="C1523" t="str">
            <v>880</v>
          </cell>
          <cell r="D1523" t="str">
            <v>880019</v>
          </cell>
          <cell r="E1523" t="str">
            <v>دستمزد و مزايا</v>
          </cell>
          <cell r="F1523" t="str">
            <v>بازخريد مرخصي استفاده نشده كاركنان</v>
          </cell>
          <cell r="G1523" t="str">
            <v>800202</v>
          </cell>
          <cell r="H1523" t="str">
            <v>عمومي ساخت و توليد</v>
          </cell>
          <cell r="P1523" t="str">
            <v>227</v>
          </cell>
        </row>
        <row r="1524">
          <cell r="A1524">
            <v>2248</v>
          </cell>
          <cell r="B1524" t="str">
            <v>880019800101</v>
          </cell>
          <cell r="C1524" t="str">
            <v>880</v>
          </cell>
          <cell r="D1524" t="str">
            <v>880019</v>
          </cell>
          <cell r="E1524" t="str">
            <v>دستمزد و مزايا</v>
          </cell>
          <cell r="F1524" t="str">
            <v>بازخريد مرخصي استفاده نشده كاركنان</v>
          </cell>
          <cell r="G1524" t="str">
            <v>800101</v>
          </cell>
          <cell r="H1524" t="str">
            <v>تحقيقات مهندسي</v>
          </cell>
          <cell r="P1524" t="str">
            <v>224</v>
          </cell>
        </row>
        <row r="1525">
          <cell r="A1525">
            <v>2307</v>
          </cell>
          <cell r="B1525" t="str">
            <v>880019800301</v>
          </cell>
          <cell r="C1525" t="str">
            <v>880</v>
          </cell>
          <cell r="D1525" t="str">
            <v>880019</v>
          </cell>
          <cell r="E1525" t="str">
            <v>دستمزد و مزايا</v>
          </cell>
          <cell r="F1525" t="str">
            <v>بازخريد مرخصي استفاده نشده كاركنان</v>
          </cell>
          <cell r="G1525" t="str">
            <v>800301</v>
          </cell>
          <cell r="H1525" t="str">
            <v>حراست</v>
          </cell>
          <cell r="P1525" t="str">
            <v>230</v>
          </cell>
        </row>
        <row r="1526">
          <cell r="A1526">
            <v>2407</v>
          </cell>
          <cell r="B1526" t="str">
            <v>880019800400</v>
          </cell>
          <cell r="C1526" t="str">
            <v>880</v>
          </cell>
          <cell r="D1526" t="str">
            <v>880019</v>
          </cell>
          <cell r="E1526" t="str">
            <v>دستمزد و مزايا</v>
          </cell>
          <cell r="F1526" t="str">
            <v>بازخريد مرخصي استفاده نشده كاركنان</v>
          </cell>
          <cell r="G1526" t="str">
            <v>800400</v>
          </cell>
          <cell r="H1526" t="str">
            <v>امور مالي</v>
          </cell>
          <cell r="P1526" t="str">
            <v>240</v>
          </cell>
        </row>
        <row r="1527">
          <cell r="A1527">
            <v>2307</v>
          </cell>
          <cell r="B1527" t="str">
            <v>880019800304</v>
          </cell>
          <cell r="C1527" t="str">
            <v>880</v>
          </cell>
          <cell r="D1527" t="str">
            <v>880019</v>
          </cell>
          <cell r="E1527" t="str">
            <v>دستمزد و مزايا</v>
          </cell>
          <cell r="F1527" t="str">
            <v>بازخريد مرخصي استفاده نشده كاركنان</v>
          </cell>
          <cell r="G1527" t="str">
            <v>800304</v>
          </cell>
          <cell r="H1527" t="str">
            <v>تدارکات و تامين قطعات</v>
          </cell>
          <cell r="P1527" t="str">
            <v>230</v>
          </cell>
        </row>
        <row r="1528">
          <cell r="A1528">
            <v>2248</v>
          </cell>
          <cell r="B1528" t="str">
            <v>880019800105</v>
          </cell>
          <cell r="C1528" t="str">
            <v>880</v>
          </cell>
          <cell r="D1528" t="str">
            <v>880019</v>
          </cell>
          <cell r="E1528" t="str">
            <v>دستمزد و مزايا</v>
          </cell>
          <cell r="F1528" t="str">
            <v>بازخريد مرخصي استفاده نشده كاركنان</v>
          </cell>
          <cell r="G1528" t="str">
            <v>800105</v>
          </cell>
          <cell r="H1528" t="str">
            <v>مترولوژي</v>
          </cell>
          <cell r="P1528" t="str">
            <v>224</v>
          </cell>
        </row>
        <row r="1529">
          <cell r="A1529">
            <v>2307</v>
          </cell>
          <cell r="B1529" t="str">
            <v>880019800305</v>
          </cell>
          <cell r="C1529" t="str">
            <v>880</v>
          </cell>
          <cell r="D1529" t="str">
            <v>880019</v>
          </cell>
          <cell r="E1529" t="str">
            <v>دستمزد و مزايا</v>
          </cell>
          <cell r="F1529" t="str">
            <v>بازخريد مرخصي استفاده نشده كاركنان</v>
          </cell>
          <cell r="G1529" t="str">
            <v>800305</v>
          </cell>
          <cell r="H1529" t="str">
            <v>طرح و توسعه سيستمها</v>
          </cell>
          <cell r="P1529" t="str">
            <v>230</v>
          </cell>
        </row>
        <row r="1530">
          <cell r="A1530">
            <v>2407</v>
          </cell>
          <cell r="B1530" t="str">
            <v>880019800402</v>
          </cell>
          <cell r="C1530" t="str">
            <v>880</v>
          </cell>
          <cell r="D1530" t="str">
            <v>880019</v>
          </cell>
          <cell r="E1530" t="str">
            <v>دستمزد و مزايا</v>
          </cell>
          <cell r="F1530" t="str">
            <v>بازخريد مرخصي استفاده نشده كاركنان</v>
          </cell>
          <cell r="G1530" t="str">
            <v>800402</v>
          </cell>
          <cell r="H1530" t="str">
            <v>دفتر تهران</v>
          </cell>
          <cell r="P1530" t="str">
            <v>240</v>
          </cell>
        </row>
        <row r="1531">
          <cell r="A1531">
            <v>2232</v>
          </cell>
          <cell r="B1531" t="str">
            <v>880019800200</v>
          </cell>
          <cell r="C1531" t="str">
            <v>880</v>
          </cell>
          <cell r="D1531" t="str">
            <v>880019</v>
          </cell>
          <cell r="E1531" t="str">
            <v>دستمزد و مزايا</v>
          </cell>
          <cell r="F1531" t="str">
            <v>بازخريد مرخصي استفاده نشده كاركنان</v>
          </cell>
          <cell r="G1531" t="str">
            <v>800200</v>
          </cell>
          <cell r="H1531" t="str">
            <v>عمومي مونتاژ</v>
          </cell>
          <cell r="P1531" t="str">
            <v>223</v>
          </cell>
        </row>
        <row r="1532">
          <cell r="A1532">
            <v>2272</v>
          </cell>
          <cell r="B1532" t="str">
            <v>880019800203</v>
          </cell>
          <cell r="C1532" t="str">
            <v>880</v>
          </cell>
          <cell r="D1532" t="str">
            <v>880019</v>
          </cell>
          <cell r="E1532" t="str">
            <v>دستمزد و مزايا</v>
          </cell>
          <cell r="F1532" t="str">
            <v>بازخريد مرخصي استفاده نشده كاركنان</v>
          </cell>
          <cell r="G1532" t="str">
            <v>800203</v>
          </cell>
          <cell r="H1532" t="str">
            <v>عمومي کنترل کيفي</v>
          </cell>
          <cell r="P1532" t="str">
            <v>227</v>
          </cell>
        </row>
        <row r="1533">
          <cell r="A1533">
            <v>2407</v>
          </cell>
          <cell r="B1533" t="str">
            <v>880019800401</v>
          </cell>
          <cell r="C1533" t="str">
            <v>880</v>
          </cell>
          <cell r="D1533" t="str">
            <v>880019</v>
          </cell>
          <cell r="E1533" t="str">
            <v>دستمزد و مزايا</v>
          </cell>
          <cell r="F1533" t="str">
            <v>بازخريد مرخصي استفاده نشده كاركنان</v>
          </cell>
          <cell r="G1533" t="str">
            <v>800401</v>
          </cell>
          <cell r="H1533" t="str">
            <v>مديريت</v>
          </cell>
          <cell r="P1533" t="str">
            <v>240</v>
          </cell>
        </row>
        <row r="1534">
          <cell r="A1534">
            <v>2507</v>
          </cell>
          <cell r="B1534" t="str">
            <v>880019800500</v>
          </cell>
          <cell r="C1534" t="str">
            <v>880</v>
          </cell>
          <cell r="D1534" t="str">
            <v>880019</v>
          </cell>
          <cell r="E1534" t="str">
            <v>دستمزد و مزايا</v>
          </cell>
          <cell r="F1534" t="str">
            <v>بازخريد مرخصي استفاده نشده كاركنان</v>
          </cell>
          <cell r="G1534" t="str">
            <v>800500</v>
          </cell>
          <cell r="H1534" t="str">
            <v>فروش</v>
          </cell>
          <cell r="P1534" t="str">
            <v>250</v>
          </cell>
        </row>
        <row r="1535">
          <cell r="A1535">
            <v>2248</v>
          </cell>
          <cell r="B1535" t="str">
            <v>880019800102</v>
          </cell>
          <cell r="C1535" t="str">
            <v>880</v>
          </cell>
          <cell r="D1535" t="str">
            <v>880019</v>
          </cell>
          <cell r="E1535" t="str">
            <v>دستمزد و مزايا</v>
          </cell>
          <cell r="F1535" t="str">
            <v>بازخريد مرخصي استفاده نشده كاركنان</v>
          </cell>
          <cell r="G1535" t="str">
            <v>800102</v>
          </cell>
          <cell r="H1535" t="str">
            <v>عمليات حرارتي و آبکاري</v>
          </cell>
          <cell r="P1535" t="str">
            <v>224</v>
          </cell>
        </row>
        <row r="1536">
          <cell r="A1536">
            <v>2248</v>
          </cell>
          <cell r="B1536" t="str">
            <v>880019800106</v>
          </cell>
          <cell r="C1536" t="str">
            <v>880</v>
          </cell>
          <cell r="D1536" t="str">
            <v>880019</v>
          </cell>
          <cell r="E1536" t="str">
            <v>دستمزد و مزايا</v>
          </cell>
          <cell r="F1536" t="str">
            <v>بازخريد مرخصي استفاده نشده كاركنان</v>
          </cell>
          <cell r="G1536" t="str">
            <v>800106</v>
          </cell>
          <cell r="H1536" t="str">
            <v>تست مواد وشيمي</v>
          </cell>
          <cell r="P1536" t="str">
            <v>224</v>
          </cell>
        </row>
        <row r="1537">
          <cell r="A1537">
            <v>2272</v>
          </cell>
          <cell r="B1537" t="str">
            <v>880019800201</v>
          </cell>
          <cell r="C1537" t="str">
            <v>880</v>
          </cell>
          <cell r="D1537" t="str">
            <v>880019</v>
          </cell>
          <cell r="E1537" t="str">
            <v>دستمزد و مزايا</v>
          </cell>
          <cell r="F1537" t="str">
            <v>بازخريد مرخصي استفاده نشده كاركنان</v>
          </cell>
          <cell r="G1537" t="str">
            <v>800201</v>
          </cell>
          <cell r="H1537" t="str">
            <v>عمومي تحقيقات و مهندسي</v>
          </cell>
          <cell r="P1537" t="str">
            <v>227</v>
          </cell>
        </row>
        <row r="1538">
          <cell r="A1538">
            <v>2272</v>
          </cell>
          <cell r="B1538" t="str">
            <v>880019800206</v>
          </cell>
          <cell r="C1538" t="str">
            <v>880</v>
          </cell>
          <cell r="D1538" t="str">
            <v>880019</v>
          </cell>
          <cell r="E1538" t="str">
            <v>دستمزد و مزايا</v>
          </cell>
          <cell r="F1538" t="str">
            <v>بازخريد مرخصي استفاده نشده كاركنان</v>
          </cell>
          <cell r="G1538" t="str">
            <v>800206</v>
          </cell>
          <cell r="H1538" t="str">
            <v>عمومي خط گيج</v>
          </cell>
          <cell r="P1538" t="str">
            <v>227</v>
          </cell>
        </row>
        <row r="1539">
          <cell r="A1539">
            <v>2415</v>
          </cell>
          <cell r="B1539" t="str">
            <v>880020800401</v>
          </cell>
          <cell r="C1539" t="str">
            <v>880</v>
          </cell>
          <cell r="D1539" t="str">
            <v>880020</v>
          </cell>
          <cell r="E1539" t="str">
            <v>دستمزد و مزايا</v>
          </cell>
          <cell r="F1539" t="str">
            <v>فوق العاده سفر و ماموريت</v>
          </cell>
          <cell r="G1539" t="str">
            <v>800401</v>
          </cell>
          <cell r="H1539" t="str">
            <v>مديريت</v>
          </cell>
          <cell r="P1539" t="str">
            <v>241</v>
          </cell>
        </row>
        <row r="1540">
          <cell r="A1540">
            <v>2415</v>
          </cell>
          <cell r="B1540" t="str">
            <v>880020800400</v>
          </cell>
          <cell r="C1540" t="str">
            <v>880</v>
          </cell>
          <cell r="D1540" t="str">
            <v>880020</v>
          </cell>
          <cell r="E1540" t="str">
            <v>دستمزد و مزايا</v>
          </cell>
          <cell r="F1540" t="str">
            <v>فوق العاده سفر و ماموريت</v>
          </cell>
          <cell r="G1540" t="str">
            <v>800400</v>
          </cell>
          <cell r="H1540" t="str">
            <v>امور مالي</v>
          </cell>
          <cell r="P1540" t="str">
            <v>241</v>
          </cell>
        </row>
        <row r="1541">
          <cell r="A1541">
            <v>2271</v>
          </cell>
          <cell r="B1541" t="str">
            <v>880020800203</v>
          </cell>
          <cell r="C1541" t="str">
            <v>880</v>
          </cell>
          <cell r="D1541" t="str">
            <v>880020</v>
          </cell>
          <cell r="E1541" t="str">
            <v>دستمزد و مزايا</v>
          </cell>
          <cell r="F1541" t="str">
            <v>فوق العاده سفر و ماموريت</v>
          </cell>
          <cell r="G1541" t="str">
            <v>800203</v>
          </cell>
          <cell r="H1541" t="str">
            <v>عمومي کنترل کيفي</v>
          </cell>
          <cell r="P1541" t="str">
            <v>227</v>
          </cell>
        </row>
        <row r="1542">
          <cell r="A1542">
            <v>2249</v>
          </cell>
          <cell r="B1542" t="str">
            <v>880020800101</v>
          </cell>
          <cell r="C1542" t="str">
            <v>880</v>
          </cell>
          <cell r="D1542" t="str">
            <v>880020</v>
          </cell>
          <cell r="E1542" t="str">
            <v>دستمزد و مزايا</v>
          </cell>
          <cell r="F1542" t="str">
            <v>فوق العاده سفر و ماموريت</v>
          </cell>
          <cell r="G1542" t="str">
            <v>800101</v>
          </cell>
          <cell r="H1542" t="str">
            <v>تحقيقات مهندسي</v>
          </cell>
          <cell r="P1542" t="str">
            <v>224</v>
          </cell>
        </row>
        <row r="1543">
          <cell r="A1543">
            <v>2315</v>
          </cell>
          <cell r="B1543" t="str">
            <v>880020800304</v>
          </cell>
          <cell r="C1543" t="str">
            <v>880</v>
          </cell>
          <cell r="D1543" t="str">
            <v>880020</v>
          </cell>
          <cell r="E1543" t="str">
            <v>دستمزد و مزايا</v>
          </cell>
          <cell r="F1543" t="str">
            <v>فوق العاده سفر و ماموريت</v>
          </cell>
          <cell r="G1543" t="str">
            <v>800304</v>
          </cell>
          <cell r="H1543" t="str">
            <v>تدارکات و تامين قطعات</v>
          </cell>
          <cell r="P1543" t="str">
            <v>231</v>
          </cell>
        </row>
        <row r="1544">
          <cell r="A1544">
            <v>2515</v>
          </cell>
          <cell r="B1544" t="str">
            <v>880020800500</v>
          </cell>
          <cell r="C1544" t="str">
            <v>880</v>
          </cell>
          <cell r="D1544" t="str">
            <v>880020</v>
          </cell>
          <cell r="E1544" t="str">
            <v>دستمزد و مزايا</v>
          </cell>
          <cell r="F1544" t="str">
            <v>فوق العاده سفر و ماموريت</v>
          </cell>
          <cell r="G1544" t="str">
            <v>800500</v>
          </cell>
          <cell r="H1544" t="str">
            <v>فروش</v>
          </cell>
          <cell r="P1544" t="str">
            <v>251</v>
          </cell>
        </row>
        <row r="1545">
          <cell r="A1545">
            <v>2315</v>
          </cell>
          <cell r="B1545" t="str">
            <v>880020800302</v>
          </cell>
          <cell r="C1545" t="str">
            <v>880</v>
          </cell>
          <cell r="D1545" t="str">
            <v>880020</v>
          </cell>
          <cell r="E1545" t="str">
            <v>دستمزد و مزايا</v>
          </cell>
          <cell r="F1545" t="str">
            <v>فوق العاده سفر و ماموريت</v>
          </cell>
          <cell r="G1545" t="str">
            <v>800302</v>
          </cell>
          <cell r="H1545" t="str">
            <v>خدمات فني</v>
          </cell>
          <cell r="P1545" t="str">
            <v>231</v>
          </cell>
        </row>
        <row r="1546">
          <cell r="A1546">
            <v>2249</v>
          </cell>
          <cell r="B1546" t="str">
            <v>880020800104</v>
          </cell>
          <cell r="C1546" t="str">
            <v>880</v>
          </cell>
          <cell r="D1546" t="str">
            <v>880020</v>
          </cell>
          <cell r="E1546" t="str">
            <v>دستمزد و مزايا</v>
          </cell>
          <cell r="F1546" t="str">
            <v>فوق العاده سفر و ماموريت</v>
          </cell>
          <cell r="G1546" t="str">
            <v>800104</v>
          </cell>
          <cell r="H1546" t="str">
            <v>کنترل کيفي</v>
          </cell>
          <cell r="P1546" t="str">
            <v>224</v>
          </cell>
        </row>
        <row r="1547">
          <cell r="A1547">
            <v>2271</v>
          </cell>
          <cell r="B1547" t="str">
            <v>880020800201</v>
          </cell>
          <cell r="C1547" t="str">
            <v>880</v>
          </cell>
          <cell r="D1547" t="str">
            <v>880020</v>
          </cell>
          <cell r="E1547" t="str">
            <v>دستمزد و مزايا</v>
          </cell>
          <cell r="F1547" t="str">
            <v>فوق العاده سفر و ماموريت</v>
          </cell>
          <cell r="G1547" t="str">
            <v>800201</v>
          </cell>
          <cell r="H1547" t="str">
            <v>عمومي تحقيقات و مهندسي</v>
          </cell>
          <cell r="P1547" t="str">
            <v>227</v>
          </cell>
        </row>
        <row r="1548">
          <cell r="A1548">
            <v>2415</v>
          </cell>
          <cell r="B1548" t="str">
            <v>880020800403</v>
          </cell>
          <cell r="C1548" t="str">
            <v>880</v>
          </cell>
          <cell r="D1548" t="str">
            <v>880020</v>
          </cell>
          <cell r="E1548" t="str">
            <v>دستمزد و مزايا</v>
          </cell>
          <cell r="F1548" t="str">
            <v>فوق العاده سفر و ماموريت</v>
          </cell>
          <cell r="G1548" t="str">
            <v>800403</v>
          </cell>
          <cell r="H1548" t="str">
            <v>امو ر اداري</v>
          </cell>
          <cell r="P1548" t="str">
            <v>241</v>
          </cell>
        </row>
        <row r="1549">
          <cell r="A1549">
            <v>2271</v>
          </cell>
          <cell r="B1549" t="str">
            <v>880020800204</v>
          </cell>
          <cell r="C1549" t="str">
            <v>880</v>
          </cell>
          <cell r="D1549" t="str">
            <v>880020</v>
          </cell>
          <cell r="E1549" t="str">
            <v>دستمزد و مزايا</v>
          </cell>
          <cell r="F1549" t="str">
            <v>فوق العاده سفر و ماموريت</v>
          </cell>
          <cell r="G1549" t="str">
            <v>800204</v>
          </cell>
          <cell r="H1549" t="str">
            <v>عمومي مترولوژي</v>
          </cell>
          <cell r="P1549" t="str">
            <v>227</v>
          </cell>
        </row>
        <row r="1550">
          <cell r="A1550">
            <v>2315</v>
          </cell>
          <cell r="B1550" t="str">
            <v>880020800301</v>
          </cell>
          <cell r="C1550" t="str">
            <v>880</v>
          </cell>
          <cell r="D1550" t="str">
            <v>880020</v>
          </cell>
          <cell r="E1550" t="str">
            <v>دستمزد و مزايا</v>
          </cell>
          <cell r="F1550" t="str">
            <v>فوق العاده سفر و ماموريت</v>
          </cell>
          <cell r="G1550" t="str">
            <v>800301</v>
          </cell>
          <cell r="H1550" t="str">
            <v>حراست</v>
          </cell>
          <cell r="P1550" t="str">
            <v>231</v>
          </cell>
        </row>
        <row r="1551">
          <cell r="A1551">
            <v>2249</v>
          </cell>
          <cell r="B1551" t="str">
            <v>880020800107</v>
          </cell>
          <cell r="C1551" t="str">
            <v>880</v>
          </cell>
          <cell r="D1551" t="str">
            <v>880020</v>
          </cell>
          <cell r="E1551" t="str">
            <v>دستمزد و مزايا</v>
          </cell>
          <cell r="F1551" t="str">
            <v>فوق العاده سفر و ماموريت</v>
          </cell>
          <cell r="G1551" t="str">
            <v>800107</v>
          </cell>
          <cell r="H1551" t="str">
            <v>خط گيج</v>
          </cell>
          <cell r="P1551" t="str">
            <v>224</v>
          </cell>
        </row>
        <row r="1552">
          <cell r="A1552">
            <v>2271</v>
          </cell>
          <cell r="B1552" t="str">
            <v>880020800202</v>
          </cell>
          <cell r="C1552" t="str">
            <v>880</v>
          </cell>
          <cell r="D1552" t="str">
            <v>880020</v>
          </cell>
          <cell r="E1552" t="str">
            <v>دستمزد و مزايا</v>
          </cell>
          <cell r="F1552" t="str">
            <v>فوق العاده سفر و ماموريت</v>
          </cell>
          <cell r="G1552" t="str">
            <v>800202</v>
          </cell>
          <cell r="H1552" t="str">
            <v>عمومي ساخت و توليد</v>
          </cell>
          <cell r="P1552" t="str">
            <v>227</v>
          </cell>
        </row>
        <row r="1553">
          <cell r="A1553">
            <v>2415</v>
          </cell>
          <cell r="B1553" t="str">
            <v>880020800402</v>
          </cell>
          <cell r="C1553" t="str">
            <v>880</v>
          </cell>
          <cell r="D1553" t="str">
            <v>880020</v>
          </cell>
          <cell r="E1553" t="str">
            <v>دستمزد و مزايا</v>
          </cell>
          <cell r="F1553" t="str">
            <v>فوق العاده سفر و ماموريت</v>
          </cell>
          <cell r="G1553" t="str">
            <v>800402</v>
          </cell>
          <cell r="H1553" t="str">
            <v>دفتر تهران</v>
          </cell>
          <cell r="P1553" t="str">
            <v>241</v>
          </cell>
        </row>
        <row r="1554">
          <cell r="A1554">
            <v>2271</v>
          </cell>
          <cell r="B1554" t="str">
            <v>880020800206</v>
          </cell>
          <cell r="C1554" t="str">
            <v>880</v>
          </cell>
          <cell r="D1554" t="str">
            <v>880020</v>
          </cell>
          <cell r="E1554" t="str">
            <v>دستمزد و مزايا</v>
          </cell>
          <cell r="F1554" t="str">
            <v>فوق العاده سفر و ماموريت</v>
          </cell>
          <cell r="G1554" t="str">
            <v>800206</v>
          </cell>
          <cell r="H1554" t="str">
            <v>عمومي خط گيج</v>
          </cell>
          <cell r="P1554" t="str">
            <v>227</v>
          </cell>
        </row>
        <row r="1555">
          <cell r="A1555">
            <v>2209</v>
          </cell>
          <cell r="B1555" t="str">
            <v>880020800100</v>
          </cell>
          <cell r="C1555" t="str">
            <v>880</v>
          </cell>
          <cell r="D1555" t="str">
            <v>880020</v>
          </cell>
          <cell r="E1555" t="str">
            <v>دستمزد و مزايا</v>
          </cell>
          <cell r="F1555" t="str">
            <v>فوق العاده سفر و ماموريت</v>
          </cell>
          <cell r="G1555" t="str">
            <v>800100</v>
          </cell>
          <cell r="H1555" t="str">
            <v>مونتاژ</v>
          </cell>
          <cell r="P1555" t="str">
            <v>220</v>
          </cell>
        </row>
        <row r="1556">
          <cell r="A1556">
            <v>2315</v>
          </cell>
          <cell r="B1556" t="str">
            <v>880020800303</v>
          </cell>
          <cell r="C1556" t="str">
            <v>880</v>
          </cell>
          <cell r="D1556" t="str">
            <v>880020</v>
          </cell>
          <cell r="E1556" t="str">
            <v>دستمزد و مزايا</v>
          </cell>
          <cell r="F1556" t="str">
            <v>فوق العاده سفر و ماموريت</v>
          </cell>
          <cell r="G1556" t="str">
            <v>800303</v>
          </cell>
          <cell r="H1556" t="str">
            <v>برنامه ريزي</v>
          </cell>
          <cell r="P1556" t="str">
            <v>231</v>
          </cell>
        </row>
        <row r="1557">
          <cell r="A1557">
            <v>2240</v>
          </cell>
          <cell r="B1557" t="str">
            <v>880020800105</v>
          </cell>
          <cell r="C1557" t="str">
            <v>880</v>
          </cell>
          <cell r="D1557" t="str">
            <v>880020</v>
          </cell>
          <cell r="E1557" t="str">
            <v>دستمزد و مزايا</v>
          </cell>
          <cell r="F1557" t="str">
            <v>فوق العاده سفر و ماموريت</v>
          </cell>
          <cell r="G1557" t="str">
            <v>800105</v>
          </cell>
          <cell r="H1557" t="str">
            <v>مترولوژي</v>
          </cell>
          <cell r="P1557" t="str">
            <v>224</v>
          </cell>
        </row>
        <row r="1558">
          <cell r="A1558">
            <v>2247</v>
          </cell>
          <cell r="B1558" t="str">
            <v>880021800103</v>
          </cell>
          <cell r="C1558" t="str">
            <v>880</v>
          </cell>
          <cell r="D1558" t="str">
            <v>880021</v>
          </cell>
          <cell r="E1558" t="str">
            <v>دستمزد و مزايا</v>
          </cell>
          <cell r="F1558" t="str">
            <v>اياب ذهاب</v>
          </cell>
          <cell r="G1558" t="str">
            <v>800103</v>
          </cell>
          <cell r="H1558" t="str">
            <v>مرکز ساخت و توليد</v>
          </cell>
          <cell r="P1558" t="str">
            <v>224</v>
          </cell>
        </row>
        <row r="1559">
          <cell r="A1559">
            <v>2406</v>
          </cell>
          <cell r="B1559" t="str">
            <v>880021800402</v>
          </cell>
          <cell r="C1559" t="str">
            <v>880</v>
          </cell>
          <cell r="D1559" t="str">
            <v>880021</v>
          </cell>
          <cell r="E1559" t="str">
            <v>دستمزد و مزايا</v>
          </cell>
          <cell r="F1559" t="str">
            <v>اياب ذهاب</v>
          </cell>
          <cell r="G1559" t="str">
            <v>800402</v>
          </cell>
          <cell r="H1559" t="str">
            <v>دفتر تهران</v>
          </cell>
          <cell r="P1559" t="str">
            <v>240</v>
          </cell>
        </row>
        <row r="1560">
          <cell r="A1560">
            <v>2207</v>
          </cell>
          <cell r="B1560" t="str">
            <v>880021800100</v>
          </cell>
          <cell r="C1560" t="str">
            <v>880</v>
          </cell>
          <cell r="D1560" t="str">
            <v>880021</v>
          </cell>
          <cell r="E1560" t="str">
            <v>دستمزد و مزايا</v>
          </cell>
          <cell r="F1560" t="str">
            <v>اياب ذهاب</v>
          </cell>
          <cell r="G1560" t="str">
            <v>800100</v>
          </cell>
          <cell r="H1560" t="str">
            <v>مونتاژ</v>
          </cell>
          <cell r="P1560" t="str">
            <v>220</v>
          </cell>
        </row>
        <row r="1561">
          <cell r="A1561">
            <v>2406</v>
          </cell>
          <cell r="B1561" t="str">
            <v>880021800403</v>
          </cell>
          <cell r="C1561" t="str">
            <v>880</v>
          </cell>
          <cell r="D1561" t="str">
            <v>880021</v>
          </cell>
          <cell r="E1561" t="str">
            <v>دستمزد و مزايا</v>
          </cell>
          <cell r="F1561" t="str">
            <v>اياب ذهاب</v>
          </cell>
          <cell r="G1561" t="str">
            <v>800403</v>
          </cell>
          <cell r="H1561" t="str">
            <v>امو ر اداري</v>
          </cell>
          <cell r="P1561" t="str">
            <v>240</v>
          </cell>
        </row>
        <row r="1562">
          <cell r="A1562">
            <v>2306</v>
          </cell>
          <cell r="B1562" t="str">
            <v>880021800303</v>
          </cell>
          <cell r="C1562" t="str">
            <v>880</v>
          </cell>
          <cell r="D1562" t="str">
            <v>880021</v>
          </cell>
          <cell r="E1562" t="str">
            <v>دستمزد و مزايا</v>
          </cell>
          <cell r="F1562" t="str">
            <v>اياب ذهاب</v>
          </cell>
          <cell r="G1562" t="str">
            <v>800303</v>
          </cell>
          <cell r="H1562" t="str">
            <v>برنامه ريزي</v>
          </cell>
          <cell r="P1562" t="str">
            <v>230</v>
          </cell>
        </row>
        <row r="1563">
          <cell r="A1563">
            <v>2406</v>
          </cell>
          <cell r="B1563" t="str">
            <v>880021800400</v>
          </cell>
          <cell r="C1563" t="str">
            <v>880</v>
          </cell>
          <cell r="D1563" t="str">
            <v>880021</v>
          </cell>
          <cell r="E1563" t="str">
            <v>دستمزد و مزايا</v>
          </cell>
          <cell r="F1563" t="str">
            <v>اياب ذهاب</v>
          </cell>
          <cell r="G1563" t="str">
            <v>800400</v>
          </cell>
          <cell r="H1563" t="str">
            <v>امور مالي</v>
          </cell>
          <cell r="P1563" t="str">
            <v>240</v>
          </cell>
        </row>
        <row r="1564">
          <cell r="A1564">
            <v>2306</v>
          </cell>
          <cell r="B1564" t="str">
            <v>880021800302</v>
          </cell>
          <cell r="C1564" t="str">
            <v>880</v>
          </cell>
          <cell r="D1564" t="str">
            <v>880021</v>
          </cell>
          <cell r="E1564" t="str">
            <v>دستمزد و مزايا</v>
          </cell>
          <cell r="F1564" t="str">
            <v>اياب ذهاب</v>
          </cell>
          <cell r="G1564" t="str">
            <v>800302</v>
          </cell>
          <cell r="H1564" t="str">
            <v>خدمات فني</v>
          </cell>
          <cell r="P1564" t="str">
            <v>230</v>
          </cell>
        </row>
        <row r="1565">
          <cell r="A1565">
            <v>2270</v>
          </cell>
          <cell r="B1565" t="str">
            <v>880021800202</v>
          </cell>
          <cell r="C1565" t="str">
            <v>880</v>
          </cell>
          <cell r="D1565" t="str">
            <v>880021</v>
          </cell>
          <cell r="E1565" t="str">
            <v>دستمزد و مزايا</v>
          </cell>
          <cell r="F1565" t="str">
            <v>اياب ذهاب</v>
          </cell>
          <cell r="G1565" t="str">
            <v>800202</v>
          </cell>
          <cell r="H1565" t="str">
            <v>عمومي ساخت و توليد</v>
          </cell>
          <cell r="P1565" t="str">
            <v>227</v>
          </cell>
        </row>
        <row r="1566">
          <cell r="A1566">
            <v>2247</v>
          </cell>
          <cell r="B1566" t="str">
            <v>880021800104</v>
          </cell>
          <cell r="C1566" t="str">
            <v>880</v>
          </cell>
          <cell r="D1566" t="str">
            <v>880021</v>
          </cell>
          <cell r="E1566" t="str">
            <v>دستمزد و مزايا</v>
          </cell>
          <cell r="F1566" t="str">
            <v>اياب ذهاب</v>
          </cell>
          <cell r="G1566" t="str">
            <v>800104</v>
          </cell>
          <cell r="H1566" t="str">
            <v>کنترل کيفي</v>
          </cell>
          <cell r="P1566" t="str">
            <v>224</v>
          </cell>
        </row>
        <row r="1567">
          <cell r="A1567">
            <v>2506</v>
          </cell>
          <cell r="B1567" t="str">
            <v>880021800500</v>
          </cell>
          <cell r="C1567" t="str">
            <v>880</v>
          </cell>
          <cell r="D1567" t="str">
            <v>880021</v>
          </cell>
          <cell r="E1567" t="str">
            <v>دستمزد و مزايا</v>
          </cell>
          <cell r="F1567" t="str">
            <v>اياب ذهاب</v>
          </cell>
          <cell r="G1567" t="str">
            <v>800500</v>
          </cell>
          <cell r="H1567" t="str">
            <v>فروش</v>
          </cell>
          <cell r="P1567" t="str">
            <v>250</v>
          </cell>
        </row>
        <row r="1568">
          <cell r="A1568">
            <v>2247</v>
          </cell>
          <cell r="B1568" t="str">
            <v>880021800107</v>
          </cell>
          <cell r="C1568" t="str">
            <v>880</v>
          </cell>
          <cell r="D1568" t="str">
            <v>880021</v>
          </cell>
          <cell r="E1568" t="str">
            <v>دستمزد و مزايا</v>
          </cell>
          <cell r="F1568" t="str">
            <v>اياب ذهاب</v>
          </cell>
          <cell r="G1568" t="str">
            <v>800107</v>
          </cell>
          <cell r="H1568" t="str">
            <v>خط گيج</v>
          </cell>
          <cell r="P1568" t="str">
            <v>224</v>
          </cell>
        </row>
        <row r="1569">
          <cell r="A1569">
            <v>2406</v>
          </cell>
          <cell r="B1569" t="str">
            <v>880021800401</v>
          </cell>
          <cell r="C1569" t="str">
            <v>880</v>
          </cell>
          <cell r="D1569" t="str">
            <v>880021</v>
          </cell>
          <cell r="E1569" t="str">
            <v>دستمزد و مزايا</v>
          </cell>
          <cell r="F1569" t="str">
            <v>اياب ذهاب</v>
          </cell>
          <cell r="G1569" t="str">
            <v>800401</v>
          </cell>
          <cell r="H1569" t="str">
            <v>مديريت</v>
          </cell>
          <cell r="P1569" t="str">
            <v>240</v>
          </cell>
        </row>
        <row r="1570">
          <cell r="A1570">
            <v>2306</v>
          </cell>
          <cell r="B1570" t="str">
            <v>880021800304</v>
          </cell>
          <cell r="C1570" t="str">
            <v>880</v>
          </cell>
          <cell r="D1570" t="str">
            <v>880021</v>
          </cell>
          <cell r="E1570" t="str">
            <v>دستمزد و مزايا</v>
          </cell>
          <cell r="F1570" t="str">
            <v>اياب ذهاب</v>
          </cell>
          <cell r="G1570" t="str">
            <v>800304</v>
          </cell>
          <cell r="H1570" t="str">
            <v>تدارکات و تامين قطعات</v>
          </cell>
          <cell r="P1570" t="str">
            <v>230</v>
          </cell>
        </row>
        <row r="1571">
          <cell r="A1571">
            <v>2270</v>
          </cell>
          <cell r="B1571" t="str">
            <v>880021800201</v>
          </cell>
          <cell r="C1571" t="str">
            <v>880</v>
          </cell>
          <cell r="D1571" t="str">
            <v>880021</v>
          </cell>
          <cell r="E1571" t="str">
            <v>دستمزد و مزايا</v>
          </cell>
          <cell r="F1571" t="str">
            <v>اياب ذهاب</v>
          </cell>
          <cell r="G1571" t="str">
            <v>800201</v>
          </cell>
          <cell r="H1571" t="str">
            <v>عمومي تحقيقات و مهندسي</v>
          </cell>
          <cell r="P1571" t="str">
            <v>227</v>
          </cell>
        </row>
        <row r="1572">
          <cell r="A1572">
            <v>2306</v>
          </cell>
          <cell r="B1572" t="str">
            <v>880021800301</v>
          </cell>
          <cell r="C1572" t="str">
            <v>880</v>
          </cell>
          <cell r="D1572" t="str">
            <v>880021</v>
          </cell>
          <cell r="E1572" t="str">
            <v>دستمزد و مزايا</v>
          </cell>
          <cell r="F1572" t="str">
            <v>اياب ذهاب</v>
          </cell>
          <cell r="G1572" t="str">
            <v>800301</v>
          </cell>
          <cell r="H1572" t="str">
            <v>حراست</v>
          </cell>
          <cell r="P1572" t="str">
            <v>230</v>
          </cell>
        </row>
        <row r="1573">
          <cell r="A1573">
            <v>2247</v>
          </cell>
          <cell r="B1573" t="str">
            <v>880021800101</v>
          </cell>
          <cell r="C1573" t="str">
            <v>880</v>
          </cell>
          <cell r="D1573" t="str">
            <v>880021</v>
          </cell>
          <cell r="E1573" t="str">
            <v>دستمزد و مزايا</v>
          </cell>
          <cell r="F1573" t="str">
            <v>اياب ذهاب</v>
          </cell>
          <cell r="G1573" t="str">
            <v>800101</v>
          </cell>
          <cell r="H1573" t="str">
            <v>تحقيقات مهندسي</v>
          </cell>
          <cell r="P1573" t="str">
            <v>224</v>
          </cell>
        </row>
        <row r="1574">
          <cell r="A1574">
            <v>2247</v>
          </cell>
          <cell r="B1574" t="str">
            <v>880021800105</v>
          </cell>
          <cell r="C1574" t="str">
            <v>880</v>
          </cell>
          <cell r="D1574" t="str">
            <v>880021</v>
          </cell>
          <cell r="E1574" t="str">
            <v>دستمزد و مزايا</v>
          </cell>
          <cell r="F1574" t="str">
            <v>اياب ذهاب</v>
          </cell>
          <cell r="G1574" t="str">
            <v>800105</v>
          </cell>
          <cell r="H1574" t="str">
            <v>مترولوژي</v>
          </cell>
          <cell r="P1574" t="str">
            <v>224</v>
          </cell>
        </row>
        <row r="1575">
          <cell r="A1575">
            <v>2306</v>
          </cell>
          <cell r="B1575" t="str">
            <v>880021800305</v>
          </cell>
          <cell r="C1575" t="str">
            <v>880</v>
          </cell>
          <cell r="D1575" t="str">
            <v>880021</v>
          </cell>
          <cell r="E1575" t="str">
            <v>دستمزد و مزايا</v>
          </cell>
          <cell r="F1575" t="str">
            <v>اياب ذهاب</v>
          </cell>
          <cell r="G1575" t="str">
            <v>800305</v>
          </cell>
          <cell r="H1575" t="str">
            <v>طرح و توسعه سيستمها</v>
          </cell>
          <cell r="P1575" t="str">
            <v>230</v>
          </cell>
        </row>
        <row r="1576">
          <cell r="A1576">
            <v>2270</v>
          </cell>
          <cell r="B1576" t="str">
            <v>880021800203</v>
          </cell>
          <cell r="C1576" t="str">
            <v>880</v>
          </cell>
          <cell r="D1576" t="str">
            <v>880021</v>
          </cell>
          <cell r="E1576" t="str">
            <v>دستمزد و مزايا</v>
          </cell>
          <cell r="F1576" t="str">
            <v>اياب ذهاب</v>
          </cell>
          <cell r="G1576" t="str">
            <v>800203</v>
          </cell>
          <cell r="H1576" t="str">
            <v>عمومي کنترل کيفي</v>
          </cell>
          <cell r="P1576" t="str">
            <v>227</v>
          </cell>
        </row>
        <row r="1577">
          <cell r="A1577">
            <v>2230</v>
          </cell>
          <cell r="B1577" t="str">
            <v>880021800200</v>
          </cell>
          <cell r="C1577" t="str">
            <v>880</v>
          </cell>
          <cell r="D1577" t="str">
            <v>880021</v>
          </cell>
          <cell r="E1577" t="str">
            <v>دستمزد و مزايا</v>
          </cell>
          <cell r="F1577" t="str">
            <v>اياب ذهاب</v>
          </cell>
          <cell r="G1577" t="str">
            <v>800200</v>
          </cell>
          <cell r="H1577" t="str">
            <v>عمومي مونتاژ</v>
          </cell>
          <cell r="P1577" t="str">
            <v>223</v>
          </cell>
        </row>
        <row r="1578">
          <cell r="A1578">
            <v>2247</v>
          </cell>
          <cell r="B1578" t="str">
            <v>880021800102</v>
          </cell>
          <cell r="C1578" t="str">
            <v>880</v>
          </cell>
          <cell r="D1578" t="str">
            <v>880021</v>
          </cell>
          <cell r="E1578" t="str">
            <v>دستمزد و مزايا</v>
          </cell>
          <cell r="F1578" t="str">
            <v>اياب ذهاب</v>
          </cell>
          <cell r="G1578" t="str">
            <v>800102</v>
          </cell>
          <cell r="H1578" t="str">
            <v>عمليات حرارتي و آبکاري</v>
          </cell>
          <cell r="P1578" t="str">
            <v>224</v>
          </cell>
        </row>
        <row r="1579">
          <cell r="A1579">
            <v>2247</v>
          </cell>
          <cell r="B1579" t="str">
            <v>880021800106</v>
          </cell>
          <cell r="C1579" t="str">
            <v>880</v>
          </cell>
          <cell r="D1579" t="str">
            <v>880021</v>
          </cell>
          <cell r="E1579" t="str">
            <v>دستمزد و مزايا</v>
          </cell>
          <cell r="F1579" t="str">
            <v>اياب ذهاب</v>
          </cell>
          <cell r="G1579" t="str">
            <v>800106</v>
          </cell>
          <cell r="H1579" t="str">
            <v>تست مواد وشيمي</v>
          </cell>
          <cell r="P1579" t="str">
            <v>224</v>
          </cell>
        </row>
        <row r="1580">
          <cell r="A1580">
            <v>2270</v>
          </cell>
          <cell r="B1580" t="str">
            <v>880021800206</v>
          </cell>
          <cell r="C1580" t="str">
            <v>880</v>
          </cell>
          <cell r="D1580" t="str">
            <v>880021</v>
          </cell>
          <cell r="E1580" t="str">
            <v>دستمزد و مزايا</v>
          </cell>
          <cell r="F1580" t="str">
            <v>اياب ذهاب</v>
          </cell>
          <cell r="G1580" t="str">
            <v>800206</v>
          </cell>
          <cell r="H1580" t="str">
            <v>عمومي خط گيج</v>
          </cell>
          <cell r="P1580" t="str">
            <v>227</v>
          </cell>
        </row>
        <row r="1581">
          <cell r="A1581">
            <v>2245</v>
          </cell>
          <cell r="B1581" t="str">
            <v>880022800103</v>
          </cell>
          <cell r="C1581" t="str">
            <v>880</v>
          </cell>
          <cell r="D1581" t="str">
            <v>880022</v>
          </cell>
          <cell r="E1581" t="str">
            <v>دستمزد و مزايا</v>
          </cell>
          <cell r="F1581" t="str">
            <v>حق غذا</v>
          </cell>
          <cell r="G1581" t="str">
            <v>800103</v>
          </cell>
          <cell r="H1581" t="str">
            <v>مرکز ساخت و توليد</v>
          </cell>
          <cell r="P1581" t="str">
            <v>224</v>
          </cell>
        </row>
        <row r="1582">
          <cell r="A1582">
            <v>2205</v>
          </cell>
          <cell r="B1582" t="str">
            <v>880022800100</v>
          </cell>
          <cell r="C1582" t="str">
            <v>880</v>
          </cell>
          <cell r="D1582" t="str">
            <v>880022</v>
          </cell>
          <cell r="E1582" t="str">
            <v>دستمزد و مزايا</v>
          </cell>
          <cell r="F1582" t="str">
            <v>حق غذا</v>
          </cell>
          <cell r="G1582" t="str">
            <v>800100</v>
          </cell>
          <cell r="H1582" t="str">
            <v>مونتاژ</v>
          </cell>
          <cell r="P1582" t="str">
            <v>220</v>
          </cell>
        </row>
        <row r="1583">
          <cell r="A1583">
            <v>2308</v>
          </cell>
          <cell r="B1583" t="str">
            <v>880022800303</v>
          </cell>
          <cell r="C1583" t="str">
            <v>880</v>
          </cell>
          <cell r="D1583" t="str">
            <v>880022</v>
          </cell>
          <cell r="E1583" t="str">
            <v>دستمزد و مزايا</v>
          </cell>
          <cell r="F1583" t="str">
            <v>حق غذا</v>
          </cell>
          <cell r="G1583" t="str">
            <v>800303</v>
          </cell>
          <cell r="H1583" t="str">
            <v>برنامه ريزي</v>
          </cell>
          <cell r="P1583" t="str">
            <v>230</v>
          </cell>
        </row>
        <row r="1584">
          <cell r="A1584">
            <v>2245</v>
          </cell>
          <cell r="B1584" t="str">
            <v>880022800107</v>
          </cell>
          <cell r="C1584" t="str">
            <v>880</v>
          </cell>
          <cell r="D1584" t="str">
            <v>880022</v>
          </cell>
          <cell r="E1584" t="str">
            <v>دستمزد و مزايا</v>
          </cell>
          <cell r="F1584" t="str">
            <v>حق غذا</v>
          </cell>
          <cell r="G1584" t="str">
            <v>800107</v>
          </cell>
          <cell r="H1584" t="str">
            <v>خط گيج</v>
          </cell>
          <cell r="P1584" t="str">
            <v>224</v>
          </cell>
        </row>
        <row r="1585">
          <cell r="A1585">
            <v>2408</v>
          </cell>
          <cell r="B1585" t="str">
            <v>880022800403</v>
          </cell>
          <cell r="C1585" t="str">
            <v>880</v>
          </cell>
          <cell r="D1585" t="str">
            <v>880022</v>
          </cell>
          <cell r="E1585" t="str">
            <v>دستمزد و مزايا</v>
          </cell>
          <cell r="F1585" t="str">
            <v>حق غذا</v>
          </cell>
          <cell r="G1585" t="str">
            <v>800403</v>
          </cell>
          <cell r="H1585" t="str">
            <v>امو ر اداري</v>
          </cell>
          <cell r="P1585" t="str">
            <v>240</v>
          </cell>
        </row>
        <row r="1586">
          <cell r="A1586">
            <v>2245</v>
          </cell>
          <cell r="B1586" t="str">
            <v>880022800104</v>
          </cell>
          <cell r="C1586" t="str">
            <v>880</v>
          </cell>
          <cell r="D1586" t="str">
            <v>880022</v>
          </cell>
          <cell r="E1586" t="str">
            <v>دستمزد و مزايا</v>
          </cell>
          <cell r="F1586" t="str">
            <v>حق غذا</v>
          </cell>
          <cell r="G1586" t="str">
            <v>800104</v>
          </cell>
          <cell r="H1586" t="str">
            <v>کنترل کيفي</v>
          </cell>
          <cell r="P1586" t="str">
            <v>224</v>
          </cell>
        </row>
        <row r="1587">
          <cell r="A1587">
            <v>2308</v>
          </cell>
          <cell r="B1587" t="str">
            <v>880022800302</v>
          </cell>
          <cell r="C1587" t="str">
            <v>880</v>
          </cell>
          <cell r="D1587" t="str">
            <v>880022</v>
          </cell>
          <cell r="E1587" t="str">
            <v>دستمزد و مزايا</v>
          </cell>
          <cell r="F1587" t="str">
            <v>حق غذا</v>
          </cell>
          <cell r="G1587" t="str">
            <v>800302</v>
          </cell>
          <cell r="H1587" t="str">
            <v>خدمات فني</v>
          </cell>
          <cell r="P1587" t="str">
            <v>230</v>
          </cell>
        </row>
        <row r="1588">
          <cell r="A1588">
            <v>2279</v>
          </cell>
          <cell r="B1588" t="str">
            <v>880022800202</v>
          </cell>
          <cell r="C1588" t="str">
            <v>880</v>
          </cell>
          <cell r="D1588" t="str">
            <v>880022</v>
          </cell>
          <cell r="E1588" t="str">
            <v>دستمزد و مزايا</v>
          </cell>
          <cell r="F1588" t="str">
            <v>حق غذا</v>
          </cell>
          <cell r="G1588" t="str">
            <v>800202</v>
          </cell>
          <cell r="H1588" t="str">
            <v>عمومي ساخت و توليد</v>
          </cell>
          <cell r="P1588" t="str">
            <v>227</v>
          </cell>
        </row>
        <row r="1589">
          <cell r="A1589">
            <v>2408</v>
          </cell>
          <cell r="B1589" t="str">
            <v>880022800400</v>
          </cell>
          <cell r="C1589" t="str">
            <v>880</v>
          </cell>
          <cell r="D1589" t="str">
            <v>880022</v>
          </cell>
          <cell r="E1589" t="str">
            <v>دستمزد و مزايا</v>
          </cell>
          <cell r="F1589" t="str">
            <v>حق غذا</v>
          </cell>
          <cell r="G1589" t="str">
            <v>800400</v>
          </cell>
          <cell r="H1589" t="str">
            <v>امور مالي</v>
          </cell>
          <cell r="P1589" t="str">
            <v>240</v>
          </cell>
        </row>
        <row r="1590">
          <cell r="A1590">
            <v>2308</v>
          </cell>
          <cell r="B1590" t="str">
            <v>880022800304</v>
          </cell>
          <cell r="C1590" t="str">
            <v>880</v>
          </cell>
          <cell r="D1590" t="str">
            <v>880022</v>
          </cell>
          <cell r="E1590" t="str">
            <v>دستمزد و مزايا</v>
          </cell>
          <cell r="F1590" t="str">
            <v>حق غذا</v>
          </cell>
          <cell r="G1590" t="str">
            <v>800304</v>
          </cell>
          <cell r="H1590" t="str">
            <v>تدارکات و تامين قطعات</v>
          </cell>
          <cell r="P1590" t="str">
            <v>230</v>
          </cell>
        </row>
        <row r="1591">
          <cell r="A1591">
            <v>2408</v>
          </cell>
          <cell r="B1591" t="str">
            <v>880022800402</v>
          </cell>
          <cell r="C1591" t="str">
            <v>880</v>
          </cell>
          <cell r="D1591" t="str">
            <v>880022</v>
          </cell>
          <cell r="E1591" t="str">
            <v>دستمزد و مزايا</v>
          </cell>
          <cell r="F1591" t="str">
            <v>حق غذا</v>
          </cell>
          <cell r="G1591" t="str">
            <v>800402</v>
          </cell>
          <cell r="H1591" t="str">
            <v>دفتر تهران</v>
          </cell>
          <cell r="P1591" t="str">
            <v>240</v>
          </cell>
        </row>
        <row r="1592">
          <cell r="A1592">
            <v>2308</v>
          </cell>
          <cell r="B1592" t="str">
            <v>880022800301</v>
          </cell>
          <cell r="C1592" t="str">
            <v>880</v>
          </cell>
          <cell r="D1592" t="str">
            <v>880022</v>
          </cell>
          <cell r="E1592" t="str">
            <v>دستمزد و مزايا</v>
          </cell>
          <cell r="F1592" t="str">
            <v>حق غذا</v>
          </cell>
          <cell r="G1592" t="str">
            <v>800301</v>
          </cell>
          <cell r="H1592" t="str">
            <v>حراست</v>
          </cell>
          <cell r="P1592" t="str">
            <v>230</v>
          </cell>
        </row>
        <row r="1593">
          <cell r="A1593">
            <v>2408</v>
          </cell>
          <cell r="B1593" t="str">
            <v>880022800401</v>
          </cell>
          <cell r="C1593" t="str">
            <v>880</v>
          </cell>
          <cell r="D1593" t="str">
            <v>880022</v>
          </cell>
          <cell r="E1593" t="str">
            <v>دستمزد و مزايا</v>
          </cell>
          <cell r="F1593" t="str">
            <v>حق غذا</v>
          </cell>
          <cell r="G1593" t="str">
            <v>800401</v>
          </cell>
          <cell r="H1593" t="str">
            <v>مديريت</v>
          </cell>
          <cell r="P1593" t="str">
            <v>240</v>
          </cell>
        </row>
        <row r="1594">
          <cell r="A1594">
            <v>2245</v>
          </cell>
          <cell r="B1594" t="str">
            <v>880022800105</v>
          </cell>
          <cell r="C1594" t="str">
            <v>880</v>
          </cell>
          <cell r="D1594" t="str">
            <v>880022</v>
          </cell>
          <cell r="E1594" t="str">
            <v>دستمزد و مزايا</v>
          </cell>
          <cell r="F1594" t="str">
            <v>حق غذا</v>
          </cell>
          <cell r="G1594" t="str">
            <v>800105</v>
          </cell>
          <cell r="H1594" t="str">
            <v>مترولوژي</v>
          </cell>
          <cell r="P1594" t="str">
            <v>224</v>
          </cell>
        </row>
        <row r="1595">
          <cell r="A1595">
            <v>2508</v>
          </cell>
          <cell r="B1595" t="str">
            <v>880022800500</v>
          </cell>
          <cell r="C1595" t="str">
            <v>880</v>
          </cell>
          <cell r="D1595" t="str">
            <v>880022</v>
          </cell>
          <cell r="E1595" t="str">
            <v>دستمزد و مزايا</v>
          </cell>
          <cell r="F1595" t="str">
            <v>حق غذا</v>
          </cell>
          <cell r="G1595" t="str">
            <v>800500</v>
          </cell>
          <cell r="H1595" t="str">
            <v>فروش</v>
          </cell>
          <cell r="P1595" t="str">
            <v>250</v>
          </cell>
        </row>
        <row r="1596">
          <cell r="A1596">
            <v>2245</v>
          </cell>
          <cell r="B1596" t="str">
            <v>880022800101</v>
          </cell>
          <cell r="C1596" t="str">
            <v>880</v>
          </cell>
          <cell r="D1596" t="str">
            <v>880022</v>
          </cell>
          <cell r="E1596" t="str">
            <v>دستمزد و مزايا</v>
          </cell>
          <cell r="F1596" t="str">
            <v>حق غذا</v>
          </cell>
          <cell r="G1596" t="str">
            <v>800101</v>
          </cell>
          <cell r="H1596" t="str">
            <v>تحقيقات مهندسي</v>
          </cell>
          <cell r="P1596" t="str">
            <v>224</v>
          </cell>
        </row>
        <row r="1597">
          <cell r="A1597">
            <v>2308</v>
          </cell>
          <cell r="B1597" t="str">
            <v>880022800305</v>
          </cell>
          <cell r="C1597" t="str">
            <v>880</v>
          </cell>
          <cell r="D1597" t="str">
            <v>880022</v>
          </cell>
          <cell r="E1597" t="str">
            <v>دستمزد و مزايا</v>
          </cell>
          <cell r="F1597" t="str">
            <v>حق غذا</v>
          </cell>
          <cell r="G1597" t="str">
            <v>800305</v>
          </cell>
          <cell r="H1597" t="str">
            <v>طرح و توسعه سيستمها</v>
          </cell>
          <cell r="P1597" t="str">
            <v>230</v>
          </cell>
        </row>
        <row r="1598">
          <cell r="A1598">
            <v>2239</v>
          </cell>
          <cell r="B1598" t="str">
            <v>880022800200</v>
          </cell>
          <cell r="C1598" t="str">
            <v>880</v>
          </cell>
          <cell r="D1598" t="str">
            <v>880022</v>
          </cell>
          <cell r="E1598" t="str">
            <v>دستمزد و مزايا</v>
          </cell>
          <cell r="F1598" t="str">
            <v>حق غذا</v>
          </cell>
          <cell r="G1598" t="str">
            <v>800200</v>
          </cell>
          <cell r="H1598" t="str">
            <v>عمومي مونتاژ</v>
          </cell>
          <cell r="P1598" t="str">
            <v>223</v>
          </cell>
        </row>
        <row r="1599">
          <cell r="A1599">
            <v>2279</v>
          </cell>
          <cell r="B1599" t="str">
            <v>880022800206</v>
          </cell>
          <cell r="C1599" t="str">
            <v>880</v>
          </cell>
          <cell r="D1599" t="str">
            <v>880022</v>
          </cell>
          <cell r="E1599" t="str">
            <v>دستمزد و مزايا</v>
          </cell>
          <cell r="F1599" t="str">
            <v>حق غذا</v>
          </cell>
          <cell r="G1599" t="str">
            <v>800206</v>
          </cell>
          <cell r="H1599" t="str">
            <v>عمومي خط گيج</v>
          </cell>
          <cell r="P1599" t="str">
            <v>227</v>
          </cell>
        </row>
        <row r="1600">
          <cell r="A1600">
            <v>2279</v>
          </cell>
          <cell r="B1600" t="str">
            <v>880022800203</v>
          </cell>
          <cell r="C1600" t="str">
            <v>880</v>
          </cell>
          <cell r="D1600" t="str">
            <v>880022</v>
          </cell>
          <cell r="E1600" t="str">
            <v>دستمزد و مزايا</v>
          </cell>
          <cell r="F1600" t="str">
            <v>حق غذا</v>
          </cell>
          <cell r="G1600" t="str">
            <v>800203</v>
          </cell>
          <cell r="H1600" t="str">
            <v>عمومي کنترل کيفي</v>
          </cell>
          <cell r="P1600" t="str">
            <v>227</v>
          </cell>
        </row>
        <row r="1601">
          <cell r="A1601">
            <v>2245</v>
          </cell>
          <cell r="B1601" t="str">
            <v>880022800102</v>
          </cell>
          <cell r="C1601" t="str">
            <v>880</v>
          </cell>
          <cell r="D1601" t="str">
            <v>880022</v>
          </cell>
          <cell r="E1601" t="str">
            <v>دستمزد و مزايا</v>
          </cell>
          <cell r="F1601" t="str">
            <v>حق غذا</v>
          </cell>
          <cell r="G1601" t="str">
            <v>800102</v>
          </cell>
          <cell r="H1601" t="str">
            <v>عمليات حرارتي و آبکاري</v>
          </cell>
          <cell r="P1601" t="str">
            <v>224</v>
          </cell>
        </row>
        <row r="1602">
          <cell r="A1602">
            <v>2245</v>
          </cell>
          <cell r="B1602" t="str">
            <v>880022800106</v>
          </cell>
          <cell r="C1602" t="str">
            <v>880</v>
          </cell>
          <cell r="D1602" t="str">
            <v>880022</v>
          </cell>
          <cell r="E1602" t="str">
            <v>دستمزد و مزايا</v>
          </cell>
          <cell r="F1602" t="str">
            <v>حق غذا</v>
          </cell>
          <cell r="G1602" t="str">
            <v>800106</v>
          </cell>
          <cell r="H1602" t="str">
            <v>تست مواد وشيمي</v>
          </cell>
          <cell r="P1602" t="str">
            <v>224</v>
          </cell>
        </row>
        <row r="1603">
          <cell r="A1603">
            <v>2279</v>
          </cell>
          <cell r="B1603" t="str">
            <v>880022800201</v>
          </cell>
          <cell r="C1603" t="str">
            <v>880</v>
          </cell>
          <cell r="D1603" t="str">
            <v>880022</v>
          </cell>
          <cell r="E1603" t="str">
            <v>دستمزد و مزايا</v>
          </cell>
          <cell r="F1603" t="str">
            <v>حق غذا</v>
          </cell>
          <cell r="G1603" t="str">
            <v>800201</v>
          </cell>
          <cell r="H1603" t="str">
            <v>عمومي تحقيقات و مهندسي</v>
          </cell>
          <cell r="P1603" t="str">
            <v>227</v>
          </cell>
        </row>
        <row r="1604">
          <cell r="A1604">
            <v>2279</v>
          </cell>
          <cell r="B1604" t="str">
            <v>880023800202</v>
          </cell>
          <cell r="C1604" t="str">
            <v>880</v>
          </cell>
          <cell r="D1604" t="str">
            <v>880023</v>
          </cell>
          <cell r="E1604" t="str">
            <v>دستمزد و مزايا</v>
          </cell>
          <cell r="F1604" t="str">
            <v>حق عضويت دركميته ها</v>
          </cell>
          <cell r="G1604" t="str">
            <v>800202</v>
          </cell>
          <cell r="H1604" t="str">
            <v>عمومي ساخت و توليد</v>
          </cell>
          <cell r="P1604" t="str">
            <v>227</v>
          </cell>
        </row>
        <row r="1605">
          <cell r="A1605">
            <v>2418</v>
          </cell>
          <cell r="B1605" t="str">
            <v>880023800400</v>
          </cell>
          <cell r="C1605" t="str">
            <v>880</v>
          </cell>
          <cell r="D1605" t="str">
            <v>880023</v>
          </cell>
          <cell r="E1605" t="str">
            <v>دستمزد و مزايا</v>
          </cell>
          <cell r="F1605" t="str">
            <v>حق عضويت دركميته ها</v>
          </cell>
          <cell r="G1605" t="str">
            <v>800400</v>
          </cell>
          <cell r="H1605" t="str">
            <v>امور مالي</v>
          </cell>
          <cell r="P1605" t="str">
            <v>241</v>
          </cell>
        </row>
        <row r="1606">
          <cell r="A1606">
            <v>2418</v>
          </cell>
          <cell r="B1606" t="str">
            <v>880023800403</v>
          </cell>
          <cell r="C1606" t="str">
            <v>880</v>
          </cell>
          <cell r="D1606" t="str">
            <v>880023</v>
          </cell>
          <cell r="E1606" t="str">
            <v>دستمزد و مزايا</v>
          </cell>
          <cell r="F1606" t="str">
            <v>حق عضويت دركميته ها</v>
          </cell>
          <cell r="G1606" t="str">
            <v>800403</v>
          </cell>
          <cell r="H1606" t="str">
            <v>امو ر اداري</v>
          </cell>
          <cell r="P1606" t="str">
            <v>241</v>
          </cell>
        </row>
        <row r="1607">
          <cell r="A1607">
            <v>2260</v>
          </cell>
          <cell r="B1607" t="str">
            <v>880023800101</v>
          </cell>
          <cell r="C1607" t="str">
            <v>880</v>
          </cell>
          <cell r="D1607" t="str">
            <v>880023</v>
          </cell>
          <cell r="E1607" t="str">
            <v>دستمزد و مزايا</v>
          </cell>
          <cell r="F1607" t="str">
            <v>حق عضويت دركميته ها</v>
          </cell>
          <cell r="G1607" t="str">
            <v>800101</v>
          </cell>
          <cell r="H1607" t="str">
            <v>تحقيقات مهندسي</v>
          </cell>
          <cell r="P1607" t="str">
            <v>226</v>
          </cell>
        </row>
        <row r="1608">
          <cell r="A1608">
            <v>2279</v>
          </cell>
          <cell r="B1608" t="str">
            <v>880023800201</v>
          </cell>
          <cell r="C1608" t="str">
            <v>880</v>
          </cell>
          <cell r="D1608" t="str">
            <v>880023</v>
          </cell>
          <cell r="E1608" t="str">
            <v>دستمزد و مزايا</v>
          </cell>
          <cell r="F1608" t="str">
            <v>حق عضويت دركميته ها</v>
          </cell>
          <cell r="G1608" t="str">
            <v>800201</v>
          </cell>
          <cell r="H1608" t="str">
            <v>عمومي تحقيقات و مهندسي</v>
          </cell>
          <cell r="P1608" t="str">
            <v>227</v>
          </cell>
        </row>
        <row r="1609">
          <cell r="A1609">
            <v>2300</v>
          </cell>
          <cell r="B1609" t="str">
            <v>880023800302</v>
          </cell>
          <cell r="C1609" t="str">
            <v>880</v>
          </cell>
          <cell r="D1609" t="str">
            <v>880023</v>
          </cell>
          <cell r="E1609" t="str">
            <v>دستمزد و مزايا</v>
          </cell>
          <cell r="F1609" t="str">
            <v>حق عضويت دركميته ها</v>
          </cell>
          <cell r="G1609" t="str">
            <v>800302</v>
          </cell>
          <cell r="H1609" t="str">
            <v>خدمات فني</v>
          </cell>
          <cell r="P1609" t="str">
            <v>230</v>
          </cell>
        </row>
        <row r="1610">
          <cell r="A1610">
            <v>2300</v>
          </cell>
          <cell r="B1610" t="str">
            <v>880023800301</v>
          </cell>
          <cell r="C1610" t="str">
            <v>880</v>
          </cell>
          <cell r="D1610" t="str">
            <v>880023</v>
          </cell>
          <cell r="E1610" t="str">
            <v>دستمزد و مزايا</v>
          </cell>
          <cell r="F1610" t="str">
            <v>حق عضويت دركميته ها</v>
          </cell>
          <cell r="G1610" t="str">
            <v>800301</v>
          </cell>
          <cell r="H1610" t="str">
            <v>حراست</v>
          </cell>
          <cell r="P1610" t="str">
            <v>230</v>
          </cell>
        </row>
        <row r="1611">
          <cell r="A1611">
            <v>2529</v>
          </cell>
          <cell r="B1611" t="str">
            <v>880023800500</v>
          </cell>
          <cell r="C1611" t="str">
            <v>880</v>
          </cell>
          <cell r="D1611" t="str">
            <v>880023</v>
          </cell>
          <cell r="E1611" t="str">
            <v>دستمزد و مزايا</v>
          </cell>
          <cell r="F1611" t="str">
            <v>حق عضويت دركميته ها</v>
          </cell>
          <cell r="G1611" t="str">
            <v>800500</v>
          </cell>
          <cell r="H1611" t="str">
            <v>فروش</v>
          </cell>
          <cell r="P1611" t="str">
            <v>252</v>
          </cell>
        </row>
        <row r="1612">
          <cell r="A1612">
            <v>2239</v>
          </cell>
          <cell r="B1612" t="str">
            <v>880023800200</v>
          </cell>
          <cell r="C1612" t="str">
            <v>880</v>
          </cell>
          <cell r="D1612" t="str">
            <v>880023</v>
          </cell>
          <cell r="E1612" t="str">
            <v>دستمزد و مزايا</v>
          </cell>
          <cell r="F1612" t="str">
            <v>حق عضويت دركميته ها</v>
          </cell>
          <cell r="G1612" t="str">
            <v>800200</v>
          </cell>
          <cell r="H1612" t="str">
            <v>عمومي مونتاژ</v>
          </cell>
          <cell r="P1612" t="str">
            <v>223</v>
          </cell>
        </row>
        <row r="1613">
          <cell r="A1613">
            <v>2279</v>
          </cell>
          <cell r="B1613" t="str">
            <v>880023800203</v>
          </cell>
          <cell r="C1613" t="str">
            <v>880</v>
          </cell>
          <cell r="D1613" t="str">
            <v>880023</v>
          </cell>
          <cell r="E1613" t="str">
            <v>دستمزد و مزايا</v>
          </cell>
          <cell r="F1613" t="str">
            <v>حق عضويت دركميته ها</v>
          </cell>
          <cell r="G1613" t="str">
            <v>800203</v>
          </cell>
          <cell r="H1613" t="str">
            <v>عمومي کنترل کيفي</v>
          </cell>
          <cell r="P1613" t="str">
            <v>227</v>
          </cell>
        </row>
        <row r="1614">
          <cell r="A1614">
            <v>2300</v>
          </cell>
          <cell r="B1614" t="str">
            <v>880023800304</v>
          </cell>
          <cell r="C1614" t="str">
            <v>880</v>
          </cell>
          <cell r="D1614" t="str">
            <v>880023</v>
          </cell>
          <cell r="E1614" t="str">
            <v>دستمزد و مزايا</v>
          </cell>
          <cell r="F1614" t="str">
            <v>حق عضويت دركميته ها</v>
          </cell>
          <cell r="G1614" t="str">
            <v>800304</v>
          </cell>
          <cell r="H1614" t="str">
            <v>تدارکات و تامين قطعات</v>
          </cell>
          <cell r="P1614" t="str">
            <v>230</v>
          </cell>
        </row>
        <row r="1615">
          <cell r="A1615">
            <v>2260</v>
          </cell>
          <cell r="B1615" t="str">
            <v>880023800106</v>
          </cell>
          <cell r="C1615" t="str">
            <v>880</v>
          </cell>
          <cell r="D1615" t="str">
            <v>880023</v>
          </cell>
          <cell r="E1615" t="str">
            <v>دستمزد و مزايا</v>
          </cell>
          <cell r="F1615" t="str">
            <v>حق عضويت دركميته ها</v>
          </cell>
          <cell r="G1615" t="str">
            <v>800106</v>
          </cell>
          <cell r="H1615" t="str">
            <v>تست مواد وشيمي</v>
          </cell>
          <cell r="P1615" t="str">
            <v>226</v>
          </cell>
        </row>
        <row r="1616">
          <cell r="A1616">
            <v>2260</v>
          </cell>
          <cell r="B1616" t="str">
            <v>880023800104</v>
          </cell>
          <cell r="C1616" t="str">
            <v>880</v>
          </cell>
          <cell r="D1616" t="str">
            <v>880023</v>
          </cell>
          <cell r="E1616" t="str">
            <v>دستمزد و مزايا</v>
          </cell>
          <cell r="F1616" t="str">
            <v>حق عضويت دركميته ها</v>
          </cell>
          <cell r="G1616" t="str">
            <v>800104</v>
          </cell>
          <cell r="H1616" t="str">
            <v>کنترل کيفي</v>
          </cell>
          <cell r="P1616" t="str">
            <v>226</v>
          </cell>
        </row>
        <row r="1617">
          <cell r="A1617">
            <v>2260</v>
          </cell>
          <cell r="B1617" t="str">
            <v>880023800107</v>
          </cell>
          <cell r="C1617" t="str">
            <v>880</v>
          </cell>
          <cell r="D1617" t="str">
            <v>880023</v>
          </cell>
          <cell r="E1617" t="str">
            <v>دستمزد و مزايا</v>
          </cell>
          <cell r="F1617" t="str">
            <v>حق عضويت دركميته ها</v>
          </cell>
          <cell r="G1617" t="str">
            <v>800107</v>
          </cell>
          <cell r="H1617" t="str">
            <v>خط گيج</v>
          </cell>
          <cell r="P1617" t="str">
            <v>226</v>
          </cell>
        </row>
        <row r="1618">
          <cell r="A1618">
            <v>2418</v>
          </cell>
          <cell r="B1618" t="str">
            <v>880023800401</v>
          </cell>
          <cell r="C1618" t="str">
            <v>880</v>
          </cell>
          <cell r="D1618" t="str">
            <v>880023</v>
          </cell>
          <cell r="E1618" t="str">
            <v>دستمزد و مزايا</v>
          </cell>
          <cell r="F1618" t="str">
            <v>حق عضويت دركميته ها</v>
          </cell>
          <cell r="G1618" t="str">
            <v>800401</v>
          </cell>
          <cell r="H1618" t="str">
            <v>مديريت</v>
          </cell>
          <cell r="P1618" t="str">
            <v>241</v>
          </cell>
        </row>
        <row r="1619">
          <cell r="A1619">
            <v>2300</v>
          </cell>
          <cell r="B1619" t="str">
            <v>880023800303</v>
          </cell>
          <cell r="C1619" t="str">
            <v>880</v>
          </cell>
          <cell r="D1619" t="str">
            <v>880023</v>
          </cell>
          <cell r="E1619" t="str">
            <v>دستمزد و مزايا</v>
          </cell>
          <cell r="F1619" t="str">
            <v>حق عضويت دركميته ها</v>
          </cell>
          <cell r="G1619" t="str">
            <v>800303</v>
          </cell>
          <cell r="H1619" t="str">
            <v>برنامه ريزي</v>
          </cell>
          <cell r="P1619" t="str">
            <v>230</v>
          </cell>
        </row>
        <row r="1620">
          <cell r="A1620">
            <v>2429</v>
          </cell>
          <cell r="B1620" t="str">
            <v>880024800403</v>
          </cell>
          <cell r="C1620" t="str">
            <v>880</v>
          </cell>
          <cell r="D1620" t="str">
            <v>880024</v>
          </cell>
          <cell r="E1620" t="str">
            <v>دستمزد و مزايا</v>
          </cell>
          <cell r="F1620" t="str">
            <v>هزينه مهدكودك</v>
          </cell>
          <cell r="G1620" t="str">
            <v>800403</v>
          </cell>
          <cell r="H1620" t="str">
            <v>امو ر اداري</v>
          </cell>
          <cell r="P1620" t="str">
            <v>242</v>
          </cell>
        </row>
        <row r="1621">
          <cell r="A1621">
            <v>2220</v>
          </cell>
          <cell r="B1621" t="str">
            <v>880025800100</v>
          </cell>
          <cell r="C1621" t="str">
            <v>880</v>
          </cell>
          <cell r="D1621" t="str">
            <v>880025</v>
          </cell>
          <cell r="E1621" t="str">
            <v>دستمزد و مزايا</v>
          </cell>
          <cell r="F1621" t="str">
            <v>كارگران موقت</v>
          </cell>
          <cell r="G1621" t="str">
            <v>800100</v>
          </cell>
          <cell r="H1621" t="str">
            <v>مونتاژ</v>
          </cell>
          <cell r="P1621" t="str">
            <v>222</v>
          </cell>
        </row>
        <row r="1622">
          <cell r="A1622">
            <v>2240</v>
          </cell>
          <cell r="B1622" t="str">
            <v>880025800103</v>
          </cell>
          <cell r="C1622" t="str">
            <v>880</v>
          </cell>
          <cell r="D1622" t="str">
            <v>880025</v>
          </cell>
          <cell r="E1622" t="str">
            <v>دستمزد و مزايا</v>
          </cell>
          <cell r="F1622" t="str">
            <v>كارگران موقت</v>
          </cell>
          <cell r="G1622" t="str">
            <v>800103</v>
          </cell>
          <cell r="H1622" t="str">
            <v>مرکز ساخت و توليد</v>
          </cell>
          <cell r="P1622" t="str">
            <v>224</v>
          </cell>
        </row>
        <row r="1623">
          <cell r="A1623">
            <v>2330</v>
          </cell>
          <cell r="B1623" t="str">
            <v>880025800303</v>
          </cell>
          <cell r="C1623" t="str">
            <v>880</v>
          </cell>
          <cell r="D1623" t="str">
            <v>880025</v>
          </cell>
          <cell r="E1623" t="str">
            <v>دستمزد و مزايا</v>
          </cell>
          <cell r="F1623" t="str">
            <v>كارگران موقت</v>
          </cell>
          <cell r="G1623" t="str">
            <v>800303</v>
          </cell>
          <cell r="H1623" t="str">
            <v>برنامه ريزي</v>
          </cell>
          <cell r="P1623" t="str">
            <v>233</v>
          </cell>
        </row>
        <row r="1624">
          <cell r="A1624">
            <v>2240</v>
          </cell>
          <cell r="B1624" t="str">
            <v>880025800102</v>
          </cell>
          <cell r="C1624" t="str">
            <v>880</v>
          </cell>
          <cell r="D1624" t="str">
            <v>880025</v>
          </cell>
          <cell r="E1624" t="str">
            <v>دستمزد و مزايا</v>
          </cell>
          <cell r="F1624" t="str">
            <v>كارگران موقت</v>
          </cell>
          <cell r="G1624" t="str">
            <v>800102</v>
          </cell>
          <cell r="H1624" t="str">
            <v>عمليات حرارتي و آبکاري</v>
          </cell>
          <cell r="P1624" t="str">
            <v>224</v>
          </cell>
        </row>
        <row r="1625">
          <cell r="A1625">
            <v>2240</v>
          </cell>
          <cell r="B1625" t="str">
            <v>880025800104</v>
          </cell>
          <cell r="C1625" t="str">
            <v>880</v>
          </cell>
          <cell r="D1625" t="str">
            <v>880025</v>
          </cell>
          <cell r="E1625" t="str">
            <v>دستمزد و مزايا</v>
          </cell>
          <cell r="F1625" t="str">
            <v>كارگران موقت</v>
          </cell>
          <cell r="G1625" t="str">
            <v>800104</v>
          </cell>
          <cell r="H1625" t="str">
            <v>کنترل کيفي</v>
          </cell>
          <cell r="P1625" t="str">
            <v>224</v>
          </cell>
        </row>
        <row r="1626">
          <cell r="A1626">
            <v>2330</v>
          </cell>
          <cell r="B1626" t="str">
            <v>880025800304</v>
          </cell>
          <cell r="C1626" t="str">
            <v>880</v>
          </cell>
          <cell r="D1626" t="str">
            <v>880025</v>
          </cell>
          <cell r="E1626" t="str">
            <v>دستمزد و مزايا</v>
          </cell>
          <cell r="F1626" t="str">
            <v>كارگران موقت</v>
          </cell>
          <cell r="G1626" t="str">
            <v>800304</v>
          </cell>
          <cell r="H1626" t="str">
            <v>تدارکات و تامين قطعات</v>
          </cell>
          <cell r="P1626" t="str">
            <v>233</v>
          </cell>
        </row>
        <row r="1627">
          <cell r="A1627">
            <v>2330</v>
          </cell>
          <cell r="B1627" t="str">
            <v>880025800302</v>
          </cell>
          <cell r="C1627" t="str">
            <v>880</v>
          </cell>
          <cell r="D1627" t="str">
            <v>880025</v>
          </cell>
          <cell r="E1627" t="str">
            <v>دستمزد و مزايا</v>
          </cell>
          <cell r="F1627" t="str">
            <v>كارگران موقت</v>
          </cell>
          <cell r="G1627" t="str">
            <v>800302</v>
          </cell>
          <cell r="H1627" t="str">
            <v>خدمات فني</v>
          </cell>
          <cell r="P1627" t="str">
            <v>233</v>
          </cell>
        </row>
        <row r="1628">
          <cell r="A1628">
            <v>2260</v>
          </cell>
          <cell r="B1628" t="str">
            <v>880025800101</v>
          </cell>
          <cell r="C1628" t="str">
            <v>880</v>
          </cell>
          <cell r="D1628" t="str">
            <v>880025</v>
          </cell>
          <cell r="E1628" t="str">
            <v>دستمزد و مزايا</v>
          </cell>
          <cell r="F1628" t="str">
            <v>كارگران موقت</v>
          </cell>
          <cell r="G1628" t="str">
            <v>800101</v>
          </cell>
          <cell r="H1628" t="str">
            <v>تحقيقات مهندسي</v>
          </cell>
          <cell r="P1628" t="str">
            <v>226</v>
          </cell>
        </row>
        <row r="1629">
          <cell r="A1629">
            <v>2330</v>
          </cell>
          <cell r="B1629" t="str">
            <v>880025800301</v>
          </cell>
          <cell r="C1629" t="str">
            <v>880</v>
          </cell>
          <cell r="D1629" t="str">
            <v>880025</v>
          </cell>
          <cell r="E1629" t="str">
            <v>دستمزد و مزايا</v>
          </cell>
          <cell r="F1629" t="str">
            <v>كارگران موقت</v>
          </cell>
          <cell r="G1629" t="str">
            <v>800301</v>
          </cell>
          <cell r="H1629" t="str">
            <v>حراست</v>
          </cell>
          <cell r="P1629" t="str">
            <v>233</v>
          </cell>
        </row>
        <row r="1630">
          <cell r="A1630">
            <v>2500</v>
          </cell>
          <cell r="B1630" t="str">
            <v>880025800500</v>
          </cell>
          <cell r="C1630" t="str">
            <v>880</v>
          </cell>
          <cell r="D1630" t="str">
            <v>880025</v>
          </cell>
          <cell r="E1630" t="str">
            <v>دستمزد و مزايا</v>
          </cell>
          <cell r="F1630" t="str">
            <v>كارگران موقت</v>
          </cell>
          <cell r="G1630" t="str">
            <v>800500</v>
          </cell>
          <cell r="H1630" t="str">
            <v>فروش</v>
          </cell>
          <cell r="P1630" t="str">
            <v>250</v>
          </cell>
        </row>
        <row r="1631">
          <cell r="A1631">
            <v>2418</v>
          </cell>
          <cell r="B1631" t="str">
            <v>880026800401</v>
          </cell>
          <cell r="C1631" t="str">
            <v>880</v>
          </cell>
          <cell r="D1631" t="str">
            <v>880026</v>
          </cell>
          <cell r="E1631" t="str">
            <v>دستمزد و مزايا</v>
          </cell>
          <cell r="F1631" t="str">
            <v>حق حضور هيئت مديره غير موظف در جلسات</v>
          </cell>
          <cell r="G1631" t="str">
            <v>800401</v>
          </cell>
          <cell r="H1631" t="str">
            <v>مديريت</v>
          </cell>
          <cell r="P1631" t="str">
            <v>241</v>
          </cell>
        </row>
        <row r="1632">
          <cell r="A1632">
            <v>2260</v>
          </cell>
          <cell r="B1632" t="str">
            <v>880027800103</v>
          </cell>
          <cell r="C1632" t="str">
            <v>880</v>
          </cell>
          <cell r="D1632" t="str">
            <v>880027</v>
          </cell>
          <cell r="E1632" t="str">
            <v>دستمزد و مزايا</v>
          </cell>
          <cell r="F1632" t="str">
            <v>سرمايه گذاري كاركنان سايپا (سهم شركت)</v>
          </cell>
          <cell r="G1632" t="str">
            <v>800103</v>
          </cell>
          <cell r="H1632" t="str">
            <v>مرکز ساخت و توليد</v>
          </cell>
          <cell r="P1632" t="str">
            <v>226</v>
          </cell>
        </row>
        <row r="1633">
          <cell r="A1633">
            <v>2220</v>
          </cell>
          <cell r="B1633" t="str">
            <v>880027800100</v>
          </cell>
          <cell r="C1633" t="str">
            <v>880</v>
          </cell>
          <cell r="D1633" t="str">
            <v>880027</v>
          </cell>
          <cell r="E1633" t="str">
            <v>دستمزد و مزايا</v>
          </cell>
          <cell r="F1633" t="str">
            <v>سرمايه گذاري كاركنان سايپا (سهم شركت)</v>
          </cell>
          <cell r="G1633" t="str">
            <v>800100</v>
          </cell>
          <cell r="H1633" t="str">
            <v>مونتاژ</v>
          </cell>
          <cell r="P1633" t="str">
            <v>222</v>
          </cell>
        </row>
        <row r="1634">
          <cell r="A1634">
            <v>2403</v>
          </cell>
          <cell r="B1634" t="str">
            <v>880027800403</v>
          </cell>
          <cell r="C1634" t="str">
            <v>880</v>
          </cell>
          <cell r="D1634" t="str">
            <v>880027</v>
          </cell>
          <cell r="E1634" t="str">
            <v>دستمزد و مزايا</v>
          </cell>
          <cell r="F1634" t="str">
            <v>سرمايه گذاري كاركنان سايپا (سهم شركت)</v>
          </cell>
          <cell r="G1634" t="str">
            <v>800403</v>
          </cell>
          <cell r="H1634" t="str">
            <v>امو ر اداري</v>
          </cell>
          <cell r="P1634" t="str">
            <v>240</v>
          </cell>
        </row>
        <row r="1635">
          <cell r="A1635">
            <v>2300</v>
          </cell>
          <cell r="B1635" t="str">
            <v>880027800302</v>
          </cell>
          <cell r="C1635" t="str">
            <v>880</v>
          </cell>
          <cell r="D1635" t="str">
            <v>880027</v>
          </cell>
          <cell r="E1635" t="str">
            <v>دستمزد و مزايا</v>
          </cell>
          <cell r="F1635" t="str">
            <v>سرمايه گذاري كاركنان سايپا (سهم شركت)</v>
          </cell>
          <cell r="G1635" t="str">
            <v>800302</v>
          </cell>
          <cell r="H1635" t="str">
            <v>خدمات فني</v>
          </cell>
          <cell r="P1635" t="str">
            <v>230</v>
          </cell>
        </row>
        <row r="1636">
          <cell r="A1636">
            <v>2403</v>
          </cell>
          <cell r="B1636" t="str">
            <v>880027800400</v>
          </cell>
          <cell r="C1636" t="str">
            <v>880</v>
          </cell>
          <cell r="D1636" t="str">
            <v>880027</v>
          </cell>
          <cell r="E1636" t="str">
            <v>دستمزد و مزايا</v>
          </cell>
          <cell r="F1636" t="str">
            <v>سرمايه گذاري كاركنان سايپا (سهم شركت)</v>
          </cell>
          <cell r="G1636" t="str">
            <v>800400</v>
          </cell>
          <cell r="H1636" t="str">
            <v>امور مالي</v>
          </cell>
          <cell r="P1636" t="str">
            <v>240</v>
          </cell>
        </row>
        <row r="1637">
          <cell r="A1637">
            <v>2260</v>
          </cell>
          <cell r="B1637" t="str">
            <v>880027800104</v>
          </cell>
          <cell r="C1637" t="str">
            <v>880</v>
          </cell>
          <cell r="D1637" t="str">
            <v>880027</v>
          </cell>
          <cell r="E1637" t="str">
            <v>دستمزد و مزايا</v>
          </cell>
          <cell r="F1637" t="str">
            <v>سرمايه گذاري كاركنان سايپا (سهم شركت)</v>
          </cell>
          <cell r="G1637" t="str">
            <v>800104</v>
          </cell>
          <cell r="H1637" t="str">
            <v>کنترل کيفي</v>
          </cell>
          <cell r="P1637" t="str">
            <v>226</v>
          </cell>
        </row>
        <row r="1638">
          <cell r="A1638">
            <v>2300</v>
          </cell>
          <cell r="B1638" t="str">
            <v>880027800303</v>
          </cell>
          <cell r="C1638" t="str">
            <v>880</v>
          </cell>
          <cell r="D1638" t="str">
            <v>880027</v>
          </cell>
          <cell r="E1638" t="str">
            <v>دستمزد و مزايا</v>
          </cell>
          <cell r="F1638" t="str">
            <v>سرمايه گذاري كاركنان سايپا (سهم شركت)</v>
          </cell>
          <cell r="G1638" t="str">
            <v>800303</v>
          </cell>
          <cell r="H1638" t="str">
            <v>برنامه ريزي</v>
          </cell>
          <cell r="P1638" t="str">
            <v>230</v>
          </cell>
        </row>
        <row r="1639">
          <cell r="A1639">
            <v>2279</v>
          </cell>
          <cell r="B1639" t="str">
            <v>880027800202</v>
          </cell>
          <cell r="C1639" t="str">
            <v>880</v>
          </cell>
          <cell r="D1639" t="str">
            <v>880027</v>
          </cell>
          <cell r="E1639" t="str">
            <v>دستمزد و مزايا</v>
          </cell>
          <cell r="F1639" t="str">
            <v>سرمايه گذاري كاركنان سايپا (سهم شركت)</v>
          </cell>
          <cell r="G1639" t="str">
            <v>800202</v>
          </cell>
          <cell r="H1639" t="str">
            <v>عمومي ساخت و توليد</v>
          </cell>
          <cell r="P1639" t="str">
            <v>227</v>
          </cell>
        </row>
        <row r="1640">
          <cell r="A1640">
            <v>2503</v>
          </cell>
          <cell r="B1640" t="str">
            <v>880027800500</v>
          </cell>
          <cell r="C1640" t="str">
            <v>880</v>
          </cell>
          <cell r="D1640" t="str">
            <v>880027</v>
          </cell>
          <cell r="E1640" t="str">
            <v>دستمزد و مزايا</v>
          </cell>
          <cell r="F1640" t="str">
            <v>سرمايه گذاري كاركنان سايپا (سهم شركت)</v>
          </cell>
          <cell r="G1640" t="str">
            <v>800500</v>
          </cell>
          <cell r="H1640" t="str">
            <v>فروش</v>
          </cell>
          <cell r="P1640" t="str">
            <v>250</v>
          </cell>
        </row>
        <row r="1641">
          <cell r="A1641">
            <v>2260</v>
          </cell>
          <cell r="B1641" t="str">
            <v>880027800107</v>
          </cell>
          <cell r="C1641" t="str">
            <v>880</v>
          </cell>
          <cell r="D1641" t="str">
            <v>880027</v>
          </cell>
          <cell r="E1641" t="str">
            <v>دستمزد و مزايا</v>
          </cell>
          <cell r="F1641" t="str">
            <v>سرمايه گذاري كاركنان سايپا (سهم شركت)</v>
          </cell>
          <cell r="G1641" t="str">
            <v>800107</v>
          </cell>
          <cell r="H1641" t="str">
            <v>خط گيج</v>
          </cell>
          <cell r="P1641" t="str">
            <v>226</v>
          </cell>
        </row>
        <row r="1642">
          <cell r="A1642">
            <v>2403</v>
          </cell>
          <cell r="B1642" t="str">
            <v>880027800402</v>
          </cell>
          <cell r="C1642" t="str">
            <v>880</v>
          </cell>
          <cell r="D1642" t="str">
            <v>880027</v>
          </cell>
          <cell r="E1642" t="str">
            <v>دستمزد و مزايا</v>
          </cell>
          <cell r="F1642" t="str">
            <v>سرمايه گذاري كاركنان سايپا (سهم شركت)</v>
          </cell>
          <cell r="G1642" t="str">
            <v>800402</v>
          </cell>
          <cell r="H1642" t="str">
            <v>دفتر تهران</v>
          </cell>
          <cell r="P1642" t="str">
            <v>240</v>
          </cell>
        </row>
        <row r="1643">
          <cell r="A1643">
            <v>2279</v>
          </cell>
          <cell r="B1643" t="str">
            <v>880027800203</v>
          </cell>
          <cell r="C1643" t="str">
            <v>880</v>
          </cell>
          <cell r="D1643" t="str">
            <v>880027</v>
          </cell>
          <cell r="E1643" t="str">
            <v>دستمزد و مزايا</v>
          </cell>
          <cell r="F1643" t="str">
            <v>سرمايه گذاري كاركنان سايپا (سهم شركت)</v>
          </cell>
          <cell r="G1643" t="str">
            <v>800203</v>
          </cell>
          <cell r="H1643" t="str">
            <v>عمومي کنترل کيفي</v>
          </cell>
          <cell r="P1643" t="str">
            <v>227</v>
          </cell>
        </row>
        <row r="1644">
          <cell r="A1644">
            <v>2300</v>
          </cell>
          <cell r="B1644" t="str">
            <v>880027800304</v>
          </cell>
          <cell r="C1644" t="str">
            <v>880</v>
          </cell>
          <cell r="D1644" t="str">
            <v>880027</v>
          </cell>
          <cell r="E1644" t="str">
            <v>دستمزد و مزايا</v>
          </cell>
          <cell r="F1644" t="str">
            <v>سرمايه گذاري كاركنان سايپا (سهم شركت)</v>
          </cell>
          <cell r="G1644" t="str">
            <v>800304</v>
          </cell>
          <cell r="H1644" t="str">
            <v>تدارکات و تامين قطعات</v>
          </cell>
          <cell r="P1644" t="str">
            <v>230</v>
          </cell>
        </row>
        <row r="1645">
          <cell r="A1645">
            <v>2300</v>
          </cell>
          <cell r="B1645" t="str">
            <v>880027800301</v>
          </cell>
          <cell r="C1645" t="str">
            <v>880</v>
          </cell>
          <cell r="D1645" t="str">
            <v>880027</v>
          </cell>
          <cell r="E1645" t="str">
            <v>دستمزد و مزايا</v>
          </cell>
          <cell r="F1645" t="str">
            <v>سرمايه گذاري كاركنان سايپا (سهم شركت)</v>
          </cell>
          <cell r="G1645" t="str">
            <v>800301</v>
          </cell>
          <cell r="H1645" t="str">
            <v>حراست</v>
          </cell>
          <cell r="P1645" t="str">
            <v>230</v>
          </cell>
        </row>
        <row r="1646">
          <cell r="A1646">
            <v>2260</v>
          </cell>
          <cell r="B1646" t="str">
            <v>880027800105</v>
          </cell>
          <cell r="C1646" t="str">
            <v>880</v>
          </cell>
          <cell r="D1646" t="str">
            <v>880027</v>
          </cell>
          <cell r="E1646" t="str">
            <v>دستمزد و مزايا</v>
          </cell>
          <cell r="F1646" t="str">
            <v>سرمايه گذاري كاركنان سايپا (سهم شركت)</v>
          </cell>
          <cell r="G1646" t="str">
            <v>800105</v>
          </cell>
          <cell r="H1646" t="str">
            <v>مترولوژي</v>
          </cell>
          <cell r="P1646" t="str">
            <v>226</v>
          </cell>
        </row>
        <row r="1647">
          <cell r="A1647">
            <v>2300</v>
          </cell>
          <cell r="B1647" t="str">
            <v>880027800305</v>
          </cell>
          <cell r="C1647" t="str">
            <v>880</v>
          </cell>
          <cell r="D1647" t="str">
            <v>880027</v>
          </cell>
          <cell r="E1647" t="str">
            <v>دستمزد و مزايا</v>
          </cell>
          <cell r="F1647" t="str">
            <v>سرمايه گذاري كاركنان سايپا (سهم شركت)</v>
          </cell>
          <cell r="G1647" t="str">
            <v>800305</v>
          </cell>
          <cell r="H1647" t="str">
            <v>طرح و توسعه سيستمها</v>
          </cell>
          <cell r="P1647" t="str">
            <v>230</v>
          </cell>
        </row>
        <row r="1648">
          <cell r="A1648">
            <v>2279</v>
          </cell>
          <cell r="B1648" t="str">
            <v>880027800206</v>
          </cell>
          <cell r="C1648" t="str">
            <v>880</v>
          </cell>
          <cell r="D1648" t="str">
            <v>880027</v>
          </cell>
          <cell r="E1648" t="str">
            <v>دستمزد و مزايا</v>
          </cell>
          <cell r="F1648" t="str">
            <v>سرمايه گذاري كاركنان سايپا (سهم شركت)</v>
          </cell>
          <cell r="G1648" t="str">
            <v>800206</v>
          </cell>
          <cell r="H1648" t="str">
            <v>عمومي خط گيج</v>
          </cell>
          <cell r="P1648" t="str">
            <v>227</v>
          </cell>
        </row>
        <row r="1649">
          <cell r="A1649">
            <v>2403</v>
          </cell>
          <cell r="B1649" t="str">
            <v>880027800401</v>
          </cell>
          <cell r="C1649" t="str">
            <v>880</v>
          </cell>
          <cell r="D1649" t="str">
            <v>880027</v>
          </cell>
          <cell r="E1649" t="str">
            <v>دستمزد و مزايا</v>
          </cell>
          <cell r="F1649" t="str">
            <v>سرمايه گذاري كاركنان سايپا (سهم شركت)</v>
          </cell>
          <cell r="G1649" t="str">
            <v>800401</v>
          </cell>
          <cell r="H1649" t="str">
            <v>مديريت</v>
          </cell>
          <cell r="P1649" t="str">
            <v>240</v>
          </cell>
        </row>
        <row r="1650">
          <cell r="A1650">
            <v>2239</v>
          </cell>
          <cell r="B1650" t="str">
            <v>880027800200</v>
          </cell>
          <cell r="C1650" t="str">
            <v>880</v>
          </cell>
          <cell r="D1650" t="str">
            <v>880027</v>
          </cell>
          <cell r="E1650" t="str">
            <v>دستمزد و مزايا</v>
          </cell>
          <cell r="F1650" t="str">
            <v>سرمايه گذاري كاركنان سايپا (سهم شركت)</v>
          </cell>
          <cell r="G1650" t="str">
            <v>800200</v>
          </cell>
          <cell r="H1650" t="str">
            <v>عمومي مونتاژ</v>
          </cell>
          <cell r="P1650" t="str">
            <v>223</v>
          </cell>
        </row>
        <row r="1651">
          <cell r="A1651">
            <v>2260</v>
          </cell>
          <cell r="B1651" t="str">
            <v>880027800101</v>
          </cell>
          <cell r="C1651" t="str">
            <v>880</v>
          </cell>
          <cell r="D1651" t="str">
            <v>880027</v>
          </cell>
          <cell r="E1651" t="str">
            <v>دستمزد و مزايا</v>
          </cell>
          <cell r="F1651" t="str">
            <v>سرمايه گذاري كاركنان سايپا (سهم شركت)</v>
          </cell>
          <cell r="G1651" t="str">
            <v>800101</v>
          </cell>
          <cell r="H1651" t="str">
            <v>تحقيقات مهندسي</v>
          </cell>
          <cell r="P1651" t="str">
            <v>226</v>
          </cell>
        </row>
        <row r="1652">
          <cell r="A1652">
            <v>2260</v>
          </cell>
          <cell r="B1652" t="str">
            <v>880027800106</v>
          </cell>
          <cell r="C1652" t="str">
            <v>880</v>
          </cell>
          <cell r="D1652" t="str">
            <v>880027</v>
          </cell>
          <cell r="E1652" t="str">
            <v>دستمزد و مزايا</v>
          </cell>
          <cell r="F1652" t="str">
            <v>سرمايه گذاري كاركنان سايپا (سهم شركت)</v>
          </cell>
          <cell r="G1652" t="str">
            <v>800106</v>
          </cell>
          <cell r="H1652" t="str">
            <v>تست مواد وشيمي</v>
          </cell>
          <cell r="P1652" t="str">
            <v>226</v>
          </cell>
        </row>
        <row r="1653">
          <cell r="A1653">
            <v>2239</v>
          </cell>
          <cell r="B1653" t="str">
            <v>881001800100</v>
          </cell>
          <cell r="C1653" t="str">
            <v>881</v>
          </cell>
          <cell r="D1653" t="str">
            <v>881001</v>
          </cell>
          <cell r="E1653" t="str">
            <v>هزينه هاي كاركنان</v>
          </cell>
          <cell r="F1653" t="str">
            <v>كمك هزينه تحصيلي</v>
          </cell>
          <cell r="G1653" t="str">
            <v>800100</v>
          </cell>
          <cell r="H1653" t="str">
            <v>مونتاژ</v>
          </cell>
          <cell r="P1653" t="str">
            <v>223</v>
          </cell>
        </row>
        <row r="1654">
          <cell r="A1654">
            <v>2403</v>
          </cell>
          <cell r="B1654" t="str">
            <v>881001800403</v>
          </cell>
          <cell r="C1654" t="str">
            <v>881</v>
          </cell>
          <cell r="D1654" t="str">
            <v>881001</v>
          </cell>
          <cell r="E1654" t="str">
            <v>هزينه هاي كاركنان</v>
          </cell>
          <cell r="F1654" t="str">
            <v>كمك هزينه تحصيلي</v>
          </cell>
          <cell r="G1654" t="str">
            <v>800403</v>
          </cell>
          <cell r="H1654" t="str">
            <v>امو ر اداري</v>
          </cell>
          <cell r="P1654" t="str">
            <v>240</v>
          </cell>
        </row>
        <row r="1655">
          <cell r="A1655">
            <v>2279</v>
          </cell>
          <cell r="B1655" t="str">
            <v>881001800103</v>
          </cell>
          <cell r="C1655" t="str">
            <v>881</v>
          </cell>
          <cell r="D1655" t="str">
            <v>881001</v>
          </cell>
          <cell r="E1655" t="str">
            <v>هزينه هاي كاركنان</v>
          </cell>
          <cell r="F1655" t="str">
            <v>كمك هزينه تحصيلي</v>
          </cell>
          <cell r="G1655" t="str">
            <v>800103</v>
          </cell>
          <cell r="H1655" t="str">
            <v>مرکز ساخت و توليد</v>
          </cell>
          <cell r="P1655" t="str">
            <v>227</v>
          </cell>
        </row>
        <row r="1656">
          <cell r="A1656">
            <v>2309</v>
          </cell>
          <cell r="B1656" t="str">
            <v>881001800303</v>
          </cell>
          <cell r="C1656" t="str">
            <v>881</v>
          </cell>
          <cell r="D1656" t="str">
            <v>881001</v>
          </cell>
          <cell r="E1656" t="str">
            <v>هزينه هاي كاركنان</v>
          </cell>
          <cell r="F1656" t="str">
            <v>كمك هزينه تحصيلي</v>
          </cell>
          <cell r="G1656" t="str">
            <v>800303</v>
          </cell>
          <cell r="H1656" t="str">
            <v>برنامه ريزي</v>
          </cell>
          <cell r="P1656" t="str">
            <v>230</v>
          </cell>
        </row>
        <row r="1657">
          <cell r="A1657">
            <v>2279</v>
          </cell>
          <cell r="B1657" t="str">
            <v>881001800202</v>
          </cell>
          <cell r="C1657" t="str">
            <v>881</v>
          </cell>
          <cell r="D1657" t="str">
            <v>881001</v>
          </cell>
          <cell r="E1657" t="str">
            <v>هزينه هاي كاركنان</v>
          </cell>
          <cell r="F1657" t="str">
            <v>كمك هزينه تحصيلي</v>
          </cell>
          <cell r="G1657" t="str">
            <v>800202</v>
          </cell>
          <cell r="H1657" t="str">
            <v>عمومي ساخت و توليد</v>
          </cell>
          <cell r="P1657" t="str">
            <v>227</v>
          </cell>
        </row>
        <row r="1658">
          <cell r="A1658">
            <v>2279</v>
          </cell>
          <cell r="B1658" t="str">
            <v>881001800104</v>
          </cell>
          <cell r="C1658" t="str">
            <v>881</v>
          </cell>
          <cell r="D1658" t="str">
            <v>881001</v>
          </cell>
          <cell r="E1658" t="str">
            <v>هزينه هاي كاركنان</v>
          </cell>
          <cell r="F1658" t="str">
            <v>كمك هزينه تحصيلي</v>
          </cell>
          <cell r="G1658" t="str">
            <v>800104</v>
          </cell>
          <cell r="H1658" t="str">
            <v>کنترل کيفي</v>
          </cell>
          <cell r="P1658" t="str">
            <v>227</v>
          </cell>
        </row>
        <row r="1659">
          <cell r="A1659">
            <v>2279</v>
          </cell>
          <cell r="B1659" t="str">
            <v>881001800107</v>
          </cell>
          <cell r="C1659" t="str">
            <v>881</v>
          </cell>
          <cell r="D1659" t="str">
            <v>881001</v>
          </cell>
          <cell r="E1659" t="str">
            <v>هزينه هاي كاركنان</v>
          </cell>
          <cell r="F1659" t="str">
            <v>كمك هزينه تحصيلي</v>
          </cell>
          <cell r="G1659" t="str">
            <v>800107</v>
          </cell>
          <cell r="H1659" t="str">
            <v>خط گيج</v>
          </cell>
          <cell r="P1659" t="str">
            <v>227</v>
          </cell>
        </row>
        <row r="1660">
          <cell r="A1660">
            <v>2309</v>
          </cell>
          <cell r="B1660" t="str">
            <v>881001800302</v>
          </cell>
          <cell r="C1660" t="str">
            <v>881</v>
          </cell>
          <cell r="D1660" t="str">
            <v>881001</v>
          </cell>
          <cell r="E1660" t="str">
            <v>هزينه هاي كاركنان</v>
          </cell>
          <cell r="F1660" t="str">
            <v>كمك هزينه تحصيلي</v>
          </cell>
          <cell r="G1660" t="str">
            <v>800302</v>
          </cell>
          <cell r="H1660" t="str">
            <v>خدمات فني</v>
          </cell>
          <cell r="P1660" t="str">
            <v>230</v>
          </cell>
        </row>
        <row r="1661">
          <cell r="A1661">
            <v>2309</v>
          </cell>
          <cell r="B1661" t="str">
            <v>881001800304</v>
          </cell>
          <cell r="C1661" t="str">
            <v>881</v>
          </cell>
          <cell r="D1661" t="str">
            <v>881001</v>
          </cell>
          <cell r="E1661" t="str">
            <v>هزينه هاي كاركنان</v>
          </cell>
          <cell r="F1661" t="str">
            <v>كمك هزينه تحصيلي</v>
          </cell>
          <cell r="G1661" t="str">
            <v>800304</v>
          </cell>
          <cell r="H1661" t="str">
            <v>تدارکات و تامين قطعات</v>
          </cell>
          <cell r="P1661" t="str">
            <v>230</v>
          </cell>
        </row>
        <row r="1662">
          <cell r="A1662">
            <v>2403</v>
          </cell>
          <cell r="B1662" t="str">
            <v>881001800402</v>
          </cell>
          <cell r="C1662" t="str">
            <v>881</v>
          </cell>
          <cell r="D1662" t="str">
            <v>881001</v>
          </cell>
          <cell r="E1662" t="str">
            <v>هزينه هاي كاركنان</v>
          </cell>
          <cell r="F1662" t="str">
            <v>كمك هزينه تحصيلي</v>
          </cell>
          <cell r="G1662" t="str">
            <v>800402</v>
          </cell>
          <cell r="H1662" t="str">
            <v>دفتر تهران</v>
          </cell>
          <cell r="P1662" t="str">
            <v>240</v>
          </cell>
        </row>
        <row r="1663">
          <cell r="A1663">
            <v>2279</v>
          </cell>
          <cell r="B1663" t="str">
            <v>881001800203</v>
          </cell>
          <cell r="C1663" t="str">
            <v>881</v>
          </cell>
          <cell r="D1663" t="str">
            <v>881001</v>
          </cell>
          <cell r="E1663" t="str">
            <v>هزينه هاي كاركنان</v>
          </cell>
          <cell r="F1663" t="str">
            <v>كمك هزينه تحصيلي</v>
          </cell>
          <cell r="G1663" t="str">
            <v>800203</v>
          </cell>
          <cell r="H1663" t="str">
            <v>عمومي کنترل کيفي</v>
          </cell>
          <cell r="P1663" t="str">
            <v>227</v>
          </cell>
        </row>
        <row r="1664">
          <cell r="A1664">
            <v>2279</v>
          </cell>
          <cell r="B1664" t="str">
            <v>881001800206</v>
          </cell>
          <cell r="C1664" t="str">
            <v>881</v>
          </cell>
          <cell r="D1664" t="str">
            <v>881001</v>
          </cell>
          <cell r="E1664" t="str">
            <v>هزينه هاي كاركنان</v>
          </cell>
          <cell r="F1664" t="str">
            <v>كمك هزينه تحصيلي</v>
          </cell>
          <cell r="G1664" t="str">
            <v>800206</v>
          </cell>
          <cell r="H1664" t="str">
            <v>عمومي خط گيج</v>
          </cell>
          <cell r="P1664" t="str">
            <v>227</v>
          </cell>
        </row>
        <row r="1665">
          <cell r="A1665">
            <v>2503</v>
          </cell>
          <cell r="B1665" t="str">
            <v>881001800500</v>
          </cell>
          <cell r="C1665" t="str">
            <v>881</v>
          </cell>
          <cell r="D1665" t="str">
            <v>881001</v>
          </cell>
          <cell r="E1665" t="str">
            <v>هزينه هاي كاركنان</v>
          </cell>
          <cell r="F1665" t="str">
            <v>كمك هزينه تحصيلي</v>
          </cell>
          <cell r="G1665" t="str">
            <v>800500</v>
          </cell>
          <cell r="H1665" t="str">
            <v>فروش</v>
          </cell>
          <cell r="P1665" t="str">
            <v>250</v>
          </cell>
        </row>
        <row r="1666">
          <cell r="A1666">
            <v>2309</v>
          </cell>
          <cell r="B1666" t="str">
            <v>881001800301</v>
          </cell>
          <cell r="C1666" t="str">
            <v>881</v>
          </cell>
          <cell r="D1666" t="str">
            <v>881001</v>
          </cell>
          <cell r="E1666" t="str">
            <v>هزينه هاي كاركنان</v>
          </cell>
          <cell r="F1666" t="str">
            <v>كمك هزينه تحصيلي</v>
          </cell>
          <cell r="G1666" t="str">
            <v>800301</v>
          </cell>
          <cell r="H1666" t="str">
            <v>حراست</v>
          </cell>
          <cell r="P1666" t="str">
            <v>230</v>
          </cell>
        </row>
        <row r="1667">
          <cell r="A1667">
            <v>2279</v>
          </cell>
          <cell r="B1667" t="str">
            <v>881001800101</v>
          </cell>
          <cell r="C1667" t="str">
            <v>881</v>
          </cell>
          <cell r="D1667" t="str">
            <v>881001</v>
          </cell>
          <cell r="E1667" t="str">
            <v>هزينه هاي كاركنان</v>
          </cell>
          <cell r="F1667" t="str">
            <v>كمك هزينه تحصيلي</v>
          </cell>
          <cell r="G1667" t="str">
            <v>800101</v>
          </cell>
          <cell r="H1667" t="str">
            <v>تحقيقات مهندسي</v>
          </cell>
          <cell r="P1667" t="str">
            <v>227</v>
          </cell>
        </row>
        <row r="1668">
          <cell r="A1668">
            <v>2403</v>
          </cell>
          <cell r="B1668" t="str">
            <v>881001800400</v>
          </cell>
          <cell r="C1668" t="str">
            <v>881</v>
          </cell>
          <cell r="D1668" t="str">
            <v>881001</v>
          </cell>
          <cell r="E1668" t="str">
            <v>هزينه هاي كاركنان</v>
          </cell>
          <cell r="F1668" t="str">
            <v>كمك هزينه تحصيلي</v>
          </cell>
          <cell r="G1668" t="str">
            <v>800400</v>
          </cell>
          <cell r="H1668" t="str">
            <v>امور مالي</v>
          </cell>
          <cell r="P1668" t="str">
            <v>240</v>
          </cell>
        </row>
        <row r="1669">
          <cell r="A1669">
            <v>2279</v>
          </cell>
          <cell r="B1669" t="str">
            <v>881001800102</v>
          </cell>
          <cell r="C1669" t="str">
            <v>881</v>
          </cell>
          <cell r="D1669" t="str">
            <v>881001</v>
          </cell>
          <cell r="E1669" t="str">
            <v>هزينه هاي كاركنان</v>
          </cell>
          <cell r="F1669" t="str">
            <v>كمك هزينه تحصيلي</v>
          </cell>
          <cell r="G1669" t="str">
            <v>800102</v>
          </cell>
          <cell r="H1669" t="str">
            <v>عمليات حرارتي و آبکاري</v>
          </cell>
          <cell r="P1669" t="str">
            <v>227</v>
          </cell>
        </row>
        <row r="1670">
          <cell r="A1670">
            <v>2239</v>
          </cell>
          <cell r="B1670" t="str">
            <v>881001800200</v>
          </cell>
          <cell r="C1670" t="str">
            <v>881</v>
          </cell>
          <cell r="D1670" t="str">
            <v>881001</v>
          </cell>
          <cell r="E1670" t="str">
            <v>هزينه هاي كاركنان</v>
          </cell>
          <cell r="F1670" t="str">
            <v>كمك هزينه تحصيلي</v>
          </cell>
          <cell r="G1670" t="str">
            <v>800200</v>
          </cell>
          <cell r="H1670" t="str">
            <v>عمومي مونتاژ</v>
          </cell>
          <cell r="P1670" t="str">
            <v>223</v>
          </cell>
        </row>
        <row r="1671">
          <cell r="A1671">
            <v>2279</v>
          </cell>
          <cell r="B1671" t="str">
            <v>881001800201</v>
          </cell>
          <cell r="C1671" t="str">
            <v>881</v>
          </cell>
          <cell r="D1671" t="str">
            <v>881001</v>
          </cell>
          <cell r="E1671" t="str">
            <v>هزينه هاي كاركنان</v>
          </cell>
          <cell r="F1671" t="str">
            <v>كمك هزينه تحصيلي</v>
          </cell>
          <cell r="G1671" t="str">
            <v>800201</v>
          </cell>
          <cell r="H1671" t="str">
            <v>عمومي تحقيقات و مهندسي</v>
          </cell>
          <cell r="P1671" t="str">
            <v>227</v>
          </cell>
        </row>
        <row r="1672">
          <cell r="A1672">
            <v>2409</v>
          </cell>
          <cell r="B1672" t="str">
            <v>881002800403</v>
          </cell>
          <cell r="C1672" t="str">
            <v>881</v>
          </cell>
          <cell r="D1672" t="str">
            <v>881002</v>
          </cell>
          <cell r="E1672" t="str">
            <v>هزينه هاي كاركنان</v>
          </cell>
          <cell r="F1672" t="str">
            <v>آموزش</v>
          </cell>
          <cell r="G1672" t="str">
            <v>800403</v>
          </cell>
          <cell r="H1672" t="str">
            <v>امو ر اداري</v>
          </cell>
          <cell r="P1672" t="str">
            <v>240</v>
          </cell>
        </row>
        <row r="1673">
          <cell r="A1673">
            <v>2309</v>
          </cell>
          <cell r="B1673" t="str">
            <v>881002800305</v>
          </cell>
          <cell r="C1673" t="str">
            <v>881</v>
          </cell>
          <cell r="D1673" t="str">
            <v>881002</v>
          </cell>
          <cell r="E1673" t="str">
            <v>هزينه هاي كاركنان</v>
          </cell>
          <cell r="F1673" t="str">
            <v>آموزش</v>
          </cell>
          <cell r="G1673" t="str">
            <v>800305</v>
          </cell>
          <cell r="H1673" t="str">
            <v>طرح و توسعه سيستمها</v>
          </cell>
          <cell r="P1673" t="str">
            <v>230</v>
          </cell>
        </row>
        <row r="1674">
          <cell r="A1674">
            <v>2279</v>
          </cell>
          <cell r="B1674" t="str">
            <v>881002800101</v>
          </cell>
          <cell r="C1674" t="str">
            <v>881</v>
          </cell>
          <cell r="D1674" t="str">
            <v>881002</v>
          </cell>
          <cell r="E1674" t="str">
            <v>هزينه هاي كاركنان</v>
          </cell>
          <cell r="F1674" t="str">
            <v>آموزش</v>
          </cell>
          <cell r="G1674" t="str">
            <v>800101</v>
          </cell>
          <cell r="H1674" t="str">
            <v>تحقيقات مهندسي</v>
          </cell>
          <cell r="P1674" t="str">
            <v>227</v>
          </cell>
        </row>
        <row r="1675">
          <cell r="A1675">
            <v>2279</v>
          </cell>
          <cell r="B1675" t="str">
            <v>881002800203</v>
          </cell>
          <cell r="C1675" t="str">
            <v>881</v>
          </cell>
          <cell r="D1675" t="str">
            <v>881002</v>
          </cell>
          <cell r="E1675" t="str">
            <v>هزينه هاي كاركنان</v>
          </cell>
          <cell r="F1675" t="str">
            <v>آموزش</v>
          </cell>
          <cell r="G1675" t="str">
            <v>800203</v>
          </cell>
          <cell r="H1675" t="str">
            <v>عمومي کنترل کيفي</v>
          </cell>
          <cell r="P1675" t="str">
            <v>227</v>
          </cell>
        </row>
        <row r="1676">
          <cell r="A1676">
            <v>2409</v>
          </cell>
          <cell r="B1676" t="str">
            <v>881002800400</v>
          </cell>
          <cell r="C1676" t="str">
            <v>881</v>
          </cell>
          <cell r="D1676" t="str">
            <v>881002</v>
          </cell>
          <cell r="E1676" t="str">
            <v>هزينه هاي كاركنان</v>
          </cell>
          <cell r="F1676" t="str">
            <v>آموزش</v>
          </cell>
          <cell r="G1676" t="str">
            <v>800400</v>
          </cell>
          <cell r="H1676" t="str">
            <v>امور مالي</v>
          </cell>
          <cell r="P1676" t="str">
            <v>240</v>
          </cell>
        </row>
        <row r="1677">
          <cell r="A1677">
            <v>2309</v>
          </cell>
          <cell r="B1677" t="str">
            <v>881002800302</v>
          </cell>
          <cell r="C1677" t="str">
            <v>881</v>
          </cell>
          <cell r="D1677" t="str">
            <v>881002</v>
          </cell>
          <cell r="E1677" t="str">
            <v>هزينه هاي كاركنان</v>
          </cell>
          <cell r="F1677" t="str">
            <v>آموزش</v>
          </cell>
          <cell r="G1677" t="str">
            <v>800302</v>
          </cell>
          <cell r="H1677" t="str">
            <v>خدمات فني</v>
          </cell>
          <cell r="P1677" t="str">
            <v>230</v>
          </cell>
        </row>
        <row r="1678">
          <cell r="A1678">
            <v>2411</v>
          </cell>
          <cell r="B1678" t="str">
            <v>881003800403</v>
          </cell>
          <cell r="C1678" t="str">
            <v>881</v>
          </cell>
          <cell r="D1678" t="str">
            <v>881003</v>
          </cell>
          <cell r="E1678" t="str">
            <v>هزينه هاي كاركنان</v>
          </cell>
          <cell r="F1678" t="str">
            <v>بهداشت و درمان</v>
          </cell>
          <cell r="G1678" t="str">
            <v>800403</v>
          </cell>
          <cell r="H1678" t="str">
            <v>امو ر اداري</v>
          </cell>
          <cell r="P1678" t="str">
            <v>241</v>
          </cell>
        </row>
        <row r="1679">
          <cell r="A1679">
            <v>2279</v>
          </cell>
          <cell r="B1679" t="str">
            <v>881003800103</v>
          </cell>
          <cell r="C1679" t="str">
            <v>881</v>
          </cell>
          <cell r="D1679" t="str">
            <v>881003</v>
          </cell>
          <cell r="E1679" t="str">
            <v>هزينه هاي كاركنان</v>
          </cell>
          <cell r="F1679" t="str">
            <v>بهداشت و درمان</v>
          </cell>
          <cell r="G1679" t="str">
            <v>800103</v>
          </cell>
          <cell r="H1679" t="str">
            <v>مرکز ساخت و توليد</v>
          </cell>
          <cell r="P1679" t="str">
            <v>227</v>
          </cell>
        </row>
        <row r="1680">
          <cell r="A1680">
            <v>2411</v>
          </cell>
          <cell r="B1680" t="str">
            <v>881003800401</v>
          </cell>
          <cell r="C1680" t="str">
            <v>881</v>
          </cell>
          <cell r="D1680" t="str">
            <v>881003</v>
          </cell>
          <cell r="E1680" t="str">
            <v>هزينه هاي كاركنان</v>
          </cell>
          <cell r="F1680" t="str">
            <v>بهداشت و درمان</v>
          </cell>
          <cell r="G1680" t="str">
            <v>800401</v>
          </cell>
          <cell r="H1680" t="str">
            <v>مديريت</v>
          </cell>
          <cell r="P1680" t="str">
            <v>241</v>
          </cell>
        </row>
        <row r="1681">
          <cell r="A1681">
            <v>2279</v>
          </cell>
          <cell r="B1681" t="str">
            <v>881004800103</v>
          </cell>
          <cell r="C1681" t="str">
            <v>881</v>
          </cell>
          <cell r="D1681" t="str">
            <v>881004</v>
          </cell>
          <cell r="E1681" t="str">
            <v>هزينه هاي كاركنان</v>
          </cell>
          <cell r="F1681" t="str">
            <v>پوشاك و لوازم ايمني</v>
          </cell>
          <cell r="G1681" t="str">
            <v>800103</v>
          </cell>
          <cell r="H1681" t="str">
            <v>مرکز ساخت و توليد</v>
          </cell>
          <cell r="P1681" t="str">
            <v>227</v>
          </cell>
        </row>
        <row r="1682">
          <cell r="A1682">
            <v>2411</v>
          </cell>
          <cell r="B1682" t="str">
            <v>881004800401</v>
          </cell>
          <cell r="C1682" t="str">
            <v>881</v>
          </cell>
          <cell r="D1682" t="str">
            <v>881004</v>
          </cell>
          <cell r="E1682" t="str">
            <v>هزينه هاي كاركنان</v>
          </cell>
          <cell r="F1682" t="str">
            <v>پوشاك و لوازم ايمني</v>
          </cell>
          <cell r="G1682" t="str">
            <v>800401</v>
          </cell>
          <cell r="H1682" t="str">
            <v>مديريت</v>
          </cell>
          <cell r="P1682" t="str">
            <v>241</v>
          </cell>
        </row>
        <row r="1683">
          <cell r="A1683">
            <v>2411</v>
          </cell>
          <cell r="B1683" t="str">
            <v>881004800403</v>
          </cell>
          <cell r="C1683" t="str">
            <v>881</v>
          </cell>
          <cell r="D1683" t="str">
            <v>881004</v>
          </cell>
          <cell r="E1683" t="str">
            <v>هزينه هاي كاركنان</v>
          </cell>
          <cell r="F1683" t="str">
            <v>پوشاك و لوازم ايمني</v>
          </cell>
          <cell r="G1683" t="str">
            <v>800403</v>
          </cell>
          <cell r="H1683" t="str">
            <v>امو ر اداري</v>
          </cell>
          <cell r="P1683" t="str">
            <v>241</v>
          </cell>
        </row>
        <row r="1684">
          <cell r="A1684">
            <v>2239</v>
          </cell>
          <cell r="B1684" t="str">
            <v>881004800100</v>
          </cell>
          <cell r="C1684" t="str">
            <v>881</v>
          </cell>
          <cell r="D1684" t="str">
            <v>881004</v>
          </cell>
          <cell r="E1684" t="str">
            <v>هزينه هاي كاركنان</v>
          </cell>
          <cell r="F1684" t="str">
            <v>پوشاك و لوازم ايمني</v>
          </cell>
          <cell r="G1684" t="str">
            <v>800100</v>
          </cell>
          <cell r="H1684" t="str">
            <v>مونتاژ</v>
          </cell>
          <cell r="P1684" t="str">
            <v>223</v>
          </cell>
        </row>
        <row r="1685">
          <cell r="A1685">
            <v>2330</v>
          </cell>
          <cell r="B1685" t="str">
            <v>881004800301</v>
          </cell>
          <cell r="C1685" t="str">
            <v>881</v>
          </cell>
          <cell r="D1685" t="str">
            <v>881004</v>
          </cell>
          <cell r="E1685" t="str">
            <v>هزينه هاي كاركنان</v>
          </cell>
          <cell r="F1685" t="str">
            <v>پوشاك و لوازم ايمني</v>
          </cell>
          <cell r="G1685" t="str">
            <v>800301</v>
          </cell>
          <cell r="H1685" t="str">
            <v>حراست</v>
          </cell>
          <cell r="P1685" t="str">
            <v>233</v>
          </cell>
        </row>
        <row r="1686">
          <cell r="A1686">
            <v>2411</v>
          </cell>
          <cell r="B1686" t="str">
            <v>881004800400</v>
          </cell>
          <cell r="C1686" t="str">
            <v>881</v>
          </cell>
          <cell r="D1686" t="str">
            <v>881004</v>
          </cell>
          <cell r="E1686" t="str">
            <v>هزينه هاي كاركنان</v>
          </cell>
          <cell r="F1686" t="str">
            <v>پوشاك و لوازم ايمني</v>
          </cell>
          <cell r="G1686" t="str">
            <v>800400</v>
          </cell>
          <cell r="H1686" t="str">
            <v>امور مالي</v>
          </cell>
          <cell r="P1686" t="str">
            <v>241</v>
          </cell>
        </row>
        <row r="1687">
          <cell r="A1687">
            <v>2279</v>
          </cell>
          <cell r="B1687" t="str">
            <v>881004800202</v>
          </cell>
          <cell r="C1687" t="str">
            <v>881</v>
          </cell>
          <cell r="D1687" t="str">
            <v>881004</v>
          </cell>
          <cell r="E1687" t="str">
            <v>هزينه هاي كاركنان</v>
          </cell>
          <cell r="F1687" t="str">
            <v>پوشاك و لوازم ايمني</v>
          </cell>
          <cell r="G1687" t="str">
            <v>800202</v>
          </cell>
          <cell r="H1687" t="str">
            <v>عمومي ساخت و توليد</v>
          </cell>
          <cell r="P1687" t="str">
            <v>227</v>
          </cell>
        </row>
        <row r="1688">
          <cell r="A1688">
            <v>2411</v>
          </cell>
          <cell r="B1688" t="str">
            <v>881004800402</v>
          </cell>
          <cell r="C1688" t="str">
            <v>881</v>
          </cell>
          <cell r="D1688" t="str">
            <v>881004</v>
          </cell>
          <cell r="E1688" t="str">
            <v>هزينه هاي كاركنان</v>
          </cell>
          <cell r="F1688" t="str">
            <v>پوشاك و لوازم ايمني</v>
          </cell>
          <cell r="G1688" t="str">
            <v>800402</v>
          </cell>
          <cell r="H1688" t="str">
            <v>دفتر تهران</v>
          </cell>
          <cell r="P1688" t="str">
            <v>241</v>
          </cell>
        </row>
        <row r="1689">
          <cell r="A1689">
            <v>2330</v>
          </cell>
          <cell r="B1689" t="str">
            <v>881004800303</v>
          </cell>
          <cell r="C1689" t="str">
            <v>881</v>
          </cell>
          <cell r="D1689" t="str">
            <v>881004</v>
          </cell>
          <cell r="E1689" t="str">
            <v>هزينه هاي كاركنان</v>
          </cell>
          <cell r="F1689" t="str">
            <v>پوشاك و لوازم ايمني</v>
          </cell>
          <cell r="G1689" t="str">
            <v>800303</v>
          </cell>
          <cell r="H1689" t="str">
            <v>برنامه ريزي</v>
          </cell>
          <cell r="P1689" t="str">
            <v>233</v>
          </cell>
        </row>
        <row r="1690">
          <cell r="A1690">
            <v>2529</v>
          </cell>
          <cell r="B1690" t="str">
            <v>881004800500</v>
          </cell>
          <cell r="C1690" t="str">
            <v>881</v>
          </cell>
          <cell r="D1690" t="str">
            <v>881004</v>
          </cell>
          <cell r="E1690" t="str">
            <v>هزينه هاي كاركنان</v>
          </cell>
          <cell r="F1690" t="str">
            <v>پوشاك و لوازم ايمني</v>
          </cell>
          <cell r="G1690" t="str">
            <v>800500</v>
          </cell>
          <cell r="H1690" t="str">
            <v>فروش</v>
          </cell>
          <cell r="P1690" t="str">
            <v>252</v>
          </cell>
        </row>
        <row r="1691">
          <cell r="A1691">
            <v>2330</v>
          </cell>
          <cell r="B1691" t="str">
            <v>881004800302</v>
          </cell>
          <cell r="C1691" t="str">
            <v>881</v>
          </cell>
          <cell r="D1691" t="str">
            <v>881004</v>
          </cell>
          <cell r="E1691" t="str">
            <v>هزينه هاي كاركنان</v>
          </cell>
          <cell r="F1691" t="str">
            <v>پوشاك و لوازم ايمني</v>
          </cell>
          <cell r="G1691" t="str">
            <v>800302</v>
          </cell>
          <cell r="H1691" t="str">
            <v>خدمات فني</v>
          </cell>
          <cell r="P1691" t="str">
            <v>233</v>
          </cell>
        </row>
        <row r="1692">
          <cell r="A1692">
            <v>2279</v>
          </cell>
          <cell r="B1692" t="str">
            <v>881004800107</v>
          </cell>
          <cell r="C1692" t="str">
            <v>881</v>
          </cell>
          <cell r="D1692" t="str">
            <v>881004</v>
          </cell>
          <cell r="E1692" t="str">
            <v>هزينه هاي كاركنان</v>
          </cell>
          <cell r="F1692" t="str">
            <v>پوشاك و لوازم ايمني</v>
          </cell>
          <cell r="G1692" t="str">
            <v>800107</v>
          </cell>
          <cell r="H1692" t="str">
            <v>خط گيج</v>
          </cell>
          <cell r="P1692" t="str">
            <v>227</v>
          </cell>
        </row>
        <row r="1693">
          <cell r="A1693">
            <v>2279</v>
          </cell>
          <cell r="B1693" t="str">
            <v>881004800201</v>
          </cell>
          <cell r="C1693" t="str">
            <v>881</v>
          </cell>
          <cell r="D1693" t="str">
            <v>881004</v>
          </cell>
          <cell r="E1693" t="str">
            <v>هزينه هاي كاركنان</v>
          </cell>
          <cell r="F1693" t="str">
            <v>پوشاك و لوازم ايمني</v>
          </cell>
          <cell r="G1693" t="str">
            <v>800201</v>
          </cell>
          <cell r="H1693" t="str">
            <v>عمومي تحقيقات و مهندسي</v>
          </cell>
          <cell r="P1693" t="str">
            <v>227</v>
          </cell>
        </row>
        <row r="1694">
          <cell r="A1694">
            <v>2279</v>
          </cell>
          <cell r="B1694" t="str">
            <v>881004800104</v>
          </cell>
          <cell r="C1694" t="str">
            <v>881</v>
          </cell>
          <cell r="D1694" t="str">
            <v>881004</v>
          </cell>
          <cell r="E1694" t="str">
            <v>هزينه هاي كاركنان</v>
          </cell>
          <cell r="F1694" t="str">
            <v>پوشاك و لوازم ايمني</v>
          </cell>
          <cell r="G1694" t="str">
            <v>800104</v>
          </cell>
          <cell r="H1694" t="str">
            <v>کنترل کيفي</v>
          </cell>
          <cell r="P1694" t="str">
            <v>227</v>
          </cell>
        </row>
        <row r="1695">
          <cell r="A1695">
            <v>2330</v>
          </cell>
          <cell r="B1695" t="str">
            <v>881004800304</v>
          </cell>
          <cell r="C1695" t="str">
            <v>881</v>
          </cell>
          <cell r="D1695" t="str">
            <v>881004</v>
          </cell>
          <cell r="E1695" t="str">
            <v>هزينه هاي كاركنان</v>
          </cell>
          <cell r="F1695" t="str">
            <v>پوشاك و لوازم ايمني</v>
          </cell>
          <cell r="G1695" t="str">
            <v>800304</v>
          </cell>
          <cell r="H1695" t="str">
            <v>تدارکات و تامين قطعات</v>
          </cell>
          <cell r="P1695" t="str">
            <v>233</v>
          </cell>
        </row>
        <row r="1696">
          <cell r="A1696">
            <v>2279</v>
          </cell>
          <cell r="B1696" t="str">
            <v>881004800101</v>
          </cell>
          <cell r="C1696" t="str">
            <v>881</v>
          </cell>
          <cell r="D1696" t="str">
            <v>881004</v>
          </cell>
          <cell r="E1696" t="str">
            <v>هزينه هاي كاركنان</v>
          </cell>
          <cell r="F1696" t="str">
            <v>پوشاك و لوازم ايمني</v>
          </cell>
          <cell r="G1696" t="str">
            <v>800101</v>
          </cell>
          <cell r="H1696" t="str">
            <v>تحقيقات مهندسي</v>
          </cell>
          <cell r="P1696" t="str">
            <v>227</v>
          </cell>
        </row>
        <row r="1697">
          <cell r="A1697">
            <v>2279</v>
          </cell>
          <cell r="B1697" t="str">
            <v>881004800105</v>
          </cell>
          <cell r="C1697" t="str">
            <v>881</v>
          </cell>
          <cell r="D1697" t="str">
            <v>881004</v>
          </cell>
          <cell r="E1697" t="str">
            <v>هزينه هاي كاركنان</v>
          </cell>
          <cell r="F1697" t="str">
            <v>پوشاك و لوازم ايمني</v>
          </cell>
          <cell r="G1697" t="str">
            <v>800105</v>
          </cell>
          <cell r="H1697" t="str">
            <v>مترولوژي</v>
          </cell>
          <cell r="P1697" t="str">
            <v>227</v>
          </cell>
        </row>
        <row r="1698">
          <cell r="A1698">
            <v>2311</v>
          </cell>
          <cell r="B1698" t="str">
            <v>881004800305</v>
          </cell>
          <cell r="C1698" t="str">
            <v>881</v>
          </cell>
          <cell r="D1698" t="str">
            <v>881004</v>
          </cell>
          <cell r="E1698" t="str">
            <v>هزينه هاي كاركنان</v>
          </cell>
          <cell r="F1698" t="str">
            <v>پوشاك و لوازم ايمني</v>
          </cell>
          <cell r="G1698" t="str">
            <v>800305</v>
          </cell>
          <cell r="H1698" t="str">
            <v>طرح و توسعه سيستمها</v>
          </cell>
          <cell r="P1698" t="str">
            <v>231</v>
          </cell>
        </row>
        <row r="1699">
          <cell r="A1699">
            <v>2279</v>
          </cell>
          <cell r="B1699" t="str">
            <v>881004800102</v>
          </cell>
          <cell r="C1699" t="str">
            <v>881</v>
          </cell>
          <cell r="D1699" t="str">
            <v>881004</v>
          </cell>
          <cell r="E1699" t="str">
            <v>هزينه هاي كاركنان</v>
          </cell>
          <cell r="F1699" t="str">
            <v>پوشاك و لوازم ايمني</v>
          </cell>
          <cell r="G1699" t="str">
            <v>800102</v>
          </cell>
          <cell r="H1699" t="str">
            <v>عمليات حرارتي و آبکاري</v>
          </cell>
          <cell r="P1699" t="str">
            <v>227</v>
          </cell>
        </row>
        <row r="1700">
          <cell r="A1700">
            <v>2279</v>
          </cell>
          <cell r="B1700" t="str">
            <v>881004800106</v>
          </cell>
          <cell r="C1700" t="str">
            <v>881</v>
          </cell>
          <cell r="D1700" t="str">
            <v>881004</v>
          </cell>
          <cell r="E1700" t="str">
            <v>هزينه هاي كاركنان</v>
          </cell>
          <cell r="F1700" t="str">
            <v>پوشاك و لوازم ايمني</v>
          </cell>
          <cell r="G1700" t="str">
            <v>800106</v>
          </cell>
          <cell r="H1700" t="str">
            <v>تست مواد وشيمي</v>
          </cell>
          <cell r="P1700" t="str">
            <v>227</v>
          </cell>
        </row>
        <row r="1701">
          <cell r="A1701">
            <v>2239</v>
          </cell>
          <cell r="B1701" t="str">
            <v>881004800200</v>
          </cell>
          <cell r="C1701" t="str">
            <v>881</v>
          </cell>
          <cell r="D1701" t="str">
            <v>881004</v>
          </cell>
          <cell r="E1701" t="str">
            <v>هزينه هاي كاركنان</v>
          </cell>
          <cell r="F1701" t="str">
            <v>پوشاك و لوازم ايمني</v>
          </cell>
          <cell r="G1701" t="str">
            <v>800200</v>
          </cell>
          <cell r="H1701" t="str">
            <v>عمومي مونتاژ</v>
          </cell>
          <cell r="P1701" t="str">
            <v>223</v>
          </cell>
        </row>
        <row r="1702">
          <cell r="A1702">
            <v>2279</v>
          </cell>
          <cell r="B1702" t="str">
            <v>881004800203</v>
          </cell>
          <cell r="C1702" t="str">
            <v>881</v>
          </cell>
          <cell r="D1702" t="str">
            <v>881004</v>
          </cell>
          <cell r="E1702" t="str">
            <v>هزينه هاي كاركنان</v>
          </cell>
          <cell r="F1702" t="str">
            <v>پوشاك و لوازم ايمني</v>
          </cell>
          <cell r="G1702" t="str">
            <v>800203</v>
          </cell>
          <cell r="H1702" t="str">
            <v>عمومي کنترل کيفي</v>
          </cell>
          <cell r="P1702" t="str">
            <v>227</v>
          </cell>
        </row>
        <row r="1703">
          <cell r="A1703">
            <v>2279</v>
          </cell>
          <cell r="B1703" t="str">
            <v>881004800206</v>
          </cell>
          <cell r="C1703" t="str">
            <v>881</v>
          </cell>
          <cell r="D1703" t="str">
            <v>881004</v>
          </cell>
          <cell r="E1703" t="str">
            <v>هزينه هاي كاركنان</v>
          </cell>
          <cell r="F1703" t="str">
            <v>پوشاك و لوازم ايمني</v>
          </cell>
          <cell r="G1703" t="str">
            <v>800206</v>
          </cell>
          <cell r="H1703" t="str">
            <v>عمومي خط گيج</v>
          </cell>
          <cell r="P1703" t="str">
            <v>227</v>
          </cell>
        </row>
        <row r="1704">
          <cell r="A1704">
            <v>2411</v>
          </cell>
          <cell r="B1704" t="str">
            <v>881006800403</v>
          </cell>
          <cell r="C1704" t="str">
            <v>881</v>
          </cell>
          <cell r="D1704" t="str">
            <v>881006</v>
          </cell>
          <cell r="E1704" t="str">
            <v>هزينه هاي كاركنان</v>
          </cell>
          <cell r="F1704" t="str">
            <v>ورزش</v>
          </cell>
          <cell r="G1704" t="str">
            <v>800403</v>
          </cell>
          <cell r="H1704" t="str">
            <v>امو ر اداري</v>
          </cell>
          <cell r="P1704" t="str">
            <v>241</v>
          </cell>
        </row>
        <row r="1705">
          <cell r="A1705">
            <v>2279</v>
          </cell>
          <cell r="B1705" t="str">
            <v>881006800103</v>
          </cell>
          <cell r="C1705" t="str">
            <v>881</v>
          </cell>
          <cell r="D1705" t="str">
            <v>881006</v>
          </cell>
          <cell r="E1705" t="str">
            <v>هزينه هاي كاركنان</v>
          </cell>
          <cell r="F1705" t="str">
            <v>ورزش</v>
          </cell>
          <cell r="G1705" t="str">
            <v>800103</v>
          </cell>
          <cell r="H1705" t="str">
            <v>مرکز ساخت و توليد</v>
          </cell>
          <cell r="P1705" t="str">
            <v>227</v>
          </cell>
        </row>
        <row r="1706">
          <cell r="A1706">
            <v>2411</v>
          </cell>
          <cell r="B1706" t="str">
            <v>881006800401</v>
          </cell>
          <cell r="C1706" t="str">
            <v>881</v>
          </cell>
          <cell r="D1706" t="str">
            <v>881006</v>
          </cell>
          <cell r="E1706" t="str">
            <v>هزينه هاي كاركنان</v>
          </cell>
          <cell r="F1706" t="str">
            <v>ورزش</v>
          </cell>
          <cell r="G1706" t="str">
            <v>800401</v>
          </cell>
          <cell r="H1706" t="str">
            <v>مديريت</v>
          </cell>
          <cell r="P1706" t="str">
            <v>241</v>
          </cell>
        </row>
        <row r="1707">
          <cell r="A1707">
            <v>2239</v>
          </cell>
          <cell r="B1707" t="str">
            <v>881006800100</v>
          </cell>
          <cell r="C1707" t="str">
            <v>881</v>
          </cell>
          <cell r="D1707" t="str">
            <v>881006</v>
          </cell>
          <cell r="E1707" t="str">
            <v>هزينه هاي كاركنان</v>
          </cell>
          <cell r="F1707" t="str">
            <v>ورزش</v>
          </cell>
          <cell r="G1707" t="str">
            <v>800100</v>
          </cell>
          <cell r="H1707" t="str">
            <v>مونتاژ</v>
          </cell>
          <cell r="P1707" t="str">
            <v>223</v>
          </cell>
        </row>
        <row r="1708">
          <cell r="A1708">
            <v>2330</v>
          </cell>
          <cell r="B1708" t="str">
            <v>881006800303</v>
          </cell>
          <cell r="C1708" t="str">
            <v>881</v>
          </cell>
          <cell r="D1708" t="str">
            <v>881006</v>
          </cell>
          <cell r="E1708" t="str">
            <v>هزينه هاي كاركنان</v>
          </cell>
          <cell r="F1708" t="str">
            <v>ورزش</v>
          </cell>
          <cell r="G1708" t="str">
            <v>800303</v>
          </cell>
          <cell r="H1708" t="str">
            <v>برنامه ريزي</v>
          </cell>
          <cell r="P1708" t="str">
            <v>233</v>
          </cell>
        </row>
        <row r="1709">
          <cell r="A1709">
            <v>2279</v>
          </cell>
          <cell r="B1709" t="str">
            <v>881006800104</v>
          </cell>
          <cell r="C1709" t="str">
            <v>881</v>
          </cell>
          <cell r="D1709" t="str">
            <v>881006</v>
          </cell>
          <cell r="E1709" t="str">
            <v>هزينه هاي كاركنان</v>
          </cell>
          <cell r="F1709" t="str">
            <v>ورزش</v>
          </cell>
          <cell r="G1709" t="str">
            <v>800104</v>
          </cell>
          <cell r="H1709" t="str">
            <v>کنترل کيفي</v>
          </cell>
          <cell r="P1709" t="str">
            <v>227</v>
          </cell>
        </row>
        <row r="1710">
          <cell r="A1710">
            <v>2330</v>
          </cell>
          <cell r="B1710" t="str">
            <v>881006800302</v>
          </cell>
          <cell r="C1710" t="str">
            <v>881</v>
          </cell>
          <cell r="D1710" t="str">
            <v>881006</v>
          </cell>
          <cell r="E1710" t="str">
            <v>هزينه هاي كاركنان</v>
          </cell>
          <cell r="F1710" t="str">
            <v>ورزش</v>
          </cell>
          <cell r="G1710" t="str">
            <v>800302</v>
          </cell>
          <cell r="H1710" t="str">
            <v>خدمات فني</v>
          </cell>
          <cell r="P1710" t="str">
            <v>233</v>
          </cell>
        </row>
        <row r="1711">
          <cell r="A1711">
            <v>2279</v>
          </cell>
          <cell r="B1711" t="str">
            <v>881006800202</v>
          </cell>
          <cell r="C1711" t="str">
            <v>881</v>
          </cell>
          <cell r="D1711" t="str">
            <v>881006</v>
          </cell>
          <cell r="E1711" t="str">
            <v>هزينه هاي كاركنان</v>
          </cell>
          <cell r="F1711" t="str">
            <v>ورزش</v>
          </cell>
          <cell r="G1711" t="str">
            <v>800202</v>
          </cell>
          <cell r="H1711" t="str">
            <v>عمومي ساخت و توليد</v>
          </cell>
          <cell r="P1711" t="str">
            <v>227</v>
          </cell>
        </row>
        <row r="1712">
          <cell r="A1712">
            <v>2279</v>
          </cell>
          <cell r="B1712" t="str">
            <v>881006800107</v>
          </cell>
          <cell r="C1712" t="str">
            <v>881</v>
          </cell>
          <cell r="D1712" t="str">
            <v>881006</v>
          </cell>
          <cell r="E1712" t="str">
            <v>هزينه هاي كاركنان</v>
          </cell>
          <cell r="F1712" t="str">
            <v>ورزش</v>
          </cell>
          <cell r="G1712" t="str">
            <v>800107</v>
          </cell>
          <cell r="H1712" t="str">
            <v>خط گيج</v>
          </cell>
          <cell r="P1712" t="str">
            <v>227</v>
          </cell>
        </row>
        <row r="1713">
          <cell r="A1713">
            <v>2330</v>
          </cell>
          <cell r="B1713" t="str">
            <v>881006800301</v>
          </cell>
          <cell r="C1713" t="str">
            <v>881</v>
          </cell>
          <cell r="D1713" t="str">
            <v>881006</v>
          </cell>
          <cell r="E1713" t="str">
            <v>هزينه هاي كاركنان</v>
          </cell>
          <cell r="F1713" t="str">
            <v>ورزش</v>
          </cell>
          <cell r="G1713" t="str">
            <v>800301</v>
          </cell>
          <cell r="H1713" t="str">
            <v>حراست</v>
          </cell>
          <cell r="P1713" t="str">
            <v>233</v>
          </cell>
        </row>
        <row r="1714">
          <cell r="A1714">
            <v>2279</v>
          </cell>
          <cell r="B1714" t="str">
            <v>881006800101</v>
          </cell>
          <cell r="C1714" t="str">
            <v>881</v>
          </cell>
          <cell r="D1714" t="str">
            <v>881006</v>
          </cell>
          <cell r="E1714" t="str">
            <v>هزينه هاي كاركنان</v>
          </cell>
          <cell r="F1714" t="str">
            <v>ورزش</v>
          </cell>
          <cell r="G1714" t="str">
            <v>800101</v>
          </cell>
          <cell r="H1714" t="str">
            <v>تحقيقات مهندسي</v>
          </cell>
          <cell r="P1714" t="str">
            <v>227</v>
          </cell>
        </row>
        <row r="1715">
          <cell r="A1715">
            <v>2279</v>
          </cell>
          <cell r="B1715" t="str">
            <v>881006800105</v>
          </cell>
          <cell r="C1715" t="str">
            <v>881</v>
          </cell>
          <cell r="D1715" t="str">
            <v>881006</v>
          </cell>
          <cell r="E1715" t="str">
            <v>هزينه هاي كاركنان</v>
          </cell>
          <cell r="F1715" t="str">
            <v>ورزش</v>
          </cell>
          <cell r="G1715" t="str">
            <v>800105</v>
          </cell>
          <cell r="H1715" t="str">
            <v>مترولوژي</v>
          </cell>
          <cell r="P1715" t="str">
            <v>227</v>
          </cell>
        </row>
        <row r="1716">
          <cell r="A1716">
            <v>2411</v>
          </cell>
          <cell r="B1716" t="str">
            <v>881006800400</v>
          </cell>
          <cell r="C1716" t="str">
            <v>881</v>
          </cell>
          <cell r="D1716" t="str">
            <v>881006</v>
          </cell>
          <cell r="E1716" t="str">
            <v>هزينه هاي كاركنان</v>
          </cell>
          <cell r="F1716" t="str">
            <v>ورزش</v>
          </cell>
          <cell r="G1716" t="str">
            <v>800400</v>
          </cell>
          <cell r="H1716" t="str">
            <v>امور مالي</v>
          </cell>
          <cell r="P1716" t="str">
            <v>241</v>
          </cell>
        </row>
        <row r="1717">
          <cell r="A1717">
            <v>2330</v>
          </cell>
          <cell r="B1717" t="str">
            <v>881006800304</v>
          </cell>
          <cell r="C1717" t="str">
            <v>881</v>
          </cell>
          <cell r="D1717" t="str">
            <v>881006</v>
          </cell>
          <cell r="E1717" t="str">
            <v>هزينه هاي كاركنان</v>
          </cell>
          <cell r="F1717" t="str">
            <v>ورزش</v>
          </cell>
          <cell r="G1717" t="str">
            <v>800304</v>
          </cell>
          <cell r="H1717" t="str">
            <v>تدارکات و تامين قطعات</v>
          </cell>
          <cell r="P1717" t="str">
            <v>233</v>
          </cell>
        </row>
        <row r="1718">
          <cell r="A1718">
            <v>2239</v>
          </cell>
          <cell r="B1718" t="str">
            <v>881006800200</v>
          </cell>
          <cell r="C1718" t="str">
            <v>881</v>
          </cell>
          <cell r="D1718" t="str">
            <v>881006</v>
          </cell>
          <cell r="E1718" t="str">
            <v>هزينه هاي كاركنان</v>
          </cell>
          <cell r="F1718" t="str">
            <v>ورزش</v>
          </cell>
          <cell r="G1718" t="str">
            <v>800200</v>
          </cell>
          <cell r="H1718" t="str">
            <v>عمومي مونتاژ</v>
          </cell>
          <cell r="P1718" t="str">
            <v>223</v>
          </cell>
        </row>
        <row r="1719">
          <cell r="A1719">
            <v>2279</v>
          </cell>
          <cell r="B1719" t="str">
            <v>881006800203</v>
          </cell>
          <cell r="C1719" t="str">
            <v>881</v>
          </cell>
          <cell r="D1719" t="str">
            <v>881006</v>
          </cell>
          <cell r="E1719" t="str">
            <v>هزينه هاي كاركنان</v>
          </cell>
          <cell r="F1719" t="str">
            <v>ورزش</v>
          </cell>
          <cell r="G1719" t="str">
            <v>800203</v>
          </cell>
          <cell r="H1719" t="str">
            <v>عمومي کنترل کيفي</v>
          </cell>
          <cell r="P1719" t="str">
            <v>227</v>
          </cell>
        </row>
        <row r="1720">
          <cell r="A1720">
            <v>2279</v>
          </cell>
          <cell r="B1720" t="str">
            <v>881006800206</v>
          </cell>
          <cell r="C1720" t="str">
            <v>881</v>
          </cell>
          <cell r="D1720" t="str">
            <v>881006</v>
          </cell>
          <cell r="E1720" t="str">
            <v>هزينه هاي كاركنان</v>
          </cell>
          <cell r="F1720" t="str">
            <v>ورزش</v>
          </cell>
          <cell r="G1720" t="str">
            <v>800206</v>
          </cell>
          <cell r="H1720" t="str">
            <v>عمومي خط گيج</v>
          </cell>
          <cell r="P1720" t="str">
            <v>227</v>
          </cell>
        </row>
        <row r="1721">
          <cell r="A1721">
            <v>2529</v>
          </cell>
          <cell r="B1721" t="str">
            <v>881006800500</v>
          </cell>
          <cell r="C1721" t="str">
            <v>881</v>
          </cell>
          <cell r="D1721" t="str">
            <v>881006</v>
          </cell>
          <cell r="E1721" t="str">
            <v>هزينه هاي كاركنان</v>
          </cell>
          <cell r="F1721" t="str">
            <v>ورزش</v>
          </cell>
          <cell r="G1721" t="str">
            <v>800500</v>
          </cell>
          <cell r="H1721" t="str">
            <v>فروش</v>
          </cell>
          <cell r="P1721" t="str">
            <v>252</v>
          </cell>
        </row>
        <row r="1722">
          <cell r="A1722">
            <v>2279</v>
          </cell>
          <cell r="B1722" t="str">
            <v>881006800102</v>
          </cell>
          <cell r="C1722" t="str">
            <v>881</v>
          </cell>
          <cell r="D1722" t="str">
            <v>881006</v>
          </cell>
          <cell r="E1722" t="str">
            <v>هزينه هاي كاركنان</v>
          </cell>
          <cell r="F1722" t="str">
            <v>ورزش</v>
          </cell>
          <cell r="G1722" t="str">
            <v>800102</v>
          </cell>
          <cell r="H1722" t="str">
            <v>عمليات حرارتي و آبکاري</v>
          </cell>
          <cell r="P1722" t="str">
            <v>227</v>
          </cell>
        </row>
        <row r="1723">
          <cell r="A1723">
            <v>2279</v>
          </cell>
          <cell r="B1723" t="str">
            <v>881006800106</v>
          </cell>
          <cell r="C1723" t="str">
            <v>881</v>
          </cell>
          <cell r="D1723" t="str">
            <v>881006</v>
          </cell>
          <cell r="E1723" t="str">
            <v>هزينه هاي كاركنان</v>
          </cell>
          <cell r="F1723" t="str">
            <v>ورزش</v>
          </cell>
          <cell r="G1723" t="str">
            <v>800106</v>
          </cell>
          <cell r="H1723" t="str">
            <v>تست مواد وشيمي</v>
          </cell>
          <cell r="P1723" t="str">
            <v>227</v>
          </cell>
        </row>
        <row r="1724">
          <cell r="A1724">
            <v>2279</v>
          </cell>
          <cell r="B1724" t="str">
            <v>881006800201</v>
          </cell>
          <cell r="C1724" t="str">
            <v>881</v>
          </cell>
          <cell r="D1724" t="str">
            <v>881006</v>
          </cell>
          <cell r="E1724" t="str">
            <v>هزينه هاي كاركنان</v>
          </cell>
          <cell r="F1724" t="str">
            <v>ورزش</v>
          </cell>
          <cell r="G1724" t="str">
            <v>800201</v>
          </cell>
          <cell r="H1724" t="str">
            <v>عمومي تحقيقات و مهندسي</v>
          </cell>
          <cell r="P1724" t="str">
            <v>227</v>
          </cell>
        </row>
        <row r="1725">
          <cell r="A1725">
            <v>2330</v>
          </cell>
          <cell r="B1725" t="str">
            <v>881007800303</v>
          </cell>
          <cell r="C1725" t="str">
            <v>881</v>
          </cell>
          <cell r="D1725" t="str">
            <v>881007</v>
          </cell>
          <cell r="E1725" t="str">
            <v>هزينه هاي كاركنان</v>
          </cell>
          <cell r="F1725" t="str">
            <v>كمك هزينه ازدواج،تولد نوزاد و فوت اقوام</v>
          </cell>
          <cell r="G1725" t="str">
            <v>800303</v>
          </cell>
          <cell r="H1725" t="str">
            <v>برنامه ريزي</v>
          </cell>
          <cell r="P1725" t="str">
            <v>233</v>
          </cell>
        </row>
        <row r="1726">
          <cell r="A1726">
            <v>2279</v>
          </cell>
          <cell r="B1726" t="str">
            <v>881007800103</v>
          </cell>
          <cell r="C1726" t="str">
            <v>881</v>
          </cell>
          <cell r="D1726" t="str">
            <v>881007</v>
          </cell>
          <cell r="E1726" t="str">
            <v>هزينه هاي كاركنان</v>
          </cell>
          <cell r="F1726" t="str">
            <v>كمك هزينه ازدواج،تولد نوزاد و فوت اقوام</v>
          </cell>
          <cell r="G1726" t="str">
            <v>800103</v>
          </cell>
          <cell r="H1726" t="str">
            <v>مرکز ساخت و توليد</v>
          </cell>
          <cell r="P1726" t="str">
            <v>227</v>
          </cell>
        </row>
        <row r="1727">
          <cell r="A1727">
            <v>2330</v>
          </cell>
          <cell r="B1727" t="str">
            <v>881007800304</v>
          </cell>
          <cell r="C1727" t="str">
            <v>881</v>
          </cell>
          <cell r="D1727" t="str">
            <v>881007</v>
          </cell>
          <cell r="E1727" t="str">
            <v>هزينه هاي كاركنان</v>
          </cell>
          <cell r="F1727" t="str">
            <v>كمك هزينه ازدواج،تولد نوزاد و فوت اقوام</v>
          </cell>
          <cell r="G1727" t="str">
            <v>800304</v>
          </cell>
          <cell r="H1727" t="str">
            <v>تدارکات و تامين قطعات</v>
          </cell>
          <cell r="P1727" t="str">
            <v>233</v>
          </cell>
        </row>
        <row r="1728">
          <cell r="A1728">
            <v>2403</v>
          </cell>
          <cell r="B1728" t="str">
            <v>881007800400</v>
          </cell>
          <cell r="C1728" t="str">
            <v>881</v>
          </cell>
          <cell r="D1728" t="str">
            <v>881007</v>
          </cell>
          <cell r="E1728" t="str">
            <v>هزينه هاي كاركنان</v>
          </cell>
          <cell r="F1728" t="str">
            <v>كمك هزينه ازدواج،تولد نوزاد و فوت اقوام</v>
          </cell>
          <cell r="G1728" t="str">
            <v>800400</v>
          </cell>
          <cell r="H1728" t="str">
            <v>امور مالي</v>
          </cell>
          <cell r="P1728" t="str">
            <v>240</v>
          </cell>
        </row>
        <row r="1729">
          <cell r="A1729">
            <v>2239</v>
          </cell>
          <cell r="B1729" t="str">
            <v>881007800100</v>
          </cell>
          <cell r="C1729" t="str">
            <v>881</v>
          </cell>
          <cell r="D1729" t="str">
            <v>881007</v>
          </cell>
          <cell r="E1729" t="str">
            <v>هزينه هاي كاركنان</v>
          </cell>
          <cell r="F1729" t="str">
            <v>كمك هزينه ازدواج،تولد نوزاد و فوت اقوام</v>
          </cell>
          <cell r="G1729" t="str">
            <v>800100</v>
          </cell>
          <cell r="H1729" t="str">
            <v>مونتاژ</v>
          </cell>
          <cell r="P1729" t="str">
            <v>223</v>
          </cell>
        </row>
        <row r="1730">
          <cell r="A1730">
            <v>2403</v>
          </cell>
          <cell r="B1730" t="str">
            <v>881007800403</v>
          </cell>
          <cell r="C1730" t="str">
            <v>881</v>
          </cell>
          <cell r="D1730" t="str">
            <v>881007</v>
          </cell>
          <cell r="E1730" t="str">
            <v>هزينه هاي كاركنان</v>
          </cell>
          <cell r="F1730" t="str">
            <v>كمك هزينه ازدواج،تولد نوزاد و فوت اقوام</v>
          </cell>
          <cell r="G1730" t="str">
            <v>800403</v>
          </cell>
          <cell r="H1730" t="str">
            <v>امو ر اداري</v>
          </cell>
          <cell r="P1730" t="str">
            <v>240</v>
          </cell>
        </row>
        <row r="1731">
          <cell r="A1731">
            <v>2279</v>
          </cell>
          <cell r="B1731" t="str">
            <v>881007800104</v>
          </cell>
          <cell r="C1731" t="str">
            <v>881</v>
          </cell>
          <cell r="D1731" t="str">
            <v>881007</v>
          </cell>
          <cell r="E1731" t="str">
            <v>هزينه هاي كاركنان</v>
          </cell>
          <cell r="F1731" t="str">
            <v>كمك هزينه ازدواج،تولد نوزاد و فوت اقوام</v>
          </cell>
          <cell r="G1731" t="str">
            <v>800104</v>
          </cell>
          <cell r="H1731" t="str">
            <v>کنترل کيفي</v>
          </cell>
          <cell r="P1731" t="str">
            <v>227</v>
          </cell>
        </row>
        <row r="1732">
          <cell r="A1732">
            <v>2279</v>
          </cell>
          <cell r="B1732" t="str">
            <v>881007800101</v>
          </cell>
          <cell r="C1732" t="str">
            <v>881</v>
          </cell>
          <cell r="D1732" t="str">
            <v>881007</v>
          </cell>
          <cell r="E1732" t="str">
            <v>هزينه هاي كاركنان</v>
          </cell>
          <cell r="F1732" t="str">
            <v>كمك هزينه ازدواج،تولد نوزاد و فوت اقوام</v>
          </cell>
          <cell r="G1732" t="str">
            <v>800101</v>
          </cell>
          <cell r="H1732" t="str">
            <v>تحقيقات مهندسي</v>
          </cell>
          <cell r="P1732" t="str">
            <v>227</v>
          </cell>
        </row>
        <row r="1733">
          <cell r="A1733">
            <v>2279</v>
          </cell>
          <cell r="B1733" t="str">
            <v>881007800105</v>
          </cell>
          <cell r="C1733" t="str">
            <v>881</v>
          </cell>
          <cell r="D1733" t="str">
            <v>881007</v>
          </cell>
          <cell r="E1733" t="str">
            <v>هزينه هاي كاركنان</v>
          </cell>
          <cell r="F1733" t="str">
            <v>كمك هزينه ازدواج،تولد نوزاد و فوت اقوام</v>
          </cell>
          <cell r="G1733" t="str">
            <v>800105</v>
          </cell>
          <cell r="H1733" t="str">
            <v>مترولوژي</v>
          </cell>
          <cell r="P1733" t="str">
            <v>227</v>
          </cell>
        </row>
        <row r="1734">
          <cell r="A1734">
            <v>2330</v>
          </cell>
          <cell r="B1734" t="str">
            <v>881007800302</v>
          </cell>
          <cell r="C1734" t="str">
            <v>881</v>
          </cell>
          <cell r="D1734" t="str">
            <v>881007</v>
          </cell>
          <cell r="E1734" t="str">
            <v>هزينه هاي كاركنان</v>
          </cell>
          <cell r="F1734" t="str">
            <v>كمك هزينه ازدواج،تولد نوزاد و فوت اقوام</v>
          </cell>
          <cell r="G1734" t="str">
            <v>800302</v>
          </cell>
          <cell r="H1734" t="str">
            <v>خدمات فني</v>
          </cell>
          <cell r="P1734" t="str">
            <v>233</v>
          </cell>
        </row>
        <row r="1735">
          <cell r="A1735">
            <v>2330</v>
          </cell>
          <cell r="B1735" t="str">
            <v>881007800305</v>
          </cell>
          <cell r="C1735" t="str">
            <v>881</v>
          </cell>
          <cell r="D1735" t="str">
            <v>881007</v>
          </cell>
          <cell r="E1735" t="str">
            <v>هزينه هاي كاركنان</v>
          </cell>
          <cell r="F1735" t="str">
            <v>كمك هزينه ازدواج،تولد نوزاد و فوت اقوام</v>
          </cell>
          <cell r="G1735" t="str">
            <v>800305</v>
          </cell>
          <cell r="H1735" t="str">
            <v>طرح و توسعه سيستمها</v>
          </cell>
          <cell r="P1735" t="str">
            <v>233</v>
          </cell>
        </row>
        <row r="1736">
          <cell r="A1736">
            <v>2403</v>
          </cell>
          <cell r="B1736" t="str">
            <v>881007800401</v>
          </cell>
          <cell r="C1736" t="str">
            <v>881</v>
          </cell>
          <cell r="D1736" t="str">
            <v>881007</v>
          </cell>
          <cell r="E1736" t="str">
            <v>هزينه هاي كاركنان</v>
          </cell>
          <cell r="F1736" t="str">
            <v>كمك هزينه ازدواج،تولد نوزاد و فوت اقوام</v>
          </cell>
          <cell r="G1736" t="str">
            <v>800401</v>
          </cell>
          <cell r="H1736" t="str">
            <v>مديريت</v>
          </cell>
          <cell r="P1736" t="str">
            <v>240</v>
          </cell>
        </row>
        <row r="1737">
          <cell r="A1737">
            <v>2403</v>
          </cell>
          <cell r="B1737" t="str">
            <v>881007800402</v>
          </cell>
          <cell r="C1737" t="str">
            <v>881</v>
          </cell>
          <cell r="D1737" t="str">
            <v>881007</v>
          </cell>
          <cell r="E1737" t="str">
            <v>هزينه هاي كاركنان</v>
          </cell>
          <cell r="F1737" t="str">
            <v>كمك هزينه ازدواج،تولد نوزاد و فوت اقوام</v>
          </cell>
          <cell r="G1737" t="str">
            <v>800402</v>
          </cell>
          <cell r="H1737" t="str">
            <v>دفتر تهران</v>
          </cell>
          <cell r="P1737" t="str">
            <v>240</v>
          </cell>
        </row>
        <row r="1738">
          <cell r="A1738">
            <v>2429</v>
          </cell>
          <cell r="B1738" t="str">
            <v>881010800400</v>
          </cell>
          <cell r="C1738" t="str">
            <v>881</v>
          </cell>
          <cell r="D1738" t="str">
            <v>881010</v>
          </cell>
          <cell r="E1738" t="str">
            <v>هزينه هاي كاركنان</v>
          </cell>
          <cell r="F1738" t="str">
            <v>كسر تنخواه</v>
          </cell>
          <cell r="G1738" t="str">
            <v>800400</v>
          </cell>
          <cell r="H1738" t="str">
            <v>امور مالي</v>
          </cell>
          <cell r="P1738" t="str">
            <v>242</v>
          </cell>
        </row>
        <row r="1739">
          <cell r="A1739">
            <v>2300</v>
          </cell>
          <cell r="B1739" t="str">
            <v>881010800304</v>
          </cell>
          <cell r="C1739" t="str">
            <v>881</v>
          </cell>
          <cell r="D1739" t="str">
            <v>881010</v>
          </cell>
          <cell r="E1739" t="str">
            <v>هزينه هاي كاركنان</v>
          </cell>
          <cell r="F1739" t="str">
            <v>كسر تنخواه</v>
          </cell>
          <cell r="G1739" t="str">
            <v>800304</v>
          </cell>
          <cell r="H1739" t="str">
            <v>تدارکات و تامين قطعات</v>
          </cell>
          <cell r="P1739" t="str">
            <v>230</v>
          </cell>
        </row>
        <row r="1740">
          <cell r="A1740">
            <v>2429</v>
          </cell>
          <cell r="B1740" t="str">
            <v>881010800402</v>
          </cell>
          <cell r="C1740" t="str">
            <v>881</v>
          </cell>
          <cell r="D1740" t="str">
            <v>881010</v>
          </cell>
          <cell r="E1740" t="str">
            <v>هزينه هاي كاركنان</v>
          </cell>
          <cell r="F1740" t="str">
            <v>كسر تنخواه</v>
          </cell>
          <cell r="G1740" t="str">
            <v>800402</v>
          </cell>
          <cell r="H1740" t="str">
            <v>دفتر تهران</v>
          </cell>
          <cell r="P1740" t="str">
            <v>242</v>
          </cell>
        </row>
        <row r="1741">
          <cell r="A1741">
            <v>2412</v>
          </cell>
          <cell r="B1741" t="str">
            <v>881011800401</v>
          </cell>
          <cell r="C1741" t="str">
            <v>881</v>
          </cell>
          <cell r="D1741" t="str">
            <v>881011</v>
          </cell>
          <cell r="E1741" t="str">
            <v>هزينه هاي كاركنان</v>
          </cell>
          <cell r="F1741" t="str">
            <v>مكالمه تلفن(مزايا)</v>
          </cell>
          <cell r="G1741" t="str">
            <v>800401</v>
          </cell>
          <cell r="H1741" t="str">
            <v>مديريت</v>
          </cell>
          <cell r="P1741" t="str">
            <v>241</v>
          </cell>
        </row>
        <row r="1742">
          <cell r="A1742">
            <v>2279</v>
          </cell>
          <cell r="B1742" t="str">
            <v>881011800202</v>
          </cell>
          <cell r="C1742" t="str">
            <v>881</v>
          </cell>
          <cell r="D1742" t="str">
            <v>881011</v>
          </cell>
          <cell r="E1742" t="str">
            <v>هزينه هاي كاركنان</v>
          </cell>
          <cell r="F1742" t="str">
            <v>مكالمه تلفن(مزايا)</v>
          </cell>
          <cell r="G1742" t="str">
            <v>800202</v>
          </cell>
          <cell r="H1742" t="str">
            <v>عمومي ساخت و توليد</v>
          </cell>
          <cell r="P1742" t="str">
            <v>227</v>
          </cell>
        </row>
        <row r="1743">
          <cell r="A1743">
            <v>2412</v>
          </cell>
          <cell r="B1743" t="str">
            <v>881011800400</v>
          </cell>
          <cell r="C1743" t="str">
            <v>881</v>
          </cell>
          <cell r="D1743" t="str">
            <v>881011</v>
          </cell>
          <cell r="E1743" t="str">
            <v>هزينه هاي كاركنان</v>
          </cell>
          <cell r="F1743" t="str">
            <v>مكالمه تلفن(مزايا)</v>
          </cell>
          <cell r="G1743" t="str">
            <v>800400</v>
          </cell>
          <cell r="H1743" t="str">
            <v>امور مالي</v>
          </cell>
          <cell r="P1743" t="str">
            <v>241</v>
          </cell>
        </row>
        <row r="1744">
          <cell r="A1744">
            <v>2300</v>
          </cell>
          <cell r="B1744" t="str">
            <v>881011800304</v>
          </cell>
          <cell r="C1744" t="str">
            <v>881</v>
          </cell>
          <cell r="D1744" t="str">
            <v>881011</v>
          </cell>
          <cell r="E1744" t="str">
            <v>هزينه هاي كاركنان</v>
          </cell>
          <cell r="F1744" t="str">
            <v>مكالمه تلفن(مزايا)</v>
          </cell>
          <cell r="G1744" t="str">
            <v>800304</v>
          </cell>
          <cell r="H1744" t="str">
            <v>تدارکات و تامين قطعات</v>
          </cell>
          <cell r="P1744" t="str">
            <v>230</v>
          </cell>
        </row>
        <row r="1745">
          <cell r="A1745">
            <v>2529</v>
          </cell>
          <cell r="B1745" t="str">
            <v>881011800500</v>
          </cell>
          <cell r="C1745" t="str">
            <v>881</v>
          </cell>
          <cell r="D1745" t="str">
            <v>881011</v>
          </cell>
          <cell r="E1745" t="str">
            <v>هزينه هاي كاركنان</v>
          </cell>
          <cell r="F1745" t="str">
            <v>مكالمه تلفن(مزايا)</v>
          </cell>
          <cell r="G1745" t="str">
            <v>800500</v>
          </cell>
          <cell r="H1745" t="str">
            <v>فروش</v>
          </cell>
          <cell r="P1745" t="str">
            <v>252</v>
          </cell>
        </row>
        <row r="1746">
          <cell r="A1746">
            <v>2279</v>
          </cell>
          <cell r="B1746" t="str">
            <v>881011800201</v>
          </cell>
          <cell r="C1746" t="str">
            <v>881</v>
          </cell>
          <cell r="D1746" t="str">
            <v>881011</v>
          </cell>
          <cell r="E1746" t="str">
            <v>هزينه هاي كاركنان</v>
          </cell>
          <cell r="F1746" t="str">
            <v>مكالمه تلفن(مزايا)</v>
          </cell>
          <cell r="G1746" t="str">
            <v>800201</v>
          </cell>
          <cell r="H1746" t="str">
            <v>عمومي تحقيقات و مهندسي</v>
          </cell>
          <cell r="P1746" t="str">
            <v>227</v>
          </cell>
        </row>
        <row r="1747">
          <cell r="A1747">
            <v>2412</v>
          </cell>
          <cell r="B1747" t="str">
            <v>881011800403</v>
          </cell>
          <cell r="C1747" t="str">
            <v>881</v>
          </cell>
          <cell r="D1747" t="str">
            <v>881011</v>
          </cell>
          <cell r="E1747" t="str">
            <v>هزينه هاي كاركنان</v>
          </cell>
          <cell r="F1747" t="str">
            <v>مكالمه تلفن(مزايا)</v>
          </cell>
          <cell r="G1747" t="str">
            <v>800403</v>
          </cell>
          <cell r="H1747" t="str">
            <v>امو ر اداري</v>
          </cell>
          <cell r="P1747" t="str">
            <v>241</v>
          </cell>
        </row>
        <row r="1748">
          <cell r="A1748">
            <v>2300</v>
          </cell>
          <cell r="B1748" t="str">
            <v>881011800302</v>
          </cell>
          <cell r="C1748" t="str">
            <v>881</v>
          </cell>
          <cell r="D1748" t="str">
            <v>881011</v>
          </cell>
          <cell r="E1748" t="str">
            <v>هزينه هاي كاركنان</v>
          </cell>
          <cell r="F1748" t="str">
            <v>مكالمه تلفن(مزايا)</v>
          </cell>
          <cell r="G1748" t="str">
            <v>800302</v>
          </cell>
          <cell r="H1748" t="str">
            <v>خدمات فني</v>
          </cell>
          <cell r="P1748" t="str">
            <v>230</v>
          </cell>
        </row>
        <row r="1749">
          <cell r="A1749">
            <v>2300</v>
          </cell>
          <cell r="B1749" t="str">
            <v>881011800303</v>
          </cell>
          <cell r="C1749" t="str">
            <v>881</v>
          </cell>
          <cell r="D1749" t="str">
            <v>881011</v>
          </cell>
          <cell r="E1749" t="str">
            <v>هزينه هاي كاركنان</v>
          </cell>
          <cell r="F1749" t="str">
            <v>مكالمه تلفن(مزايا)</v>
          </cell>
          <cell r="G1749" t="str">
            <v>800303</v>
          </cell>
          <cell r="H1749" t="str">
            <v>برنامه ريزي</v>
          </cell>
          <cell r="P1749" t="str">
            <v>230</v>
          </cell>
        </row>
        <row r="1750">
          <cell r="A1750">
            <v>2279</v>
          </cell>
          <cell r="B1750" t="str">
            <v>881012800103</v>
          </cell>
          <cell r="C1750" t="str">
            <v>881</v>
          </cell>
          <cell r="D1750" t="str">
            <v>881012</v>
          </cell>
          <cell r="E1750" t="str">
            <v>هزينه هاي كاركنان</v>
          </cell>
          <cell r="F1750" t="str">
            <v>ساير هزينه هاي كاركنان</v>
          </cell>
          <cell r="G1750" t="str">
            <v>800103</v>
          </cell>
          <cell r="H1750" t="str">
            <v>مرکز ساخت و توليد</v>
          </cell>
          <cell r="P1750" t="str">
            <v>227</v>
          </cell>
        </row>
        <row r="1751">
          <cell r="A1751">
            <v>2429</v>
          </cell>
          <cell r="B1751" t="str">
            <v>881012800403</v>
          </cell>
          <cell r="C1751" t="str">
            <v>881</v>
          </cell>
          <cell r="D1751" t="str">
            <v>881012</v>
          </cell>
          <cell r="E1751" t="str">
            <v>هزينه هاي كاركنان</v>
          </cell>
          <cell r="F1751" t="str">
            <v>ساير هزينه هاي كاركنان</v>
          </cell>
          <cell r="G1751" t="str">
            <v>800403</v>
          </cell>
          <cell r="H1751" t="str">
            <v>امو ر اداري</v>
          </cell>
          <cell r="P1751" t="str">
            <v>242</v>
          </cell>
        </row>
        <row r="1752">
          <cell r="A1752">
            <v>2239</v>
          </cell>
          <cell r="B1752" t="str">
            <v>881012800100</v>
          </cell>
          <cell r="C1752" t="str">
            <v>881</v>
          </cell>
          <cell r="D1752" t="str">
            <v>881012</v>
          </cell>
          <cell r="E1752" t="str">
            <v>هزينه هاي كاركنان</v>
          </cell>
          <cell r="F1752" t="str">
            <v>ساير هزينه هاي كاركنان</v>
          </cell>
          <cell r="G1752" t="str">
            <v>800100</v>
          </cell>
          <cell r="H1752" t="str">
            <v>مونتاژ</v>
          </cell>
          <cell r="P1752" t="str">
            <v>223</v>
          </cell>
        </row>
        <row r="1753">
          <cell r="A1753">
            <v>2330</v>
          </cell>
          <cell r="B1753" t="str">
            <v>881012800303</v>
          </cell>
          <cell r="C1753" t="str">
            <v>881</v>
          </cell>
          <cell r="D1753" t="str">
            <v>881012</v>
          </cell>
          <cell r="E1753" t="str">
            <v>هزينه هاي كاركنان</v>
          </cell>
          <cell r="F1753" t="str">
            <v>ساير هزينه هاي كاركنان</v>
          </cell>
          <cell r="G1753" t="str">
            <v>800303</v>
          </cell>
          <cell r="H1753" t="str">
            <v>برنامه ريزي</v>
          </cell>
          <cell r="P1753" t="str">
            <v>233</v>
          </cell>
        </row>
        <row r="1754">
          <cell r="A1754">
            <v>2279</v>
          </cell>
          <cell r="B1754" t="str">
            <v>881012800107</v>
          </cell>
          <cell r="C1754" t="str">
            <v>881</v>
          </cell>
          <cell r="D1754" t="str">
            <v>881012</v>
          </cell>
          <cell r="E1754" t="str">
            <v>هزينه هاي كاركنان</v>
          </cell>
          <cell r="F1754" t="str">
            <v>ساير هزينه هاي كاركنان</v>
          </cell>
          <cell r="G1754" t="str">
            <v>800107</v>
          </cell>
          <cell r="H1754" t="str">
            <v>خط گيج</v>
          </cell>
          <cell r="P1754" t="str">
            <v>227</v>
          </cell>
        </row>
        <row r="1755">
          <cell r="A1755">
            <v>2279</v>
          </cell>
          <cell r="B1755" t="str">
            <v>881012800104</v>
          </cell>
          <cell r="C1755" t="str">
            <v>881</v>
          </cell>
          <cell r="D1755" t="str">
            <v>881012</v>
          </cell>
          <cell r="E1755" t="str">
            <v>هزينه هاي كاركنان</v>
          </cell>
          <cell r="F1755" t="str">
            <v>ساير هزينه هاي كاركنان</v>
          </cell>
          <cell r="G1755" t="str">
            <v>800104</v>
          </cell>
          <cell r="H1755" t="str">
            <v>کنترل کيفي</v>
          </cell>
          <cell r="P1755" t="str">
            <v>227</v>
          </cell>
        </row>
        <row r="1756">
          <cell r="A1756">
            <v>2330</v>
          </cell>
          <cell r="B1756" t="str">
            <v>881012800302</v>
          </cell>
          <cell r="C1756" t="str">
            <v>881</v>
          </cell>
          <cell r="D1756" t="str">
            <v>881012</v>
          </cell>
          <cell r="E1756" t="str">
            <v>هزينه هاي كاركنان</v>
          </cell>
          <cell r="F1756" t="str">
            <v>ساير هزينه هاي كاركنان</v>
          </cell>
          <cell r="G1756" t="str">
            <v>800302</v>
          </cell>
          <cell r="H1756" t="str">
            <v>خدمات فني</v>
          </cell>
          <cell r="P1756" t="str">
            <v>233</v>
          </cell>
        </row>
        <row r="1757">
          <cell r="A1757">
            <v>2279</v>
          </cell>
          <cell r="B1757" t="str">
            <v>881012800202</v>
          </cell>
          <cell r="C1757" t="str">
            <v>881</v>
          </cell>
          <cell r="D1757" t="str">
            <v>881012</v>
          </cell>
          <cell r="E1757" t="str">
            <v>هزينه هاي كاركنان</v>
          </cell>
          <cell r="F1757" t="str">
            <v>ساير هزينه هاي كاركنان</v>
          </cell>
          <cell r="G1757" t="str">
            <v>800202</v>
          </cell>
          <cell r="H1757" t="str">
            <v>عمومي ساخت و توليد</v>
          </cell>
          <cell r="P1757" t="str">
            <v>227</v>
          </cell>
        </row>
        <row r="1758">
          <cell r="A1758">
            <v>2429</v>
          </cell>
          <cell r="B1758" t="str">
            <v>881012800400</v>
          </cell>
          <cell r="C1758" t="str">
            <v>881</v>
          </cell>
          <cell r="D1758" t="str">
            <v>881012</v>
          </cell>
          <cell r="E1758" t="str">
            <v>هزينه هاي كاركنان</v>
          </cell>
          <cell r="F1758" t="str">
            <v>ساير هزينه هاي كاركنان</v>
          </cell>
          <cell r="G1758" t="str">
            <v>800400</v>
          </cell>
          <cell r="H1758" t="str">
            <v>امور مالي</v>
          </cell>
          <cell r="P1758" t="str">
            <v>242</v>
          </cell>
        </row>
        <row r="1759">
          <cell r="A1759">
            <v>2330</v>
          </cell>
          <cell r="B1759" t="str">
            <v>881012800304</v>
          </cell>
          <cell r="C1759" t="str">
            <v>881</v>
          </cell>
          <cell r="D1759" t="str">
            <v>881012</v>
          </cell>
          <cell r="E1759" t="str">
            <v>هزينه هاي كاركنان</v>
          </cell>
          <cell r="F1759" t="str">
            <v>ساير هزينه هاي كاركنان</v>
          </cell>
          <cell r="G1759" t="str">
            <v>800304</v>
          </cell>
          <cell r="H1759" t="str">
            <v>تدارکات و تامين قطعات</v>
          </cell>
          <cell r="P1759" t="str">
            <v>233</v>
          </cell>
        </row>
        <row r="1760">
          <cell r="A1760">
            <v>2429</v>
          </cell>
          <cell r="B1760" t="str">
            <v>881012800401</v>
          </cell>
          <cell r="C1760" t="str">
            <v>881</v>
          </cell>
          <cell r="D1760" t="str">
            <v>881012</v>
          </cell>
          <cell r="E1760" t="str">
            <v>هزينه هاي كاركنان</v>
          </cell>
          <cell r="F1760" t="str">
            <v>ساير هزينه هاي كاركنان</v>
          </cell>
          <cell r="G1760" t="str">
            <v>800401</v>
          </cell>
          <cell r="H1760" t="str">
            <v>مديريت</v>
          </cell>
          <cell r="P1760" t="str">
            <v>242</v>
          </cell>
        </row>
        <row r="1761">
          <cell r="A1761">
            <v>2330</v>
          </cell>
          <cell r="B1761" t="str">
            <v>881012800301</v>
          </cell>
          <cell r="C1761" t="str">
            <v>881</v>
          </cell>
          <cell r="D1761" t="str">
            <v>881012</v>
          </cell>
          <cell r="E1761" t="str">
            <v>هزينه هاي كاركنان</v>
          </cell>
          <cell r="F1761" t="str">
            <v>ساير هزينه هاي كاركنان</v>
          </cell>
          <cell r="G1761" t="str">
            <v>800301</v>
          </cell>
          <cell r="H1761" t="str">
            <v>حراست</v>
          </cell>
          <cell r="P1761" t="str">
            <v>233</v>
          </cell>
        </row>
        <row r="1762">
          <cell r="A1762">
            <v>2529</v>
          </cell>
          <cell r="B1762" t="str">
            <v>881012800500</v>
          </cell>
          <cell r="C1762" t="str">
            <v>881</v>
          </cell>
          <cell r="D1762" t="str">
            <v>881012</v>
          </cell>
          <cell r="E1762" t="str">
            <v>هزينه هاي كاركنان</v>
          </cell>
          <cell r="F1762" t="str">
            <v>ساير هزينه هاي كاركنان</v>
          </cell>
          <cell r="G1762" t="str">
            <v>800500</v>
          </cell>
          <cell r="H1762" t="str">
            <v>فروش</v>
          </cell>
          <cell r="P1762" t="str">
            <v>252</v>
          </cell>
        </row>
        <row r="1763">
          <cell r="A1763">
            <v>2279</v>
          </cell>
          <cell r="B1763" t="str">
            <v>881012800105</v>
          </cell>
          <cell r="C1763" t="str">
            <v>881</v>
          </cell>
          <cell r="D1763" t="str">
            <v>881012</v>
          </cell>
          <cell r="E1763" t="str">
            <v>هزينه هاي كاركنان</v>
          </cell>
          <cell r="F1763" t="str">
            <v>ساير هزينه هاي كاركنان</v>
          </cell>
          <cell r="G1763" t="str">
            <v>800105</v>
          </cell>
          <cell r="H1763" t="str">
            <v>مترولوژي</v>
          </cell>
          <cell r="P1763" t="str">
            <v>227</v>
          </cell>
        </row>
        <row r="1764">
          <cell r="A1764">
            <v>2279</v>
          </cell>
          <cell r="B1764" t="str">
            <v>881012800101</v>
          </cell>
          <cell r="C1764" t="str">
            <v>881</v>
          </cell>
          <cell r="D1764" t="str">
            <v>881012</v>
          </cell>
          <cell r="E1764" t="str">
            <v>هزينه هاي كاركنان</v>
          </cell>
          <cell r="F1764" t="str">
            <v>ساير هزينه هاي كاركنان</v>
          </cell>
          <cell r="G1764" t="str">
            <v>800101</v>
          </cell>
          <cell r="H1764" t="str">
            <v>تحقيقات مهندسي</v>
          </cell>
          <cell r="P1764" t="str">
            <v>227</v>
          </cell>
        </row>
        <row r="1765">
          <cell r="A1765">
            <v>2429</v>
          </cell>
          <cell r="B1765" t="str">
            <v>881012800402</v>
          </cell>
          <cell r="C1765" t="str">
            <v>881</v>
          </cell>
          <cell r="D1765" t="str">
            <v>881012</v>
          </cell>
          <cell r="E1765" t="str">
            <v>هزينه هاي كاركنان</v>
          </cell>
          <cell r="F1765" t="str">
            <v>ساير هزينه هاي كاركنان</v>
          </cell>
          <cell r="G1765" t="str">
            <v>800402</v>
          </cell>
          <cell r="H1765" t="str">
            <v>دفتر تهران</v>
          </cell>
          <cell r="P1765" t="str">
            <v>242</v>
          </cell>
        </row>
        <row r="1766">
          <cell r="A1766">
            <v>2330</v>
          </cell>
          <cell r="B1766" t="str">
            <v>881012800305</v>
          </cell>
          <cell r="C1766" t="str">
            <v>881</v>
          </cell>
          <cell r="D1766" t="str">
            <v>881012</v>
          </cell>
          <cell r="E1766" t="str">
            <v>هزينه هاي كاركنان</v>
          </cell>
          <cell r="F1766" t="str">
            <v>ساير هزينه هاي كاركنان</v>
          </cell>
          <cell r="G1766" t="str">
            <v>800305</v>
          </cell>
          <cell r="H1766" t="str">
            <v>طرح و توسعه سيستمها</v>
          </cell>
          <cell r="P1766" t="str">
            <v>233</v>
          </cell>
        </row>
        <row r="1767">
          <cell r="A1767">
            <v>2279</v>
          </cell>
          <cell r="B1767" t="str">
            <v>881012800102</v>
          </cell>
          <cell r="C1767" t="str">
            <v>881</v>
          </cell>
          <cell r="D1767" t="str">
            <v>881012</v>
          </cell>
          <cell r="E1767" t="str">
            <v>هزينه هاي كاركنان</v>
          </cell>
          <cell r="F1767" t="str">
            <v>ساير هزينه هاي كاركنان</v>
          </cell>
          <cell r="G1767" t="str">
            <v>800102</v>
          </cell>
          <cell r="H1767" t="str">
            <v>عمليات حرارتي و آبکاري</v>
          </cell>
          <cell r="P1767" t="str">
            <v>227</v>
          </cell>
        </row>
        <row r="1768">
          <cell r="A1768">
            <v>2279</v>
          </cell>
          <cell r="B1768" t="str">
            <v>881012800106</v>
          </cell>
          <cell r="C1768" t="str">
            <v>881</v>
          </cell>
          <cell r="D1768" t="str">
            <v>881012</v>
          </cell>
          <cell r="E1768" t="str">
            <v>هزينه هاي كاركنان</v>
          </cell>
          <cell r="F1768" t="str">
            <v>ساير هزينه هاي كاركنان</v>
          </cell>
          <cell r="G1768" t="str">
            <v>800106</v>
          </cell>
          <cell r="H1768" t="str">
            <v>تست مواد وشيمي</v>
          </cell>
          <cell r="P1768" t="str">
            <v>227</v>
          </cell>
        </row>
        <row r="1769">
          <cell r="A1769">
            <v>2239</v>
          </cell>
          <cell r="B1769" t="str">
            <v>881012800200</v>
          </cell>
          <cell r="C1769" t="str">
            <v>881</v>
          </cell>
          <cell r="D1769" t="str">
            <v>881012</v>
          </cell>
          <cell r="E1769" t="str">
            <v>هزينه هاي كاركنان</v>
          </cell>
          <cell r="F1769" t="str">
            <v>ساير هزينه هاي كاركنان</v>
          </cell>
          <cell r="G1769" t="str">
            <v>800200</v>
          </cell>
          <cell r="H1769" t="str">
            <v>عمومي مونتاژ</v>
          </cell>
          <cell r="P1769" t="str">
            <v>223</v>
          </cell>
        </row>
        <row r="1770">
          <cell r="A1770">
            <v>2279</v>
          </cell>
          <cell r="B1770" t="str">
            <v>881012800201</v>
          </cell>
          <cell r="C1770" t="str">
            <v>881</v>
          </cell>
          <cell r="D1770" t="str">
            <v>881012</v>
          </cell>
          <cell r="E1770" t="str">
            <v>هزينه هاي كاركنان</v>
          </cell>
          <cell r="F1770" t="str">
            <v>ساير هزينه هاي كاركنان</v>
          </cell>
          <cell r="G1770" t="str">
            <v>800201</v>
          </cell>
          <cell r="H1770" t="str">
            <v>عمومي تحقيقات و مهندسي</v>
          </cell>
          <cell r="P1770" t="str">
            <v>227</v>
          </cell>
        </row>
        <row r="1771">
          <cell r="A1771">
            <v>2279</v>
          </cell>
          <cell r="B1771" t="str">
            <v>881012800203</v>
          </cell>
          <cell r="C1771" t="str">
            <v>881</v>
          </cell>
          <cell r="D1771" t="str">
            <v>881012</v>
          </cell>
          <cell r="E1771" t="str">
            <v>هزينه هاي كاركنان</v>
          </cell>
          <cell r="F1771" t="str">
            <v>ساير هزينه هاي كاركنان</v>
          </cell>
          <cell r="G1771" t="str">
            <v>800203</v>
          </cell>
          <cell r="H1771" t="str">
            <v>عمومي کنترل کيفي</v>
          </cell>
          <cell r="P1771" t="str">
            <v>227</v>
          </cell>
        </row>
        <row r="1772">
          <cell r="A1772">
            <v>2279</v>
          </cell>
          <cell r="B1772" t="str">
            <v>881012800206</v>
          </cell>
          <cell r="C1772" t="str">
            <v>881</v>
          </cell>
          <cell r="D1772" t="str">
            <v>881012</v>
          </cell>
          <cell r="E1772" t="str">
            <v>هزينه هاي كاركنان</v>
          </cell>
          <cell r="F1772" t="str">
            <v>ساير هزينه هاي كاركنان</v>
          </cell>
          <cell r="G1772" t="str">
            <v>800206</v>
          </cell>
          <cell r="H1772" t="str">
            <v>عمومي خط گيج</v>
          </cell>
          <cell r="P1772" t="str">
            <v>227</v>
          </cell>
        </row>
        <row r="1773">
          <cell r="A1773">
            <v>2264</v>
          </cell>
          <cell r="B1773" t="str">
            <v>882001800103</v>
          </cell>
          <cell r="C1773" t="str">
            <v>882</v>
          </cell>
          <cell r="D1773" t="str">
            <v>882001</v>
          </cell>
          <cell r="E1773" t="str">
            <v>هزينه هاي عملياتي</v>
          </cell>
          <cell r="F1773" t="str">
            <v>تعميرونگهداري ماشين آلات</v>
          </cell>
          <cell r="G1773" t="str">
            <v>800103</v>
          </cell>
          <cell r="H1773" t="str">
            <v>مرکز ساخت و توليد</v>
          </cell>
          <cell r="P1773" t="str">
            <v>226</v>
          </cell>
        </row>
        <row r="1774">
          <cell r="A1774">
            <v>2310</v>
          </cell>
          <cell r="B1774" t="str">
            <v>882001800303</v>
          </cell>
          <cell r="C1774" t="str">
            <v>882</v>
          </cell>
          <cell r="D1774" t="str">
            <v>882001</v>
          </cell>
          <cell r="E1774" t="str">
            <v>هزينه هاي عملياتي</v>
          </cell>
          <cell r="F1774" t="str">
            <v>تعميرونگهداري ماشين آلات</v>
          </cell>
          <cell r="G1774" t="str">
            <v>800303</v>
          </cell>
          <cell r="H1774" t="str">
            <v>برنامه ريزي</v>
          </cell>
          <cell r="P1774" t="str">
            <v>231</v>
          </cell>
        </row>
        <row r="1775">
          <cell r="A1775">
            <v>2264</v>
          </cell>
          <cell r="B1775" t="str">
            <v>882001800107</v>
          </cell>
          <cell r="C1775" t="str">
            <v>882</v>
          </cell>
          <cell r="D1775" t="str">
            <v>882001</v>
          </cell>
          <cell r="E1775" t="str">
            <v>هزينه هاي عملياتي</v>
          </cell>
          <cell r="F1775" t="str">
            <v>تعميرونگهداري ماشين آلات</v>
          </cell>
          <cell r="G1775" t="str">
            <v>800107</v>
          </cell>
          <cell r="H1775" t="str">
            <v>خط گيج</v>
          </cell>
          <cell r="P1775" t="str">
            <v>226</v>
          </cell>
        </row>
        <row r="1776">
          <cell r="A1776">
            <v>2264</v>
          </cell>
          <cell r="B1776" t="str">
            <v>882001800105</v>
          </cell>
          <cell r="C1776" t="str">
            <v>882</v>
          </cell>
          <cell r="D1776" t="str">
            <v>882001</v>
          </cell>
          <cell r="E1776" t="str">
            <v>هزينه هاي عملياتي</v>
          </cell>
          <cell r="F1776" t="str">
            <v>تعميرونگهداري ماشين آلات</v>
          </cell>
          <cell r="G1776" t="str">
            <v>800105</v>
          </cell>
          <cell r="H1776" t="str">
            <v>مترولوژي</v>
          </cell>
          <cell r="P1776" t="str">
            <v>226</v>
          </cell>
        </row>
        <row r="1777">
          <cell r="A1777">
            <v>2264</v>
          </cell>
          <cell r="B1777" t="str">
            <v>882001800106</v>
          </cell>
          <cell r="C1777" t="str">
            <v>882</v>
          </cell>
          <cell r="D1777" t="str">
            <v>882001</v>
          </cell>
          <cell r="E1777" t="str">
            <v>هزينه هاي عملياتي</v>
          </cell>
          <cell r="F1777" t="str">
            <v>تعميرونگهداري ماشين آلات</v>
          </cell>
          <cell r="G1777" t="str">
            <v>800106</v>
          </cell>
          <cell r="H1777" t="str">
            <v>تست مواد وشيمي</v>
          </cell>
          <cell r="P1777" t="str">
            <v>226</v>
          </cell>
        </row>
        <row r="1778">
          <cell r="A1778">
            <v>2310</v>
          </cell>
          <cell r="B1778" t="str">
            <v>882001800302</v>
          </cell>
          <cell r="C1778" t="str">
            <v>882</v>
          </cell>
          <cell r="D1778" t="str">
            <v>882001</v>
          </cell>
          <cell r="E1778" t="str">
            <v>هزينه هاي عملياتي</v>
          </cell>
          <cell r="F1778" t="str">
            <v>تعميرونگهداري ماشين آلات</v>
          </cell>
          <cell r="G1778" t="str">
            <v>800302</v>
          </cell>
          <cell r="H1778" t="str">
            <v>خدمات فني</v>
          </cell>
          <cell r="P1778" t="str">
            <v>231</v>
          </cell>
        </row>
        <row r="1779">
          <cell r="A1779">
            <v>2264</v>
          </cell>
          <cell r="B1779" t="str">
            <v>882001800104</v>
          </cell>
          <cell r="C1779" t="str">
            <v>882</v>
          </cell>
          <cell r="D1779" t="str">
            <v>882001</v>
          </cell>
          <cell r="E1779" t="str">
            <v>هزينه هاي عملياتي</v>
          </cell>
          <cell r="F1779" t="str">
            <v>تعميرونگهداري ماشين آلات</v>
          </cell>
          <cell r="G1779" t="str">
            <v>800104</v>
          </cell>
          <cell r="H1779" t="str">
            <v>کنترل کيفي</v>
          </cell>
          <cell r="P1779" t="str">
            <v>226</v>
          </cell>
        </row>
        <row r="1780">
          <cell r="A1780">
            <v>2224</v>
          </cell>
          <cell r="B1780" t="str">
            <v>882001800100</v>
          </cell>
          <cell r="C1780" t="str">
            <v>882</v>
          </cell>
          <cell r="D1780" t="str">
            <v>882001</v>
          </cell>
          <cell r="E1780" t="str">
            <v>هزينه هاي عملياتي</v>
          </cell>
          <cell r="F1780" t="str">
            <v>تعميرونگهداري ماشين آلات</v>
          </cell>
          <cell r="G1780" t="str">
            <v>800100</v>
          </cell>
          <cell r="H1780" t="str">
            <v>مونتاژ</v>
          </cell>
          <cell r="P1780" t="str">
            <v>222</v>
          </cell>
        </row>
        <row r="1781">
          <cell r="A1781">
            <v>2264</v>
          </cell>
          <cell r="B1781" t="str">
            <v>882001800102</v>
          </cell>
          <cell r="C1781" t="str">
            <v>882</v>
          </cell>
          <cell r="D1781" t="str">
            <v>882001</v>
          </cell>
          <cell r="E1781" t="str">
            <v>هزينه هاي عملياتي</v>
          </cell>
          <cell r="F1781" t="str">
            <v>تعميرونگهداري ماشين آلات</v>
          </cell>
          <cell r="G1781" t="str">
            <v>800102</v>
          </cell>
          <cell r="H1781" t="str">
            <v>عمليات حرارتي و آبکاري</v>
          </cell>
          <cell r="P1781" t="str">
            <v>226</v>
          </cell>
        </row>
        <row r="1782">
          <cell r="A1782">
            <v>2310</v>
          </cell>
          <cell r="B1782" t="str">
            <v>882001800301</v>
          </cell>
          <cell r="C1782" t="str">
            <v>882</v>
          </cell>
          <cell r="D1782" t="str">
            <v>882001</v>
          </cell>
          <cell r="E1782" t="str">
            <v>هزينه هاي عملياتي</v>
          </cell>
          <cell r="F1782" t="str">
            <v>تعميرونگهداري ماشين آلات</v>
          </cell>
          <cell r="G1782" t="str">
            <v>800301</v>
          </cell>
          <cell r="H1782" t="str">
            <v>حراست</v>
          </cell>
          <cell r="P1782" t="str">
            <v>231</v>
          </cell>
        </row>
        <row r="1783">
          <cell r="A1783">
            <v>2310</v>
          </cell>
          <cell r="B1783" t="str">
            <v>882002800303</v>
          </cell>
          <cell r="C1783" t="str">
            <v>882</v>
          </cell>
          <cell r="D1783" t="str">
            <v>882002</v>
          </cell>
          <cell r="E1783" t="str">
            <v>هزينه هاي عملياتي</v>
          </cell>
          <cell r="F1783" t="str">
            <v>تعميرونگهداري اثاثيه ومنصوبات</v>
          </cell>
          <cell r="G1783" t="str">
            <v>800303</v>
          </cell>
          <cell r="H1783" t="str">
            <v>برنامه ريزي</v>
          </cell>
          <cell r="P1783" t="str">
            <v>231</v>
          </cell>
        </row>
        <row r="1784">
          <cell r="A1784">
            <v>2419</v>
          </cell>
          <cell r="B1784" t="str">
            <v>882002800403</v>
          </cell>
          <cell r="C1784" t="str">
            <v>882</v>
          </cell>
          <cell r="D1784" t="str">
            <v>882002</v>
          </cell>
          <cell r="E1784" t="str">
            <v>هزينه هاي عملياتي</v>
          </cell>
          <cell r="F1784" t="str">
            <v>تعميرونگهداري اثاثيه ومنصوبات</v>
          </cell>
          <cell r="G1784" t="str">
            <v>800403</v>
          </cell>
          <cell r="H1784" t="str">
            <v>امو ر اداري</v>
          </cell>
          <cell r="P1784" t="str">
            <v>241</v>
          </cell>
        </row>
        <row r="1785">
          <cell r="A1785">
            <v>2419</v>
          </cell>
          <cell r="B1785" t="str">
            <v>882002800400</v>
          </cell>
          <cell r="C1785" t="str">
            <v>882</v>
          </cell>
          <cell r="D1785" t="str">
            <v>882002</v>
          </cell>
          <cell r="E1785" t="str">
            <v>هزينه هاي عملياتي</v>
          </cell>
          <cell r="F1785" t="str">
            <v>تعميرونگهداري اثاثيه ومنصوبات</v>
          </cell>
          <cell r="G1785" t="str">
            <v>800400</v>
          </cell>
          <cell r="H1785" t="str">
            <v>امور مالي</v>
          </cell>
          <cell r="P1785" t="str">
            <v>241</v>
          </cell>
        </row>
        <row r="1786">
          <cell r="A1786">
            <v>2264</v>
          </cell>
          <cell r="B1786" t="str">
            <v>882002800103</v>
          </cell>
          <cell r="C1786" t="str">
            <v>882</v>
          </cell>
          <cell r="D1786" t="str">
            <v>882002</v>
          </cell>
          <cell r="E1786" t="str">
            <v>هزينه هاي عملياتي</v>
          </cell>
          <cell r="F1786" t="str">
            <v>تعميرونگهداري اثاثيه ومنصوبات</v>
          </cell>
          <cell r="G1786" t="str">
            <v>800103</v>
          </cell>
          <cell r="H1786" t="str">
            <v>مرکز ساخت و توليد</v>
          </cell>
          <cell r="P1786" t="str">
            <v>226</v>
          </cell>
        </row>
        <row r="1787">
          <cell r="A1787">
            <v>2264</v>
          </cell>
          <cell r="B1787" t="str">
            <v>882002800102</v>
          </cell>
          <cell r="C1787" t="str">
            <v>882</v>
          </cell>
          <cell r="D1787" t="str">
            <v>882002</v>
          </cell>
          <cell r="E1787" t="str">
            <v>هزينه هاي عملياتي</v>
          </cell>
          <cell r="F1787" t="str">
            <v>تعميرونگهداري اثاثيه ومنصوبات</v>
          </cell>
          <cell r="G1787" t="str">
            <v>800102</v>
          </cell>
          <cell r="H1787" t="str">
            <v>عمليات حرارتي و آبکاري</v>
          </cell>
          <cell r="P1787" t="str">
            <v>226</v>
          </cell>
        </row>
        <row r="1788">
          <cell r="A1788">
            <v>2310</v>
          </cell>
          <cell r="B1788" t="str">
            <v>882002800300</v>
          </cell>
          <cell r="C1788" t="str">
            <v>882</v>
          </cell>
          <cell r="D1788" t="str">
            <v>882002</v>
          </cell>
          <cell r="E1788" t="str">
            <v>هزينه هاي عملياتي</v>
          </cell>
          <cell r="F1788" t="str">
            <v>تعميرونگهداري اثاثيه ومنصوبات</v>
          </cell>
          <cell r="G1788" t="str">
            <v>800300</v>
          </cell>
          <cell r="H1788" t="str">
            <v>کانتين</v>
          </cell>
          <cell r="P1788" t="str">
            <v>231</v>
          </cell>
        </row>
        <row r="1789">
          <cell r="A1789">
            <v>2419</v>
          </cell>
          <cell r="B1789" t="str">
            <v>882002800402</v>
          </cell>
          <cell r="C1789" t="str">
            <v>882</v>
          </cell>
          <cell r="D1789" t="str">
            <v>882002</v>
          </cell>
          <cell r="E1789" t="str">
            <v>هزينه هاي عملياتي</v>
          </cell>
          <cell r="F1789" t="str">
            <v>تعميرونگهداري اثاثيه ومنصوبات</v>
          </cell>
          <cell r="G1789" t="str">
            <v>800402</v>
          </cell>
          <cell r="H1789" t="str">
            <v>دفتر تهران</v>
          </cell>
          <cell r="P1789" t="str">
            <v>241</v>
          </cell>
        </row>
        <row r="1790">
          <cell r="A1790">
            <v>2310</v>
          </cell>
          <cell r="B1790" t="str">
            <v>882002800302</v>
          </cell>
          <cell r="C1790" t="str">
            <v>882</v>
          </cell>
          <cell r="D1790" t="str">
            <v>882002</v>
          </cell>
          <cell r="E1790" t="str">
            <v>هزينه هاي عملياتي</v>
          </cell>
          <cell r="F1790" t="str">
            <v>تعميرونگهداري اثاثيه ومنصوبات</v>
          </cell>
          <cell r="G1790" t="str">
            <v>800302</v>
          </cell>
          <cell r="H1790" t="str">
            <v>خدمات فني</v>
          </cell>
          <cell r="P1790" t="str">
            <v>231</v>
          </cell>
        </row>
        <row r="1791">
          <cell r="A1791">
            <v>2310</v>
          </cell>
          <cell r="B1791" t="str">
            <v>882002800304</v>
          </cell>
          <cell r="C1791" t="str">
            <v>882</v>
          </cell>
          <cell r="D1791" t="str">
            <v>882002</v>
          </cell>
          <cell r="E1791" t="str">
            <v>هزينه هاي عملياتي</v>
          </cell>
          <cell r="F1791" t="str">
            <v>تعميرونگهداري اثاثيه ومنصوبات</v>
          </cell>
          <cell r="G1791" t="str">
            <v>800304</v>
          </cell>
          <cell r="H1791" t="str">
            <v>تدارکات و تامين قطعات</v>
          </cell>
          <cell r="P1791" t="str">
            <v>231</v>
          </cell>
        </row>
        <row r="1792">
          <cell r="A1792">
            <v>2224</v>
          </cell>
          <cell r="B1792" t="str">
            <v>882002800100</v>
          </cell>
          <cell r="C1792" t="str">
            <v>882</v>
          </cell>
          <cell r="D1792" t="str">
            <v>882002</v>
          </cell>
          <cell r="E1792" t="str">
            <v>هزينه هاي عملياتي</v>
          </cell>
          <cell r="F1792" t="str">
            <v>تعميرونگهداري اثاثيه ومنصوبات</v>
          </cell>
          <cell r="G1792" t="str">
            <v>800100</v>
          </cell>
          <cell r="H1792" t="str">
            <v>مونتاژ</v>
          </cell>
          <cell r="P1792" t="str">
            <v>222</v>
          </cell>
        </row>
        <row r="1793">
          <cell r="A1793">
            <v>2310</v>
          </cell>
          <cell r="B1793" t="str">
            <v>882002800305</v>
          </cell>
          <cell r="C1793" t="str">
            <v>882</v>
          </cell>
          <cell r="D1793" t="str">
            <v>882002</v>
          </cell>
          <cell r="E1793" t="str">
            <v>هزينه هاي عملياتي</v>
          </cell>
          <cell r="F1793" t="str">
            <v>تعميرونگهداري اثاثيه ومنصوبات</v>
          </cell>
          <cell r="G1793" t="str">
            <v>800305</v>
          </cell>
          <cell r="H1793" t="str">
            <v>طرح و توسعه سيستمها</v>
          </cell>
          <cell r="P1793" t="str">
            <v>231</v>
          </cell>
        </row>
        <row r="1794">
          <cell r="A1794">
            <v>2310</v>
          </cell>
          <cell r="B1794" t="str">
            <v>882002800301</v>
          </cell>
          <cell r="C1794" t="str">
            <v>882</v>
          </cell>
          <cell r="D1794" t="str">
            <v>882002</v>
          </cell>
          <cell r="E1794" t="str">
            <v>هزينه هاي عملياتي</v>
          </cell>
          <cell r="F1794" t="str">
            <v>تعميرونگهداري اثاثيه ومنصوبات</v>
          </cell>
          <cell r="G1794" t="str">
            <v>800301</v>
          </cell>
          <cell r="H1794" t="str">
            <v>حراست</v>
          </cell>
          <cell r="P1794" t="str">
            <v>231</v>
          </cell>
        </row>
        <row r="1795">
          <cell r="A1795">
            <v>2264</v>
          </cell>
          <cell r="B1795" t="str">
            <v>882002800106</v>
          </cell>
          <cell r="C1795" t="str">
            <v>882</v>
          </cell>
          <cell r="D1795" t="str">
            <v>882002</v>
          </cell>
          <cell r="E1795" t="str">
            <v>هزينه هاي عملياتي</v>
          </cell>
          <cell r="F1795" t="str">
            <v>تعميرونگهداري اثاثيه ومنصوبات</v>
          </cell>
          <cell r="G1795" t="str">
            <v>800106</v>
          </cell>
          <cell r="H1795" t="str">
            <v>تست مواد وشيمي</v>
          </cell>
          <cell r="P1795" t="str">
            <v>226</v>
          </cell>
        </row>
        <row r="1796">
          <cell r="A1796">
            <v>2419</v>
          </cell>
          <cell r="B1796" t="str">
            <v>882002800401</v>
          </cell>
          <cell r="C1796" t="str">
            <v>882</v>
          </cell>
          <cell r="D1796" t="str">
            <v>882002</v>
          </cell>
          <cell r="E1796" t="str">
            <v>هزينه هاي عملياتي</v>
          </cell>
          <cell r="F1796" t="str">
            <v>تعميرونگهداري اثاثيه ومنصوبات</v>
          </cell>
          <cell r="G1796" t="str">
            <v>800401</v>
          </cell>
          <cell r="H1796" t="str">
            <v>مديريت</v>
          </cell>
          <cell r="P1796" t="str">
            <v>241</v>
          </cell>
        </row>
        <row r="1797">
          <cell r="A1797">
            <v>2264</v>
          </cell>
          <cell r="B1797" t="str">
            <v>882002800201</v>
          </cell>
          <cell r="C1797" t="str">
            <v>882</v>
          </cell>
          <cell r="D1797" t="str">
            <v>882002</v>
          </cell>
          <cell r="E1797" t="str">
            <v>هزينه هاي عملياتي</v>
          </cell>
          <cell r="F1797" t="str">
            <v>تعميرونگهداري اثاثيه ومنصوبات</v>
          </cell>
          <cell r="G1797" t="str">
            <v>800201</v>
          </cell>
          <cell r="H1797" t="str">
            <v>عمومي تحقيقات و مهندسي</v>
          </cell>
          <cell r="P1797" t="str">
            <v>226</v>
          </cell>
        </row>
        <row r="1798">
          <cell r="A1798">
            <v>2264</v>
          </cell>
          <cell r="B1798" t="str">
            <v>882002800104</v>
          </cell>
          <cell r="C1798" t="str">
            <v>882</v>
          </cell>
          <cell r="D1798" t="str">
            <v>882002</v>
          </cell>
          <cell r="E1798" t="str">
            <v>هزينه هاي عملياتي</v>
          </cell>
          <cell r="F1798" t="str">
            <v>تعميرونگهداري اثاثيه ومنصوبات</v>
          </cell>
          <cell r="G1798" t="str">
            <v>800104</v>
          </cell>
          <cell r="H1798" t="str">
            <v>کنترل کيفي</v>
          </cell>
          <cell r="P1798" t="str">
            <v>226</v>
          </cell>
        </row>
        <row r="1799">
          <cell r="A1799">
            <v>2264</v>
          </cell>
          <cell r="B1799" t="str">
            <v>882002800107</v>
          </cell>
          <cell r="C1799" t="str">
            <v>882</v>
          </cell>
          <cell r="D1799" t="str">
            <v>882002</v>
          </cell>
          <cell r="E1799" t="str">
            <v>هزينه هاي عملياتي</v>
          </cell>
          <cell r="F1799" t="str">
            <v>تعميرونگهداري اثاثيه ومنصوبات</v>
          </cell>
          <cell r="G1799" t="str">
            <v>800107</v>
          </cell>
          <cell r="H1799" t="str">
            <v>خط گيج</v>
          </cell>
          <cell r="P1799" t="str">
            <v>226</v>
          </cell>
        </row>
        <row r="1800">
          <cell r="A1800">
            <v>2264</v>
          </cell>
          <cell r="B1800" t="str">
            <v>882003800103</v>
          </cell>
          <cell r="C1800" t="str">
            <v>882</v>
          </cell>
          <cell r="D1800" t="str">
            <v>882003</v>
          </cell>
          <cell r="E1800" t="str">
            <v>هزينه هاي عملياتي</v>
          </cell>
          <cell r="F1800" t="str">
            <v>تعميرونگهداري ساختمان</v>
          </cell>
          <cell r="G1800" t="str">
            <v>800103</v>
          </cell>
          <cell r="H1800" t="str">
            <v>مرکز ساخت و توليد</v>
          </cell>
          <cell r="P1800" t="str">
            <v>226</v>
          </cell>
        </row>
        <row r="1801">
          <cell r="A1801">
            <v>2224</v>
          </cell>
          <cell r="B1801" t="str">
            <v>882003800100</v>
          </cell>
          <cell r="C1801" t="str">
            <v>882</v>
          </cell>
          <cell r="D1801" t="str">
            <v>882003</v>
          </cell>
          <cell r="E1801" t="str">
            <v>هزينه هاي عملياتي</v>
          </cell>
          <cell r="F1801" t="str">
            <v>تعميرونگهداري ساختمان</v>
          </cell>
          <cell r="G1801" t="str">
            <v>800100</v>
          </cell>
          <cell r="H1801" t="str">
            <v>مونتاژ</v>
          </cell>
          <cell r="P1801" t="str">
            <v>222</v>
          </cell>
        </row>
        <row r="1802">
          <cell r="A1802">
            <v>2310</v>
          </cell>
          <cell r="B1802" t="str">
            <v>882003800302</v>
          </cell>
          <cell r="C1802" t="str">
            <v>882</v>
          </cell>
          <cell r="D1802" t="str">
            <v>882003</v>
          </cell>
          <cell r="E1802" t="str">
            <v>هزينه هاي عملياتي</v>
          </cell>
          <cell r="F1802" t="str">
            <v>تعميرونگهداري ساختمان</v>
          </cell>
          <cell r="G1802" t="str">
            <v>800302</v>
          </cell>
          <cell r="H1802" t="str">
            <v>خدمات فني</v>
          </cell>
          <cell r="P1802" t="str">
            <v>231</v>
          </cell>
        </row>
        <row r="1803">
          <cell r="A1803">
            <v>2419</v>
          </cell>
          <cell r="B1803" t="str">
            <v>882003800403</v>
          </cell>
          <cell r="C1803" t="str">
            <v>882</v>
          </cell>
          <cell r="D1803" t="str">
            <v>882003</v>
          </cell>
          <cell r="E1803" t="str">
            <v>هزينه هاي عملياتي</v>
          </cell>
          <cell r="F1803" t="str">
            <v>تعميرونگهداري ساختمان</v>
          </cell>
          <cell r="G1803" t="str">
            <v>800403</v>
          </cell>
          <cell r="H1803" t="str">
            <v>امو ر اداري</v>
          </cell>
          <cell r="P1803" t="str">
            <v>241</v>
          </cell>
        </row>
        <row r="1804">
          <cell r="A1804">
            <v>2419</v>
          </cell>
          <cell r="B1804" t="str">
            <v>882003800402</v>
          </cell>
          <cell r="C1804" t="str">
            <v>882</v>
          </cell>
          <cell r="D1804" t="str">
            <v>882003</v>
          </cell>
          <cell r="E1804" t="str">
            <v>هزينه هاي عملياتي</v>
          </cell>
          <cell r="F1804" t="str">
            <v>تعميرونگهداري ساختمان</v>
          </cell>
          <cell r="G1804" t="str">
            <v>800402</v>
          </cell>
          <cell r="H1804" t="str">
            <v>دفتر تهران</v>
          </cell>
          <cell r="P1804" t="str">
            <v>241</v>
          </cell>
        </row>
        <row r="1805">
          <cell r="A1805">
            <v>2310</v>
          </cell>
          <cell r="B1805" t="str">
            <v>882003800301</v>
          </cell>
          <cell r="C1805" t="str">
            <v>882</v>
          </cell>
          <cell r="D1805" t="str">
            <v>882003</v>
          </cell>
          <cell r="E1805" t="str">
            <v>هزينه هاي عملياتي</v>
          </cell>
          <cell r="F1805" t="str">
            <v>تعميرونگهداري ساختمان</v>
          </cell>
          <cell r="G1805" t="str">
            <v>800301</v>
          </cell>
          <cell r="H1805" t="str">
            <v>حراست</v>
          </cell>
          <cell r="P1805" t="str">
            <v>231</v>
          </cell>
        </row>
        <row r="1806">
          <cell r="A1806">
            <v>2310</v>
          </cell>
          <cell r="B1806" t="str">
            <v>882003800303</v>
          </cell>
          <cell r="C1806" t="str">
            <v>882</v>
          </cell>
          <cell r="D1806" t="str">
            <v>882003</v>
          </cell>
          <cell r="E1806" t="str">
            <v>هزينه هاي عملياتي</v>
          </cell>
          <cell r="F1806" t="str">
            <v>تعميرونگهداري ساختمان</v>
          </cell>
          <cell r="G1806" t="str">
            <v>800303</v>
          </cell>
          <cell r="H1806" t="str">
            <v>برنامه ريزي</v>
          </cell>
          <cell r="P1806" t="str">
            <v>231</v>
          </cell>
        </row>
        <row r="1807">
          <cell r="A1807">
            <v>2264</v>
          </cell>
          <cell r="B1807" t="str">
            <v>882003800107</v>
          </cell>
          <cell r="C1807" t="str">
            <v>882</v>
          </cell>
          <cell r="D1807" t="str">
            <v>882003</v>
          </cell>
          <cell r="E1807" t="str">
            <v>هزينه هاي عملياتي</v>
          </cell>
          <cell r="F1807" t="str">
            <v>تعميرونگهداري ساختمان</v>
          </cell>
          <cell r="G1807" t="str">
            <v>800107</v>
          </cell>
          <cell r="H1807" t="str">
            <v>خط گيج</v>
          </cell>
          <cell r="P1807" t="str">
            <v>226</v>
          </cell>
        </row>
        <row r="1808">
          <cell r="A1808">
            <v>2310</v>
          </cell>
          <cell r="B1808" t="str">
            <v>882004800302</v>
          </cell>
          <cell r="C1808" t="str">
            <v>882</v>
          </cell>
          <cell r="D1808" t="str">
            <v>882004</v>
          </cell>
          <cell r="E1808" t="str">
            <v>هزينه هاي عملياتي</v>
          </cell>
          <cell r="F1808" t="str">
            <v>تعميرونگهداري تاسيسات</v>
          </cell>
          <cell r="G1808" t="str">
            <v>800302</v>
          </cell>
          <cell r="H1808" t="str">
            <v>خدمات فني</v>
          </cell>
          <cell r="P1808" t="str">
            <v>231</v>
          </cell>
        </row>
        <row r="1809">
          <cell r="A1809">
            <v>2264</v>
          </cell>
          <cell r="B1809" t="str">
            <v>882004800105</v>
          </cell>
          <cell r="C1809" t="str">
            <v>882</v>
          </cell>
          <cell r="D1809" t="str">
            <v>882004</v>
          </cell>
          <cell r="E1809" t="str">
            <v>هزينه هاي عملياتي</v>
          </cell>
          <cell r="F1809" t="str">
            <v>تعميرونگهداري تاسيسات</v>
          </cell>
          <cell r="G1809" t="str">
            <v>800105</v>
          </cell>
          <cell r="H1809" t="str">
            <v>مترولوژي</v>
          </cell>
          <cell r="P1809" t="str">
            <v>226</v>
          </cell>
        </row>
        <row r="1810">
          <cell r="A1810">
            <v>2264</v>
          </cell>
          <cell r="B1810" t="str">
            <v>882004800103</v>
          </cell>
          <cell r="C1810" t="str">
            <v>882</v>
          </cell>
          <cell r="D1810" t="str">
            <v>882004</v>
          </cell>
          <cell r="E1810" t="str">
            <v>هزينه هاي عملياتي</v>
          </cell>
          <cell r="F1810" t="str">
            <v>تعميرونگهداري تاسيسات</v>
          </cell>
          <cell r="G1810" t="str">
            <v>800103</v>
          </cell>
          <cell r="H1810" t="str">
            <v>مرکز ساخت و توليد</v>
          </cell>
          <cell r="P1810" t="str">
            <v>226</v>
          </cell>
        </row>
        <row r="1811">
          <cell r="A1811">
            <v>2224</v>
          </cell>
          <cell r="B1811" t="str">
            <v>882004800100</v>
          </cell>
          <cell r="C1811" t="str">
            <v>882</v>
          </cell>
          <cell r="D1811" t="str">
            <v>882004</v>
          </cell>
          <cell r="E1811" t="str">
            <v>هزينه هاي عملياتي</v>
          </cell>
          <cell r="F1811" t="str">
            <v>تعميرونگهداري تاسيسات</v>
          </cell>
          <cell r="G1811" t="str">
            <v>800100</v>
          </cell>
          <cell r="H1811" t="str">
            <v>مونتاژ</v>
          </cell>
          <cell r="P1811" t="str">
            <v>222</v>
          </cell>
        </row>
        <row r="1812">
          <cell r="A1812">
            <v>2264</v>
          </cell>
          <cell r="B1812" t="str">
            <v>882004800104</v>
          </cell>
          <cell r="C1812" t="str">
            <v>882</v>
          </cell>
          <cell r="D1812" t="str">
            <v>882004</v>
          </cell>
          <cell r="E1812" t="str">
            <v>هزينه هاي عملياتي</v>
          </cell>
          <cell r="F1812" t="str">
            <v>تعميرونگهداري تاسيسات</v>
          </cell>
          <cell r="G1812" t="str">
            <v>800104</v>
          </cell>
          <cell r="H1812" t="str">
            <v>کنترل کيفي</v>
          </cell>
          <cell r="P1812" t="str">
            <v>226</v>
          </cell>
        </row>
        <row r="1813">
          <cell r="A1813">
            <v>2264</v>
          </cell>
          <cell r="B1813" t="str">
            <v>882004800106</v>
          </cell>
          <cell r="C1813" t="str">
            <v>882</v>
          </cell>
          <cell r="D1813" t="str">
            <v>882004</v>
          </cell>
          <cell r="E1813" t="str">
            <v>هزينه هاي عملياتي</v>
          </cell>
          <cell r="F1813" t="str">
            <v>تعميرونگهداري تاسيسات</v>
          </cell>
          <cell r="G1813" t="str">
            <v>800106</v>
          </cell>
          <cell r="H1813" t="str">
            <v>تست مواد وشيمي</v>
          </cell>
          <cell r="P1813" t="str">
            <v>226</v>
          </cell>
        </row>
        <row r="1814">
          <cell r="A1814">
            <v>2273</v>
          </cell>
          <cell r="B1814" t="str">
            <v>882005800103</v>
          </cell>
          <cell r="C1814" t="str">
            <v>882</v>
          </cell>
          <cell r="D1814" t="str">
            <v>882005</v>
          </cell>
          <cell r="E1814" t="str">
            <v>هزينه هاي عملياتي</v>
          </cell>
          <cell r="F1814" t="str">
            <v>بيمه ماشين آلات</v>
          </cell>
          <cell r="G1814" t="str">
            <v>800103</v>
          </cell>
          <cell r="H1814" t="str">
            <v>مرکز ساخت و توليد</v>
          </cell>
          <cell r="P1814" t="str">
            <v>227</v>
          </cell>
        </row>
        <row r="1815">
          <cell r="A1815">
            <v>2429</v>
          </cell>
          <cell r="B1815" t="str">
            <v>882006800403</v>
          </cell>
          <cell r="C1815" t="str">
            <v>882</v>
          </cell>
          <cell r="D1815" t="str">
            <v>882006</v>
          </cell>
          <cell r="E1815" t="str">
            <v>هزينه هاي عملياتي</v>
          </cell>
          <cell r="F1815" t="str">
            <v>بيمه اثاثيه ومنصوبات اداري</v>
          </cell>
          <cell r="G1815" t="str">
            <v>800403</v>
          </cell>
          <cell r="H1815" t="str">
            <v>امو ر اداري</v>
          </cell>
          <cell r="P1815" t="str">
            <v>242</v>
          </cell>
        </row>
        <row r="1816">
          <cell r="A1816">
            <v>2312</v>
          </cell>
          <cell r="B1816" t="str">
            <v>882007800302</v>
          </cell>
          <cell r="C1816" t="str">
            <v>882</v>
          </cell>
          <cell r="D1816" t="str">
            <v>882007</v>
          </cell>
          <cell r="E1816" t="str">
            <v>هزينه هاي عملياتي</v>
          </cell>
          <cell r="F1816" t="str">
            <v>بيمه آتش سوزي ساختمان</v>
          </cell>
          <cell r="G1816" t="str">
            <v>800302</v>
          </cell>
          <cell r="H1816" t="str">
            <v>خدمات فني</v>
          </cell>
          <cell r="P1816" t="str">
            <v>231</v>
          </cell>
        </row>
        <row r="1817">
          <cell r="A1817">
            <v>2312</v>
          </cell>
          <cell r="B1817" t="str">
            <v>882008800302</v>
          </cell>
          <cell r="C1817" t="str">
            <v>882</v>
          </cell>
          <cell r="D1817" t="str">
            <v>882008</v>
          </cell>
          <cell r="E1817" t="str">
            <v>هزينه هاي عملياتي</v>
          </cell>
          <cell r="F1817" t="str">
            <v>بيمه تاسيسات</v>
          </cell>
          <cell r="G1817" t="str">
            <v>800302</v>
          </cell>
          <cell r="H1817" t="str">
            <v>خدمات فني</v>
          </cell>
          <cell r="P1817" t="str">
            <v>231</v>
          </cell>
        </row>
        <row r="1818">
          <cell r="A1818">
            <v>2429</v>
          </cell>
          <cell r="B1818" t="str">
            <v>882009800401</v>
          </cell>
          <cell r="C1818" t="str">
            <v>882</v>
          </cell>
          <cell r="D1818" t="str">
            <v>882009</v>
          </cell>
          <cell r="E1818" t="str">
            <v>هزينه هاي عملياتي</v>
          </cell>
          <cell r="F1818" t="str">
            <v>بيمه و سائط نقليه</v>
          </cell>
          <cell r="G1818" t="str">
            <v>800401</v>
          </cell>
          <cell r="H1818" t="str">
            <v>مديريت</v>
          </cell>
          <cell r="P1818" t="str">
            <v>242</v>
          </cell>
        </row>
        <row r="1819">
          <cell r="A1819">
            <v>2429</v>
          </cell>
          <cell r="B1819" t="str">
            <v>882009800403</v>
          </cell>
          <cell r="C1819" t="str">
            <v>882</v>
          </cell>
          <cell r="D1819" t="str">
            <v>882009</v>
          </cell>
          <cell r="E1819" t="str">
            <v>هزينه هاي عملياتي</v>
          </cell>
          <cell r="F1819" t="str">
            <v>بيمه و سائط نقليه</v>
          </cell>
          <cell r="G1819" t="str">
            <v>800403</v>
          </cell>
          <cell r="H1819" t="str">
            <v>امو ر اداري</v>
          </cell>
          <cell r="P1819" t="str">
            <v>242</v>
          </cell>
        </row>
        <row r="1820">
          <cell r="A1820">
            <v>2312</v>
          </cell>
          <cell r="B1820" t="str">
            <v>882009800304</v>
          </cell>
          <cell r="C1820" t="str">
            <v>882</v>
          </cell>
          <cell r="D1820" t="str">
            <v>882009</v>
          </cell>
          <cell r="E1820" t="str">
            <v>هزينه هاي عملياتي</v>
          </cell>
          <cell r="F1820" t="str">
            <v>بيمه و سائط نقليه</v>
          </cell>
          <cell r="G1820" t="str">
            <v>800304</v>
          </cell>
          <cell r="H1820" t="str">
            <v>تدارکات و تامين قطعات</v>
          </cell>
          <cell r="P1820" t="str">
            <v>231</v>
          </cell>
        </row>
        <row r="1821">
          <cell r="A1821">
            <v>2312</v>
          </cell>
          <cell r="B1821" t="str">
            <v>882009800303</v>
          </cell>
          <cell r="C1821" t="str">
            <v>882</v>
          </cell>
          <cell r="D1821" t="str">
            <v>882009</v>
          </cell>
          <cell r="E1821" t="str">
            <v>هزينه هاي عملياتي</v>
          </cell>
          <cell r="F1821" t="str">
            <v>بيمه و سائط نقليه</v>
          </cell>
          <cell r="G1821" t="str">
            <v>800303</v>
          </cell>
          <cell r="H1821" t="str">
            <v>برنامه ريزي</v>
          </cell>
          <cell r="P1821" t="str">
            <v>231</v>
          </cell>
        </row>
        <row r="1822">
          <cell r="A1822">
            <v>2429</v>
          </cell>
          <cell r="B1822" t="str">
            <v>882010800400</v>
          </cell>
          <cell r="C1822" t="str">
            <v>882</v>
          </cell>
          <cell r="D1822" t="str">
            <v>882010</v>
          </cell>
          <cell r="E1822" t="str">
            <v>هزينه هاي عملياتي</v>
          </cell>
          <cell r="F1822" t="str">
            <v>بيمه صندوق</v>
          </cell>
          <cell r="G1822" t="str">
            <v>800400</v>
          </cell>
          <cell r="H1822" t="str">
            <v>امور مالي</v>
          </cell>
          <cell r="P1822" t="str">
            <v>242</v>
          </cell>
        </row>
        <row r="1823">
          <cell r="A1823">
            <v>2263</v>
          </cell>
          <cell r="B1823" t="str">
            <v>882011800103</v>
          </cell>
          <cell r="C1823" t="str">
            <v>882</v>
          </cell>
          <cell r="D1823" t="str">
            <v>882011</v>
          </cell>
          <cell r="E1823" t="str">
            <v>هزينه هاي عملياتي</v>
          </cell>
          <cell r="F1823" t="str">
            <v>اقلام مصرفي</v>
          </cell>
          <cell r="G1823" t="str">
            <v>800103</v>
          </cell>
          <cell r="H1823" t="str">
            <v>مرکز ساخت و توليد</v>
          </cell>
          <cell r="P1823" t="str">
            <v>226</v>
          </cell>
        </row>
        <row r="1824">
          <cell r="A1824">
            <v>2223</v>
          </cell>
          <cell r="B1824" t="str">
            <v>882011800100</v>
          </cell>
          <cell r="C1824" t="str">
            <v>882</v>
          </cell>
          <cell r="D1824" t="str">
            <v>882011</v>
          </cell>
          <cell r="E1824" t="str">
            <v>هزينه هاي عملياتي</v>
          </cell>
          <cell r="F1824" t="str">
            <v>اقلام مصرفي</v>
          </cell>
          <cell r="G1824" t="str">
            <v>800100</v>
          </cell>
          <cell r="H1824" t="str">
            <v>مونتاژ</v>
          </cell>
          <cell r="P1824" t="str">
            <v>222</v>
          </cell>
        </row>
        <row r="1825">
          <cell r="A1825">
            <v>2417</v>
          </cell>
          <cell r="B1825" t="str">
            <v>882011800402</v>
          </cell>
          <cell r="C1825" t="str">
            <v>882</v>
          </cell>
          <cell r="D1825" t="str">
            <v>882011</v>
          </cell>
          <cell r="E1825" t="str">
            <v>هزينه هاي عملياتي</v>
          </cell>
          <cell r="F1825" t="str">
            <v>اقلام مصرفي</v>
          </cell>
          <cell r="G1825" t="str">
            <v>800402</v>
          </cell>
          <cell r="H1825" t="str">
            <v>دفتر تهران</v>
          </cell>
          <cell r="P1825" t="str">
            <v>241</v>
          </cell>
        </row>
        <row r="1826">
          <cell r="A1826">
            <v>2417</v>
          </cell>
          <cell r="B1826" t="str">
            <v>882011800401</v>
          </cell>
          <cell r="C1826" t="str">
            <v>882</v>
          </cell>
          <cell r="D1826" t="str">
            <v>882011</v>
          </cell>
          <cell r="E1826" t="str">
            <v>هزينه هاي عملياتي</v>
          </cell>
          <cell r="F1826" t="str">
            <v>اقلام مصرفي</v>
          </cell>
          <cell r="G1826" t="str">
            <v>800401</v>
          </cell>
          <cell r="H1826" t="str">
            <v>مديريت</v>
          </cell>
          <cell r="P1826" t="str">
            <v>241</v>
          </cell>
        </row>
        <row r="1827">
          <cell r="A1827">
            <v>2263</v>
          </cell>
          <cell r="B1827" t="str">
            <v>882011800106</v>
          </cell>
          <cell r="C1827" t="str">
            <v>882</v>
          </cell>
          <cell r="D1827" t="str">
            <v>882011</v>
          </cell>
          <cell r="E1827" t="str">
            <v>هزينه هاي عملياتي</v>
          </cell>
          <cell r="F1827" t="str">
            <v>اقلام مصرفي</v>
          </cell>
          <cell r="G1827" t="str">
            <v>800106</v>
          </cell>
          <cell r="H1827" t="str">
            <v>تست مواد وشيمي</v>
          </cell>
          <cell r="P1827" t="str">
            <v>226</v>
          </cell>
        </row>
        <row r="1828">
          <cell r="A1828">
            <v>2263</v>
          </cell>
          <cell r="B1828" t="str">
            <v>882011800104</v>
          </cell>
          <cell r="C1828" t="str">
            <v>882</v>
          </cell>
          <cell r="D1828" t="str">
            <v>882011</v>
          </cell>
          <cell r="E1828" t="str">
            <v>هزينه هاي عملياتي</v>
          </cell>
          <cell r="F1828" t="str">
            <v>اقلام مصرفي</v>
          </cell>
          <cell r="G1828" t="str">
            <v>800104</v>
          </cell>
          <cell r="H1828" t="str">
            <v>کنترل کيفي</v>
          </cell>
          <cell r="P1828" t="str">
            <v>226</v>
          </cell>
        </row>
        <row r="1829">
          <cell r="A1829">
            <v>2417</v>
          </cell>
          <cell r="B1829" t="str">
            <v>882011800403</v>
          </cell>
          <cell r="C1829" t="str">
            <v>882</v>
          </cell>
          <cell r="D1829" t="str">
            <v>882011</v>
          </cell>
          <cell r="E1829" t="str">
            <v>هزينه هاي عملياتي</v>
          </cell>
          <cell r="F1829" t="str">
            <v>اقلام مصرفي</v>
          </cell>
          <cell r="G1829" t="str">
            <v>800403</v>
          </cell>
          <cell r="H1829" t="str">
            <v>امو ر اداري</v>
          </cell>
          <cell r="P1829" t="str">
            <v>241</v>
          </cell>
        </row>
        <row r="1830">
          <cell r="A1830">
            <v>2263</v>
          </cell>
          <cell r="B1830" t="str">
            <v>882011800105</v>
          </cell>
          <cell r="C1830" t="str">
            <v>882</v>
          </cell>
          <cell r="D1830" t="str">
            <v>882011</v>
          </cell>
          <cell r="E1830" t="str">
            <v>هزينه هاي عملياتي</v>
          </cell>
          <cell r="F1830" t="str">
            <v>اقلام مصرفي</v>
          </cell>
          <cell r="G1830" t="str">
            <v>800105</v>
          </cell>
          <cell r="H1830" t="str">
            <v>مترولوژي</v>
          </cell>
          <cell r="P1830" t="str">
            <v>226</v>
          </cell>
        </row>
        <row r="1831">
          <cell r="A1831">
            <v>2314</v>
          </cell>
          <cell r="B1831" t="str">
            <v>882011800303</v>
          </cell>
          <cell r="C1831" t="str">
            <v>882</v>
          </cell>
          <cell r="D1831" t="str">
            <v>882011</v>
          </cell>
          <cell r="E1831" t="str">
            <v>هزينه هاي عملياتي</v>
          </cell>
          <cell r="F1831" t="str">
            <v>اقلام مصرفي</v>
          </cell>
          <cell r="G1831" t="str">
            <v>800303</v>
          </cell>
          <cell r="H1831" t="str">
            <v>برنامه ريزي</v>
          </cell>
          <cell r="P1831" t="str">
            <v>231</v>
          </cell>
        </row>
        <row r="1832">
          <cell r="A1832">
            <v>2417</v>
          </cell>
          <cell r="B1832" t="str">
            <v>882011800400</v>
          </cell>
          <cell r="C1832" t="str">
            <v>882</v>
          </cell>
          <cell r="D1832" t="str">
            <v>882011</v>
          </cell>
          <cell r="E1832" t="str">
            <v>هزينه هاي عملياتي</v>
          </cell>
          <cell r="F1832" t="str">
            <v>اقلام مصرفي</v>
          </cell>
          <cell r="G1832" t="str">
            <v>800400</v>
          </cell>
          <cell r="H1832" t="str">
            <v>امور مالي</v>
          </cell>
          <cell r="P1832" t="str">
            <v>241</v>
          </cell>
        </row>
        <row r="1833">
          <cell r="A1833">
            <v>2314</v>
          </cell>
          <cell r="B1833" t="str">
            <v>882011800305</v>
          </cell>
          <cell r="C1833" t="str">
            <v>882</v>
          </cell>
          <cell r="D1833" t="str">
            <v>882011</v>
          </cell>
          <cell r="E1833" t="str">
            <v>هزينه هاي عملياتي</v>
          </cell>
          <cell r="F1833" t="str">
            <v>اقلام مصرفي</v>
          </cell>
          <cell r="G1833" t="str">
            <v>800305</v>
          </cell>
          <cell r="H1833" t="str">
            <v>طرح و توسعه سيستمها</v>
          </cell>
          <cell r="P1833" t="str">
            <v>231</v>
          </cell>
        </row>
        <row r="1834">
          <cell r="A1834">
            <v>2314</v>
          </cell>
          <cell r="B1834" t="str">
            <v>882011800302</v>
          </cell>
          <cell r="C1834" t="str">
            <v>882</v>
          </cell>
          <cell r="D1834" t="str">
            <v>882011</v>
          </cell>
          <cell r="E1834" t="str">
            <v>هزينه هاي عملياتي</v>
          </cell>
          <cell r="F1834" t="str">
            <v>اقلام مصرفي</v>
          </cell>
          <cell r="G1834" t="str">
            <v>800302</v>
          </cell>
          <cell r="H1834" t="str">
            <v>خدمات فني</v>
          </cell>
          <cell r="P1834" t="str">
            <v>231</v>
          </cell>
        </row>
        <row r="1835">
          <cell r="A1835">
            <v>2314</v>
          </cell>
          <cell r="B1835" t="str">
            <v>882011800301</v>
          </cell>
          <cell r="C1835" t="str">
            <v>882</v>
          </cell>
          <cell r="D1835" t="str">
            <v>882011</v>
          </cell>
          <cell r="E1835" t="str">
            <v>هزينه هاي عملياتي</v>
          </cell>
          <cell r="F1835" t="str">
            <v>اقلام مصرفي</v>
          </cell>
          <cell r="G1835" t="str">
            <v>800301</v>
          </cell>
          <cell r="H1835" t="str">
            <v>حراست</v>
          </cell>
          <cell r="P1835" t="str">
            <v>231</v>
          </cell>
        </row>
        <row r="1836">
          <cell r="A1836">
            <v>2314</v>
          </cell>
          <cell r="B1836" t="str">
            <v>882011800300</v>
          </cell>
          <cell r="C1836" t="str">
            <v>882</v>
          </cell>
          <cell r="D1836" t="str">
            <v>882011</v>
          </cell>
          <cell r="E1836" t="str">
            <v>هزينه هاي عملياتي</v>
          </cell>
          <cell r="F1836" t="str">
            <v>اقلام مصرفي</v>
          </cell>
          <cell r="G1836" t="str">
            <v>800300</v>
          </cell>
          <cell r="H1836" t="str">
            <v>کانتين</v>
          </cell>
          <cell r="P1836" t="str">
            <v>231</v>
          </cell>
        </row>
        <row r="1837">
          <cell r="A1837">
            <v>2263</v>
          </cell>
          <cell r="B1837" t="str">
            <v>882011800102</v>
          </cell>
          <cell r="C1837" t="str">
            <v>882</v>
          </cell>
          <cell r="D1837" t="str">
            <v>882011</v>
          </cell>
          <cell r="E1837" t="str">
            <v>هزينه هاي عملياتي</v>
          </cell>
          <cell r="F1837" t="str">
            <v>اقلام مصرفي</v>
          </cell>
          <cell r="G1837" t="str">
            <v>800102</v>
          </cell>
          <cell r="H1837" t="str">
            <v>عمليات حرارتي و آبکاري</v>
          </cell>
          <cell r="P1837" t="str">
            <v>226</v>
          </cell>
        </row>
        <row r="1838">
          <cell r="A1838">
            <v>2314</v>
          </cell>
          <cell r="B1838" t="str">
            <v>882011800304</v>
          </cell>
          <cell r="C1838" t="str">
            <v>882</v>
          </cell>
          <cell r="D1838" t="str">
            <v>882011</v>
          </cell>
          <cell r="E1838" t="str">
            <v>هزينه هاي عملياتي</v>
          </cell>
          <cell r="F1838" t="str">
            <v>اقلام مصرفي</v>
          </cell>
          <cell r="G1838" t="str">
            <v>800304</v>
          </cell>
          <cell r="H1838" t="str">
            <v>تدارکات و تامين قطعات</v>
          </cell>
          <cell r="P1838" t="str">
            <v>231</v>
          </cell>
        </row>
        <row r="1839">
          <cell r="A1839">
            <v>2263</v>
          </cell>
          <cell r="B1839" t="str">
            <v>882011800101</v>
          </cell>
          <cell r="C1839" t="str">
            <v>882</v>
          </cell>
          <cell r="D1839" t="str">
            <v>882011</v>
          </cell>
          <cell r="E1839" t="str">
            <v>هزينه هاي عملياتي</v>
          </cell>
          <cell r="F1839" t="str">
            <v>اقلام مصرفي</v>
          </cell>
          <cell r="G1839" t="str">
            <v>800101</v>
          </cell>
          <cell r="H1839" t="str">
            <v>تحقيقات مهندسي</v>
          </cell>
          <cell r="P1839" t="str">
            <v>226</v>
          </cell>
        </row>
        <row r="1840">
          <cell r="A1840">
            <v>2529</v>
          </cell>
          <cell r="B1840" t="str">
            <v>882011800500</v>
          </cell>
          <cell r="C1840" t="str">
            <v>882</v>
          </cell>
          <cell r="D1840" t="str">
            <v>882011</v>
          </cell>
          <cell r="E1840" t="str">
            <v>هزينه هاي عملياتي</v>
          </cell>
          <cell r="F1840" t="str">
            <v>اقلام مصرفي</v>
          </cell>
          <cell r="G1840" t="str">
            <v>800500</v>
          </cell>
          <cell r="H1840" t="str">
            <v>فروش</v>
          </cell>
          <cell r="P1840" t="str">
            <v>252</v>
          </cell>
        </row>
        <row r="1841">
          <cell r="A1841">
            <v>2263</v>
          </cell>
          <cell r="B1841" t="str">
            <v>882011800107</v>
          </cell>
          <cell r="C1841" t="str">
            <v>882</v>
          </cell>
          <cell r="D1841" t="str">
            <v>882011</v>
          </cell>
          <cell r="E1841" t="str">
            <v>هزينه هاي عملياتي</v>
          </cell>
          <cell r="F1841" t="str">
            <v>اقلام مصرفي</v>
          </cell>
          <cell r="G1841" t="str">
            <v>800107</v>
          </cell>
          <cell r="H1841" t="str">
            <v>خط گيج</v>
          </cell>
          <cell r="P1841" t="str">
            <v>226</v>
          </cell>
        </row>
        <row r="1842">
          <cell r="A1842">
            <v>2263</v>
          </cell>
          <cell r="B1842" t="str">
            <v>882011800201</v>
          </cell>
          <cell r="C1842" t="str">
            <v>882</v>
          </cell>
          <cell r="D1842" t="str">
            <v>882011</v>
          </cell>
          <cell r="E1842" t="str">
            <v>هزينه هاي عملياتي</v>
          </cell>
          <cell r="F1842" t="str">
            <v>اقلام مصرفي</v>
          </cell>
          <cell r="G1842" t="str">
            <v>800201</v>
          </cell>
          <cell r="H1842" t="str">
            <v>عمومي تحقيقات و مهندسي</v>
          </cell>
          <cell r="P1842" t="str">
            <v>226</v>
          </cell>
        </row>
        <row r="1843">
          <cell r="A1843">
            <v>2263</v>
          </cell>
          <cell r="B1843" t="str">
            <v>882011800202</v>
          </cell>
          <cell r="C1843" t="str">
            <v>882</v>
          </cell>
          <cell r="D1843" t="str">
            <v>882011</v>
          </cell>
          <cell r="E1843" t="str">
            <v>هزينه هاي عملياتي</v>
          </cell>
          <cell r="F1843" t="str">
            <v>اقلام مصرفي</v>
          </cell>
          <cell r="G1843" t="str">
            <v>800202</v>
          </cell>
          <cell r="H1843" t="str">
            <v>عمومي ساخت و توليد</v>
          </cell>
          <cell r="P1843" t="str">
            <v>226</v>
          </cell>
        </row>
        <row r="1844">
          <cell r="A1844">
            <v>2263</v>
          </cell>
          <cell r="B1844" t="str">
            <v>882012800103</v>
          </cell>
          <cell r="C1844" t="str">
            <v>882</v>
          </cell>
          <cell r="D1844" t="str">
            <v>882012</v>
          </cell>
          <cell r="E1844" t="str">
            <v>هزينه هاي عملياتي</v>
          </cell>
          <cell r="F1844" t="str">
            <v>ابزارمصرفي</v>
          </cell>
          <cell r="G1844" t="str">
            <v>800103</v>
          </cell>
          <cell r="H1844" t="str">
            <v>مرکز ساخت و توليد</v>
          </cell>
          <cell r="P1844" t="str">
            <v>226</v>
          </cell>
        </row>
        <row r="1845">
          <cell r="A1845">
            <v>2223</v>
          </cell>
          <cell r="B1845" t="str">
            <v>882012800100</v>
          </cell>
          <cell r="C1845" t="str">
            <v>882</v>
          </cell>
          <cell r="D1845" t="str">
            <v>882012</v>
          </cell>
          <cell r="E1845" t="str">
            <v>هزينه هاي عملياتي</v>
          </cell>
          <cell r="F1845" t="str">
            <v>ابزارمصرفي</v>
          </cell>
          <cell r="G1845" t="str">
            <v>800100</v>
          </cell>
          <cell r="H1845" t="str">
            <v>مونتاژ</v>
          </cell>
          <cell r="P1845" t="str">
            <v>222</v>
          </cell>
        </row>
        <row r="1846">
          <cell r="A1846">
            <v>2263</v>
          </cell>
          <cell r="B1846" t="str">
            <v>882012800107</v>
          </cell>
          <cell r="C1846" t="str">
            <v>882</v>
          </cell>
          <cell r="D1846" t="str">
            <v>882012</v>
          </cell>
          <cell r="E1846" t="str">
            <v>هزينه هاي عملياتي</v>
          </cell>
          <cell r="F1846" t="str">
            <v>ابزارمصرفي</v>
          </cell>
          <cell r="G1846" t="str">
            <v>800107</v>
          </cell>
          <cell r="H1846" t="str">
            <v>خط گيج</v>
          </cell>
          <cell r="P1846" t="str">
            <v>226</v>
          </cell>
        </row>
        <row r="1847">
          <cell r="A1847">
            <v>2314</v>
          </cell>
          <cell r="B1847" t="str">
            <v>882012800303</v>
          </cell>
          <cell r="C1847" t="str">
            <v>882</v>
          </cell>
          <cell r="D1847" t="str">
            <v>882012</v>
          </cell>
          <cell r="E1847" t="str">
            <v>هزينه هاي عملياتي</v>
          </cell>
          <cell r="F1847" t="str">
            <v>ابزارمصرفي</v>
          </cell>
          <cell r="G1847" t="str">
            <v>800303</v>
          </cell>
          <cell r="H1847" t="str">
            <v>برنامه ريزي</v>
          </cell>
          <cell r="P1847" t="str">
            <v>231</v>
          </cell>
        </row>
        <row r="1848">
          <cell r="A1848">
            <v>2263</v>
          </cell>
          <cell r="B1848" t="str">
            <v>882012800102</v>
          </cell>
          <cell r="C1848" t="str">
            <v>882</v>
          </cell>
          <cell r="D1848" t="str">
            <v>882012</v>
          </cell>
          <cell r="E1848" t="str">
            <v>هزينه هاي عملياتي</v>
          </cell>
          <cell r="F1848" t="str">
            <v>ابزارمصرفي</v>
          </cell>
          <cell r="G1848" t="str">
            <v>800102</v>
          </cell>
          <cell r="H1848" t="str">
            <v>عمليات حرارتي و آبکاري</v>
          </cell>
          <cell r="P1848" t="str">
            <v>226</v>
          </cell>
        </row>
        <row r="1849">
          <cell r="A1849">
            <v>2417</v>
          </cell>
          <cell r="B1849" t="str">
            <v>882012800403</v>
          </cell>
          <cell r="C1849" t="str">
            <v>882</v>
          </cell>
          <cell r="D1849" t="str">
            <v>882012</v>
          </cell>
          <cell r="E1849" t="str">
            <v>هزينه هاي عملياتي</v>
          </cell>
          <cell r="F1849" t="str">
            <v>ابزارمصرفي</v>
          </cell>
          <cell r="G1849" t="str">
            <v>800403</v>
          </cell>
          <cell r="H1849" t="str">
            <v>امو ر اداري</v>
          </cell>
          <cell r="P1849" t="str">
            <v>241</v>
          </cell>
        </row>
        <row r="1850">
          <cell r="A1850">
            <v>2314</v>
          </cell>
          <cell r="B1850" t="str">
            <v>882012800304</v>
          </cell>
          <cell r="C1850" t="str">
            <v>882</v>
          </cell>
          <cell r="D1850" t="str">
            <v>882012</v>
          </cell>
          <cell r="E1850" t="str">
            <v>هزينه هاي عملياتي</v>
          </cell>
          <cell r="F1850" t="str">
            <v>ابزارمصرفي</v>
          </cell>
          <cell r="G1850" t="str">
            <v>800304</v>
          </cell>
          <cell r="H1850" t="str">
            <v>تدارکات و تامين قطعات</v>
          </cell>
          <cell r="P1850" t="str">
            <v>231</v>
          </cell>
        </row>
        <row r="1851">
          <cell r="A1851">
            <v>2263</v>
          </cell>
          <cell r="B1851" t="str">
            <v>882012800104</v>
          </cell>
          <cell r="C1851" t="str">
            <v>882</v>
          </cell>
          <cell r="D1851" t="str">
            <v>882012</v>
          </cell>
          <cell r="E1851" t="str">
            <v>هزينه هاي عملياتي</v>
          </cell>
          <cell r="F1851" t="str">
            <v>ابزارمصرفي</v>
          </cell>
          <cell r="G1851" t="str">
            <v>800104</v>
          </cell>
          <cell r="H1851" t="str">
            <v>کنترل کيفي</v>
          </cell>
          <cell r="P1851" t="str">
            <v>226</v>
          </cell>
        </row>
        <row r="1852">
          <cell r="A1852">
            <v>2263</v>
          </cell>
          <cell r="B1852" t="str">
            <v>882012800106</v>
          </cell>
          <cell r="C1852" t="str">
            <v>882</v>
          </cell>
          <cell r="D1852" t="str">
            <v>882012</v>
          </cell>
          <cell r="E1852" t="str">
            <v>هزينه هاي عملياتي</v>
          </cell>
          <cell r="F1852" t="str">
            <v>ابزارمصرفي</v>
          </cell>
          <cell r="G1852" t="str">
            <v>800106</v>
          </cell>
          <cell r="H1852" t="str">
            <v>تست مواد وشيمي</v>
          </cell>
          <cell r="P1852" t="str">
            <v>226</v>
          </cell>
        </row>
        <row r="1853">
          <cell r="A1853">
            <v>2314</v>
          </cell>
          <cell r="B1853" t="str">
            <v>882012800302</v>
          </cell>
          <cell r="C1853" t="str">
            <v>882</v>
          </cell>
          <cell r="D1853" t="str">
            <v>882012</v>
          </cell>
          <cell r="E1853" t="str">
            <v>هزينه هاي عملياتي</v>
          </cell>
          <cell r="F1853" t="str">
            <v>ابزارمصرفي</v>
          </cell>
          <cell r="G1853" t="str">
            <v>800302</v>
          </cell>
          <cell r="H1853" t="str">
            <v>خدمات فني</v>
          </cell>
          <cell r="P1853" t="str">
            <v>231</v>
          </cell>
        </row>
        <row r="1854">
          <cell r="A1854">
            <v>2263</v>
          </cell>
          <cell r="B1854" t="str">
            <v>882012800205</v>
          </cell>
          <cell r="C1854" t="str">
            <v>882</v>
          </cell>
          <cell r="D1854" t="str">
            <v>882012</v>
          </cell>
          <cell r="E1854" t="str">
            <v>هزينه هاي عملياتي</v>
          </cell>
          <cell r="F1854" t="str">
            <v>ابزارمصرفي</v>
          </cell>
          <cell r="G1854" t="str">
            <v>800205</v>
          </cell>
          <cell r="H1854" t="str">
            <v>عمومي تست مواد و شيمي</v>
          </cell>
          <cell r="P1854" t="str">
            <v>226</v>
          </cell>
        </row>
        <row r="1855">
          <cell r="A1855">
            <v>2314</v>
          </cell>
          <cell r="B1855" t="str">
            <v>882012800305</v>
          </cell>
          <cell r="C1855" t="str">
            <v>882</v>
          </cell>
          <cell r="D1855" t="str">
            <v>882012</v>
          </cell>
          <cell r="E1855" t="str">
            <v>هزينه هاي عملياتي</v>
          </cell>
          <cell r="F1855" t="str">
            <v>ابزارمصرفي</v>
          </cell>
          <cell r="G1855" t="str">
            <v>800305</v>
          </cell>
          <cell r="H1855" t="str">
            <v>طرح و توسعه سيستمها</v>
          </cell>
          <cell r="P1855" t="str">
            <v>231</v>
          </cell>
        </row>
        <row r="1856">
          <cell r="A1856">
            <v>2412</v>
          </cell>
          <cell r="B1856" t="str">
            <v>882013800403</v>
          </cell>
          <cell r="C1856" t="str">
            <v>882</v>
          </cell>
          <cell r="D1856" t="str">
            <v>882013</v>
          </cell>
          <cell r="E1856" t="str">
            <v>هزينه هاي عملياتي</v>
          </cell>
          <cell r="F1856" t="str">
            <v>تلفن(عملياتي)</v>
          </cell>
          <cell r="G1856" t="str">
            <v>800403</v>
          </cell>
          <cell r="H1856" t="str">
            <v>امو ر اداري</v>
          </cell>
          <cell r="P1856" t="str">
            <v>241</v>
          </cell>
        </row>
        <row r="1857">
          <cell r="A1857">
            <v>2412</v>
          </cell>
          <cell r="B1857" t="str">
            <v>882013800402</v>
          </cell>
          <cell r="C1857" t="str">
            <v>882</v>
          </cell>
          <cell r="D1857" t="str">
            <v>882013</v>
          </cell>
          <cell r="E1857" t="str">
            <v>هزينه هاي عملياتي</v>
          </cell>
          <cell r="F1857" t="str">
            <v>تلفن(عملياتي)</v>
          </cell>
          <cell r="G1857" t="str">
            <v>800402</v>
          </cell>
          <cell r="H1857" t="str">
            <v>دفتر تهران</v>
          </cell>
          <cell r="P1857" t="str">
            <v>241</v>
          </cell>
        </row>
        <row r="1858">
          <cell r="A1858">
            <v>2412</v>
          </cell>
          <cell r="B1858" t="str">
            <v>882013800401</v>
          </cell>
          <cell r="C1858" t="str">
            <v>882</v>
          </cell>
          <cell r="D1858" t="str">
            <v>882013</v>
          </cell>
          <cell r="E1858" t="str">
            <v>هزينه هاي عملياتي</v>
          </cell>
          <cell r="F1858" t="str">
            <v>تلفن(عملياتي)</v>
          </cell>
          <cell r="G1858" t="str">
            <v>800401</v>
          </cell>
          <cell r="H1858" t="str">
            <v>مديريت</v>
          </cell>
          <cell r="P1858" t="str">
            <v>241</v>
          </cell>
        </row>
        <row r="1859">
          <cell r="A1859">
            <v>2529</v>
          </cell>
          <cell r="B1859" t="str">
            <v>882013800500</v>
          </cell>
          <cell r="C1859" t="str">
            <v>882</v>
          </cell>
          <cell r="D1859" t="str">
            <v>882013</v>
          </cell>
          <cell r="E1859" t="str">
            <v>هزينه هاي عملياتي</v>
          </cell>
          <cell r="F1859" t="str">
            <v>تلفن(عملياتي)</v>
          </cell>
          <cell r="G1859" t="str">
            <v>800500</v>
          </cell>
          <cell r="H1859" t="str">
            <v>فروش</v>
          </cell>
          <cell r="P1859" t="str">
            <v>252</v>
          </cell>
        </row>
        <row r="1860">
          <cell r="A1860">
            <v>2412</v>
          </cell>
          <cell r="B1860" t="str">
            <v>882013800400</v>
          </cell>
          <cell r="C1860" t="str">
            <v>882</v>
          </cell>
          <cell r="D1860" t="str">
            <v>882013</v>
          </cell>
          <cell r="E1860" t="str">
            <v>هزينه هاي عملياتي</v>
          </cell>
          <cell r="F1860" t="str">
            <v>تلفن(عملياتي)</v>
          </cell>
          <cell r="G1860" t="str">
            <v>800400</v>
          </cell>
          <cell r="H1860" t="str">
            <v>امور مالي</v>
          </cell>
          <cell r="P1860" t="str">
            <v>241</v>
          </cell>
        </row>
        <row r="1861">
          <cell r="A1861">
            <v>2316</v>
          </cell>
          <cell r="B1861" t="str">
            <v>882013800302</v>
          </cell>
          <cell r="C1861" t="str">
            <v>882</v>
          </cell>
          <cell r="D1861" t="str">
            <v>882013</v>
          </cell>
          <cell r="E1861" t="str">
            <v>هزينه هاي عملياتي</v>
          </cell>
          <cell r="F1861" t="str">
            <v>تلفن(عملياتي)</v>
          </cell>
          <cell r="G1861" t="str">
            <v>800302</v>
          </cell>
          <cell r="H1861" t="str">
            <v>خدمات فني</v>
          </cell>
          <cell r="P1861" t="str">
            <v>231</v>
          </cell>
        </row>
        <row r="1862">
          <cell r="A1862">
            <v>2279</v>
          </cell>
          <cell r="B1862" t="str">
            <v>882013800201</v>
          </cell>
          <cell r="C1862" t="str">
            <v>882</v>
          </cell>
          <cell r="D1862" t="str">
            <v>882013</v>
          </cell>
          <cell r="E1862" t="str">
            <v>هزينه هاي عملياتي</v>
          </cell>
          <cell r="F1862" t="str">
            <v>تلفن(عملياتي)</v>
          </cell>
          <cell r="G1862" t="str">
            <v>800201</v>
          </cell>
          <cell r="H1862" t="str">
            <v>عمومي تحقيقات و مهندسي</v>
          </cell>
          <cell r="P1862" t="str">
            <v>227</v>
          </cell>
        </row>
        <row r="1863">
          <cell r="A1863">
            <v>2316</v>
          </cell>
          <cell r="B1863" t="str">
            <v>882013800301</v>
          </cell>
          <cell r="C1863" t="str">
            <v>882</v>
          </cell>
          <cell r="D1863" t="str">
            <v>882013</v>
          </cell>
          <cell r="E1863" t="str">
            <v>هزينه هاي عملياتي</v>
          </cell>
          <cell r="F1863" t="str">
            <v>تلفن(عملياتي)</v>
          </cell>
          <cell r="G1863" t="str">
            <v>800301</v>
          </cell>
          <cell r="H1863" t="str">
            <v>حراست</v>
          </cell>
          <cell r="P1863" t="str">
            <v>231</v>
          </cell>
        </row>
        <row r="1864">
          <cell r="A1864">
            <v>2279</v>
          </cell>
          <cell r="B1864" t="str">
            <v>882013800101</v>
          </cell>
          <cell r="C1864" t="str">
            <v>882</v>
          </cell>
          <cell r="D1864" t="str">
            <v>882013</v>
          </cell>
          <cell r="E1864" t="str">
            <v>هزينه هاي عملياتي</v>
          </cell>
          <cell r="F1864" t="str">
            <v>تلفن(عملياتي)</v>
          </cell>
          <cell r="G1864" t="str">
            <v>800101</v>
          </cell>
          <cell r="H1864" t="str">
            <v>تحقيقات مهندسي</v>
          </cell>
          <cell r="P1864" t="str">
            <v>227</v>
          </cell>
        </row>
        <row r="1865">
          <cell r="A1865">
            <v>2316</v>
          </cell>
          <cell r="B1865" t="str">
            <v>882013800304</v>
          </cell>
          <cell r="C1865" t="str">
            <v>882</v>
          </cell>
          <cell r="D1865" t="str">
            <v>882013</v>
          </cell>
          <cell r="E1865" t="str">
            <v>هزينه هاي عملياتي</v>
          </cell>
          <cell r="F1865" t="str">
            <v>تلفن(عملياتي)</v>
          </cell>
          <cell r="G1865" t="str">
            <v>800304</v>
          </cell>
          <cell r="H1865" t="str">
            <v>تدارکات و تامين قطعات</v>
          </cell>
          <cell r="P1865" t="str">
            <v>231</v>
          </cell>
        </row>
        <row r="1866">
          <cell r="A1866">
            <v>2279</v>
          </cell>
          <cell r="B1866" t="str">
            <v>882013800202</v>
          </cell>
          <cell r="C1866" t="str">
            <v>882</v>
          </cell>
          <cell r="D1866" t="str">
            <v>882013</v>
          </cell>
          <cell r="E1866" t="str">
            <v>هزينه هاي عملياتي</v>
          </cell>
          <cell r="F1866" t="str">
            <v>تلفن(عملياتي)</v>
          </cell>
          <cell r="G1866" t="str">
            <v>800202</v>
          </cell>
          <cell r="H1866" t="str">
            <v>عمومي ساخت و توليد</v>
          </cell>
          <cell r="P1866" t="str">
            <v>227</v>
          </cell>
        </row>
        <row r="1867">
          <cell r="A1867">
            <v>2316</v>
          </cell>
          <cell r="B1867" t="str">
            <v>882013800305</v>
          </cell>
          <cell r="C1867" t="str">
            <v>882</v>
          </cell>
          <cell r="D1867" t="str">
            <v>882013</v>
          </cell>
          <cell r="E1867" t="str">
            <v>هزينه هاي عملياتي</v>
          </cell>
          <cell r="F1867" t="str">
            <v>تلفن(عملياتي)</v>
          </cell>
          <cell r="G1867" t="str">
            <v>800305</v>
          </cell>
          <cell r="H1867" t="str">
            <v>طرح و توسعه سيستمها</v>
          </cell>
          <cell r="P1867" t="str">
            <v>231</v>
          </cell>
        </row>
        <row r="1868">
          <cell r="A1868">
            <v>2316</v>
          </cell>
          <cell r="B1868" t="str">
            <v>882014800302</v>
          </cell>
          <cell r="C1868" t="str">
            <v>882</v>
          </cell>
          <cell r="D1868" t="str">
            <v>882014</v>
          </cell>
          <cell r="E1868" t="str">
            <v>هزينه هاي عملياتي</v>
          </cell>
          <cell r="F1868" t="str">
            <v>آب مصرفي</v>
          </cell>
          <cell r="G1868" t="str">
            <v>800302</v>
          </cell>
          <cell r="H1868" t="str">
            <v>خدمات فني</v>
          </cell>
          <cell r="P1868" t="str">
            <v>231</v>
          </cell>
        </row>
        <row r="1869">
          <cell r="A1869">
            <v>2316</v>
          </cell>
          <cell r="B1869" t="str">
            <v>882015800302</v>
          </cell>
          <cell r="C1869" t="str">
            <v>882</v>
          </cell>
          <cell r="D1869" t="str">
            <v>882015</v>
          </cell>
          <cell r="E1869" t="str">
            <v>هزينه هاي عملياتي</v>
          </cell>
          <cell r="F1869" t="str">
            <v>برق مصرفي</v>
          </cell>
          <cell r="G1869" t="str">
            <v>800302</v>
          </cell>
          <cell r="H1869" t="str">
            <v>خدمات فني</v>
          </cell>
          <cell r="P1869" t="str">
            <v>231</v>
          </cell>
        </row>
        <row r="1870">
          <cell r="A1870">
            <v>2429</v>
          </cell>
          <cell r="B1870" t="str">
            <v>882015800402</v>
          </cell>
          <cell r="C1870" t="str">
            <v>882</v>
          </cell>
          <cell r="D1870" t="str">
            <v>882015</v>
          </cell>
          <cell r="E1870" t="str">
            <v>هزينه هاي عملياتي</v>
          </cell>
          <cell r="F1870" t="str">
            <v>برق مصرفي</v>
          </cell>
          <cell r="G1870" t="str">
            <v>800402</v>
          </cell>
          <cell r="H1870" t="str">
            <v>دفتر تهران</v>
          </cell>
          <cell r="P1870" t="str">
            <v>242</v>
          </cell>
        </row>
        <row r="1871">
          <cell r="A1871">
            <v>2318</v>
          </cell>
          <cell r="B1871" t="str">
            <v>882016800302</v>
          </cell>
          <cell r="C1871" t="str">
            <v>882</v>
          </cell>
          <cell r="D1871" t="str">
            <v>882016</v>
          </cell>
          <cell r="E1871" t="str">
            <v>هزينه هاي عملياتي</v>
          </cell>
          <cell r="F1871" t="str">
            <v>گازمصرفي</v>
          </cell>
          <cell r="G1871" t="str">
            <v>800302</v>
          </cell>
          <cell r="H1871" t="str">
            <v>خدمات فني</v>
          </cell>
          <cell r="P1871" t="str">
            <v>231</v>
          </cell>
        </row>
        <row r="1872">
          <cell r="A1872">
            <v>2318</v>
          </cell>
          <cell r="B1872" t="str">
            <v>882017800304</v>
          </cell>
          <cell r="C1872" t="str">
            <v>882</v>
          </cell>
          <cell r="D1872" t="str">
            <v>882017</v>
          </cell>
          <cell r="E1872" t="str">
            <v>هزينه هاي عملياتي</v>
          </cell>
          <cell r="F1872" t="str">
            <v>بنزين و روغن</v>
          </cell>
          <cell r="G1872" t="str">
            <v>800304</v>
          </cell>
          <cell r="H1872" t="str">
            <v>تدارکات و تامين قطعات</v>
          </cell>
          <cell r="P1872" t="str">
            <v>231</v>
          </cell>
        </row>
        <row r="1873">
          <cell r="A1873">
            <v>2429</v>
          </cell>
          <cell r="B1873" t="str">
            <v>882017800401</v>
          </cell>
          <cell r="C1873" t="str">
            <v>882</v>
          </cell>
          <cell r="D1873" t="str">
            <v>882017</v>
          </cell>
          <cell r="E1873" t="str">
            <v>هزينه هاي عملياتي</v>
          </cell>
          <cell r="F1873" t="str">
            <v>بنزين و روغن</v>
          </cell>
          <cell r="G1873" t="str">
            <v>800401</v>
          </cell>
          <cell r="H1873" t="str">
            <v>مديريت</v>
          </cell>
          <cell r="P1873" t="str">
            <v>242</v>
          </cell>
        </row>
        <row r="1874">
          <cell r="A1874">
            <v>2429</v>
          </cell>
          <cell r="B1874" t="str">
            <v>882017800402</v>
          </cell>
          <cell r="C1874" t="str">
            <v>882</v>
          </cell>
          <cell r="D1874" t="str">
            <v>882017</v>
          </cell>
          <cell r="E1874" t="str">
            <v>هزينه هاي عملياتي</v>
          </cell>
          <cell r="F1874" t="str">
            <v>بنزين و روغن</v>
          </cell>
          <cell r="G1874" t="str">
            <v>800402</v>
          </cell>
          <cell r="H1874" t="str">
            <v>دفتر تهران</v>
          </cell>
          <cell r="P1874" t="str">
            <v>242</v>
          </cell>
        </row>
        <row r="1875">
          <cell r="A1875">
            <v>2429</v>
          </cell>
          <cell r="B1875" t="str">
            <v>882017800403</v>
          </cell>
          <cell r="C1875" t="str">
            <v>882</v>
          </cell>
          <cell r="D1875" t="str">
            <v>882017</v>
          </cell>
          <cell r="E1875" t="str">
            <v>هزينه هاي عملياتي</v>
          </cell>
          <cell r="F1875" t="str">
            <v>بنزين و روغن</v>
          </cell>
          <cell r="G1875" t="str">
            <v>800403</v>
          </cell>
          <cell r="H1875" t="str">
            <v>امو ر اداري</v>
          </cell>
          <cell r="P1875" t="str">
            <v>242</v>
          </cell>
        </row>
        <row r="1876">
          <cell r="A1876">
            <v>2318</v>
          </cell>
          <cell r="B1876" t="str">
            <v>882017800303</v>
          </cell>
          <cell r="C1876" t="str">
            <v>882</v>
          </cell>
          <cell r="D1876" t="str">
            <v>882017</v>
          </cell>
          <cell r="E1876" t="str">
            <v>هزينه هاي عملياتي</v>
          </cell>
          <cell r="F1876" t="str">
            <v>بنزين و روغن</v>
          </cell>
          <cell r="G1876" t="str">
            <v>800303</v>
          </cell>
          <cell r="H1876" t="str">
            <v>برنامه ريزي</v>
          </cell>
          <cell r="P1876" t="str">
            <v>231</v>
          </cell>
        </row>
        <row r="1877">
          <cell r="A1877">
            <v>2417</v>
          </cell>
          <cell r="B1877" t="str">
            <v>882019800400</v>
          </cell>
          <cell r="C1877" t="str">
            <v>882</v>
          </cell>
          <cell r="D1877" t="str">
            <v>882019</v>
          </cell>
          <cell r="E1877" t="str">
            <v>هزينه هاي عملياتي</v>
          </cell>
          <cell r="F1877" t="str">
            <v>تحقيق توسعه و اينترنت</v>
          </cell>
          <cell r="G1877" t="str">
            <v>800400</v>
          </cell>
          <cell r="H1877" t="str">
            <v>امور مالي</v>
          </cell>
          <cell r="P1877" t="str">
            <v>241</v>
          </cell>
        </row>
        <row r="1878">
          <cell r="A1878">
            <v>2330</v>
          </cell>
          <cell r="B1878" t="str">
            <v>882019800305</v>
          </cell>
          <cell r="C1878" t="str">
            <v>882</v>
          </cell>
          <cell r="D1878" t="str">
            <v>882019</v>
          </cell>
          <cell r="E1878" t="str">
            <v>هزينه هاي عملياتي</v>
          </cell>
          <cell r="F1878" t="str">
            <v>تحقيق توسعه و اينترنت</v>
          </cell>
          <cell r="G1878" t="str">
            <v>800305</v>
          </cell>
          <cell r="H1878" t="str">
            <v>طرح و توسعه سيستمها</v>
          </cell>
          <cell r="P1878" t="str">
            <v>233</v>
          </cell>
        </row>
        <row r="1879">
          <cell r="A1879">
            <v>2279</v>
          </cell>
          <cell r="B1879" t="str">
            <v>882019800101</v>
          </cell>
          <cell r="C1879" t="str">
            <v>882</v>
          </cell>
          <cell r="D1879" t="str">
            <v>882019</v>
          </cell>
          <cell r="E1879" t="str">
            <v>هزينه هاي عملياتي</v>
          </cell>
          <cell r="F1879" t="str">
            <v>تحقيق توسعه و اينترنت</v>
          </cell>
          <cell r="G1879" t="str">
            <v>800101</v>
          </cell>
          <cell r="H1879" t="str">
            <v>تحقيقات مهندسي</v>
          </cell>
          <cell r="P1879" t="str">
            <v>227</v>
          </cell>
        </row>
        <row r="1880">
          <cell r="A1880">
            <v>2417</v>
          </cell>
          <cell r="B1880" t="str">
            <v>882019800401</v>
          </cell>
          <cell r="C1880" t="str">
            <v>882</v>
          </cell>
          <cell r="D1880" t="str">
            <v>882019</v>
          </cell>
          <cell r="E1880" t="str">
            <v>هزينه هاي عملياتي</v>
          </cell>
          <cell r="F1880" t="str">
            <v>تحقيق توسعه و اينترنت</v>
          </cell>
          <cell r="G1880" t="str">
            <v>800401</v>
          </cell>
          <cell r="H1880" t="str">
            <v>مديريت</v>
          </cell>
          <cell r="P1880" t="str">
            <v>241</v>
          </cell>
        </row>
        <row r="1881">
          <cell r="A1881">
            <v>2417</v>
          </cell>
          <cell r="B1881" t="str">
            <v>882019800403</v>
          </cell>
          <cell r="C1881" t="str">
            <v>882</v>
          </cell>
          <cell r="D1881" t="str">
            <v>882019</v>
          </cell>
          <cell r="E1881" t="str">
            <v>هزينه هاي عملياتي</v>
          </cell>
          <cell r="F1881" t="str">
            <v>تحقيق توسعه و اينترنت</v>
          </cell>
          <cell r="G1881" t="str">
            <v>800403</v>
          </cell>
          <cell r="H1881" t="str">
            <v>امو ر اداري</v>
          </cell>
          <cell r="P1881" t="str">
            <v>241</v>
          </cell>
        </row>
        <row r="1882">
          <cell r="A1882">
            <v>2330</v>
          </cell>
          <cell r="B1882" t="str">
            <v>882019800302</v>
          </cell>
          <cell r="C1882" t="str">
            <v>882</v>
          </cell>
          <cell r="D1882" t="str">
            <v>882019</v>
          </cell>
          <cell r="E1882" t="str">
            <v>هزينه هاي عملياتي</v>
          </cell>
          <cell r="F1882" t="str">
            <v>تحقيق توسعه و اينترنت</v>
          </cell>
          <cell r="G1882" t="str">
            <v>800302</v>
          </cell>
          <cell r="H1882" t="str">
            <v>خدمات فني</v>
          </cell>
          <cell r="P1882" t="str">
            <v>233</v>
          </cell>
        </row>
        <row r="1883">
          <cell r="A1883">
            <v>2279</v>
          </cell>
          <cell r="B1883" t="str">
            <v>882020800105</v>
          </cell>
          <cell r="C1883" t="str">
            <v>882</v>
          </cell>
          <cell r="D1883" t="str">
            <v>882020</v>
          </cell>
          <cell r="E1883" t="str">
            <v>هزينه هاي عملياتي</v>
          </cell>
          <cell r="F1883" t="str">
            <v>كاليبراسيون ابزارآلات</v>
          </cell>
          <cell r="G1883" t="str">
            <v>800105</v>
          </cell>
          <cell r="H1883" t="str">
            <v>مترولوژي</v>
          </cell>
          <cell r="P1883" t="str">
            <v>227</v>
          </cell>
        </row>
        <row r="1884">
          <cell r="A1884">
            <v>2223</v>
          </cell>
          <cell r="B1884" t="str">
            <v>882020800100</v>
          </cell>
          <cell r="C1884" t="str">
            <v>882</v>
          </cell>
          <cell r="D1884" t="str">
            <v>882020</v>
          </cell>
          <cell r="E1884" t="str">
            <v>هزينه هاي عملياتي</v>
          </cell>
          <cell r="F1884" t="str">
            <v>كاليبراسيون ابزارآلات</v>
          </cell>
          <cell r="G1884" t="str">
            <v>800100</v>
          </cell>
          <cell r="H1884" t="str">
            <v>مونتاژ</v>
          </cell>
          <cell r="P1884" t="str">
            <v>222</v>
          </cell>
        </row>
        <row r="1885">
          <cell r="A1885">
            <v>2279</v>
          </cell>
          <cell r="B1885" t="str">
            <v>882021800103</v>
          </cell>
          <cell r="C1885" t="str">
            <v>882</v>
          </cell>
          <cell r="D1885" t="str">
            <v>882021</v>
          </cell>
          <cell r="E1885" t="str">
            <v>هزينه هاي عملياتي</v>
          </cell>
          <cell r="F1885" t="str">
            <v>پست</v>
          </cell>
          <cell r="G1885" t="str">
            <v>800103</v>
          </cell>
          <cell r="H1885" t="str">
            <v>مرکز ساخت و توليد</v>
          </cell>
          <cell r="P1885" t="str">
            <v>227</v>
          </cell>
        </row>
        <row r="1886">
          <cell r="A1886">
            <v>2412</v>
          </cell>
          <cell r="B1886" t="str">
            <v>882021800403</v>
          </cell>
          <cell r="C1886" t="str">
            <v>882</v>
          </cell>
          <cell r="D1886" t="str">
            <v>882021</v>
          </cell>
          <cell r="E1886" t="str">
            <v>هزينه هاي عملياتي</v>
          </cell>
          <cell r="F1886" t="str">
            <v>پست</v>
          </cell>
          <cell r="G1886" t="str">
            <v>800403</v>
          </cell>
          <cell r="H1886" t="str">
            <v>امو ر اداري</v>
          </cell>
          <cell r="P1886" t="str">
            <v>241</v>
          </cell>
        </row>
        <row r="1887">
          <cell r="A1887">
            <v>2319</v>
          </cell>
          <cell r="B1887" t="str">
            <v>882021800304</v>
          </cell>
          <cell r="C1887" t="str">
            <v>882</v>
          </cell>
          <cell r="D1887" t="str">
            <v>882021</v>
          </cell>
          <cell r="E1887" t="str">
            <v>هزينه هاي عملياتي</v>
          </cell>
          <cell r="F1887" t="str">
            <v>پست</v>
          </cell>
          <cell r="G1887" t="str">
            <v>800304</v>
          </cell>
          <cell r="H1887" t="str">
            <v>تدارکات و تامين قطعات</v>
          </cell>
          <cell r="P1887" t="str">
            <v>231</v>
          </cell>
        </row>
        <row r="1888">
          <cell r="A1888">
            <v>2412</v>
          </cell>
          <cell r="B1888" t="str">
            <v>882021800402</v>
          </cell>
          <cell r="C1888" t="str">
            <v>882</v>
          </cell>
          <cell r="D1888" t="str">
            <v>882021</v>
          </cell>
          <cell r="E1888" t="str">
            <v>هزينه هاي عملياتي</v>
          </cell>
          <cell r="F1888" t="str">
            <v>پست</v>
          </cell>
          <cell r="G1888" t="str">
            <v>800402</v>
          </cell>
          <cell r="H1888" t="str">
            <v>دفتر تهران</v>
          </cell>
          <cell r="P1888" t="str">
            <v>241</v>
          </cell>
        </row>
        <row r="1889">
          <cell r="A1889">
            <v>2412</v>
          </cell>
          <cell r="B1889" t="str">
            <v>882021800400</v>
          </cell>
          <cell r="C1889" t="str">
            <v>882</v>
          </cell>
          <cell r="D1889" t="str">
            <v>882021</v>
          </cell>
          <cell r="E1889" t="str">
            <v>هزينه هاي عملياتي</v>
          </cell>
          <cell r="F1889" t="str">
            <v>پست</v>
          </cell>
          <cell r="G1889" t="str">
            <v>800400</v>
          </cell>
          <cell r="H1889" t="str">
            <v>امور مالي</v>
          </cell>
          <cell r="P1889" t="str">
            <v>241</v>
          </cell>
        </row>
        <row r="1890">
          <cell r="A1890">
            <v>2330</v>
          </cell>
          <cell r="B1890" t="str">
            <v>882021800301</v>
          </cell>
          <cell r="C1890" t="str">
            <v>882</v>
          </cell>
          <cell r="D1890" t="str">
            <v>882021</v>
          </cell>
          <cell r="E1890" t="str">
            <v>هزينه هاي عملياتي</v>
          </cell>
          <cell r="F1890" t="str">
            <v>پست</v>
          </cell>
          <cell r="G1890" t="str">
            <v>800301</v>
          </cell>
          <cell r="H1890" t="str">
            <v>حراست</v>
          </cell>
          <cell r="P1890" t="str">
            <v>233</v>
          </cell>
        </row>
        <row r="1891">
          <cell r="A1891">
            <v>2279</v>
          </cell>
          <cell r="B1891" t="str">
            <v>882022800103</v>
          </cell>
          <cell r="C1891" t="str">
            <v>882</v>
          </cell>
          <cell r="D1891" t="str">
            <v>882022</v>
          </cell>
          <cell r="E1891" t="str">
            <v>هزينه هاي عملياتي</v>
          </cell>
          <cell r="F1891" t="str">
            <v>هزينه حمل</v>
          </cell>
          <cell r="G1891" t="str">
            <v>800103</v>
          </cell>
          <cell r="H1891" t="str">
            <v>مرکز ساخت و توليد</v>
          </cell>
          <cell r="P1891" t="str">
            <v>227</v>
          </cell>
        </row>
        <row r="1892">
          <cell r="A1892">
            <v>2429</v>
          </cell>
          <cell r="B1892" t="str">
            <v>882022800402</v>
          </cell>
          <cell r="C1892" t="str">
            <v>882</v>
          </cell>
          <cell r="D1892" t="str">
            <v>882022</v>
          </cell>
          <cell r="E1892" t="str">
            <v>هزينه هاي عملياتي</v>
          </cell>
          <cell r="F1892" t="str">
            <v>هزينه حمل</v>
          </cell>
          <cell r="G1892" t="str">
            <v>800402</v>
          </cell>
          <cell r="H1892" t="str">
            <v>دفتر تهران</v>
          </cell>
          <cell r="P1892" t="str">
            <v>242</v>
          </cell>
        </row>
        <row r="1893">
          <cell r="A1893">
            <v>2429</v>
          </cell>
          <cell r="B1893" t="str">
            <v>882022800403</v>
          </cell>
          <cell r="C1893" t="str">
            <v>882</v>
          </cell>
          <cell r="D1893" t="str">
            <v>882022</v>
          </cell>
          <cell r="E1893" t="str">
            <v>هزينه هاي عملياتي</v>
          </cell>
          <cell r="F1893" t="str">
            <v>هزينه حمل</v>
          </cell>
          <cell r="G1893" t="str">
            <v>800403</v>
          </cell>
          <cell r="H1893" t="str">
            <v>امو ر اداري</v>
          </cell>
          <cell r="P1893" t="str">
            <v>242</v>
          </cell>
        </row>
        <row r="1894">
          <cell r="A1894">
            <v>2330</v>
          </cell>
          <cell r="B1894" t="str">
            <v>882022800304</v>
          </cell>
          <cell r="C1894" t="str">
            <v>882</v>
          </cell>
          <cell r="D1894" t="str">
            <v>882022</v>
          </cell>
          <cell r="E1894" t="str">
            <v>هزينه هاي عملياتي</v>
          </cell>
          <cell r="F1894" t="str">
            <v>هزينه حمل</v>
          </cell>
          <cell r="G1894" t="str">
            <v>800304</v>
          </cell>
          <cell r="H1894" t="str">
            <v>تدارکات و تامين قطعات</v>
          </cell>
          <cell r="P1894" t="str">
            <v>233</v>
          </cell>
        </row>
        <row r="1895">
          <cell r="A1895">
            <v>2511</v>
          </cell>
          <cell r="B1895" t="str">
            <v>882022800500</v>
          </cell>
          <cell r="C1895" t="str">
            <v>882</v>
          </cell>
          <cell r="D1895" t="str">
            <v>882022</v>
          </cell>
          <cell r="E1895" t="str">
            <v>هزينه هاي عملياتي</v>
          </cell>
          <cell r="F1895" t="str">
            <v>هزينه حمل</v>
          </cell>
          <cell r="G1895" t="str">
            <v>800500</v>
          </cell>
          <cell r="H1895" t="str">
            <v>فروش</v>
          </cell>
          <cell r="P1895" t="str">
            <v>251</v>
          </cell>
        </row>
        <row r="1896">
          <cell r="A1896">
            <v>2310</v>
          </cell>
          <cell r="B1896" t="str">
            <v>882023800303</v>
          </cell>
          <cell r="C1896" t="str">
            <v>882</v>
          </cell>
          <cell r="D1896" t="str">
            <v>882023</v>
          </cell>
          <cell r="E1896" t="str">
            <v>هزينه هاي عملياتي</v>
          </cell>
          <cell r="F1896" t="str">
            <v>تعمييرونگهداري وسائط نقليه</v>
          </cell>
          <cell r="G1896" t="str">
            <v>800303</v>
          </cell>
          <cell r="H1896" t="str">
            <v>برنامه ريزي</v>
          </cell>
          <cell r="P1896" t="str">
            <v>231</v>
          </cell>
        </row>
        <row r="1897">
          <cell r="A1897">
            <v>2310</v>
          </cell>
          <cell r="B1897" t="str">
            <v>882023800304</v>
          </cell>
          <cell r="C1897" t="str">
            <v>882</v>
          </cell>
          <cell r="D1897" t="str">
            <v>882023</v>
          </cell>
          <cell r="E1897" t="str">
            <v>هزينه هاي عملياتي</v>
          </cell>
          <cell r="F1897" t="str">
            <v>تعمييرونگهداري وسائط نقليه</v>
          </cell>
          <cell r="G1897" t="str">
            <v>800304</v>
          </cell>
          <cell r="H1897" t="str">
            <v>تدارکات و تامين قطعات</v>
          </cell>
          <cell r="P1897" t="str">
            <v>231</v>
          </cell>
        </row>
        <row r="1898">
          <cell r="A1898">
            <v>2419</v>
          </cell>
          <cell r="B1898" t="str">
            <v>882023800401</v>
          </cell>
          <cell r="C1898" t="str">
            <v>882</v>
          </cell>
          <cell r="D1898" t="str">
            <v>882023</v>
          </cell>
          <cell r="E1898" t="str">
            <v>هزينه هاي عملياتي</v>
          </cell>
          <cell r="F1898" t="str">
            <v>تعمييرونگهداري وسائط نقليه</v>
          </cell>
          <cell r="G1898" t="str">
            <v>800401</v>
          </cell>
          <cell r="H1898" t="str">
            <v>مديريت</v>
          </cell>
          <cell r="P1898" t="str">
            <v>241</v>
          </cell>
        </row>
        <row r="1899">
          <cell r="A1899">
            <v>2419</v>
          </cell>
          <cell r="B1899" t="str">
            <v>882023800402</v>
          </cell>
          <cell r="C1899" t="str">
            <v>882</v>
          </cell>
          <cell r="D1899" t="str">
            <v>882023</v>
          </cell>
          <cell r="E1899" t="str">
            <v>هزينه هاي عملياتي</v>
          </cell>
          <cell r="F1899" t="str">
            <v>تعمييرونگهداري وسائط نقليه</v>
          </cell>
          <cell r="G1899" t="str">
            <v>800402</v>
          </cell>
          <cell r="H1899" t="str">
            <v>دفتر تهران</v>
          </cell>
          <cell r="P1899" t="str">
            <v>241</v>
          </cell>
        </row>
        <row r="1900">
          <cell r="A1900">
            <v>2419</v>
          </cell>
          <cell r="B1900" t="str">
            <v>882023800403</v>
          </cell>
          <cell r="C1900" t="str">
            <v>882</v>
          </cell>
          <cell r="D1900" t="str">
            <v>882023</v>
          </cell>
          <cell r="E1900" t="str">
            <v>هزينه هاي عملياتي</v>
          </cell>
          <cell r="F1900" t="str">
            <v>تعمييرونگهداري وسائط نقليه</v>
          </cell>
          <cell r="G1900" t="str">
            <v>800403</v>
          </cell>
          <cell r="H1900" t="str">
            <v>امو ر اداري</v>
          </cell>
          <cell r="P1900" t="str">
            <v>241</v>
          </cell>
        </row>
        <row r="1901">
          <cell r="A1901">
            <v>2416</v>
          </cell>
          <cell r="B1901" t="str">
            <v>882024800402</v>
          </cell>
          <cell r="C1901" t="str">
            <v>882</v>
          </cell>
          <cell r="D1901" t="str">
            <v>882024</v>
          </cell>
          <cell r="E1901" t="str">
            <v>هزينه هاي عملياتي</v>
          </cell>
          <cell r="F1901" t="str">
            <v>هزينه هاي شارژ دفتر تهران و ميهمانسرا</v>
          </cell>
          <cell r="G1901" t="str">
            <v>800402</v>
          </cell>
          <cell r="H1901" t="str">
            <v>دفتر تهران</v>
          </cell>
          <cell r="P1901" t="str">
            <v>241</v>
          </cell>
        </row>
        <row r="1902">
          <cell r="A1902">
            <v>2312</v>
          </cell>
          <cell r="B1902" t="str">
            <v>882025800303</v>
          </cell>
          <cell r="C1902" t="str">
            <v>882</v>
          </cell>
          <cell r="D1902" t="str">
            <v>882025</v>
          </cell>
          <cell r="E1902" t="str">
            <v>هزينه هاي عملياتي</v>
          </cell>
          <cell r="F1902" t="str">
            <v>بيمه مواد اوليه و انبارها</v>
          </cell>
          <cell r="G1902" t="str">
            <v>800303</v>
          </cell>
          <cell r="H1902" t="str">
            <v>برنامه ريزي</v>
          </cell>
          <cell r="P1902" t="str">
            <v>231</v>
          </cell>
        </row>
        <row r="1903">
          <cell r="A1903">
            <v>2273</v>
          </cell>
          <cell r="B1903" t="str">
            <v>882026800103</v>
          </cell>
          <cell r="C1903" t="str">
            <v>882</v>
          </cell>
          <cell r="D1903" t="str">
            <v>882026</v>
          </cell>
          <cell r="E1903" t="str">
            <v>هزينه هاي عملياتي</v>
          </cell>
          <cell r="F1903" t="str">
            <v>بيمه محصولات</v>
          </cell>
          <cell r="G1903" t="str">
            <v>800103</v>
          </cell>
          <cell r="H1903" t="str">
            <v>مرکز ساخت و توليد</v>
          </cell>
          <cell r="P1903" t="str">
            <v>227</v>
          </cell>
        </row>
        <row r="1904">
          <cell r="A1904">
            <v>2330</v>
          </cell>
          <cell r="B1904" t="str">
            <v>882027800302</v>
          </cell>
          <cell r="C1904" t="str">
            <v>882</v>
          </cell>
          <cell r="D1904" t="str">
            <v>882027</v>
          </cell>
          <cell r="E1904" t="str">
            <v>هزينه هاي عملياتي</v>
          </cell>
          <cell r="F1904" t="str">
            <v>فاضلاب انساني</v>
          </cell>
          <cell r="G1904" t="str">
            <v>800302</v>
          </cell>
          <cell r="H1904" t="str">
            <v>خدمات فني</v>
          </cell>
          <cell r="P1904" t="str">
            <v>233</v>
          </cell>
        </row>
        <row r="1905">
          <cell r="A1905">
            <v>2273</v>
          </cell>
          <cell r="B1905" t="str">
            <v>882029800103</v>
          </cell>
          <cell r="C1905" t="str">
            <v>882</v>
          </cell>
          <cell r="D1905" t="str">
            <v>882029</v>
          </cell>
          <cell r="E1905" t="str">
            <v>هزينه هاي عملياتي</v>
          </cell>
          <cell r="F1905" t="str">
            <v>بيمه اثاثيه و منصوبات كارگاهي</v>
          </cell>
          <cell r="G1905" t="str">
            <v>800103</v>
          </cell>
          <cell r="H1905" t="str">
            <v>مرکز ساخت و توليد</v>
          </cell>
          <cell r="P1905" t="str">
            <v>227</v>
          </cell>
        </row>
        <row r="1906">
          <cell r="A1906">
            <v>2318</v>
          </cell>
          <cell r="B1906" t="str">
            <v>882030800302</v>
          </cell>
          <cell r="C1906" t="str">
            <v>882</v>
          </cell>
          <cell r="D1906" t="str">
            <v>882030</v>
          </cell>
          <cell r="E1906" t="str">
            <v>هزينه هاي عملياتي</v>
          </cell>
          <cell r="F1906" t="str">
            <v>سوخت وحرارت</v>
          </cell>
          <cell r="G1906" t="str">
            <v>800302</v>
          </cell>
          <cell r="H1906" t="str">
            <v>خدمات فني</v>
          </cell>
          <cell r="P1906" t="str">
            <v>231</v>
          </cell>
        </row>
        <row r="1907">
          <cell r="A1907">
            <v>2413</v>
          </cell>
          <cell r="B1907" t="str">
            <v>883001800402</v>
          </cell>
          <cell r="C1907" t="str">
            <v>883</v>
          </cell>
          <cell r="D1907" t="str">
            <v>883001</v>
          </cell>
          <cell r="E1907" t="str">
            <v>هزينه هاي استهلاك</v>
          </cell>
          <cell r="F1907" t="str">
            <v>استهلاك ساختمان</v>
          </cell>
          <cell r="G1907" t="str">
            <v>800402</v>
          </cell>
          <cell r="H1907" t="str">
            <v>دفتر تهران</v>
          </cell>
          <cell r="P1907" t="str">
            <v>241</v>
          </cell>
        </row>
        <row r="1908">
          <cell r="A1908">
            <v>2262</v>
          </cell>
          <cell r="B1908" t="str">
            <v>883001800103</v>
          </cell>
          <cell r="C1908" t="str">
            <v>883</v>
          </cell>
          <cell r="D1908" t="str">
            <v>883001</v>
          </cell>
          <cell r="E1908" t="str">
            <v>هزينه هاي استهلاك</v>
          </cell>
          <cell r="F1908" t="str">
            <v>استهلاك ساختمان</v>
          </cell>
          <cell r="G1908" t="str">
            <v>800103</v>
          </cell>
          <cell r="H1908" t="str">
            <v>مرکز ساخت و توليد</v>
          </cell>
          <cell r="P1908" t="str">
            <v>226</v>
          </cell>
        </row>
        <row r="1909">
          <cell r="A1909">
            <v>2313</v>
          </cell>
          <cell r="B1909" t="str">
            <v>883001800303</v>
          </cell>
          <cell r="C1909" t="str">
            <v>883</v>
          </cell>
          <cell r="D1909" t="str">
            <v>883001</v>
          </cell>
          <cell r="E1909" t="str">
            <v>هزينه هاي استهلاك</v>
          </cell>
          <cell r="F1909" t="str">
            <v>استهلاك ساختمان</v>
          </cell>
          <cell r="G1909" t="str">
            <v>800303</v>
          </cell>
          <cell r="H1909" t="str">
            <v>برنامه ريزي</v>
          </cell>
          <cell r="P1909" t="str">
            <v>231</v>
          </cell>
        </row>
        <row r="1910">
          <cell r="A1910">
            <v>2413</v>
          </cell>
          <cell r="B1910" t="str">
            <v>883001800403</v>
          </cell>
          <cell r="C1910" t="str">
            <v>883</v>
          </cell>
          <cell r="D1910" t="str">
            <v>883001</v>
          </cell>
          <cell r="E1910" t="str">
            <v>هزينه هاي استهلاك</v>
          </cell>
          <cell r="F1910" t="str">
            <v>استهلاك ساختمان</v>
          </cell>
          <cell r="G1910" t="str">
            <v>800403</v>
          </cell>
          <cell r="H1910" t="str">
            <v>امو ر اداري</v>
          </cell>
          <cell r="P1910" t="str">
            <v>241</v>
          </cell>
        </row>
        <row r="1911">
          <cell r="A1911">
            <v>2313</v>
          </cell>
          <cell r="B1911" t="str">
            <v>883001800302</v>
          </cell>
          <cell r="C1911" t="str">
            <v>883</v>
          </cell>
          <cell r="D1911" t="str">
            <v>883001</v>
          </cell>
          <cell r="E1911" t="str">
            <v>هزينه هاي استهلاك</v>
          </cell>
          <cell r="F1911" t="str">
            <v>استهلاك ساختمان</v>
          </cell>
          <cell r="G1911" t="str">
            <v>800302</v>
          </cell>
          <cell r="H1911" t="str">
            <v>خدمات فني</v>
          </cell>
          <cell r="P1911" t="str">
            <v>231</v>
          </cell>
        </row>
        <row r="1912">
          <cell r="A1912">
            <v>2262</v>
          </cell>
          <cell r="B1912" t="str">
            <v>883001800104</v>
          </cell>
          <cell r="C1912" t="str">
            <v>883</v>
          </cell>
          <cell r="D1912" t="str">
            <v>883001</v>
          </cell>
          <cell r="E1912" t="str">
            <v>هزينه هاي استهلاك</v>
          </cell>
          <cell r="F1912" t="str">
            <v>استهلاك ساختمان</v>
          </cell>
          <cell r="G1912" t="str">
            <v>800104</v>
          </cell>
          <cell r="H1912" t="str">
            <v>کنترل کيفي</v>
          </cell>
          <cell r="P1912" t="str">
            <v>226</v>
          </cell>
        </row>
        <row r="1913">
          <cell r="A1913">
            <v>2222</v>
          </cell>
          <cell r="B1913" t="str">
            <v>883001800100</v>
          </cell>
          <cell r="C1913" t="str">
            <v>883</v>
          </cell>
          <cell r="D1913" t="str">
            <v>883001</v>
          </cell>
          <cell r="E1913" t="str">
            <v>هزينه هاي استهلاك</v>
          </cell>
          <cell r="F1913" t="str">
            <v>استهلاك ساختمان</v>
          </cell>
          <cell r="G1913" t="str">
            <v>800100</v>
          </cell>
          <cell r="H1913" t="str">
            <v>مونتاژ</v>
          </cell>
          <cell r="P1913" t="str">
            <v>222</v>
          </cell>
        </row>
        <row r="1914">
          <cell r="A1914">
            <v>2413</v>
          </cell>
          <cell r="B1914" t="str">
            <v>883001800401</v>
          </cell>
          <cell r="C1914" t="str">
            <v>883</v>
          </cell>
          <cell r="D1914" t="str">
            <v>883001</v>
          </cell>
          <cell r="E1914" t="str">
            <v>هزينه هاي استهلاك</v>
          </cell>
          <cell r="F1914" t="str">
            <v>استهلاك ساختمان</v>
          </cell>
          <cell r="G1914" t="str">
            <v>800401</v>
          </cell>
          <cell r="H1914" t="str">
            <v>مديريت</v>
          </cell>
          <cell r="P1914" t="str">
            <v>241</v>
          </cell>
        </row>
        <row r="1915">
          <cell r="A1915">
            <v>2313</v>
          </cell>
          <cell r="B1915" t="str">
            <v>883001800300</v>
          </cell>
          <cell r="C1915" t="str">
            <v>883</v>
          </cell>
          <cell r="D1915" t="str">
            <v>883001</v>
          </cell>
          <cell r="E1915" t="str">
            <v>هزينه هاي استهلاك</v>
          </cell>
          <cell r="F1915" t="str">
            <v>استهلاك ساختمان</v>
          </cell>
          <cell r="G1915" t="str">
            <v>800300</v>
          </cell>
          <cell r="H1915" t="str">
            <v>کانتين</v>
          </cell>
          <cell r="P1915" t="str">
            <v>231</v>
          </cell>
        </row>
        <row r="1916">
          <cell r="A1916">
            <v>2313</v>
          </cell>
          <cell r="B1916" t="str">
            <v>883001800301</v>
          </cell>
          <cell r="C1916" t="str">
            <v>883</v>
          </cell>
          <cell r="D1916" t="str">
            <v>883001</v>
          </cell>
          <cell r="E1916" t="str">
            <v>هزينه هاي استهلاك</v>
          </cell>
          <cell r="F1916" t="str">
            <v>استهلاك ساختمان</v>
          </cell>
          <cell r="G1916" t="str">
            <v>800301</v>
          </cell>
          <cell r="H1916" t="str">
            <v>حراست</v>
          </cell>
          <cell r="P1916" t="str">
            <v>231</v>
          </cell>
        </row>
        <row r="1917">
          <cell r="A1917">
            <v>2262</v>
          </cell>
          <cell r="B1917" t="str">
            <v>883001800101</v>
          </cell>
          <cell r="C1917" t="str">
            <v>883</v>
          </cell>
          <cell r="D1917" t="str">
            <v>883001</v>
          </cell>
          <cell r="E1917" t="str">
            <v>هزينه هاي استهلاك</v>
          </cell>
          <cell r="F1917" t="str">
            <v>استهلاك ساختمان</v>
          </cell>
          <cell r="G1917" t="str">
            <v>800101</v>
          </cell>
          <cell r="H1917" t="str">
            <v>تحقيقات مهندسي</v>
          </cell>
          <cell r="P1917" t="str">
            <v>226</v>
          </cell>
        </row>
        <row r="1918">
          <cell r="A1918">
            <v>2413</v>
          </cell>
          <cell r="B1918" t="str">
            <v>883001800400</v>
          </cell>
          <cell r="C1918" t="str">
            <v>883</v>
          </cell>
          <cell r="D1918" t="str">
            <v>883001</v>
          </cell>
          <cell r="E1918" t="str">
            <v>هزينه هاي استهلاك</v>
          </cell>
          <cell r="F1918" t="str">
            <v>استهلاك ساختمان</v>
          </cell>
          <cell r="G1918" t="str">
            <v>800400</v>
          </cell>
          <cell r="H1918" t="str">
            <v>امور مالي</v>
          </cell>
          <cell r="P1918" t="str">
            <v>241</v>
          </cell>
        </row>
        <row r="1919">
          <cell r="A1919">
            <v>2262</v>
          </cell>
          <cell r="B1919" t="str">
            <v>883001800102</v>
          </cell>
          <cell r="C1919" t="str">
            <v>883</v>
          </cell>
          <cell r="D1919" t="str">
            <v>883001</v>
          </cell>
          <cell r="E1919" t="str">
            <v>هزينه هاي استهلاك</v>
          </cell>
          <cell r="F1919" t="str">
            <v>استهلاك ساختمان</v>
          </cell>
          <cell r="G1919" t="str">
            <v>800102</v>
          </cell>
          <cell r="H1919" t="str">
            <v>عمليات حرارتي و آبکاري</v>
          </cell>
          <cell r="P1919" t="str">
            <v>226</v>
          </cell>
        </row>
        <row r="1920">
          <cell r="A1920">
            <v>2262</v>
          </cell>
          <cell r="B1920" t="str">
            <v>883001800106</v>
          </cell>
          <cell r="C1920" t="str">
            <v>883</v>
          </cell>
          <cell r="D1920" t="str">
            <v>883001</v>
          </cell>
          <cell r="E1920" t="str">
            <v>هزينه هاي استهلاك</v>
          </cell>
          <cell r="F1920" t="str">
            <v>استهلاك ساختمان</v>
          </cell>
          <cell r="G1920" t="str">
            <v>800106</v>
          </cell>
          <cell r="H1920" t="str">
            <v>تست مواد وشيمي</v>
          </cell>
          <cell r="P1920" t="str">
            <v>226</v>
          </cell>
        </row>
        <row r="1921">
          <cell r="A1921">
            <v>2513</v>
          </cell>
          <cell r="B1921" t="str">
            <v>883001800500</v>
          </cell>
          <cell r="C1921" t="str">
            <v>883</v>
          </cell>
          <cell r="D1921" t="str">
            <v>883001</v>
          </cell>
          <cell r="E1921" t="str">
            <v>هزينه هاي استهلاك</v>
          </cell>
          <cell r="F1921" t="str">
            <v>استهلاك ساختمان</v>
          </cell>
          <cell r="G1921" t="str">
            <v>800500</v>
          </cell>
          <cell r="H1921" t="str">
            <v>فروش</v>
          </cell>
          <cell r="P1921" t="str">
            <v>251</v>
          </cell>
        </row>
        <row r="1922">
          <cell r="A1922">
            <v>2313</v>
          </cell>
          <cell r="B1922" t="str">
            <v>883001800304</v>
          </cell>
          <cell r="C1922" t="str">
            <v>883</v>
          </cell>
          <cell r="D1922" t="str">
            <v>883001</v>
          </cell>
          <cell r="E1922" t="str">
            <v>هزينه هاي استهلاك</v>
          </cell>
          <cell r="F1922" t="str">
            <v>استهلاك ساختمان</v>
          </cell>
          <cell r="G1922" t="str">
            <v>800304</v>
          </cell>
          <cell r="H1922" t="str">
            <v>تدارکات و تامين قطعات</v>
          </cell>
          <cell r="P1922" t="str">
            <v>231</v>
          </cell>
        </row>
        <row r="1923">
          <cell r="A1923">
            <v>2313</v>
          </cell>
          <cell r="B1923" t="str">
            <v>883001800305</v>
          </cell>
          <cell r="C1923" t="str">
            <v>883</v>
          </cell>
          <cell r="D1923" t="str">
            <v>883001</v>
          </cell>
          <cell r="E1923" t="str">
            <v>هزينه هاي استهلاك</v>
          </cell>
          <cell r="F1923" t="str">
            <v>استهلاك ساختمان</v>
          </cell>
          <cell r="G1923" t="str">
            <v>800305</v>
          </cell>
          <cell r="H1923" t="str">
            <v>طرح و توسعه سيستمها</v>
          </cell>
          <cell r="P1923" t="str">
            <v>231</v>
          </cell>
        </row>
        <row r="1924">
          <cell r="A1924">
            <v>2313</v>
          </cell>
          <cell r="B1924" t="str">
            <v>883002800302</v>
          </cell>
          <cell r="C1924" t="str">
            <v>883</v>
          </cell>
          <cell r="D1924" t="str">
            <v>883002</v>
          </cell>
          <cell r="E1924" t="str">
            <v>هزينه هاي استهلاك</v>
          </cell>
          <cell r="F1924" t="str">
            <v>استهلاك تاسيسات</v>
          </cell>
          <cell r="G1924" t="str">
            <v>800302</v>
          </cell>
          <cell r="H1924" t="str">
            <v>خدمات فني</v>
          </cell>
          <cell r="P1924" t="str">
            <v>231</v>
          </cell>
        </row>
        <row r="1925">
          <cell r="A1925">
            <v>2313</v>
          </cell>
          <cell r="B1925" t="str">
            <v>883002800301</v>
          </cell>
          <cell r="C1925" t="str">
            <v>883</v>
          </cell>
          <cell r="D1925" t="str">
            <v>883002</v>
          </cell>
          <cell r="E1925" t="str">
            <v>هزينه هاي استهلاك</v>
          </cell>
          <cell r="F1925" t="str">
            <v>استهلاك تاسيسات</v>
          </cell>
          <cell r="G1925" t="str">
            <v>800301</v>
          </cell>
          <cell r="H1925" t="str">
            <v>حراست</v>
          </cell>
          <cell r="P1925" t="str">
            <v>231</v>
          </cell>
        </row>
        <row r="1926">
          <cell r="A1926">
            <v>2262</v>
          </cell>
          <cell r="B1926" t="str">
            <v>883003800103</v>
          </cell>
          <cell r="C1926" t="str">
            <v>883</v>
          </cell>
          <cell r="D1926" t="str">
            <v>883003</v>
          </cell>
          <cell r="E1926" t="str">
            <v>هزينه هاي استهلاك</v>
          </cell>
          <cell r="F1926" t="str">
            <v>استهلاك ماشين آلات</v>
          </cell>
          <cell r="G1926" t="str">
            <v>800103</v>
          </cell>
          <cell r="H1926" t="str">
            <v>مرکز ساخت و توليد</v>
          </cell>
          <cell r="P1926" t="str">
            <v>226</v>
          </cell>
        </row>
        <row r="1927">
          <cell r="A1927">
            <v>2262</v>
          </cell>
          <cell r="B1927" t="str">
            <v>883003800104</v>
          </cell>
          <cell r="C1927" t="str">
            <v>883</v>
          </cell>
          <cell r="D1927" t="str">
            <v>883003</v>
          </cell>
          <cell r="E1927" t="str">
            <v>هزينه هاي استهلاك</v>
          </cell>
          <cell r="F1927" t="str">
            <v>استهلاك ماشين آلات</v>
          </cell>
          <cell r="G1927" t="str">
            <v>800104</v>
          </cell>
          <cell r="H1927" t="str">
            <v>کنترل کيفي</v>
          </cell>
          <cell r="P1927" t="str">
            <v>226</v>
          </cell>
        </row>
        <row r="1928">
          <cell r="A1928">
            <v>2313</v>
          </cell>
          <cell r="B1928" t="str">
            <v>883003800303</v>
          </cell>
          <cell r="C1928" t="str">
            <v>883</v>
          </cell>
          <cell r="D1928" t="str">
            <v>883003</v>
          </cell>
          <cell r="E1928" t="str">
            <v>هزينه هاي استهلاك</v>
          </cell>
          <cell r="F1928" t="str">
            <v>استهلاك ماشين آلات</v>
          </cell>
          <cell r="G1928" t="str">
            <v>800303</v>
          </cell>
          <cell r="H1928" t="str">
            <v>برنامه ريزي</v>
          </cell>
          <cell r="P1928" t="str">
            <v>231</v>
          </cell>
        </row>
        <row r="1929">
          <cell r="A1929">
            <v>2313</v>
          </cell>
          <cell r="B1929" t="str">
            <v>883003800302</v>
          </cell>
          <cell r="C1929" t="str">
            <v>883</v>
          </cell>
          <cell r="D1929" t="str">
            <v>883003</v>
          </cell>
          <cell r="E1929" t="str">
            <v>هزينه هاي استهلاك</v>
          </cell>
          <cell r="F1929" t="str">
            <v>استهلاك ماشين آلات</v>
          </cell>
          <cell r="G1929" t="str">
            <v>800302</v>
          </cell>
          <cell r="H1929" t="str">
            <v>خدمات فني</v>
          </cell>
          <cell r="P1929" t="str">
            <v>231</v>
          </cell>
        </row>
        <row r="1930">
          <cell r="A1930">
            <v>2262</v>
          </cell>
          <cell r="B1930" t="str">
            <v>883003800106</v>
          </cell>
          <cell r="C1930" t="str">
            <v>883</v>
          </cell>
          <cell r="D1930" t="str">
            <v>883003</v>
          </cell>
          <cell r="E1930" t="str">
            <v>هزينه هاي استهلاك</v>
          </cell>
          <cell r="F1930" t="str">
            <v>استهلاك ماشين آلات</v>
          </cell>
          <cell r="G1930" t="str">
            <v>800106</v>
          </cell>
          <cell r="H1930" t="str">
            <v>تست مواد وشيمي</v>
          </cell>
          <cell r="P1930" t="str">
            <v>226</v>
          </cell>
        </row>
        <row r="1931">
          <cell r="A1931">
            <v>2262</v>
          </cell>
          <cell r="B1931" t="str">
            <v>883003800102</v>
          </cell>
          <cell r="C1931" t="str">
            <v>883</v>
          </cell>
          <cell r="D1931" t="str">
            <v>883003</v>
          </cell>
          <cell r="E1931" t="str">
            <v>هزينه هاي استهلاك</v>
          </cell>
          <cell r="F1931" t="str">
            <v>استهلاك ماشين آلات</v>
          </cell>
          <cell r="G1931" t="str">
            <v>800102</v>
          </cell>
          <cell r="H1931" t="str">
            <v>عمليات حرارتي و آبکاري</v>
          </cell>
          <cell r="P1931" t="str">
            <v>226</v>
          </cell>
        </row>
        <row r="1932">
          <cell r="A1932">
            <v>2222</v>
          </cell>
          <cell r="B1932" t="str">
            <v>883003800100</v>
          </cell>
          <cell r="C1932" t="str">
            <v>883</v>
          </cell>
          <cell r="D1932" t="str">
            <v>883003</v>
          </cell>
          <cell r="E1932" t="str">
            <v>هزينه هاي استهلاك</v>
          </cell>
          <cell r="F1932" t="str">
            <v>استهلاك ماشين آلات</v>
          </cell>
          <cell r="G1932" t="str">
            <v>800100</v>
          </cell>
          <cell r="H1932" t="str">
            <v>مونتاژ</v>
          </cell>
          <cell r="P1932" t="str">
            <v>222</v>
          </cell>
        </row>
        <row r="1933">
          <cell r="A1933">
            <v>2262</v>
          </cell>
          <cell r="B1933" t="str">
            <v>883003800101</v>
          </cell>
          <cell r="C1933" t="str">
            <v>883</v>
          </cell>
          <cell r="D1933" t="str">
            <v>883003</v>
          </cell>
          <cell r="E1933" t="str">
            <v>هزينه هاي استهلاك</v>
          </cell>
          <cell r="F1933" t="str">
            <v>استهلاك ماشين آلات</v>
          </cell>
          <cell r="G1933" t="str">
            <v>800101</v>
          </cell>
          <cell r="H1933" t="str">
            <v>تحقيقات مهندسي</v>
          </cell>
          <cell r="P1933" t="str">
            <v>226</v>
          </cell>
        </row>
        <row r="1934">
          <cell r="A1934">
            <v>2262</v>
          </cell>
          <cell r="B1934" t="str">
            <v>883004800103</v>
          </cell>
          <cell r="C1934" t="str">
            <v>883</v>
          </cell>
          <cell r="D1934" t="str">
            <v>883004</v>
          </cell>
          <cell r="E1934" t="str">
            <v>هزينه هاي استهلاك</v>
          </cell>
          <cell r="F1934" t="str">
            <v>استهلاك اثاثيه كارگاهي</v>
          </cell>
          <cell r="G1934" t="str">
            <v>800103</v>
          </cell>
          <cell r="H1934" t="str">
            <v>مرکز ساخت و توليد</v>
          </cell>
          <cell r="P1934" t="str">
            <v>226</v>
          </cell>
        </row>
        <row r="1935">
          <cell r="A1935">
            <v>2222</v>
          </cell>
          <cell r="B1935" t="str">
            <v>883004800100</v>
          </cell>
          <cell r="C1935" t="str">
            <v>883</v>
          </cell>
          <cell r="D1935" t="str">
            <v>883004</v>
          </cell>
          <cell r="E1935" t="str">
            <v>هزينه هاي استهلاك</v>
          </cell>
          <cell r="F1935" t="str">
            <v>استهلاك اثاثيه كارگاهي</v>
          </cell>
          <cell r="G1935" t="str">
            <v>800100</v>
          </cell>
          <cell r="H1935" t="str">
            <v>مونتاژ</v>
          </cell>
          <cell r="P1935" t="str">
            <v>222</v>
          </cell>
        </row>
        <row r="1936">
          <cell r="A1936">
            <v>2313</v>
          </cell>
          <cell r="B1936" t="str">
            <v>883004800303</v>
          </cell>
          <cell r="C1936" t="str">
            <v>883</v>
          </cell>
          <cell r="D1936" t="str">
            <v>883004</v>
          </cell>
          <cell r="E1936" t="str">
            <v>هزينه هاي استهلاك</v>
          </cell>
          <cell r="F1936" t="str">
            <v>استهلاك اثاثيه كارگاهي</v>
          </cell>
          <cell r="G1936" t="str">
            <v>800303</v>
          </cell>
          <cell r="H1936" t="str">
            <v>برنامه ريزي</v>
          </cell>
          <cell r="P1936" t="str">
            <v>231</v>
          </cell>
        </row>
        <row r="1937">
          <cell r="A1937">
            <v>2262</v>
          </cell>
          <cell r="B1937" t="str">
            <v>883004800104</v>
          </cell>
          <cell r="C1937" t="str">
            <v>883</v>
          </cell>
          <cell r="D1937" t="str">
            <v>883004</v>
          </cell>
          <cell r="E1937" t="str">
            <v>هزينه هاي استهلاك</v>
          </cell>
          <cell r="F1937" t="str">
            <v>استهلاك اثاثيه كارگاهي</v>
          </cell>
          <cell r="G1937" t="str">
            <v>800104</v>
          </cell>
          <cell r="H1937" t="str">
            <v>کنترل کيفي</v>
          </cell>
          <cell r="P1937" t="str">
            <v>226</v>
          </cell>
        </row>
        <row r="1938">
          <cell r="A1938">
            <v>2262</v>
          </cell>
          <cell r="B1938" t="str">
            <v>883004800102</v>
          </cell>
          <cell r="C1938" t="str">
            <v>883</v>
          </cell>
          <cell r="D1938" t="str">
            <v>883004</v>
          </cell>
          <cell r="E1938" t="str">
            <v>هزينه هاي استهلاك</v>
          </cell>
          <cell r="F1938" t="str">
            <v>استهلاك اثاثيه كارگاهي</v>
          </cell>
          <cell r="G1938" t="str">
            <v>800102</v>
          </cell>
          <cell r="H1938" t="str">
            <v>عمليات حرارتي و آبکاري</v>
          </cell>
          <cell r="P1938" t="str">
            <v>226</v>
          </cell>
        </row>
        <row r="1939">
          <cell r="A1939">
            <v>2262</v>
          </cell>
          <cell r="B1939" t="str">
            <v>883004800106</v>
          </cell>
          <cell r="C1939" t="str">
            <v>883</v>
          </cell>
          <cell r="D1939" t="str">
            <v>883004</v>
          </cell>
          <cell r="E1939" t="str">
            <v>هزينه هاي استهلاك</v>
          </cell>
          <cell r="F1939" t="str">
            <v>استهلاك اثاثيه كارگاهي</v>
          </cell>
          <cell r="G1939" t="str">
            <v>800106</v>
          </cell>
          <cell r="H1939" t="str">
            <v>تست مواد وشيمي</v>
          </cell>
          <cell r="P1939" t="str">
            <v>226</v>
          </cell>
        </row>
        <row r="1940">
          <cell r="A1940">
            <v>2413</v>
          </cell>
          <cell r="B1940" t="str">
            <v>883006800401</v>
          </cell>
          <cell r="C1940" t="str">
            <v>883</v>
          </cell>
          <cell r="D1940" t="str">
            <v>883006</v>
          </cell>
          <cell r="E1940" t="str">
            <v>هزينه هاي استهلاك</v>
          </cell>
          <cell r="F1940" t="str">
            <v>استهلاك و سائط نقليه</v>
          </cell>
          <cell r="G1940" t="str">
            <v>800401</v>
          </cell>
          <cell r="H1940" t="str">
            <v>مديريت</v>
          </cell>
          <cell r="P1940" t="str">
            <v>241</v>
          </cell>
        </row>
        <row r="1941">
          <cell r="A1941">
            <v>2413</v>
          </cell>
          <cell r="B1941" t="str">
            <v>883006800402</v>
          </cell>
          <cell r="C1941" t="str">
            <v>883</v>
          </cell>
          <cell r="D1941" t="str">
            <v>883006</v>
          </cell>
          <cell r="E1941" t="str">
            <v>هزينه هاي استهلاك</v>
          </cell>
          <cell r="F1941" t="str">
            <v>استهلاك و سائط نقليه</v>
          </cell>
          <cell r="G1941" t="str">
            <v>800402</v>
          </cell>
          <cell r="H1941" t="str">
            <v>دفتر تهران</v>
          </cell>
          <cell r="P1941" t="str">
            <v>241</v>
          </cell>
        </row>
        <row r="1942">
          <cell r="A1942">
            <v>2313</v>
          </cell>
          <cell r="B1942" t="str">
            <v>883006800303</v>
          </cell>
          <cell r="C1942" t="str">
            <v>883</v>
          </cell>
          <cell r="D1942" t="str">
            <v>883006</v>
          </cell>
          <cell r="E1942" t="str">
            <v>هزينه هاي استهلاك</v>
          </cell>
          <cell r="F1942" t="str">
            <v>استهلاك و سائط نقليه</v>
          </cell>
          <cell r="G1942" t="str">
            <v>800303</v>
          </cell>
          <cell r="H1942" t="str">
            <v>برنامه ريزي</v>
          </cell>
          <cell r="P1942" t="str">
            <v>231</v>
          </cell>
        </row>
        <row r="1943">
          <cell r="A1943">
            <v>2313</v>
          </cell>
          <cell r="B1943" t="str">
            <v>883006800304</v>
          </cell>
          <cell r="C1943" t="str">
            <v>883</v>
          </cell>
          <cell r="D1943" t="str">
            <v>883006</v>
          </cell>
          <cell r="E1943" t="str">
            <v>هزينه هاي استهلاك</v>
          </cell>
          <cell r="F1943" t="str">
            <v>استهلاك و سائط نقليه</v>
          </cell>
          <cell r="G1943" t="str">
            <v>800304</v>
          </cell>
          <cell r="H1943" t="str">
            <v>تدارکات و تامين قطعات</v>
          </cell>
          <cell r="P1943" t="str">
            <v>231</v>
          </cell>
        </row>
        <row r="1944">
          <cell r="A1944">
            <v>2313</v>
          </cell>
          <cell r="B1944" t="str">
            <v>883006800302</v>
          </cell>
          <cell r="C1944" t="str">
            <v>883</v>
          </cell>
          <cell r="D1944" t="str">
            <v>883006</v>
          </cell>
          <cell r="E1944" t="str">
            <v>هزينه هاي استهلاك</v>
          </cell>
          <cell r="F1944" t="str">
            <v>استهلاك و سائط نقليه</v>
          </cell>
          <cell r="G1944" t="str">
            <v>800302</v>
          </cell>
          <cell r="H1944" t="str">
            <v>خدمات فني</v>
          </cell>
          <cell r="P1944" t="str">
            <v>231</v>
          </cell>
        </row>
        <row r="1945">
          <cell r="A1945">
            <v>2413</v>
          </cell>
          <cell r="B1945" t="str">
            <v>883007800403</v>
          </cell>
          <cell r="C1945" t="str">
            <v>883</v>
          </cell>
          <cell r="D1945" t="str">
            <v>883007</v>
          </cell>
          <cell r="E1945" t="str">
            <v>هزينه هاي استهلاك</v>
          </cell>
          <cell r="F1945" t="str">
            <v>استهلاك اثاثيه و منصوبات</v>
          </cell>
          <cell r="G1945" t="str">
            <v>800403</v>
          </cell>
          <cell r="H1945" t="str">
            <v>امو ر اداري</v>
          </cell>
          <cell r="P1945" t="str">
            <v>241</v>
          </cell>
        </row>
        <row r="1946">
          <cell r="A1946">
            <v>2413</v>
          </cell>
          <cell r="B1946" t="str">
            <v>883007800401</v>
          </cell>
          <cell r="C1946" t="str">
            <v>883</v>
          </cell>
          <cell r="D1946" t="str">
            <v>883007</v>
          </cell>
          <cell r="E1946" t="str">
            <v>هزينه هاي استهلاك</v>
          </cell>
          <cell r="F1946" t="str">
            <v>استهلاك اثاثيه و منصوبات</v>
          </cell>
          <cell r="G1946" t="str">
            <v>800401</v>
          </cell>
          <cell r="H1946" t="str">
            <v>مديريت</v>
          </cell>
          <cell r="P1946" t="str">
            <v>241</v>
          </cell>
        </row>
        <row r="1947">
          <cell r="A1947">
            <v>2413</v>
          </cell>
          <cell r="B1947" t="str">
            <v>883007800400</v>
          </cell>
          <cell r="C1947" t="str">
            <v>883</v>
          </cell>
          <cell r="D1947" t="str">
            <v>883007</v>
          </cell>
          <cell r="E1947" t="str">
            <v>هزينه هاي استهلاك</v>
          </cell>
          <cell r="F1947" t="str">
            <v>استهلاك اثاثيه و منصوبات</v>
          </cell>
          <cell r="G1947" t="str">
            <v>800400</v>
          </cell>
          <cell r="H1947" t="str">
            <v>امور مالي</v>
          </cell>
          <cell r="P1947" t="str">
            <v>241</v>
          </cell>
        </row>
        <row r="1948">
          <cell r="A1948">
            <v>2313</v>
          </cell>
          <cell r="B1948" t="str">
            <v>883007800305</v>
          </cell>
          <cell r="C1948" t="str">
            <v>883</v>
          </cell>
          <cell r="D1948" t="str">
            <v>883007</v>
          </cell>
          <cell r="E1948" t="str">
            <v>هزينه هاي استهلاك</v>
          </cell>
          <cell r="F1948" t="str">
            <v>استهلاك اثاثيه و منصوبات</v>
          </cell>
          <cell r="G1948" t="str">
            <v>800305</v>
          </cell>
          <cell r="H1948" t="str">
            <v>طرح و توسعه سيستمها</v>
          </cell>
          <cell r="P1948" t="str">
            <v>231</v>
          </cell>
        </row>
        <row r="1949">
          <cell r="A1949">
            <v>2313</v>
          </cell>
          <cell r="B1949" t="str">
            <v>883007800303</v>
          </cell>
          <cell r="C1949" t="str">
            <v>883</v>
          </cell>
          <cell r="D1949" t="str">
            <v>883007</v>
          </cell>
          <cell r="E1949" t="str">
            <v>هزينه هاي استهلاك</v>
          </cell>
          <cell r="F1949" t="str">
            <v>استهلاك اثاثيه و منصوبات</v>
          </cell>
          <cell r="G1949" t="str">
            <v>800303</v>
          </cell>
          <cell r="H1949" t="str">
            <v>برنامه ريزي</v>
          </cell>
          <cell r="P1949" t="str">
            <v>231</v>
          </cell>
        </row>
        <row r="1950">
          <cell r="A1950">
            <v>2262</v>
          </cell>
          <cell r="B1950" t="str">
            <v>883007800101</v>
          </cell>
          <cell r="C1950" t="str">
            <v>883</v>
          </cell>
          <cell r="D1950" t="str">
            <v>883007</v>
          </cell>
          <cell r="E1950" t="str">
            <v>هزينه هاي استهلاك</v>
          </cell>
          <cell r="F1950" t="str">
            <v>استهلاك اثاثيه و منصوبات</v>
          </cell>
          <cell r="G1950" t="str">
            <v>800101</v>
          </cell>
          <cell r="H1950" t="str">
            <v>تحقيقات مهندسي</v>
          </cell>
          <cell r="P1950" t="str">
            <v>226</v>
          </cell>
        </row>
        <row r="1951">
          <cell r="A1951">
            <v>2413</v>
          </cell>
          <cell r="B1951" t="str">
            <v>883007800402</v>
          </cell>
          <cell r="C1951" t="str">
            <v>883</v>
          </cell>
          <cell r="D1951" t="str">
            <v>883007</v>
          </cell>
          <cell r="E1951" t="str">
            <v>هزينه هاي استهلاك</v>
          </cell>
          <cell r="F1951" t="str">
            <v>استهلاك اثاثيه و منصوبات</v>
          </cell>
          <cell r="G1951" t="str">
            <v>800402</v>
          </cell>
          <cell r="H1951" t="str">
            <v>دفتر تهران</v>
          </cell>
          <cell r="P1951" t="str">
            <v>241</v>
          </cell>
        </row>
        <row r="1952">
          <cell r="A1952">
            <v>2262</v>
          </cell>
          <cell r="B1952" t="str">
            <v>883007800103</v>
          </cell>
          <cell r="C1952" t="str">
            <v>883</v>
          </cell>
          <cell r="D1952" t="str">
            <v>883007</v>
          </cell>
          <cell r="E1952" t="str">
            <v>هزينه هاي استهلاك</v>
          </cell>
          <cell r="F1952" t="str">
            <v>استهلاك اثاثيه و منصوبات</v>
          </cell>
          <cell r="G1952" t="str">
            <v>800103</v>
          </cell>
          <cell r="H1952" t="str">
            <v>مرکز ساخت و توليد</v>
          </cell>
          <cell r="P1952" t="str">
            <v>226</v>
          </cell>
        </row>
        <row r="1953">
          <cell r="A1953">
            <v>2513</v>
          </cell>
          <cell r="B1953" t="str">
            <v>883007800500</v>
          </cell>
          <cell r="C1953" t="str">
            <v>883</v>
          </cell>
          <cell r="D1953" t="str">
            <v>883007</v>
          </cell>
          <cell r="E1953" t="str">
            <v>هزينه هاي استهلاك</v>
          </cell>
          <cell r="F1953" t="str">
            <v>استهلاك اثاثيه و منصوبات</v>
          </cell>
          <cell r="G1953" t="str">
            <v>800500</v>
          </cell>
          <cell r="H1953" t="str">
            <v>فروش</v>
          </cell>
          <cell r="P1953" t="str">
            <v>251</v>
          </cell>
        </row>
        <row r="1954">
          <cell r="A1954">
            <v>2313</v>
          </cell>
          <cell r="B1954" t="str">
            <v>883007800304</v>
          </cell>
          <cell r="C1954" t="str">
            <v>883</v>
          </cell>
          <cell r="D1954" t="str">
            <v>883007</v>
          </cell>
          <cell r="E1954" t="str">
            <v>هزينه هاي استهلاك</v>
          </cell>
          <cell r="F1954" t="str">
            <v>استهلاك اثاثيه و منصوبات</v>
          </cell>
          <cell r="G1954" t="str">
            <v>800304</v>
          </cell>
          <cell r="H1954" t="str">
            <v>تدارکات و تامين قطعات</v>
          </cell>
          <cell r="P1954" t="str">
            <v>231</v>
          </cell>
        </row>
        <row r="1955">
          <cell r="A1955">
            <v>2222</v>
          </cell>
          <cell r="B1955" t="str">
            <v>883007800100</v>
          </cell>
          <cell r="C1955" t="str">
            <v>883</v>
          </cell>
          <cell r="D1955" t="str">
            <v>883007</v>
          </cell>
          <cell r="E1955" t="str">
            <v>هزينه هاي استهلاك</v>
          </cell>
          <cell r="F1955" t="str">
            <v>استهلاك اثاثيه و منصوبات</v>
          </cell>
          <cell r="G1955" t="str">
            <v>800100</v>
          </cell>
          <cell r="H1955" t="str">
            <v>مونتاژ</v>
          </cell>
          <cell r="P1955" t="str">
            <v>222</v>
          </cell>
        </row>
        <row r="1956">
          <cell r="A1956">
            <v>2313</v>
          </cell>
          <cell r="B1956" t="str">
            <v>883007800301</v>
          </cell>
          <cell r="C1956" t="str">
            <v>883</v>
          </cell>
          <cell r="D1956" t="str">
            <v>883007</v>
          </cell>
          <cell r="E1956" t="str">
            <v>هزينه هاي استهلاك</v>
          </cell>
          <cell r="F1956" t="str">
            <v>استهلاك اثاثيه و منصوبات</v>
          </cell>
          <cell r="G1956" t="str">
            <v>800301</v>
          </cell>
          <cell r="H1956" t="str">
            <v>حراست</v>
          </cell>
          <cell r="P1956" t="str">
            <v>231</v>
          </cell>
        </row>
        <row r="1957">
          <cell r="A1957">
            <v>2262</v>
          </cell>
          <cell r="B1957" t="str">
            <v>883007800104</v>
          </cell>
          <cell r="C1957" t="str">
            <v>883</v>
          </cell>
          <cell r="D1957" t="str">
            <v>883007</v>
          </cell>
          <cell r="E1957" t="str">
            <v>هزينه هاي استهلاك</v>
          </cell>
          <cell r="F1957" t="str">
            <v>استهلاك اثاثيه و منصوبات</v>
          </cell>
          <cell r="G1957" t="str">
            <v>800104</v>
          </cell>
          <cell r="H1957" t="str">
            <v>کنترل کيفي</v>
          </cell>
          <cell r="P1957" t="str">
            <v>226</v>
          </cell>
        </row>
        <row r="1958">
          <cell r="A1958">
            <v>2313</v>
          </cell>
          <cell r="B1958" t="str">
            <v>883007800302</v>
          </cell>
          <cell r="C1958" t="str">
            <v>883</v>
          </cell>
          <cell r="D1958" t="str">
            <v>883007</v>
          </cell>
          <cell r="E1958" t="str">
            <v>هزينه هاي استهلاك</v>
          </cell>
          <cell r="F1958" t="str">
            <v>استهلاك اثاثيه و منصوبات</v>
          </cell>
          <cell r="G1958" t="str">
            <v>800302</v>
          </cell>
          <cell r="H1958" t="str">
            <v>خدمات فني</v>
          </cell>
          <cell r="P1958" t="str">
            <v>231</v>
          </cell>
        </row>
        <row r="1959">
          <cell r="A1959">
            <v>2313</v>
          </cell>
          <cell r="B1959" t="str">
            <v>883007800300</v>
          </cell>
          <cell r="C1959" t="str">
            <v>883</v>
          </cell>
          <cell r="D1959" t="str">
            <v>883007</v>
          </cell>
          <cell r="E1959" t="str">
            <v>هزينه هاي استهلاك</v>
          </cell>
          <cell r="F1959" t="str">
            <v>استهلاك اثاثيه و منصوبات</v>
          </cell>
          <cell r="G1959" t="str">
            <v>800300</v>
          </cell>
          <cell r="H1959" t="str">
            <v>کانتين</v>
          </cell>
          <cell r="P1959" t="str">
            <v>231</v>
          </cell>
        </row>
        <row r="1960">
          <cell r="A1960">
            <v>2262</v>
          </cell>
          <cell r="B1960" t="str">
            <v>883007800203</v>
          </cell>
          <cell r="C1960" t="str">
            <v>883</v>
          </cell>
          <cell r="D1960" t="str">
            <v>883007</v>
          </cell>
          <cell r="E1960" t="str">
            <v>هزينه هاي استهلاك</v>
          </cell>
          <cell r="F1960" t="str">
            <v>استهلاك اثاثيه و منصوبات</v>
          </cell>
          <cell r="G1960" t="str">
            <v>800203</v>
          </cell>
          <cell r="H1960" t="str">
            <v>عمومي کنترل کيفي</v>
          </cell>
          <cell r="P1960" t="str">
            <v>226</v>
          </cell>
        </row>
        <row r="1961">
          <cell r="A1961">
            <v>2262</v>
          </cell>
          <cell r="B1961" t="str">
            <v>883007800105</v>
          </cell>
          <cell r="C1961" t="str">
            <v>883</v>
          </cell>
          <cell r="D1961" t="str">
            <v>883007</v>
          </cell>
          <cell r="E1961" t="str">
            <v>هزينه هاي استهلاك</v>
          </cell>
          <cell r="F1961" t="str">
            <v>استهلاك اثاثيه و منصوبات</v>
          </cell>
          <cell r="G1961" t="str">
            <v>800105</v>
          </cell>
          <cell r="H1961" t="str">
            <v>مترولوژي</v>
          </cell>
          <cell r="P1961" t="str">
            <v>226</v>
          </cell>
        </row>
        <row r="1962">
          <cell r="A1962">
            <v>2413</v>
          </cell>
          <cell r="B1962" t="str">
            <v>883009800400</v>
          </cell>
          <cell r="C1962" t="str">
            <v>883</v>
          </cell>
          <cell r="D1962" t="str">
            <v>883009</v>
          </cell>
          <cell r="E1962" t="str">
            <v>هزينه هاي استهلاك</v>
          </cell>
          <cell r="F1962" t="str">
            <v>استهلاک سيستم هاي نرم افزاري</v>
          </cell>
          <cell r="G1962" t="str">
            <v>800400</v>
          </cell>
          <cell r="H1962" t="str">
            <v>امور مالي</v>
          </cell>
          <cell r="P1962" t="str">
            <v>241</v>
          </cell>
        </row>
        <row r="1963">
          <cell r="A1963">
            <v>2413</v>
          </cell>
          <cell r="B1963" t="str">
            <v>883009800403</v>
          </cell>
          <cell r="C1963" t="str">
            <v>883</v>
          </cell>
          <cell r="D1963" t="str">
            <v>883009</v>
          </cell>
          <cell r="E1963" t="str">
            <v>هزينه هاي استهلاك</v>
          </cell>
          <cell r="F1963" t="str">
            <v>استهلاک سيستم هاي نرم افزاري</v>
          </cell>
          <cell r="G1963" t="str">
            <v>800403</v>
          </cell>
          <cell r="H1963" t="str">
            <v>امو ر اداري</v>
          </cell>
          <cell r="P1963" t="str">
            <v>241</v>
          </cell>
        </row>
        <row r="1964">
          <cell r="A1964">
            <v>2601</v>
          </cell>
          <cell r="B1964" t="str">
            <v>884001800400</v>
          </cell>
          <cell r="C1964" t="str">
            <v>884</v>
          </cell>
          <cell r="D1964" t="str">
            <v>884001</v>
          </cell>
          <cell r="E1964" t="str">
            <v>هزينه هاي مالي</v>
          </cell>
          <cell r="F1964" t="str">
            <v>كارمزد وخدمات بانكي</v>
          </cell>
          <cell r="G1964" t="str">
            <v>800400</v>
          </cell>
          <cell r="H1964" t="str">
            <v>امور مالي</v>
          </cell>
          <cell r="P1964" t="str">
            <v>260</v>
          </cell>
        </row>
        <row r="1965">
          <cell r="A1965">
            <v>2603</v>
          </cell>
          <cell r="B1965" t="str">
            <v>884002800400</v>
          </cell>
          <cell r="C1965" t="str">
            <v>884</v>
          </cell>
          <cell r="D1965" t="str">
            <v>884002</v>
          </cell>
          <cell r="E1965" t="str">
            <v>هزينه هاي مالي</v>
          </cell>
          <cell r="F1965" t="str">
            <v>سفته و برات</v>
          </cell>
          <cell r="G1965" t="str">
            <v>800400</v>
          </cell>
          <cell r="H1965" t="str">
            <v>امور مالي</v>
          </cell>
          <cell r="P1965" t="str">
            <v>260</v>
          </cell>
        </row>
        <row r="1966">
          <cell r="A1966">
            <v>2600</v>
          </cell>
          <cell r="B1966" t="str">
            <v>884003800400</v>
          </cell>
          <cell r="C1966" t="str">
            <v>884</v>
          </cell>
          <cell r="D1966" t="str">
            <v>884003</v>
          </cell>
          <cell r="E1966" t="str">
            <v>هزينه هاي مالي</v>
          </cell>
          <cell r="F1966" t="str">
            <v>بهره تسهيلات دريافتي</v>
          </cell>
          <cell r="G1966" t="str">
            <v>800400</v>
          </cell>
          <cell r="H1966" t="str">
            <v>امور مالي</v>
          </cell>
          <cell r="P1966" t="str">
            <v>260</v>
          </cell>
        </row>
        <row r="1967">
          <cell r="A1967">
            <v>2511</v>
          </cell>
          <cell r="B1967" t="str">
            <v>885001800500</v>
          </cell>
          <cell r="C1967" t="str">
            <v>885</v>
          </cell>
          <cell r="D1967" t="str">
            <v>885001</v>
          </cell>
          <cell r="E1967" t="str">
            <v>هزينه هاي فروش</v>
          </cell>
          <cell r="F1967" t="str">
            <v>هزينه حمل فروش</v>
          </cell>
          <cell r="G1967" t="str">
            <v>800500</v>
          </cell>
          <cell r="H1967" t="str">
            <v>فروش</v>
          </cell>
          <cell r="P1967" t="str">
            <v>251</v>
          </cell>
        </row>
        <row r="1968">
          <cell r="A1968">
            <v>2330</v>
          </cell>
          <cell r="B1968" t="str">
            <v>885001800304</v>
          </cell>
          <cell r="C1968" t="str">
            <v>885</v>
          </cell>
          <cell r="D1968" t="str">
            <v>885001</v>
          </cell>
          <cell r="E1968" t="str">
            <v>هزينه هاي فروش</v>
          </cell>
          <cell r="F1968" t="str">
            <v>هزينه حمل فروش</v>
          </cell>
          <cell r="G1968" t="str">
            <v>800304</v>
          </cell>
          <cell r="H1968" t="str">
            <v>تدارکات و تامين قطعات</v>
          </cell>
          <cell r="P1968" t="str">
            <v>233</v>
          </cell>
        </row>
        <row r="1969">
          <cell r="A1969">
            <v>2510</v>
          </cell>
          <cell r="B1969" t="str">
            <v>885002800500</v>
          </cell>
          <cell r="C1969" t="str">
            <v>885</v>
          </cell>
          <cell r="D1969" t="str">
            <v>885002</v>
          </cell>
          <cell r="E1969" t="str">
            <v>هزينه هاي فروش</v>
          </cell>
          <cell r="F1969" t="str">
            <v>نمايشگاه</v>
          </cell>
          <cell r="G1969" t="str">
            <v>800500</v>
          </cell>
          <cell r="H1969" t="str">
            <v>فروش</v>
          </cell>
          <cell r="P1969" t="str">
            <v>251</v>
          </cell>
        </row>
        <row r="1970">
          <cell r="A1970">
            <v>2510</v>
          </cell>
          <cell r="B1970" t="str">
            <v>885003800500</v>
          </cell>
          <cell r="C1970" t="str">
            <v>885</v>
          </cell>
          <cell r="D1970" t="str">
            <v>885003</v>
          </cell>
          <cell r="E1970" t="str">
            <v>هزينه هاي فروش</v>
          </cell>
          <cell r="F1970" t="str">
            <v>بازاريابي</v>
          </cell>
          <cell r="G1970" t="str">
            <v>800500</v>
          </cell>
          <cell r="H1970" t="str">
            <v>فروش</v>
          </cell>
          <cell r="P1970" t="str">
            <v>251</v>
          </cell>
        </row>
        <row r="1971">
          <cell r="A1971">
            <v>2510</v>
          </cell>
          <cell r="B1971" t="str">
            <v>885004800500</v>
          </cell>
          <cell r="C1971" t="str">
            <v>885</v>
          </cell>
          <cell r="D1971" t="str">
            <v>885004</v>
          </cell>
          <cell r="E1971" t="str">
            <v>هزينه هاي فروش</v>
          </cell>
          <cell r="F1971" t="str">
            <v>تبليغاتي</v>
          </cell>
          <cell r="G1971" t="str">
            <v>800500</v>
          </cell>
          <cell r="H1971" t="str">
            <v>فروش</v>
          </cell>
          <cell r="P1971" t="str">
            <v>251</v>
          </cell>
        </row>
        <row r="1972">
          <cell r="A1972">
            <v>2529</v>
          </cell>
          <cell r="B1972" t="str">
            <v>885005800500</v>
          </cell>
          <cell r="C1972" t="str">
            <v>885</v>
          </cell>
          <cell r="D1972" t="str">
            <v>885005</v>
          </cell>
          <cell r="E1972" t="str">
            <v>هزينه هاي فروش</v>
          </cell>
          <cell r="F1972" t="str">
            <v>بسته بندي</v>
          </cell>
          <cell r="G1972" t="str">
            <v>800500</v>
          </cell>
          <cell r="H1972" t="str">
            <v>فروش</v>
          </cell>
          <cell r="P1972" t="str">
            <v>252</v>
          </cell>
        </row>
        <row r="1973">
          <cell r="A1973">
            <v>2512</v>
          </cell>
          <cell r="B1973" t="str">
            <v>885006800500</v>
          </cell>
          <cell r="C1973" t="str">
            <v>885</v>
          </cell>
          <cell r="D1973" t="str">
            <v>885006</v>
          </cell>
          <cell r="E1973" t="str">
            <v>هزينه هاي فروش</v>
          </cell>
          <cell r="F1973" t="str">
            <v>خدمات پس ازفروش</v>
          </cell>
          <cell r="G1973" t="str">
            <v>800500</v>
          </cell>
          <cell r="H1973" t="str">
            <v>فروش</v>
          </cell>
          <cell r="P1973" t="str">
            <v>251</v>
          </cell>
        </row>
        <row r="1974">
          <cell r="A1974">
            <v>2529</v>
          </cell>
          <cell r="B1974" t="str">
            <v>885008800500</v>
          </cell>
          <cell r="C1974" t="str">
            <v>885</v>
          </cell>
          <cell r="D1974" t="str">
            <v>885008</v>
          </cell>
          <cell r="E1974" t="str">
            <v>هزينه هاي فروش</v>
          </cell>
          <cell r="F1974" t="str">
            <v>امكان سنجي ماشينكاري</v>
          </cell>
          <cell r="G1974" t="str">
            <v>800500</v>
          </cell>
          <cell r="H1974" t="str">
            <v>فروش</v>
          </cell>
          <cell r="P1974" t="str">
            <v>252</v>
          </cell>
        </row>
        <row r="1975">
          <cell r="A1975">
            <v>2414</v>
          </cell>
          <cell r="B1975" t="str">
            <v>886001800400</v>
          </cell>
          <cell r="C1975" t="str">
            <v>886</v>
          </cell>
          <cell r="D1975" t="str">
            <v>886001</v>
          </cell>
          <cell r="E1975" t="str">
            <v>ساير هزينه ها عمومي</v>
          </cell>
          <cell r="F1975" t="str">
            <v>حق الزحمه و هزينه هاي حسابرسي</v>
          </cell>
          <cell r="G1975" t="str">
            <v>800400</v>
          </cell>
          <cell r="H1975" t="str">
            <v>امور مالي</v>
          </cell>
          <cell r="P1975" t="str">
            <v>241</v>
          </cell>
        </row>
        <row r="1976">
          <cell r="A1976">
            <v>2414</v>
          </cell>
          <cell r="B1976" t="str">
            <v>886002800403</v>
          </cell>
          <cell r="C1976" t="str">
            <v>886</v>
          </cell>
          <cell r="D1976" t="str">
            <v>886002</v>
          </cell>
          <cell r="E1976" t="str">
            <v>ساير هزينه ها عمومي</v>
          </cell>
          <cell r="F1976" t="str">
            <v>حق الزحمه مشاور بيمه و كارگزيني</v>
          </cell>
          <cell r="G1976" t="str">
            <v>800403</v>
          </cell>
          <cell r="H1976" t="str">
            <v>امو ر اداري</v>
          </cell>
          <cell r="P1976" t="str">
            <v>241</v>
          </cell>
        </row>
        <row r="1977">
          <cell r="A1977">
            <v>2414</v>
          </cell>
          <cell r="B1977" t="str">
            <v>886003800400</v>
          </cell>
          <cell r="C1977" t="str">
            <v>886</v>
          </cell>
          <cell r="D1977" t="str">
            <v>886003</v>
          </cell>
          <cell r="E1977" t="str">
            <v>ساير هزينه ها عمومي</v>
          </cell>
          <cell r="F1977" t="str">
            <v>حق الزحمه مشاور مالي</v>
          </cell>
          <cell r="G1977" t="str">
            <v>800400</v>
          </cell>
          <cell r="H1977" t="str">
            <v>امور مالي</v>
          </cell>
          <cell r="P1977" t="str">
            <v>241</v>
          </cell>
        </row>
        <row r="1978">
          <cell r="A1978">
            <v>2414</v>
          </cell>
          <cell r="B1978" t="str">
            <v>886004800403</v>
          </cell>
          <cell r="C1978" t="str">
            <v>886</v>
          </cell>
          <cell r="D1978" t="str">
            <v>886004</v>
          </cell>
          <cell r="E1978" t="str">
            <v>ساير هزينه ها عمومي</v>
          </cell>
          <cell r="F1978" t="str">
            <v>حق الزحمه مشاور حقوقي</v>
          </cell>
          <cell r="G1978" t="str">
            <v>800403</v>
          </cell>
          <cell r="H1978" t="str">
            <v>امو ر اداري</v>
          </cell>
          <cell r="P1978" t="str">
            <v>241</v>
          </cell>
        </row>
        <row r="1979">
          <cell r="A1979">
            <v>2414</v>
          </cell>
          <cell r="B1979" t="str">
            <v>886004800401</v>
          </cell>
          <cell r="C1979" t="str">
            <v>886</v>
          </cell>
          <cell r="D1979" t="str">
            <v>886004</v>
          </cell>
          <cell r="E1979" t="str">
            <v>ساير هزينه ها عمومي</v>
          </cell>
          <cell r="F1979" t="str">
            <v>حق الزحمه مشاور حقوقي</v>
          </cell>
          <cell r="G1979" t="str">
            <v>800401</v>
          </cell>
          <cell r="H1979" t="str">
            <v>مديريت</v>
          </cell>
          <cell r="P1979" t="str">
            <v>241</v>
          </cell>
        </row>
        <row r="1980">
          <cell r="A1980">
            <v>2414</v>
          </cell>
          <cell r="B1980" t="str">
            <v>886005800403</v>
          </cell>
          <cell r="C1980" t="str">
            <v>886</v>
          </cell>
          <cell r="D1980" t="str">
            <v>886005</v>
          </cell>
          <cell r="E1980" t="str">
            <v>ساير هزينه ها عمومي</v>
          </cell>
          <cell r="F1980" t="str">
            <v>حق الزحمه مشاور پزشكي</v>
          </cell>
          <cell r="G1980" t="str">
            <v>800403</v>
          </cell>
          <cell r="H1980" t="str">
            <v>امو ر اداري</v>
          </cell>
          <cell r="P1980" t="str">
            <v>241</v>
          </cell>
        </row>
        <row r="1981">
          <cell r="A1981">
            <v>2410</v>
          </cell>
          <cell r="B1981" t="str">
            <v>886007800403</v>
          </cell>
          <cell r="C1981" t="str">
            <v>886</v>
          </cell>
          <cell r="D1981" t="str">
            <v>886007</v>
          </cell>
          <cell r="E1981" t="str">
            <v>ساير هزينه ها عمومي</v>
          </cell>
          <cell r="F1981" t="str">
            <v>خدمات اداري وفضاي سبز</v>
          </cell>
          <cell r="G1981" t="str">
            <v>800403</v>
          </cell>
          <cell r="H1981" t="str">
            <v>امو ر اداري</v>
          </cell>
          <cell r="P1981" t="str">
            <v>241</v>
          </cell>
        </row>
        <row r="1982">
          <cell r="A1982">
            <v>2416</v>
          </cell>
          <cell r="B1982" t="str">
            <v>886008800403</v>
          </cell>
          <cell r="C1982" t="str">
            <v>886</v>
          </cell>
          <cell r="D1982" t="str">
            <v>886008</v>
          </cell>
          <cell r="E1982" t="str">
            <v>ساير هزينه ها عمومي</v>
          </cell>
          <cell r="F1982" t="str">
            <v>پذيرائي جشنها و مناسبتها</v>
          </cell>
          <cell r="G1982" t="str">
            <v>800403</v>
          </cell>
          <cell r="H1982" t="str">
            <v>امو ر اداري</v>
          </cell>
          <cell r="P1982" t="str">
            <v>241</v>
          </cell>
        </row>
        <row r="1983">
          <cell r="A1983">
            <v>2416</v>
          </cell>
          <cell r="B1983" t="str">
            <v>886008800401</v>
          </cell>
          <cell r="C1983" t="str">
            <v>886</v>
          </cell>
          <cell r="D1983" t="str">
            <v>886008</v>
          </cell>
          <cell r="E1983" t="str">
            <v>ساير هزينه ها عمومي</v>
          </cell>
          <cell r="F1983" t="str">
            <v>پذيرائي جشنها و مناسبتها</v>
          </cell>
          <cell r="G1983" t="str">
            <v>800401</v>
          </cell>
          <cell r="H1983" t="str">
            <v>مديريت</v>
          </cell>
          <cell r="P1983" t="str">
            <v>241</v>
          </cell>
        </row>
        <row r="1984">
          <cell r="A1984">
            <v>2279</v>
          </cell>
          <cell r="B1984" t="str">
            <v>886008800103</v>
          </cell>
          <cell r="C1984" t="str">
            <v>886</v>
          </cell>
          <cell r="D1984" t="str">
            <v>886008</v>
          </cell>
          <cell r="E1984" t="str">
            <v>ساير هزينه ها عمومي</v>
          </cell>
          <cell r="F1984" t="str">
            <v>پذيرائي جشنها و مناسبتها</v>
          </cell>
          <cell r="G1984" t="str">
            <v>800103</v>
          </cell>
          <cell r="H1984" t="str">
            <v>مرکز ساخت و توليد</v>
          </cell>
          <cell r="P1984" t="str">
            <v>227</v>
          </cell>
        </row>
        <row r="1985">
          <cell r="A1985">
            <v>2330</v>
          </cell>
          <cell r="B1985" t="str">
            <v>886008800302</v>
          </cell>
          <cell r="C1985" t="str">
            <v>886</v>
          </cell>
          <cell r="D1985" t="str">
            <v>886008</v>
          </cell>
          <cell r="E1985" t="str">
            <v>ساير هزينه ها عمومي</v>
          </cell>
          <cell r="F1985" t="str">
            <v>پذيرائي جشنها و مناسبتها</v>
          </cell>
          <cell r="G1985" t="str">
            <v>800302</v>
          </cell>
          <cell r="H1985" t="str">
            <v>خدمات فني</v>
          </cell>
          <cell r="P1985" t="str">
            <v>233</v>
          </cell>
        </row>
        <row r="1986">
          <cell r="A1986">
            <v>2330</v>
          </cell>
          <cell r="B1986" t="str">
            <v>886008800303</v>
          </cell>
          <cell r="C1986" t="str">
            <v>886</v>
          </cell>
          <cell r="D1986" t="str">
            <v>886008</v>
          </cell>
          <cell r="E1986" t="str">
            <v>ساير هزينه ها عمومي</v>
          </cell>
          <cell r="F1986" t="str">
            <v>پذيرائي جشنها و مناسبتها</v>
          </cell>
          <cell r="G1986" t="str">
            <v>800303</v>
          </cell>
          <cell r="H1986" t="str">
            <v>برنامه ريزي</v>
          </cell>
          <cell r="P1986" t="str">
            <v>233</v>
          </cell>
        </row>
        <row r="1987">
          <cell r="A1987">
            <v>2529</v>
          </cell>
          <cell r="B1987" t="str">
            <v>886008800500</v>
          </cell>
          <cell r="C1987" t="str">
            <v>886</v>
          </cell>
          <cell r="D1987" t="str">
            <v>886008</v>
          </cell>
          <cell r="E1987" t="str">
            <v>ساير هزينه ها عمومي</v>
          </cell>
          <cell r="F1987" t="str">
            <v>پذيرائي جشنها و مناسبتها</v>
          </cell>
          <cell r="G1987" t="str">
            <v>800500</v>
          </cell>
          <cell r="H1987" t="str">
            <v>فروش</v>
          </cell>
          <cell r="P1987" t="str">
            <v>252</v>
          </cell>
        </row>
        <row r="1988">
          <cell r="A1988">
            <v>2416</v>
          </cell>
          <cell r="B1988" t="str">
            <v>886008800402</v>
          </cell>
          <cell r="C1988" t="str">
            <v>886</v>
          </cell>
          <cell r="D1988" t="str">
            <v>886008</v>
          </cell>
          <cell r="E1988" t="str">
            <v>ساير هزينه ها عمومي</v>
          </cell>
          <cell r="F1988" t="str">
            <v>پذيرائي جشنها و مناسبتها</v>
          </cell>
          <cell r="G1988" t="str">
            <v>800402</v>
          </cell>
          <cell r="H1988" t="str">
            <v>دفتر تهران</v>
          </cell>
          <cell r="P1988" t="str">
            <v>241</v>
          </cell>
        </row>
        <row r="1989">
          <cell r="A1989">
            <v>2409</v>
          </cell>
          <cell r="B1989" t="str">
            <v>886009800403</v>
          </cell>
          <cell r="C1989" t="str">
            <v>886</v>
          </cell>
          <cell r="D1989" t="str">
            <v>886009</v>
          </cell>
          <cell r="E1989" t="str">
            <v>ساير هزينه ها عمومي</v>
          </cell>
          <cell r="F1989" t="str">
            <v>كتب،نشريات،مطبوعات و لوزم التحرير</v>
          </cell>
          <cell r="G1989" t="str">
            <v>800403</v>
          </cell>
          <cell r="H1989" t="str">
            <v>امو ر اداري</v>
          </cell>
          <cell r="P1989" t="str">
            <v>240</v>
          </cell>
        </row>
        <row r="1990">
          <cell r="A1990">
            <v>2319</v>
          </cell>
          <cell r="B1990" t="str">
            <v>886009800305</v>
          </cell>
          <cell r="C1990" t="str">
            <v>886</v>
          </cell>
          <cell r="D1990" t="str">
            <v>886009</v>
          </cell>
          <cell r="E1990" t="str">
            <v>ساير هزينه ها عمومي</v>
          </cell>
          <cell r="F1990" t="str">
            <v>كتب،نشريات،مطبوعات و لوزم التحرير</v>
          </cell>
          <cell r="G1990" t="str">
            <v>800305</v>
          </cell>
          <cell r="H1990" t="str">
            <v>طرح و توسعه سيستمها</v>
          </cell>
          <cell r="P1990" t="str">
            <v>231</v>
          </cell>
        </row>
        <row r="1991">
          <cell r="A1991">
            <v>2234</v>
          </cell>
          <cell r="B1991" t="str">
            <v>886009800100</v>
          </cell>
          <cell r="C1991" t="str">
            <v>886</v>
          </cell>
          <cell r="D1991" t="str">
            <v>886009</v>
          </cell>
          <cell r="E1991" t="str">
            <v>ساير هزينه ها عمومي</v>
          </cell>
          <cell r="F1991" t="str">
            <v>كتب،نشريات،مطبوعات و لوزم التحرير</v>
          </cell>
          <cell r="G1991" t="str">
            <v>800100</v>
          </cell>
          <cell r="H1991" t="str">
            <v>مونتاژ</v>
          </cell>
          <cell r="P1991" t="str">
            <v>223</v>
          </cell>
        </row>
        <row r="1992">
          <cell r="A1992">
            <v>2319</v>
          </cell>
          <cell r="B1992" t="str">
            <v>886009800303</v>
          </cell>
          <cell r="C1992" t="str">
            <v>886</v>
          </cell>
          <cell r="D1992" t="str">
            <v>886009</v>
          </cell>
          <cell r="E1992" t="str">
            <v>ساير هزينه ها عمومي</v>
          </cell>
          <cell r="F1992" t="str">
            <v>كتب،نشريات،مطبوعات و لوزم التحرير</v>
          </cell>
          <cell r="G1992" t="str">
            <v>800303</v>
          </cell>
          <cell r="H1992" t="str">
            <v>برنامه ريزي</v>
          </cell>
          <cell r="P1992" t="str">
            <v>231</v>
          </cell>
        </row>
        <row r="1993">
          <cell r="A1993">
            <v>2409</v>
          </cell>
          <cell r="B1993" t="str">
            <v>886009800402</v>
          </cell>
          <cell r="C1993" t="str">
            <v>886</v>
          </cell>
          <cell r="D1993" t="str">
            <v>886009</v>
          </cell>
          <cell r="E1993" t="str">
            <v>ساير هزينه ها عمومي</v>
          </cell>
          <cell r="F1993" t="str">
            <v>كتب،نشريات،مطبوعات و لوزم التحرير</v>
          </cell>
          <cell r="G1993" t="str">
            <v>800402</v>
          </cell>
          <cell r="H1993" t="str">
            <v>دفتر تهران</v>
          </cell>
          <cell r="P1993" t="str">
            <v>240</v>
          </cell>
        </row>
        <row r="1994">
          <cell r="A1994">
            <v>2409</v>
          </cell>
          <cell r="B1994" t="str">
            <v>886009800400</v>
          </cell>
          <cell r="C1994" t="str">
            <v>886</v>
          </cell>
          <cell r="D1994" t="str">
            <v>886009</v>
          </cell>
          <cell r="E1994" t="str">
            <v>ساير هزينه ها عمومي</v>
          </cell>
          <cell r="F1994" t="str">
            <v>كتب،نشريات،مطبوعات و لوزم التحرير</v>
          </cell>
          <cell r="G1994" t="str">
            <v>800400</v>
          </cell>
          <cell r="H1994" t="str">
            <v>امور مالي</v>
          </cell>
          <cell r="P1994" t="str">
            <v>240</v>
          </cell>
        </row>
        <row r="1995">
          <cell r="A1995">
            <v>2319</v>
          </cell>
          <cell r="B1995" t="str">
            <v>886009800301</v>
          </cell>
          <cell r="C1995" t="str">
            <v>886</v>
          </cell>
          <cell r="D1995" t="str">
            <v>886009</v>
          </cell>
          <cell r="E1995" t="str">
            <v>ساير هزينه ها عمومي</v>
          </cell>
          <cell r="F1995" t="str">
            <v>كتب،نشريات،مطبوعات و لوزم التحرير</v>
          </cell>
          <cell r="G1995" t="str">
            <v>800301</v>
          </cell>
          <cell r="H1995" t="str">
            <v>حراست</v>
          </cell>
          <cell r="P1995" t="str">
            <v>231</v>
          </cell>
        </row>
        <row r="1996">
          <cell r="A1996">
            <v>2319</v>
          </cell>
          <cell r="B1996" t="str">
            <v>886009800304</v>
          </cell>
          <cell r="C1996" t="str">
            <v>886</v>
          </cell>
          <cell r="D1996" t="str">
            <v>886009</v>
          </cell>
          <cell r="E1996" t="str">
            <v>ساير هزينه ها عمومي</v>
          </cell>
          <cell r="F1996" t="str">
            <v>كتب،نشريات،مطبوعات و لوزم التحرير</v>
          </cell>
          <cell r="G1996" t="str">
            <v>800304</v>
          </cell>
          <cell r="H1996" t="str">
            <v>تدارکات و تامين قطعات</v>
          </cell>
          <cell r="P1996" t="str">
            <v>231</v>
          </cell>
        </row>
        <row r="1997">
          <cell r="A1997">
            <v>2274</v>
          </cell>
          <cell r="B1997" t="str">
            <v>886009800106</v>
          </cell>
          <cell r="C1997" t="str">
            <v>886</v>
          </cell>
          <cell r="D1997" t="str">
            <v>886009</v>
          </cell>
          <cell r="E1997" t="str">
            <v>ساير هزينه ها عمومي</v>
          </cell>
          <cell r="F1997" t="str">
            <v>كتب،نشريات،مطبوعات و لوزم التحرير</v>
          </cell>
          <cell r="G1997" t="str">
            <v>800106</v>
          </cell>
          <cell r="H1997" t="str">
            <v>تست مواد وشيمي</v>
          </cell>
          <cell r="P1997" t="str">
            <v>227</v>
          </cell>
        </row>
        <row r="1998">
          <cell r="A1998">
            <v>2409</v>
          </cell>
          <cell r="B1998" t="str">
            <v>886009800401</v>
          </cell>
          <cell r="C1998" t="str">
            <v>886</v>
          </cell>
          <cell r="D1998" t="str">
            <v>886009</v>
          </cell>
          <cell r="E1998" t="str">
            <v>ساير هزينه ها عمومي</v>
          </cell>
          <cell r="F1998" t="str">
            <v>كتب،نشريات،مطبوعات و لوزم التحرير</v>
          </cell>
          <cell r="G1998" t="str">
            <v>800401</v>
          </cell>
          <cell r="H1998" t="str">
            <v>مديريت</v>
          </cell>
          <cell r="P1998" t="str">
            <v>240</v>
          </cell>
        </row>
        <row r="1999">
          <cell r="A1999">
            <v>2509</v>
          </cell>
          <cell r="B1999" t="str">
            <v>886009800500</v>
          </cell>
          <cell r="C1999" t="str">
            <v>886</v>
          </cell>
          <cell r="D1999" t="str">
            <v>886009</v>
          </cell>
          <cell r="E1999" t="str">
            <v>ساير هزينه ها عمومي</v>
          </cell>
          <cell r="F1999" t="str">
            <v>كتب،نشريات،مطبوعات و لوزم التحرير</v>
          </cell>
          <cell r="G1999" t="str">
            <v>800500</v>
          </cell>
          <cell r="H1999" t="str">
            <v>فروش</v>
          </cell>
          <cell r="P1999" t="str">
            <v>250</v>
          </cell>
        </row>
        <row r="2000">
          <cell r="A2000">
            <v>2274</v>
          </cell>
          <cell r="B2000" t="str">
            <v>886009800105</v>
          </cell>
          <cell r="C2000" t="str">
            <v>886</v>
          </cell>
          <cell r="D2000" t="str">
            <v>886009</v>
          </cell>
          <cell r="E2000" t="str">
            <v>ساير هزينه ها عمومي</v>
          </cell>
          <cell r="F2000" t="str">
            <v>كتب،نشريات،مطبوعات و لوزم التحرير</v>
          </cell>
          <cell r="G2000" t="str">
            <v>800105</v>
          </cell>
          <cell r="H2000" t="str">
            <v>مترولوژي</v>
          </cell>
          <cell r="P2000" t="str">
            <v>227</v>
          </cell>
        </row>
        <row r="2001">
          <cell r="A2001">
            <v>2274</v>
          </cell>
          <cell r="B2001" t="str">
            <v>886009800104</v>
          </cell>
          <cell r="C2001" t="str">
            <v>886</v>
          </cell>
          <cell r="D2001" t="str">
            <v>886009</v>
          </cell>
          <cell r="E2001" t="str">
            <v>ساير هزينه ها عمومي</v>
          </cell>
          <cell r="F2001" t="str">
            <v>كتب،نشريات،مطبوعات و لوزم التحرير</v>
          </cell>
          <cell r="G2001" t="str">
            <v>800104</v>
          </cell>
          <cell r="H2001" t="str">
            <v>کنترل کيفي</v>
          </cell>
          <cell r="P2001" t="str">
            <v>227</v>
          </cell>
        </row>
        <row r="2002">
          <cell r="A2002">
            <v>2274</v>
          </cell>
          <cell r="B2002" t="str">
            <v>886009800103</v>
          </cell>
          <cell r="C2002" t="str">
            <v>886</v>
          </cell>
          <cell r="D2002" t="str">
            <v>886009</v>
          </cell>
          <cell r="E2002" t="str">
            <v>ساير هزينه ها عمومي</v>
          </cell>
          <cell r="F2002" t="str">
            <v>كتب،نشريات،مطبوعات و لوزم التحرير</v>
          </cell>
          <cell r="G2002" t="str">
            <v>800103</v>
          </cell>
          <cell r="H2002" t="str">
            <v>مرکز ساخت و توليد</v>
          </cell>
          <cell r="P2002" t="str">
            <v>227</v>
          </cell>
        </row>
        <row r="2003">
          <cell r="A2003">
            <v>2274</v>
          </cell>
          <cell r="B2003" t="str">
            <v>886009800101</v>
          </cell>
          <cell r="C2003" t="str">
            <v>886</v>
          </cell>
          <cell r="D2003" t="str">
            <v>886009</v>
          </cell>
          <cell r="E2003" t="str">
            <v>ساير هزينه ها عمومي</v>
          </cell>
          <cell r="F2003" t="str">
            <v>كتب،نشريات،مطبوعات و لوزم التحرير</v>
          </cell>
          <cell r="G2003" t="str">
            <v>800101</v>
          </cell>
          <cell r="H2003" t="str">
            <v>تحقيقات مهندسي</v>
          </cell>
          <cell r="P2003" t="str">
            <v>227</v>
          </cell>
        </row>
        <row r="2004">
          <cell r="A2004">
            <v>2319</v>
          </cell>
          <cell r="B2004" t="str">
            <v>886009800302</v>
          </cell>
          <cell r="C2004" t="str">
            <v>886</v>
          </cell>
          <cell r="D2004" t="str">
            <v>886009</v>
          </cell>
          <cell r="E2004" t="str">
            <v>ساير هزينه ها عمومي</v>
          </cell>
          <cell r="F2004" t="str">
            <v>كتب،نشريات،مطبوعات و لوزم التحرير</v>
          </cell>
          <cell r="G2004" t="str">
            <v>800302</v>
          </cell>
          <cell r="H2004" t="str">
            <v>خدمات فني</v>
          </cell>
          <cell r="P2004" t="str">
            <v>231</v>
          </cell>
        </row>
        <row r="2005">
          <cell r="A2005">
            <v>2274</v>
          </cell>
          <cell r="B2005" t="str">
            <v>886009800107</v>
          </cell>
          <cell r="C2005" t="str">
            <v>886</v>
          </cell>
          <cell r="D2005" t="str">
            <v>886009</v>
          </cell>
          <cell r="E2005" t="str">
            <v>ساير هزينه ها عمومي</v>
          </cell>
          <cell r="F2005" t="str">
            <v>كتب،نشريات،مطبوعات و لوزم التحرير</v>
          </cell>
          <cell r="G2005" t="str">
            <v>800107</v>
          </cell>
          <cell r="H2005" t="str">
            <v>خط گيج</v>
          </cell>
          <cell r="P2005" t="str">
            <v>227</v>
          </cell>
        </row>
        <row r="2006">
          <cell r="A2006">
            <v>2274</v>
          </cell>
          <cell r="B2006" t="str">
            <v>886009800202</v>
          </cell>
          <cell r="C2006" t="str">
            <v>886</v>
          </cell>
          <cell r="D2006" t="str">
            <v>886009</v>
          </cell>
          <cell r="E2006" t="str">
            <v>ساير هزينه ها عمومي</v>
          </cell>
          <cell r="F2006" t="str">
            <v>كتب،نشريات،مطبوعات و لوزم التحرير</v>
          </cell>
          <cell r="G2006" t="str">
            <v>800202</v>
          </cell>
          <cell r="H2006" t="str">
            <v>عمومي ساخت و توليد</v>
          </cell>
          <cell r="P2006" t="str">
            <v>227</v>
          </cell>
        </row>
        <row r="2007">
          <cell r="A2007">
            <v>2274</v>
          </cell>
          <cell r="B2007" t="str">
            <v>886009800102</v>
          </cell>
          <cell r="C2007" t="str">
            <v>886</v>
          </cell>
          <cell r="D2007" t="str">
            <v>886009</v>
          </cell>
          <cell r="E2007" t="str">
            <v>ساير هزينه ها عمومي</v>
          </cell>
          <cell r="F2007" t="str">
            <v>كتب،نشريات،مطبوعات و لوزم التحرير</v>
          </cell>
          <cell r="G2007" t="str">
            <v>800102</v>
          </cell>
          <cell r="H2007" t="str">
            <v>عمليات حرارتي و آبکاري</v>
          </cell>
          <cell r="P2007" t="str">
            <v>227</v>
          </cell>
        </row>
        <row r="2008">
          <cell r="A2008">
            <v>2274</v>
          </cell>
          <cell r="B2008" t="str">
            <v>886009800203</v>
          </cell>
          <cell r="C2008" t="str">
            <v>886</v>
          </cell>
          <cell r="D2008" t="str">
            <v>886009</v>
          </cell>
          <cell r="E2008" t="str">
            <v>ساير هزينه ها عمومي</v>
          </cell>
          <cell r="F2008" t="str">
            <v>كتب،نشريات،مطبوعات و لوزم التحرير</v>
          </cell>
          <cell r="G2008" t="str">
            <v>800203</v>
          </cell>
          <cell r="H2008" t="str">
            <v>عمومي کنترل کيفي</v>
          </cell>
          <cell r="P2008" t="str">
            <v>227</v>
          </cell>
        </row>
        <row r="2009">
          <cell r="A2009">
            <v>2274</v>
          </cell>
          <cell r="B2009" t="str">
            <v>886009800201</v>
          </cell>
          <cell r="C2009" t="str">
            <v>886</v>
          </cell>
          <cell r="D2009" t="str">
            <v>886009</v>
          </cell>
          <cell r="E2009" t="str">
            <v>ساير هزينه ها عمومي</v>
          </cell>
          <cell r="F2009" t="str">
            <v>كتب،نشريات،مطبوعات و لوزم التحرير</v>
          </cell>
          <cell r="G2009" t="str">
            <v>800201</v>
          </cell>
          <cell r="H2009" t="str">
            <v>عمومي تحقيقات و مهندسي</v>
          </cell>
          <cell r="P2009" t="str">
            <v>227</v>
          </cell>
        </row>
        <row r="2010">
          <cell r="A2010">
            <v>2279</v>
          </cell>
          <cell r="B2010" t="str">
            <v>886011800104</v>
          </cell>
          <cell r="C2010" t="str">
            <v>886</v>
          </cell>
          <cell r="D2010" t="str">
            <v>886011</v>
          </cell>
          <cell r="E2010" t="str">
            <v>ساير هزينه ها عمومي</v>
          </cell>
          <cell r="F2010" t="str">
            <v>هزينه هاي ISO</v>
          </cell>
          <cell r="G2010" t="str">
            <v>800104</v>
          </cell>
          <cell r="H2010" t="str">
            <v>کنترل کيفي</v>
          </cell>
          <cell r="P2010" t="str">
            <v>227</v>
          </cell>
        </row>
        <row r="2011">
          <cell r="A2011">
            <v>2330</v>
          </cell>
          <cell r="B2011" t="str">
            <v>886012800302</v>
          </cell>
          <cell r="C2011" t="str">
            <v>886</v>
          </cell>
          <cell r="D2011" t="str">
            <v>886012</v>
          </cell>
          <cell r="E2011" t="str">
            <v>ساير هزينه ها عمومي</v>
          </cell>
          <cell r="F2011" t="str">
            <v>پاركينگ وعوارض شهرداري</v>
          </cell>
          <cell r="G2011" t="str">
            <v>800302</v>
          </cell>
          <cell r="H2011" t="str">
            <v>خدمات فني</v>
          </cell>
          <cell r="P2011" t="str">
            <v>233</v>
          </cell>
        </row>
        <row r="2012">
          <cell r="A2012">
            <v>2429</v>
          </cell>
          <cell r="B2012" t="str">
            <v>886012800402</v>
          </cell>
          <cell r="C2012" t="str">
            <v>886</v>
          </cell>
          <cell r="D2012" t="str">
            <v>886012</v>
          </cell>
          <cell r="E2012" t="str">
            <v>ساير هزينه ها عمومي</v>
          </cell>
          <cell r="F2012" t="str">
            <v>پاركينگ وعوارض شهرداري</v>
          </cell>
          <cell r="G2012" t="str">
            <v>800402</v>
          </cell>
          <cell r="H2012" t="str">
            <v>دفتر تهران</v>
          </cell>
          <cell r="P2012" t="str">
            <v>242</v>
          </cell>
        </row>
        <row r="2013">
          <cell r="A2013">
            <v>2330</v>
          </cell>
          <cell r="B2013" t="str">
            <v>886012800304</v>
          </cell>
          <cell r="C2013" t="str">
            <v>886</v>
          </cell>
          <cell r="D2013" t="str">
            <v>886012</v>
          </cell>
          <cell r="E2013" t="str">
            <v>ساير هزينه ها عمومي</v>
          </cell>
          <cell r="F2013" t="str">
            <v>پاركينگ وعوارض شهرداري</v>
          </cell>
          <cell r="G2013" t="str">
            <v>800304</v>
          </cell>
          <cell r="H2013" t="str">
            <v>تدارکات و تامين قطعات</v>
          </cell>
          <cell r="P2013" t="str">
            <v>233</v>
          </cell>
        </row>
        <row r="2014">
          <cell r="A2014">
            <v>2429</v>
          </cell>
          <cell r="B2014" t="str">
            <v>886012800401</v>
          </cell>
          <cell r="C2014" t="str">
            <v>886</v>
          </cell>
          <cell r="D2014" t="str">
            <v>886012</v>
          </cell>
          <cell r="E2014" t="str">
            <v>ساير هزينه ها عمومي</v>
          </cell>
          <cell r="F2014" t="str">
            <v>پاركينگ وعوارض شهرداري</v>
          </cell>
          <cell r="G2014" t="str">
            <v>800401</v>
          </cell>
          <cell r="H2014" t="str">
            <v>مديريت</v>
          </cell>
          <cell r="P2014" t="str">
            <v>242</v>
          </cell>
        </row>
        <row r="2015">
          <cell r="A2015">
            <v>2429</v>
          </cell>
          <cell r="B2015" t="str">
            <v>886012800403</v>
          </cell>
          <cell r="C2015" t="str">
            <v>886</v>
          </cell>
          <cell r="D2015" t="str">
            <v>886012</v>
          </cell>
          <cell r="E2015" t="str">
            <v>ساير هزينه ها عمومي</v>
          </cell>
          <cell r="F2015" t="str">
            <v>پاركينگ وعوارض شهرداري</v>
          </cell>
          <cell r="G2015" t="str">
            <v>800403</v>
          </cell>
          <cell r="H2015" t="str">
            <v>امو ر اداري</v>
          </cell>
          <cell r="P2015" t="str">
            <v>242</v>
          </cell>
        </row>
        <row r="2016">
          <cell r="A2016">
            <v>2279</v>
          </cell>
          <cell r="B2016" t="str">
            <v>886013800104</v>
          </cell>
          <cell r="C2016" t="str">
            <v>886</v>
          </cell>
          <cell r="D2016" t="str">
            <v>886013</v>
          </cell>
          <cell r="E2016" t="str">
            <v>ساير هزينه ها عمومي</v>
          </cell>
          <cell r="F2016" t="str">
            <v>هزينه هاي آزمايشگاهي</v>
          </cell>
          <cell r="G2016" t="str">
            <v>800104</v>
          </cell>
          <cell r="H2016" t="str">
            <v>کنترل کيفي</v>
          </cell>
          <cell r="P2016" t="str">
            <v>227</v>
          </cell>
        </row>
        <row r="2017">
          <cell r="A2017">
            <v>2279</v>
          </cell>
          <cell r="B2017" t="str">
            <v>886013800105</v>
          </cell>
          <cell r="C2017" t="str">
            <v>886</v>
          </cell>
          <cell r="D2017" t="str">
            <v>886013</v>
          </cell>
          <cell r="E2017" t="str">
            <v>ساير هزينه ها عمومي</v>
          </cell>
          <cell r="F2017" t="str">
            <v>هزينه هاي آزمايشگاهي</v>
          </cell>
          <cell r="G2017" t="str">
            <v>800105</v>
          </cell>
          <cell r="H2017" t="str">
            <v>مترولوژي</v>
          </cell>
          <cell r="P2017" t="str">
            <v>227</v>
          </cell>
        </row>
        <row r="2018">
          <cell r="A2018">
            <v>2279</v>
          </cell>
          <cell r="B2018" t="str">
            <v>886013800106</v>
          </cell>
          <cell r="C2018" t="str">
            <v>886</v>
          </cell>
          <cell r="D2018" t="str">
            <v>886013</v>
          </cell>
          <cell r="E2018" t="str">
            <v>ساير هزينه ها عمومي</v>
          </cell>
          <cell r="F2018" t="str">
            <v>هزينه هاي آزمايشگاهي</v>
          </cell>
          <cell r="G2018" t="str">
            <v>800106</v>
          </cell>
          <cell r="H2018" t="str">
            <v>تست مواد وشيمي</v>
          </cell>
          <cell r="P2018" t="str">
            <v>227</v>
          </cell>
        </row>
        <row r="2019">
          <cell r="A2019">
            <v>2529</v>
          </cell>
          <cell r="B2019" t="str">
            <v>886015800500</v>
          </cell>
          <cell r="C2019" t="str">
            <v>886</v>
          </cell>
          <cell r="D2019" t="str">
            <v>886015</v>
          </cell>
          <cell r="E2019" t="str">
            <v>ساير هزينه ها عمومي</v>
          </cell>
          <cell r="F2019" t="str">
            <v>حق عضويت شركت در موسسات و ساير شركتها</v>
          </cell>
          <cell r="G2019" t="str">
            <v>800500</v>
          </cell>
          <cell r="H2019" t="str">
            <v>فروش</v>
          </cell>
          <cell r="P2019" t="str">
            <v>252</v>
          </cell>
        </row>
        <row r="2020">
          <cell r="A2020">
            <v>2429</v>
          </cell>
          <cell r="B2020" t="str">
            <v>886015800403</v>
          </cell>
          <cell r="C2020" t="str">
            <v>886</v>
          </cell>
          <cell r="D2020" t="str">
            <v>886015</v>
          </cell>
          <cell r="E2020" t="str">
            <v>ساير هزينه ها عمومي</v>
          </cell>
          <cell r="F2020" t="str">
            <v>حق عضويت شركت در موسسات و ساير شركتها</v>
          </cell>
          <cell r="G2020" t="str">
            <v>800403</v>
          </cell>
          <cell r="H2020" t="str">
            <v>امو ر اداري</v>
          </cell>
          <cell r="P2020" t="str">
            <v>242</v>
          </cell>
        </row>
        <row r="2021">
          <cell r="A2021">
            <v>2279</v>
          </cell>
          <cell r="B2021" t="str">
            <v>886016800103</v>
          </cell>
          <cell r="C2021" t="str">
            <v>886</v>
          </cell>
          <cell r="D2021" t="str">
            <v>886016</v>
          </cell>
          <cell r="E2021" t="str">
            <v>ساير هزينه ها عمومي</v>
          </cell>
          <cell r="F2021" t="str">
            <v>حق الزحمه مشاور فني</v>
          </cell>
          <cell r="G2021" t="str">
            <v>800103</v>
          </cell>
          <cell r="H2021" t="str">
            <v>مرکز ساخت و توليد</v>
          </cell>
          <cell r="P2021" t="str">
            <v>227</v>
          </cell>
        </row>
        <row r="2022">
          <cell r="A2022">
            <v>9999</v>
          </cell>
          <cell r="B2022" t="str">
            <v>990002101882</v>
          </cell>
          <cell r="C2022" t="str">
            <v>990</v>
          </cell>
          <cell r="D2022" t="str">
            <v>990002</v>
          </cell>
          <cell r="E2022" t="str">
            <v>حسابهاي انتظامي</v>
          </cell>
          <cell r="F2022" t="str">
            <v>اسناد تضميني به نفع شركت</v>
          </cell>
          <cell r="G2022" t="str">
            <v>101882</v>
          </cell>
          <cell r="H2022" t="str">
            <v>شركت فراگامان صنعت پايدار</v>
          </cell>
          <cell r="P2022" t="str">
            <v>999</v>
          </cell>
        </row>
        <row r="2023">
          <cell r="A2023">
            <v>9999</v>
          </cell>
          <cell r="B2023" t="str">
            <v>990002101316</v>
          </cell>
          <cell r="C2023" t="str">
            <v>990</v>
          </cell>
          <cell r="D2023" t="str">
            <v>990002</v>
          </cell>
          <cell r="E2023" t="str">
            <v>حسابهاي انتظامي</v>
          </cell>
          <cell r="F2023" t="str">
            <v>اسناد تضميني به نفع شركت</v>
          </cell>
          <cell r="G2023" t="str">
            <v>101316</v>
          </cell>
          <cell r="H2023" t="str">
            <v>شرکت سامانه صنعت نقش جهان</v>
          </cell>
          <cell r="P2023" t="str">
            <v>999</v>
          </cell>
        </row>
        <row r="2024">
          <cell r="A2024">
            <v>9999</v>
          </cell>
          <cell r="B2024" t="str">
            <v>990002101751</v>
          </cell>
          <cell r="C2024" t="str">
            <v>990</v>
          </cell>
          <cell r="D2024" t="str">
            <v>990002</v>
          </cell>
          <cell r="E2024" t="str">
            <v>حسابهاي انتظامي</v>
          </cell>
          <cell r="F2024" t="str">
            <v>اسناد تضميني به نفع شركت</v>
          </cell>
          <cell r="G2024" t="str">
            <v>101751</v>
          </cell>
          <cell r="H2024" t="str">
            <v>قطعه سازي محمودي</v>
          </cell>
          <cell r="P2024" t="str">
            <v>999</v>
          </cell>
        </row>
        <row r="2025">
          <cell r="A2025">
            <v>9999</v>
          </cell>
          <cell r="B2025" t="str">
            <v>990002101375</v>
          </cell>
          <cell r="C2025" t="str">
            <v>990</v>
          </cell>
          <cell r="D2025" t="str">
            <v>990002</v>
          </cell>
          <cell r="E2025" t="str">
            <v>حسابهاي انتظامي</v>
          </cell>
          <cell r="F2025" t="str">
            <v>اسناد تضميني به نفع شركت</v>
          </cell>
          <cell r="G2025" t="str">
            <v>101375</v>
          </cell>
          <cell r="H2025" t="str">
            <v>آشنافن</v>
          </cell>
          <cell r="P2025" t="str">
            <v>999</v>
          </cell>
        </row>
        <row r="2026">
          <cell r="A2026">
            <v>9999</v>
          </cell>
          <cell r="B2026" t="str">
            <v>990002101263</v>
          </cell>
          <cell r="C2026" t="str">
            <v>990</v>
          </cell>
          <cell r="D2026" t="str">
            <v>990002</v>
          </cell>
          <cell r="E2026" t="str">
            <v>حسابهاي انتظامي</v>
          </cell>
          <cell r="F2026" t="str">
            <v>اسناد تضميني به نفع شركت</v>
          </cell>
          <cell r="G2026" t="str">
            <v>101263</v>
          </cell>
          <cell r="H2026" t="str">
            <v>شرکت قطعه سازان خودرو دلتا امين</v>
          </cell>
          <cell r="P2026" t="str">
            <v>999</v>
          </cell>
        </row>
        <row r="2027">
          <cell r="A2027">
            <v>9999</v>
          </cell>
          <cell r="B2027" t="str">
            <v>990002101258</v>
          </cell>
          <cell r="C2027" t="str">
            <v>990</v>
          </cell>
          <cell r="D2027" t="str">
            <v>990002</v>
          </cell>
          <cell r="E2027" t="str">
            <v>حسابهاي انتظامي</v>
          </cell>
          <cell r="F2027" t="str">
            <v>اسناد تضميني به نفع شركت</v>
          </cell>
          <cell r="G2027" t="str">
            <v>101258</v>
          </cell>
          <cell r="H2027" t="str">
            <v>كارگاه توليدي امين (حسينلو)</v>
          </cell>
          <cell r="P2027" t="str">
            <v>999</v>
          </cell>
        </row>
        <row r="2028">
          <cell r="A2028">
            <v>9999</v>
          </cell>
          <cell r="B2028" t="str">
            <v>990002101227</v>
          </cell>
          <cell r="C2028" t="str">
            <v>990</v>
          </cell>
          <cell r="D2028" t="str">
            <v>990002</v>
          </cell>
          <cell r="E2028" t="str">
            <v>حسابهاي انتظامي</v>
          </cell>
          <cell r="F2028" t="str">
            <v>اسناد تضميني به نفع شركت</v>
          </cell>
          <cell r="G2028" t="str">
            <v>101227</v>
          </cell>
          <cell r="H2028" t="str">
            <v>پيوند صنايع فردا</v>
          </cell>
          <cell r="P2028" t="str">
            <v>999</v>
          </cell>
        </row>
        <row r="2029">
          <cell r="A2029">
            <v>9999</v>
          </cell>
          <cell r="B2029" t="str">
            <v>990002101282</v>
          </cell>
          <cell r="C2029" t="str">
            <v>990</v>
          </cell>
          <cell r="D2029" t="str">
            <v>990002</v>
          </cell>
          <cell r="E2029" t="str">
            <v>حسابهاي انتظامي</v>
          </cell>
          <cell r="F2029" t="str">
            <v>اسناد تضميني به نفع شركت</v>
          </cell>
          <cell r="G2029" t="str">
            <v>101282</v>
          </cell>
          <cell r="H2029" t="str">
            <v>شرکت برادران راددل</v>
          </cell>
          <cell r="P2029" t="str">
            <v>999</v>
          </cell>
        </row>
        <row r="2030">
          <cell r="A2030">
            <v>9999</v>
          </cell>
          <cell r="B2030" t="str">
            <v>990002101279</v>
          </cell>
          <cell r="C2030" t="str">
            <v>990</v>
          </cell>
          <cell r="D2030" t="str">
            <v>990002</v>
          </cell>
          <cell r="E2030" t="str">
            <v>حسابهاي انتظامي</v>
          </cell>
          <cell r="F2030" t="str">
            <v>اسناد تضميني به نفع شركت</v>
          </cell>
          <cell r="G2030" t="str">
            <v>101279</v>
          </cell>
          <cell r="H2030" t="str">
            <v>جبارپور بنيادي مهندس محمد</v>
          </cell>
          <cell r="P2030" t="str">
            <v>999</v>
          </cell>
        </row>
        <row r="2031">
          <cell r="A2031">
            <v>9999</v>
          </cell>
          <cell r="B2031" t="str">
            <v>990002101281</v>
          </cell>
          <cell r="C2031" t="str">
            <v>990</v>
          </cell>
          <cell r="D2031" t="str">
            <v>990002</v>
          </cell>
          <cell r="E2031" t="str">
            <v>حسابهاي انتظامي</v>
          </cell>
          <cell r="F2031" t="str">
            <v>اسناد تضميني به نفع شركت</v>
          </cell>
          <cell r="G2031" t="str">
            <v>101281</v>
          </cell>
          <cell r="H2031" t="str">
            <v>شركت لنت ساز</v>
          </cell>
          <cell r="P2031" t="str">
            <v>999</v>
          </cell>
        </row>
        <row r="2032">
          <cell r="A2032">
            <v>9999</v>
          </cell>
          <cell r="B2032" t="str">
            <v>990002101861</v>
          </cell>
          <cell r="C2032" t="str">
            <v>990</v>
          </cell>
          <cell r="D2032" t="str">
            <v>990002</v>
          </cell>
          <cell r="E2032" t="str">
            <v>حسابهاي انتظامي</v>
          </cell>
          <cell r="F2032" t="str">
            <v>اسناد تضميني به نفع شركت</v>
          </cell>
          <cell r="G2032" t="str">
            <v>101861</v>
          </cell>
          <cell r="H2032" t="str">
            <v>شركت آذر اتصال</v>
          </cell>
          <cell r="P2032" t="str">
            <v>999</v>
          </cell>
        </row>
        <row r="2033">
          <cell r="A2033">
            <v>9999</v>
          </cell>
          <cell r="B2033" t="str">
            <v>990002101264</v>
          </cell>
          <cell r="C2033" t="str">
            <v>990</v>
          </cell>
          <cell r="D2033" t="str">
            <v>990002</v>
          </cell>
          <cell r="E2033" t="str">
            <v>حسابهاي انتظامي</v>
          </cell>
          <cell r="F2033" t="str">
            <v>اسناد تضميني به نفع شركت</v>
          </cell>
          <cell r="G2033" t="str">
            <v>101264</v>
          </cell>
          <cell r="H2033" t="str">
            <v>گروه توليدي وصنعتي قطعه فرم</v>
          </cell>
          <cell r="P2033" t="str">
            <v>999</v>
          </cell>
        </row>
        <row r="2034">
          <cell r="A2034">
            <v>9999</v>
          </cell>
          <cell r="B2034" t="str">
            <v>990002101245</v>
          </cell>
          <cell r="C2034" t="str">
            <v>990</v>
          </cell>
          <cell r="D2034" t="str">
            <v>990002</v>
          </cell>
          <cell r="E2034" t="str">
            <v>حسابهاي انتظامي</v>
          </cell>
          <cell r="F2034" t="str">
            <v>اسناد تضميني به نفع شركت</v>
          </cell>
          <cell r="G2034" t="str">
            <v>101245</v>
          </cell>
          <cell r="H2034" t="str">
            <v>پارسي ساخت فن آور</v>
          </cell>
          <cell r="P2034" t="str">
            <v>999</v>
          </cell>
        </row>
        <row r="2035">
          <cell r="A2035">
            <v>9999</v>
          </cell>
          <cell r="B2035" t="str">
            <v>990002101256</v>
          </cell>
          <cell r="C2035" t="str">
            <v>990</v>
          </cell>
          <cell r="D2035" t="str">
            <v>990002</v>
          </cell>
          <cell r="E2035" t="str">
            <v>حسابهاي انتظامي</v>
          </cell>
          <cell r="F2035" t="str">
            <v>اسناد تضميني به نفع شركت</v>
          </cell>
          <cell r="G2035" t="str">
            <v>101256</v>
          </cell>
          <cell r="H2035" t="str">
            <v>كارگاه ادهمي</v>
          </cell>
          <cell r="P2035" t="str">
            <v>999</v>
          </cell>
        </row>
        <row r="2036">
          <cell r="A2036">
            <v>9999</v>
          </cell>
          <cell r="B2036" t="str">
            <v>990002101505</v>
          </cell>
          <cell r="C2036" t="str">
            <v>990</v>
          </cell>
          <cell r="D2036" t="str">
            <v>990002</v>
          </cell>
          <cell r="E2036" t="str">
            <v>حسابهاي انتظامي</v>
          </cell>
          <cell r="F2036" t="str">
            <v>اسناد تضميني به نفع شركت</v>
          </cell>
          <cell r="G2036" t="str">
            <v>101505</v>
          </cell>
          <cell r="H2036" t="str">
            <v>لوله هاي صنعتي دقيق كاوه</v>
          </cell>
          <cell r="P2036" t="str">
            <v>999</v>
          </cell>
        </row>
        <row r="2037">
          <cell r="A2037">
            <v>9999</v>
          </cell>
          <cell r="B2037" t="str">
            <v>990002101268</v>
          </cell>
          <cell r="C2037" t="str">
            <v>990</v>
          </cell>
          <cell r="D2037" t="str">
            <v>990002</v>
          </cell>
          <cell r="E2037" t="str">
            <v>حسابهاي انتظامي</v>
          </cell>
          <cell r="F2037" t="str">
            <v>اسناد تضميني به نفع شركت</v>
          </cell>
          <cell r="G2037" t="str">
            <v>101268</v>
          </cell>
          <cell r="H2037" t="str">
            <v>شرکت ماشين لنت</v>
          </cell>
          <cell r="P2037" t="str">
            <v>999</v>
          </cell>
        </row>
        <row r="2038">
          <cell r="A2038">
            <v>9999</v>
          </cell>
          <cell r="B2038" t="str">
            <v>990002101210</v>
          </cell>
          <cell r="C2038" t="str">
            <v>990</v>
          </cell>
          <cell r="D2038" t="str">
            <v>990002</v>
          </cell>
          <cell r="E2038" t="str">
            <v>حسابهاي انتظامي</v>
          </cell>
          <cell r="F2038" t="str">
            <v>اسناد تضميني به نفع شركت</v>
          </cell>
          <cell r="G2038" t="str">
            <v>101210</v>
          </cell>
          <cell r="H2038" t="str">
            <v>شرکت ايران فاره</v>
          </cell>
          <cell r="P2038" t="str">
            <v>999</v>
          </cell>
        </row>
        <row r="2039">
          <cell r="A2039">
            <v>9999</v>
          </cell>
          <cell r="B2039" t="str">
            <v>990002101519</v>
          </cell>
          <cell r="C2039" t="str">
            <v>990</v>
          </cell>
          <cell r="D2039" t="str">
            <v>990002</v>
          </cell>
          <cell r="E2039" t="str">
            <v>حسابهاي انتظامي</v>
          </cell>
          <cell r="F2039" t="str">
            <v>اسناد تضميني به نفع شركت</v>
          </cell>
          <cell r="G2039" t="str">
            <v>101519</v>
          </cell>
          <cell r="H2039" t="str">
            <v>شركت تعاوني مسكن مركز تحقيقات</v>
          </cell>
          <cell r="P2039" t="str">
            <v>999</v>
          </cell>
        </row>
        <row r="2040">
          <cell r="A2040">
            <v>9999</v>
          </cell>
          <cell r="B2040" t="str">
            <v>990002101215</v>
          </cell>
          <cell r="C2040" t="str">
            <v>990</v>
          </cell>
          <cell r="D2040" t="str">
            <v>990002</v>
          </cell>
          <cell r="E2040" t="str">
            <v>حسابهاي انتظامي</v>
          </cell>
          <cell r="F2040" t="str">
            <v>اسناد تضميني به نفع شركت</v>
          </cell>
          <cell r="G2040" t="str">
            <v>101215</v>
          </cell>
          <cell r="H2040" t="str">
            <v>آذر يدک</v>
          </cell>
          <cell r="P2040" t="str">
            <v>999</v>
          </cell>
        </row>
        <row r="2041">
          <cell r="A2041">
            <v>9999</v>
          </cell>
          <cell r="B2041" t="str">
            <v>990002101372</v>
          </cell>
          <cell r="C2041" t="str">
            <v>990</v>
          </cell>
          <cell r="D2041" t="str">
            <v>990002</v>
          </cell>
          <cell r="E2041" t="str">
            <v>حسابهاي انتظامي</v>
          </cell>
          <cell r="F2041" t="str">
            <v>اسناد تضميني به نفع شركت</v>
          </cell>
          <cell r="G2041" t="str">
            <v>101372</v>
          </cell>
          <cell r="H2041" t="str">
            <v>توليد آلياژ</v>
          </cell>
          <cell r="P2041" t="str">
            <v>999</v>
          </cell>
        </row>
        <row r="2042">
          <cell r="A2042">
            <v>9999</v>
          </cell>
          <cell r="B2042" t="str">
            <v>990002101277</v>
          </cell>
          <cell r="C2042" t="str">
            <v>990</v>
          </cell>
          <cell r="D2042" t="str">
            <v>990002</v>
          </cell>
          <cell r="E2042" t="str">
            <v>حسابهاي انتظامي</v>
          </cell>
          <cell r="F2042" t="str">
            <v>اسناد تضميني به نفع شركت</v>
          </cell>
          <cell r="G2042" t="str">
            <v>101277</v>
          </cell>
          <cell r="H2042" t="str">
            <v>فنر سازي پارس صنعت</v>
          </cell>
          <cell r="P2042" t="str">
            <v>999</v>
          </cell>
        </row>
        <row r="2043">
          <cell r="A2043">
            <v>9999</v>
          </cell>
          <cell r="B2043" t="str">
            <v>990002101451</v>
          </cell>
          <cell r="C2043" t="str">
            <v>990</v>
          </cell>
          <cell r="D2043" t="str">
            <v>990002</v>
          </cell>
          <cell r="E2043" t="str">
            <v>حسابهاي انتظامي</v>
          </cell>
          <cell r="F2043" t="str">
            <v>اسناد تضميني به نفع شركت</v>
          </cell>
          <cell r="G2043" t="str">
            <v>101451</v>
          </cell>
          <cell r="H2043" t="str">
            <v>گروه صنعتي كاوه</v>
          </cell>
          <cell r="P2043" t="str">
            <v>999</v>
          </cell>
        </row>
        <row r="2044">
          <cell r="A2044">
            <v>9999</v>
          </cell>
          <cell r="B2044" t="str">
            <v>990002101238</v>
          </cell>
          <cell r="C2044" t="str">
            <v>990</v>
          </cell>
          <cell r="D2044" t="str">
            <v>990002</v>
          </cell>
          <cell r="E2044" t="str">
            <v>حسابهاي انتظامي</v>
          </cell>
          <cell r="F2044" t="str">
            <v>اسناد تضميني به نفع شركت</v>
          </cell>
          <cell r="G2044" t="str">
            <v>101238</v>
          </cell>
          <cell r="H2044" t="str">
            <v>شرکت ريخته گري تراکتورسازي ايران(سهامي عام)</v>
          </cell>
          <cell r="P2044" t="str">
            <v>999</v>
          </cell>
        </row>
        <row r="2045">
          <cell r="A2045">
            <v>9999</v>
          </cell>
          <cell r="B2045" t="str">
            <v>990002101280</v>
          </cell>
          <cell r="C2045" t="str">
            <v>990</v>
          </cell>
          <cell r="D2045" t="str">
            <v>990002</v>
          </cell>
          <cell r="E2045" t="str">
            <v>حسابهاي انتظامي</v>
          </cell>
          <cell r="F2045" t="str">
            <v>اسناد تضميني به نفع شركت</v>
          </cell>
          <cell r="G2045" t="str">
            <v>101280</v>
          </cell>
          <cell r="H2045" t="str">
            <v>شرکت پرسيران</v>
          </cell>
          <cell r="P2045" t="str">
            <v>999</v>
          </cell>
        </row>
        <row r="2046">
          <cell r="A2046">
            <v>9999</v>
          </cell>
          <cell r="B2046" t="str">
            <v>990002101328</v>
          </cell>
          <cell r="C2046" t="str">
            <v>990</v>
          </cell>
          <cell r="D2046" t="str">
            <v>990002</v>
          </cell>
          <cell r="E2046" t="str">
            <v>حسابهاي انتظامي</v>
          </cell>
          <cell r="F2046" t="str">
            <v>اسناد تضميني به نفع شركت</v>
          </cell>
          <cell r="G2046" t="str">
            <v>101328</v>
          </cell>
          <cell r="H2046" t="str">
            <v>شرکت تعاوني مصرف مركز تحقيقات صنايع سنگين</v>
          </cell>
          <cell r="P2046" t="str">
            <v>999</v>
          </cell>
        </row>
        <row r="2047">
          <cell r="A2047">
            <v>9999</v>
          </cell>
          <cell r="B2047" t="str">
            <v>990002101806</v>
          </cell>
          <cell r="C2047" t="str">
            <v>990</v>
          </cell>
          <cell r="D2047" t="str">
            <v>990002</v>
          </cell>
          <cell r="E2047" t="str">
            <v>حسابهاي انتظامي</v>
          </cell>
          <cell r="F2047" t="str">
            <v>اسناد تضميني به نفع شركت</v>
          </cell>
          <cell r="G2047" t="str">
            <v>101806</v>
          </cell>
          <cell r="H2047" t="str">
            <v>تراشكاري دقيق صنعت</v>
          </cell>
          <cell r="P2047" t="str">
            <v>999</v>
          </cell>
        </row>
        <row r="2048">
          <cell r="A2048">
            <v>9999</v>
          </cell>
          <cell r="B2048" t="str">
            <v>990002101827</v>
          </cell>
          <cell r="C2048" t="str">
            <v>990</v>
          </cell>
          <cell r="D2048" t="str">
            <v>990002</v>
          </cell>
          <cell r="E2048" t="str">
            <v>حسابهاي انتظامي</v>
          </cell>
          <cell r="F2048" t="str">
            <v>اسناد تضميني به نفع شركت</v>
          </cell>
          <cell r="G2048" t="str">
            <v>101827</v>
          </cell>
          <cell r="H2048" t="str">
            <v>گروه صنعتي آذر پارت</v>
          </cell>
          <cell r="P2048" t="str">
            <v>999</v>
          </cell>
        </row>
        <row r="2049">
          <cell r="A2049">
            <v>9999</v>
          </cell>
          <cell r="B2049" t="str">
            <v>990002101218</v>
          </cell>
          <cell r="C2049" t="str">
            <v>990</v>
          </cell>
          <cell r="D2049" t="str">
            <v>990002</v>
          </cell>
          <cell r="E2049" t="str">
            <v>حسابهاي انتظامي</v>
          </cell>
          <cell r="F2049" t="str">
            <v>اسناد تضميني به نفع شركت</v>
          </cell>
          <cell r="G2049" t="str">
            <v>101218</v>
          </cell>
          <cell r="H2049" t="str">
            <v>شرکت ريخته گري ماشين سازي تبريز</v>
          </cell>
          <cell r="P2049" t="str">
            <v>999</v>
          </cell>
        </row>
        <row r="2050">
          <cell r="A2050">
            <v>9999</v>
          </cell>
          <cell r="B2050" t="str">
            <v>990002101343</v>
          </cell>
          <cell r="C2050" t="str">
            <v>990</v>
          </cell>
          <cell r="D2050" t="str">
            <v>990002</v>
          </cell>
          <cell r="E2050" t="str">
            <v>حسابهاي انتظامي</v>
          </cell>
          <cell r="F2050" t="str">
            <v>اسناد تضميني به نفع شركت</v>
          </cell>
          <cell r="G2050" t="str">
            <v>101343</v>
          </cell>
          <cell r="H2050" t="str">
            <v>شرکت آسيکو</v>
          </cell>
          <cell r="P2050" t="str">
            <v>999</v>
          </cell>
        </row>
        <row r="2051">
          <cell r="A2051">
            <v>9999</v>
          </cell>
          <cell r="B2051" t="str">
            <v>990002101466</v>
          </cell>
          <cell r="C2051" t="str">
            <v>990</v>
          </cell>
          <cell r="D2051" t="str">
            <v>990002</v>
          </cell>
          <cell r="E2051" t="str">
            <v>حسابهاي انتظامي</v>
          </cell>
          <cell r="F2051" t="str">
            <v>اسناد تضميني به نفع شركت</v>
          </cell>
          <cell r="G2051" t="str">
            <v>101466</v>
          </cell>
          <cell r="H2051" t="str">
            <v>تراش پولاد شاهين</v>
          </cell>
          <cell r="P2051" t="str">
            <v>999</v>
          </cell>
        </row>
        <row r="2052">
          <cell r="A2052">
            <v>9999</v>
          </cell>
          <cell r="B2052" t="str">
            <v>990002101906</v>
          </cell>
          <cell r="C2052" t="str">
            <v>990</v>
          </cell>
          <cell r="D2052" t="str">
            <v>990002</v>
          </cell>
          <cell r="E2052" t="str">
            <v>حسابهاي انتظامي</v>
          </cell>
          <cell r="F2052" t="str">
            <v>اسناد تضميني به نفع شركت</v>
          </cell>
          <cell r="G2052" t="str">
            <v>101906</v>
          </cell>
          <cell r="H2052" t="str">
            <v>بازرگاني املاك دريا (زاهدي)</v>
          </cell>
          <cell r="P2052" t="str">
            <v>999</v>
          </cell>
        </row>
        <row r="2053">
          <cell r="A2053">
            <v>9999</v>
          </cell>
          <cell r="B2053" t="str">
            <v>990002101476</v>
          </cell>
          <cell r="C2053" t="str">
            <v>990</v>
          </cell>
          <cell r="D2053" t="str">
            <v>990002</v>
          </cell>
          <cell r="E2053" t="str">
            <v>حسابهاي انتظامي</v>
          </cell>
          <cell r="F2053" t="str">
            <v>اسناد تضميني به نفع شركت</v>
          </cell>
          <cell r="G2053" t="str">
            <v>101476</v>
          </cell>
          <cell r="H2053" t="str">
            <v>شرکت آهنگري تراکتور سازي ايران</v>
          </cell>
          <cell r="P2053" t="str">
            <v>999</v>
          </cell>
        </row>
        <row r="2054">
          <cell r="A2054">
            <v>9999</v>
          </cell>
          <cell r="B2054" t="str">
            <v>990002101346</v>
          </cell>
          <cell r="C2054" t="str">
            <v>990</v>
          </cell>
          <cell r="D2054" t="str">
            <v>990002</v>
          </cell>
          <cell r="E2054" t="str">
            <v>حسابهاي انتظامي</v>
          </cell>
          <cell r="F2054" t="str">
            <v>اسناد تضميني به نفع شركت</v>
          </cell>
          <cell r="G2054" t="str">
            <v>101346</v>
          </cell>
          <cell r="H2054" t="str">
            <v>دميرايش</v>
          </cell>
          <cell r="P2054" t="str">
            <v>999</v>
          </cell>
        </row>
        <row r="2055">
          <cell r="A2055">
            <v>9999</v>
          </cell>
          <cell r="B2055" t="str">
            <v>990002101224</v>
          </cell>
          <cell r="C2055" t="str">
            <v>990</v>
          </cell>
          <cell r="D2055" t="str">
            <v>990002</v>
          </cell>
          <cell r="E2055" t="str">
            <v>حسابهاي انتظامي</v>
          </cell>
          <cell r="F2055" t="str">
            <v>اسناد تضميني به نفع شركت</v>
          </cell>
          <cell r="G2055" t="str">
            <v>101224</v>
          </cell>
          <cell r="H2055" t="str">
            <v>شرکت فولاد فرايند شهريار</v>
          </cell>
          <cell r="P2055" t="str">
            <v>999</v>
          </cell>
        </row>
        <row r="2056">
          <cell r="A2056">
            <v>9999</v>
          </cell>
          <cell r="B2056" t="str">
            <v>990002101251</v>
          </cell>
          <cell r="C2056" t="str">
            <v>990</v>
          </cell>
          <cell r="D2056" t="str">
            <v>990002</v>
          </cell>
          <cell r="E2056" t="str">
            <v>حسابهاي انتظامي</v>
          </cell>
          <cell r="F2056" t="str">
            <v>اسناد تضميني به نفع شركت</v>
          </cell>
          <cell r="G2056" t="str">
            <v>101251</v>
          </cell>
          <cell r="H2056" t="str">
            <v>كارگاه آبكاري لوكس</v>
          </cell>
          <cell r="P2056" t="str">
            <v>999</v>
          </cell>
        </row>
        <row r="2057">
          <cell r="A2057">
            <v>9999</v>
          </cell>
          <cell r="B2057" t="str">
            <v>990002101273</v>
          </cell>
          <cell r="C2057" t="str">
            <v>990</v>
          </cell>
          <cell r="D2057" t="str">
            <v>990002</v>
          </cell>
          <cell r="E2057" t="str">
            <v>حسابهاي انتظامي</v>
          </cell>
          <cell r="F2057" t="str">
            <v>اسناد تضميني به نفع شركت</v>
          </cell>
          <cell r="G2057" t="str">
            <v>101273</v>
          </cell>
          <cell r="H2057" t="str">
            <v>شرکت قطعه سازان</v>
          </cell>
          <cell r="P2057" t="str">
            <v>999</v>
          </cell>
        </row>
        <row r="2058">
          <cell r="A2058">
            <v>9999</v>
          </cell>
          <cell r="B2058" t="str">
            <v>990002101293</v>
          </cell>
          <cell r="C2058" t="str">
            <v>990</v>
          </cell>
          <cell r="D2058" t="str">
            <v>990002</v>
          </cell>
          <cell r="E2058" t="str">
            <v>حسابهاي انتظامي</v>
          </cell>
          <cell r="F2058" t="str">
            <v>اسناد تضميني به نفع شركت</v>
          </cell>
          <cell r="G2058" t="str">
            <v>101293</v>
          </cell>
          <cell r="H2058" t="str">
            <v>كارگاه المهدي</v>
          </cell>
          <cell r="P2058" t="str">
            <v>999</v>
          </cell>
        </row>
        <row r="2059">
          <cell r="A2059">
            <v>9999</v>
          </cell>
          <cell r="B2059" t="str">
            <v>990002101423</v>
          </cell>
          <cell r="C2059" t="str">
            <v>990</v>
          </cell>
          <cell r="D2059" t="str">
            <v>990002</v>
          </cell>
          <cell r="E2059" t="str">
            <v>حسابهاي انتظامي</v>
          </cell>
          <cell r="F2059" t="str">
            <v>اسناد تضميني به نفع شركت</v>
          </cell>
          <cell r="G2059" t="str">
            <v>101423</v>
          </cell>
          <cell r="H2059" t="str">
            <v>شرکت آشيان سازان آذربايجان</v>
          </cell>
          <cell r="P2059" t="str">
            <v>999</v>
          </cell>
        </row>
        <row r="2060">
          <cell r="A2060">
            <v>9999</v>
          </cell>
          <cell r="B2060" t="str">
            <v>990002101682</v>
          </cell>
          <cell r="C2060" t="str">
            <v>990</v>
          </cell>
          <cell r="D2060" t="str">
            <v>990002</v>
          </cell>
          <cell r="E2060" t="str">
            <v>حسابهاي انتظامي</v>
          </cell>
          <cell r="F2060" t="str">
            <v>اسناد تضميني به نفع شركت</v>
          </cell>
          <cell r="G2060" t="str">
            <v>101682</v>
          </cell>
          <cell r="H2060" t="str">
            <v>شركت سحاب تبريز</v>
          </cell>
          <cell r="P2060" t="str">
            <v>999</v>
          </cell>
        </row>
        <row r="2061">
          <cell r="A2061">
            <v>9999</v>
          </cell>
          <cell r="B2061" t="str">
            <v>990002101867</v>
          </cell>
          <cell r="C2061" t="str">
            <v>990</v>
          </cell>
          <cell r="D2061" t="str">
            <v>990002</v>
          </cell>
          <cell r="E2061" t="str">
            <v>حسابهاي انتظامي</v>
          </cell>
          <cell r="F2061" t="str">
            <v>اسناد تضميني به نفع شركت</v>
          </cell>
          <cell r="G2061" t="str">
            <v>101867</v>
          </cell>
          <cell r="H2061" t="str">
            <v>كارگاه كات فن آذر</v>
          </cell>
          <cell r="P2061" t="str">
            <v>999</v>
          </cell>
        </row>
        <row r="2062">
          <cell r="A2062">
            <v>9999</v>
          </cell>
          <cell r="B2062" t="str">
            <v>990002101881</v>
          </cell>
          <cell r="C2062" t="str">
            <v>990</v>
          </cell>
          <cell r="D2062" t="str">
            <v>990002</v>
          </cell>
          <cell r="E2062" t="str">
            <v>حسابهاي انتظامي</v>
          </cell>
          <cell r="F2062" t="str">
            <v>اسناد تضميني به نفع شركت</v>
          </cell>
          <cell r="G2062" t="str">
            <v>101881</v>
          </cell>
          <cell r="H2062" t="str">
            <v>شركت مارال نقش آذربايجان</v>
          </cell>
          <cell r="P2062" t="str">
            <v>999</v>
          </cell>
        </row>
        <row r="2063">
          <cell r="A2063">
            <v>9999</v>
          </cell>
          <cell r="B2063" t="str">
            <v>990002101912</v>
          </cell>
          <cell r="C2063" t="str">
            <v>990</v>
          </cell>
          <cell r="D2063" t="str">
            <v>990002</v>
          </cell>
          <cell r="E2063" t="str">
            <v>حسابهاي انتظامي</v>
          </cell>
          <cell r="F2063" t="str">
            <v>اسناد تضميني به نفع شركت</v>
          </cell>
          <cell r="G2063" t="str">
            <v>101912</v>
          </cell>
          <cell r="H2063" t="str">
            <v>آبكاري تكنو آب</v>
          </cell>
          <cell r="P2063" t="str">
            <v>999</v>
          </cell>
        </row>
        <row r="2064">
          <cell r="A2064">
            <v>9999</v>
          </cell>
          <cell r="B2064" t="str">
            <v>990002101523</v>
          </cell>
          <cell r="C2064" t="str">
            <v>990</v>
          </cell>
          <cell r="D2064" t="str">
            <v>990002</v>
          </cell>
          <cell r="E2064" t="str">
            <v>حسابهاي انتظامي</v>
          </cell>
          <cell r="F2064" t="str">
            <v>اسناد تضميني به نفع شركت</v>
          </cell>
          <cell r="G2064" t="str">
            <v>101523</v>
          </cell>
          <cell r="H2064" t="str">
            <v>شركت فن ناب</v>
          </cell>
          <cell r="P2064" t="str">
            <v>999</v>
          </cell>
        </row>
        <row r="2065">
          <cell r="A2065">
            <v>9999</v>
          </cell>
          <cell r="B2065" t="str">
            <v>990002101242</v>
          </cell>
          <cell r="C2065" t="str">
            <v>990</v>
          </cell>
          <cell r="D2065" t="str">
            <v>990002</v>
          </cell>
          <cell r="E2065" t="str">
            <v>حسابهاي انتظامي</v>
          </cell>
          <cell r="F2065" t="str">
            <v>اسناد تضميني به نفع شركت</v>
          </cell>
          <cell r="G2065" t="str">
            <v>101242</v>
          </cell>
          <cell r="H2065" t="str">
            <v>آذر فيلر</v>
          </cell>
          <cell r="P2065" t="str">
            <v>999</v>
          </cell>
        </row>
        <row r="2066">
          <cell r="A2066">
            <v>9999</v>
          </cell>
          <cell r="B2066" t="str">
            <v>990002101414</v>
          </cell>
          <cell r="C2066" t="str">
            <v>990</v>
          </cell>
          <cell r="D2066" t="str">
            <v>990002</v>
          </cell>
          <cell r="E2066" t="str">
            <v>حسابهاي انتظامي</v>
          </cell>
          <cell r="F2066" t="str">
            <v>اسناد تضميني به نفع شركت</v>
          </cell>
          <cell r="G2066" t="str">
            <v>101414</v>
          </cell>
          <cell r="H2066" t="str">
            <v>شركت آذردنده تبريز</v>
          </cell>
          <cell r="P2066" t="str">
            <v>999</v>
          </cell>
        </row>
        <row r="2067">
          <cell r="A2067">
            <v>9999</v>
          </cell>
          <cell r="B2067" t="str">
            <v>990002101377</v>
          </cell>
          <cell r="C2067" t="str">
            <v>990</v>
          </cell>
          <cell r="D2067" t="str">
            <v>990002</v>
          </cell>
          <cell r="E2067" t="str">
            <v>حسابهاي انتظامي</v>
          </cell>
          <cell r="F2067" t="str">
            <v>اسناد تضميني به نفع شركت</v>
          </cell>
          <cell r="G2067" t="str">
            <v>101377</v>
          </cell>
          <cell r="H2067" t="str">
            <v>شرکت همکارصنايع</v>
          </cell>
          <cell r="P2067" t="str">
            <v>999</v>
          </cell>
        </row>
        <row r="2068">
          <cell r="A2068">
            <v>9999</v>
          </cell>
          <cell r="B2068" t="str">
            <v>990002101840</v>
          </cell>
          <cell r="C2068" t="str">
            <v>990</v>
          </cell>
          <cell r="D2068" t="str">
            <v>990002</v>
          </cell>
          <cell r="E2068" t="str">
            <v>حسابهاي انتظامي</v>
          </cell>
          <cell r="F2068" t="str">
            <v>اسناد تضميني به نفع شركت</v>
          </cell>
          <cell r="G2068" t="str">
            <v>101840</v>
          </cell>
          <cell r="H2068" t="str">
            <v>نوين ابزار</v>
          </cell>
          <cell r="P2068" t="str">
            <v>999</v>
          </cell>
        </row>
        <row r="2069">
          <cell r="A2069">
            <v>9999</v>
          </cell>
          <cell r="B2069" t="str">
            <v>990002101502</v>
          </cell>
          <cell r="C2069" t="str">
            <v>990</v>
          </cell>
          <cell r="D2069" t="str">
            <v>990002</v>
          </cell>
          <cell r="E2069" t="str">
            <v>حسابهاي انتظامي</v>
          </cell>
          <cell r="F2069" t="str">
            <v>اسناد تضميني به نفع شركت</v>
          </cell>
          <cell r="G2069" t="str">
            <v>101502</v>
          </cell>
          <cell r="H2069" t="str">
            <v>شركت فرايند ابتكار امين (اقاي وزير نظام)</v>
          </cell>
          <cell r="P2069" t="str">
            <v>999</v>
          </cell>
        </row>
        <row r="2070">
          <cell r="A2070">
            <v>9999</v>
          </cell>
          <cell r="B2070" t="str">
            <v>990002101517</v>
          </cell>
          <cell r="C2070" t="str">
            <v>990</v>
          </cell>
          <cell r="D2070" t="str">
            <v>990002</v>
          </cell>
          <cell r="E2070" t="str">
            <v>حسابهاي انتظامي</v>
          </cell>
          <cell r="F2070" t="str">
            <v>اسناد تضميني به نفع شركت</v>
          </cell>
          <cell r="G2070" t="str">
            <v>101517</v>
          </cell>
          <cell r="H2070" t="str">
            <v>كارگاه توليدي صنعتي امين (سنگزني امين)</v>
          </cell>
          <cell r="P2070" t="str">
            <v>999</v>
          </cell>
        </row>
        <row r="2071">
          <cell r="A2071">
            <v>9999</v>
          </cell>
          <cell r="B2071" t="str">
            <v>990002101659</v>
          </cell>
          <cell r="C2071" t="str">
            <v>990</v>
          </cell>
          <cell r="D2071" t="str">
            <v>990002</v>
          </cell>
          <cell r="E2071" t="str">
            <v>حسابهاي انتظامي</v>
          </cell>
          <cell r="F2071" t="str">
            <v>اسناد تضميني به نفع شركت</v>
          </cell>
          <cell r="G2071" t="str">
            <v>101659</v>
          </cell>
          <cell r="H2071" t="str">
            <v>آبكاري آريا</v>
          </cell>
          <cell r="P2071" t="str">
            <v>999</v>
          </cell>
        </row>
        <row r="2072">
          <cell r="A2072">
            <v>9999</v>
          </cell>
          <cell r="B2072" t="str">
            <v>990002101680</v>
          </cell>
          <cell r="C2072" t="str">
            <v>990</v>
          </cell>
          <cell r="D2072" t="str">
            <v>990002</v>
          </cell>
          <cell r="E2072" t="str">
            <v>حسابهاي انتظامي</v>
          </cell>
          <cell r="F2072" t="str">
            <v>اسناد تضميني به نفع شركت</v>
          </cell>
          <cell r="G2072" t="str">
            <v>101680</v>
          </cell>
          <cell r="H2072" t="str">
            <v>شركت ريخته گري دانا روش انديشه</v>
          </cell>
          <cell r="P2072" t="str">
            <v>999</v>
          </cell>
        </row>
        <row r="2073">
          <cell r="A2073">
            <v>9999</v>
          </cell>
          <cell r="B2073" t="str">
            <v>990002101686</v>
          </cell>
          <cell r="C2073" t="str">
            <v>990</v>
          </cell>
          <cell r="D2073" t="str">
            <v>990002</v>
          </cell>
          <cell r="E2073" t="str">
            <v>حسابهاي انتظامي</v>
          </cell>
          <cell r="F2073" t="str">
            <v>اسناد تضميني به نفع شركت</v>
          </cell>
          <cell r="G2073" t="str">
            <v>101686</v>
          </cell>
          <cell r="H2073" t="str">
            <v>شركت فن گستر</v>
          </cell>
          <cell r="P2073" t="str">
            <v>999</v>
          </cell>
        </row>
        <row r="2074">
          <cell r="A2074">
            <v>9999</v>
          </cell>
          <cell r="B2074" t="str">
            <v>990002101747</v>
          </cell>
          <cell r="C2074" t="str">
            <v>990</v>
          </cell>
          <cell r="D2074" t="str">
            <v>990002</v>
          </cell>
          <cell r="E2074" t="str">
            <v>حسابهاي انتظامي</v>
          </cell>
          <cell r="F2074" t="str">
            <v>اسناد تضميني به نفع شركت</v>
          </cell>
          <cell r="G2074" t="str">
            <v>101747</v>
          </cell>
          <cell r="H2074" t="str">
            <v>كارگاه پوريا صنعت</v>
          </cell>
          <cell r="P2074" t="str">
            <v>999</v>
          </cell>
        </row>
        <row r="2075">
          <cell r="A2075">
            <v>9999</v>
          </cell>
          <cell r="B2075" t="str">
            <v>990002101288</v>
          </cell>
          <cell r="C2075" t="str">
            <v>990</v>
          </cell>
          <cell r="D2075" t="str">
            <v>990002</v>
          </cell>
          <cell r="E2075" t="str">
            <v>حسابهاي انتظامي</v>
          </cell>
          <cell r="F2075" t="str">
            <v>اسناد تضميني به نفع شركت</v>
          </cell>
          <cell r="G2075" t="str">
            <v>101288</v>
          </cell>
          <cell r="H2075" t="str">
            <v>توفيق صنعت</v>
          </cell>
          <cell r="P2075" t="str">
            <v>999</v>
          </cell>
        </row>
        <row r="2076">
          <cell r="A2076">
            <v>9999</v>
          </cell>
          <cell r="B2076" t="str">
            <v>990002101438</v>
          </cell>
          <cell r="C2076" t="str">
            <v>990</v>
          </cell>
          <cell r="D2076" t="str">
            <v>990002</v>
          </cell>
          <cell r="E2076" t="str">
            <v>حسابهاي انتظامي</v>
          </cell>
          <cell r="F2076" t="str">
            <v>اسناد تضميني به نفع شركت</v>
          </cell>
          <cell r="G2076" t="str">
            <v>101438</v>
          </cell>
          <cell r="H2076" t="str">
            <v>كارگاه مهندس هادي</v>
          </cell>
          <cell r="P2076" t="str">
            <v>999</v>
          </cell>
        </row>
        <row r="2077">
          <cell r="A2077">
            <v>9999</v>
          </cell>
          <cell r="B2077" t="str">
            <v>990002101257</v>
          </cell>
          <cell r="C2077" t="str">
            <v>990</v>
          </cell>
          <cell r="D2077" t="str">
            <v>990002</v>
          </cell>
          <cell r="E2077" t="str">
            <v>حسابهاي انتظامي</v>
          </cell>
          <cell r="F2077" t="str">
            <v>اسناد تضميني به نفع شركت</v>
          </cell>
          <cell r="G2077" t="str">
            <v>101257</v>
          </cell>
          <cell r="H2077" t="str">
            <v>كارگاه فرجزاده</v>
          </cell>
          <cell r="P2077" t="str">
            <v>999</v>
          </cell>
        </row>
        <row r="2078">
          <cell r="A2078">
            <v>9999</v>
          </cell>
          <cell r="B2078" t="str">
            <v>990002101259</v>
          </cell>
          <cell r="C2078" t="str">
            <v>990</v>
          </cell>
          <cell r="D2078" t="str">
            <v>990002</v>
          </cell>
          <cell r="E2078" t="str">
            <v>حسابهاي انتظامي</v>
          </cell>
          <cell r="F2078" t="str">
            <v>اسناد تضميني به نفع شركت</v>
          </cell>
          <cell r="G2078" t="str">
            <v>101259</v>
          </cell>
          <cell r="H2078" t="str">
            <v>كارگاه حسينپور خيري</v>
          </cell>
          <cell r="P2078" t="str">
            <v>999</v>
          </cell>
        </row>
        <row r="2079">
          <cell r="A2079">
            <v>9999</v>
          </cell>
          <cell r="B2079" t="str">
            <v>990002101278</v>
          </cell>
          <cell r="C2079" t="str">
            <v>990</v>
          </cell>
          <cell r="D2079" t="str">
            <v>990002</v>
          </cell>
          <cell r="E2079" t="str">
            <v>حسابهاي انتظامي</v>
          </cell>
          <cell r="F2079" t="str">
            <v>اسناد تضميني به نفع شركت</v>
          </cell>
          <cell r="G2079" t="str">
            <v>101278</v>
          </cell>
          <cell r="H2079" t="str">
            <v>صنايع لاستيک ممتاز تهران</v>
          </cell>
          <cell r="P2079" t="str">
            <v>999</v>
          </cell>
        </row>
        <row r="2080">
          <cell r="A2080">
            <v>9999</v>
          </cell>
          <cell r="B2080" t="str">
            <v>990002101337</v>
          </cell>
          <cell r="C2080" t="str">
            <v>990</v>
          </cell>
          <cell r="D2080" t="str">
            <v>990002</v>
          </cell>
          <cell r="E2080" t="str">
            <v>حسابهاي انتظامي</v>
          </cell>
          <cell r="F2080" t="str">
            <v>اسناد تضميني به نفع شركت</v>
          </cell>
          <cell r="G2080" t="str">
            <v>101337</v>
          </cell>
          <cell r="H2080" t="str">
            <v>خليل سلطاني</v>
          </cell>
          <cell r="P2080" t="str">
            <v>999</v>
          </cell>
        </row>
        <row r="2081">
          <cell r="A2081">
            <v>9999</v>
          </cell>
          <cell r="B2081" t="str">
            <v>990002101515</v>
          </cell>
          <cell r="C2081" t="str">
            <v>990</v>
          </cell>
          <cell r="D2081" t="str">
            <v>990002</v>
          </cell>
          <cell r="E2081" t="str">
            <v>حسابهاي انتظامي</v>
          </cell>
          <cell r="F2081" t="str">
            <v>اسناد تضميني به نفع شركت</v>
          </cell>
          <cell r="G2081" t="str">
            <v>101515</v>
          </cell>
          <cell r="H2081" t="str">
            <v>شرکت پارس صنعت تبريز</v>
          </cell>
          <cell r="P2081" t="str">
            <v>999</v>
          </cell>
        </row>
        <row r="2082">
          <cell r="A2082">
            <v>9999</v>
          </cell>
          <cell r="B2082" t="str">
            <v>990002101607</v>
          </cell>
          <cell r="C2082" t="str">
            <v>990</v>
          </cell>
          <cell r="D2082" t="str">
            <v>990002</v>
          </cell>
          <cell r="E2082" t="str">
            <v>حسابهاي انتظامي</v>
          </cell>
          <cell r="F2082" t="str">
            <v>اسناد تضميني به نفع شركت</v>
          </cell>
          <cell r="G2082" t="str">
            <v>101607</v>
          </cell>
          <cell r="H2082" t="str">
            <v>كارگاه صنعتي پالاديم</v>
          </cell>
          <cell r="P2082" t="str">
            <v>999</v>
          </cell>
        </row>
        <row r="2083">
          <cell r="A2083">
            <v>9999</v>
          </cell>
          <cell r="B2083" t="str">
            <v>990002101773</v>
          </cell>
          <cell r="C2083" t="str">
            <v>990</v>
          </cell>
          <cell r="D2083" t="str">
            <v>990002</v>
          </cell>
          <cell r="E2083" t="str">
            <v>حسابهاي انتظامي</v>
          </cell>
          <cell r="F2083" t="str">
            <v>اسناد تضميني به نفع شركت</v>
          </cell>
          <cell r="G2083" t="str">
            <v>101773</v>
          </cell>
          <cell r="H2083" t="str">
            <v>شركت گئنيش زامان</v>
          </cell>
          <cell r="P2083" t="str">
            <v>999</v>
          </cell>
        </row>
        <row r="2084">
          <cell r="A2084">
            <v>9999</v>
          </cell>
          <cell r="B2084" t="str">
            <v>990002101440</v>
          </cell>
          <cell r="C2084" t="str">
            <v>990</v>
          </cell>
          <cell r="D2084" t="str">
            <v>990002</v>
          </cell>
          <cell r="E2084" t="str">
            <v>حسابهاي انتظامي</v>
          </cell>
          <cell r="F2084" t="str">
            <v>اسناد تضميني به نفع شركت</v>
          </cell>
          <cell r="G2084" t="str">
            <v>101440</v>
          </cell>
          <cell r="H2084" t="str">
            <v>پوريا طوس</v>
          </cell>
          <cell r="P2084" t="str">
            <v>999</v>
          </cell>
        </row>
        <row r="2085">
          <cell r="A2085">
            <v>9999</v>
          </cell>
          <cell r="B2085" t="str">
            <v>990002101368</v>
          </cell>
          <cell r="C2085" t="str">
            <v>990</v>
          </cell>
          <cell r="D2085" t="str">
            <v>990002</v>
          </cell>
          <cell r="E2085" t="str">
            <v>حسابهاي انتظامي</v>
          </cell>
          <cell r="F2085" t="str">
            <v>اسناد تضميني به نفع شركت</v>
          </cell>
          <cell r="G2085" t="str">
            <v>101368</v>
          </cell>
          <cell r="H2085" t="str">
            <v>شرکت طراحي مهندسي هميارطرح آذر</v>
          </cell>
          <cell r="P2085" t="str">
            <v>999</v>
          </cell>
        </row>
        <row r="2086">
          <cell r="A2086">
            <v>9999</v>
          </cell>
          <cell r="B2086" t="str">
            <v>990002101387</v>
          </cell>
          <cell r="C2086" t="str">
            <v>990</v>
          </cell>
          <cell r="D2086" t="str">
            <v>990002</v>
          </cell>
          <cell r="E2086" t="str">
            <v>حسابهاي انتظامي</v>
          </cell>
          <cell r="F2086" t="str">
            <v>اسناد تضميني به نفع شركت</v>
          </cell>
          <cell r="G2086" t="str">
            <v>101387</v>
          </cell>
          <cell r="H2086" t="str">
            <v>كارتن سازي سعيد</v>
          </cell>
          <cell r="P2086" t="str">
            <v>999</v>
          </cell>
        </row>
        <row r="2087">
          <cell r="A2087">
            <v>9999</v>
          </cell>
          <cell r="B2087" t="str">
            <v>990002101344</v>
          </cell>
          <cell r="C2087" t="str">
            <v>990</v>
          </cell>
          <cell r="D2087" t="str">
            <v>990002</v>
          </cell>
          <cell r="E2087" t="str">
            <v>حسابهاي انتظامي</v>
          </cell>
          <cell r="F2087" t="str">
            <v>اسناد تضميني به نفع شركت</v>
          </cell>
          <cell r="G2087" t="str">
            <v>101344</v>
          </cell>
          <cell r="H2087" t="str">
            <v>كارگاه فاخري</v>
          </cell>
          <cell r="P2087" t="str">
            <v>999</v>
          </cell>
        </row>
        <row r="2088">
          <cell r="A2088">
            <v>9999</v>
          </cell>
          <cell r="B2088" t="str">
            <v>990002101953</v>
          </cell>
          <cell r="C2088" t="str">
            <v>990</v>
          </cell>
          <cell r="D2088" t="str">
            <v>990002</v>
          </cell>
          <cell r="E2088" t="str">
            <v>حسابهاي انتظامي</v>
          </cell>
          <cell r="F2088" t="str">
            <v>اسناد تضميني به نفع شركت</v>
          </cell>
          <cell r="G2088" t="str">
            <v>101953</v>
          </cell>
          <cell r="H2088" t="str">
            <v>آقاي رضا علي نژاد فرد فخيم</v>
          </cell>
          <cell r="P2088" t="str">
            <v>999</v>
          </cell>
        </row>
        <row r="2089">
          <cell r="A2089">
            <v>9999</v>
          </cell>
          <cell r="B2089" t="str">
            <v>990002101392</v>
          </cell>
          <cell r="C2089" t="str">
            <v>990</v>
          </cell>
          <cell r="D2089" t="str">
            <v>990002</v>
          </cell>
          <cell r="E2089" t="str">
            <v>حسابهاي انتظامي</v>
          </cell>
          <cell r="F2089" t="str">
            <v>اسناد تضميني به نفع شركت</v>
          </cell>
          <cell r="G2089" t="str">
            <v>101392</v>
          </cell>
          <cell r="H2089" t="str">
            <v>شرکت شعله صنعت</v>
          </cell>
          <cell r="P2089" t="str">
            <v>999</v>
          </cell>
        </row>
        <row r="2090">
          <cell r="A2090">
            <v>9999</v>
          </cell>
          <cell r="B2090" t="str">
            <v>990002101342</v>
          </cell>
          <cell r="C2090" t="str">
            <v>990</v>
          </cell>
          <cell r="D2090" t="str">
            <v>990002</v>
          </cell>
          <cell r="E2090" t="str">
            <v>حسابهاي انتظامي</v>
          </cell>
          <cell r="F2090" t="str">
            <v>اسناد تضميني به نفع شركت</v>
          </cell>
          <cell r="G2090" t="str">
            <v>101342</v>
          </cell>
          <cell r="H2090" t="str">
            <v>شرکت راشا</v>
          </cell>
          <cell r="P2090" t="str">
            <v>999</v>
          </cell>
        </row>
        <row r="2091">
          <cell r="A2091">
            <v>9999</v>
          </cell>
          <cell r="B2091" t="str">
            <v>990002101439</v>
          </cell>
          <cell r="C2091" t="str">
            <v>990</v>
          </cell>
          <cell r="D2091" t="str">
            <v>990002</v>
          </cell>
          <cell r="E2091" t="str">
            <v>حسابهاي انتظامي</v>
          </cell>
          <cell r="F2091" t="str">
            <v>اسناد تضميني به نفع شركت</v>
          </cell>
          <cell r="G2091" t="str">
            <v>101439</v>
          </cell>
          <cell r="H2091" t="str">
            <v>تبريز فن آور</v>
          </cell>
          <cell r="P2091" t="str">
            <v>999</v>
          </cell>
        </row>
        <row r="2092">
          <cell r="A2092">
            <v>9999</v>
          </cell>
          <cell r="B2092" t="str">
            <v>990002101949</v>
          </cell>
          <cell r="C2092" t="str">
            <v>990</v>
          </cell>
          <cell r="D2092" t="str">
            <v>990002</v>
          </cell>
          <cell r="E2092" t="str">
            <v>حسابهاي انتظامي</v>
          </cell>
          <cell r="F2092" t="str">
            <v>اسناد تضميني به نفع شركت</v>
          </cell>
          <cell r="G2092" t="str">
            <v>101949</v>
          </cell>
          <cell r="H2092" t="str">
            <v>شركت مهندسي هوشمند صنعت ايمن</v>
          </cell>
          <cell r="P2092" t="str">
            <v>999</v>
          </cell>
        </row>
        <row r="2093">
          <cell r="A2093">
            <v>9999</v>
          </cell>
          <cell r="B2093" t="str">
            <v>990002101369</v>
          </cell>
          <cell r="C2093" t="str">
            <v>990</v>
          </cell>
          <cell r="D2093" t="str">
            <v>990002</v>
          </cell>
          <cell r="E2093" t="str">
            <v>حسابهاي انتظامي</v>
          </cell>
          <cell r="F2093" t="str">
            <v>اسناد تضميني به نفع شركت</v>
          </cell>
          <cell r="G2093" t="str">
            <v>101369</v>
          </cell>
          <cell r="H2093" t="str">
            <v>شرکت سما ميکرو</v>
          </cell>
          <cell r="P2093" t="str">
            <v>999</v>
          </cell>
        </row>
        <row r="2094">
          <cell r="A2094">
            <v>9999</v>
          </cell>
          <cell r="B2094" t="str">
            <v>990002101761</v>
          </cell>
          <cell r="C2094" t="str">
            <v>990</v>
          </cell>
          <cell r="D2094" t="str">
            <v>990002</v>
          </cell>
          <cell r="E2094" t="str">
            <v>حسابهاي انتظامي</v>
          </cell>
          <cell r="F2094" t="str">
            <v>اسناد تضميني به نفع شركت</v>
          </cell>
          <cell r="G2094" t="str">
            <v>101761</v>
          </cell>
          <cell r="H2094" t="str">
            <v>شركت فامور مهرگان</v>
          </cell>
          <cell r="P2094" t="str">
            <v>999</v>
          </cell>
        </row>
        <row r="2095">
          <cell r="A2095">
            <v>9999</v>
          </cell>
          <cell r="B2095" t="str">
            <v>990002101361</v>
          </cell>
          <cell r="C2095" t="str">
            <v>990</v>
          </cell>
          <cell r="D2095" t="str">
            <v>990002</v>
          </cell>
          <cell r="E2095" t="str">
            <v>حسابهاي انتظامي</v>
          </cell>
          <cell r="F2095" t="str">
            <v>اسناد تضميني به نفع شركت</v>
          </cell>
          <cell r="G2095" t="str">
            <v>101361</v>
          </cell>
          <cell r="H2095" t="str">
            <v>شرکت ستاره دانش سيستم قشم</v>
          </cell>
          <cell r="P2095" t="str">
            <v>999</v>
          </cell>
        </row>
        <row r="2096">
          <cell r="A2096">
            <v>9999</v>
          </cell>
          <cell r="B2096" t="str">
            <v>990002101390</v>
          </cell>
          <cell r="C2096" t="str">
            <v>990</v>
          </cell>
          <cell r="D2096" t="str">
            <v>990002</v>
          </cell>
          <cell r="E2096" t="str">
            <v>حسابهاي انتظامي</v>
          </cell>
          <cell r="F2096" t="str">
            <v>اسناد تضميني به نفع شركت</v>
          </cell>
          <cell r="G2096" t="str">
            <v>101390</v>
          </cell>
          <cell r="H2096" t="str">
            <v>شرکت شبيرصنعت</v>
          </cell>
          <cell r="P2096" t="str">
            <v>999</v>
          </cell>
        </row>
        <row r="2097">
          <cell r="A2097">
            <v>9999</v>
          </cell>
          <cell r="B2097" t="str">
            <v>990002101699</v>
          </cell>
          <cell r="C2097" t="str">
            <v>990</v>
          </cell>
          <cell r="D2097" t="str">
            <v>990002</v>
          </cell>
          <cell r="E2097" t="str">
            <v>حسابهاي انتظامي</v>
          </cell>
          <cell r="F2097" t="str">
            <v>اسناد تضميني به نفع شركت</v>
          </cell>
          <cell r="G2097" t="str">
            <v>101699</v>
          </cell>
          <cell r="H2097" t="str">
            <v>متفرقه</v>
          </cell>
          <cell r="P2097" t="str">
            <v>999</v>
          </cell>
        </row>
        <row r="2098">
          <cell r="A2098">
            <v>9999</v>
          </cell>
          <cell r="B2098" t="str">
            <v>990002101391</v>
          </cell>
          <cell r="C2098" t="str">
            <v>990</v>
          </cell>
          <cell r="D2098" t="str">
            <v>990002</v>
          </cell>
          <cell r="E2098" t="str">
            <v>حسابهاي انتظامي</v>
          </cell>
          <cell r="F2098" t="str">
            <v>اسناد تضميني به نفع شركت</v>
          </cell>
          <cell r="G2098" t="str">
            <v>101391</v>
          </cell>
          <cell r="H2098" t="str">
            <v>شرکت ساپ</v>
          </cell>
          <cell r="P2098" t="str">
            <v>999</v>
          </cell>
        </row>
        <row r="2099">
          <cell r="A2099">
            <v>9999</v>
          </cell>
          <cell r="B2099" t="str">
            <v>990002101359</v>
          </cell>
          <cell r="C2099" t="str">
            <v>990</v>
          </cell>
          <cell r="D2099" t="str">
            <v>990002</v>
          </cell>
          <cell r="E2099" t="str">
            <v>حسابهاي انتظامي</v>
          </cell>
          <cell r="F2099" t="str">
            <v>اسناد تضميني به نفع شركت</v>
          </cell>
          <cell r="G2099" t="str">
            <v>101359</v>
          </cell>
          <cell r="H2099" t="str">
            <v>شرکت جهش طب</v>
          </cell>
          <cell r="P2099" t="str">
            <v>999</v>
          </cell>
        </row>
        <row r="2100">
          <cell r="A2100">
            <v>9999</v>
          </cell>
          <cell r="B2100" t="str">
            <v>990002101380</v>
          </cell>
          <cell r="C2100" t="str">
            <v>990</v>
          </cell>
          <cell r="D2100" t="str">
            <v>990002</v>
          </cell>
          <cell r="E2100" t="str">
            <v>حسابهاي انتظامي</v>
          </cell>
          <cell r="F2100" t="str">
            <v>اسناد تضميني به نفع شركت</v>
          </cell>
          <cell r="G2100" t="str">
            <v>101380</v>
          </cell>
          <cell r="H2100" t="str">
            <v>شرکت صنعتي توربين</v>
          </cell>
          <cell r="P2100" t="str">
            <v>999</v>
          </cell>
        </row>
        <row r="2101">
          <cell r="A2101">
            <v>9999</v>
          </cell>
          <cell r="B2101" t="str">
            <v>990002101379</v>
          </cell>
          <cell r="C2101" t="str">
            <v>990</v>
          </cell>
          <cell r="D2101" t="str">
            <v>990002</v>
          </cell>
          <cell r="E2101" t="str">
            <v>حسابهاي انتظامي</v>
          </cell>
          <cell r="F2101" t="str">
            <v>اسناد تضميني به نفع شركت</v>
          </cell>
          <cell r="G2101" t="str">
            <v>101379</v>
          </cell>
          <cell r="H2101" t="str">
            <v>شرکت کاوش</v>
          </cell>
          <cell r="P2101" t="str">
            <v>999</v>
          </cell>
        </row>
        <row r="2102">
          <cell r="A2102">
            <v>9999</v>
          </cell>
          <cell r="B2102" t="str">
            <v>990002101345</v>
          </cell>
          <cell r="C2102" t="str">
            <v>990</v>
          </cell>
          <cell r="D2102" t="str">
            <v>990002</v>
          </cell>
          <cell r="E2102" t="str">
            <v>حسابهاي انتظامي</v>
          </cell>
          <cell r="F2102" t="str">
            <v>اسناد تضميني به نفع شركت</v>
          </cell>
          <cell r="G2102" t="str">
            <v>101345</v>
          </cell>
          <cell r="H2102" t="str">
            <v>تکنوفرم</v>
          </cell>
          <cell r="P2102" t="str">
            <v>999</v>
          </cell>
        </row>
        <row r="2103">
          <cell r="A2103">
            <v>9999</v>
          </cell>
          <cell r="B2103" t="str">
            <v>990002101351</v>
          </cell>
          <cell r="C2103" t="str">
            <v>990</v>
          </cell>
          <cell r="D2103" t="str">
            <v>990002</v>
          </cell>
          <cell r="E2103" t="str">
            <v>حسابهاي انتظامي</v>
          </cell>
          <cell r="F2103" t="str">
            <v>اسناد تضميني به نفع شركت</v>
          </cell>
          <cell r="G2103" t="str">
            <v>101351</v>
          </cell>
          <cell r="H2103" t="str">
            <v>حمل ونقل اطمينان آذرکاران</v>
          </cell>
          <cell r="P2103" t="str">
            <v>999</v>
          </cell>
        </row>
        <row r="2104">
          <cell r="A2104">
            <v>9999</v>
          </cell>
          <cell r="B2104" t="str">
            <v>990002101348</v>
          </cell>
          <cell r="C2104" t="str">
            <v>990</v>
          </cell>
          <cell r="D2104" t="str">
            <v>990002</v>
          </cell>
          <cell r="E2104" t="str">
            <v>حسابهاي انتظامي</v>
          </cell>
          <cell r="F2104" t="str">
            <v>اسناد تضميني به نفع شركت</v>
          </cell>
          <cell r="G2104" t="str">
            <v>101348</v>
          </cell>
          <cell r="H2104" t="str">
            <v>دمير پولاد (آذرکي)</v>
          </cell>
          <cell r="P2104" t="str">
            <v>999</v>
          </cell>
        </row>
        <row r="2105">
          <cell r="A2105">
            <v>9999</v>
          </cell>
          <cell r="B2105" t="str">
            <v>990002101818</v>
          </cell>
          <cell r="C2105" t="str">
            <v>990</v>
          </cell>
          <cell r="D2105" t="str">
            <v>990002</v>
          </cell>
          <cell r="E2105" t="str">
            <v>حسابهاي انتظامي</v>
          </cell>
          <cell r="F2105" t="str">
            <v>اسناد تضميني به نفع شركت</v>
          </cell>
          <cell r="G2105" t="str">
            <v>101818</v>
          </cell>
          <cell r="H2105" t="str">
            <v>آبكاري صدف</v>
          </cell>
          <cell r="P2105" t="str">
            <v>999</v>
          </cell>
        </row>
        <row r="2106">
          <cell r="A2106">
            <v>9999</v>
          </cell>
          <cell r="B2106" t="str">
            <v>990002101460</v>
          </cell>
          <cell r="C2106" t="str">
            <v>990</v>
          </cell>
          <cell r="D2106" t="str">
            <v>990002</v>
          </cell>
          <cell r="E2106" t="str">
            <v>حسابهاي انتظامي</v>
          </cell>
          <cell r="F2106" t="str">
            <v>اسناد تضميني به نفع شركت</v>
          </cell>
          <cell r="G2106" t="str">
            <v>101460</v>
          </cell>
          <cell r="H2106" t="str">
            <v>صنايع مهيار تهران</v>
          </cell>
          <cell r="P2106" t="str">
            <v>999</v>
          </cell>
        </row>
        <row r="2107">
          <cell r="A2107">
            <v>9999</v>
          </cell>
          <cell r="B2107" t="str">
            <v>990002101283</v>
          </cell>
          <cell r="C2107" t="str">
            <v>990</v>
          </cell>
          <cell r="D2107" t="str">
            <v>990002</v>
          </cell>
          <cell r="E2107" t="str">
            <v>حسابهاي انتظامي</v>
          </cell>
          <cell r="F2107" t="str">
            <v>اسناد تضميني به نفع شركت</v>
          </cell>
          <cell r="G2107" t="str">
            <v>101283</v>
          </cell>
          <cell r="H2107" t="str">
            <v>شرکت ايران رابر(حسيني )</v>
          </cell>
          <cell r="P2107" t="str">
            <v>999</v>
          </cell>
        </row>
        <row r="2108">
          <cell r="A2108">
            <v>9999</v>
          </cell>
          <cell r="B2108" t="str">
            <v>990002101349</v>
          </cell>
          <cell r="C2108" t="str">
            <v>990</v>
          </cell>
          <cell r="D2108" t="str">
            <v>990002</v>
          </cell>
          <cell r="E2108" t="str">
            <v>حسابهاي انتظامي</v>
          </cell>
          <cell r="F2108" t="str">
            <v>اسناد تضميني به نفع شركت</v>
          </cell>
          <cell r="G2108" t="str">
            <v>101349</v>
          </cell>
          <cell r="H2108" t="str">
            <v>حاجي مهدي صباغ</v>
          </cell>
          <cell r="P2108" t="str">
            <v>999</v>
          </cell>
        </row>
        <row r="2109">
          <cell r="A2109">
            <v>9999</v>
          </cell>
          <cell r="B2109" t="str">
            <v>990002101347</v>
          </cell>
          <cell r="C2109" t="str">
            <v>990</v>
          </cell>
          <cell r="D2109" t="str">
            <v>990002</v>
          </cell>
          <cell r="E2109" t="str">
            <v>حسابهاي انتظامي</v>
          </cell>
          <cell r="F2109" t="str">
            <v>اسناد تضميني به نفع شركت</v>
          </cell>
          <cell r="G2109" t="str">
            <v>101347</v>
          </cell>
          <cell r="H2109" t="str">
            <v>جواد فرجيان</v>
          </cell>
          <cell r="P2109" t="str">
            <v>999</v>
          </cell>
        </row>
        <row r="2110">
          <cell r="A2110">
            <v>9999</v>
          </cell>
          <cell r="B2110" t="str">
            <v>990002101371</v>
          </cell>
          <cell r="C2110" t="str">
            <v>990</v>
          </cell>
          <cell r="D2110" t="str">
            <v>990002</v>
          </cell>
          <cell r="E2110" t="str">
            <v>حسابهاي انتظامي</v>
          </cell>
          <cell r="F2110" t="str">
            <v>اسناد تضميني به نفع شركت</v>
          </cell>
          <cell r="G2110" t="str">
            <v>101371</v>
          </cell>
          <cell r="H2110" t="str">
            <v>شهاب شمس</v>
          </cell>
          <cell r="P2110" t="str">
            <v>999</v>
          </cell>
        </row>
        <row r="2111">
          <cell r="A2111">
            <v>9999</v>
          </cell>
          <cell r="B2111" t="str">
            <v>990002101374</v>
          </cell>
          <cell r="C2111" t="str">
            <v>990</v>
          </cell>
          <cell r="D2111" t="str">
            <v>990002</v>
          </cell>
          <cell r="E2111" t="str">
            <v>حسابهاي انتظامي</v>
          </cell>
          <cell r="F2111" t="str">
            <v>اسناد تضميني به نفع شركت</v>
          </cell>
          <cell r="G2111" t="str">
            <v>101374</v>
          </cell>
          <cell r="H2111" t="str">
            <v>سنجه سازان</v>
          </cell>
          <cell r="P2111" t="str">
            <v>999</v>
          </cell>
        </row>
        <row r="2112">
          <cell r="A2112">
            <v>9999</v>
          </cell>
          <cell r="B2112" t="str">
            <v>990002101286</v>
          </cell>
          <cell r="C2112" t="str">
            <v>990</v>
          </cell>
          <cell r="D2112" t="str">
            <v>990002</v>
          </cell>
          <cell r="E2112" t="str">
            <v>حسابهاي انتظامي</v>
          </cell>
          <cell r="F2112" t="str">
            <v>اسناد تضميني به نفع شركت</v>
          </cell>
          <cell r="G2112" t="str">
            <v>101286</v>
          </cell>
          <cell r="H2112" t="str">
            <v>كارگاه تبريز پيچ</v>
          </cell>
          <cell r="P2112" t="str">
            <v>999</v>
          </cell>
        </row>
        <row r="2113">
          <cell r="A2113">
            <v>9999</v>
          </cell>
          <cell r="B2113" t="str">
            <v>990002101376</v>
          </cell>
          <cell r="C2113" t="str">
            <v>990</v>
          </cell>
          <cell r="D2113" t="str">
            <v>990002</v>
          </cell>
          <cell r="E2113" t="str">
            <v>حسابهاي انتظامي</v>
          </cell>
          <cell r="F2113" t="str">
            <v>اسناد تضميني به نفع شركت</v>
          </cell>
          <cell r="G2113" t="str">
            <v>101376</v>
          </cell>
          <cell r="H2113" t="str">
            <v>خدمات فني کريستال</v>
          </cell>
          <cell r="P2113" t="str">
            <v>999</v>
          </cell>
        </row>
        <row r="2114">
          <cell r="A2114">
            <v>9999</v>
          </cell>
          <cell r="B2114" t="str">
            <v>990002101388</v>
          </cell>
          <cell r="C2114" t="str">
            <v>990</v>
          </cell>
          <cell r="D2114" t="str">
            <v>990002</v>
          </cell>
          <cell r="E2114" t="str">
            <v>حسابهاي انتظامي</v>
          </cell>
          <cell r="F2114" t="str">
            <v>اسناد تضميني به نفع شركت</v>
          </cell>
          <cell r="G2114" t="str">
            <v>101388</v>
          </cell>
          <cell r="H2114" t="str">
            <v>آقاي بدرنژاد</v>
          </cell>
          <cell r="P2114" t="str">
            <v>999</v>
          </cell>
        </row>
        <row r="2115">
          <cell r="A2115">
            <v>9999</v>
          </cell>
          <cell r="B2115" t="str">
            <v>990002101841</v>
          </cell>
          <cell r="C2115" t="str">
            <v>990</v>
          </cell>
          <cell r="D2115" t="str">
            <v>990002</v>
          </cell>
          <cell r="E2115" t="str">
            <v>حسابهاي انتظامي</v>
          </cell>
          <cell r="F2115" t="str">
            <v>اسناد تضميني به نفع شركت</v>
          </cell>
          <cell r="G2115" t="str">
            <v>101841</v>
          </cell>
          <cell r="H2115" t="str">
            <v>شركت تهيه و توزيع قطعات دانا</v>
          </cell>
          <cell r="P2115" t="str">
            <v>999</v>
          </cell>
        </row>
        <row r="2116">
          <cell r="A2116">
            <v>9999</v>
          </cell>
          <cell r="B2116" t="str">
            <v>990002101436</v>
          </cell>
          <cell r="C2116" t="str">
            <v>990</v>
          </cell>
          <cell r="D2116" t="str">
            <v>990002</v>
          </cell>
          <cell r="E2116" t="str">
            <v>حسابهاي انتظامي</v>
          </cell>
          <cell r="F2116" t="str">
            <v>اسناد تضميني به نفع شركت</v>
          </cell>
          <cell r="G2116" t="str">
            <v>101436</v>
          </cell>
          <cell r="H2116" t="str">
            <v>احد فلاحزاده طرزم</v>
          </cell>
          <cell r="P2116" t="str">
            <v>999</v>
          </cell>
        </row>
        <row r="2117">
          <cell r="A2117">
            <v>9999</v>
          </cell>
          <cell r="B2117" t="str">
            <v>990002101262</v>
          </cell>
          <cell r="C2117" t="str">
            <v>990</v>
          </cell>
          <cell r="D2117" t="str">
            <v>990002</v>
          </cell>
          <cell r="E2117" t="str">
            <v>حسابهاي انتظامي</v>
          </cell>
          <cell r="F2117" t="str">
            <v>اسناد تضميني به نفع شركت</v>
          </cell>
          <cell r="G2117" t="str">
            <v>101262</v>
          </cell>
          <cell r="H2117" t="str">
            <v>شركت صنايع لاستيك توس</v>
          </cell>
          <cell r="P2117" t="str">
            <v>999</v>
          </cell>
        </row>
        <row r="2118">
          <cell r="A2118">
            <v>9999</v>
          </cell>
          <cell r="B2118" t="str">
            <v>990002101389</v>
          </cell>
          <cell r="C2118" t="str">
            <v>990</v>
          </cell>
          <cell r="D2118" t="str">
            <v>990002</v>
          </cell>
          <cell r="E2118" t="str">
            <v>حسابهاي انتظامي</v>
          </cell>
          <cell r="F2118" t="str">
            <v>اسناد تضميني به نفع شركت</v>
          </cell>
          <cell r="G2118" t="str">
            <v>101389</v>
          </cell>
          <cell r="H2118" t="str">
            <v>پرويزخاکپور</v>
          </cell>
          <cell r="P2118" t="str">
            <v>999</v>
          </cell>
        </row>
        <row r="2119">
          <cell r="A2119">
            <v>9999</v>
          </cell>
          <cell r="B2119" t="str">
            <v>990002101382</v>
          </cell>
          <cell r="C2119" t="str">
            <v>990</v>
          </cell>
          <cell r="D2119" t="str">
            <v>990002</v>
          </cell>
          <cell r="E2119" t="str">
            <v>حسابهاي انتظامي</v>
          </cell>
          <cell r="F2119" t="str">
            <v>اسناد تضميني به نفع شركت</v>
          </cell>
          <cell r="G2119" t="str">
            <v>101382</v>
          </cell>
          <cell r="H2119" t="str">
            <v>سروش فيلم</v>
          </cell>
          <cell r="P2119" t="str">
            <v>999</v>
          </cell>
        </row>
        <row r="2120">
          <cell r="A2120">
            <v>9999</v>
          </cell>
          <cell r="B2120" t="str">
            <v>990002101435</v>
          </cell>
          <cell r="C2120" t="str">
            <v>990</v>
          </cell>
          <cell r="D2120" t="str">
            <v>990002</v>
          </cell>
          <cell r="E2120" t="str">
            <v>حسابهاي انتظامي</v>
          </cell>
          <cell r="F2120" t="str">
            <v>اسناد تضميني به نفع شركت</v>
          </cell>
          <cell r="G2120" t="str">
            <v>101435</v>
          </cell>
          <cell r="H2120" t="str">
            <v>فرخ فرشچي</v>
          </cell>
          <cell r="P2120" t="str">
            <v>999</v>
          </cell>
        </row>
        <row r="2121">
          <cell r="A2121">
            <v>9999</v>
          </cell>
          <cell r="B2121" t="str">
            <v>990002101434</v>
          </cell>
          <cell r="C2121" t="str">
            <v>990</v>
          </cell>
          <cell r="D2121" t="str">
            <v>990002</v>
          </cell>
          <cell r="E2121" t="str">
            <v>حسابهاي انتظامي</v>
          </cell>
          <cell r="F2121" t="str">
            <v>اسناد تضميني به نفع شركت</v>
          </cell>
          <cell r="G2121" t="str">
            <v>101434</v>
          </cell>
          <cell r="H2121" t="str">
            <v>بابک شجاعي</v>
          </cell>
          <cell r="P2121" t="str">
            <v>999</v>
          </cell>
        </row>
        <row r="2122">
          <cell r="A2122">
            <v>9999</v>
          </cell>
          <cell r="B2122" t="str">
            <v>990002101383</v>
          </cell>
          <cell r="C2122" t="str">
            <v>990</v>
          </cell>
          <cell r="D2122" t="str">
            <v>990002</v>
          </cell>
          <cell r="E2122" t="str">
            <v>حسابهاي انتظامي</v>
          </cell>
          <cell r="F2122" t="str">
            <v>اسناد تضميني به نفع شركت</v>
          </cell>
          <cell r="G2122" t="str">
            <v>101383</v>
          </cell>
          <cell r="H2122" t="str">
            <v>سيروس رحيمي</v>
          </cell>
          <cell r="P2122" t="str">
            <v>999</v>
          </cell>
        </row>
        <row r="2123">
          <cell r="A2123">
            <v>9999</v>
          </cell>
          <cell r="B2123" t="str">
            <v>990003101400</v>
          </cell>
          <cell r="C2123" t="str">
            <v>990</v>
          </cell>
          <cell r="D2123" t="str">
            <v>990003</v>
          </cell>
          <cell r="E2123" t="str">
            <v>حسابهاي انتظامي</v>
          </cell>
          <cell r="F2123" t="str">
            <v>اسناد اسناد تضميني به عهده شركت</v>
          </cell>
          <cell r="G2123" t="str">
            <v>101400</v>
          </cell>
          <cell r="H2123" t="str">
            <v>شرکت ساپکو</v>
          </cell>
          <cell r="P2123" t="str">
            <v>999</v>
          </cell>
        </row>
        <row r="2124">
          <cell r="A2124">
            <v>9999</v>
          </cell>
          <cell r="B2124" t="str">
            <v>990003101001</v>
          </cell>
          <cell r="C2124" t="str">
            <v>990</v>
          </cell>
          <cell r="D2124" t="str">
            <v>990003</v>
          </cell>
          <cell r="E2124" t="str">
            <v>حسابهاي انتظامي</v>
          </cell>
          <cell r="F2124" t="str">
            <v>اسناد اسناد تضميني به عهده شركت</v>
          </cell>
          <cell r="G2124" t="str">
            <v>101001</v>
          </cell>
          <cell r="H2124" t="str">
            <v>شرکت مگا موتورفروش قطعات خودرو</v>
          </cell>
          <cell r="P2124" t="str">
            <v>999</v>
          </cell>
        </row>
        <row r="2125">
          <cell r="A2125">
            <v>9999</v>
          </cell>
          <cell r="B2125" t="str">
            <v>990003101023</v>
          </cell>
          <cell r="C2125" t="str">
            <v>990</v>
          </cell>
          <cell r="D2125" t="str">
            <v>990003</v>
          </cell>
          <cell r="E2125" t="str">
            <v>حسابهاي انتظامي</v>
          </cell>
          <cell r="F2125" t="str">
            <v>اسناد اسناد تضميني به عهده شركت</v>
          </cell>
          <cell r="G2125" t="str">
            <v>101023</v>
          </cell>
          <cell r="H2125" t="str">
            <v>شركت سايپا يدك</v>
          </cell>
          <cell r="P2125" t="str">
            <v>999</v>
          </cell>
        </row>
        <row r="2126">
          <cell r="A2126">
            <v>9999</v>
          </cell>
          <cell r="B2126" t="str">
            <v>990003100110</v>
          </cell>
          <cell r="C2126" t="str">
            <v>990</v>
          </cell>
          <cell r="D2126" t="str">
            <v>990003</v>
          </cell>
          <cell r="E2126" t="str">
            <v>حسابهاي انتظامي</v>
          </cell>
          <cell r="F2126" t="str">
            <v>اسناد اسناد تضميني به عهده شركت</v>
          </cell>
          <cell r="G2126" t="str">
            <v>100110</v>
          </cell>
          <cell r="H2126" t="str">
            <v>بانك ملت پروين جاري 1464405011 (پشتيبان)</v>
          </cell>
          <cell r="P2126" t="str">
            <v>999</v>
          </cell>
        </row>
        <row r="2127">
          <cell r="A2127">
            <v>9999</v>
          </cell>
          <cell r="B2127" t="str">
            <v>990003101012</v>
          </cell>
          <cell r="C2127" t="str">
            <v>990</v>
          </cell>
          <cell r="D2127" t="str">
            <v>990003</v>
          </cell>
          <cell r="E2127" t="str">
            <v>حسابهاي انتظامي</v>
          </cell>
          <cell r="F2127" t="str">
            <v>اسناد اسناد تضميني به عهده شركت</v>
          </cell>
          <cell r="G2127" t="str">
            <v>101012</v>
          </cell>
          <cell r="H2127" t="str">
            <v>مگاموتور قرارداد اکسل جلو نيسان</v>
          </cell>
          <cell r="P2127" t="str">
            <v>999</v>
          </cell>
        </row>
        <row r="2128">
          <cell r="A2128">
            <v>9999</v>
          </cell>
          <cell r="B2128" t="str">
            <v>990003101480</v>
          </cell>
          <cell r="C2128" t="str">
            <v>990</v>
          </cell>
          <cell r="D2128" t="str">
            <v>990003</v>
          </cell>
          <cell r="E2128" t="str">
            <v>حسابهاي انتظامي</v>
          </cell>
          <cell r="F2128" t="str">
            <v>اسناد اسناد تضميني به عهده شركت</v>
          </cell>
          <cell r="G2128" t="str">
            <v>101480</v>
          </cell>
          <cell r="H2128" t="str">
            <v>اداره دارائي تبريز(عملكرد)</v>
          </cell>
          <cell r="P2128" t="str">
            <v>999</v>
          </cell>
        </row>
        <row r="2129">
          <cell r="A2129">
            <v>9999</v>
          </cell>
          <cell r="B2129" t="str">
            <v>990003101030</v>
          </cell>
          <cell r="C2129" t="str">
            <v>990</v>
          </cell>
          <cell r="D2129" t="str">
            <v>990003</v>
          </cell>
          <cell r="E2129" t="str">
            <v>حسابهاي انتظامي</v>
          </cell>
          <cell r="F2129" t="str">
            <v>اسناد اسناد تضميني به عهده شركت</v>
          </cell>
          <cell r="G2129" t="str">
            <v>101030</v>
          </cell>
          <cell r="H2129" t="str">
            <v>شرکت دسکو قرارداد9917 جعبه فرمان</v>
          </cell>
          <cell r="P2129" t="str">
            <v>999</v>
          </cell>
        </row>
        <row r="2130">
          <cell r="A2130">
            <v>9999</v>
          </cell>
          <cell r="B2130" t="str">
            <v>990003101203</v>
          </cell>
          <cell r="C2130" t="str">
            <v>990</v>
          </cell>
          <cell r="D2130" t="str">
            <v>990003</v>
          </cell>
          <cell r="E2130" t="str">
            <v>حسابهاي انتظامي</v>
          </cell>
          <cell r="F2130" t="str">
            <v>اسناد اسناد تضميني به عهده شركت</v>
          </cell>
          <cell r="G2130" t="str">
            <v>101203</v>
          </cell>
          <cell r="H2130" t="str">
            <v>شرکت توليدي محورخودرو</v>
          </cell>
          <cell r="P2130" t="str">
            <v>999</v>
          </cell>
        </row>
        <row r="2131">
          <cell r="A2131">
            <v>9999</v>
          </cell>
          <cell r="B2131" t="str">
            <v>990003101022</v>
          </cell>
          <cell r="C2131" t="str">
            <v>990</v>
          </cell>
          <cell r="D2131" t="str">
            <v>990003</v>
          </cell>
          <cell r="E2131" t="str">
            <v>حسابهاي انتظامي</v>
          </cell>
          <cell r="F2131" t="str">
            <v>اسناد اسناد تضميني به عهده شركت</v>
          </cell>
          <cell r="G2131" t="str">
            <v>101022</v>
          </cell>
          <cell r="H2131" t="str">
            <v>شرکت توليدي بهران محور سايپا</v>
          </cell>
          <cell r="P2131" t="str">
            <v>999</v>
          </cell>
        </row>
        <row r="2132">
          <cell r="A2132">
            <v>9999</v>
          </cell>
          <cell r="B2132" t="str">
            <v>990003100102</v>
          </cell>
          <cell r="C2132" t="str">
            <v>990</v>
          </cell>
          <cell r="D2132" t="str">
            <v>990003</v>
          </cell>
          <cell r="E2132" t="str">
            <v>حسابهاي انتظامي</v>
          </cell>
          <cell r="F2132" t="str">
            <v>اسناد اسناد تضميني به عهده شركت</v>
          </cell>
          <cell r="G2132" t="str">
            <v>100102</v>
          </cell>
          <cell r="H2132" t="str">
            <v>بانک ملت پروين جاري 26009</v>
          </cell>
          <cell r="P2132" t="str">
            <v>999</v>
          </cell>
        </row>
        <row r="2133">
          <cell r="A2133">
            <v>9999</v>
          </cell>
          <cell r="B2133" t="str">
            <v>990003101689</v>
          </cell>
          <cell r="C2133" t="str">
            <v>990</v>
          </cell>
          <cell r="D2133" t="str">
            <v>990003</v>
          </cell>
          <cell r="E2133" t="str">
            <v>حسابهاي انتظامي</v>
          </cell>
          <cell r="F2133" t="str">
            <v>اسناد اسناد تضميني به عهده شركت</v>
          </cell>
          <cell r="G2133" t="str">
            <v>101689</v>
          </cell>
          <cell r="H2133" t="str">
            <v>صنايع جنگ افزاري تهران</v>
          </cell>
          <cell r="P2133" t="str">
            <v>999</v>
          </cell>
        </row>
        <row r="2134">
          <cell r="A2134">
            <v>9999</v>
          </cell>
          <cell r="B2134" t="str">
            <v>990003101798</v>
          </cell>
          <cell r="C2134" t="str">
            <v>990</v>
          </cell>
          <cell r="D2134" t="str">
            <v>990003</v>
          </cell>
          <cell r="E2134" t="str">
            <v>حسابهاي انتظامي</v>
          </cell>
          <cell r="F2134" t="str">
            <v>اسناد اسناد تضميني به عهده شركت</v>
          </cell>
          <cell r="G2134" t="str">
            <v>101798</v>
          </cell>
          <cell r="H2134" t="str">
            <v>شركت بازرگاني و خدمات همگام خودرو</v>
          </cell>
          <cell r="P2134" t="str">
            <v>999</v>
          </cell>
        </row>
        <row r="2135">
          <cell r="A2135">
            <v>9999</v>
          </cell>
          <cell r="B2135" t="str">
            <v>990003101018</v>
          </cell>
          <cell r="C2135" t="str">
            <v>990</v>
          </cell>
          <cell r="D2135" t="str">
            <v>990003</v>
          </cell>
          <cell r="E2135" t="str">
            <v>حسابهاي انتظامي</v>
          </cell>
          <cell r="F2135" t="str">
            <v>اسناد اسناد تضميني به عهده شركت</v>
          </cell>
          <cell r="G2135" t="str">
            <v>101018</v>
          </cell>
          <cell r="H2135" t="str">
            <v>شرکت مهندسي اجزاء ماشين گستر آرين (امگا)</v>
          </cell>
          <cell r="P2135" t="str">
            <v>999</v>
          </cell>
        </row>
        <row r="2136">
          <cell r="A2136">
            <v>9999</v>
          </cell>
          <cell r="B2136" t="str">
            <v>990003101545</v>
          </cell>
          <cell r="C2136" t="str">
            <v>990</v>
          </cell>
          <cell r="D2136" t="str">
            <v>990003</v>
          </cell>
          <cell r="E2136" t="str">
            <v>حسابهاي انتظامي</v>
          </cell>
          <cell r="F2136" t="str">
            <v>اسناد اسناد تضميني به عهده شركت</v>
          </cell>
          <cell r="G2136" t="str">
            <v>101545</v>
          </cell>
          <cell r="H2136" t="str">
            <v>صنايع شهيد باقري</v>
          </cell>
          <cell r="P2136" t="str">
            <v>999</v>
          </cell>
        </row>
        <row r="2137">
          <cell r="A2137">
            <v>9999</v>
          </cell>
          <cell r="B2137" t="str">
            <v>990003101804</v>
          </cell>
          <cell r="C2137" t="str">
            <v>990</v>
          </cell>
          <cell r="D2137" t="str">
            <v>990003</v>
          </cell>
          <cell r="E2137" t="str">
            <v>حسابهاي انتظامي</v>
          </cell>
          <cell r="F2137" t="str">
            <v>اسناد اسناد تضميني به عهده شركت</v>
          </cell>
          <cell r="G2137" t="str">
            <v>101804</v>
          </cell>
          <cell r="H2137" t="str">
            <v>شركت ريخته گري آلومنيوم ايران خودرو</v>
          </cell>
          <cell r="P2137" t="str">
            <v>999</v>
          </cell>
        </row>
        <row r="2138">
          <cell r="A2138">
            <v>9999</v>
          </cell>
          <cell r="B2138" t="str">
            <v>990003101206</v>
          </cell>
          <cell r="C2138" t="str">
            <v>990</v>
          </cell>
          <cell r="D2138" t="str">
            <v>990003</v>
          </cell>
          <cell r="E2138" t="str">
            <v>حسابهاي انتظامي</v>
          </cell>
          <cell r="F2138" t="str">
            <v>اسناد اسناد تضميني به عهده شركت</v>
          </cell>
          <cell r="G2138" t="str">
            <v>101206</v>
          </cell>
          <cell r="H2138" t="str">
            <v>مجتمع صنعتي شهيد همت</v>
          </cell>
          <cell r="P2138" t="str">
            <v>999</v>
          </cell>
        </row>
        <row r="2139">
          <cell r="A2139">
            <v>9999</v>
          </cell>
          <cell r="B2139" t="str">
            <v>990003101398</v>
          </cell>
          <cell r="C2139" t="str">
            <v>990</v>
          </cell>
          <cell r="D2139" t="str">
            <v>990003</v>
          </cell>
          <cell r="E2139" t="str">
            <v>حسابهاي انتظامي</v>
          </cell>
          <cell r="F2139" t="str">
            <v>اسناد اسناد تضميني به عهده شركت</v>
          </cell>
          <cell r="G2139" t="str">
            <v>101398</v>
          </cell>
          <cell r="H2139" t="str">
            <v>ايران ترمه</v>
          </cell>
          <cell r="P2139" t="str">
            <v>999</v>
          </cell>
        </row>
        <row r="2140">
          <cell r="A2140">
            <v>9999</v>
          </cell>
          <cell r="B2140" t="str">
            <v>990003101270</v>
          </cell>
          <cell r="C2140" t="str">
            <v>990</v>
          </cell>
          <cell r="D2140" t="str">
            <v>990003</v>
          </cell>
          <cell r="E2140" t="str">
            <v>حسابهاي انتظامي</v>
          </cell>
          <cell r="F2140" t="str">
            <v>اسناد اسناد تضميني به عهده شركت</v>
          </cell>
          <cell r="G2140" t="str">
            <v>101270</v>
          </cell>
          <cell r="H2140" t="str">
            <v>شرکت صنعت پژوهان کيا</v>
          </cell>
          <cell r="P2140" t="str">
            <v>999</v>
          </cell>
        </row>
        <row r="2141">
          <cell r="A2141">
            <v>9999</v>
          </cell>
          <cell r="B2141" t="str">
            <v>990003101796</v>
          </cell>
          <cell r="C2141" t="str">
            <v>990</v>
          </cell>
          <cell r="D2141" t="str">
            <v>990003</v>
          </cell>
          <cell r="E2141" t="str">
            <v>حسابهاي انتظامي</v>
          </cell>
          <cell r="F2141" t="str">
            <v>اسناد اسناد تضميني به عهده شركت</v>
          </cell>
          <cell r="G2141" t="str">
            <v>101796</v>
          </cell>
          <cell r="H2141" t="str">
            <v>شركت اوژن صنعت پارس</v>
          </cell>
          <cell r="P2141" t="str">
            <v>999</v>
          </cell>
        </row>
        <row r="2142">
          <cell r="A2142">
            <v>9999</v>
          </cell>
          <cell r="B2142" t="str">
            <v>990003101699</v>
          </cell>
          <cell r="C2142" t="str">
            <v>990</v>
          </cell>
          <cell r="D2142" t="str">
            <v>990003</v>
          </cell>
          <cell r="E2142" t="str">
            <v>حسابهاي انتظامي</v>
          </cell>
          <cell r="F2142" t="str">
            <v>اسناد اسناد تضميني به عهده شركت</v>
          </cell>
          <cell r="G2142" t="str">
            <v>101699</v>
          </cell>
          <cell r="H2142" t="str">
            <v>متفرقه</v>
          </cell>
          <cell r="P2142" t="str">
            <v>999</v>
          </cell>
        </row>
        <row r="2143">
          <cell r="A2143">
            <v>9999</v>
          </cell>
          <cell r="B2143" t="str">
            <v>990003101396</v>
          </cell>
          <cell r="C2143" t="str">
            <v>990</v>
          </cell>
          <cell r="D2143" t="str">
            <v>990003</v>
          </cell>
          <cell r="E2143" t="str">
            <v>حسابهاي انتظامي</v>
          </cell>
          <cell r="F2143" t="str">
            <v>اسناد اسناد تضميني به عهده شركت</v>
          </cell>
          <cell r="G2143" t="str">
            <v>101396</v>
          </cell>
          <cell r="H2143" t="str">
            <v>گسترش شيرسازي</v>
          </cell>
          <cell r="P2143" t="str">
            <v>999</v>
          </cell>
        </row>
        <row r="2144">
          <cell r="A2144">
            <v>9999</v>
          </cell>
          <cell r="B2144" t="str">
            <v>990003101236</v>
          </cell>
          <cell r="C2144" t="str">
            <v>990</v>
          </cell>
          <cell r="D2144" t="str">
            <v>990003</v>
          </cell>
          <cell r="E2144" t="str">
            <v>حسابهاي انتظامي</v>
          </cell>
          <cell r="F2144" t="str">
            <v>اسناد اسناد تضميني به عهده شركت</v>
          </cell>
          <cell r="G2144" t="str">
            <v>101236</v>
          </cell>
          <cell r="H2144" t="str">
            <v>شرکت تراکتور سازي ايران</v>
          </cell>
          <cell r="P2144" t="str">
            <v>999</v>
          </cell>
        </row>
        <row r="2145">
          <cell r="A2145">
            <v>9999</v>
          </cell>
          <cell r="B2145" t="str">
            <v>990003101271</v>
          </cell>
          <cell r="C2145" t="str">
            <v>990</v>
          </cell>
          <cell r="D2145" t="str">
            <v>990003</v>
          </cell>
          <cell r="E2145" t="str">
            <v>حسابهاي انتظامي</v>
          </cell>
          <cell r="F2145" t="str">
            <v>اسناد اسناد تضميني به عهده شركت</v>
          </cell>
          <cell r="G2145" t="str">
            <v>101271</v>
          </cell>
          <cell r="H2145" t="str">
            <v>صنايع الکترو صنام</v>
          </cell>
          <cell r="P2145" t="str">
            <v>999</v>
          </cell>
        </row>
        <row r="2146">
          <cell r="A2146">
            <v>9999</v>
          </cell>
          <cell r="B2146" t="str">
            <v>990003101399</v>
          </cell>
          <cell r="C2146" t="str">
            <v>990</v>
          </cell>
          <cell r="D2146" t="str">
            <v>990003</v>
          </cell>
          <cell r="E2146" t="str">
            <v>حسابهاي انتظامي</v>
          </cell>
          <cell r="F2146" t="str">
            <v>اسناد اسناد تضميني به عهده شركت</v>
          </cell>
          <cell r="G2146" t="str">
            <v>101399</v>
          </cell>
          <cell r="H2146" t="str">
            <v>شرکت ايرالکو</v>
          </cell>
          <cell r="P2146" t="str">
            <v>999</v>
          </cell>
        </row>
        <row r="2147">
          <cell r="A2147">
            <v>9999</v>
          </cell>
          <cell r="B2147" t="str">
            <v>990003101445</v>
          </cell>
          <cell r="C2147" t="str">
            <v>990</v>
          </cell>
          <cell r="D2147" t="str">
            <v>990003</v>
          </cell>
          <cell r="E2147" t="str">
            <v>حسابهاي انتظامي</v>
          </cell>
          <cell r="F2147" t="str">
            <v>اسناد اسناد تضميني به عهده شركت</v>
          </cell>
          <cell r="G2147" t="str">
            <v>101445</v>
          </cell>
          <cell r="H2147" t="str">
            <v>گروه مپنا</v>
          </cell>
          <cell r="P2147" t="str">
            <v>999</v>
          </cell>
        </row>
        <row r="2148">
          <cell r="A2148">
            <v>9999</v>
          </cell>
          <cell r="B2148" t="str">
            <v>990003101031</v>
          </cell>
          <cell r="C2148" t="str">
            <v>990</v>
          </cell>
          <cell r="D2148" t="str">
            <v>990003</v>
          </cell>
          <cell r="E2148" t="str">
            <v>حسابهاي انتظامي</v>
          </cell>
          <cell r="F2148" t="str">
            <v>اسناد اسناد تضميني به عهده شركت</v>
          </cell>
          <cell r="G2148" t="str">
            <v>101031</v>
          </cell>
          <cell r="H2148" t="str">
            <v>شرکت دسکو قرارداد9734پمپ ترمز رنو</v>
          </cell>
          <cell r="P2148" t="str">
            <v>999</v>
          </cell>
        </row>
        <row r="2149">
          <cell r="A2149">
            <v>9999</v>
          </cell>
          <cell r="B2149" t="str">
            <v>990003101303</v>
          </cell>
          <cell r="C2149" t="str">
            <v>990</v>
          </cell>
          <cell r="D2149" t="str">
            <v>990003</v>
          </cell>
          <cell r="E2149" t="str">
            <v>حسابهاي انتظامي</v>
          </cell>
          <cell r="F2149" t="str">
            <v>اسناد اسناد تضميني به عهده شركت</v>
          </cell>
          <cell r="G2149" t="str">
            <v>101303</v>
          </cell>
          <cell r="H2149" t="str">
            <v>صنايع مهمات سازي تهران</v>
          </cell>
          <cell r="P2149" t="str">
            <v>999</v>
          </cell>
        </row>
        <row r="2150">
          <cell r="A2150">
            <v>9999</v>
          </cell>
          <cell r="B2150" t="str">
            <v>990003101393</v>
          </cell>
          <cell r="C2150" t="str">
            <v>990</v>
          </cell>
          <cell r="D2150" t="str">
            <v>990003</v>
          </cell>
          <cell r="E2150" t="str">
            <v>حسابهاي انتظامي</v>
          </cell>
          <cell r="F2150" t="str">
            <v>اسناد اسناد تضميني به عهده شركت</v>
          </cell>
          <cell r="G2150" t="str">
            <v>101393</v>
          </cell>
          <cell r="H2150" t="str">
            <v>شرکت نيرومحرکه</v>
          </cell>
          <cell r="P2150" t="str">
            <v>999</v>
          </cell>
        </row>
        <row r="2151">
          <cell r="A2151">
            <v>9999</v>
          </cell>
          <cell r="B2151" t="str">
            <v>990003101355</v>
          </cell>
          <cell r="C2151" t="str">
            <v>990</v>
          </cell>
          <cell r="D2151" t="str">
            <v>990003</v>
          </cell>
          <cell r="E2151" t="str">
            <v>حسابهاي انتظامي</v>
          </cell>
          <cell r="F2151" t="str">
            <v>اسناد اسناد تضميني به عهده شركت</v>
          </cell>
          <cell r="G2151" t="str">
            <v>101355</v>
          </cell>
          <cell r="H2151" t="str">
            <v>مرکز پژوهش متالوژي رازي</v>
          </cell>
          <cell r="P2151" t="str">
            <v>999</v>
          </cell>
        </row>
        <row r="2152">
          <cell r="A2152">
            <v>9999</v>
          </cell>
          <cell r="B2152" t="str">
            <v>990003101397</v>
          </cell>
          <cell r="C2152" t="str">
            <v>990</v>
          </cell>
          <cell r="D2152" t="str">
            <v>990003</v>
          </cell>
          <cell r="E2152" t="str">
            <v>حسابهاي انتظامي</v>
          </cell>
          <cell r="F2152" t="str">
            <v>اسناد اسناد تضميني به عهده شركت</v>
          </cell>
          <cell r="G2152" t="str">
            <v>101397</v>
          </cell>
          <cell r="H2152" t="str">
            <v>صنايع الکترونيک شيراز</v>
          </cell>
          <cell r="P2152" t="str">
            <v>999</v>
          </cell>
        </row>
        <row r="2153">
          <cell r="A2153">
            <v>9999</v>
          </cell>
          <cell r="B2153" t="str">
            <v>990003101395</v>
          </cell>
          <cell r="C2153" t="str">
            <v>990</v>
          </cell>
          <cell r="D2153" t="str">
            <v>990003</v>
          </cell>
          <cell r="E2153" t="str">
            <v>حسابهاي انتظامي</v>
          </cell>
          <cell r="F2153" t="str">
            <v>اسناد اسناد تضميني به عهده شركت</v>
          </cell>
          <cell r="G2153" t="str">
            <v>101395</v>
          </cell>
          <cell r="H2153" t="str">
            <v>سداد ماشين</v>
          </cell>
          <cell r="P2153" t="str">
            <v>999</v>
          </cell>
        </row>
        <row r="2154">
          <cell r="A2154">
            <v>9999</v>
          </cell>
          <cell r="B2154" t="str">
            <v>990099300157</v>
          </cell>
          <cell r="C2154" t="str">
            <v>990</v>
          </cell>
          <cell r="D2154" t="str">
            <v>990099</v>
          </cell>
          <cell r="E2154" t="str">
            <v>حسابهاي انتظامي</v>
          </cell>
          <cell r="F2154" t="str">
            <v>اسناد تضميني دريافتي از كاركنان</v>
          </cell>
          <cell r="G2154" t="str">
            <v>300157</v>
          </cell>
          <cell r="H2154" t="str">
            <v>معصومي خدايار</v>
          </cell>
          <cell r="P2154" t="str">
            <v>999</v>
          </cell>
        </row>
        <row r="2155">
          <cell r="A2155">
            <v>9999</v>
          </cell>
          <cell r="B2155" t="str">
            <v>990099300090</v>
          </cell>
          <cell r="C2155" t="str">
            <v>990</v>
          </cell>
          <cell r="D2155" t="str">
            <v>990099</v>
          </cell>
          <cell r="E2155" t="str">
            <v>حسابهاي انتظامي</v>
          </cell>
          <cell r="F2155" t="str">
            <v>اسناد تضميني دريافتي از كاركنان</v>
          </cell>
          <cell r="G2155" t="str">
            <v>300090</v>
          </cell>
          <cell r="H2155" t="str">
            <v>شايان مهر ابراهيم</v>
          </cell>
          <cell r="P2155" t="str">
            <v>999</v>
          </cell>
        </row>
        <row r="2156">
          <cell r="A2156">
            <v>9999</v>
          </cell>
          <cell r="B2156" t="str">
            <v>990099300289</v>
          </cell>
          <cell r="C2156" t="str">
            <v>990</v>
          </cell>
          <cell r="D2156" t="str">
            <v>990099</v>
          </cell>
          <cell r="E2156" t="str">
            <v>حسابهاي انتظامي</v>
          </cell>
          <cell r="F2156" t="str">
            <v>اسناد تضميني دريافتي از كاركنان</v>
          </cell>
          <cell r="G2156" t="str">
            <v>300289</v>
          </cell>
          <cell r="H2156" t="str">
            <v>اميني طاژاندره احمد</v>
          </cell>
          <cell r="P2156" t="str">
            <v>999</v>
          </cell>
        </row>
        <row r="2157">
          <cell r="A2157">
            <v>9999</v>
          </cell>
          <cell r="B2157" t="str">
            <v>990099300197</v>
          </cell>
          <cell r="C2157" t="str">
            <v>990</v>
          </cell>
          <cell r="D2157" t="str">
            <v>990099</v>
          </cell>
          <cell r="E2157" t="str">
            <v>حسابهاي انتظامي</v>
          </cell>
          <cell r="F2157" t="str">
            <v>اسناد تضميني دريافتي از كاركنان</v>
          </cell>
          <cell r="G2157" t="str">
            <v>300197</v>
          </cell>
          <cell r="H2157" t="str">
            <v>عمراني عبدالناصر</v>
          </cell>
          <cell r="P2157" t="str">
            <v>999</v>
          </cell>
        </row>
        <row r="2158">
          <cell r="A2158">
            <v>9999</v>
          </cell>
          <cell r="B2158" t="str">
            <v>990099300137</v>
          </cell>
          <cell r="C2158" t="str">
            <v>990</v>
          </cell>
          <cell r="D2158" t="str">
            <v>990099</v>
          </cell>
          <cell r="E2158" t="str">
            <v>حسابهاي انتظامي</v>
          </cell>
          <cell r="F2158" t="str">
            <v>اسناد تضميني دريافتي از كاركنان</v>
          </cell>
          <cell r="G2158" t="str">
            <v>300137</v>
          </cell>
          <cell r="H2158" t="str">
            <v>ستاري ميرهاشم</v>
          </cell>
          <cell r="P2158" t="str">
            <v>999</v>
          </cell>
        </row>
        <row r="2159">
          <cell r="A2159">
            <v>9999</v>
          </cell>
          <cell r="B2159" t="str">
            <v>990099300074</v>
          </cell>
          <cell r="C2159" t="str">
            <v>990</v>
          </cell>
          <cell r="D2159" t="str">
            <v>990099</v>
          </cell>
          <cell r="E2159" t="str">
            <v>حسابهاي انتظامي</v>
          </cell>
          <cell r="F2159" t="str">
            <v>اسناد تضميني دريافتي از كاركنان</v>
          </cell>
          <cell r="G2159" t="str">
            <v>300074</v>
          </cell>
          <cell r="H2159" t="str">
            <v>ميرزا عليزاده پهر آباد فريبا</v>
          </cell>
          <cell r="P2159" t="str">
            <v>999</v>
          </cell>
        </row>
        <row r="2160">
          <cell r="A2160">
            <v>9999</v>
          </cell>
          <cell r="B2160" t="str">
            <v>990099300210</v>
          </cell>
          <cell r="C2160" t="str">
            <v>990</v>
          </cell>
          <cell r="D2160" t="str">
            <v>990099</v>
          </cell>
          <cell r="E2160" t="str">
            <v>حسابهاي انتظامي</v>
          </cell>
          <cell r="F2160" t="str">
            <v>اسناد تضميني دريافتي از كاركنان</v>
          </cell>
          <cell r="G2160" t="str">
            <v>300210</v>
          </cell>
          <cell r="H2160" t="str">
            <v>احمدي نژاد مجيد</v>
          </cell>
          <cell r="P2160" t="str">
            <v>999</v>
          </cell>
        </row>
        <row r="2161">
          <cell r="A2161">
            <v>9999</v>
          </cell>
          <cell r="B2161" t="str">
            <v>990099300114</v>
          </cell>
          <cell r="C2161" t="str">
            <v>990</v>
          </cell>
          <cell r="D2161" t="str">
            <v>990099</v>
          </cell>
          <cell r="E2161" t="str">
            <v>حسابهاي انتظامي</v>
          </cell>
          <cell r="F2161" t="str">
            <v>اسناد تضميني دريافتي از كاركنان</v>
          </cell>
          <cell r="G2161" t="str">
            <v>300114</v>
          </cell>
          <cell r="H2161" t="str">
            <v>عزيزي جهانگير</v>
          </cell>
          <cell r="P2161" t="str">
            <v>999</v>
          </cell>
        </row>
        <row r="2162">
          <cell r="A2162">
            <v>9999</v>
          </cell>
          <cell r="B2162" t="str">
            <v>990099300057</v>
          </cell>
          <cell r="C2162" t="str">
            <v>990</v>
          </cell>
          <cell r="D2162" t="str">
            <v>990099</v>
          </cell>
          <cell r="E2162" t="str">
            <v>حسابهاي انتظامي</v>
          </cell>
          <cell r="F2162" t="str">
            <v>اسناد تضميني دريافتي از كاركنان</v>
          </cell>
          <cell r="G2162" t="str">
            <v>300057</v>
          </cell>
          <cell r="H2162" t="str">
            <v>سلطاني حميد</v>
          </cell>
          <cell r="P2162" t="str">
            <v>999</v>
          </cell>
        </row>
        <row r="2163">
          <cell r="A2163">
            <v>9999</v>
          </cell>
          <cell r="B2163" t="str">
            <v>990099300110</v>
          </cell>
          <cell r="C2163" t="str">
            <v>990</v>
          </cell>
          <cell r="D2163" t="str">
            <v>990099</v>
          </cell>
          <cell r="E2163" t="str">
            <v>حسابهاي انتظامي</v>
          </cell>
          <cell r="F2163" t="str">
            <v>اسناد تضميني دريافتي از كاركنان</v>
          </cell>
          <cell r="G2163" t="str">
            <v>300110</v>
          </cell>
          <cell r="H2163" t="str">
            <v>فروغي زهرا</v>
          </cell>
          <cell r="P2163" t="str">
            <v>999</v>
          </cell>
        </row>
        <row r="2164">
          <cell r="A2164">
            <v>9999</v>
          </cell>
          <cell r="B2164" t="str">
            <v>990099300084</v>
          </cell>
          <cell r="C2164" t="str">
            <v>990</v>
          </cell>
          <cell r="D2164" t="str">
            <v>990099</v>
          </cell>
          <cell r="E2164" t="str">
            <v>حسابهاي انتظامي</v>
          </cell>
          <cell r="F2164" t="str">
            <v>اسناد تضميني دريافتي از كاركنان</v>
          </cell>
          <cell r="G2164" t="str">
            <v>300084</v>
          </cell>
          <cell r="H2164" t="str">
            <v>نوري حسين</v>
          </cell>
          <cell r="P2164" t="str">
            <v>999</v>
          </cell>
        </row>
        <row r="2165">
          <cell r="A2165">
            <v>9999</v>
          </cell>
          <cell r="B2165" t="str">
            <v>990099300228</v>
          </cell>
          <cell r="C2165" t="str">
            <v>990</v>
          </cell>
          <cell r="D2165" t="str">
            <v>990099</v>
          </cell>
          <cell r="E2165" t="str">
            <v>حسابهاي انتظامي</v>
          </cell>
          <cell r="F2165" t="str">
            <v>اسناد تضميني دريافتي از كاركنان</v>
          </cell>
          <cell r="G2165" t="str">
            <v>300228</v>
          </cell>
          <cell r="H2165" t="str">
            <v>غلامرضا بهراميان</v>
          </cell>
          <cell r="P2165" t="str">
            <v>999</v>
          </cell>
        </row>
        <row r="2166">
          <cell r="A2166">
            <v>9999</v>
          </cell>
          <cell r="B2166" t="str">
            <v>990099300103</v>
          </cell>
          <cell r="C2166" t="str">
            <v>990</v>
          </cell>
          <cell r="D2166" t="str">
            <v>990099</v>
          </cell>
          <cell r="E2166" t="str">
            <v>حسابهاي انتظامي</v>
          </cell>
          <cell r="F2166" t="str">
            <v>اسناد تضميني دريافتي از كاركنان</v>
          </cell>
          <cell r="G2166" t="str">
            <v>300103</v>
          </cell>
          <cell r="H2166" t="str">
            <v>چابك شاهرخ</v>
          </cell>
          <cell r="P2166" t="str">
            <v>999</v>
          </cell>
        </row>
        <row r="2167">
          <cell r="A2167">
            <v>9999</v>
          </cell>
          <cell r="B2167" t="str">
            <v>990099300253</v>
          </cell>
          <cell r="C2167" t="str">
            <v>990</v>
          </cell>
          <cell r="D2167" t="str">
            <v>990099</v>
          </cell>
          <cell r="E2167" t="str">
            <v>حسابهاي انتظامي</v>
          </cell>
          <cell r="F2167" t="str">
            <v>اسناد تضميني دريافتي از كاركنان</v>
          </cell>
          <cell r="G2167" t="str">
            <v>300253</v>
          </cell>
          <cell r="H2167" t="str">
            <v>جعفريان حسن</v>
          </cell>
          <cell r="P2167" t="str">
            <v>999</v>
          </cell>
        </row>
        <row r="2168">
          <cell r="A2168">
            <v>9999</v>
          </cell>
          <cell r="B2168" t="str">
            <v>990099300261</v>
          </cell>
          <cell r="C2168" t="str">
            <v>990</v>
          </cell>
          <cell r="D2168" t="str">
            <v>990099</v>
          </cell>
          <cell r="E2168" t="str">
            <v>حسابهاي انتظامي</v>
          </cell>
          <cell r="F2168" t="str">
            <v>اسناد تضميني دريافتي از كاركنان</v>
          </cell>
          <cell r="G2168" t="str">
            <v>300261</v>
          </cell>
          <cell r="H2168" t="str">
            <v>دليري اقدم وحيد</v>
          </cell>
          <cell r="P2168" t="str">
            <v>999</v>
          </cell>
        </row>
        <row r="2169">
          <cell r="A2169">
            <v>9999</v>
          </cell>
          <cell r="B2169" t="str">
            <v>990099300130</v>
          </cell>
          <cell r="C2169" t="str">
            <v>990</v>
          </cell>
          <cell r="D2169" t="str">
            <v>990099</v>
          </cell>
          <cell r="E2169" t="str">
            <v>حسابهاي انتظامي</v>
          </cell>
          <cell r="F2169" t="str">
            <v>اسناد تضميني دريافتي از كاركنان</v>
          </cell>
          <cell r="G2169" t="str">
            <v>300130</v>
          </cell>
          <cell r="H2169" t="str">
            <v>نوري علي</v>
          </cell>
          <cell r="P2169" t="str">
            <v>999</v>
          </cell>
        </row>
        <row r="2170">
          <cell r="A2170">
            <v>9999</v>
          </cell>
          <cell r="B2170" t="str">
            <v>990099300131</v>
          </cell>
          <cell r="C2170" t="str">
            <v>990</v>
          </cell>
          <cell r="D2170" t="str">
            <v>990099</v>
          </cell>
          <cell r="E2170" t="str">
            <v>حسابهاي انتظامي</v>
          </cell>
          <cell r="F2170" t="str">
            <v>اسناد تضميني دريافتي از كاركنان</v>
          </cell>
          <cell r="G2170" t="str">
            <v>300131</v>
          </cell>
          <cell r="H2170" t="str">
            <v>شكوهي علي</v>
          </cell>
          <cell r="P2170" t="str">
            <v>999</v>
          </cell>
        </row>
        <row r="2171">
          <cell r="A2171">
            <v>9999</v>
          </cell>
          <cell r="B2171" t="str">
            <v>990099300259</v>
          </cell>
          <cell r="C2171" t="str">
            <v>990</v>
          </cell>
          <cell r="D2171" t="str">
            <v>990099</v>
          </cell>
          <cell r="E2171" t="str">
            <v>حسابهاي انتظامي</v>
          </cell>
          <cell r="F2171" t="str">
            <v>اسناد تضميني دريافتي از كاركنان</v>
          </cell>
          <cell r="G2171" t="str">
            <v>300259</v>
          </cell>
          <cell r="H2171" t="str">
            <v>ميلي علي</v>
          </cell>
          <cell r="P2171" t="str">
            <v>999</v>
          </cell>
        </row>
        <row r="2172">
          <cell r="A2172">
            <v>9999</v>
          </cell>
          <cell r="B2172" t="str">
            <v>990099300123</v>
          </cell>
          <cell r="C2172" t="str">
            <v>990</v>
          </cell>
          <cell r="D2172" t="str">
            <v>990099</v>
          </cell>
          <cell r="E2172" t="str">
            <v>حسابهاي انتظامي</v>
          </cell>
          <cell r="F2172" t="str">
            <v>اسناد تضميني دريافتي از كاركنان</v>
          </cell>
          <cell r="G2172" t="str">
            <v>300123</v>
          </cell>
          <cell r="H2172" t="str">
            <v>فخيمي نجفي ناصر</v>
          </cell>
          <cell r="P2172" t="str">
            <v>999</v>
          </cell>
        </row>
        <row r="2173">
          <cell r="A2173">
            <v>9999</v>
          </cell>
          <cell r="B2173" t="str">
            <v>990099300203</v>
          </cell>
          <cell r="C2173" t="str">
            <v>990</v>
          </cell>
          <cell r="D2173" t="str">
            <v>990099</v>
          </cell>
          <cell r="E2173" t="str">
            <v>حسابهاي انتظامي</v>
          </cell>
          <cell r="F2173" t="str">
            <v>اسناد تضميني دريافتي از كاركنان</v>
          </cell>
          <cell r="G2173" t="str">
            <v>300203</v>
          </cell>
          <cell r="H2173" t="str">
            <v>ابوالفضل باباپور ورزقان</v>
          </cell>
          <cell r="P2173" t="str">
            <v>999</v>
          </cell>
        </row>
        <row r="2174">
          <cell r="A2174">
            <v>9999</v>
          </cell>
          <cell r="B2174" t="str">
            <v>990099300129</v>
          </cell>
          <cell r="C2174" t="str">
            <v>990</v>
          </cell>
          <cell r="D2174" t="str">
            <v>990099</v>
          </cell>
          <cell r="E2174" t="str">
            <v>حسابهاي انتظامي</v>
          </cell>
          <cell r="F2174" t="str">
            <v>اسناد تضميني دريافتي از كاركنان</v>
          </cell>
          <cell r="G2174" t="str">
            <v>300129</v>
          </cell>
          <cell r="H2174" t="str">
            <v>بهاري ناصر</v>
          </cell>
          <cell r="P2174" t="str">
            <v>999</v>
          </cell>
        </row>
        <row r="2175">
          <cell r="A2175">
            <v>9999</v>
          </cell>
          <cell r="B2175" t="str">
            <v>990099300142</v>
          </cell>
          <cell r="C2175" t="str">
            <v>990</v>
          </cell>
          <cell r="D2175" t="str">
            <v>990099</v>
          </cell>
          <cell r="E2175" t="str">
            <v>حسابهاي انتظامي</v>
          </cell>
          <cell r="F2175" t="str">
            <v>اسناد تضميني دريافتي از كاركنان</v>
          </cell>
          <cell r="G2175" t="str">
            <v>300142</v>
          </cell>
          <cell r="H2175" t="str">
            <v>فروتني قهرماني احمد</v>
          </cell>
          <cell r="P2175" t="str">
            <v>999</v>
          </cell>
        </row>
        <row r="2176">
          <cell r="A2176">
            <v>9999</v>
          </cell>
          <cell r="B2176" t="str">
            <v>990099300021</v>
          </cell>
          <cell r="C2176" t="str">
            <v>990</v>
          </cell>
          <cell r="D2176" t="str">
            <v>990099</v>
          </cell>
          <cell r="E2176" t="str">
            <v>حسابهاي انتظامي</v>
          </cell>
          <cell r="F2176" t="str">
            <v>اسناد تضميني دريافتي از كاركنان</v>
          </cell>
          <cell r="G2176" t="str">
            <v>300021</v>
          </cell>
          <cell r="H2176" t="str">
            <v>حسين کفشنوچي خياباني</v>
          </cell>
          <cell r="P2176" t="str">
            <v>999</v>
          </cell>
        </row>
        <row r="2177">
          <cell r="A2177">
            <v>9999</v>
          </cell>
          <cell r="B2177" t="str">
            <v>990099300993</v>
          </cell>
          <cell r="C2177" t="str">
            <v>990</v>
          </cell>
          <cell r="D2177" t="str">
            <v>990099</v>
          </cell>
          <cell r="E2177" t="str">
            <v>حسابهاي انتظامي</v>
          </cell>
          <cell r="F2177" t="str">
            <v>اسناد تضميني دريافتي از كاركنان</v>
          </cell>
          <cell r="G2177" t="str">
            <v>300993</v>
          </cell>
          <cell r="H2177" t="str">
            <v>محمود آسيابلر</v>
          </cell>
          <cell r="P2177" t="str">
            <v>999</v>
          </cell>
        </row>
        <row r="2178">
          <cell r="A2178">
            <v>9999</v>
          </cell>
          <cell r="B2178" t="str">
            <v>990099300125</v>
          </cell>
          <cell r="C2178" t="str">
            <v>990</v>
          </cell>
          <cell r="D2178" t="str">
            <v>990099</v>
          </cell>
          <cell r="E2178" t="str">
            <v>حسابهاي انتظامي</v>
          </cell>
          <cell r="F2178" t="str">
            <v>اسناد تضميني دريافتي از كاركنان</v>
          </cell>
          <cell r="G2178" t="str">
            <v>300125</v>
          </cell>
          <cell r="H2178" t="str">
            <v>سلطاني حسين</v>
          </cell>
          <cell r="P2178" t="str">
            <v>999</v>
          </cell>
        </row>
        <row r="2179">
          <cell r="A2179">
            <v>9999</v>
          </cell>
          <cell r="B2179" t="str">
            <v>990099300263</v>
          </cell>
          <cell r="C2179" t="str">
            <v>990</v>
          </cell>
          <cell r="D2179" t="str">
            <v>990099</v>
          </cell>
          <cell r="E2179" t="str">
            <v>حسابهاي انتظامي</v>
          </cell>
          <cell r="F2179" t="str">
            <v>اسناد تضميني دريافتي از كاركنان</v>
          </cell>
          <cell r="G2179" t="str">
            <v>300263</v>
          </cell>
          <cell r="H2179" t="str">
            <v>خدائي محمودي رضا</v>
          </cell>
          <cell r="P2179" t="str">
            <v>999</v>
          </cell>
        </row>
        <row r="2180">
          <cell r="A2180">
            <v>9999</v>
          </cell>
          <cell r="B2180" t="str">
            <v>990099300265</v>
          </cell>
          <cell r="C2180" t="str">
            <v>990</v>
          </cell>
          <cell r="D2180" t="str">
            <v>990099</v>
          </cell>
          <cell r="E2180" t="str">
            <v>حسابهاي انتظامي</v>
          </cell>
          <cell r="F2180" t="str">
            <v>اسناد تضميني دريافتي از كاركنان</v>
          </cell>
          <cell r="G2180" t="str">
            <v>300265</v>
          </cell>
          <cell r="H2180" t="str">
            <v>اورنگي حسن نژاد عادل</v>
          </cell>
          <cell r="P2180" t="str">
            <v>999</v>
          </cell>
        </row>
        <row r="2181">
          <cell r="A2181">
            <v>9999</v>
          </cell>
          <cell r="B2181" t="str">
            <v>990099300077</v>
          </cell>
          <cell r="C2181" t="str">
            <v>990</v>
          </cell>
          <cell r="D2181" t="str">
            <v>990099</v>
          </cell>
          <cell r="E2181" t="str">
            <v>حسابهاي انتظامي</v>
          </cell>
          <cell r="F2181" t="str">
            <v>اسناد تضميني دريافتي از كاركنان</v>
          </cell>
          <cell r="G2181" t="str">
            <v>300077</v>
          </cell>
          <cell r="H2181" t="str">
            <v>واحديان وحيد</v>
          </cell>
          <cell r="P2181" t="str">
            <v>999</v>
          </cell>
        </row>
        <row r="2182">
          <cell r="A2182">
            <v>9999</v>
          </cell>
          <cell r="B2182" t="str">
            <v>990099300067</v>
          </cell>
          <cell r="C2182" t="str">
            <v>990</v>
          </cell>
          <cell r="D2182" t="str">
            <v>990099</v>
          </cell>
          <cell r="E2182" t="str">
            <v>حسابهاي انتظامي</v>
          </cell>
          <cell r="F2182" t="str">
            <v>اسناد تضميني دريافتي از كاركنان</v>
          </cell>
          <cell r="G2182" t="str">
            <v>300067</v>
          </cell>
          <cell r="H2182" t="str">
            <v>صباغي جديد حسن</v>
          </cell>
          <cell r="P2182" t="str">
            <v>999</v>
          </cell>
        </row>
        <row r="2183">
          <cell r="A2183">
            <v>9999</v>
          </cell>
          <cell r="B2183" t="str">
            <v>990099300160</v>
          </cell>
          <cell r="C2183" t="str">
            <v>990</v>
          </cell>
          <cell r="D2183" t="str">
            <v>990099</v>
          </cell>
          <cell r="E2183" t="str">
            <v>حسابهاي انتظامي</v>
          </cell>
          <cell r="F2183" t="str">
            <v>اسناد تضميني دريافتي از كاركنان</v>
          </cell>
          <cell r="G2183" t="str">
            <v>300160</v>
          </cell>
          <cell r="H2183" t="str">
            <v>عالم وحيد</v>
          </cell>
          <cell r="P2183" t="str">
            <v>999</v>
          </cell>
        </row>
        <row r="2184">
          <cell r="A2184">
            <v>9999</v>
          </cell>
          <cell r="B2184" t="str">
            <v>990099300047</v>
          </cell>
          <cell r="C2184" t="str">
            <v>990</v>
          </cell>
          <cell r="D2184" t="str">
            <v>990099</v>
          </cell>
          <cell r="E2184" t="str">
            <v>حسابهاي انتظامي</v>
          </cell>
          <cell r="F2184" t="str">
            <v>اسناد تضميني دريافتي از كاركنان</v>
          </cell>
          <cell r="G2184" t="str">
            <v>300047</v>
          </cell>
          <cell r="H2184" t="str">
            <v>محمد حسين فعال اسکوئي</v>
          </cell>
          <cell r="P2184" t="str">
            <v>999</v>
          </cell>
        </row>
        <row r="2185">
          <cell r="A2185">
            <v>9999</v>
          </cell>
          <cell r="B2185" t="str">
            <v>990099300994</v>
          </cell>
          <cell r="C2185" t="str">
            <v>990</v>
          </cell>
          <cell r="D2185" t="str">
            <v>990099</v>
          </cell>
          <cell r="E2185" t="str">
            <v>حسابهاي انتظامي</v>
          </cell>
          <cell r="F2185" t="str">
            <v>اسناد تضميني دريافتي از كاركنان</v>
          </cell>
          <cell r="G2185" t="str">
            <v>300994</v>
          </cell>
          <cell r="H2185" t="str">
            <v>كريم عليزاد پورسعيدي</v>
          </cell>
          <cell r="P2185" t="str">
            <v>999</v>
          </cell>
        </row>
        <row r="2186">
          <cell r="A2186">
            <v>9999</v>
          </cell>
          <cell r="B2186" t="str">
            <v>990099300145</v>
          </cell>
          <cell r="C2186" t="str">
            <v>990</v>
          </cell>
          <cell r="D2186" t="str">
            <v>990099</v>
          </cell>
          <cell r="E2186" t="str">
            <v>حسابهاي انتظامي</v>
          </cell>
          <cell r="F2186" t="str">
            <v>اسناد تضميني دريافتي از كاركنان</v>
          </cell>
          <cell r="G2186" t="str">
            <v>300145</v>
          </cell>
          <cell r="H2186" t="str">
            <v>طريقت نيا يعقوب</v>
          </cell>
          <cell r="P2186" t="str">
            <v>999</v>
          </cell>
        </row>
        <row r="2187">
          <cell r="A2187">
            <v>9999</v>
          </cell>
          <cell r="B2187" t="str">
            <v>990099300226</v>
          </cell>
          <cell r="C2187" t="str">
            <v>990</v>
          </cell>
          <cell r="D2187" t="str">
            <v>990099</v>
          </cell>
          <cell r="E2187" t="str">
            <v>حسابهاي انتظامي</v>
          </cell>
          <cell r="F2187" t="str">
            <v>اسناد تضميني دريافتي از كاركنان</v>
          </cell>
          <cell r="G2187" t="str">
            <v>300226</v>
          </cell>
          <cell r="H2187" t="str">
            <v>طاهباز هادي</v>
          </cell>
          <cell r="P2187" t="str">
            <v>999</v>
          </cell>
        </row>
        <row r="2188">
          <cell r="A2188">
            <v>9999</v>
          </cell>
          <cell r="B2188" t="str">
            <v>990099300006</v>
          </cell>
          <cell r="C2188" t="str">
            <v>990</v>
          </cell>
          <cell r="D2188" t="str">
            <v>990099</v>
          </cell>
          <cell r="E2188" t="str">
            <v>حسابهاي انتظامي</v>
          </cell>
          <cell r="F2188" t="str">
            <v>اسناد تضميني دريافتي از كاركنان</v>
          </cell>
          <cell r="G2188" t="str">
            <v>300006</v>
          </cell>
          <cell r="H2188" t="str">
            <v>حميد طباطبائي رئيسي</v>
          </cell>
          <cell r="P2188" t="str">
            <v>999</v>
          </cell>
        </row>
        <row r="2189">
          <cell r="A2189">
            <v>9999</v>
          </cell>
          <cell r="B2189" t="str">
            <v>990099300078</v>
          </cell>
          <cell r="C2189" t="str">
            <v>990</v>
          </cell>
          <cell r="D2189" t="str">
            <v>990099</v>
          </cell>
          <cell r="E2189" t="str">
            <v>حسابهاي انتظامي</v>
          </cell>
          <cell r="F2189" t="str">
            <v>اسناد تضميني دريافتي از كاركنان</v>
          </cell>
          <cell r="G2189" t="str">
            <v>300078</v>
          </cell>
          <cell r="H2189" t="str">
            <v>رويا نوراني زنوز</v>
          </cell>
          <cell r="P2189" t="str">
            <v>999</v>
          </cell>
        </row>
        <row r="2190">
          <cell r="A2190">
            <v>9999</v>
          </cell>
          <cell r="B2190" t="str">
            <v>990099300113</v>
          </cell>
          <cell r="C2190" t="str">
            <v>990</v>
          </cell>
          <cell r="D2190" t="str">
            <v>990099</v>
          </cell>
          <cell r="E2190" t="str">
            <v>حسابهاي انتظامي</v>
          </cell>
          <cell r="F2190" t="str">
            <v>اسناد تضميني دريافتي از كاركنان</v>
          </cell>
          <cell r="G2190" t="str">
            <v>300113</v>
          </cell>
          <cell r="H2190" t="str">
            <v>باغباني خضرلو منوچهر</v>
          </cell>
          <cell r="P2190" t="str">
            <v>999</v>
          </cell>
        </row>
        <row r="2191">
          <cell r="A2191">
            <v>9999</v>
          </cell>
          <cell r="B2191" t="str">
            <v>990099300234</v>
          </cell>
          <cell r="C2191" t="str">
            <v>990</v>
          </cell>
          <cell r="D2191" t="str">
            <v>990099</v>
          </cell>
          <cell r="E2191" t="str">
            <v>حسابهاي انتظامي</v>
          </cell>
          <cell r="F2191" t="str">
            <v>اسناد تضميني دريافتي از كاركنان</v>
          </cell>
          <cell r="G2191" t="str">
            <v>300234</v>
          </cell>
          <cell r="H2191" t="str">
            <v>عبداله ميرشكارلو عليرضا</v>
          </cell>
          <cell r="P2191" t="str">
            <v>999</v>
          </cell>
        </row>
        <row r="2192">
          <cell r="A2192">
            <v>9999</v>
          </cell>
          <cell r="B2192" t="str">
            <v>990099300107</v>
          </cell>
          <cell r="C2192" t="str">
            <v>990</v>
          </cell>
          <cell r="D2192" t="str">
            <v>990099</v>
          </cell>
          <cell r="E2192" t="str">
            <v>حسابهاي انتظامي</v>
          </cell>
          <cell r="F2192" t="str">
            <v>اسناد تضميني دريافتي از كاركنان</v>
          </cell>
          <cell r="G2192" t="str">
            <v>300107</v>
          </cell>
          <cell r="H2192" t="str">
            <v>روحي مهر سياوش</v>
          </cell>
          <cell r="P2192" t="str">
            <v>999</v>
          </cell>
        </row>
        <row r="2193">
          <cell r="A2193">
            <v>9999</v>
          </cell>
          <cell r="B2193" t="str">
            <v>990099300055</v>
          </cell>
          <cell r="C2193" t="str">
            <v>990</v>
          </cell>
          <cell r="D2193" t="str">
            <v>990099</v>
          </cell>
          <cell r="E2193" t="str">
            <v>حسابهاي انتظامي</v>
          </cell>
          <cell r="F2193" t="str">
            <v>اسناد تضميني دريافتي از كاركنان</v>
          </cell>
          <cell r="G2193" t="str">
            <v>300055</v>
          </cell>
          <cell r="H2193" t="str">
            <v>نبوي علمداري شاپور</v>
          </cell>
          <cell r="P2193" t="str">
            <v>999</v>
          </cell>
        </row>
        <row r="2194">
          <cell r="A2194">
            <v>9999</v>
          </cell>
          <cell r="B2194" t="str">
            <v>990099300134</v>
          </cell>
          <cell r="C2194" t="str">
            <v>990</v>
          </cell>
          <cell r="D2194" t="str">
            <v>990099</v>
          </cell>
          <cell r="E2194" t="str">
            <v>حسابهاي انتظامي</v>
          </cell>
          <cell r="F2194" t="str">
            <v>اسناد تضميني دريافتي از كاركنان</v>
          </cell>
          <cell r="G2194" t="str">
            <v>300134</v>
          </cell>
          <cell r="H2194" t="str">
            <v>نكوئي فائق</v>
          </cell>
          <cell r="P2194" t="str">
            <v>999</v>
          </cell>
        </row>
        <row r="2195">
          <cell r="A2195">
            <v>9999</v>
          </cell>
          <cell r="B2195" t="str">
            <v>990099300149</v>
          </cell>
          <cell r="C2195" t="str">
            <v>990</v>
          </cell>
          <cell r="D2195" t="str">
            <v>990099</v>
          </cell>
          <cell r="E2195" t="str">
            <v>حسابهاي انتظامي</v>
          </cell>
          <cell r="F2195" t="str">
            <v>اسناد تضميني دريافتي از كاركنان</v>
          </cell>
          <cell r="G2195" t="str">
            <v>300149</v>
          </cell>
          <cell r="H2195" t="str">
            <v>مردان پور دامن آباد خسرو</v>
          </cell>
          <cell r="P2195" t="str">
            <v>999</v>
          </cell>
        </row>
        <row r="2196">
          <cell r="A2196">
            <v>9999</v>
          </cell>
          <cell r="B2196" t="str">
            <v>990099300209</v>
          </cell>
          <cell r="C2196" t="str">
            <v>990</v>
          </cell>
          <cell r="D2196" t="str">
            <v>990099</v>
          </cell>
          <cell r="E2196" t="str">
            <v>حسابهاي انتظامي</v>
          </cell>
          <cell r="F2196" t="str">
            <v>اسناد تضميني دريافتي از كاركنان</v>
          </cell>
          <cell r="G2196" t="str">
            <v>300209</v>
          </cell>
          <cell r="H2196" t="str">
            <v>علي اکبر موثقي</v>
          </cell>
          <cell r="P2196" t="str">
            <v>999</v>
          </cell>
        </row>
        <row r="2197">
          <cell r="A2197">
            <v>9999</v>
          </cell>
          <cell r="B2197" t="str">
            <v>990099300991</v>
          </cell>
          <cell r="C2197" t="str">
            <v>990</v>
          </cell>
          <cell r="D2197" t="str">
            <v>990099</v>
          </cell>
          <cell r="E2197" t="str">
            <v>حسابهاي انتظامي</v>
          </cell>
          <cell r="F2197" t="str">
            <v>اسناد تضميني دريافتي از كاركنان</v>
          </cell>
          <cell r="G2197" t="str">
            <v>300991</v>
          </cell>
          <cell r="H2197" t="str">
            <v>سعيد زارعي چايکندي</v>
          </cell>
          <cell r="P2197" t="str">
            <v>999</v>
          </cell>
        </row>
        <row r="2198">
          <cell r="A2198">
            <v>9999</v>
          </cell>
          <cell r="B2198" t="str">
            <v>990099300081</v>
          </cell>
          <cell r="C2198" t="str">
            <v>990</v>
          </cell>
          <cell r="D2198" t="str">
            <v>990099</v>
          </cell>
          <cell r="E2198" t="str">
            <v>حسابهاي انتظامي</v>
          </cell>
          <cell r="F2198" t="str">
            <v>اسناد تضميني دريافتي از كاركنان</v>
          </cell>
          <cell r="G2198" t="str">
            <v>300081</v>
          </cell>
          <cell r="H2198" t="str">
            <v>بهاري قراجه مرادعلي</v>
          </cell>
          <cell r="P2198" t="str">
            <v>999</v>
          </cell>
        </row>
        <row r="2199">
          <cell r="A2199">
            <v>9999</v>
          </cell>
          <cell r="B2199" t="str">
            <v>990099300094</v>
          </cell>
          <cell r="C2199" t="str">
            <v>990</v>
          </cell>
          <cell r="D2199" t="str">
            <v>990099</v>
          </cell>
          <cell r="E2199" t="str">
            <v>حسابهاي انتظامي</v>
          </cell>
          <cell r="F2199" t="str">
            <v>اسناد تضميني دريافتي از كاركنان</v>
          </cell>
          <cell r="G2199" t="str">
            <v>300094</v>
          </cell>
          <cell r="H2199" t="str">
            <v>محمود شريعتي مهرداد</v>
          </cell>
          <cell r="P2199" t="str">
            <v>999</v>
          </cell>
        </row>
        <row r="2200">
          <cell r="A2200">
            <v>9999</v>
          </cell>
          <cell r="B2200" t="str">
            <v>990099300060</v>
          </cell>
          <cell r="C2200" t="str">
            <v>990</v>
          </cell>
          <cell r="D2200" t="str">
            <v>990099</v>
          </cell>
          <cell r="E2200" t="str">
            <v>حسابهاي انتظامي</v>
          </cell>
          <cell r="F2200" t="str">
            <v>اسناد تضميني دريافتي از كاركنان</v>
          </cell>
          <cell r="G2200" t="str">
            <v>300060</v>
          </cell>
          <cell r="H2200" t="str">
            <v>بخشي حكمعلي</v>
          </cell>
          <cell r="P2200" t="str">
            <v>999</v>
          </cell>
        </row>
        <row r="2201">
          <cell r="A2201">
            <v>9999</v>
          </cell>
          <cell r="B2201" t="str">
            <v>990099300189</v>
          </cell>
          <cell r="C2201" t="str">
            <v>990</v>
          </cell>
          <cell r="D2201" t="str">
            <v>990099</v>
          </cell>
          <cell r="E2201" t="str">
            <v>حسابهاي انتظامي</v>
          </cell>
          <cell r="F2201" t="str">
            <v>اسناد تضميني دريافتي از كاركنان</v>
          </cell>
          <cell r="G2201" t="str">
            <v>300189</v>
          </cell>
          <cell r="H2201" t="str">
            <v>داناي يوسف</v>
          </cell>
          <cell r="P2201" t="str">
            <v>999</v>
          </cell>
        </row>
        <row r="2202">
          <cell r="A2202">
            <v>9999</v>
          </cell>
          <cell r="B2202" t="str">
            <v>990099300200</v>
          </cell>
          <cell r="C2202" t="str">
            <v>990</v>
          </cell>
          <cell r="D2202" t="str">
            <v>990099</v>
          </cell>
          <cell r="E2202" t="str">
            <v>حسابهاي انتظامي</v>
          </cell>
          <cell r="F2202" t="str">
            <v>اسناد تضميني دريافتي از كاركنان</v>
          </cell>
          <cell r="G2202" t="str">
            <v>300200</v>
          </cell>
          <cell r="H2202" t="str">
            <v>محمد كريمي حامد</v>
          </cell>
          <cell r="P2202" t="str">
            <v>999</v>
          </cell>
        </row>
        <row r="2203">
          <cell r="A2203">
            <v>9999</v>
          </cell>
          <cell r="B2203" t="str">
            <v>990099300254</v>
          </cell>
          <cell r="C2203" t="str">
            <v>990</v>
          </cell>
          <cell r="D2203" t="str">
            <v>990099</v>
          </cell>
          <cell r="E2203" t="str">
            <v>حسابهاي انتظامي</v>
          </cell>
          <cell r="F2203" t="str">
            <v>اسناد تضميني دريافتي از كاركنان</v>
          </cell>
          <cell r="G2203" t="str">
            <v>300254</v>
          </cell>
          <cell r="H2203" t="str">
            <v>زمانلو مهدي</v>
          </cell>
          <cell r="P2203" t="str">
            <v>999</v>
          </cell>
        </row>
        <row r="2204">
          <cell r="A2204">
            <v>9999</v>
          </cell>
          <cell r="B2204" t="str">
            <v>990099300274</v>
          </cell>
          <cell r="C2204" t="str">
            <v>990</v>
          </cell>
          <cell r="D2204" t="str">
            <v>990099</v>
          </cell>
          <cell r="E2204" t="str">
            <v>حسابهاي انتظامي</v>
          </cell>
          <cell r="F2204" t="str">
            <v>اسناد تضميني دريافتي از كاركنان</v>
          </cell>
          <cell r="G2204" t="str">
            <v>300274</v>
          </cell>
          <cell r="H2204" t="str">
            <v>مومني ميرمسعود</v>
          </cell>
          <cell r="P2204" t="str">
            <v>999</v>
          </cell>
        </row>
        <row r="2205">
          <cell r="A2205">
            <v>9999</v>
          </cell>
          <cell r="B2205" t="str">
            <v>990099300306</v>
          </cell>
          <cell r="C2205" t="str">
            <v>990</v>
          </cell>
          <cell r="D2205" t="str">
            <v>990099</v>
          </cell>
          <cell r="E2205" t="str">
            <v>حسابهاي انتظامي</v>
          </cell>
          <cell r="F2205" t="str">
            <v>اسناد تضميني دريافتي از كاركنان</v>
          </cell>
          <cell r="G2205" t="str">
            <v>300306</v>
          </cell>
          <cell r="H2205" t="str">
            <v>نوري بهروز</v>
          </cell>
          <cell r="P2205" t="str">
            <v>999</v>
          </cell>
        </row>
        <row r="2206">
          <cell r="A2206">
            <v>9999</v>
          </cell>
          <cell r="B2206" t="str">
            <v>990099300116</v>
          </cell>
          <cell r="C2206" t="str">
            <v>990</v>
          </cell>
          <cell r="D2206" t="str">
            <v>990099</v>
          </cell>
          <cell r="E2206" t="str">
            <v>حسابهاي انتظامي</v>
          </cell>
          <cell r="F2206" t="str">
            <v>اسناد تضميني دريافتي از كاركنان</v>
          </cell>
          <cell r="G2206" t="str">
            <v>300116</v>
          </cell>
          <cell r="H2206" t="str">
            <v>شهاب زاده حسين</v>
          </cell>
          <cell r="P2206" t="str">
            <v>999</v>
          </cell>
        </row>
        <row r="2207">
          <cell r="A2207">
            <v>9999</v>
          </cell>
          <cell r="B2207" t="str">
            <v>990099300135</v>
          </cell>
          <cell r="C2207" t="str">
            <v>990</v>
          </cell>
          <cell r="D2207" t="str">
            <v>990099</v>
          </cell>
          <cell r="E2207" t="str">
            <v>حسابهاي انتظامي</v>
          </cell>
          <cell r="F2207" t="str">
            <v>اسناد تضميني دريافتي از كاركنان</v>
          </cell>
          <cell r="G2207" t="str">
            <v>300135</v>
          </cell>
          <cell r="H2207" t="str">
            <v>سيفي ديزناب ابراهيم</v>
          </cell>
          <cell r="P2207" t="str">
            <v>999</v>
          </cell>
        </row>
        <row r="2208">
          <cell r="A2208">
            <v>9999</v>
          </cell>
          <cell r="B2208" t="str">
            <v>990099300151</v>
          </cell>
          <cell r="C2208" t="str">
            <v>990</v>
          </cell>
          <cell r="D2208" t="str">
            <v>990099</v>
          </cell>
          <cell r="E2208" t="str">
            <v>حسابهاي انتظامي</v>
          </cell>
          <cell r="F2208" t="str">
            <v>اسناد تضميني دريافتي از كاركنان</v>
          </cell>
          <cell r="G2208" t="str">
            <v>300151</v>
          </cell>
          <cell r="H2208" t="str">
            <v>امجدي رحيم</v>
          </cell>
          <cell r="P2208" t="str">
            <v>999</v>
          </cell>
        </row>
        <row r="2209">
          <cell r="A2209">
            <v>9999</v>
          </cell>
          <cell r="B2209" t="str">
            <v>990099300126</v>
          </cell>
          <cell r="C2209" t="str">
            <v>990</v>
          </cell>
          <cell r="D2209" t="str">
            <v>990099</v>
          </cell>
          <cell r="E2209" t="str">
            <v>حسابهاي انتظامي</v>
          </cell>
          <cell r="F2209" t="str">
            <v>اسناد تضميني دريافتي از كاركنان</v>
          </cell>
          <cell r="G2209" t="str">
            <v>300126</v>
          </cell>
          <cell r="H2209" t="str">
            <v>جهاني رحيم</v>
          </cell>
          <cell r="P2209" t="str">
            <v>999</v>
          </cell>
        </row>
        <row r="2210">
          <cell r="A2210">
            <v>9999</v>
          </cell>
          <cell r="B2210" t="str">
            <v>990099300156</v>
          </cell>
          <cell r="C2210" t="str">
            <v>990</v>
          </cell>
          <cell r="D2210" t="str">
            <v>990099</v>
          </cell>
          <cell r="E2210" t="str">
            <v>حسابهاي انتظامي</v>
          </cell>
          <cell r="F2210" t="str">
            <v>اسناد تضميني دريافتي از كاركنان</v>
          </cell>
          <cell r="G2210" t="str">
            <v>300156</v>
          </cell>
          <cell r="H2210" t="str">
            <v>حسينيان سيروس</v>
          </cell>
          <cell r="P2210" t="str">
            <v>999</v>
          </cell>
        </row>
        <row r="2211">
          <cell r="A2211">
            <v>9999</v>
          </cell>
          <cell r="B2211" t="str">
            <v>990099300058</v>
          </cell>
          <cell r="C2211" t="str">
            <v>990</v>
          </cell>
          <cell r="D2211" t="str">
            <v>990099</v>
          </cell>
          <cell r="E2211" t="str">
            <v>حسابهاي انتظامي</v>
          </cell>
          <cell r="F2211" t="str">
            <v>اسناد تضميني دريافتي از كاركنان</v>
          </cell>
          <cell r="G2211" t="str">
            <v>300058</v>
          </cell>
          <cell r="H2211" t="str">
            <v>علي فريد جعفريان</v>
          </cell>
          <cell r="P2211" t="str">
            <v>999</v>
          </cell>
        </row>
        <row r="2212">
          <cell r="A2212">
            <v>9999</v>
          </cell>
          <cell r="B2212" t="str">
            <v>990099300071</v>
          </cell>
          <cell r="C2212" t="str">
            <v>990</v>
          </cell>
          <cell r="D2212" t="str">
            <v>990099</v>
          </cell>
          <cell r="E2212" t="str">
            <v>حسابهاي انتظامي</v>
          </cell>
          <cell r="F2212" t="str">
            <v>اسناد تضميني دريافتي از كاركنان</v>
          </cell>
          <cell r="G2212" t="str">
            <v>300071</v>
          </cell>
          <cell r="H2212" t="str">
            <v>ضياء سرابي اكبر</v>
          </cell>
          <cell r="P2212" t="str">
            <v>999</v>
          </cell>
        </row>
        <row r="2213">
          <cell r="A2213">
            <v>9999</v>
          </cell>
          <cell r="B2213" t="str">
            <v>990099300169</v>
          </cell>
          <cell r="C2213" t="str">
            <v>990</v>
          </cell>
          <cell r="D2213" t="str">
            <v>990099</v>
          </cell>
          <cell r="E2213" t="str">
            <v>حسابهاي انتظامي</v>
          </cell>
          <cell r="F2213" t="str">
            <v>اسناد تضميني دريافتي از كاركنان</v>
          </cell>
          <cell r="G2213" t="str">
            <v>300169</v>
          </cell>
          <cell r="H2213" t="str">
            <v>منظر خسروشاهي اميرعلي</v>
          </cell>
          <cell r="P2213" t="str">
            <v>999</v>
          </cell>
        </row>
        <row r="2214">
          <cell r="A2214">
            <v>9999</v>
          </cell>
          <cell r="B2214" t="str">
            <v>990099300264</v>
          </cell>
          <cell r="C2214" t="str">
            <v>990</v>
          </cell>
          <cell r="D2214" t="str">
            <v>990099</v>
          </cell>
          <cell r="E2214" t="str">
            <v>حسابهاي انتظامي</v>
          </cell>
          <cell r="F2214" t="str">
            <v>اسناد تضميني دريافتي از كاركنان</v>
          </cell>
          <cell r="G2214" t="str">
            <v>300264</v>
          </cell>
          <cell r="H2214" t="str">
            <v>جليل پور صابرجوي حسين</v>
          </cell>
          <cell r="P2214" t="str">
            <v>999</v>
          </cell>
        </row>
        <row r="2215">
          <cell r="A2215">
            <v>9999</v>
          </cell>
          <cell r="B2215" t="str">
            <v>990099300096</v>
          </cell>
          <cell r="C2215" t="str">
            <v>990</v>
          </cell>
          <cell r="D2215" t="str">
            <v>990099</v>
          </cell>
          <cell r="E2215" t="str">
            <v>حسابهاي انتظامي</v>
          </cell>
          <cell r="F2215" t="str">
            <v>اسناد تضميني دريافتي از كاركنان</v>
          </cell>
          <cell r="G2215" t="str">
            <v>300096</v>
          </cell>
          <cell r="H2215" t="str">
            <v>امتحاني علي اكبر</v>
          </cell>
          <cell r="P2215" t="str">
            <v>999</v>
          </cell>
        </row>
        <row r="2216">
          <cell r="A2216">
            <v>9999</v>
          </cell>
          <cell r="B2216" t="str">
            <v>990099300054</v>
          </cell>
          <cell r="C2216" t="str">
            <v>990</v>
          </cell>
          <cell r="D2216" t="str">
            <v>990099</v>
          </cell>
          <cell r="E2216" t="str">
            <v>حسابهاي انتظامي</v>
          </cell>
          <cell r="F2216" t="str">
            <v>اسناد تضميني دريافتي از كاركنان</v>
          </cell>
          <cell r="G2216" t="str">
            <v>300054</v>
          </cell>
          <cell r="H2216" t="str">
            <v>اميرحقيان يعقوب</v>
          </cell>
          <cell r="P2216" t="str">
            <v>999</v>
          </cell>
        </row>
        <row r="2217">
          <cell r="A2217">
            <v>9999</v>
          </cell>
          <cell r="B2217" t="str">
            <v>990099300139</v>
          </cell>
          <cell r="C2217" t="str">
            <v>990</v>
          </cell>
          <cell r="D2217" t="str">
            <v>990099</v>
          </cell>
          <cell r="E2217" t="str">
            <v>حسابهاي انتظامي</v>
          </cell>
          <cell r="F2217" t="str">
            <v>اسناد تضميني دريافتي از كاركنان</v>
          </cell>
          <cell r="G2217" t="str">
            <v>300139</v>
          </cell>
          <cell r="H2217" t="str">
            <v>هادي قشلاق محمد</v>
          </cell>
          <cell r="P2217" t="str">
            <v>999</v>
          </cell>
        </row>
        <row r="2218">
          <cell r="A2218">
            <v>9999</v>
          </cell>
          <cell r="B2218" t="str">
            <v>990099300144</v>
          </cell>
          <cell r="C2218" t="str">
            <v>990</v>
          </cell>
          <cell r="D2218" t="str">
            <v>990099</v>
          </cell>
          <cell r="E2218" t="str">
            <v>حسابهاي انتظامي</v>
          </cell>
          <cell r="F2218" t="str">
            <v>اسناد تضميني دريافتي از كاركنان</v>
          </cell>
          <cell r="G2218" t="str">
            <v>300144</v>
          </cell>
          <cell r="H2218" t="str">
            <v>آقائي كومله نادر</v>
          </cell>
          <cell r="P2218" t="str">
            <v>999</v>
          </cell>
        </row>
        <row r="2219">
          <cell r="A2219">
            <v>9999</v>
          </cell>
          <cell r="B2219" t="str">
            <v>990099300119</v>
          </cell>
          <cell r="C2219" t="str">
            <v>990</v>
          </cell>
          <cell r="D2219" t="str">
            <v>990099</v>
          </cell>
          <cell r="E2219" t="str">
            <v>حسابهاي انتظامي</v>
          </cell>
          <cell r="F2219" t="str">
            <v>اسناد تضميني دريافتي از كاركنان</v>
          </cell>
          <cell r="G2219" t="str">
            <v>300119</v>
          </cell>
          <cell r="H2219" t="str">
            <v>رستم پور مشكنبر حسن</v>
          </cell>
          <cell r="P2219" t="str">
            <v>999</v>
          </cell>
        </row>
        <row r="2220">
          <cell r="A2220">
            <v>9999</v>
          </cell>
          <cell r="B2220" t="str">
            <v>990099300029</v>
          </cell>
          <cell r="C2220" t="str">
            <v>990</v>
          </cell>
          <cell r="D2220" t="str">
            <v>990099</v>
          </cell>
          <cell r="E2220" t="str">
            <v>حسابهاي انتظامي</v>
          </cell>
          <cell r="F2220" t="str">
            <v>اسناد تضميني دريافتي از كاركنان</v>
          </cell>
          <cell r="G2220" t="str">
            <v>300029</v>
          </cell>
          <cell r="H2220" t="str">
            <v>فلاحي اميد علي</v>
          </cell>
          <cell r="P2220" t="str">
            <v>999</v>
          </cell>
        </row>
        <row r="2221">
          <cell r="A2221">
            <v>9999</v>
          </cell>
          <cell r="B2221" t="str">
            <v>990099300075</v>
          </cell>
          <cell r="C2221" t="str">
            <v>990</v>
          </cell>
          <cell r="D2221" t="str">
            <v>990099</v>
          </cell>
          <cell r="E2221" t="str">
            <v>حسابهاي انتظامي</v>
          </cell>
          <cell r="F2221" t="str">
            <v>اسناد تضميني دريافتي از كاركنان</v>
          </cell>
          <cell r="G2221" t="str">
            <v>300075</v>
          </cell>
          <cell r="H2221" t="str">
            <v>نظامي سقين سرا يوسف</v>
          </cell>
          <cell r="P2221" t="str">
            <v>999</v>
          </cell>
        </row>
        <row r="2222">
          <cell r="A2222">
            <v>9999</v>
          </cell>
          <cell r="B2222" t="str">
            <v>990099300227</v>
          </cell>
          <cell r="C2222" t="str">
            <v>990</v>
          </cell>
          <cell r="D2222" t="str">
            <v>990099</v>
          </cell>
          <cell r="E2222" t="str">
            <v>حسابهاي انتظامي</v>
          </cell>
          <cell r="F2222" t="str">
            <v>اسناد تضميني دريافتي از كاركنان</v>
          </cell>
          <cell r="G2222" t="str">
            <v>300227</v>
          </cell>
          <cell r="H2222" t="str">
            <v>فربد مصافي</v>
          </cell>
          <cell r="P2222" t="str">
            <v>999</v>
          </cell>
        </row>
        <row r="2223">
          <cell r="A2223">
            <v>9999</v>
          </cell>
          <cell r="B2223" t="str">
            <v>990099300027</v>
          </cell>
          <cell r="C2223" t="str">
            <v>990</v>
          </cell>
          <cell r="D2223" t="str">
            <v>990099</v>
          </cell>
          <cell r="E2223" t="str">
            <v>حسابهاي انتظامي</v>
          </cell>
          <cell r="F2223" t="str">
            <v>اسناد تضميني دريافتي از كاركنان</v>
          </cell>
          <cell r="G2223" t="str">
            <v>300027</v>
          </cell>
          <cell r="H2223" t="str">
            <v>سيد جعفر ديبازر حسيني</v>
          </cell>
          <cell r="P2223" t="str">
            <v>999</v>
          </cell>
        </row>
        <row r="2224">
          <cell r="A2224">
            <v>9999</v>
          </cell>
          <cell r="B2224" t="str">
            <v>990099300088</v>
          </cell>
          <cell r="C2224" t="str">
            <v>990</v>
          </cell>
          <cell r="D2224" t="str">
            <v>990099</v>
          </cell>
          <cell r="E2224" t="str">
            <v>حسابهاي انتظامي</v>
          </cell>
          <cell r="F2224" t="str">
            <v>اسناد تضميني دريافتي از كاركنان</v>
          </cell>
          <cell r="G2224" t="str">
            <v>300088</v>
          </cell>
          <cell r="H2224" t="str">
            <v>فرشباف شترباني مرتضي</v>
          </cell>
          <cell r="P2224" t="str">
            <v>999</v>
          </cell>
        </row>
        <row r="2225">
          <cell r="A2225">
            <v>9999</v>
          </cell>
          <cell r="B2225" t="str">
            <v>990099300101</v>
          </cell>
          <cell r="C2225" t="str">
            <v>990</v>
          </cell>
          <cell r="D2225" t="str">
            <v>990099</v>
          </cell>
          <cell r="E2225" t="str">
            <v>حسابهاي انتظامي</v>
          </cell>
          <cell r="F2225" t="str">
            <v>اسناد تضميني دريافتي از كاركنان</v>
          </cell>
          <cell r="G2225" t="str">
            <v>300101</v>
          </cell>
          <cell r="H2225" t="str">
            <v>شكري جليل</v>
          </cell>
          <cell r="P2225" t="str">
            <v>999</v>
          </cell>
        </row>
        <row r="2226">
          <cell r="A2226">
            <v>9999</v>
          </cell>
          <cell r="B2226" t="str">
            <v>990099300085</v>
          </cell>
          <cell r="C2226" t="str">
            <v>990</v>
          </cell>
          <cell r="D2226" t="str">
            <v>990099</v>
          </cell>
          <cell r="E2226" t="str">
            <v>حسابهاي انتظامي</v>
          </cell>
          <cell r="F2226" t="str">
            <v>اسناد تضميني دريافتي از كاركنان</v>
          </cell>
          <cell r="G2226" t="str">
            <v>300085</v>
          </cell>
          <cell r="H2226" t="str">
            <v>جبارپور يوسف</v>
          </cell>
          <cell r="P2226" t="str">
            <v>999</v>
          </cell>
        </row>
        <row r="2227">
          <cell r="A2227">
            <v>9999</v>
          </cell>
          <cell r="B2227" t="str">
            <v>990099300080</v>
          </cell>
          <cell r="C2227" t="str">
            <v>990</v>
          </cell>
          <cell r="D2227" t="str">
            <v>990099</v>
          </cell>
          <cell r="E2227" t="str">
            <v>حسابهاي انتظامي</v>
          </cell>
          <cell r="F2227" t="str">
            <v>اسناد تضميني دريافتي از كاركنان</v>
          </cell>
          <cell r="G2227" t="str">
            <v>300080</v>
          </cell>
          <cell r="H2227" t="str">
            <v>ابراهيمي مهر آور رحيم</v>
          </cell>
          <cell r="P2227" t="str">
            <v>999</v>
          </cell>
        </row>
        <row r="2228">
          <cell r="A2228">
            <v>9999</v>
          </cell>
          <cell r="B2228" t="str">
            <v>990099300237</v>
          </cell>
          <cell r="C2228" t="str">
            <v>990</v>
          </cell>
          <cell r="D2228" t="str">
            <v>990099</v>
          </cell>
          <cell r="E2228" t="str">
            <v>حسابهاي انتظامي</v>
          </cell>
          <cell r="F2228" t="str">
            <v>اسناد تضميني دريافتي از كاركنان</v>
          </cell>
          <cell r="G2228" t="str">
            <v>300237</v>
          </cell>
          <cell r="H2228" t="str">
            <v>رمضاني فريد مريم</v>
          </cell>
          <cell r="P2228" t="str">
            <v>999</v>
          </cell>
        </row>
        <row r="2229">
          <cell r="A2229">
            <v>9999</v>
          </cell>
          <cell r="B2229" t="str">
            <v>990099300257</v>
          </cell>
          <cell r="C2229" t="str">
            <v>990</v>
          </cell>
          <cell r="D2229" t="str">
            <v>990099</v>
          </cell>
          <cell r="E2229" t="str">
            <v>حسابهاي انتظامي</v>
          </cell>
          <cell r="F2229" t="str">
            <v>اسناد تضميني دريافتي از كاركنان</v>
          </cell>
          <cell r="G2229" t="str">
            <v>300257</v>
          </cell>
          <cell r="H2229" t="str">
            <v>برادران حسن زاده وحيد</v>
          </cell>
          <cell r="P2229" t="str">
            <v>999</v>
          </cell>
        </row>
        <row r="2230">
          <cell r="A2230">
            <v>9999</v>
          </cell>
          <cell r="B2230" t="str">
            <v>990099300288</v>
          </cell>
          <cell r="C2230" t="str">
            <v>990</v>
          </cell>
          <cell r="D2230" t="str">
            <v>990099</v>
          </cell>
          <cell r="E2230" t="str">
            <v>حسابهاي انتظامي</v>
          </cell>
          <cell r="F2230" t="str">
            <v>اسناد تضميني دريافتي از كاركنان</v>
          </cell>
          <cell r="G2230" t="str">
            <v>300288</v>
          </cell>
          <cell r="H2230" t="str">
            <v>حاتملو محمد</v>
          </cell>
          <cell r="P2230" t="str">
            <v>999</v>
          </cell>
        </row>
        <row r="2231">
          <cell r="A2231">
            <v>9999</v>
          </cell>
          <cell r="B2231" t="str">
            <v>990099300298</v>
          </cell>
          <cell r="C2231" t="str">
            <v>990</v>
          </cell>
          <cell r="D2231" t="str">
            <v>990099</v>
          </cell>
          <cell r="E2231" t="str">
            <v>حسابهاي انتظامي</v>
          </cell>
          <cell r="F2231" t="str">
            <v>اسناد تضميني دريافتي از كاركنان</v>
          </cell>
          <cell r="G2231" t="str">
            <v>300298</v>
          </cell>
          <cell r="H2231" t="str">
            <v>جبرئيلي اميد</v>
          </cell>
          <cell r="P2231" t="str">
            <v>999</v>
          </cell>
        </row>
        <row r="2232">
          <cell r="A2232">
            <v>9999</v>
          </cell>
          <cell r="B2232" t="str">
            <v>990099300303</v>
          </cell>
          <cell r="C2232" t="str">
            <v>990</v>
          </cell>
          <cell r="D2232" t="str">
            <v>990099</v>
          </cell>
          <cell r="E2232" t="str">
            <v>حسابهاي انتظامي</v>
          </cell>
          <cell r="F2232" t="str">
            <v>اسناد تضميني دريافتي از كاركنان</v>
          </cell>
          <cell r="G2232" t="str">
            <v>300303</v>
          </cell>
          <cell r="H2232" t="str">
            <v>جمال نيا ولي اله</v>
          </cell>
          <cell r="P2232" t="str">
            <v>999</v>
          </cell>
        </row>
        <row r="2233">
          <cell r="A2233">
            <v>9999</v>
          </cell>
          <cell r="B2233" t="str">
            <v>990099300183</v>
          </cell>
          <cell r="C2233" t="str">
            <v>990</v>
          </cell>
          <cell r="D2233" t="str">
            <v>990099</v>
          </cell>
          <cell r="E2233" t="str">
            <v>حسابهاي انتظامي</v>
          </cell>
          <cell r="F2233" t="str">
            <v>اسناد تضميني دريافتي از كاركنان</v>
          </cell>
          <cell r="G2233" t="str">
            <v>300183</v>
          </cell>
          <cell r="H2233" t="str">
            <v>سليماني رضا</v>
          </cell>
          <cell r="P2233" t="str">
            <v>999</v>
          </cell>
        </row>
        <row r="2234">
          <cell r="A2234">
            <v>9999</v>
          </cell>
          <cell r="B2234" t="str">
            <v>990099300102</v>
          </cell>
          <cell r="C2234" t="str">
            <v>990</v>
          </cell>
          <cell r="D2234" t="str">
            <v>990099</v>
          </cell>
          <cell r="E2234" t="str">
            <v>حسابهاي انتظامي</v>
          </cell>
          <cell r="F2234" t="str">
            <v>اسناد تضميني دريافتي از كاركنان</v>
          </cell>
          <cell r="G2234" t="str">
            <v>300102</v>
          </cell>
          <cell r="H2234" t="str">
            <v>صفري آذر جعفر</v>
          </cell>
          <cell r="P2234" t="str">
            <v>999</v>
          </cell>
        </row>
        <row r="2235">
          <cell r="A2235">
            <v>9999</v>
          </cell>
          <cell r="B2235" t="str">
            <v>990099300204</v>
          </cell>
          <cell r="C2235" t="str">
            <v>990</v>
          </cell>
          <cell r="D2235" t="str">
            <v>990099</v>
          </cell>
          <cell r="E2235" t="str">
            <v>حسابهاي انتظامي</v>
          </cell>
          <cell r="F2235" t="str">
            <v>اسناد تضميني دريافتي از كاركنان</v>
          </cell>
          <cell r="G2235" t="str">
            <v>300204</v>
          </cell>
          <cell r="H2235" t="str">
            <v>قازانچائي جواد</v>
          </cell>
          <cell r="P2235" t="str">
            <v>999</v>
          </cell>
        </row>
        <row r="2236">
          <cell r="A2236">
            <v>9999</v>
          </cell>
          <cell r="B2236" t="str">
            <v>990099300133</v>
          </cell>
          <cell r="C2236" t="str">
            <v>990</v>
          </cell>
          <cell r="D2236" t="str">
            <v>990099</v>
          </cell>
          <cell r="E2236" t="str">
            <v>حسابهاي انتظامي</v>
          </cell>
          <cell r="F2236" t="str">
            <v>اسناد تضميني دريافتي از كاركنان</v>
          </cell>
          <cell r="G2236" t="str">
            <v>300133</v>
          </cell>
          <cell r="H2236" t="str">
            <v>عليپور كمال</v>
          </cell>
          <cell r="P2236" t="str">
            <v>999</v>
          </cell>
        </row>
        <row r="2237">
          <cell r="A2237">
            <v>9999</v>
          </cell>
          <cell r="B2237" t="str">
            <v>990099300999</v>
          </cell>
          <cell r="C2237" t="str">
            <v>990</v>
          </cell>
          <cell r="D2237" t="str">
            <v>990099</v>
          </cell>
          <cell r="E2237" t="str">
            <v>حسابهاي انتظامي</v>
          </cell>
          <cell r="F2237" t="str">
            <v>اسناد تضميني دريافتي از كاركنان</v>
          </cell>
          <cell r="G2237" t="str">
            <v>300999</v>
          </cell>
          <cell r="H2237" t="str">
            <v>متفرقه و عمومي</v>
          </cell>
          <cell r="P2237" t="str">
            <v>999</v>
          </cell>
        </row>
        <row r="2238">
          <cell r="A2238">
            <v>9999</v>
          </cell>
          <cell r="B2238" t="str">
            <v>990099300300</v>
          </cell>
          <cell r="C2238" t="str">
            <v>990</v>
          </cell>
          <cell r="D2238" t="str">
            <v>990099</v>
          </cell>
          <cell r="E2238" t="str">
            <v>حسابهاي انتظامي</v>
          </cell>
          <cell r="F2238" t="str">
            <v>اسناد تضميني دريافتي از كاركنان</v>
          </cell>
          <cell r="G2238" t="str">
            <v>300300</v>
          </cell>
          <cell r="H2238" t="str">
            <v>مهراب فلاحي تاج</v>
          </cell>
          <cell r="P2238" t="str">
            <v>999</v>
          </cell>
        </row>
        <row r="2239">
          <cell r="A2239">
            <v>9999</v>
          </cell>
          <cell r="B2239" t="str">
            <v>990099300092</v>
          </cell>
          <cell r="C2239" t="str">
            <v>990</v>
          </cell>
          <cell r="D2239" t="str">
            <v>990099</v>
          </cell>
          <cell r="E2239" t="str">
            <v>حسابهاي انتظامي</v>
          </cell>
          <cell r="F2239" t="str">
            <v>اسناد تضميني دريافتي از كاركنان</v>
          </cell>
          <cell r="G2239" t="str">
            <v>300092</v>
          </cell>
          <cell r="H2239" t="str">
            <v>كولاب محمدحسين</v>
          </cell>
          <cell r="P2239" t="str">
            <v>999</v>
          </cell>
        </row>
        <row r="2240">
          <cell r="A2240">
            <v>9999</v>
          </cell>
          <cell r="B2240" t="str">
            <v>990099300247</v>
          </cell>
          <cell r="C2240" t="str">
            <v>990</v>
          </cell>
          <cell r="D2240" t="str">
            <v>990099</v>
          </cell>
          <cell r="E2240" t="str">
            <v>حسابهاي انتظامي</v>
          </cell>
          <cell r="F2240" t="str">
            <v>اسناد تضميني دريافتي از كاركنان</v>
          </cell>
          <cell r="G2240" t="str">
            <v>300247</v>
          </cell>
          <cell r="H2240" t="str">
            <v>حسن زاده علي بيك كندي مطلب</v>
          </cell>
          <cell r="P2240" t="str">
            <v>999</v>
          </cell>
        </row>
        <row r="2241">
          <cell r="A2241">
            <v>9999</v>
          </cell>
          <cell r="B2241" t="str">
            <v>990099300008</v>
          </cell>
          <cell r="C2241" t="str">
            <v>990</v>
          </cell>
          <cell r="D2241" t="str">
            <v>990099</v>
          </cell>
          <cell r="E2241" t="str">
            <v>حسابهاي انتظامي</v>
          </cell>
          <cell r="F2241" t="str">
            <v>اسناد تضميني دريافتي از كاركنان</v>
          </cell>
          <cell r="G2241" t="str">
            <v>300008</v>
          </cell>
          <cell r="H2241" t="str">
            <v>واحد ابراهيم</v>
          </cell>
          <cell r="P2241" t="str">
            <v>999</v>
          </cell>
        </row>
        <row r="2242">
          <cell r="A2242">
            <v>9999</v>
          </cell>
          <cell r="B2242" t="str">
            <v>990099300249</v>
          </cell>
          <cell r="C2242" t="str">
            <v>990</v>
          </cell>
          <cell r="D2242" t="str">
            <v>990099</v>
          </cell>
          <cell r="E2242" t="str">
            <v>حسابهاي انتظامي</v>
          </cell>
          <cell r="F2242" t="str">
            <v>اسناد تضميني دريافتي از كاركنان</v>
          </cell>
          <cell r="G2242" t="str">
            <v>300249</v>
          </cell>
          <cell r="H2242" t="str">
            <v>آقاداداش كرامتي داود</v>
          </cell>
          <cell r="P2242" t="str">
            <v>999</v>
          </cell>
        </row>
        <row r="2243">
          <cell r="A2243">
            <v>9999</v>
          </cell>
          <cell r="B2243" t="str">
            <v>990099300052</v>
          </cell>
          <cell r="C2243" t="str">
            <v>990</v>
          </cell>
          <cell r="D2243" t="str">
            <v>990099</v>
          </cell>
          <cell r="E2243" t="str">
            <v>حسابهاي انتظامي</v>
          </cell>
          <cell r="F2243" t="str">
            <v>اسناد تضميني دريافتي از كاركنان</v>
          </cell>
          <cell r="G2243" t="str">
            <v>300052</v>
          </cell>
          <cell r="H2243" t="str">
            <v>بخش پور خيراله</v>
          </cell>
          <cell r="P2243" t="str">
            <v>999</v>
          </cell>
        </row>
        <row r="2244">
          <cell r="A2244">
            <v>9999</v>
          </cell>
          <cell r="B2244" t="str">
            <v>990099300095</v>
          </cell>
          <cell r="C2244" t="str">
            <v>990</v>
          </cell>
          <cell r="D2244" t="str">
            <v>990099</v>
          </cell>
          <cell r="E2244" t="str">
            <v>حسابهاي انتظامي</v>
          </cell>
          <cell r="F2244" t="str">
            <v>اسناد تضميني دريافتي از كاركنان</v>
          </cell>
          <cell r="G2244" t="str">
            <v>300095</v>
          </cell>
          <cell r="H2244" t="str">
            <v>حسين پور فيضي محمد</v>
          </cell>
          <cell r="P2244" t="str">
            <v>999</v>
          </cell>
        </row>
        <row r="2245">
          <cell r="A2245">
            <v>9999</v>
          </cell>
          <cell r="B2245" t="str">
            <v>990099300106</v>
          </cell>
          <cell r="C2245" t="str">
            <v>990</v>
          </cell>
          <cell r="D2245" t="str">
            <v>990099</v>
          </cell>
          <cell r="E2245" t="str">
            <v>حسابهاي انتظامي</v>
          </cell>
          <cell r="F2245" t="str">
            <v>اسناد تضميني دريافتي از كاركنان</v>
          </cell>
          <cell r="G2245" t="str">
            <v>300106</v>
          </cell>
          <cell r="H2245" t="str">
            <v>محمد باطومچي</v>
          </cell>
          <cell r="P2245" t="str">
            <v>999</v>
          </cell>
        </row>
        <row r="2246">
          <cell r="A2246">
            <v>9999</v>
          </cell>
          <cell r="B2246" t="str">
            <v>990099300168</v>
          </cell>
          <cell r="C2246" t="str">
            <v>990</v>
          </cell>
          <cell r="D2246" t="str">
            <v>990099</v>
          </cell>
          <cell r="E2246" t="str">
            <v>حسابهاي انتظامي</v>
          </cell>
          <cell r="F2246" t="str">
            <v>اسناد تضميني دريافتي از كاركنان</v>
          </cell>
          <cell r="G2246" t="str">
            <v>300168</v>
          </cell>
          <cell r="H2246" t="str">
            <v>بابكان ياشار</v>
          </cell>
          <cell r="P2246" t="str">
            <v>999</v>
          </cell>
        </row>
        <row r="2247">
          <cell r="A2247">
            <v>9999</v>
          </cell>
          <cell r="B2247" t="str">
            <v>990099300216</v>
          </cell>
          <cell r="C2247" t="str">
            <v>990</v>
          </cell>
          <cell r="D2247" t="str">
            <v>990099</v>
          </cell>
          <cell r="E2247" t="str">
            <v>حسابهاي انتظامي</v>
          </cell>
          <cell r="F2247" t="str">
            <v>اسناد تضميني دريافتي از كاركنان</v>
          </cell>
          <cell r="G2247" t="str">
            <v>300216</v>
          </cell>
          <cell r="H2247" t="str">
            <v>علي زاده اقبالي نژاد محمدباقر</v>
          </cell>
          <cell r="P2247" t="str">
            <v>999</v>
          </cell>
        </row>
        <row r="2248">
          <cell r="A2248">
            <v>9999</v>
          </cell>
          <cell r="B2248" t="str">
            <v>990099300241</v>
          </cell>
          <cell r="C2248" t="str">
            <v>990</v>
          </cell>
          <cell r="D2248" t="str">
            <v>990099</v>
          </cell>
          <cell r="E2248" t="str">
            <v>حسابهاي انتظامي</v>
          </cell>
          <cell r="F2248" t="str">
            <v>اسناد تضميني دريافتي از كاركنان</v>
          </cell>
          <cell r="G2248" t="str">
            <v>300241</v>
          </cell>
          <cell r="H2248" t="str">
            <v>همتي قراملكي عليرضا</v>
          </cell>
          <cell r="P2248" t="str">
            <v>999</v>
          </cell>
        </row>
        <row r="2249">
          <cell r="A2249">
            <v>9999</v>
          </cell>
          <cell r="B2249" t="str">
            <v>990099300272</v>
          </cell>
          <cell r="C2249" t="str">
            <v>990</v>
          </cell>
          <cell r="D2249" t="str">
            <v>990099</v>
          </cell>
          <cell r="E2249" t="str">
            <v>حسابهاي انتظامي</v>
          </cell>
          <cell r="F2249" t="str">
            <v>اسناد تضميني دريافتي از كاركنان</v>
          </cell>
          <cell r="G2249" t="str">
            <v>300272</v>
          </cell>
          <cell r="H2249" t="str">
            <v>حاجيلاري محمدتقي</v>
          </cell>
          <cell r="P2249" t="str">
            <v>999</v>
          </cell>
        </row>
        <row r="2250">
          <cell r="A2250">
            <v>9999</v>
          </cell>
          <cell r="B2250" t="str">
            <v>990099300001</v>
          </cell>
          <cell r="C2250" t="str">
            <v>990</v>
          </cell>
          <cell r="D2250" t="str">
            <v>990099</v>
          </cell>
          <cell r="E2250" t="str">
            <v>حسابهاي انتظامي</v>
          </cell>
          <cell r="F2250" t="str">
            <v>اسناد تضميني دريافتي از كاركنان</v>
          </cell>
          <cell r="G2250" t="str">
            <v>300001</v>
          </cell>
          <cell r="H2250" t="str">
            <v>فتاحي رسول</v>
          </cell>
          <cell r="P2250" t="str">
            <v>999</v>
          </cell>
        </row>
        <row r="2251">
          <cell r="A2251">
            <v>9999</v>
          </cell>
          <cell r="B2251" t="str">
            <v>990099300016</v>
          </cell>
          <cell r="C2251" t="str">
            <v>990</v>
          </cell>
          <cell r="D2251" t="str">
            <v>990099</v>
          </cell>
          <cell r="E2251" t="str">
            <v>حسابهاي انتظامي</v>
          </cell>
          <cell r="F2251" t="str">
            <v>اسناد تضميني دريافتي از كاركنان</v>
          </cell>
          <cell r="G2251" t="str">
            <v>300016</v>
          </cell>
          <cell r="H2251" t="str">
            <v>سيد جعفر سيد يزدي</v>
          </cell>
          <cell r="P2251" t="str">
            <v>999</v>
          </cell>
        </row>
        <row r="2252">
          <cell r="A2252">
            <v>9999</v>
          </cell>
          <cell r="B2252" t="str">
            <v>990099300148</v>
          </cell>
          <cell r="C2252" t="str">
            <v>990</v>
          </cell>
          <cell r="D2252" t="str">
            <v>990099</v>
          </cell>
          <cell r="E2252" t="str">
            <v>حسابهاي انتظامي</v>
          </cell>
          <cell r="F2252" t="str">
            <v>اسناد تضميني دريافتي از كاركنان</v>
          </cell>
          <cell r="G2252" t="str">
            <v>300148</v>
          </cell>
          <cell r="H2252" t="str">
            <v>شفيعي عنصرودي داريوش</v>
          </cell>
          <cell r="P2252" t="str">
            <v>999</v>
          </cell>
        </row>
        <row r="2253">
          <cell r="A2253">
            <v>9999</v>
          </cell>
          <cell r="B2253" t="str">
            <v>990099300154</v>
          </cell>
          <cell r="C2253" t="str">
            <v>990</v>
          </cell>
          <cell r="D2253" t="str">
            <v>990099</v>
          </cell>
          <cell r="E2253" t="str">
            <v>حسابهاي انتظامي</v>
          </cell>
          <cell r="F2253" t="str">
            <v>اسناد تضميني دريافتي از كاركنان</v>
          </cell>
          <cell r="G2253" t="str">
            <v>300154</v>
          </cell>
          <cell r="H2253" t="str">
            <v>زارعي ارزيل مصطفي</v>
          </cell>
          <cell r="P2253" t="str">
            <v>999</v>
          </cell>
        </row>
        <row r="2254">
          <cell r="A2254">
            <v>9999</v>
          </cell>
          <cell r="B2254" t="str">
            <v>990099300010</v>
          </cell>
          <cell r="C2254" t="str">
            <v>990</v>
          </cell>
          <cell r="D2254" t="str">
            <v>990099</v>
          </cell>
          <cell r="E2254" t="str">
            <v>حسابهاي انتظامي</v>
          </cell>
          <cell r="F2254" t="str">
            <v>اسناد تضميني دريافتي از كاركنان</v>
          </cell>
          <cell r="G2254" t="str">
            <v>300010</v>
          </cell>
          <cell r="H2254" t="str">
            <v>صمد اميردادي</v>
          </cell>
          <cell r="P2254" t="str">
            <v>999</v>
          </cell>
        </row>
        <row r="2255">
          <cell r="A2255">
            <v>9999</v>
          </cell>
          <cell r="B2255" t="str">
            <v>990099300056</v>
          </cell>
          <cell r="C2255" t="str">
            <v>990</v>
          </cell>
          <cell r="D2255" t="str">
            <v>990099</v>
          </cell>
          <cell r="E2255" t="str">
            <v>حسابهاي انتظامي</v>
          </cell>
          <cell r="F2255" t="str">
            <v>اسناد تضميني دريافتي از كاركنان</v>
          </cell>
          <cell r="G2255" t="str">
            <v>300056</v>
          </cell>
          <cell r="H2255" t="str">
            <v>حسين زاده گورچين اكبر</v>
          </cell>
          <cell r="P2255" t="str">
            <v>999</v>
          </cell>
        </row>
        <row r="2256">
          <cell r="A2256">
            <v>9999</v>
          </cell>
          <cell r="B2256" t="str">
            <v>990099300118</v>
          </cell>
          <cell r="C2256" t="str">
            <v>990</v>
          </cell>
          <cell r="D2256" t="str">
            <v>990099</v>
          </cell>
          <cell r="E2256" t="str">
            <v>حسابهاي انتظامي</v>
          </cell>
          <cell r="F2256" t="str">
            <v>اسناد تضميني دريافتي از كاركنان</v>
          </cell>
          <cell r="G2256" t="str">
            <v>300118</v>
          </cell>
          <cell r="H2256" t="str">
            <v>جعفرزاده بهروز</v>
          </cell>
          <cell r="P2256" t="str">
            <v>999</v>
          </cell>
        </row>
        <row r="2257">
          <cell r="A2257">
            <v>9999</v>
          </cell>
          <cell r="B2257" t="str">
            <v>990099300031</v>
          </cell>
          <cell r="C2257" t="str">
            <v>990</v>
          </cell>
          <cell r="D2257" t="str">
            <v>990099</v>
          </cell>
          <cell r="E2257" t="str">
            <v>حسابهاي انتظامي</v>
          </cell>
          <cell r="F2257" t="str">
            <v>اسناد تضميني دريافتي از كاركنان</v>
          </cell>
          <cell r="G2257" t="str">
            <v>300031</v>
          </cell>
          <cell r="H2257" t="str">
            <v>اسماعيل لو محمدصادق</v>
          </cell>
          <cell r="P2257" t="str">
            <v>999</v>
          </cell>
        </row>
        <row r="2258">
          <cell r="A2258">
            <v>9999</v>
          </cell>
          <cell r="B2258" t="str">
            <v>990099300218</v>
          </cell>
          <cell r="C2258" t="str">
            <v>990</v>
          </cell>
          <cell r="D2258" t="str">
            <v>990099</v>
          </cell>
          <cell r="E2258" t="str">
            <v>حسابهاي انتظامي</v>
          </cell>
          <cell r="F2258" t="str">
            <v>اسناد تضميني دريافتي از كاركنان</v>
          </cell>
          <cell r="G2258" t="str">
            <v>300218</v>
          </cell>
          <cell r="H2258" t="str">
            <v>يحيي پور داخل مرتضي</v>
          </cell>
          <cell r="P2258" t="str">
            <v>999</v>
          </cell>
        </row>
        <row r="2259">
          <cell r="A2259">
            <v>9999</v>
          </cell>
          <cell r="B2259" t="str">
            <v>990099300020</v>
          </cell>
          <cell r="C2259" t="str">
            <v>990</v>
          </cell>
          <cell r="D2259" t="str">
            <v>990099</v>
          </cell>
          <cell r="E2259" t="str">
            <v>حسابهاي انتظامي</v>
          </cell>
          <cell r="F2259" t="str">
            <v>اسناد تضميني دريافتي از كاركنان</v>
          </cell>
          <cell r="G2259" t="str">
            <v>300020</v>
          </cell>
          <cell r="H2259" t="str">
            <v>نورپورينگجه جعفر</v>
          </cell>
          <cell r="P2259" t="str">
            <v>999</v>
          </cell>
        </row>
        <row r="2260">
          <cell r="A2260">
            <v>9999</v>
          </cell>
          <cell r="B2260" t="str">
            <v>990099300059</v>
          </cell>
          <cell r="C2260" t="str">
            <v>990</v>
          </cell>
          <cell r="D2260" t="str">
            <v>990099</v>
          </cell>
          <cell r="E2260" t="str">
            <v>حسابهاي انتظامي</v>
          </cell>
          <cell r="F2260" t="str">
            <v>اسناد تضميني دريافتي از كاركنان</v>
          </cell>
          <cell r="G2260" t="str">
            <v>300059</v>
          </cell>
          <cell r="H2260" t="str">
            <v>همايون قيصر</v>
          </cell>
          <cell r="P2260" t="str">
            <v>999</v>
          </cell>
        </row>
        <row r="2261">
          <cell r="A2261">
            <v>9999</v>
          </cell>
          <cell r="B2261" t="str">
            <v>990099300083</v>
          </cell>
          <cell r="C2261" t="str">
            <v>990</v>
          </cell>
          <cell r="D2261" t="str">
            <v>990099</v>
          </cell>
          <cell r="E2261" t="str">
            <v>حسابهاي انتظامي</v>
          </cell>
          <cell r="F2261" t="str">
            <v>اسناد تضميني دريافتي از كاركنان</v>
          </cell>
          <cell r="G2261" t="str">
            <v>300083</v>
          </cell>
          <cell r="H2261" t="str">
            <v>ميرزالو جواد</v>
          </cell>
          <cell r="P2261" t="str">
            <v>999</v>
          </cell>
        </row>
        <row r="2262">
          <cell r="A2262">
            <v>9999</v>
          </cell>
          <cell r="B2262" t="str">
            <v>990099300093</v>
          </cell>
          <cell r="C2262" t="str">
            <v>990</v>
          </cell>
          <cell r="D2262" t="str">
            <v>990099</v>
          </cell>
          <cell r="E2262" t="str">
            <v>حسابهاي انتظامي</v>
          </cell>
          <cell r="F2262" t="str">
            <v>اسناد تضميني دريافتي از كاركنان</v>
          </cell>
          <cell r="G2262" t="str">
            <v>300093</v>
          </cell>
          <cell r="H2262" t="str">
            <v>علي زاده اقبالي نژاد قربان</v>
          </cell>
          <cell r="P2262" t="str">
            <v>999</v>
          </cell>
        </row>
        <row r="2263">
          <cell r="A2263">
            <v>9999</v>
          </cell>
          <cell r="B2263" t="str">
            <v>990099300136</v>
          </cell>
          <cell r="C2263" t="str">
            <v>990</v>
          </cell>
          <cell r="D2263" t="str">
            <v>990099</v>
          </cell>
          <cell r="E2263" t="str">
            <v>حسابهاي انتظامي</v>
          </cell>
          <cell r="F2263" t="str">
            <v>اسناد تضميني دريافتي از كاركنان</v>
          </cell>
          <cell r="G2263" t="str">
            <v>300136</v>
          </cell>
          <cell r="H2263" t="str">
            <v>تقي پور كهاني محمدرضا</v>
          </cell>
          <cell r="P2263" t="str">
            <v>999</v>
          </cell>
        </row>
        <row r="2264">
          <cell r="A2264">
            <v>9999</v>
          </cell>
          <cell r="B2264" t="str">
            <v>990099300153</v>
          </cell>
          <cell r="C2264" t="str">
            <v>990</v>
          </cell>
          <cell r="D2264" t="str">
            <v>990099</v>
          </cell>
          <cell r="E2264" t="str">
            <v>حسابهاي انتظامي</v>
          </cell>
          <cell r="F2264" t="str">
            <v>اسناد تضميني دريافتي از كاركنان</v>
          </cell>
          <cell r="G2264" t="str">
            <v>300153</v>
          </cell>
          <cell r="H2264" t="str">
            <v>محمدپور مهدوي احمدرضا</v>
          </cell>
          <cell r="P2264" t="str">
            <v>999</v>
          </cell>
        </row>
        <row r="2265">
          <cell r="A2265">
            <v>9999</v>
          </cell>
          <cell r="B2265" t="str">
            <v>990099300181</v>
          </cell>
          <cell r="C2265" t="str">
            <v>990</v>
          </cell>
          <cell r="D2265" t="str">
            <v>990099</v>
          </cell>
          <cell r="E2265" t="str">
            <v>حسابهاي انتظامي</v>
          </cell>
          <cell r="F2265" t="str">
            <v>اسناد تضميني دريافتي از كاركنان</v>
          </cell>
          <cell r="G2265" t="str">
            <v>300181</v>
          </cell>
          <cell r="H2265" t="str">
            <v>وظيفه واثق مهدي</v>
          </cell>
          <cell r="P2265" t="str">
            <v>999</v>
          </cell>
        </row>
        <row r="2266">
          <cell r="A2266">
            <v>9999</v>
          </cell>
          <cell r="B2266" t="str">
            <v>990099300195</v>
          </cell>
          <cell r="C2266" t="str">
            <v>990</v>
          </cell>
          <cell r="D2266" t="str">
            <v>990099</v>
          </cell>
          <cell r="E2266" t="str">
            <v>حسابهاي انتظامي</v>
          </cell>
          <cell r="F2266" t="str">
            <v>اسناد تضميني دريافتي از كاركنان</v>
          </cell>
          <cell r="G2266" t="str">
            <v>300195</v>
          </cell>
          <cell r="H2266" t="str">
            <v>حريري كهنموئي علي</v>
          </cell>
          <cell r="P2266" t="str">
            <v>999</v>
          </cell>
        </row>
        <row r="2267">
          <cell r="A2267">
            <v>9999</v>
          </cell>
          <cell r="B2267" t="str">
            <v>990099300219</v>
          </cell>
          <cell r="C2267" t="str">
            <v>990</v>
          </cell>
          <cell r="D2267" t="str">
            <v>990099</v>
          </cell>
          <cell r="E2267" t="str">
            <v>حسابهاي انتظامي</v>
          </cell>
          <cell r="F2267" t="str">
            <v>اسناد تضميني دريافتي از كاركنان</v>
          </cell>
          <cell r="G2267" t="str">
            <v>300219</v>
          </cell>
          <cell r="H2267" t="str">
            <v>سلماني كريم</v>
          </cell>
          <cell r="P2267" t="str">
            <v>999</v>
          </cell>
        </row>
        <row r="2268">
          <cell r="A2268">
            <v>9999</v>
          </cell>
          <cell r="B2268" t="str">
            <v>990099300231</v>
          </cell>
          <cell r="C2268" t="str">
            <v>990</v>
          </cell>
          <cell r="D2268" t="str">
            <v>990099</v>
          </cell>
          <cell r="E2268" t="str">
            <v>حسابهاي انتظامي</v>
          </cell>
          <cell r="F2268" t="str">
            <v>اسناد تضميني دريافتي از كاركنان</v>
          </cell>
          <cell r="G2268" t="str">
            <v>300231</v>
          </cell>
          <cell r="H2268" t="str">
            <v>تمدن خشكناب رضا</v>
          </cell>
          <cell r="P2268" t="str">
            <v>999</v>
          </cell>
        </row>
        <row r="2269">
          <cell r="A2269">
            <v>9999</v>
          </cell>
          <cell r="B2269" t="str">
            <v>990099300235</v>
          </cell>
          <cell r="C2269" t="str">
            <v>990</v>
          </cell>
          <cell r="D2269" t="str">
            <v>990099</v>
          </cell>
          <cell r="E2269" t="str">
            <v>حسابهاي انتظامي</v>
          </cell>
          <cell r="F2269" t="str">
            <v>اسناد تضميني دريافتي از كاركنان</v>
          </cell>
          <cell r="G2269" t="str">
            <v>300235</v>
          </cell>
          <cell r="H2269" t="str">
            <v>حدادپوربدر محمدرضا</v>
          </cell>
          <cell r="P2269" t="str">
            <v>999</v>
          </cell>
        </row>
        <row r="2270">
          <cell r="A2270">
            <v>9999</v>
          </cell>
          <cell r="B2270" t="str">
            <v>990099300307</v>
          </cell>
          <cell r="C2270" t="str">
            <v>990</v>
          </cell>
          <cell r="D2270" t="str">
            <v>990099</v>
          </cell>
          <cell r="E2270" t="str">
            <v>حسابهاي انتظامي</v>
          </cell>
          <cell r="F2270" t="str">
            <v>اسناد تضميني دريافتي از كاركنان</v>
          </cell>
          <cell r="G2270" t="str">
            <v>300307</v>
          </cell>
          <cell r="H2270" t="str">
            <v>سعيدي قراملكي حسين</v>
          </cell>
          <cell r="P2270" t="str">
            <v>999</v>
          </cell>
        </row>
        <row r="2271">
          <cell r="A2271">
            <v>9999</v>
          </cell>
          <cell r="B2271" t="str">
            <v>990099300308</v>
          </cell>
          <cell r="C2271" t="str">
            <v>990</v>
          </cell>
          <cell r="D2271" t="str">
            <v>990099</v>
          </cell>
          <cell r="E2271" t="str">
            <v>حسابهاي انتظامي</v>
          </cell>
          <cell r="F2271" t="str">
            <v>اسناد تضميني دريافتي از كاركنان</v>
          </cell>
          <cell r="G2271" t="str">
            <v>300308</v>
          </cell>
          <cell r="H2271" t="str">
            <v>شاه قاسمي مهرداد</v>
          </cell>
          <cell r="P2271" t="str">
            <v>999</v>
          </cell>
        </row>
        <row r="2272">
          <cell r="A2272">
            <v>9999</v>
          </cell>
          <cell r="B2272" t="str">
            <v>990099300985</v>
          </cell>
          <cell r="C2272" t="str">
            <v>990</v>
          </cell>
          <cell r="D2272" t="str">
            <v>990099</v>
          </cell>
          <cell r="E2272" t="str">
            <v>حسابهاي انتظامي</v>
          </cell>
          <cell r="F2272" t="str">
            <v>اسناد تضميني دريافتي از كاركنان</v>
          </cell>
          <cell r="G2272" t="str">
            <v>300985</v>
          </cell>
          <cell r="H2272" t="str">
            <v>احمد اوجان</v>
          </cell>
          <cell r="P2272" t="str">
            <v>999</v>
          </cell>
        </row>
        <row r="2273">
          <cell r="A2273">
            <v>9999</v>
          </cell>
          <cell r="B2273" t="str">
            <v>990099300108</v>
          </cell>
          <cell r="C2273" t="str">
            <v>990</v>
          </cell>
          <cell r="D2273" t="str">
            <v>990099</v>
          </cell>
          <cell r="E2273" t="str">
            <v>حسابهاي انتظامي</v>
          </cell>
          <cell r="F2273" t="str">
            <v>اسناد تضميني دريافتي از كاركنان</v>
          </cell>
          <cell r="G2273" t="str">
            <v>300108</v>
          </cell>
          <cell r="H2273" t="str">
            <v>رسول محمدزادگان</v>
          </cell>
          <cell r="P2273" t="str">
            <v>999</v>
          </cell>
        </row>
        <row r="2274">
          <cell r="A2274">
            <v>9999</v>
          </cell>
          <cell r="B2274" t="str">
            <v>990099300070</v>
          </cell>
          <cell r="C2274" t="str">
            <v>990</v>
          </cell>
          <cell r="D2274" t="str">
            <v>990099</v>
          </cell>
          <cell r="E2274" t="str">
            <v>حسابهاي انتظامي</v>
          </cell>
          <cell r="F2274" t="str">
            <v>اسناد تضميني دريافتي از كاركنان</v>
          </cell>
          <cell r="G2274" t="str">
            <v>300070</v>
          </cell>
          <cell r="H2274" t="str">
            <v>فريدي نسب كريم</v>
          </cell>
          <cell r="P2274" t="str">
            <v>999</v>
          </cell>
        </row>
        <row r="2275">
          <cell r="A2275">
            <v>9999</v>
          </cell>
          <cell r="B2275" t="str">
            <v>990099300042</v>
          </cell>
          <cell r="C2275" t="str">
            <v>990</v>
          </cell>
          <cell r="D2275" t="str">
            <v>990099</v>
          </cell>
          <cell r="E2275" t="str">
            <v>حسابهاي انتظامي</v>
          </cell>
          <cell r="F2275" t="str">
            <v>اسناد تضميني دريافتي از كاركنان</v>
          </cell>
          <cell r="G2275" t="str">
            <v>300042</v>
          </cell>
          <cell r="H2275" t="str">
            <v>زينالي بهمن</v>
          </cell>
          <cell r="P2275" t="str">
            <v>999</v>
          </cell>
        </row>
        <row r="2276">
          <cell r="A2276">
            <v>9999</v>
          </cell>
          <cell r="B2276" t="str">
            <v>990099300128</v>
          </cell>
          <cell r="C2276" t="str">
            <v>990</v>
          </cell>
          <cell r="D2276" t="str">
            <v>990099</v>
          </cell>
          <cell r="E2276" t="str">
            <v>حسابهاي انتظامي</v>
          </cell>
          <cell r="F2276" t="str">
            <v>اسناد تضميني دريافتي از كاركنان</v>
          </cell>
          <cell r="G2276" t="str">
            <v>300128</v>
          </cell>
          <cell r="H2276" t="str">
            <v>محمدباقري لاهوت كريم</v>
          </cell>
          <cell r="P2276" t="str">
            <v>999</v>
          </cell>
        </row>
        <row r="2277">
          <cell r="A2277">
            <v>9999</v>
          </cell>
          <cell r="B2277" t="str">
            <v>990099300176</v>
          </cell>
          <cell r="C2277" t="str">
            <v>990</v>
          </cell>
          <cell r="D2277" t="str">
            <v>990099</v>
          </cell>
          <cell r="E2277" t="str">
            <v>حسابهاي انتظامي</v>
          </cell>
          <cell r="F2277" t="str">
            <v>اسناد تضميني دريافتي از كاركنان</v>
          </cell>
          <cell r="G2277" t="str">
            <v>300176</v>
          </cell>
          <cell r="H2277" t="str">
            <v>قليپور قراجه بهروز</v>
          </cell>
          <cell r="P2277" t="str">
            <v>999</v>
          </cell>
        </row>
        <row r="2278">
          <cell r="A2278">
            <v>9999</v>
          </cell>
          <cell r="B2278" t="str">
            <v>990099300187</v>
          </cell>
          <cell r="C2278" t="str">
            <v>990</v>
          </cell>
          <cell r="D2278" t="str">
            <v>990099</v>
          </cell>
          <cell r="E2278" t="str">
            <v>حسابهاي انتظامي</v>
          </cell>
          <cell r="F2278" t="str">
            <v>اسناد تضميني دريافتي از كاركنان</v>
          </cell>
          <cell r="G2278" t="str">
            <v>300187</v>
          </cell>
          <cell r="H2278" t="str">
            <v>حاجي حيدري ممقاني مهدي</v>
          </cell>
          <cell r="P2278" t="str">
            <v>999</v>
          </cell>
        </row>
        <row r="2279">
          <cell r="A2279">
            <v>9999</v>
          </cell>
          <cell r="B2279" t="str">
            <v>990099300250</v>
          </cell>
          <cell r="C2279" t="str">
            <v>990</v>
          </cell>
          <cell r="D2279" t="str">
            <v>990099</v>
          </cell>
          <cell r="E2279" t="str">
            <v>حسابهاي انتظامي</v>
          </cell>
          <cell r="F2279" t="str">
            <v>اسناد تضميني دريافتي از كاركنان</v>
          </cell>
          <cell r="G2279" t="str">
            <v>300250</v>
          </cell>
          <cell r="H2279" t="str">
            <v>برزگر قراملكي محمد</v>
          </cell>
          <cell r="P2279" t="str">
            <v>999</v>
          </cell>
        </row>
        <row r="2280">
          <cell r="A2280">
            <v>9999</v>
          </cell>
          <cell r="B2280" t="str">
            <v>990099300990</v>
          </cell>
          <cell r="C2280" t="str">
            <v>990</v>
          </cell>
          <cell r="D2280" t="str">
            <v>990099</v>
          </cell>
          <cell r="E2280" t="str">
            <v>حسابهاي انتظامي</v>
          </cell>
          <cell r="F2280" t="str">
            <v>اسناد تضميني دريافتي از كاركنان</v>
          </cell>
          <cell r="G2280" t="str">
            <v>300990</v>
          </cell>
          <cell r="H2280" t="str">
            <v>محمد علي حسن مشهور ناصرالفقراء</v>
          </cell>
          <cell r="P2280" t="str">
            <v>999</v>
          </cell>
        </row>
        <row r="2281">
          <cell r="A2281">
            <v>9999</v>
          </cell>
          <cell r="B2281" t="str">
            <v>990099300051</v>
          </cell>
          <cell r="C2281" t="str">
            <v>990</v>
          </cell>
          <cell r="D2281" t="str">
            <v>990099</v>
          </cell>
          <cell r="E2281" t="str">
            <v>حسابهاي انتظامي</v>
          </cell>
          <cell r="F2281" t="str">
            <v>اسناد تضميني دريافتي از كاركنان</v>
          </cell>
          <cell r="G2281" t="str">
            <v>300051</v>
          </cell>
          <cell r="H2281" t="str">
            <v>فتحي نصرت</v>
          </cell>
          <cell r="P2281" t="str">
            <v>999</v>
          </cell>
        </row>
        <row r="2282">
          <cell r="A2282">
            <v>9999</v>
          </cell>
          <cell r="B2282" t="str">
            <v>990099300043</v>
          </cell>
          <cell r="C2282" t="str">
            <v>990</v>
          </cell>
          <cell r="D2282" t="str">
            <v>990099</v>
          </cell>
          <cell r="E2282" t="str">
            <v>حسابهاي انتظامي</v>
          </cell>
          <cell r="F2282" t="str">
            <v>اسناد تضميني دريافتي از كاركنان</v>
          </cell>
          <cell r="G2282" t="str">
            <v>300043</v>
          </cell>
          <cell r="H2282" t="str">
            <v>هاشم پور چرخي عليرضا</v>
          </cell>
          <cell r="P2282" t="str">
            <v>999</v>
          </cell>
        </row>
        <row r="2283">
          <cell r="A2283">
            <v>9999</v>
          </cell>
          <cell r="B2283" t="str">
            <v>990099300012</v>
          </cell>
          <cell r="C2283" t="str">
            <v>990</v>
          </cell>
          <cell r="D2283" t="str">
            <v>990099</v>
          </cell>
          <cell r="E2283" t="str">
            <v>حسابهاي انتظامي</v>
          </cell>
          <cell r="F2283" t="str">
            <v>اسناد تضميني دريافتي از كاركنان</v>
          </cell>
          <cell r="G2283" t="str">
            <v>300012</v>
          </cell>
          <cell r="H2283" t="str">
            <v>صمد ابرهيم پور مقدس</v>
          </cell>
          <cell r="P2283" t="str">
            <v>999</v>
          </cell>
        </row>
        <row r="2284">
          <cell r="A2284">
            <v>9999</v>
          </cell>
          <cell r="B2284" t="str">
            <v>990099300155</v>
          </cell>
          <cell r="C2284" t="str">
            <v>990</v>
          </cell>
          <cell r="D2284" t="str">
            <v>990099</v>
          </cell>
          <cell r="E2284" t="str">
            <v>حسابهاي انتظامي</v>
          </cell>
          <cell r="F2284" t="str">
            <v>اسناد تضميني دريافتي از كاركنان</v>
          </cell>
          <cell r="G2284" t="str">
            <v>300155</v>
          </cell>
          <cell r="H2284" t="str">
            <v>قليپور سفيداني حسين</v>
          </cell>
          <cell r="P2284" t="str">
            <v>999</v>
          </cell>
        </row>
        <row r="2285">
          <cell r="A2285">
            <v>9999</v>
          </cell>
          <cell r="B2285" t="str">
            <v>990099300046</v>
          </cell>
          <cell r="C2285" t="str">
            <v>990</v>
          </cell>
          <cell r="D2285" t="str">
            <v>990099</v>
          </cell>
          <cell r="E2285" t="str">
            <v>حسابهاي انتظامي</v>
          </cell>
          <cell r="F2285" t="str">
            <v>اسناد تضميني دريافتي از كاركنان</v>
          </cell>
          <cell r="G2285" t="str">
            <v>300046</v>
          </cell>
          <cell r="H2285" t="str">
            <v>عباسي ابوالفضل</v>
          </cell>
          <cell r="P2285" t="str">
            <v>999</v>
          </cell>
        </row>
        <row r="2286">
          <cell r="A2286">
            <v>9999</v>
          </cell>
          <cell r="B2286" t="str">
            <v>990099300049</v>
          </cell>
          <cell r="C2286" t="str">
            <v>990</v>
          </cell>
          <cell r="D2286" t="str">
            <v>990099</v>
          </cell>
          <cell r="E2286" t="str">
            <v>حسابهاي انتظامي</v>
          </cell>
          <cell r="F2286" t="str">
            <v>اسناد تضميني دريافتي از كاركنان</v>
          </cell>
          <cell r="G2286" t="str">
            <v>300049</v>
          </cell>
          <cell r="H2286" t="str">
            <v>احد احمدي نژاد</v>
          </cell>
          <cell r="P2286" t="str">
            <v>999</v>
          </cell>
        </row>
        <row r="2287">
          <cell r="A2287">
            <v>9999</v>
          </cell>
          <cell r="B2287" t="str">
            <v>990099300068</v>
          </cell>
          <cell r="C2287" t="str">
            <v>990</v>
          </cell>
          <cell r="D2287" t="str">
            <v>990099</v>
          </cell>
          <cell r="E2287" t="str">
            <v>حسابهاي انتظامي</v>
          </cell>
          <cell r="F2287" t="str">
            <v>اسناد تضميني دريافتي از كاركنان</v>
          </cell>
          <cell r="G2287" t="str">
            <v>300068</v>
          </cell>
          <cell r="H2287" t="str">
            <v>صادق زاده سيد محمود</v>
          </cell>
          <cell r="P2287" t="str">
            <v>999</v>
          </cell>
        </row>
        <row r="2288">
          <cell r="A2288">
            <v>9999</v>
          </cell>
          <cell r="B2288" t="str">
            <v>990099300239</v>
          </cell>
          <cell r="C2288" t="str">
            <v>990</v>
          </cell>
          <cell r="D2288" t="str">
            <v>990099</v>
          </cell>
          <cell r="E2288" t="str">
            <v>حسابهاي انتظامي</v>
          </cell>
          <cell r="F2288" t="str">
            <v>اسناد تضميني دريافتي از كاركنان</v>
          </cell>
          <cell r="G2288" t="str">
            <v>300239</v>
          </cell>
          <cell r="H2288" t="str">
            <v>بهرامي قراملكي محمدعلي</v>
          </cell>
          <cell r="P2288" t="str">
            <v>999</v>
          </cell>
        </row>
        <row r="2289">
          <cell r="A2289">
            <v>9999</v>
          </cell>
          <cell r="B2289" t="str">
            <v>990099300024</v>
          </cell>
          <cell r="C2289" t="str">
            <v>990</v>
          </cell>
          <cell r="D2289" t="str">
            <v>990099</v>
          </cell>
          <cell r="E2289" t="str">
            <v>حسابهاي انتظامي</v>
          </cell>
          <cell r="F2289" t="str">
            <v>اسناد تضميني دريافتي از كاركنان</v>
          </cell>
          <cell r="G2289" t="str">
            <v>300024</v>
          </cell>
          <cell r="H2289" t="str">
            <v>رزمي آتميانلو عليرضا</v>
          </cell>
          <cell r="P2289" t="str">
            <v>999</v>
          </cell>
        </row>
        <row r="2290">
          <cell r="A2290">
            <v>9999</v>
          </cell>
          <cell r="B2290" t="str">
            <v>990099300044</v>
          </cell>
          <cell r="C2290" t="str">
            <v>990</v>
          </cell>
          <cell r="D2290" t="str">
            <v>990099</v>
          </cell>
          <cell r="E2290" t="str">
            <v>حسابهاي انتظامي</v>
          </cell>
          <cell r="F2290" t="str">
            <v>اسناد تضميني دريافتي از كاركنان</v>
          </cell>
          <cell r="G2290" t="str">
            <v>300044</v>
          </cell>
          <cell r="H2290" t="str">
            <v>مغيطي قادر</v>
          </cell>
          <cell r="P2290" t="str">
            <v>999</v>
          </cell>
        </row>
        <row r="2291">
          <cell r="A2291">
            <v>9999</v>
          </cell>
          <cell r="B2291" t="str">
            <v>990099300050</v>
          </cell>
          <cell r="C2291" t="str">
            <v>990</v>
          </cell>
          <cell r="D2291" t="str">
            <v>990099</v>
          </cell>
          <cell r="E2291" t="str">
            <v>حسابهاي انتظامي</v>
          </cell>
          <cell r="F2291" t="str">
            <v>اسناد تضميني دريافتي از كاركنان</v>
          </cell>
          <cell r="G2291" t="str">
            <v>300050</v>
          </cell>
          <cell r="H2291" t="str">
            <v>شاهد قراملكي علي</v>
          </cell>
          <cell r="P2291" t="str">
            <v>999</v>
          </cell>
        </row>
        <row r="2292">
          <cell r="A2292">
            <v>9999</v>
          </cell>
          <cell r="B2292" t="str">
            <v>990099300053</v>
          </cell>
          <cell r="C2292" t="str">
            <v>990</v>
          </cell>
          <cell r="D2292" t="str">
            <v>990099</v>
          </cell>
          <cell r="E2292" t="str">
            <v>حسابهاي انتظامي</v>
          </cell>
          <cell r="F2292" t="str">
            <v>اسناد تضميني دريافتي از كاركنان</v>
          </cell>
          <cell r="G2292" t="str">
            <v>300053</v>
          </cell>
          <cell r="H2292" t="str">
            <v>خالقي عليرضا</v>
          </cell>
          <cell r="P2292" t="str">
            <v>999</v>
          </cell>
        </row>
        <row r="2293">
          <cell r="A2293">
            <v>9999</v>
          </cell>
          <cell r="B2293" t="str">
            <v>990099300061</v>
          </cell>
          <cell r="C2293" t="str">
            <v>990</v>
          </cell>
          <cell r="D2293" t="str">
            <v>990099</v>
          </cell>
          <cell r="E2293" t="str">
            <v>حسابهاي انتظامي</v>
          </cell>
          <cell r="F2293" t="str">
            <v>اسناد تضميني دريافتي از كاركنان</v>
          </cell>
          <cell r="G2293" t="str">
            <v>300061</v>
          </cell>
          <cell r="H2293" t="str">
            <v>نادر براعتي</v>
          </cell>
          <cell r="P2293" t="str">
            <v>999</v>
          </cell>
        </row>
        <row r="2294">
          <cell r="A2294">
            <v>9999</v>
          </cell>
          <cell r="B2294" t="str">
            <v>990099300064</v>
          </cell>
          <cell r="C2294" t="str">
            <v>990</v>
          </cell>
          <cell r="D2294" t="str">
            <v>990099</v>
          </cell>
          <cell r="E2294" t="str">
            <v>حسابهاي انتظامي</v>
          </cell>
          <cell r="F2294" t="str">
            <v>اسناد تضميني دريافتي از كاركنان</v>
          </cell>
          <cell r="G2294" t="str">
            <v>300064</v>
          </cell>
          <cell r="H2294" t="str">
            <v>عباس زاده باويل سفلائي حسن</v>
          </cell>
          <cell r="P2294" t="str">
            <v>999</v>
          </cell>
        </row>
        <row r="2295">
          <cell r="A2295">
            <v>9999</v>
          </cell>
          <cell r="B2295" t="str">
            <v>990099300066</v>
          </cell>
          <cell r="C2295" t="str">
            <v>990</v>
          </cell>
          <cell r="D2295" t="str">
            <v>990099</v>
          </cell>
          <cell r="E2295" t="str">
            <v>حسابهاي انتظامي</v>
          </cell>
          <cell r="F2295" t="str">
            <v>اسناد تضميني دريافتي از كاركنان</v>
          </cell>
          <cell r="G2295" t="str">
            <v>300066</v>
          </cell>
          <cell r="H2295" t="str">
            <v>نيرومند يعقوب</v>
          </cell>
          <cell r="P2295" t="str">
            <v>999</v>
          </cell>
        </row>
        <row r="2296">
          <cell r="A2296">
            <v>9999</v>
          </cell>
          <cell r="B2296" t="str">
            <v>990099300076</v>
          </cell>
          <cell r="C2296" t="str">
            <v>990</v>
          </cell>
          <cell r="D2296" t="str">
            <v>990099</v>
          </cell>
          <cell r="E2296" t="str">
            <v>حسابهاي انتظامي</v>
          </cell>
          <cell r="F2296" t="str">
            <v>اسناد تضميني دريافتي از كاركنان</v>
          </cell>
          <cell r="G2296" t="str">
            <v>300076</v>
          </cell>
          <cell r="H2296" t="str">
            <v>همتي مسعود</v>
          </cell>
          <cell r="P2296" t="str">
            <v>999</v>
          </cell>
        </row>
        <row r="2297">
          <cell r="A2297">
            <v>9999</v>
          </cell>
          <cell r="B2297" t="str">
            <v>990099300124</v>
          </cell>
          <cell r="C2297" t="str">
            <v>990</v>
          </cell>
          <cell r="D2297" t="str">
            <v>990099</v>
          </cell>
          <cell r="E2297" t="str">
            <v>حسابهاي انتظامي</v>
          </cell>
          <cell r="F2297" t="str">
            <v>اسناد تضميني دريافتي از كاركنان</v>
          </cell>
          <cell r="G2297" t="str">
            <v>300124</v>
          </cell>
          <cell r="H2297" t="str">
            <v>محب حق رحيم</v>
          </cell>
          <cell r="P2297" t="str">
            <v>999</v>
          </cell>
        </row>
        <row r="2298">
          <cell r="A2298">
            <v>9999</v>
          </cell>
          <cell r="B2298" t="str">
            <v>990099300132</v>
          </cell>
          <cell r="C2298" t="str">
            <v>990</v>
          </cell>
          <cell r="D2298" t="str">
            <v>990099</v>
          </cell>
          <cell r="E2298" t="str">
            <v>حسابهاي انتظامي</v>
          </cell>
          <cell r="F2298" t="str">
            <v>اسناد تضميني دريافتي از كاركنان</v>
          </cell>
          <cell r="G2298" t="str">
            <v>300132</v>
          </cell>
          <cell r="H2298" t="str">
            <v>مهرابي افشار عباس</v>
          </cell>
          <cell r="P2298" t="str">
            <v>999</v>
          </cell>
        </row>
        <row r="2299">
          <cell r="A2299">
            <v>9999</v>
          </cell>
          <cell r="B2299" t="str">
            <v>990099300141</v>
          </cell>
          <cell r="C2299" t="str">
            <v>990</v>
          </cell>
          <cell r="D2299" t="str">
            <v>990099</v>
          </cell>
          <cell r="E2299" t="str">
            <v>حسابهاي انتظامي</v>
          </cell>
          <cell r="F2299" t="str">
            <v>اسناد تضميني دريافتي از كاركنان</v>
          </cell>
          <cell r="G2299" t="str">
            <v>300141</v>
          </cell>
          <cell r="H2299" t="str">
            <v>سالك علي اصغر</v>
          </cell>
          <cell r="P2299" t="str">
            <v>999</v>
          </cell>
        </row>
        <row r="2300">
          <cell r="A2300">
            <v>9999</v>
          </cell>
          <cell r="B2300" t="str">
            <v>990099300146</v>
          </cell>
          <cell r="C2300" t="str">
            <v>990</v>
          </cell>
          <cell r="D2300" t="str">
            <v>990099</v>
          </cell>
          <cell r="E2300" t="str">
            <v>حسابهاي انتظامي</v>
          </cell>
          <cell r="F2300" t="str">
            <v>اسناد تضميني دريافتي از كاركنان</v>
          </cell>
          <cell r="G2300" t="str">
            <v>300146</v>
          </cell>
          <cell r="H2300" t="str">
            <v>شمس آذر ميرعلي</v>
          </cell>
          <cell r="P2300" t="str">
            <v>999</v>
          </cell>
        </row>
        <row r="2301">
          <cell r="A2301">
            <v>9999</v>
          </cell>
          <cell r="B2301" t="str">
            <v>990099300152</v>
          </cell>
          <cell r="C2301" t="str">
            <v>990</v>
          </cell>
          <cell r="D2301" t="str">
            <v>990099</v>
          </cell>
          <cell r="E2301" t="str">
            <v>حسابهاي انتظامي</v>
          </cell>
          <cell r="F2301" t="str">
            <v>اسناد تضميني دريافتي از كاركنان</v>
          </cell>
          <cell r="G2301" t="str">
            <v>300152</v>
          </cell>
          <cell r="H2301" t="str">
            <v>حسن زاده حميد</v>
          </cell>
          <cell r="P2301" t="str">
            <v>999</v>
          </cell>
        </row>
        <row r="2302">
          <cell r="A2302">
            <v>9999</v>
          </cell>
          <cell r="B2302" t="str">
            <v>990099300163</v>
          </cell>
          <cell r="C2302" t="str">
            <v>990</v>
          </cell>
          <cell r="D2302" t="str">
            <v>990099</v>
          </cell>
          <cell r="E2302" t="str">
            <v>حسابهاي انتظامي</v>
          </cell>
          <cell r="F2302" t="str">
            <v>اسناد تضميني دريافتي از كاركنان</v>
          </cell>
          <cell r="G2302" t="str">
            <v>300163</v>
          </cell>
          <cell r="H2302" t="str">
            <v>روشناس شهرام</v>
          </cell>
          <cell r="P2302" t="str">
            <v>999</v>
          </cell>
        </row>
        <row r="2303">
          <cell r="A2303">
            <v>9999</v>
          </cell>
          <cell r="B2303" t="str">
            <v>990099300172</v>
          </cell>
          <cell r="C2303" t="str">
            <v>990</v>
          </cell>
          <cell r="D2303" t="str">
            <v>990099</v>
          </cell>
          <cell r="E2303" t="str">
            <v>حسابهاي انتظامي</v>
          </cell>
          <cell r="F2303" t="str">
            <v>اسناد تضميني دريافتي از كاركنان</v>
          </cell>
          <cell r="G2303" t="str">
            <v>300172</v>
          </cell>
          <cell r="H2303" t="str">
            <v>عليزاد پورسعيدي حامد</v>
          </cell>
          <cell r="P2303" t="str">
            <v>999</v>
          </cell>
        </row>
        <row r="2304">
          <cell r="A2304">
            <v>9999</v>
          </cell>
          <cell r="B2304" t="str">
            <v>990099300174</v>
          </cell>
          <cell r="C2304" t="str">
            <v>990</v>
          </cell>
          <cell r="D2304" t="str">
            <v>990099</v>
          </cell>
          <cell r="E2304" t="str">
            <v>حسابهاي انتظامي</v>
          </cell>
          <cell r="F2304" t="str">
            <v>اسناد تضميني دريافتي از كاركنان</v>
          </cell>
          <cell r="G2304" t="str">
            <v>300174</v>
          </cell>
          <cell r="H2304" t="str">
            <v>سراجي عنصرودي محمد</v>
          </cell>
          <cell r="P2304" t="str">
            <v>999</v>
          </cell>
        </row>
        <row r="2305">
          <cell r="A2305">
            <v>9999</v>
          </cell>
          <cell r="B2305" t="str">
            <v>990099300177</v>
          </cell>
          <cell r="C2305" t="str">
            <v>990</v>
          </cell>
          <cell r="D2305" t="str">
            <v>990099</v>
          </cell>
          <cell r="E2305" t="str">
            <v>حسابهاي انتظامي</v>
          </cell>
          <cell r="F2305" t="str">
            <v>اسناد تضميني دريافتي از كاركنان</v>
          </cell>
          <cell r="G2305" t="str">
            <v>300177</v>
          </cell>
          <cell r="H2305" t="str">
            <v>كاظم پور احمد</v>
          </cell>
          <cell r="P2305" t="str">
            <v>999</v>
          </cell>
        </row>
        <row r="2306">
          <cell r="A2306">
            <v>9999</v>
          </cell>
          <cell r="B2306" t="str">
            <v>990099300182</v>
          </cell>
          <cell r="C2306" t="str">
            <v>990</v>
          </cell>
          <cell r="D2306" t="str">
            <v>990099</v>
          </cell>
          <cell r="E2306" t="str">
            <v>حسابهاي انتظامي</v>
          </cell>
          <cell r="F2306" t="str">
            <v>اسناد تضميني دريافتي از كاركنان</v>
          </cell>
          <cell r="G2306" t="str">
            <v>300182</v>
          </cell>
          <cell r="H2306" t="str">
            <v>اصلاني مقدم علي</v>
          </cell>
          <cell r="P2306" t="str">
            <v>999</v>
          </cell>
        </row>
        <row r="2307">
          <cell r="A2307">
            <v>9999</v>
          </cell>
          <cell r="B2307" t="str">
            <v>990099300192</v>
          </cell>
          <cell r="C2307" t="str">
            <v>990</v>
          </cell>
          <cell r="D2307" t="str">
            <v>990099</v>
          </cell>
          <cell r="E2307" t="str">
            <v>حسابهاي انتظامي</v>
          </cell>
          <cell r="F2307" t="str">
            <v>اسناد تضميني دريافتي از كاركنان</v>
          </cell>
          <cell r="G2307" t="str">
            <v>300192</v>
          </cell>
          <cell r="H2307" t="str">
            <v>علي آريان پور</v>
          </cell>
          <cell r="P2307" t="str">
            <v>999</v>
          </cell>
        </row>
        <row r="2308">
          <cell r="A2308">
            <v>9999</v>
          </cell>
          <cell r="B2308" t="str">
            <v>990099300199</v>
          </cell>
          <cell r="C2308" t="str">
            <v>990</v>
          </cell>
          <cell r="D2308" t="str">
            <v>990099</v>
          </cell>
          <cell r="E2308" t="str">
            <v>حسابهاي انتظامي</v>
          </cell>
          <cell r="F2308" t="str">
            <v>اسناد تضميني دريافتي از كاركنان</v>
          </cell>
          <cell r="G2308" t="str">
            <v>300199</v>
          </cell>
          <cell r="H2308" t="str">
            <v>ناصح قراملكي مهدي</v>
          </cell>
          <cell r="P2308" t="str">
            <v>999</v>
          </cell>
        </row>
        <row r="2309">
          <cell r="A2309">
            <v>9999</v>
          </cell>
          <cell r="B2309" t="str">
            <v>990099300202</v>
          </cell>
          <cell r="C2309" t="str">
            <v>990</v>
          </cell>
          <cell r="D2309" t="str">
            <v>990099</v>
          </cell>
          <cell r="E2309" t="str">
            <v>حسابهاي انتظامي</v>
          </cell>
          <cell r="F2309" t="str">
            <v>اسناد تضميني دريافتي از كاركنان</v>
          </cell>
          <cell r="G2309" t="str">
            <v>300202</v>
          </cell>
          <cell r="H2309" t="str">
            <v>لك جواد</v>
          </cell>
          <cell r="P2309" t="str">
            <v>999</v>
          </cell>
        </row>
        <row r="2310">
          <cell r="A2310">
            <v>9999</v>
          </cell>
          <cell r="B2310" t="str">
            <v>990099300206</v>
          </cell>
          <cell r="C2310" t="str">
            <v>990</v>
          </cell>
          <cell r="D2310" t="str">
            <v>990099</v>
          </cell>
          <cell r="E2310" t="str">
            <v>حسابهاي انتظامي</v>
          </cell>
          <cell r="F2310" t="str">
            <v>اسناد تضميني دريافتي از كاركنان</v>
          </cell>
          <cell r="G2310" t="str">
            <v>300206</v>
          </cell>
          <cell r="H2310" t="str">
            <v>كامران هزه بران محمدرضا</v>
          </cell>
          <cell r="P2310" t="str">
            <v>999</v>
          </cell>
        </row>
        <row r="2311">
          <cell r="A2311">
            <v>9999</v>
          </cell>
          <cell r="B2311" t="str">
            <v>990099300208</v>
          </cell>
          <cell r="C2311" t="str">
            <v>990</v>
          </cell>
          <cell r="D2311" t="str">
            <v>990099</v>
          </cell>
          <cell r="E2311" t="str">
            <v>حسابهاي انتظامي</v>
          </cell>
          <cell r="F2311" t="str">
            <v>اسناد تضميني دريافتي از كاركنان</v>
          </cell>
          <cell r="G2311" t="str">
            <v>300208</v>
          </cell>
          <cell r="H2311" t="str">
            <v>جعفرزاده رسول</v>
          </cell>
          <cell r="P2311" t="str">
            <v>999</v>
          </cell>
        </row>
        <row r="2312">
          <cell r="A2312">
            <v>9999</v>
          </cell>
          <cell r="B2312" t="str">
            <v>990099300213</v>
          </cell>
          <cell r="C2312" t="str">
            <v>990</v>
          </cell>
          <cell r="D2312" t="str">
            <v>990099</v>
          </cell>
          <cell r="E2312" t="str">
            <v>حسابهاي انتظامي</v>
          </cell>
          <cell r="F2312" t="str">
            <v>اسناد تضميني دريافتي از كاركنان</v>
          </cell>
          <cell r="G2312" t="str">
            <v>300213</v>
          </cell>
          <cell r="H2312" t="str">
            <v>وطني رضا</v>
          </cell>
          <cell r="P2312" t="str">
            <v>999</v>
          </cell>
        </row>
        <row r="2313">
          <cell r="A2313">
            <v>9999</v>
          </cell>
          <cell r="B2313" t="str">
            <v>990099300214</v>
          </cell>
          <cell r="C2313" t="str">
            <v>990</v>
          </cell>
          <cell r="D2313" t="str">
            <v>990099</v>
          </cell>
          <cell r="E2313" t="str">
            <v>حسابهاي انتظامي</v>
          </cell>
          <cell r="F2313" t="str">
            <v>اسناد تضميني دريافتي از كاركنان</v>
          </cell>
          <cell r="G2313" t="str">
            <v>300214</v>
          </cell>
          <cell r="H2313" t="str">
            <v>صنعتي قراملكي عليرضا</v>
          </cell>
          <cell r="P2313" t="str">
            <v>999</v>
          </cell>
        </row>
        <row r="2314">
          <cell r="A2314">
            <v>9999</v>
          </cell>
          <cell r="B2314" t="str">
            <v>990099300221</v>
          </cell>
          <cell r="C2314" t="str">
            <v>990</v>
          </cell>
          <cell r="D2314" t="str">
            <v>990099</v>
          </cell>
          <cell r="E2314" t="str">
            <v>حسابهاي انتظامي</v>
          </cell>
          <cell r="F2314" t="str">
            <v>اسناد تضميني دريافتي از كاركنان</v>
          </cell>
          <cell r="G2314" t="str">
            <v>300221</v>
          </cell>
          <cell r="H2314" t="str">
            <v>هادي خدائيان</v>
          </cell>
          <cell r="P2314" t="str">
            <v>999</v>
          </cell>
        </row>
        <row r="2315">
          <cell r="A2315">
            <v>9999</v>
          </cell>
          <cell r="B2315" t="str">
            <v>990099300222</v>
          </cell>
          <cell r="C2315" t="str">
            <v>990</v>
          </cell>
          <cell r="D2315" t="str">
            <v>990099</v>
          </cell>
          <cell r="E2315" t="str">
            <v>حسابهاي انتظامي</v>
          </cell>
          <cell r="F2315" t="str">
            <v>اسناد تضميني دريافتي از كاركنان</v>
          </cell>
          <cell r="G2315" t="str">
            <v>300222</v>
          </cell>
          <cell r="H2315" t="str">
            <v>شكري احمد</v>
          </cell>
          <cell r="P2315" t="str">
            <v>999</v>
          </cell>
        </row>
        <row r="2316">
          <cell r="A2316">
            <v>9999</v>
          </cell>
          <cell r="B2316" t="str">
            <v>990099300225</v>
          </cell>
          <cell r="C2316" t="str">
            <v>990</v>
          </cell>
          <cell r="D2316" t="str">
            <v>990099</v>
          </cell>
          <cell r="E2316" t="str">
            <v>حسابهاي انتظامي</v>
          </cell>
          <cell r="F2316" t="str">
            <v>اسناد تضميني دريافتي از كاركنان</v>
          </cell>
          <cell r="G2316" t="str">
            <v>300225</v>
          </cell>
          <cell r="H2316" t="str">
            <v>نيك پور رسول</v>
          </cell>
          <cell r="P2316" t="str">
            <v>999</v>
          </cell>
        </row>
        <row r="2317">
          <cell r="A2317">
            <v>9999</v>
          </cell>
          <cell r="B2317" t="str">
            <v>990099300242</v>
          </cell>
          <cell r="C2317" t="str">
            <v>990</v>
          </cell>
          <cell r="D2317" t="str">
            <v>990099</v>
          </cell>
          <cell r="E2317" t="str">
            <v>حسابهاي انتظامي</v>
          </cell>
          <cell r="F2317" t="str">
            <v>اسناد تضميني دريافتي از كاركنان</v>
          </cell>
          <cell r="G2317" t="str">
            <v>300242</v>
          </cell>
          <cell r="H2317" t="str">
            <v>زبردست قراملكي حسن</v>
          </cell>
          <cell r="P2317" t="str">
            <v>999</v>
          </cell>
        </row>
        <row r="2318">
          <cell r="A2318">
            <v>9999</v>
          </cell>
          <cell r="B2318" t="str">
            <v>990099300244</v>
          </cell>
          <cell r="C2318" t="str">
            <v>990</v>
          </cell>
          <cell r="D2318" t="str">
            <v>990099</v>
          </cell>
          <cell r="E2318" t="str">
            <v>حسابهاي انتظامي</v>
          </cell>
          <cell r="F2318" t="str">
            <v>اسناد تضميني دريافتي از كاركنان</v>
          </cell>
          <cell r="G2318" t="str">
            <v>300244</v>
          </cell>
          <cell r="H2318" t="str">
            <v>بزمي حسن</v>
          </cell>
          <cell r="P2318" t="str">
            <v>999</v>
          </cell>
        </row>
        <row r="2319">
          <cell r="A2319">
            <v>9999</v>
          </cell>
          <cell r="B2319" t="str">
            <v>990099300252</v>
          </cell>
          <cell r="C2319" t="str">
            <v>990</v>
          </cell>
          <cell r="D2319" t="str">
            <v>990099</v>
          </cell>
          <cell r="E2319" t="str">
            <v>حسابهاي انتظامي</v>
          </cell>
          <cell r="F2319" t="str">
            <v>اسناد تضميني دريافتي از كاركنان</v>
          </cell>
          <cell r="G2319" t="str">
            <v>300252</v>
          </cell>
          <cell r="H2319" t="str">
            <v>رنجبران عين الدين محمدرضا</v>
          </cell>
          <cell r="P2319" t="str">
            <v>999</v>
          </cell>
        </row>
        <row r="2320">
          <cell r="A2320">
            <v>9999</v>
          </cell>
          <cell r="B2320" t="str">
            <v>990099300037</v>
          </cell>
          <cell r="C2320" t="str">
            <v>990</v>
          </cell>
          <cell r="D2320" t="str">
            <v>990099</v>
          </cell>
          <cell r="E2320" t="str">
            <v>حسابهاي انتظامي</v>
          </cell>
          <cell r="F2320" t="str">
            <v>اسناد تضميني دريافتي از كاركنان</v>
          </cell>
          <cell r="G2320" t="str">
            <v>300037</v>
          </cell>
          <cell r="H2320" t="str">
            <v>ناصر بيداري علمداري</v>
          </cell>
          <cell r="P2320" t="str">
            <v>999</v>
          </cell>
        </row>
        <row r="2321">
          <cell r="A2321">
            <v>9999</v>
          </cell>
          <cell r="B2321" t="str">
            <v>990099300038</v>
          </cell>
          <cell r="C2321" t="str">
            <v>990</v>
          </cell>
          <cell r="D2321" t="str">
            <v>990099</v>
          </cell>
          <cell r="E2321" t="str">
            <v>حسابهاي انتظامي</v>
          </cell>
          <cell r="F2321" t="str">
            <v>اسناد تضميني دريافتي از كاركنان</v>
          </cell>
          <cell r="G2321" t="str">
            <v>300038</v>
          </cell>
          <cell r="H2321" t="str">
            <v>مكرمي جمال</v>
          </cell>
          <cell r="P2321" t="str">
            <v>999</v>
          </cell>
        </row>
        <row r="2322">
          <cell r="A2322">
            <v>9999</v>
          </cell>
          <cell r="B2322" t="str">
            <v>990099300104</v>
          </cell>
          <cell r="C2322" t="str">
            <v>990</v>
          </cell>
          <cell r="D2322" t="str">
            <v>990099</v>
          </cell>
          <cell r="E2322" t="str">
            <v>حسابهاي انتظامي</v>
          </cell>
          <cell r="F2322" t="str">
            <v>اسناد تضميني دريافتي از كاركنان</v>
          </cell>
          <cell r="G2322" t="str">
            <v>300104</v>
          </cell>
          <cell r="H2322" t="str">
            <v>پور گل محمد جواد</v>
          </cell>
          <cell r="P2322" t="str">
            <v>999</v>
          </cell>
        </row>
        <row r="2323">
          <cell r="A2323">
            <v>9999</v>
          </cell>
          <cell r="B2323" t="str">
            <v>990099300170</v>
          </cell>
          <cell r="C2323" t="str">
            <v>990</v>
          </cell>
          <cell r="D2323" t="str">
            <v>990099</v>
          </cell>
          <cell r="E2323" t="str">
            <v>حسابهاي انتظامي</v>
          </cell>
          <cell r="F2323" t="str">
            <v>اسناد تضميني دريافتي از كاركنان</v>
          </cell>
          <cell r="G2323" t="str">
            <v>300170</v>
          </cell>
          <cell r="H2323" t="str">
            <v>فتحي سياوش</v>
          </cell>
          <cell r="P2323" t="str">
            <v>999</v>
          </cell>
        </row>
        <row r="2324">
          <cell r="A2324">
            <v>9999</v>
          </cell>
          <cell r="B2324" t="str">
            <v>990099300171</v>
          </cell>
          <cell r="C2324" t="str">
            <v>990</v>
          </cell>
          <cell r="D2324" t="str">
            <v>990099</v>
          </cell>
          <cell r="E2324" t="str">
            <v>حسابهاي انتظامي</v>
          </cell>
          <cell r="F2324" t="str">
            <v>اسناد تضميني دريافتي از كاركنان</v>
          </cell>
          <cell r="G2324" t="str">
            <v>300171</v>
          </cell>
          <cell r="H2324" t="str">
            <v>اميرحقيان سعيد</v>
          </cell>
          <cell r="P2324" t="str">
            <v>999</v>
          </cell>
        </row>
        <row r="2325">
          <cell r="A2325">
            <v>9999</v>
          </cell>
          <cell r="B2325" t="str">
            <v>990099300196</v>
          </cell>
          <cell r="C2325" t="str">
            <v>990</v>
          </cell>
          <cell r="D2325" t="str">
            <v>990099</v>
          </cell>
          <cell r="E2325" t="str">
            <v>حسابهاي انتظامي</v>
          </cell>
          <cell r="F2325" t="str">
            <v>اسناد تضميني دريافتي از كاركنان</v>
          </cell>
          <cell r="G2325" t="str">
            <v>300196</v>
          </cell>
          <cell r="H2325" t="str">
            <v>حسيني سيد جواد</v>
          </cell>
          <cell r="P2325" t="str">
            <v>999</v>
          </cell>
        </row>
        <row r="2326">
          <cell r="A2326">
            <v>9999</v>
          </cell>
          <cell r="B2326" t="str">
            <v>990099300986</v>
          </cell>
          <cell r="C2326" t="str">
            <v>990</v>
          </cell>
          <cell r="D2326" t="str">
            <v>990099</v>
          </cell>
          <cell r="E2326" t="str">
            <v>حسابهاي انتظامي</v>
          </cell>
          <cell r="F2326" t="str">
            <v>اسناد تضميني دريافتي از كاركنان</v>
          </cell>
          <cell r="G2326" t="str">
            <v>300986</v>
          </cell>
          <cell r="H2326" t="str">
            <v>صفر علي پيري ياورکندي</v>
          </cell>
          <cell r="P2326" t="str">
            <v>999</v>
          </cell>
        </row>
        <row r="2327">
          <cell r="A2327">
            <v>9999</v>
          </cell>
          <cell r="B2327" t="str">
            <v>990099300039</v>
          </cell>
          <cell r="C2327" t="str">
            <v>990</v>
          </cell>
          <cell r="D2327" t="str">
            <v>990099</v>
          </cell>
          <cell r="E2327" t="str">
            <v>حسابهاي انتظامي</v>
          </cell>
          <cell r="F2327" t="str">
            <v>اسناد تضميني دريافتي از كاركنان</v>
          </cell>
          <cell r="G2327" t="str">
            <v>300039</v>
          </cell>
          <cell r="H2327" t="str">
            <v>جواد اصلاني</v>
          </cell>
          <cell r="P2327" t="str">
            <v>999</v>
          </cell>
        </row>
        <row r="2328">
          <cell r="A2328">
            <v>9999</v>
          </cell>
          <cell r="B2328" t="str">
            <v>990099300040</v>
          </cell>
          <cell r="C2328" t="str">
            <v>990</v>
          </cell>
          <cell r="D2328" t="str">
            <v>990099</v>
          </cell>
          <cell r="E2328" t="str">
            <v>حسابهاي انتظامي</v>
          </cell>
          <cell r="F2328" t="str">
            <v>اسناد تضميني دريافتي از كاركنان</v>
          </cell>
          <cell r="G2328" t="str">
            <v>300040</v>
          </cell>
          <cell r="H2328" t="str">
            <v>كريمي بخشايش علي</v>
          </cell>
          <cell r="P2328" t="str">
            <v>999</v>
          </cell>
        </row>
        <row r="2329">
          <cell r="A2329">
            <v>9999</v>
          </cell>
          <cell r="B2329" t="str">
            <v>990099300041</v>
          </cell>
          <cell r="C2329" t="str">
            <v>990</v>
          </cell>
          <cell r="D2329" t="str">
            <v>990099</v>
          </cell>
          <cell r="E2329" t="str">
            <v>حسابهاي انتظامي</v>
          </cell>
          <cell r="F2329" t="str">
            <v>اسناد تضميني دريافتي از كاركنان</v>
          </cell>
          <cell r="G2329" t="str">
            <v>300041</v>
          </cell>
          <cell r="H2329" t="str">
            <v>علي ظريفي</v>
          </cell>
          <cell r="P2329" t="str">
            <v>999</v>
          </cell>
        </row>
        <row r="2330">
          <cell r="A2330">
            <v>9999</v>
          </cell>
          <cell r="B2330" t="str">
            <v>990099300062</v>
          </cell>
          <cell r="C2330" t="str">
            <v>990</v>
          </cell>
          <cell r="D2330" t="str">
            <v>990099</v>
          </cell>
          <cell r="E2330" t="str">
            <v>حسابهاي انتظامي</v>
          </cell>
          <cell r="F2330" t="str">
            <v>اسناد تضميني دريافتي از كاركنان</v>
          </cell>
          <cell r="G2330" t="str">
            <v>300062</v>
          </cell>
          <cell r="H2330" t="str">
            <v>شاه رسالي صالح</v>
          </cell>
          <cell r="P2330" t="str">
            <v>999</v>
          </cell>
        </row>
        <row r="2331">
          <cell r="A2331">
            <v>9999</v>
          </cell>
          <cell r="B2331" t="str">
            <v>990099300082</v>
          </cell>
          <cell r="C2331" t="str">
            <v>990</v>
          </cell>
          <cell r="D2331" t="str">
            <v>990099</v>
          </cell>
          <cell r="E2331" t="str">
            <v>حسابهاي انتظامي</v>
          </cell>
          <cell r="F2331" t="str">
            <v>اسناد تضميني دريافتي از كاركنان</v>
          </cell>
          <cell r="G2331" t="str">
            <v>300082</v>
          </cell>
          <cell r="H2331" t="str">
            <v>روحي خطيبي محمدرضا</v>
          </cell>
          <cell r="P2331" t="str">
            <v>999</v>
          </cell>
        </row>
        <row r="2332">
          <cell r="A2332">
            <v>9999</v>
          </cell>
          <cell r="B2332" t="str">
            <v>990099300140</v>
          </cell>
          <cell r="C2332" t="str">
            <v>990</v>
          </cell>
          <cell r="D2332" t="str">
            <v>990099</v>
          </cell>
          <cell r="E2332" t="str">
            <v>حسابهاي انتظامي</v>
          </cell>
          <cell r="F2332" t="str">
            <v>اسناد تضميني دريافتي از كاركنان</v>
          </cell>
          <cell r="G2332" t="str">
            <v>300140</v>
          </cell>
          <cell r="H2332" t="str">
            <v>بلالكه ناصر</v>
          </cell>
          <cell r="P2332" t="str">
            <v>999</v>
          </cell>
        </row>
        <row r="2333">
          <cell r="A2333">
            <v>9999</v>
          </cell>
          <cell r="B2333" t="str">
            <v>990099300147</v>
          </cell>
          <cell r="C2333" t="str">
            <v>990</v>
          </cell>
          <cell r="D2333" t="str">
            <v>990099</v>
          </cell>
          <cell r="E2333" t="str">
            <v>حسابهاي انتظامي</v>
          </cell>
          <cell r="F2333" t="str">
            <v>اسناد تضميني دريافتي از كاركنان</v>
          </cell>
          <cell r="G2333" t="str">
            <v>300147</v>
          </cell>
          <cell r="H2333" t="str">
            <v>فرشباف عبهري يوسف</v>
          </cell>
          <cell r="P2333" t="str">
            <v>999</v>
          </cell>
        </row>
        <row r="2334">
          <cell r="A2334">
            <v>9999</v>
          </cell>
          <cell r="B2334" t="str">
            <v>990099300162</v>
          </cell>
          <cell r="C2334" t="str">
            <v>990</v>
          </cell>
          <cell r="D2334" t="str">
            <v>990099</v>
          </cell>
          <cell r="E2334" t="str">
            <v>حسابهاي انتظامي</v>
          </cell>
          <cell r="F2334" t="str">
            <v>اسناد تضميني دريافتي از كاركنان</v>
          </cell>
          <cell r="G2334" t="str">
            <v>300162</v>
          </cell>
          <cell r="H2334" t="str">
            <v>محمدي جابر</v>
          </cell>
          <cell r="P2334" t="str">
            <v>999</v>
          </cell>
        </row>
        <row r="2335">
          <cell r="A2335">
            <v>9999</v>
          </cell>
          <cell r="B2335" t="str">
            <v>990099300173</v>
          </cell>
          <cell r="C2335" t="str">
            <v>990</v>
          </cell>
          <cell r="D2335" t="str">
            <v>990099</v>
          </cell>
          <cell r="E2335" t="str">
            <v>حسابهاي انتظامي</v>
          </cell>
          <cell r="F2335" t="str">
            <v>اسناد تضميني دريافتي از كاركنان</v>
          </cell>
          <cell r="G2335" t="str">
            <v>300173</v>
          </cell>
          <cell r="H2335" t="str">
            <v>قنبري اهري محمدرضا</v>
          </cell>
          <cell r="P2335" t="str">
            <v>999</v>
          </cell>
        </row>
        <row r="2336">
          <cell r="A2336">
            <v>9999</v>
          </cell>
          <cell r="B2336" t="str">
            <v>990099300185</v>
          </cell>
          <cell r="C2336" t="str">
            <v>990</v>
          </cell>
          <cell r="D2336" t="str">
            <v>990099</v>
          </cell>
          <cell r="E2336" t="str">
            <v>حسابهاي انتظامي</v>
          </cell>
          <cell r="F2336" t="str">
            <v>اسناد تضميني دريافتي از كاركنان</v>
          </cell>
          <cell r="G2336" t="str">
            <v>300185</v>
          </cell>
          <cell r="H2336" t="str">
            <v>عوني عليرضا</v>
          </cell>
          <cell r="P2336" t="str">
            <v>999</v>
          </cell>
        </row>
        <row r="2337">
          <cell r="A2337">
            <v>9999</v>
          </cell>
          <cell r="B2337" t="str">
            <v>990099300207</v>
          </cell>
          <cell r="C2337" t="str">
            <v>990</v>
          </cell>
          <cell r="D2337" t="str">
            <v>990099</v>
          </cell>
          <cell r="E2337" t="str">
            <v>حسابهاي انتظامي</v>
          </cell>
          <cell r="F2337" t="str">
            <v>اسناد تضميني دريافتي از كاركنان</v>
          </cell>
          <cell r="G2337" t="str">
            <v>300207</v>
          </cell>
          <cell r="H2337" t="str">
            <v>امير بقالي مروزي</v>
          </cell>
          <cell r="P2337" t="str">
            <v>999</v>
          </cell>
        </row>
        <row r="2338">
          <cell r="A2338">
            <v>9999</v>
          </cell>
          <cell r="B2338" t="str">
            <v>990099300240</v>
          </cell>
          <cell r="C2338" t="str">
            <v>990</v>
          </cell>
          <cell r="D2338" t="str">
            <v>990099</v>
          </cell>
          <cell r="E2338" t="str">
            <v>حسابهاي انتظامي</v>
          </cell>
          <cell r="F2338" t="str">
            <v>اسناد تضميني دريافتي از كاركنان</v>
          </cell>
          <cell r="G2338" t="str">
            <v>300240</v>
          </cell>
          <cell r="H2338" t="str">
            <v>شاهد قراملكي ابوالقاسم</v>
          </cell>
          <cell r="P2338" t="str">
            <v>999</v>
          </cell>
        </row>
        <row r="2339">
          <cell r="A2339">
            <v>9999</v>
          </cell>
          <cell r="B2339" t="str">
            <v>990099300165</v>
          </cell>
          <cell r="C2339" t="str">
            <v>990</v>
          </cell>
          <cell r="D2339" t="str">
            <v>990099</v>
          </cell>
          <cell r="E2339" t="str">
            <v>حسابهاي انتظامي</v>
          </cell>
          <cell r="F2339" t="str">
            <v>اسناد تضميني دريافتي از كاركنان</v>
          </cell>
          <cell r="G2339" t="str">
            <v>300165</v>
          </cell>
          <cell r="H2339" t="str">
            <v>تهم بهنام</v>
          </cell>
          <cell r="P2339" t="str">
            <v>999</v>
          </cell>
        </row>
        <row r="2340">
          <cell r="A2340">
            <v>9999</v>
          </cell>
          <cell r="B2340" t="str">
            <v>990099300984</v>
          </cell>
          <cell r="C2340" t="str">
            <v>990</v>
          </cell>
          <cell r="D2340" t="str">
            <v>990099</v>
          </cell>
          <cell r="E2340" t="str">
            <v>حسابهاي انتظامي</v>
          </cell>
          <cell r="F2340" t="str">
            <v>اسناد تضميني دريافتي از كاركنان</v>
          </cell>
          <cell r="G2340" t="str">
            <v>300984</v>
          </cell>
          <cell r="H2340" t="str">
            <v>علي قليپور قراجه</v>
          </cell>
          <cell r="P2340" t="str">
            <v>999</v>
          </cell>
        </row>
        <row r="2341">
          <cell r="A2341">
            <v>9999</v>
          </cell>
          <cell r="B2341" t="str">
            <v>990099300989</v>
          </cell>
          <cell r="C2341" t="str">
            <v>990</v>
          </cell>
          <cell r="D2341" t="str">
            <v>990099</v>
          </cell>
          <cell r="E2341" t="str">
            <v>حسابهاي انتظامي</v>
          </cell>
          <cell r="F2341" t="str">
            <v>اسناد تضميني دريافتي از كاركنان</v>
          </cell>
          <cell r="G2341" t="str">
            <v>300989</v>
          </cell>
          <cell r="H2341" t="str">
            <v>محمد حسن غريبي</v>
          </cell>
          <cell r="P2341" t="str">
            <v>999</v>
          </cell>
        </row>
        <row r="2342">
          <cell r="A2342">
            <v>9999</v>
          </cell>
          <cell r="B2342" t="str">
            <v>990099300996</v>
          </cell>
          <cell r="C2342" t="str">
            <v>990</v>
          </cell>
          <cell r="D2342" t="str">
            <v>990099</v>
          </cell>
          <cell r="E2342" t="str">
            <v>حسابهاي انتظامي</v>
          </cell>
          <cell r="F2342" t="str">
            <v>اسناد تضميني دريافتي از كاركنان</v>
          </cell>
          <cell r="G2342" t="str">
            <v>300996</v>
          </cell>
          <cell r="H2342" t="str">
            <v>احمد واحد</v>
          </cell>
          <cell r="P2342" t="str">
            <v>999</v>
          </cell>
        </row>
        <row r="2343">
          <cell r="A2343">
            <v>9999</v>
          </cell>
          <cell r="B2343" t="str">
            <v>990099300998</v>
          </cell>
          <cell r="C2343" t="str">
            <v>990</v>
          </cell>
          <cell r="D2343" t="str">
            <v>990099</v>
          </cell>
          <cell r="E2343" t="str">
            <v>حسابهاي انتظامي</v>
          </cell>
          <cell r="F2343" t="str">
            <v>اسناد تضميني دريافتي از كاركنان</v>
          </cell>
          <cell r="G2343" t="str">
            <v>300998</v>
          </cell>
          <cell r="H2343" t="str">
            <v>محسن مختاروند</v>
          </cell>
          <cell r="P2343" t="str">
            <v>999</v>
          </cell>
        </row>
        <row r="2344">
          <cell r="A2344">
            <v>9999</v>
          </cell>
          <cell r="B2344" t="str">
            <v>990099300034</v>
          </cell>
          <cell r="C2344" t="str">
            <v>990</v>
          </cell>
          <cell r="D2344" t="str">
            <v>990099</v>
          </cell>
          <cell r="E2344" t="str">
            <v>حسابهاي انتظامي</v>
          </cell>
          <cell r="F2344" t="str">
            <v>اسناد تضميني دريافتي از كاركنان</v>
          </cell>
          <cell r="G2344" t="str">
            <v>300034</v>
          </cell>
          <cell r="H2344" t="str">
            <v>ابراهيم يوسف آبادي حامد</v>
          </cell>
          <cell r="P2344" t="str">
            <v>999</v>
          </cell>
        </row>
        <row r="2345">
          <cell r="A2345">
            <v>9999</v>
          </cell>
          <cell r="B2345" t="str">
            <v>990099300045</v>
          </cell>
          <cell r="C2345" t="str">
            <v>990</v>
          </cell>
          <cell r="D2345" t="str">
            <v>990099</v>
          </cell>
          <cell r="E2345" t="str">
            <v>حسابهاي انتظامي</v>
          </cell>
          <cell r="F2345" t="str">
            <v>اسناد تضميني دريافتي از كاركنان</v>
          </cell>
          <cell r="G2345" t="str">
            <v>300045</v>
          </cell>
          <cell r="H2345" t="str">
            <v>يظهري سيد رضا</v>
          </cell>
          <cell r="P2345" t="str">
            <v>999</v>
          </cell>
        </row>
        <row r="2346">
          <cell r="A2346">
            <v>9999</v>
          </cell>
          <cell r="B2346" t="str">
            <v>990099300097</v>
          </cell>
          <cell r="C2346" t="str">
            <v>990</v>
          </cell>
          <cell r="D2346" t="str">
            <v>990099</v>
          </cell>
          <cell r="E2346" t="str">
            <v>حسابهاي انتظامي</v>
          </cell>
          <cell r="F2346" t="str">
            <v>اسناد تضميني دريافتي از كاركنان</v>
          </cell>
          <cell r="G2346" t="str">
            <v>300097</v>
          </cell>
          <cell r="H2346" t="str">
            <v>سيد حسن اميريعقوبي تبريز</v>
          </cell>
          <cell r="P2346" t="str">
            <v>999</v>
          </cell>
        </row>
        <row r="2347">
          <cell r="A2347">
            <v>9999</v>
          </cell>
          <cell r="B2347" t="str">
            <v>990099300212</v>
          </cell>
          <cell r="C2347" t="str">
            <v>990</v>
          </cell>
          <cell r="D2347" t="str">
            <v>990099</v>
          </cell>
          <cell r="E2347" t="str">
            <v>حسابهاي انتظامي</v>
          </cell>
          <cell r="F2347" t="str">
            <v>اسناد تضميني دريافتي از كاركنان</v>
          </cell>
          <cell r="G2347" t="str">
            <v>300212</v>
          </cell>
          <cell r="H2347" t="str">
            <v>پيمان نعمتي</v>
          </cell>
          <cell r="P2347" t="str">
            <v>999</v>
          </cell>
        </row>
        <row r="2348">
          <cell r="A2348">
            <v>9999</v>
          </cell>
          <cell r="B2348" t="str">
            <v>990099300194</v>
          </cell>
          <cell r="C2348" t="str">
            <v>990</v>
          </cell>
          <cell r="D2348" t="str">
            <v>990099</v>
          </cell>
          <cell r="E2348" t="str">
            <v>حسابهاي انتظامي</v>
          </cell>
          <cell r="F2348" t="str">
            <v>اسناد تضميني دريافتي از كاركنان</v>
          </cell>
          <cell r="G2348" t="str">
            <v>300194</v>
          </cell>
          <cell r="H2348" t="str">
            <v>كارگر شهرام</v>
          </cell>
          <cell r="P2348" t="str">
            <v>999</v>
          </cell>
        </row>
        <row r="2349">
          <cell r="A2349">
            <v>9999</v>
          </cell>
          <cell r="B2349" t="str">
            <v>990099300987</v>
          </cell>
          <cell r="C2349" t="str">
            <v>990</v>
          </cell>
          <cell r="D2349" t="str">
            <v>990099</v>
          </cell>
          <cell r="E2349" t="str">
            <v>حسابهاي انتظامي</v>
          </cell>
          <cell r="F2349" t="str">
            <v>اسناد تضميني دريافتي از كاركنان</v>
          </cell>
          <cell r="G2349" t="str">
            <v>300987</v>
          </cell>
          <cell r="H2349" t="str">
            <v>محسن جعفرنژاد</v>
          </cell>
          <cell r="P2349" t="str">
            <v>999</v>
          </cell>
        </row>
        <row r="2350">
          <cell r="A2350">
            <v>9999</v>
          </cell>
          <cell r="B2350" t="str">
            <v>990099300072</v>
          </cell>
          <cell r="C2350" t="str">
            <v>990</v>
          </cell>
          <cell r="D2350" t="str">
            <v>990099</v>
          </cell>
          <cell r="E2350" t="str">
            <v>حسابهاي انتظامي</v>
          </cell>
          <cell r="F2350" t="str">
            <v>اسناد تضميني دريافتي از كاركنان</v>
          </cell>
          <cell r="G2350" t="str">
            <v>300072</v>
          </cell>
          <cell r="H2350" t="str">
            <v>داوري مجد محمدرضا</v>
          </cell>
          <cell r="P2350" t="str">
            <v>999</v>
          </cell>
        </row>
        <row r="2351">
          <cell r="A2351">
            <v>9999</v>
          </cell>
          <cell r="B2351" t="str">
            <v>990099300087</v>
          </cell>
          <cell r="C2351" t="str">
            <v>990</v>
          </cell>
          <cell r="D2351" t="str">
            <v>990099</v>
          </cell>
          <cell r="E2351" t="str">
            <v>حسابهاي انتظامي</v>
          </cell>
          <cell r="F2351" t="str">
            <v>اسناد تضميني دريافتي از كاركنان</v>
          </cell>
          <cell r="G2351" t="str">
            <v>300087</v>
          </cell>
          <cell r="H2351" t="str">
            <v>مهدي زاده علوي عليرضا</v>
          </cell>
          <cell r="P2351" t="str">
            <v>999</v>
          </cell>
        </row>
        <row r="2352">
          <cell r="A2352">
            <v>9999</v>
          </cell>
          <cell r="B2352" t="str">
            <v>990099300158</v>
          </cell>
          <cell r="C2352" t="str">
            <v>990</v>
          </cell>
          <cell r="D2352" t="str">
            <v>990099</v>
          </cell>
          <cell r="E2352" t="str">
            <v>حسابهاي انتظامي</v>
          </cell>
          <cell r="F2352" t="str">
            <v>اسناد تضميني دريافتي از كاركنان</v>
          </cell>
          <cell r="G2352" t="str">
            <v>300158</v>
          </cell>
          <cell r="H2352" t="str">
            <v>تقي پور متقيان نوبري رحيم</v>
          </cell>
          <cell r="P2352" t="str">
            <v>999</v>
          </cell>
        </row>
        <row r="2353">
          <cell r="A2353">
            <v>9999</v>
          </cell>
          <cell r="B2353" t="str">
            <v>990099300159</v>
          </cell>
          <cell r="C2353" t="str">
            <v>990</v>
          </cell>
          <cell r="D2353" t="str">
            <v>990099</v>
          </cell>
          <cell r="E2353" t="str">
            <v>حسابهاي انتظامي</v>
          </cell>
          <cell r="F2353" t="str">
            <v>اسناد تضميني دريافتي از كاركنان</v>
          </cell>
          <cell r="G2353" t="str">
            <v>300159</v>
          </cell>
          <cell r="H2353" t="str">
            <v>شيرزاده اكبر</v>
          </cell>
          <cell r="P2353" t="str">
            <v>999</v>
          </cell>
        </row>
        <row r="2354">
          <cell r="A2354">
            <v>9999</v>
          </cell>
          <cell r="B2354" t="str">
            <v>990099300191</v>
          </cell>
          <cell r="C2354" t="str">
            <v>990</v>
          </cell>
          <cell r="D2354" t="str">
            <v>990099</v>
          </cell>
          <cell r="E2354" t="str">
            <v>حسابهاي انتظامي</v>
          </cell>
          <cell r="F2354" t="str">
            <v>اسناد تضميني دريافتي از كاركنان</v>
          </cell>
          <cell r="G2354" t="str">
            <v>300191</v>
          </cell>
          <cell r="H2354" t="str">
            <v>باقر قازيار رشيد</v>
          </cell>
          <cell r="P2354" t="str">
            <v>999</v>
          </cell>
        </row>
        <row r="2355">
          <cell r="A2355">
            <v>9999</v>
          </cell>
          <cell r="B2355" t="str">
            <v>990099300198</v>
          </cell>
          <cell r="C2355" t="str">
            <v>990</v>
          </cell>
          <cell r="D2355" t="str">
            <v>990099</v>
          </cell>
          <cell r="E2355" t="str">
            <v>حسابهاي انتظامي</v>
          </cell>
          <cell r="F2355" t="str">
            <v>اسناد تضميني دريافتي از كاركنان</v>
          </cell>
          <cell r="G2355" t="str">
            <v>300198</v>
          </cell>
          <cell r="H2355" t="str">
            <v>ميرزائي شكور</v>
          </cell>
          <cell r="P2355" t="str">
            <v>999</v>
          </cell>
        </row>
        <row r="2356">
          <cell r="A2356">
            <v>9999</v>
          </cell>
          <cell r="B2356" t="str">
            <v>990099300201</v>
          </cell>
          <cell r="C2356" t="str">
            <v>990</v>
          </cell>
          <cell r="D2356" t="str">
            <v>990099</v>
          </cell>
          <cell r="E2356" t="str">
            <v>حسابهاي انتظامي</v>
          </cell>
          <cell r="F2356" t="str">
            <v>اسناد تضميني دريافتي از كاركنان</v>
          </cell>
          <cell r="G2356" t="str">
            <v>300201</v>
          </cell>
          <cell r="H2356" t="str">
            <v>حسين زاده فرد سجاد</v>
          </cell>
          <cell r="P2356" t="str">
            <v>999</v>
          </cell>
        </row>
        <row r="2357">
          <cell r="A2357">
            <v>9999</v>
          </cell>
          <cell r="B2357" t="str">
            <v>990099300215</v>
          </cell>
          <cell r="C2357" t="str">
            <v>990</v>
          </cell>
          <cell r="D2357" t="str">
            <v>990099</v>
          </cell>
          <cell r="E2357" t="str">
            <v>حسابهاي انتظامي</v>
          </cell>
          <cell r="F2357" t="str">
            <v>اسناد تضميني دريافتي از كاركنان</v>
          </cell>
          <cell r="G2357" t="str">
            <v>300215</v>
          </cell>
          <cell r="H2357" t="str">
            <v>هژبر جواد</v>
          </cell>
          <cell r="P2357" t="str">
            <v>999</v>
          </cell>
        </row>
        <row r="2358">
          <cell r="A2358">
            <v>9999</v>
          </cell>
          <cell r="B2358" t="str">
            <v>990099300220</v>
          </cell>
          <cell r="C2358" t="str">
            <v>990</v>
          </cell>
          <cell r="D2358" t="str">
            <v>990099</v>
          </cell>
          <cell r="E2358" t="str">
            <v>حسابهاي انتظامي</v>
          </cell>
          <cell r="F2358" t="str">
            <v>اسناد تضميني دريافتي از كاركنان</v>
          </cell>
          <cell r="G2358" t="str">
            <v>300220</v>
          </cell>
          <cell r="H2358" t="str">
            <v>صحت مند قره بابا يوسف</v>
          </cell>
          <cell r="P2358" t="str">
            <v>999</v>
          </cell>
        </row>
        <row r="2359">
          <cell r="A2359">
            <v>9999</v>
          </cell>
          <cell r="B2359" t="str">
            <v>990099300245</v>
          </cell>
          <cell r="C2359" t="str">
            <v>990</v>
          </cell>
          <cell r="D2359" t="str">
            <v>990099</v>
          </cell>
          <cell r="E2359" t="str">
            <v>حسابهاي انتظامي</v>
          </cell>
          <cell r="F2359" t="str">
            <v>اسناد تضميني دريافتي از كاركنان</v>
          </cell>
          <cell r="G2359" t="str">
            <v>300245</v>
          </cell>
          <cell r="H2359" t="str">
            <v>غفاري افشرد كريم</v>
          </cell>
          <cell r="P2359" t="str">
            <v>999</v>
          </cell>
        </row>
        <row r="2360">
          <cell r="A2360">
            <v>9999</v>
          </cell>
          <cell r="B2360" t="str">
            <v>990099300248</v>
          </cell>
          <cell r="C2360" t="str">
            <v>990</v>
          </cell>
          <cell r="D2360" t="str">
            <v>990099</v>
          </cell>
          <cell r="E2360" t="str">
            <v>حسابهاي انتظامي</v>
          </cell>
          <cell r="F2360" t="str">
            <v>اسناد تضميني دريافتي از كاركنان</v>
          </cell>
          <cell r="G2360" t="str">
            <v>300248</v>
          </cell>
          <cell r="H2360" t="str">
            <v>واحدي باويل محمدحسين</v>
          </cell>
          <cell r="P2360" t="str">
            <v>999</v>
          </cell>
        </row>
        <row r="2361">
          <cell r="A2361">
            <v>9999</v>
          </cell>
          <cell r="B2361" t="str">
            <v>990099300256</v>
          </cell>
          <cell r="C2361" t="str">
            <v>990</v>
          </cell>
          <cell r="D2361" t="str">
            <v>990099</v>
          </cell>
          <cell r="E2361" t="str">
            <v>حسابهاي انتظامي</v>
          </cell>
          <cell r="F2361" t="str">
            <v>اسناد تضميني دريافتي از كاركنان</v>
          </cell>
          <cell r="G2361" t="str">
            <v>300256</v>
          </cell>
          <cell r="H2361" t="str">
            <v>نادري بركجه پرويز</v>
          </cell>
          <cell r="P2361" t="str">
            <v>999</v>
          </cell>
        </row>
        <row r="2362">
          <cell r="A2362">
            <v>9999</v>
          </cell>
          <cell r="B2362" t="str">
            <v>990099300266</v>
          </cell>
          <cell r="C2362" t="str">
            <v>990</v>
          </cell>
          <cell r="D2362" t="str">
            <v>990099</v>
          </cell>
          <cell r="E2362" t="str">
            <v>حسابهاي انتظامي</v>
          </cell>
          <cell r="F2362" t="str">
            <v>اسناد تضميني دريافتي از كاركنان</v>
          </cell>
          <cell r="G2362" t="str">
            <v>300266</v>
          </cell>
          <cell r="H2362" t="str">
            <v>عطايان حسن</v>
          </cell>
          <cell r="P2362" t="str">
            <v>999</v>
          </cell>
        </row>
        <row r="2363">
          <cell r="A2363">
            <v>9999</v>
          </cell>
          <cell r="B2363" t="str">
            <v>990099300981</v>
          </cell>
          <cell r="C2363" t="str">
            <v>990</v>
          </cell>
          <cell r="D2363" t="str">
            <v>990099</v>
          </cell>
          <cell r="E2363" t="str">
            <v>حسابهاي انتظامي</v>
          </cell>
          <cell r="F2363" t="str">
            <v>اسناد تضميني دريافتي از كاركنان</v>
          </cell>
          <cell r="G2363" t="str">
            <v>300981</v>
          </cell>
          <cell r="H2363" t="str">
            <v>يونس تيزقدم</v>
          </cell>
          <cell r="P2363" t="str">
            <v>999</v>
          </cell>
        </row>
        <row r="2364">
          <cell r="A2364">
            <v>9999</v>
          </cell>
          <cell r="B2364" t="str">
            <v>990099300992</v>
          </cell>
          <cell r="C2364" t="str">
            <v>990</v>
          </cell>
          <cell r="D2364" t="str">
            <v>990099</v>
          </cell>
          <cell r="E2364" t="str">
            <v>حسابهاي انتظامي</v>
          </cell>
          <cell r="F2364" t="str">
            <v>اسناد تضميني دريافتي از كاركنان</v>
          </cell>
          <cell r="G2364" t="str">
            <v>300992</v>
          </cell>
          <cell r="H2364" t="str">
            <v>سعيد حسين پور</v>
          </cell>
          <cell r="P2364" t="str">
            <v>999</v>
          </cell>
        </row>
        <row r="2365">
          <cell r="A2365">
            <v>9999</v>
          </cell>
          <cell r="B2365" t="str">
            <v>990099300048</v>
          </cell>
          <cell r="C2365" t="str">
            <v>990</v>
          </cell>
          <cell r="D2365" t="str">
            <v>990099</v>
          </cell>
          <cell r="E2365" t="str">
            <v>حسابهاي انتظامي</v>
          </cell>
          <cell r="F2365" t="str">
            <v>اسناد تضميني دريافتي از كاركنان</v>
          </cell>
          <cell r="G2365" t="str">
            <v>300048</v>
          </cell>
          <cell r="H2365" t="str">
            <v>ممي پور بارنجي سعيد</v>
          </cell>
          <cell r="P2365" t="str">
            <v>999</v>
          </cell>
        </row>
        <row r="2366">
          <cell r="A2366">
            <v>9999</v>
          </cell>
          <cell r="B2366" t="str">
            <v>990099300997</v>
          </cell>
          <cell r="C2366" t="str">
            <v>990</v>
          </cell>
          <cell r="D2366" t="str">
            <v>990099</v>
          </cell>
          <cell r="E2366" t="str">
            <v>حسابهاي انتظامي</v>
          </cell>
          <cell r="F2366" t="str">
            <v>اسناد تضميني دريافتي از كاركنان</v>
          </cell>
          <cell r="G2366" t="str">
            <v>300997</v>
          </cell>
          <cell r="H2366" t="str">
            <v>نادر سليماني</v>
          </cell>
          <cell r="P2366" t="str">
            <v>999</v>
          </cell>
        </row>
        <row r="2367">
          <cell r="A2367">
            <v>0</v>
          </cell>
          <cell r="B2367" t="str">
            <v>991001</v>
          </cell>
          <cell r="C2367" t="str">
            <v>991</v>
          </cell>
          <cell r="D2367" t="str">
            <v>991001</v>
          </cell>
          <cell r="E2367" t="str">
            <v>طرف حسابهاي انتظامي</v>
          </cell>
          <cell r="F2367" t="str">
            <v>طرف حسابهاي انتظامي</v>
          </cell>
          <cell r="G2367">
            <v>0</v>
          </cell>
          <cell r="H2367">
            <v>0</v>
          </cell>
          <cell r="P2367" t="str">
            <v>0</v>
          </cell>
        </row>
        <row r="2368">
          <cell r="A2368">
            <v>0</v>
          </cell>
          <cell r="B2368">
            <v>0</v>
          </cell>
          <cell r="P2368">
            <v>0</v>
          </cell>
        </row>
        <row r="2369">
          <cell r="A2369">
            <v>0</v>
          </cell>
          <cell r="B2369">
            <v>0</v>
          </cell>
          <cell r="P2369">
            <v>0</v>
          </cell>
        </row>
        <row r="2370">
          <cell r="A2370">
            <v>0</v>
          </cell>
          <cell r="B2370">
            <v>0</v>
          </cell>
          <cell r="P2370">
            <v>0</v>
          </cell>
        </row>
        <row r="2371">
          <cell r="A2371">
            <v>0</v>
          </cell>
          <cell r="B2371">
            <v>0</v>
          </cell>
          <cell r="P2371">
            <v>0</v>
          </cell>
        </row>
        <row r="2372">
          <cell r="A2372">
            <v>0</v>
          </cell>
          <cell r="B2372">
            <v>0</v>
          </cell>
          <cell r="P2372">
            <v>0</v>
          </cell>
        </row>
        <row r="2373">
          <cell r="A2373">
            <v>0</v>
          </cell>
          <cell r="B2373">
            <v>0</v>
          </cell>
          <cell r="P2373">
            <v>0</v>
          </cell>
        </row>
        <row r="2374">
          <cell r="A2374">
            <v>0</v>
          </cell>
          <cell r="B2374">
            <v>0</v>
          </cell>
          <cell r="P2374">
            <v>0</v>
          </cell>
        </row>
        <row r="2375">
          <cell r="A2375">
            <v>0</v>
          </cell>
          <cell r="B2375">
            <v>0</v>
          </cell>
          <cell r="P2375">
            <v>0</v>
          </cell>
        </row>
        <row r="2376">
          <cell r="A2376">
            <v>0</v>
          </cell>
          <cell r="B2376">
            <v>0</v>
          </cell>
          <cell r="P2376">
            <v>0</v>
          </cell>
        </row>
        <row r="2377">
          <cell r="A2377">
            <v>0</v>
          </cell>
          <cell r="B2377">
            <v>0</v>
          </cell>
          <cell r="P2377">
            <v>0</v>
          </cell>
        </row>
        <row r="2378">
          <cell r="A2378">
            <v>0</v>
          </cell>
          <cell r="B2378">
            <v>0</v>
          </cell>
          <cell r="P2378">
            <v>0</v>
          </cell>
        </row>
        <row r="2379">
          <cell r="A2379">
            <v>0</v>
          </cell>
          <cell r="B2379">
            <v>0</v>
          </cell>
          <cell r="P2379">
            <v>0</v>
          </cell>
        </row>
        <row r="2380">
          <cell r="A2380">
            <v>0</v>
          </cell>
          <cell r="B2380">
            <v>0</v>
          </cell>
          <cell r="P2380">
            <v>0</v>
          </cell>
        </row>
        <row r="2381">
          <cell r="A2381">
            <v>0</v>
          </cell>
          <cell r="B2381">
            <v>0</v>
          </cell>
          <cell r="P2381">
            <v>0</v>
          </cell>
        </row>
        <row r="2382">
          <cell r="A2382">
            <v>0</v>
          </cell>
          <cell r="B2382">
            <v>0</v>
          </cell>
          <cell r="P2382">
            <v>0</v>
          </cell>
        </row>
        <row r="2383">
          <cell r="A2383">
            <v>0</v>
          </cell>
          <cell r="B2383">
            <v>0</v>
          </cell>
          <cell r="P2383">
            <v>0</v>
          </cell>
        </row>
        <row r="2384">
          <cell r="A2384">
            <v>0</v>
          </cell>
          <cell r="B2384">
            <v>0</v>
          </cell>
          <cell r="P2384">
            <v>0</v>
          </cell>
        </row>
        <row r="2385">
          <cell r="A2385">
            <v>0</v>
          </cell>
          <cell r="B2385">
            <v>0</v>
          </cell>
          <cell r="P2385">
            <v>0</v>
          </cell>
        </row>
        <row r="2386">
          <cell r="A2386">
            <v>0</v>
          </cell>
          <cell r="B2386">
            <v>0</v>
          </cell>
          <cell r="P2386">
            <v>0</v>
          </cell>
        </row>
        <row r="2387">
          <cell r="A2387">
            <v>0</v>
          </cell>
          <cell r="B2387">
            <v>0</v>
          </cell>
          <cell r="P2387">
            <v>0</v>
          </cell>
        </row>
        <row r="2388">
          <cell r="A2388">
            <v>0</v>
          </cell>
          <cell r="B2388">
            <v>0</v>
          </cell>
          <cell r="P2388">
            <v>0</v>
          </cell>
        </row>
        <row r="2389">
          <cell r="A2389">
            <v>0</v>
          </cell>
          <cell r="B2389">
            <v>0</v>
          </cell>
          <cell r="P2389">
            <v>0</v>
          </cell>
        </row>
        <row r="2390">
          <cell r="A2390">
            <v>0</v>
          </cell>
          <cell r="B2390">
            <v>0</v>
          </cell>
          <cell r="P2390">
            <v>0</v>
          </cell>
        </row>
        <row r="2391">
          <cell r="A2391">
            <v>0</v>
          </cell>
          <cell r="B2391">
            <v>0</v>
          </cell>
          <cell r="P2391">
            <v>0</v>
          </cell>
        </row>
        <row r="2392">
          <cell r="A2392">
            <v>0</v>
          </cell>
          <cell r="B2392">
            <v>0</v>
          </cell>
          <cell r="P2392">
            <v>0</v>
          </cell>
        </row>
        <row r="2393">
          <cell r="A2393">
            <v>0</v>
          </cell>
          <cell r="B2393">
            <v>0</v>
          </cell>
          <cell r="P2393">
            <v>0</v>
          </cell>
        </row>
        <row r="2394">
          <cell r="A2394">
            <v>0</v>
          </cell>
          <cell r="B2394">
            <v>0</v>
          </cell>
          <cell r="P2394">
            <v>0</v>
          </cell>
        </row>
        <row r="2395">
          <cell r="A2395">
            <v>0</v>
          </cell>
          <cell r="B2395">
            <v>0</v>
          </cell>
          <cell r="P2395">
            <v>0</v>
          </cell>
        </row>
        <row r="2396">
          <cell r="A2396">
            <v>0</v>
          </cell>
          <cell r="B2396">
            <v>0</v>
          </cell>
          <cell r="P2396">
            <v>0</v>
          </cell>
        </row>
        <row r="2397">
          <cell r="A2397">
            <v>0</v>
          </cell>
          <cell r="B2397">
            <v>0</v>
          </cell>
          <cell r="P2397">
            <v>0</v>
          </cell>
        </row>
        <row r="2398">
          <cell r="A2398">
            <v>0</v>
          </cell>
          <cell r="B2398">
            <v>0</v>
          </cell>
          <cell r="P2398">
            <v>0</v>
          </cell>
        </row>
        <row r="2399">
          <cell r="A2399">
            <v>0</v>
          </cell>
          <cell r="B2399">
            <v>0</v>
          </cell>
          <cell r="P2399">
            <v>0</v>
          </cell>
        </row>
        <row r="2400">
          <cell r="A2400">
            <v>0</v>
          </cell>
          <cell r="B2400">
            <v>0</v>
          </cell>
          <cell r="P2400">
            <v>0</v>
          </cell>
        </row>
        <row r="2401">
          <cell r="A2401">
            <v>0</v>
          </cell>
          <cell r="B2401">
            <v>0</v>
          </cell>
          <cell r="P2401">
            <v>0</v>
          </cell>
        </row>
        <row r="2402">
          <cell r="A2402">
            <v>0</v>
          </cell>
          <cell r="B2402">
            <v>0</v>
          </cell>
          <cell r="P2402">
            <v>0</v>
          </cell>
        </row>
        <row r="2403">
          <cell r="A2403">
            <v>0</v>
          </cell>
          <cell r="B2403">
            <v>0</v>
          </cell>
          <cell r="P2403">
            <v>0</v>
          </cell>
        </row>
        <row r="2404">
          <cell r="A2404">
            <v>0</v>
          </cell>
          <cell r="B2404">
            <v>0</v>
          </cell>
          <cell r="P2404">
            <v>0</v>
          </cell>
        </row>
        <row r="2405">
          <cell r="A2405">
            <v>0</v>
          </cell>
          <cell r="B2405">
            <v>0</v>
          </cell>
          <cell r="P2405">
            <v>0</v>
          </cell>
        </row>
        <row r="2406">
          <cell r="A2406">
            <v>0</v>
          </cell>
          <cell r="B2406">
            <v>0</v>
          </cell>
          <cell r="P2406">
            <v>0</v>
          </cell>
        </row>
        <row r="2407">
          <cell r="A2407">
            <v>0</v>
          </cell>
          <cell r="B2407">
            <v>0</v>
          </cell>
          <cell r="P2407">
            <v>0</v>
          </cell>
        </row>
        <row r="2408">
          <cell r="A2408">
            <v>0</v>
          </cell>
          <cell r="B2408">
            <v>0</v>
          </cell>
          <cell r="P2408">
            <v>0</v>
          </cell>
        </row>
        <row r="2409">
          <cell r="A2409">
            <v>0</v>
          </cell>
          <cell r="B2409">
            <v>0</v>
          </cell>
          <cell r="P2409">
            <v>0</v>
          </cell>
        </row>
        <row r="2410">
          <cell r="A2410">
            <v>0</v>
          </cell>
          <cell r="B2410">
            <v>0</v>
          </cell>
          <cell r="P2410">
            <v>0</v>
          </cell>
        </row>
        <row r="2411">
          <cell r="A2411">
            <v>0</v>
          </cell>
          <cell r="B2411">
            <v>0</v>
          </cell>
          <cell r="P2411">
            <v>0</v>
          </cell>
        </row>
        <row r="2412">
          <cell r="A2412">
            <v>0</v>
          </cell>
          <cell r="B2412">
            <v>0</v>
          </cell>
          <cell r="P2412">
            <v>0</v>
          </cell>
        </row>
        <row r="2413">
          <cell r="A2413">
            <v>0</v>
          </cell>
          <cell r="B2413">
            <v>0</v>
          </cell>
          <cell r="P2413">
            <v>0</v>
          </cell>
        </row>
        <row r="2414">
          <cell r="A2414">
            <v>0</v>
          </cell>
          <cell r="B2414">
            <v>0</v>
          </cell>
          <cell r="P2414">
            <v>0</v>
          </cell>
        </row>
        <row r="2415">
          <cell r="A2415">
            <v>0</v>
          </cell>
          <cell r="B2415">
            <v>0</v>
          </cell>
          <cell r="P2415">
            <v>0</v>
          </cell>
        </row>
        <row r="2416">
          <cell r="A2416">
            <v>0</v>
          </cell>
          <cell r="B2416">
            <v>0</v>
          </cell>
          <cell r="P2416">
            <v>0</v>
          </cell>
        </row>
        <row r="2417">
          <cell r="A2417">
            <v>0</v>
          </cell>
          <cell r="B2417">
            <v>0</v>
          </cell>
          <cell r="P2417">
            <v>0</v>
          </cell>
        </row>
        <row r="2418">
          <cell r="A2418">
            <v>0</v>
          </cell>
          <cell r="B2418">
            <v>0</v>
          </cell>
          <cell r="P2418">
            <v>0</v>
          </cell>
        </row>
        <row r="2419">
          <cell r="A2419">
            <v>0</v>
          </cell>
          <cell r="B2419">
            <v>0</v>
          </cell>
          <cell r="P2419">
            <v>0</v>
          </cell>
        </row>
        <row r="2420">
          <cell r="A2420">
            <v>0</v>
          </cell>
          <cell r="B2420">
            <v>0</v>
          </cell>
          <cell r="P2420">
            <v>0</v>
          </cell>
        </row>
        <row r="2421">
          <cell r="A2421">
            <v>0</v>
          </cell>
          <cell r="B2421">
            <v>0</v>
          </cell>
          <cell r="P2421">
            <v>0</v>
          </cell>
        </row>
        <row r="2422">
          <cell r="A2422">
            <v>0</v>
          </cell>
          <cell r="B2422">
            <v>0</v>
          </cell>
          <cell r="P2422">
            <v>0</v>
          </cell>
        </row>
        <row r="2423">
          <cell r="A2423">
            <v>0</v>
          </cell>
          <cell r="B2423">
            <v>0</v>
          </cell>
          <cell r="P2423">
            <v>0</v>
          </cell>
        </row>
        <row r="2424">
          <cell r="A2424">
            <v>0</v>
          </cell>
          <cell r="B2424">
            <v>0</v>
          </cell>
          <cell r="P2424">
            <v>0</v>
          </cell>
        </row>
        <row r="2425">
          <cell r="A2425">
            <v>0</v>
          </cell>
          <cell r="B2425">
            <v>0</v>
          </cell>
          <cell r="P2425">
            <v>0</v>
          </cell>
        </row>
        <row r="2426">
          <cell r="A2426">
            <v>0</v>
          </cell>
          <cell r="B2426">
            <v>0</v>
          </cell>
          <cell r="P2426">
            <v>0</v>
          </cell>
        </row>
        <row r="2427">
          <cell r="A2427">
            <v>0</v>
          </cell>
          <cell r="B2427">
            <v>0</v>
          </cell>
          <cell r="P2427">
            <v>0</v>
          </cell>
        </row>
        <row r="2428">
          <cell r="A2428">
            <v>0</v>
          </cell>
          <cell r="B2428">
            <v>0</v>
          </cell>
          <cell r="P2428">
            <v>0</v>
          </cell>
        </row>
        <row r="2429">
          <cell r="A2429">
            <v>0</v>
          </cell>
          <cell r="B2429">
            <v>0</v>
          </cell>
          <cell r="P2429">
            <v>0</v>
          </cell>
        </row>
        <row r="2430">
          <cell r="A2430">
            <v>0</v>
          </cell>
          <cell r="B2430">
            <v>0</v>
          </cell>
          <cell r="P2430">
            <v>0</v>
          </cell>
        </row>
        <row r="2431">
          <cell r="A2431">
            <v>0</v>
          </cell>
          <cell r="B2431">
            <v>0</v>
          </cell>
          <cell r="P2431">
            <v>0</v>
          </cell>
        </row>
        <row r="2432">
          <cell r="A2432">
            <v>0</v>
          </cell>
          <cell r="B2432">
            <v>0</v>
          </cell>
          <cell r="P2432">
            <v>0</v>
          </cell>
        </row>
        <row r="2433">
          <cell r="A2433">
            <v>0</v>
          </cell>
          <cell r="B2433">
            <v>0</v>
          </cell>
          <cell r="P2433">
            <v>0</v>
          </cell>
        </row>
        <row r="2434">
          <cell r="A2434">
            <v>0</v>
          </cell>
          <cell r="B2434">
            <v>0</v>
          </cell>
          <cell r="P2434">
            <v>0</v>
          </cell>
        </row>
        <row r="2435">
          <cell r="A2435">
            <v>0</v>
          </cell>
          <cell r="B2435">
            <v>0</v>
          </cell>
          <cell r="P2435">
            <v>0</v>
          </cell>
        </row>
        <row r="2436">
          <cell r="A2436">
            <v>0</v>
          </cell>
          <cell r="B2436">
            <v>0</v>
          </cell>
          <cell r="P2436">
            <v>0</v>
          </cell>
        </row>
        <row r="2437">
          <cell r="A2437">
            <v>0</v>
          </cell>
          <cell r="B2437">
            <v>0</v>
          </cell>
          <cell r="P2437">
            <v>0</v>
          </cell>
        </row>
        <row r="2438">
          <cell r="A2438">
            <v>0</v>
          </cell>
          <cell r="B2438">
            <v>0</v>
          </cell>
          <cell r="P2438">
            <v>0</v>
          </cell>
        </row>
        <row r="2439">
          <cell r="A2439">
            <v>0</v>
          </cell>
          <cell r="B2439">
            <v>0</v>
          </cell>
          <cell r="P2439">
            <v>0</v>
          </cell>
        </row>
        <row r="2440">
          <cell r="A2440">
            <v>0</v>
          </cell>
          <cell r="B2440">
            <v>0</v>
          </cell>
          <cell r="P2440">
            <v>0</v>
          </cell>
        </row>
        <row r="2441">
          <cell r="A2441">
            <v>0</v>
          </cell>
          <cell r="B2441">
            <v>0</v>
          </cell>
          <cell r="P2441">
            <v>0</v>
          </cell>
        </row>
        <row r="2442">
          <cell r="A2442">
            <v>0</v>
          </cell>
          <cell r="B2442">
            <v>0</v>
          </cell>
          <cell r="P2442">
            <v>0</v>
          </cell>
        </row>
        <row r="2443">
          <cell r="A2443">
            <v>0</v>
          </cell>
          <cell r="B2443">
            <v>0</v>
          </cell>
          <cell r="P2443">
            <v>0</v>
          </cell>
        </row>
        <row r="2444">
          <cell r="A2444">
            <v>0</v>
          </cell>
          <cell r="B2444">
            <v>0</v>
          </cell>
          <cell r="P2444">
            <v>0</v>
          </cell>
        </row>
        <row r="2445">
          <cell r="A2445">
            <v>0</v>
          </cell>
          <cell r="B2445">
            <v>0</v>
          </cell>
          <cell r="P2445">
            <v>0</v>
          </cell>
        </row>
        <row r="2446">
          <cell r="A2446">
            <v>0</v>
          </cell>
          <cell r="B2446">
            <v>0</v>
          </cell>
          <cell r="P2446">
            <v>0</v>
          </cell>
        </row>
        <row r="2447">
          <cell r="A2447">
            <v>0</v>
          </cell>
          <cell r="B2447">
            <v>0</v>
          </cell>
          <cell r="P2447">
            <v>0</v>
          </cell>
        </row>
        <row r="2448">
          <cell r="A2448">
            <v>0</v>
          </cell>
          <cell r="B2448">
            <v>0</v>
          </cell>
          <cell r="P2448">
            <v>0</v>
          </cell>
        </row>
        <row r="2449">
          <cell r="A2449">
            <v>0</v>
          </cell>
          <cell r="B2449">
            <v>0</v>
          </cell>
          <cell r="P2449">
            <v>0</v>
          </cell>
        </row>
        <row r="2450">
          <cell r="A2450">
            <v>0</v>
          </cell>
          <cell r="B2450">
            <v>0</v>
          </cell>
          <cell r="P2450">
            <v>0</v>
          </cell>
        </row>
        <row r="2451">
          <cell r="A2451">
            <v>0</v>
          </cell>
          <cell r="B2451">
            <v>0</v>
          </cell>
          <cell r="P2451">
            <v>0</v>
          </cell>
        </row>
        <row r="2452">
          <cell r="A2452">
            <v>0</v>
          </cell>
          <cell r="B2452">
            <v>0</v>
          </cell>
          <cell r="P2452">
            <v>0</v>
          </cell>
        </row>
        <row r="2453">
          <cell r="A2453">
            <v>0</v>
          </cell>
          <cell r="B2453">
            <v>0</v>
          </cell>
          <cell r="P2453">
            <v>0</v>
          </cell>
        </row>
        <row r="2454">
          <cell r="A2454">
            <v>0</v>
          </cell>
          <cell r="B2454">
            <v>0</v>
          </cell>
          <cell r="P2454">
            <v>0</v>
          </cell>
        </row>
        <row r="2455">
          <cell r="A2455">
            <v>0</v>
          </cell>
          <cell r="B2455">
            <v>0</v>
          </cell>
          <cell r="P2455">
            <v>0</v>
          </cell>
        </row>
        <row r="2456">
          <cell r="A2456">
            <v>0</v>
          </cell>
          <cell r="B2456">
            <v>0</v>
          </cell>
          <cell r="P2456">
            <v>0</v>
          </cell>
        </row>
        <row r="2457">
          <cell r="A2457">
            <v>0</v>
          </cell>
          <cell r="B2457">
            <v>0</v>
          </cell>
          <cell r="P2457">
            <v>0</v>
          </cell>
        </row>
        <row r="2458">
          <cell r="A2458">
            <v>0</v>
          </cell>
          <cell r="B2458">
            <v>0</v>
          </cell>
          <cell r="P2458">
            <v>0</v>
          </cell>
        </row>
        <row r="2459">
          <cell r="A2459">
            <v>0</v>
          </cell>
          <cell r="B2459">
            <v>0</v>
          </cell>
          <cell r="P2459">
            <v>0</v>
          </cell>
        </row>
        <row r="2460">
          <cell r="A2460">
            <v>0</v>
          </cell>
          <cell r="B2460">
            <v>0</v>
          </cell>
          <cell r="P2460">
            <v>0</v>
          </cell>
        </row>
        <row r="2461">
          <cell r="A2461">
            <v>0</v>
          </cell>
          <cell r="B2461">
            <v>0</v>
          </cell>
          <cell r="P2461">
            <v>0</v>
          </cell>
        </row>
        <row r="2462">
          <cell r="A2462">
            <v>0</v>
          </cell>
          <cell r="B2462">
            <v>0</v>
          </cell>
          <cell r="P2462">
            <v>0</v>
          </cell>
        </row>
        <row r="2463">
          <cell r="A2463">
            <v>0</v>
          </cell>
          <cell r="B2463">
            <v>0</v>
          </cell>
          <cell r="P2463">
            <v>0</v>
          </cell>
        </row>
        <row r="2464">
          <cell r="A2464">
            <v>0</v>
          </cell>
          <cell r="B2464">
            <v>0</v>
          </cell>
          <cell r="P2464">
            <v>0</v>
          </cell>
        </row>
        <row r="2465">
          <cell r="A2465">
            <v>0</v>
          </cell>
          <cell r="B2465">
            <v>0</v>
          </cell>
          <cell r="P2465">
            <v>0</v>
          </cell>
        </row>
        <row r="2466">
          <cell r="A2466">
            <v>0</v>
          </cell>
          <cell r="B2466">
            <v>0</v>
          </cell>
          <cell r="P2466">
            <v>0</v>
          </cell>
        </row>
        <row r="2467">
          <cell r="A2467">
            <v>0</v>
          </cell>
          <cell r="B2467">
            <v>0</v>
          </cell>
          <cell r="P2467">
            <v>0</v>
          </cell>
        </row>
        <row r="2468">
          <cell r="A2468">
            <v>0</v>
          </cell>
          <cell r="B2468">
            <v>0</v>
          </cell>
          <cell r="P2468">
            <v>0</v>
          </cell>
        </row>
        <row r="2469">
          <cell r="A2469">
            <v>0</v>
          </cell>
          <cell r="B2469">
            <v>0</v>
          </cell>
          <cell r="P2469">
            <v>0</v>
          </cell>
        </row>
        <row r="2470">
          <cell r="A2470">
            <v>0</v>
          </cell>
          <cell r="B2470">
            <v>0</v>
          </cell>
          <cell r="P2470">
            <v>0</v>
          </cell>
        </row>
        <row r="2471">
          <cell r="A2471">
            <v>0</v>
          </cell>
          <cell r="B2471">
            <v>0</v>
          </cell>
          <cell r="P2471">
            <v>0</v>
          </cell>
        </row>
        <row r="2472">
          <cell r="A2472">
            <v>0</v>
          </cell>
          <cell r="B2472">
            <v>0</v>
          </cell>
          <cell r="P2472">
            <v>0</v>
          </cell>
        </row>
        <row r="2473">
          <cell r="A2473">
            <v>0</v>
          </cell>
          <cell r="B2473">
            <v>0</v>
          </cell>
          <cell r="P2473">
            <v>0</v>
          </cell>
        </row>
        <row r="2474">
          <cell r="A2474">
            <v>0</v>
          </cell>
          <cell r="B2474">
            <v>0</v>
          </cell>
          <cell r="P2474">
            <v>0</v>
          </cell>
        </row>
        <row r="2475">
          <cell r="A2475">
            <v>0</v>
          </cell>
          <cell r="B2475">
            <v>0</v>
          </cell>
          <cell r="P2475">
            <v>0</v>
          </cell>
        </row>
        <row r="2476">
          <cell r="A2476">
            <v>0</v>
          </cell>
          <cell r="B2476">
            <v>0</v>
          </cell>
          <cell r="P2476">
            <v>0</v>
          </cell>
        </row>
        <row r="2477">
          <cell r="A2477">
            <v>0</v>
          </cell>
          <cell r="B2477">
            <v>0</v>
          </cell>
          <cell r="P2477">
            <v>0</v>
          </cell>
        </row>
        <row r="2478">
          <cell r="A2478">
            <v>0</v>
          </cell>
          <cell r="B2478">
            <v>0</v>
          </cell>
          <cell r="P2478">
            <v>0</v>
          </cell>
        </row>
        <row r="2479">
          <cell r="A2479">
            <v>0</v>
          </cell>
          <cell r="B2479">
            <v>0</v>
          </cell>
          <cell r="P2479">
            <v>0</v>
          </cell>
        </row>
        <row r="2480">
          <cell r="A2480">
            <v>0</v>
          </cell>
          <cell r="B2480">
            <v>0</v>
          </cell>
          <cell r="P2480">
            <v>0</v>
          </cell>
        </row>
        <row r="2481">
          <cell r="A2481">
            <v>0</v>
          </cell>
          <cell r="B2481">
            <v>0</v>
          </cell>
          <cell r="P2481">
            <v>0</v>
          </cell>
        </row>
        <row r="2482">
          <cell r="A2482">
            <v>0</v>
          </cell>
          <cell r="B2482">
            <v>0</v>
          </cell>
          <cell r="P2482">
            <v>0</v>
          </cell>
        </row>
        <row r="2483">
          <cell r="A2483">
            <v>0</v>
          </cell>
          <cell r="B2483">
            <v>0</v>
          </cell>
          <cell r="P2483">
            <v>0</v>
          </cell>
        </row>
        <row r="2484">
          <cell r="A2484">
            <v>0</v>
          </cell>
          <cell r="B2484">
            <v>0</v>
          </cell>
          <cell r="P2484">
            <v>0</v>
          </cell>
        </row>
        <row r="2485">
          <cell r="A2485">
            <v>0</v>
          </cell>
          <cell r="B2485">
            <v>0</v>
          </cell>
          <cell r="P2485">
            <v>0</v>
          </cell>
        </row>
        <row r="2486">
          <cell r="A2486">
            <v>0</v>
          </cell>
          <cell r="B2486">
            <v>0</v>
          </cell>
          <cell r="P2486">
            <v>0</v>
          </cell>
        </row>
        <row r="2487">
          <cell r="A2487">
            <v>0</v>
          </cell>
          <cell r="B2487">
            <v>0</v>
          </cell>
          <cell r="P2487">
            <v>0</v>
          </cell>
        </row>
        <row r="2488">
          <cell r="A2488">
            <v>0</v>
          </cell>
          <cell r="B2488">
            <v>0</v>
          </cell>
          <cell r="P2488">
            <v>0</v>
          </cell>
        </row>
        <row r="2489">
          <cell r="A2489">
            <v>0</v>
          </cell>
          <cell r="B2489">
            <v>0</v>
          </cell>
          <cell r="P2489">
            <v>0</v>
          </cell>
        </row>
        <row r="2490">
          <cell r="A2490">
            <v>0</v>
          </cell>
          <cell r="B2490">
            <v>0</v>
          </cell>
          <cell r="P2490">
            <v>0</v>
          </cell>
        </row>
        <row r="2491">
          <cell r="A2491">
            <v>0</v>
          </cell>
          <cell r="B2491">
            <v>0</v>
          </cell>
          <cell r="P2491">
            <v>0</v>
          </cell>
        </row>
        <row r="2492">
          <cell r="A2492">
            <v>0</v>
          </cell>
          <cell r="B2492">
            <v>0</v>
          </cell>
          <cell r="P2492">
            <v>0</v>
          </cell>
        </row>
        <row r="2493">
          <cell r="A2493">
            <v>0</v>
          </cell>
          <cell r="B2493">
            <v>0</v>
          </cell>
          <cell r="P2493">
            <v>0</v>
          </cell>
        </row>
        <row r="2494">
          <cell r="A2494">
            <v>0</v>
          </cell>
          <cell r="B2494">
            <v>0</v>
          </cell>
          <cell r="P2494">
            <v>0</v>
          </cell>
        </row>
        <row r="2495">
          <cell r="A2495">
            <v>0</v>
          </cell>
          <cell r="B2495">
            <v>0</v>
          </cell>
          <cell r="P2495">
            <v>0</v>
          </cell>
        </row>
        <row r="2496">
          <cell r="A2496">
            <v>0</v>
          </cell>
          <cell r="B2496">
            <v>0</v>
          </cell>
          <cell r="P2496">
            <v>0</v>
          </cell>
        </row>
        <row r="2497">
          <cell r="A2497">
            <v>0</v>
          </cell>
          <cell r="B2497">
            <v>0</v>
          </cell>
          <cell r="P2497">
            <v>0</v>
          </cell>
        </row>
        <row r="2498">
          <cell r="A2498">
            <v>0</v>
          </cell>
          <cell r="B2498">
            <v>0</v>
          </cell>
          <cell r="P2498">
            <v>0</v>
          </cell>
        </row>
        <row r="2499">
          <cell r="A2499">
            <v>0</v>
          </cell>
          <cell r="B2499">
            <v>0</v>
          </cell>
          <cell r="P2499">
            <v>0</v>
          </cell>
        </row>
        <row r="2500">
          <cell r="A2500">
            <v>0</v>
          </cell>
          <cell r="B2500">
            <v>0</v>
          </cell>
          <cell r="P2500">
            <v>0</v>
          </cell>
        </row>
        <row r="2501">
          <cell r="A2501">
            <v>0</v>
          </cell>
          <cell r="B2501">
            <v>0</v>
          </cell>
          <cell r="P2501">
            <v>0</v>
          </cell>
        </row>
        <row r="2502">
          <cell r="A2502">
            <v>0</v>
          </cell>
          <cell r="B2502">
            <v>0</v>
          </cell>
          <cell r="P2502">
            <v>0</v>
          </cell>
        </row>
        <row r="2503">
          <cell r="A2503">
            <v>0</v>
          </cell>
          <cell r="B2503">
            <v>0</v>
          </cell>
          <cell r="P2503">
            <v>0</v>
          </cell>
        </row>
        <row r="2504">
          <cell r="A2504">
            <v>0</v>
          </cell>
          <cell r="B2504">
            <v>0</v>
          </cell>
          <cell r="P2504">
            <v>0</v>
          </cell>
        </row>
        <row r="2505">
          <cell r="A2505">
            <v>0</v>
          </cell>
          <cell r="B2505">
            <v>0</v>
          </cell>
          <cell r="P2505">
            <v>0</v>
          </cell>
        </row>
        <row r="2506">
          <cell r="A2506">
            <v>0</v>
          </cell>
          <cell r="B2506">
            <v>0</v>
          </cell>
          <cell r="P2506">
            <v>0</v>
          </cell>
        </row>
        <row r="2507">
          <cell r="A2507">
            <v>0</v>
          </cell>
          <cell r="B2507">
            <v>0</v>
          </cell>
          <cell r="P2507">
            <v>0</v>
          </cell>
        </row>
        <row r="2508">
          <cell r="A2508">
            <v>0</v>
          </cell>
          <cell r="B2508">
            <v>0</v>
          </cell>
          <cell r="P2508">
            <v>0</v>
          </cell>
        </row>
        <row r="2509">
          <cell r="A2509">
            <v>0</v>
          </cell>
          <cell r="B2509">
            <v>0</v>
          </cell>
          <cell r="P2509">
            <v>0</v>
          </cell>
        </row>
        <row r="2510">
          <cell r="A2510">
            <v>0</v>
          </cell>
          <cell r="B2510">
            <v>0</v>
          </cell>
          <cell r="P2510">
            <v>0</v>
          </cell>
        </row>
        <row r="2511">
          <cell r="A2511">
            <v>0</v>
          </cell>
          <cell r="B2511">
            <v>0</v>
          </cell>
          <cell r="P2511">
            <v>0</v>
          </cell>
        </row>
        <row r="2512">
          <cell r="A2512">
            <v>0</v>
          </cell>
          <cell r="B2512">
            <v>0</v>
          </cell>
          <cell r="P2512">
            <v>0</v>
          </cell>
        </row>
        <row r="2513">
          <cell r="A2513">
            <v>0</v>
          </cell>
          <cell r="B2513">
            <v>0</v>
          </cell>
          <cell r="P2513">
            <v>0</v>
          </cell>
        </row>
        <row r="2514">
          <cell r="A2514">
            <v>0</v>
          </cell>
          <cell r="B2514">
            <v>0</v>
          </cell>
          <cell r="P2514">
            <v>0</v>
          </cell>
        </row>
        <row r="2515">
          <cell r="A2515">
            <v>0</v>
          </cell>
          <cell r="B2515">
            <v>0</v>
          </cell>
          <cell r="P2515">
            <v>0</v>
          </cell>
        </row>
        <row r="2516">
          <cell r="A2516">
            <v>0</v>
          </cell>
          <cell r="B2516">
            <v>0</v>
          </cell>
          <cell r="P2516">
            <v>0</v>
          </cell>
        </row>
        <row r="2517">
          <cell r="A2517">
            <v>0</v>
          </cell>
          <cell r="B2517">
            <v>0</v>
          </cell>
          <cell r="P2517">
            <v>0</v>
          </cell>
        </row>
        <row r="2518">
          <cell r="A2518">
            <v>0</v>
          </cell>
          <cell r="B2518">
            <v>0</v>
          </cell>
          <cell r="P2518">
            <v>0</v>
          </cell>
        </row>
        <row r="2519">
          <cell r="A2519">
            <v>0</v>
          </cell>
          <cell r="B2519">
            <v>0</v>
          </cell>
          <cell r="P2519">
            <v>0</v>
          </cell>
        </row>
        <row r="2520">
          <cell r="A2520">
            <v>0</v>
          </cell>
          <cell r="B2520">
            <v>0</v>
          </cell>
          <cell r="P2520">
            <v>0</v>
          </cell>
        </row>
        <row r="2521">
          <cell r="A2521">
            <v>0</v>
          </cell>
          <cell r="B2521">
            <v>0</v>
          </cell>
          <cell r="P2521">
            <v>0</v>
          </cell>
        </row>
        <row r="2522">
          <cell r="A2522">
            <v>0</v>
          </cell>
          <cell r="B2522">
            <v>0</v>
          </cell>
          <cell r="P2522">
            <v>0</v>
          </cell>
        </row>
        <row r="2523">
          <cell r="A2523">
            <v>0</v>
          </cell>
          <cell r="B2523">
            <v>0</v>
          </cell>
          <cell r="P2523">
            <v>0</v>
          </cell>
        </row>
        <row r="2524">
          <cell r="A2524">
            <v>0</v>
          </cell>
          <cell r="B2524">
            <v>0</v>
          </cell>
          <cell r="P2524">
            <v>0</v>
          </cell>
        </row>
        <row r="2525">
          <cell r="A2525">
            <v>0</v>
          </cell>
          <cell r="B2525">
            <v>0</v>
          </cell>
          <cell r="P2525">
            <v>0</v>
          </cell>
        </row>
        <row r="2526">
          <cell r="A2526">
            <v>0</v>
          </cell>
          <cell r="B2526">
            <v>0</v>
          </cell>
          <cell r="P2526">
            <v>0</v>
          </cell>
        </row>
        <row r="2527">
          <cell r="A2527">
            <v>0</v>
          </cell>
          <cell r="B2527">
            <v>0</v>
          </cell>
          <cell r="P2527">
            <v>0</v>
          </cell>
        </row>
        <row r="2528">
          <cell r="A2528">
            <v>0</v>
          </cell>
          <cell r="B2528">
            <v>0</v>
          </cell>
          <cell r="P2528">
            <v>0</v>
          </cell>
        </row>
        <row r="2529">
          <cell r="A2529">
            <v>0</v>
          </cell>
          <cell r="B2529">
            <v>0</v>
          </cell>
          <cell r="P2529">
            <v>0</v>
          </cell>
        </row>
        <row r="2530">
          <cell r="A2530">
            <v>0</v>
          </cell>
          <cell r="B2530">
            <v>0</v>
          </cell>
          <cell r="P2530">
            <v>0</v>
          </cell>
        </row>
        <row r="2531">
          <cell r="A2531">
            <v>0</v>
          </cell>
          <cell r="B2531">
            <v>0</v>
          </cell>
          <cell r="P2531">
            <v>0</v>
          </cell>
        </row>
        <row r="2532">
          <cell r="A2532">
            <v>0</v>
          </cell>
          <cell r="B2532">
            <v>0</v>
          </cell>
          <cell r="P2532">
            <v>0</v>
          </cell>
        </row>
        <row r="2533">
          <cell r="A2533">
            <v>0</v>
          </cell>
          <cell r="B2533">
            <v>0</v>
          </cell>
          <cell r="P2533">
            <v>0</v>
          </cell>
        </row>
        <row r="2534">
          <cell r="A2534">
            <v>0</v>
          </cell>
          <cell r="B2534">
            <v>0</v>
          </cell>
          <cell r="P2534">
            <v>0</v>
          </cell>
        </row>
        <row r="2535">
          <cell r="A2535">
            <v>0</v>
          </cell>
          <cell r="B2535">
            <v>0</v>
          </cell>
          <cell r="P2535">
            <v>0</v>
          </cell>
        </row>
        <row r="2536">
          <cell r="A2536">
            <v>0</v>
          </cell>
          <cell r="B2536">
            <v>0</v>
          </cell>
          <cell r="P2536">
            <v>0</v>
          </cell>
        </row>
        <row r="2537">
          <cell r="A2537">
            <v>0</v>
          </cell>
          <cell r="B2537">
            <v>0</v>
          </cell>
          <cell r="P2537">
            <v>0</v>
          </cell>
        </row>
        <row r="2538">
          <cell r="A2538">
            <v>0</v>
          </cell>
          <cell r="B2538">
            <v>0</v>
          </cell>
          <cell r="P2538">
            <v>0</v>
          </cell>
        </row>
        <row r="2539">
          <cell r="A2539">
            <v>0</v>
          </cell>
          <cell r="B2539">
            <v>0</v>
          </cell>
          <cell r="P2539">
            <v>0</v>
          </cell>
        </row>
        <row r="2540">
          <cell r="A2540">
            <v>0</v>
          </cell>
          <cell r="B2540">
            <v>0</v>
          </cell>
          <cell r="P2540">
            <v>0</v>
          </cell>
        </row>
        <row r="2541">
          <cell r="A2541">
            <v>0</v>
          </cell>
          <cell r="B2541">
            <v>0</v>
          </cell>
          <cell r="P2541">
            <v>0</v>
          </cell>
        </row>
        <row r="2542">
          <cell r="A2542">
            <v>0</v>
          </cell>
          <cell r="B2542">
            <v>0</v>
          </cell>
          <cell r="P2542">
            <v>0</v>
          </cell>
        </row>
        <row r="2543">
          <cell r="A2543">
            <v>0</v>
          </cell>
          <cell r="B2543">
            <v>0</v>
          </cell>
          <cell r="P2543">
            <v>0</v>
          </cell>
        </row>
        <row r="2544">
          <cell r="A2544">
            <v>0</v>
          </cell>
          <cell r="B2544">
            <v>0</v>
          </cell>
          <cell r="P2544">
            <v>0</v>
          </cell>
        </row>
        <row r="2545">
          <cell r="A2545">
            <v>0</v>
          </cell>
          <cell r="B2545">
            <v>0</v>
          </cell>
          <cell r="P2545">
            <v>0</v>
          </cell>
        </row>
        <row r="2546">
          <cell r="A2546">
            <v>0</v>
          </cell>
          <cell r="B2546">
            <v>0</v>
          </cell>
          <cell r="P2546">
            <v>0</v>
          </cell>
        </row>
        <row r="2547">
          <cell r="A2547">
            <v>0</v>
          </cell>
          <cell r="B2547">
            <v>0</v>
          </cell>
          <cell r="P2547">
            <v>0</v>
          </cell>
        </row>
        <row r="2548">
          <cell r="A2548">
            <v>0</v>
          </cell>
          <cell r="B2548">
            <v>0</v>
          </cell>
          <cell r="P2548">
            <v>0</v>
          </cell>
        </row>
        <row r="2549">
          <cell r="A2549">
            <v>0</v>
          </cell>
          <cell r="B2549">
            <v>0</v>
          </cell>
          <cell r="P2549">
            <v>0</v>
          </cell>
        </row>
        <row r="2550">
          <cell r="A2550">
            <v>0</v>
          </cell>
          <cell r="B2550">
            <v>0</v>
          </cell>
          <cell r="P2550">
            <v>0</v>
          </cell>
        </row>
        <row r="2551">
          <cell r="A2551">
            <v>0</v>
          </cell>
          <cell r="B2551">
            <v>0</v>
          </cell>
          <cell r="P2551">
            <v>0</v>
          </cell>
        </row>
        <row r="2552">
          <cell r="A2552">
            <v>0</v>
          </cell>
          <cell r="B2552">
            <v>0</v>
          </cell>
          <cell r="P2552">
            <v>0</v>
          </cell>
        </row>
        <row r="2553">
          <cell r="A2553">
            <v>0</v>
          </cell>
          <cell r="B2553">
            <v>0</v>
          </cell>
          <cell r="P2553">
            <v>0</v>
          </cell>
        </row>
        <row r="2554">
          <cell r="A2554">
            <v>0</v>
          </cell>
          <cell r="B2554">
            <v>0</v>
          </cell>
          <cell r="P2554">
            <v>0</v>
          </cell>
        </row>
        <row r="2555">
          <cell r="A2555">
            <v>0</v>
          </cell>
          <cell r="B2555">
            <v>0</v>
          </cell>
          <cell r="P2555">
            <v>0</v>
          </cell>
        </row>
        <row r="2556">
          <cell r="A2556">
            <v>0</v>
          </cell>
          <cell r="B2556">
            <v>0</v>
          </cell>
          <cell r="P2556">
            <v>0</v>
          </cell>
        </row>
        <row r="2557">
          <cell r="A2557">
            <v>0</v>
          </cell>
          <cell r="B2557">
            <v>0</v>
          </cell>
          <cell r="P2557">
            <v>0</v>
          </cell>
        </row>
        <row r="2558">
          <cell r="A2558">
            <v>0</v>
          </cell>
          <cell r="B2558">
            <v>0</v>
          </cell>
          <cell r="P2558">
            <v>0</v>
          </cell>
        </row>
        <row r="2559">
          <cell r="A2559">
            <v>0</v>
          </cell>
          <cell r="B2559">
            <v>0</v>
          </cell>
          <cell r="P2559">
            <v>0</v>
          </cell>
        </row>
        <row r="2560">
          <cell r="A2560">
            <v>0</v>
          </cell>
          <cell r="B2560">
            <v>0</v>
          </cell>
          <cell r="P2560">
            <v>0</v>
          </cell>
        </row>
        <row r="2561">
          <cell r="A2561">
            <v>0</v>
          </cell>
          <cell r="B2561">
            <v>0</v>
          </cell>
          <cell r="P2561">
            <v>0</v>
          </cell>
        </row>
        <row r="2562">
          <cell r="A2562">
            <v>0</v>
          </cell>
          <cell r="B2562">
            <v>0</v>
          </cell>
          <cell r="P2562">
            <v>0</v>
          </cell>
        </row>
        <row r="2563">
          <cell r="A2563">
            <v>0</v>
          </cell>
          <cell r="B2563">
            <v>0</v>
          </cell>
          <cell r="P2563">
            <v>0</v>
          </cell>
        </row>
        <row r="2564">
          <cell r="A2564">
            <v>0</v>
          </cell>
          <cell r="B2564">
            <v>0</v>
          </cell>
          <cell r="P2564">
            <v>0</v>
          </cell>
        </row>
        <row r="2565">
          <cell r="A2565">
            <v>0</v>
          </cell>
          <cell r="B2565">
            <v>0</v>
          </cell>
          <cell r="P2565">
            <v>0</v>
          </cell>
        </row>
        <row r="2566">
          <cell r="A2566">
            <v>0</v>
          </cell>
          <cell r="B2566">
            <v>0</v>
          </cell>
          <cell r="P2566">
            <v>0</v>
          </cell>
        </row>
        <row r="2567">
          <cell r="A2567">
            <v>0</v>
          </cell>
          <cell r="B2567">
            <v>0</v>
          </cell>
          <cell r="P2567">
            <v>0</v>
          </cell>
        </row>
        <row r="2568">
          <cell r="A2568">
            <v>0</v>
          </cell>
          <cell r="B2568">
            <v>0</v>
          </cell>
          <cell r="P2568">
            <v>0</v>
          </cell>
        </row>
        <row r="2569">
          <cell r="A2569">
            <v>0</v>
          </cell>
          <cell r="B2569">
            <v>0</v>
          </cell>
          <cell r="P2569">
            <v>0</v>
          </cell>
        </row>
        <row r="2570">
          <cell r="A2570">
            <v>0</v>
          </cell>
          <cell r="B2570">
            <v>0</v>
          </cell>
          <cell r="P2570">
            <v>0</v>
          </cell>
        </row>
        <row r="2571">
          <cell r="A2571">
            <v>0</v>
          </cell>
          <cell r="B2571">
            <v>0</v>
          </cell>
          <cell r="P2571">
            <v>0</v>
          </cell>
        </row>
        <row r="2572">
          <cell r="A2572">
            <v>0</v>
          </cell>
          <cell r="B2572">
            <v>0</v>
          </cell>
          <cell r="P2572">
            <v>0</v>
          </cell>
        </row>
        <row r="2573">
          <cell r="A2573">
            <v>0</v>
          </cell>
          <cell r="B2573">
            <v>0</v>
          </cell>
          <cell r="P2573">
            <v>0</v>
          </cell>
        </row>
        <row r="2574">
          <cell r="A2574">
            <v>0</v>
          </cell>
          <cell r="B2574">
            <v>0</v>
          </cell>
          <cell r="P2574">
            <v>0</v>
          </cell>
        </row>
        <row r="2575">
          <cell r="A2575">
            <v>0</v>
          </cell>
          <cell r="B2575">
            <v>0</v>
          </cell>
          <cell r="P2575">
            <v>0</v>
          </cell>
        </row>
        <row r="2576">
          <cell r="A2576">
            <v>0</v>
          </cell>
          <cell r="B2576">
            <v>0</v>
          </cell>
          <cell r="P2576">
            <v>0</v>
          </cell>
        </row>
        <row r="2577">
          <cell r="A2577">
            <v>0</v>
          </cell>
          <cell r="B2577">
            <v>0</v>
          </cell>
          <cell r="P2577">
            <v>0</v>
          </cell>
        </row>
        <row r="2578">
          <cell r="A2578">
            <v>0</v>
          </cell>
          <cell r="B2578">
            <v>0</v>
          </cell>
          <cell r="P2578">
            <v>0</v>
          </cell>
        </row>
        <row r="2579">
          <cell r="A2579">
            <v>0</v>
          </cell>
          <cell r="B2579">
            <v>0</v>
          </cell>
          <cell r="P2579">
            <v>0</v>
          </cell>
        </row>
        <row r="2580">
          <cell r="A2580">
            <v>0</v>
          </cell>
          <cell r="B2580">
            <v>0</v>
          </cell>
          <cell r="P2580">
            <v>0</v>
          </cell>
        </row>
        <row r="2581">
          <cell r="A2581">
            <v>0</v>
          </cell>
          <cell r="B2581">
            <v>0</v>
          </cell>
          <cell r="P2581">
            <v>0</v>
          </cell>
        </row>
        <row r="2582">
          <cell r="A2582">
            <v>0</v>
          </cell>
          <cell r="B2582">
            <v>0</v>
          </cell>
          <cell r="P2582">
            <v>0</v>
          </cell>
        </row>
        <row r="2583">
          <cell r="A2583">
            <v>0</v>
          </cell>
          <cell r="B2583">
            <v>0</v>
          </cell>
          <cell r="P2583">
            <v>0</v>
          </cell>
        </row>
        <row r="2584">
          <cell r="A2584">
            <v>0</v>
          </cell>
          <cell r="B2584">
            <v>0</v>
          </cell>
          <cell r="P2584">
            <v>0</v>
          </cell>
        </row>
        <row r="2585">
          <cell r="A2585">
            <v>0</v>
          </cell>
          <cell r="B2585">
            <v>0</v>
          </cell>
          <cell r="P2585">
            <v>0</v>
          </cell>
        </row>
        <row r="2586">
          <cell r="A2586">
            <v>0</v>
          </cell>
          <cell r="B2586">
            <v>0</v>
          </cell>
          <cell r="P2586">
            <v>0</v>
          </cell>
        </row>
        <row r="2587">
          <cell r="A2587">
            <v>0</v>
          </cell>
          <cell r="B2587">
            <v>0</v>
          </cell>
          <cell r="P2587">
            <v>0</v>
          </cell>
        </row>
        <row r="2588">
          <cell r="A2588">
            <v>0</v>
          </cell>
          <cell r="B2588">
            <v>0</v>
          </cell>
          <cell r="P2588">
            <v>0</v>
          </cell>
        </row>
        <row r="2589">
          <cell r="A2589">
            <v>0</v>
          </cell>
          <cell r="B2589">
            <v>0</v>
          </cell>
          <cell r="P2589">
            <v>0</v>
          </cell>
        </row>
        <row r="2590">
          <cell r="A2590">
            <v>0</v>
          </cell>
          <cell r="B2590">
            <v>0</v>
          </cell>
          <cell r="P2590">
            <v>0</v>
          </cell>
        </row>
        <row r="2591">
          <cell r="A2591">
            <v>0</v>
          </cell>
          <cell r="B2591">
            <v>0</v>
          </cell>
          <cell r="P2591">
            <v>0</v>
          </cell>
        </row>
        <row r="2592">
          <cell r="A2592">
            <v>0</v>
          </cell>
          <cell r="B2592">
            <v>0</v>
          </cell>
          <cell r="P2592">
            <v>0</v>
          </cell>
        </row>
        <row r="2593">
          <cell r="A2593">
            <v>0</v>
          </cell>
          <cell r="B2593">
            <v>0</v>
          </cell>
          <cell r="P2593">
            <v>0</v>
          </cell>
        </row>
        <row r="2594">
          <cell r="A2594">
            <v>0</v>
          </cell>
          <cell r="B2594">
            <v>0</v>
          </cell>
          <cell r="P2594">
            <v>0</v>
          </cell>
        </row>
        <row r="2595">
          <cell r="A2595">
            <v>0</v>
          </cell>
          <cell r="B2595">
            <v>0</v>
          </cell>
          <cell r="P2595">
            <v>0</v>
          </cell>
        </row>
        <row r="2597">
          <cell r="A2597">
            <v>1100</v>
          </cell>
          <cell r="B2597">
            <v>0</v>
          </cell>
          <cell r="H2597" t="str">
            <v>حصه بلند مدت کارکنان</v>
          </cell>
          <cell r="P2597" t="str">
            <v>110</v>
          </cell>
        </row>
        <row r="2598">
          <cell r="A2598">
            <v>6100</v>
          </cell>
          <cell r="H2598" t="str">
            <v>حصه بلند مدت کارکنان</v>
          </cell>
          <cell r="P2598" t="str">
            <v>610</v>
          </cell>
        </row>
        <row r="2599">
          <cell r="A2599">
            <v>2553</v>
          </cell>
          <cell r="B2599">
            <v>0</v>
          </cell>
          <cell r="H2599" t="str">
            <v>هزينه هاي جذب نشده</v>
          </cell>
          <cell r="P2599" t="str">
            <v>255</v>
          </cell>
        </row>
        <row r="2600">
          <cell r="A2600">
            <v>7200</v>
          </cell>
          <cell r="B2600">
            <v>0</v>
          </cell>
          <cell r="H2600" t="str">
            <v>هزينه هاي جذب نشده</v>
          </cell>
          <cell r="P2600" t="str">
            <v>720</v>
          </cell>
        </row>
        <row r="2601">
          <cell r="A2601">
            <v>7200</v>
          </cell>
          <cell r="H2601" t="str">
            <v>بهاي تمام شده كالاي در جريان ساخت پايان دوره</v>
          </cell>
          <cell r="P2601" t="str">
            <v>720</v>
          </cell>
        </row>
        <row r="2602">
          <cell r="A2602">
            <v>0</v>
          </cell>
          <cell r="H2602" t="str">
            <v xml:space="preserve">بهاي تمام شده كالاي فروش رفته </v>
          </cell>
          <cell r="P2602" t="str">
            <v>0</v>
          </cell>
        </row>
        <row r="2603">
          <cell r="A2603">
            <v>7600</v>
          </cell>
          <cell r="H2603" t="str">
            <v>كالاي اماني ما نزد ديگران (دستمزد و سربار)</v>
          </cell>
          <cell r="P2603" t="str">
            <v>760</v>
          </cell>
        </row>
        <row r="2604">
          <cell r="A2604">
            <v>1502</v>
          </cell>
          <cell r="B2604" t="str">
            <v>332009102707</v>
          </cell>
          <cell r="C2604" t="str">
            <v>332</v>
          </cell>
          <cell r="D2604" t="str">
            <v>332009</v>
          </cell>
          <cell r="E2604" t="str">
            <v>ساير حسابها و اسناد پرداختني</v>
          </cell>
          <cell r="F2604" t="str">
            <v>ماليات عملكرد</v>
          </cell>
          <cell r="G2604" t="str">
            <v>102707</v>
          </cell>
          <cell r="H2604" t="str">
            <v>ماليات عملكرد سال 89</v>
          </cell>
          <cell r="P2604" t="str">
            <v>150</v>
          </cell>
        </row>
        <row r="2605">
          <cell r="A2605">
            <v>0</v>
          </cell>
          <cell r="P2605">
            <v>0</v>
          </cell>
        </row>
        <row r="2606">
          <cell r="A2606">
            <v>0</v>
          </cell>
          <cell r="P2606">
            <v>0</v>
          </cell>
        </row>
        <row r="2607">
          <cell r="A2607">
            <v>0</v>
          </cell>
          <cell r="P2607">
            <v>0</v>
          </cell>
        </row>
        <row r="2608">
          <cell r="A2608">
            <v>0</v>
          </cell>
          <cell r="P2608">
            <v>0</v>
          </cell>
        </row>
        <row r="2609">
          <cell r="A2609">
            <v>0</v>
          </cell>
          <cell r="P2609">
            <v>0</v>
          </cell>
        </row>
        <row r="2610">
          <cell r="A2610">
            <v>0</v>
          </cell>
          <cell r="P2610">
            <v>0</v>
          </cell>
        </row>
        <row r="2611">
          <cell r="A2611">
            <v>0</v>
          </cell>
          <cell r="P2611">
            <v>0</v>
          </cell>
        </row>
        <row r="2612">
          <cell r="A2612">
            <v>0</v>
          </cell>
          <cell r="P2612">
            <v>0</v>
          </cell>
        </row>
        <row r="2613">
          <cell r="A2613">
            <v>0</v>
          </cell>
          <cell r="P2613">
            <v>0</v>
          </cell>
        </row>
        <row r="2614">
          <cell r="A2614">
            <v>0</v>
          </cell>
          <cell r="P2614">
            <v>0</v>
          </cell>
        </row>
        <row r="2615">
          <cell r="A2615">
            <v>0</v>
          </cell>
          <cell r="P2615">
            <v>0</v>
          </cell>
        </row>
        <row r="2616">
          <cell r="A2616">
            <v>0</v>
          </cell>
          <cell r="P2616">
            <v>0</v>
          </cell>
        </row>
        <row r="2617">
          <cell r="A2617">
            <v>0</v>
          </cell>
          <cell r="P2617">
            <v>0</v>
          </cell>
        </row>
        <row r="2618">
          <cell r="A2618">
            <v>0</v>
          </cell>
          <cell r="P2618">
            <v>0</v>
          </cell>
        </row>
        <row r="2619">
          <cell r="A2619">
            <v>0</v>
          </cell>
          <cell r="P2619">
            <v>0</v>
          </cell>
        </row>
        <row r="2620">
          <cell r="A2620">
            <v>0</v>
          </cell>
          <cell r="P2620">
            <v>0</v>
          </cell>
        </row>
        <row r="2621">
          <cell r="H2621" t="str">
            <v xml:space="preserve">جمع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3">
          <cell r="A3">
            <v>4101</v>
          </cell>
          <cell r="B3" t="str">
            <v>110003100116</v>
          </cell>
          <cell r="C3" t="str">
            <v>110</v>
          </cell>
          <cell r="D3" t="str">
            <v>110003</v>
          </cell>
          <cell r="E3" t="str">
            <v>موجودي نقد و بانك</v>
          </cell>
          <cell r="F3" t="str">
            <v>بانكها</v>
          </cell>
          <cell r="G3" t="str">
            <v>100116</v>
          </cell>
          <cell r="H3" t="str">
            <v xml:space="preserve">مسكن شعبه مرکزي تبريز </v>
          </cell>
          <cell r="P3" t="str">
            <v>410</v>
          </cell>
        </row>
        <row r="4">
          <cell r="A4">
            <v>4102</v>
          </cell>
          <cell r="B4" t="str">
            <v>110003100110</v>
          </cell>
          <cell r="C4" t="str">
            <v>110</v>
          </cell>
          <cell r="D4" t="str">
            <v>110003</v>
          </cell>
          <cell r="E4" t="str">
            <v>موجودي نقد و بانك</v>
          </cell>
          <cell r="F4" t="str">
            <v>بانكها</v>
          </cell>
          <cell r="G4" t="str">
            <v>100110</v>
          </cell>
          <cell r="H4" t="str">
            <v xml:space="preserve">بانك ملت پروين  </v>
          </cell>
          <cell r="P4" t="str">
            <v>410</v>
          </cell>
        </row>
        <row r="5">
          <cell r="A5">
            <v>4103</v>
          </cell>
          <cell r="B5" t="str">
            <v>110003100112</v>
          </cell>
          <cell r="C5" t="str">
            <v>110</v>
          </cell>
          <cell r="D5" t="str">
            <v>110003</v>
          </cell>
          <cell r="E5" t="str">
            <v>موجودي نقد و بانك</v>
          </cell>
          <cell r="F5" t="str">
            <v>بانكها</v>
          </cell>
          <cell r="G5" t="str">
            <v>100112</v>
          </cell>
          <cell r="H5" t="str">
            <v xml:space="preserve">بانك ملي ماشين سازي </v>
          </cell>
          <cell r="P5" t="str">
            <v>410</v>
          </cell>
        </row>
        <row r="6">
          <cell r="A6">
            <v>4101</v>
          </cell>
          <cell r="B6" t="str">
            <v>110003100115</v>
          </cell>
          <cell r="C6" t="str">
            <v>110</v>
          </cell>
          <cell r="D6" t="str">
            <v>110003</v>
          </cell>
          <cell r="E6" t="str">
            <v>موجودي نقد و بانك</v>
          </cell>
          <cell r="F6" t="str">
            <v>بانكها</v>
          </cell>
          <cell r="G6" t="str">
            <v>100115</v>
          </cell>
          <cell r="H6" t="str">
            <v xml:space="preserve">مسكن شعبه مرکزي تبريز </v>
          </cell>
          <cell r="P6" t="str">
            <v>410</v>
          </cell>
        </row>
        <row r="7">
          <cell r="A7">
            <v>4104</v>
          </cell>
          <cell r="B7" t="str">
            <v>110003100106</v>
          </cell>
          <cell r="C7" t="str">
            <v>110</v>
          </cell>
          <cell r="D7" t="str">
            <v>110003</v>
          </cell>
          <cell r="E7" t="str">
            <v>موجودي نقد و بانك</v>
          </cell>
          <cell r="F7" t="str">
            <v>بانكها</v>
          </cell>
          <cell r="G7" t="str">
            <v>100106</v>
          </cell>
          <cell r="H7" t="str">
            <v xml:space="preserve">بانک تجارت تبريز </v>
          </cell>
          <cell r="P7" t="str">
            <v>410</v>
          </cell>
        </row>
        <row r="8">
          <cell r="A8">
            <v>4105</v>
          </cell>
          <cell r="B8" t="str">
            <v>110003100114</v>
          </cell>
          <cell r="C8" t="str">
            <v>110</v>
          </cell>
          <cell r="D8" t="str">
            <v>110003</v>
          </cell>
          <cell r="E8" t="str">
            <v>موجودي نقد و بانك</v>
          </cell>
          <cell r="F8" t="str">
            <v>بانكها</v>
          </cell>
          <cell r="G8" t="str">
            <v>100114</v>
          </cell>
          <cell r="H8" t="str">
            <v xml:space="preserve">تجارت شعبه قراملك </v>
          </cell>
          <cell r="P8" t="str">
            <v>410</v>
          </cell>
        </row>
        <row r="9">
          <cell r="A9">
            <v>4104</v>
          </cell>
          <cell r="B9" t="str">
            <v>110003100113</v>
          </cell>
          <cell r="C9" t="str">
            <v>110</v>
          </cell>
          <cell r="D9" t="str">
            <v>110003</v>
          </cell>
          <cell r="E9" t="str">
            <v>موجودي نقد و بانك</v>
          </cell>
          <cell r="F9" t="str">
            <v>بانكها</v>
          </cell>
          <cell r="G9" t="str">
            <v>100113</v>
          </cell>
          <cell r="H9" t="str">
            <v>بامك تجارت  شعبه مركز</v>
          </cell>
          <cell r="P9" t="str">
            <v>410</v>
          </cell>
        </row>
        <row r="10">
          <cell r="A10">
            <v>4106</v>
          </cell>
          <cell r="B10" t="str">
            <v>110003100101</v>
          </cell>
          <cell r="C10" t="str">
            <v>110</v>
          </cell>
          <cell r="D10" t="str">
            <v>110003</v>
          </cell>
          <cell r="E10" t="str">
            <v>موجودي نقد و بانك</v>
          </cell>
          <cell r="F10" t="str">
            <v>بانكها</v>
          </cell>
          <cell r="G10" t="str">
            <v>100101</v>
          </cell>
          <cell r="H10" t="str">
            <v>بانک ملت جيحون</v>
          </cell>
          <cell r="P10" t="str">
            <v>410</v>
          </cell>
        </row>
        <row r="11">
          <cell r="A11">
            <v>4102</v>
          </cell>
          <cell r="B11" t="str">
            <v>110003100109</v>
          </cell>
          <cell r="C11" t="str">
            <v>110</v>
          </cell>
          <cell r="D11" t="str">
            <v>110003</v>
          </cell>
          <cell r="E11" t="str">
            <v>موجودي نقد و بانك</v>
          </cell>
          <cell r="F11" t="str">
            <v>بانكها</v>
          </cell>
          <cell r="G11" t="str">
            <v>100109</v>
          </cell>
          <cell r="H11" t="str">
            <v xml:space="preserve">بانک ملت پروين </v>
          </cell>
          <cell r="P11" t="str">
            <v>410</v>
          </cell>
        </row>
        <row r="12">
          <cell r="A12">
            <v>4103</v>
          </cell>
          <cell r="B12" t="str">
            <v>110003100111</v>
          </cell>
          <cell r="C12" t="str">
            <v>110</v>
          </cell>
          <cell r="D12" t="str">
            <v>110003</v>
          </cell>
          <cell r="E12" t="str">
            <v>موجودي نقد و بانك</v>
          </cell>
          <cell r="F12" t="str">
            <v>بانكها</v>
          </cell>
          <cell r="G12" t="str">
            <v>100111</v>
          </cell>
          <cell r="H12" t="str">
            <v>بانك ملي ماشين سازي</v>
          </cell>
          <cell r="P12" t="str">
            <v>410</v>
          </cell>
        </row>
        <row r="13">
          <cell r="A13">
            <v>5100</v>
          </cell>
          <cell r="B13" t="str">
            <v>112001101001</v>
          </cell>
          <cell r="C13" t="str">
            <v>112</v>
          </cell>
          <cell r="D13" t="str">
            <v>112001</v>
          </cell>
          <cell r="E13" t="str">
            <v>حسابهاو اسناد دريافتني تجاري(وابسته)</v>
          </cell>
          <cell r="F13" t="str">
            <v>حسابهاي دريافتني تجاري(وابسته)</v>
          </cell>
          <cell r="G13" t="str">
            <v>101001</v>
          </cell>
          <cell r="H13" t="str">
            <v>شرکت مگا موتورفروش قطعات خودرو</v>
          </cell>
          <cell r="P13" t="str">
            <v>510</v>
          </cell>
        </row>
        <row r="14">
          <cell r="A14">
            <v>5109</v>
          </cell>
          <cell r="B14" t="str">
            <v>112001101023</v>
          </cell>
          <cell r="C14" t="str">
            <v>112</v>
          </cell>
          <cell r="D14" t="str">
            <v>112001</v>
          </cell>
          <cell r="E14" t="str">
            <v>حسابهاو اسناد دريافتني تجاري(وابسته)</v>
          </cell>
          <cell r="F14" t="str">
            <v>حسابهاي دريافتني تجاري(وابسته)</v>
          </cell>
          <cell r="G14" t="str">
            <v>101023</v>
          </cell>
          <cell r="H14" t="str">
            <v>شركت سايپا يدك</v>
          </cell>
          <cell r="P14" t="str">
            <v>510</v>
          </cell>
        </row>
        <row r="15">
          <cell r="A15">
            <v>5103</v>
          </cell>
          <cell r="B15" t="str">
            <v>112001101022</v>
          </cell>
          <cell r="C15" t="str">
            <v>112</v>
          </cell>
          <cell r="D15" t="str">
            <v>112001</v>
          </cell>
          <cell r="E15" t="str">
            <v>حسابهاو اسناد دريافتني تجاري(وابسته)</v>
          </cell>
          <cell r="F15" t="str">
            <v>حسابهاي دريافتني تجاري(وابسته)</v>
          </cell>
          <cell r="G15" t="str">
            <v>101022</v>
          </cell>
          <cell r="H15" t="str">
            <v>شرکت توليدي بهران محور سايپا</v>
          </cell>
          <cell r="P15" t="str">
            <v>510</v>
          </cell>
        </row>
        <row r="16">
          <cell r="A16">
            <v>5102</v>
          </cell>
          <cell r="B16" t="str">
            <v>112001101018</v>
          </cell>
          <cell r="C16" t="str">
            <v>112</v>
          </cell>
          <cell r="D16" t="str">
            <v>112001</v>
          </cell>
          <cell r="E16" t="str">
            <v>حسابهاو اسناد دريافتني تجاري(وابسته)</v>
          </cell>
          <cell r="F16" t="str">
            <v>حسابهاي دريافتني تجاري(وابسته)</v>
          </cell>
          <cell r="G16" t="str">
            <v>101018</v>
          </cell>
          <cell r="H16" t="str">
            <v>شرکت مهندسي اجزاء ماشين گستر آرين (امگا)</v>
          </cell>
          <cell r="P16" t="str">
            <v>510</v>
          </cell>
        </row>
        <row r="17">
          <cell r="A17">
            <v>5501</v>
          </cell>
          <cell r="B17" t="str">
            <v>113001101862</v>
          </cell>
          <cell r="C17" t="str">
            <v>113</v>
          </cell>
          <cell r="D17" t="str">
            <v>113001</v>
          </cell>
          <cell r="E17" t="str">
            <v>حسابهاو اسناد دريافتني تجاري</v>
          </cell>
          <cell r="F17" t="str">
            <v>حسابهاي دريافتني تجاري</v>
          </cell>
          <cell r="G17" t="str">
            <v>101862</v>
          </cell>
          <cell r="H17" t="str">
            <v>شركت صنعتي رول محور سامان</v>
          </cell>
          <cell r="P17" t="str">
            <v>550</v>
          </cell>
        </row>
        <row r="18">
          <cell r="A18">
            <v>5502</v>
          </cell>
          <cell r="B18" t="str">
            <v>113001101865</v>
          </cell>
          <cell r="C18" t="str">
            <v>113</v>
          </cell>
          <cell r="D18" t="str">
            <v>113001</v>
          </cell>
          <cell r="E18" t="str">
            <v>حسابهاو اسناد دريافتني تجاري</v>
          </cell>
          <cell r="F18" t="str">
            <v>حسابهاي دريافتني تجاري</v>
          </cell>
          <cell r="G18" t="str">
            <v>101865</v>
          </cell>
          <cell r="H18" t="str">
            <v>شرکت پارت قطعه</v>
          </cell>
          <cell r="P18" t="str">
            <v>550</v>
          </cell>
        </row>
        <row r="19">
          <cell r="A19">
            <v>5503</v>
          </cell>
          <cell r="B19" t="str">
            <v>113001101204</v>
          </cell>
          <cell r="C19" t="str">
            <v>113</v>
          </cell>
          <cell r="D19" t="str">
            <v>113001</v>
          </cell>
          <cell r="E19" t="str">
            <v>حسابهاو اسناد دريافتني تجاري</v>
          </cell>
          <cell r="F19" t="str">
            <v>حسابهاي دريافتني تجاري</v>
          </cell>
          <cell r="G19" t="str">
            <v>101204</v>
          </cell>
          <cell r="H19" t="str">
            <v>شرکت محورسازان گروه كوشا</v>
          </cell>
          <cell r="P19" t="str">
            <v>550</v>
          </cell>
        </row>
        <row r="20">
          <cell r="A20">
            <v>5504</v>
          </cell>
          <cell r="B20" t="str">
            <v>113001101861</v>
          </cell>
          <cell r="C20" t="str">
            <v>113</v>
          </cell>
          <cell r="D20" t="str">
            <v>113001</v>
          </cell>
          <cell r="E20" t="str">
            <v>حسابهاو اسناد دريافتني تجاري</v>
          </cell>
          <cell r="F20" t="str">
            <v>حسابهاي دريافتني تجاري</v>
          </cell>
          <cell r="G20" t="str">
            <v>101861</v>
          </cell>
          <cell r="H20" t="str">
            <v>شركت آذر اتصال</v>
          </cell>
          <cell r="P20" t="str">
            <v>550</v>
          </cell>
        </row>
        <row r="21">
          <cell r="A21">
            <v>5505</v>
          </cell>
          <cell r="B21" t="str">
            <v>113001101798</v>
          </cell>
          <cell r="C21" t="str">
            <v>113</v>
          </cell>
          <cell r="D21" t="str">
            <v>113001</v>
          </cell>
          <cell r="E21" t="str">
            <v>حسابهاو اسناد دريافتني تجاري</v>
          </cell>
          <cell r="F21" t="str">
            <v>حسابهاي دريافتني تجاري</v>
          </cell>
          <cell r="G21" t="str">
            <v>101798</v>
          </cell>
          <cell r="H21" t="str">
            <v>شركت بازرگاني و خدمات همگام خودرو</v>
          </cell>
          <cell r="P21" t="str">
            <v>550</v>
          </cell>
        </row>
        <row r="22">
          <cell r="A22">
            <v>5506</v>
          </cell>
          <cell r="B22" t="str">
            <v>113001101270</v>
          </cell>
          <cell r="C22" t="str">
            <v>113</v>
          </cell>
          <cell r="D22" t="str">
            <v>113001</v>
          </cell>
          <cell r="E22" t="str">
            <v>حسابهاو اسناد دريافتني تجاري</v>
          </cell>
          <cell r="F22" t="str">
            <v>حسابهاي دريافتني تجاري</v>
          </cell>
          <cell r="G22" t="str">
            <v>101270</v>
          </cell>
          <cell r="H22" t="str">
            <v>شرکت صنعت پژوهان کيا</v>
          </cell>
          <cell r="P22" t="str">
            <v>550</v>
          </cell>
        </row>
        <row r="23">
          <cell r="A23">
            <v>5507</v>
          </cell>
          <cell r="B23" t="str">
            <v>113001101804</v>
          </cell>
          <cell r="C23" t="str">
            <v>113</v>
          </cell>
          <cell r="D23" t="str">
            <v>113001</v>
          </cell>
          <cell r="E23" t="str">
            <v>حسابهاو اسناد دريافتني تجاري</v>
          </cell>
          <cell r="F23" t="str">
            <v>حسابهاي دريافتني تجاري</v>
          </cell>
          <cell r="G23" t="str">
            <v>101804</v>
          </cell>
          <cell r="H23" t="str">
            <v>شركت ريخته گري آلومنيوم ايران خودرو</v>
          </cell>
          <cell r="P23" t="str">
            <v>550</v>
          </cell>
        </row>
        <row r="24">
          <cell r="A24">
            <v>5508</v>
          </cell>
          <cell r="B24" t="str">
            <v>113001101201</v>
          </cell>
          <cell r="C24" t="str">
            <v>113</v>
          </cell>
          <cell r="D24" t="str">
            <v>113001</v>
          </cell>
          <cell r="E24" t="str">
            <v>حسابهاو اسناد دريافتني تجاري</v>
          </cell>
          <cell r="F24" t="str">
            <v>حسابهاي دريافتني تجاري</v>
          </cell>
          <cell r="G24" t="str">
            <v>101201</v>
          </cell>
          <cell r="H24" t="str">
            <v>شرکت آهنفام سديد</v>
          </cell>
          <cell r="P24" t="str">
            <v>550</v>
          </cell>
        </row>
        <row r="25">
          <cell r="A25">
            <v>5509</v>
          </cell>
          <cell r="B25" t="str">
            <v>113001101547</v>
          </cell>
          <cell r="C25" t="str">
            <v>113</v>
          </cell>
          <cell r="D25" t="str">
            <v>113001</v>
          </cell>
          <cell r="E25" t="str">
            <v>حسابهاو اسناد دريافتني تجاري</v>
          </cell>
          <cell r="F25" t="str">
            <v>حسابهاي دريافتني تجاري</v>
          </cell>
          <cell r="G25" t="str">
            <v>101547</v>
          </cell>
          <cell r="H25" t="str">
            <v>صنايع شهيد کاظم رستگار</v>
          </cell>
          <cell r="P25" t="str">
            <v>550</v>
          </cell>
        </row>
        <row r="26">
          <cell r="A26">
            <v>5510</v>
          </cell>
          <cell r="B26" t="str">
            <v>113001101882</v>
          </cell>
          <cell r="C26" t="str">
            <v>113</v>
          </cell>
          <cell r="D26" t="str">
            <v>113001</v>
          </cell>
          <cell r="E26" t="str">
            <v>حسابهاو اسناد دريافتني تجاري</v>
          </cell>
          <cell r="F26" t="str">
            <v>حسابهاي دريافتني تجاري</v>
          </cell>
          <cell r="G26" t="str">
            <v>101882</v>
          </cell>
          <cell r="H26" t="str">
            <v>شركت فراگامان صنعت پايدار</v>
          </cell>
          <cell r="P26" t="str">
            <v>551</v>
          </cell>
        </row>
        <row r="27">
          <cell r="A27">
            <v>5511</v>
          </cell>
          <cell r="B27" t="str">
            <v>113001101737</v>
          </cell>
          <cell r="C27" t="str">
            <v>113</v>
          </cell>
          <cell r="D27" t="str">
            <v>113001</v>
          </cell>
          <cell r="E27" t="str">
            <v>حسابهاو اسناد دريافتني تجاري</v>
          </cell>
          <cell r="F27" t="str">
            <v>حسابهاي دريافتني تجاري</v>
          </cell>
          <cell r="G27" t="str">
            <v>101737</v>
          </cell>
          <cell r="H27" t="str">
            <v>شركت الماسه سنج</v>
          </cell>
          <cell r="P27" t="str">
            <v>551</v>
          </cell>
        </row>
        <row r="28">
          <cell r="A28">
            <v>5500</v>
          </cell>
          <cell r="B28" t="str">
            <v>113001101545</v>
          </cell>
          <cell r="C28" t="str">
            <v>113</v>
          </cell>
          <cell r="D28" t="str">
            <v>113001</v>
          </cell>
          <cell r="E28" t="str">
            <v>حسابهاو اسناد دريافتني تجاري</v>
          </cell>
          <cell r="F28" t="str">
            <v>حسابهاي دريافتني تجاري</v>
          </cell>
          <cell r="G28" t="str">
            <v>101545</v>
          </cell>
          <cell r="H28" t="str">
            <v>صنايع شهيد باقري</v>
          </cell>
          <cell r="P28" t="str">
            <v>550</v>
          </cell>
        </row>
        <row r="29">
          <cell r="A29">
            <v>5500</v>
          </cell>
          <cell r="B29" t="str">
            <v>113001101457</v>
          </cell>
          <cell r="C29" t="str">
            <v>113</v>
          </cell>
          <cell r="D29" t="str">
            <v>113001</v>
          </cell>
          <cell r="E29" t="str">
            <v>حسابهاو اسناد دريافتني تجاري</v>
          </cell>
          <cell r="F29" t="str">
            <v>حسابهاي دريافتني تجاري</v>
          </cell>
          <cell r="G29" t="str">
            <v>101457</v>
          </cell>
          <cell r="H29" t="str">
            <v>كيان خودرو</v>
          </cell>
          <cell r="P29" t="str">
            <v>550</v>
          </cell>
        </row>
        <row r="30">
          <cell r="A30">
            <v>5500</v>
          </cell>
          <cell r="B30" t="str">
            <v>113001101667</v>
          </cell>
          <cell r="C30" t="str">
            <v>113</v>
          </cell>
          <cell r="D30" t="str">
            <v>113001</v>
          </cell>
          <cell r="E30" t="str">
            <v>حسابهاو اسناد دريافتني تجاري</v>
          </cell>
          <cell r="F30" t="str">
            <v>حسابهاي دريافتني تجاري</v>
          </cell>
          <cell r="G30" t="str">
            <v>101667</v>
          </cell>
          <cell r="H30" t="str">
            <v>شركت كارتك سيستم</v>
          </cell>
          <cell r="P30" t="str">
            <v>550</v>
          </cell>
        </row>
        <row r="31">
          <cell r="A31">
            <v>5500</v>
          </cell>
          <cell r="B31" t="str">
            <v>113001101836</v>
          </cell>
          <cell r="C31" t="str">
            <v>113</v>
          </cell>
          <cell r="D31" t="str">
            <v>113001</v>
          </cell>
          <cell r="E31" t="str">
            <v>حسابهاو اسناد دريافتني تجاري</v>
          </cell>
          <cell r="F31" t="str">
            <v>حسابهاي دريافتني تجاري</v>
          </cell>
          <cell r="G31" t="str">
            <v>101836</v>
          </cell>
          <cell r="H31" t="str">
            <v>شركت مهندسي و تامين قطعات تراکتور سازي</v>
          </cell>
          <cell r="P31" t="str">
            <v>550</v>
          </cell>
        </row>
        <row r="32">
          <cell r="A32">
            <v>5500</v>
          </cell>
          <cell r="B32" t="str">
            <v>113001101205</v>
          </cell>
          <cell r="C32" t="str">
            <v>113</v>
          </cell>
          <cell r="D32" t="str">
            <v>113001</v>
          </cell>
          <cell r="E32" t="str">
            <v>حسابهاو اسناد دريافتني تجاري</v>
          </cell>
          <cell r="F32" t="str">
            <v>حسابهاي دريافتني تجاري</v>
          </cell>
          <cell r="G32" t="str">
            <v>101205</v>
          </cell>
          <cell r="H32" t="str">
            <v>شرکت دنده فن آور</v>
          </cell>
          <cell r="P32" t="str">
            <v>550</v>
          </cell>
        </row>
        <row r="33">
          <cell r="A33">
            <v>5500</v>
          </cell>
          <cell r="B33" t="str">
            <v>113001101492</v>
          </cell>
          <cell r="C33" t="str">
            <v>113</v>
          </cell>
          <cell r="D33" t="str">
            <v>113001</v>
          </cell>
          <cell r="E33" t="str">
            <v>حسابهاو اسناد دريافتني تجاري</v>
          </cell>
          <cell r="F33" t="str">
            <v>حسابهاي دريافتني تجاري</v>
          </cell>
          <cell r="G33" t="str">
            <v>101492</v>
          </cell>
          <cell r="H33" t="str">
            <v>صنايع هفتم تير اصفهان</v>
          </cell>
          <cell r="P33" t="str">
            <v>550</v>
          </cell>
        </row>
        <row r="34">
          <cell r="A34">
            <v>5500</v>
          </cell>
          <cell r="B34" t="str">
            <v>113001101221</v>
          </cell>
          <cell r="C34" t="str">
            <v>113</v>
          </cell>
          <cell r="D34" t="str">
            <v>113001</v>
          </cell>
          <cell r="E34" t="str">
            <v>حسابهاو اسناد دريافتني تجاري</v>
          </cell>
          <cell r="F34" t="str">
            <v>حسابهاي دريافتني تجاري</v>
          </cell>
          <cell r="G34" t="str">
            <v>101221</v>
          </cell>
          <cell r="H34" t="str">
            <v>شركت کمپرسورسازي تبريز</v>
          </cell>
          <cell r="P34" t="str">
            <v>550</v>
          </cell>
        </row>
        <row r="35">
          <cell r="A35">
            <v>5500</v>
          </cell>
          <cell r="B35" t="str">
            <v>113001101208</v>
          </cell>
          <cell r="C35" t="str">
            <v>113</v>
          </cell>
          <cell r="D35" t="str">
            <v>113001</v>
          </cell>
          <cell r="E35" t="str">
            <v>حسابهاو اسناد دريافتني تجاري</v>
          </cell>
          <cell r="F35" t="str">
            <v>حسابهاي دريافتني تجاري</v>
          </cell>
          <cell r="G35" t="str">
            <v>101208</v>
          </cell>
          <cell r="H35" t="str">
            <v>شرکت پمپ ايران</v>
          </cell>
          <cell r="P35" t="str">
            <v>550</v>
          </cell>
        </row>
        <row r="36">
          <cell r="A36">
            <v>5500</v>
          </cell>
          <cell r="B36" t="str">
            <v>113001101919</v>
          </cell>
          <cell r="C36" t="str">
            <v>113</v>
          </cell>
          <cell r="D36" t="str">
            <v>113001</v>
          </cell>
          <cell r="E36" t="str">
            <v>حسابهاو اسناد دريافتني تجاري</v>
          </cell>
          <cell r="F36" t="str">
            <v>حسابهاي دريافتني تجاري</v>
          </cell>
          <cell r="G36" t="str">
            <v>101919</v>
          </cell>
          <cell r="H36" t="str">
            <v>شركت صنعتي آذر كاوش سهند</v>
          </cell>
          <cell r="P36" t="str">
            <v>550</v>
          </cell>
        </row>
        <row r="37">
          <cell r="A37">
            <v>5500</v>
          </cell>
          <cell r="B37" t="str">
            <v>113001101265</v>
          </cell>
          <cell r="C37" t="str">
            <v>113</v>
          </cell>
          <cell r="D37" t="str">
            <v>113001</v>
          </cell>
          <cell r="E37" t="str">
            <v>حسابهاو اسناد دريافتني تجاري</v>
          </cell>
          <cell r="F37" t="str">
            <v>حسابهاي دريافتني تجاري</v>
          </cell>
          <cell r="G37" t="str">
            <v>101265</v>
          </cell>
          <cell r="H37" t="str">
            <v>شركت چرخشگر</v>
          </cell>
          <cell r="P37" t="str">
            <v>550</v>
          </cell>
        </row>
        <row r="38">
          <cell r="A38">
            <v>5500</v>
          </cell>
          <cell r="B38" t="str">
            <v>113001101911</v>
          </cell>
          <cell r="C38" t="str">
            <v>113</v>
          </cell>
          <cell r="D38" t="str">
            <v>113001</v>
          </cell>
          <cell r="E38" t="str">
            <v>حسابهاو اسناد دريافتني تجاري</v>
          </cell>
          <cell r="F38" t="str">
            <v>حسابهاي دريافتني تجاري</v>
          </cell>
          <cell r="G38" t="str">
            <v>101911</v>
          </cell>
          <cell r="H38" t="str">
            <v>شركت گسترش خودرو كوشاوران</v>
          </cell>
          <cell r="P38" t="str">
            <v>550</v>
          </cell>
        </row>
        <row r="39">
          <cell r="A39">
            <v>5500</v>
          </cell>
          <cell r="B39" t="str">
            <v>113001101206</v>
          </cell>
          <cell r="C39" t="str">
            <v>113</v>
          </cell>
          <cell r="D39" t="str">
            <v>113001</v>
          </cell>
          <cell r="E39" t="str">
            <v>حسابهاو اسناد دريافتني تجاري</v>
          </cell>
          <cell r="F39" t="str">
            <v>حسابهاي دريافتني تجاري</v>
          </cell>
          <cell r="G39" t="str">
            <v>101206</v>
          </cell>
          <cell r="H39" t="str">
            <v>مجتمع صنعتي شهيد همت</v>
          </cell>
          <cell r="P39" t="str">
            <v>550</v>
          </cell>
        </row>
        <row r="40">
          <cell r="A40">
            <v>5500</v>
          </cell>
          <cell r="B40" t="str">
            <v>113001101845</v>
          </cell>
          <cell r="C40" t="str">
            <v>113</v>
          </cell>
          <cell r="D40" t="str">
            <v>113001</v>
          </cell>
          <cell r="E40" t="str">
            <v>حسابهاو اسناد دريافتني تجاري</v>
          </cell>
          <cell r="F40" t="str">
            <v>حسابهاي دريافتني تجاري</v>
          </cell>
          <cell r="G40" t="str">
            <v>101845</v>
          </cell>
          <cell r="H40" t="str">
            <v>اميرنيا</v>
          </cell>
          <cell r="P40" t="str">
            <v>550</v>
          </cell>
        </row>
        <row r="41">
          <cell r="A41">
            <v>5500</v>
          </cell>
          <cell r="B41" t="str">
            <v>113001101552</v>
          </cell>
          <cell r="C41" t="str">
            <v>113</v>
          </cell>
          <cell r="D41" t="str">
            <v>113001</v>
          </cell>
          <cell r="E41" t="str">
            <v>حسابهاو اسناد دريافتني تجاري</v>
          </cell>
          <cell r="F41" t="str">
            <v>حسابهاي دريافتني تجاري</v>
          </cell>
          <cell r="G41" t="str">
            <v>101552</v>
          </cell>
          <cell r="H41" t="str">
            <v>گروه مهندسي نوين برش آذرآبادگان</v>
          </cell>
          <cell r="P41" t="str">
            <v>550</v>
          </cell>
        </row>
        <row r="42">
          <cell r="A42">
            <v>5500</v>
          </cell>
          <cell r="B42" t="str">
            <v>113001101462</v>
          </cell>
          <cell r="C42" t="str">
            <v>113</v>
          </cell>
          <cell r="D42" t="str">
            <v>113001</v>
          </cell>
          <cell r="E42" t="str">
            <v>حسابهاو اسناد دريافتني تجاري</v>
          </cell>
          <cell r="F42" t="str">
            <v>حسابهاي دريافتني تجاري</v>
          </cell>
          <cell r="G42" t="str">
            <v>101462</v>
          </cell>
          <cell r="H42" t="str">
            <v>شركت حاصل چين</v>
          </cell>
          <cell r="P42" t="str">
            <v>550</v>
          </cell>
        </row>
        <row r="43">
          <cell r="A43">
            <v>5500</v>
          </cell>
          <cell r="B43" t="str">
            <v>113001101839</v>
          </cell>
          <cell r="C43" t="str">
            <v>113</v>
          </cell>
          <cell r="D43" t="str">
            <v>113001</v>
          </cell>
          <cell r="E43" t="str">
            <v>حسابهاو اسناد دريافتني تجاري</v>
          </cell>
          <cell r="F43" t="str">
            <v>حسابهاي دريافتني تجاري</v>
          </cell>
          <cell r="G43" t="str">
            <v>101839</v>
          </cell>
          <cell r="H43" t="str">
            <v>شرکت آذر پاد</v>
          </cell>
          <cell r="P43" t="str">
            <v>550</v>
          </cell>
        </row>
        <row r="44">
          <cell r="A44">
            <v>5500</v>
          </cell>
          <cell r="B44" t="str">
            <v>113001101925</v>
          </cell>
          <cell r="C44" t="str">
            <v>113</v>
          </cell>
          <cell r="D44" t="str">
            <v>113001</v>
          </cell>
          <cell r="E44" t="str">
            <v>حسابهاو اسناد دريافتني تجاري</v>
          </cell>
          <cell r="F44" t="str">
            <v>حسابهاي دريافتني تجاري</v>
          </cell>
          <cell r="G44" t="str">
            <v>101925</v>
          </cell>
          <cell r="H44" t="str">
            <v>صنايع شهيد افشردي</v>
          </cell>
          <cell r="P44" t="str">
            <v>550</v>
          </cell>
        </row>
        <row r="45">
          <cell r="A45">
            <v>5500</v>
          </cell>
          <cell r="B45" t="str">
            <v>113001101445</v>
          </cell>
          <cell r="C45" t="str">
            <v>113</v>
          </cell>
          <cell r="D45" t="str">
            <v>113001</v>
          </cell>
          <cell r="E45" t="str">
            <v>حسابهاو اسناد دريافتني تجاري</v>
          </cell>
          <cell r="F45" t="str">
            <v>حسابهاي دريافتني تجاري</v>
          </cell>
          <cell r="G45" t="str">
            <v>101445</v>
          </cell>
          <cell r="H45" t="str">
            <v>گروه مپنا</v>
          </cell>
          <cell r="P45" t="str">
            <v>550</v>
          </cell>
        </row>
        <row r="46">
          <cell r="A46">
            <v>5500</v>
          </cell>
          <cell r="B46" t="str">
            <v>113001101945</v>
          </cell>
          <cell r="C46" t="str">
            <v>113</v>
          </cell>
          <cell r="D46" t="str">
            <v>113001</v>
          </cell>
          <cell r="E46" t="str">
            <v>حسابهاو اسناد دريافتني تجاري</v>
          </cell>
          <cell r="F46" t="str">
            <v>حسابهاي دريافتني تجاري</v>
          </cell>
          <cell r="G46" t="str">
            <v>101945</v>
          </cell>
          <cell r="H46" t="str">
            <v>شركت اروم تجهيز گستر</v>
          </cell>
          <cell r="P46" t="str">
            <v>550</v>
          </cell>
        </row>
        <row r="47">
          <cell r="A47">
            <v>5500</v>
          </cell>
          <cell r="B47" t="str">
            <v>113001101269</v>
          </cell>
          <cell r="C47" t="str">
            <v>113</v>
          </cell>
          <cell r="D47" t="str">
            <v>113001</v>
          </cell>
          <cell r="E47" t="str">
            <v>حسابهاو اسناد دريافتني تجاري</v>
          </cell>
          <cell r="F47" t="str">
            <v>حسابهاي دريافتني تجاري</v>
          </cell>
          <cell r="G47" t="str">
            <v>101269</v>
          </cell>
          <cell r="H47" t="str">
            <v>شرکت ايمن خودرو شرق</v>
          </cell>
          <cell r="P47" t="str">
            <v>550</v>
          </cell>
        </row>
        <row r="48">
          <cell r="A48">
            <v>5500</v>
          </cell>
          <cell r="B48" t="str">
            <v>113001101823</v>
          </cell>
          <cell r="C48" t="str">
            <v>113</v>
          </cell>
          <cell r="D48" t="str">
            <v>113001</v>
          </cell>
          <cell r="E48" t="str">
            <v>حسابهاو اسناد دريافتني تجاري</v>
          </cell>
          <cell r="F48" t="str">
            <v>حسابهاي دريافتني تجاري</v>
          </cell>
          <cell r="G48" t="str">
            <v>101823</v>
          </cell>
          <cell r="H48" t="str">
            <v>شركت الماس ماشين</v>
          </cell>
          <cell r="P48" t="str">
            <v>550</v>
          </cell>
        </row>
        <row r="49">
          <cell r="A49">
            <v>5500</v>
          </cell>
          <cell r="B49" t="str">
            <v>113001101272</v>
          </cell>
          <cell r="C49" t="str">
            <v>113</v>
          </cell>
          <cell r="D49" t="str">
            <v>113001</v>
          </cell>
          <cell r="E49" t="str">
            <v>حسابهاو اسناد دريافتني تجاري</v>
          </cell>
          <cell r="F49" t="str">
            <v>حسابهاي دريافتني تجاري</v>
          </cell>
          <cell r="G49" t="str">
            <v>101272</v>
          </cell>
          <cell r="H49" t="str">
            <v>شرکت شتابکار</v>
          </cell>
          <cell r="P49" t="str">
            <v>550</v>
          </cell>
        </row>
        <row r="50">
          <cell r="A50">
            <v>5500</v>
          </cell>
          <cell r="B50" t="str">
            <v>113001101266</v>
          </cell>
          <cell r="C50" t="str">
            <v>113</v>
          </cell>
          <cell r="D50" t="str">
            <v>113001</v>
          </cell>
          <cell r="E50" t="str">
            <v>حسابهاو اسناد دريافتني تجاري</v>
          </cell>
          <cell r="F50" t="str">
            <v>حسابهاي دريافتني تجاري</v>
          </cell>
          <cell r="G50" t="str">
            <v>101266</v>
          </cell>
          <cell r="H50" t="str">
            <v>تابان تراش سپاهان</v>
          </cell>
          <cell r="P50" t="str">
            <v>550</v>
          </cell>
        </row>
        <row r="51">
          <cell r="A51">
            <v>5500</v>
          </cell>
          <cell r="B51" t="str">
            <v>113001101632</v>
          </cell>
          <cell r="C51" t="str">
            <v>113</v>
          </cell>
          <cell r="D51" t="str">
            <v>113001</v>
          </cell>
          <cell r="E51" t="str">
            <v>حسابهاو اسناد دريافتني تجاري</v>
          </cell>
          <cell r="F51" t="str">
            <v>حسابهاي دريافتني تجاري</v>
          </cell>
          <cell r="G51" t="str">
            <v>101632</v>
          </cell>
          <cell r="H51" t="str">
            <v>شركت همراهان صنعت</v>
          </cell>
          <cell r="P51" t="str">
            <v>550</v>
          </cell>
        </row>
        <row r="52">
          <cell r="A52">
            <v>5500</v>
          </cell>
          <cell r="B52" t="str">
            <v>113001101928</v>
          </cell>
          <cell r="C52" t="str">
            <v>113</v>
          </cell>
          <cell r="D52" t="str">
            <v>113001</v>
          </cell>
          <cell r="E52" t="str">
            <v>حسابهاو اسناد دريافتني تجاري</v>
          </cell>
          <cell r="F52" t="str">
            <v>حسابهاي دريافتني تجاري</v>
          </cell>
          <cell r="G52" t="str">
            <v>101928</v>
          </cell>
          <cell r="H52" t="str">
            <v>شركت پيشگام صنعت تابان</v>
          </cell>
          <cell r="P52" t="str">
            <v>550</v>
          </cell>
        </row>
        <row r="53">
          <cell r="A53">
            <v>5500</v>
          </cell>
          <cell r="B53" t="str">
            <v>113001101848</v>
          </cell>
          <cell r="C53" t="str">
            <v>113</v>
          </cell>
          <cell r="D53" t="str">
            <v>113001</v>
          </cell>
          <cell r="E53" t="str">
            <v>حسابهاو اسناد دريافتني تجاري</v>
          </cell>
          <cell r="F53" t="str">
            <v>حسابهاي دريافتني تجاري</v>
          </cell>
          <cell r="G53" t="str">
            <v>101848</v>
          </cell>
          <cell r="H53" t="str">
            <v>شرکت سپهر آذر پويا</v>
          </cell>
          <cell r="P53" t="str">
            <v>550</v>
          </cell>
        </row>
        <row r="54">
          <cell r="A54">
            <v>5500</v>
          </cell>
          <cell r="B54" t="str">
            <v>113001101451</v>
          </cell>
          <cell r="C54" t="str">
            <v>113</v>
          </cell>
          <cell r="D54" t="str">
            <v>113001</v>
          </cell>
          <cell r="E54" t="str">
            <v>حسابهاو اسناد دريافتني تجاري</v>
          </cell>
          <cell r="F54" t="str">
            <v>حسابهاي دريافتني تجاري</v>
          </cell>
          <cell r="G54" t="str">
            <v>101451</v>
          </cell>
          <cell r="H54" t="str">
            <v>گروه صنعتي كاوه</v>
          </cell>
          <cell r="P54" t="str">
            <v>550</v>
          </cell>
        </row>
        <row r="55">
          <cell r="A55">
            <v>5500</v>
          </cell>
          <cell r="B55" t="str">
            <v>113003100110</v>
          </cell>
          <cell r="C55" t="str">
            <v>113</v>
          </cell>
          <cell r="D55" t="str">
            <v>113003</v>
          </cell>
          <cell r="E55" t="str">
            <v>حسابهاو اسناد دريافتني تجاري</v>
          </cell>
          <cell r="F55" t="str">
            <v>اسناد درجريان وصول تجاري</v>
          </cell>
          <cell r="G55" t="str">
            <v>100110</v>
          </cell>
          <cell r="H55" t="str">
            <v>بانك ملت پروين جاري 1464405011 (پشتيبان)</v>
          </cell>
          <cell r="P55" t="str">
            <v>550</v>
          </cell>
        </row>
        <row r="56">
          <cell r="A56">
            <v>6100</v>
          </cell>
          <cell r="B56" t="str">
            <v>114001300235</v>
          </cell>
          <cell r="C56" t="str">
            <v>114</v>
          </cell>
          <cell r="D56" t="str">
            <v>114001</v>
          </cell>
          <cell r="E56" t="str">
            <v>ساير حسابها و اسناد دريافتني</v>
          </cell>
          <cell r="F56" t="str">
            <v>علي الحساب حقوق</v>
          </cell>
          <cell r="G56" t="str">
            <v>300235</v>
          </cell>
          <cell r="H56" t="str">
            <v>حدادپوربدر محمدرضا</v>
          </cell>
          <cell r="P56" t="str">
            <v>610</v>
          </cell>
        </row>
        <row r="57">
          <cell r="A57">
            <v>6100</v>
          </cell>
          <cell r="B57" t="str">
            <v>114001300237</v>
          </cell>
          <cell r="C57" t="str">
            <v>114</v>
          </cell>
          <cell r="D57" t="str">
            <v>114001</v>
          </cell>
          <cell r="E57" t="str">
            <v>ساير حسابها و اسناد دريافتني</v>
          </cell>
          <cell r="F57" t="str">
            <v>علي الحساب حقوق</v>
          </cell>
          <cell r="G57" t="str">
            <v>300237</v>
          </cell>
          <cell r="H57" t="str">
            <v>رمضاني فريد مريم</v>
          </cell>
          <cell r="P57" t="str">
            <v>610</v>
          </cell>
        </row>
        <row r="58">
          <cell r="A58">
            <v>6100</v>
          </cell>
          <cell r="B58" t="str">
            <v>114001300311</v>
          </cell>
          <cell r="C58" t="str">
            <v>114</v>
          </cell>
          <cell r="D58" t="str">
            <v>114001</v>
          </cell>
          <cell r="E58" t="str">
            <v>ساير حسابها و اسناد دريافتني</v>
          </cell>
          <cell r="F58" t="str">
            <v>علي الحساب حقوق</v>
          </cell>
          <cell r="G58" t="str">
            <v>300311</v>
          </cell>
          <cell r="H58" t="str">
            <v>فيروزي رسول</v>
          </cell>
          <cell r="P58" t="str">
            <v>610</v>
          </cell>
        </row>
        <row r="59">
          <cell r="A59">
            <v>6100</v>
          </cell>
          <cell r="B59" t="str">
            <v>114001300092</v>
          </cell>
          <cell r="C59" t="str">
            <v>114</v>
          </cell>
          <cell r="D59" t="str">
            <v>114001</v>
          </cell>
          <cell r="E59" t="str">
            <v>ساير حسابها و اسناد دريافتني</v>
          </cell>
          <cell r="F59" t="str">
            <v>علي الحساب حقوق</v>
          </cell>
          <cell r="G59" t="str">
            <v>300092</v>
          </cell>
          <cell r="H59" t="str">
            <v>كولاب محمدحسين</v>
          </cell>
          <cell r="P59" t="str">
            <v>610</v>
          </cell>
        </row>
        <row r="60">
          <cell r="A60">
            <v>6100</v>
          </cell>
          <cell r="B60" t="str">
            <v>114001300204</v>
          </cell>
          <cell r="C60" t="str">
            <v>114</v>
          </cell>
          <cell r="D60" t="str">
            <v>114001</v>
          </cell>
          <cell r="E60" t="str">
            <v>ساير حسابها و اسناد دريافتني</v>
          </cell>
          <cell r="F60" t="str">
            <v>علي الحساب حقوق</v>
          </cell>
          <cell r="G60" t="str">
            <v>300204</v>
          </cell>
          <cell r="H60" t="str">
            <v>قازانچائي جواد</v>
          </cell>
          <cell r="P60" t="str">
            <v>610</v>
          </cell>
        </row>
        <row r="61">
          <cell r="A61">
            <v>6100</v>
          </cell>
          <cell r="B61" t="str">
            <v>114001300213</v>
          </cell>
          <cell r="C61" t="str">
            <v>114</v>
          </cell>
          <cell r="D61" t="str">
            <v>114001</v>
          </cell>
          <cell r="E61" t="str">
            <v>ساير حسابها و اسناد دريافتني</v>
          </cell>
          <cell r="F61" t="str">
            <v>علي الحساب حقوق</v>
          </cell>
          <cell r="G61" t="str">
            <v>300213</v>
          </cell>
          <cell r="H61" t="str">
            <v>وطني رضا</v>
          </cell>
          <cell r="P61" t="str">
            <v>610</v>
          </cell>
        </row>
        <row r="62">
          <cell r="A62">
            <v>6100</v>
          </cell>
          <cell r="B62" t="str">
            <v>114001300254</v>
          </cell>
          <cell r="C62" t="str">
            <v>114</v>
          </cell>
          <cell r="D62" t="str">
            <v>114001</v>
          </cell>
          <cell r="E62" t="str">
            <v>ساير حسابها و اسناد دريافتني</v>
          </cell>
          <cell r="F62" t="str">
            <v>علي الحساب حقوق</v>
          </cell>
          <cell r="G62" t="str">
            <v>300254</v>
          </cell>
          <cell r="H62" t="str">
            <v>زمانلو مهدي</v>
          </cell>
          <cell r="P62" t="str">
            <v>610</v>
          </cell>
        </row>
        <row r="63">
          <cell r="A63">
            <v>6100</v>
          </cell>
          <cell r="B63" t="str">
            <v>114001300118</v>
          </cell>
          <cell r="C63" t="str">
            <v>114</v>
          </cell>
          <cell r="D63" t="str">
            <v>114001</v>
          </cell>
          <cell r="E63" t="str">
            <v>ساير حسابها و اسناد دريافتني</v>
          </cell>
          <cell r="F63" t="str">
            <v>علي الحساب حقوق</v>
          </cell>
          <cell r="G63" t="str">
            <v>300118</v>
          </cell>
          <cell r="H63" t="str">
            <v>جعفرزاده بهروز</v>
          </cell>
          <cell r="P63" t="str">
            <v>610</v>
          </cell>
        </row>
        <row r="64">
          <cell r="A64">
            <v>6100</v>
          </cell>
          <cell r="B64" t="str">
            <v>114001300159</v>
          </cell>
          <cell r="C64" t="str">
            <v>114</v>
          </cell>
          <cell r="D64" t="str">
            <v>114001</v>
          </cell>
          <cell r="E64" t="str">
            <v>ساير حسابها و اسناد دريافتني</v>
          </cell>
          <cell r="F64" t="str">
            <v>علي الحساب حقوق</v>
          </cell>
          <cell r="G64" t="str">
            <v>300159</v>
          </cell>
          <cell r="H64" t="str">
            <v>شيرزاده اكبر</v>
          </cell>
          <cell r="P64" t="str">
            <v>610</v>
          </cell>
        </row>
        <row r="65">
          <cell r="A65">
            <v>6100</v>
          </cell>
          <cell r="B65" t="str">
            <v>114001300005</v>
          </cell>
          <cell r="C65" t="str">
            <v>114</v>
          </cell>
          <cell r="D65" t="str">
            <v>114001</v>
          </cell>
          <cell r="E65" t="str">
            <v>ساير حسابها و اسناد دريافتني</v>
          </cell>
          <cell r="F65" t="str">
            <v>علي الحساب حقوق</v>
          </cell>
          <cell r="G65" t="str">
            <v>300005</v>
          </cell>
          <cell r="H65" t="str">
            <v>زمانلو محمد رضا</v>
          </cell>
          <cell r="P65" t="str">
            <v>610</v>
          </cell>
        </row>
        <row r="66">
          <cell r="A66">
            <v>6100</v>
          </cell>
          <cell r="B66" t="str">
            <v>114001300075</v>
          </cell>
          <cell r="C66" t="str">
            <v>114</v>
          </cell>
          <cell r="D66" t="str">
            <v>114001</v>
          </cell>
          <cell r="E66" t="str">
            <v>ساير حسابها و اسناد دريافتني</v>
          </cell>
          <cell r="F66" t="str">
            <v>علي الحساب حقوق</v>
          </cell>
          <cell r="G66" t="str">
            <v>300075</v>
          </cell>
          <cell r="H66" t="str">
            <v>نظامي سقين سرا يوسف</v>
          </cell>
          <cell r="P66" t="str">
            <v>610</v>
          </cell>
        </row>
        <row r="67">
          <cell r="A67">
            <v>6100</v>
          </cell>
          <cell r="B67" t="str">
            <v>114001300181</v>
          </cell>
          <cell r="C67" t="str">
            <v>114</v>
          </cell>
          <cell r="D67" t="str">
            <v>114001</v>
          </cell>
          <cell r="E67" t="str">
            <v>ساير حسابها و اسناد دريافتني</v>
          </cell>
          <cell r="F67" t="str">
            <v>علي الحساب حقوق</v>
          </cell>
          <cell r="G67" t="str">
            <v>300181</v>
          </cell>
          <cell r="H67" t="str">
            <v>وظيفه واثق مهدي</v>
          </cell>
          <cell r="P67" t="str">
            <v>610</v>
          </cell>
        </row>
        <row r="68">
          <cell r="A68">
            <v>6100</v>
          </cell>
          <cell r="B68" t="str">
            <v>114001300081</v>
          </cell>
          <cell r="C68" t="str">
            <v>114</v>
          </cell>
          <cell r="D68" t="str">
            <v>114001</v>
          </cell>
          <cell r="E68" t="str">
            <v>ساير حسابها و اسناد دريافتني</v>
          </cell>
          <cell r="F68" t="str">
            <v>علي الحساب حقوق</v>
          </cell>
          <cell r="G68" t="str">
            <v>300081</v>
          </cell>
          <cell r="H68" t="str">
            <v>بهاري قراجه مرادعلي</v>
          </cell>
          <cell r="P68" t="str">
            <v>610</v>
          </cell>
        </row>
        <row r="69">
          <cell r="A69">
            <v>6100</v>
          </cell>
          <cell r="B69" t="str">
            <v>114001300025</v>
          </cell>
          <cell r="C69" t="str">
            <v>114</v>
          </cell>
          <cell r="D69" t="str">
            <v>114001</v>
          </cell>
          <cell r="E69" t="str">
            <v>ساير حسابها و اسناد دريافتني</v>
          </cell>
          <cell r="F69" t="str">
            <v>علي الحساب حقوق</v>
          </cell>
          <cell r="G69" t="str">
            <v>300025</v>
          </cell>
          <cell r="H69" t="str">
            <v>نيروفر شهين</v>
          </cell>
          <cell r="P69" t="str">
            <v>610</v>
          </cell>
        </row>
        <row r="70">
          <cell r="A70">
            <v>6100</v>
          </cell>
          <cell r="B70" t="str">
            <v>114001300020</v>
          </cell>
          <cell r="C70" t="str">
            <v>114</v>
          </cell>
          <cell r="D70" t="str">
            <v>114001</v>
          </cell>
          <cell r="E70" t="str">
            <v>ساير حسابها و اسناد دريافتني</v>
          </cell>
          <cell r="F70" t="str">
            <v>علي الحساب حقوق</v>
          </cell>
          <cell r="G70" t="str">
            <v>300020</v>
          </cell>
          <cell r="H70" t="str">
            <v>نورپورينگجه جعفر</v>
          </cell>
          <cell r="P70" t="str">
            <v>610</v>
          </cell>
        </row>
        <row r="71">
          <cell r="A71">
            <v>6100</v>
          </cell>
          <cell r="B71" t="str">
            <v>114001300008</v>
          </cell>
          <cell r="C71" t="str">
            <v>114</v>
          </cell>
          <cell r="D71" t="str">
            <v>114001</v>
          </cell>
          <cell r="E71" t="str">
            <v>ساير حسابها و اسناد دريافتني</v>
          </cell>
          <cell r="F71" t="str">
            <v>علي الحساب حقوق</v>
          </cell>
          <cell r="G71" t="str">
            <v>300008</v>
          </cell>
          <cell r="H71" t="str">
            <v>واحد ابراهيم</v>
          </cell>
          <cell r="P71" t="str">
            <v>610</v>
          </cell>
        </row>
        <row r="72">
          <cell r="A72">
            <v>6100</v>
          </cell>
          <cell r="B72" t="str">
            <v>114001300066</v>
          </cell>
          <cell r="C72" t="str">
            <v>114</v>
          </cell>
          <cell r="D72" t="str">
            <v>114001</v>
          </cell>
          <cell r="E72" t="str">
            <v>ساير حسابها و اسناد دريافتني</v>
          </cell>
          <cell r="F72" t="str">
            <v>علي الحساب حقوق</v>
          </cell>
          <cell r="G72" t="str">
            <v>300066</v>
          </cell>
          <cell r="H72" t="str">
            <v>نيرومند يعقوب</v>
          </cell>
          <cell r="P72" t="str">
            <v>610</v>
          </cell>
        </row>
        <row r="73">
          <cell r="A73">
            <v>6100</v>
          </cell>
          <cell r="B73" t="str">
            <v>114001300114</v>
          </cell>
          <cell r="C73" t="str">
            <v>114</v>
          </cell>
          <cell r="D73" t="str">
            <v>114001</v>
          </cell>
          <cell r="E73" t="str">
            <v>ساير حسابها و اسناد دريافتني</v>
          </cell>
          <cell r="F73" t="str">
            <v>علي الحساب حقوق</v>
          </cell>
          <cell r="G73" t="str">
            <v>300114</v>
          </cell>
          <cell r="H73" t="str">
            <v>عزيزي جهانگير</v>
          </cell>
          <cell r="P73" t="str">
            <v>610</v>
          </cell>
        </row>
        <row r="74">
          <cell r="A74">
            <v>6100</v>
          </cell>
          <cell r="B74" t="str">
            <v>114001300134</v>
          </cell>
          <cell r="C74" t="str">
            <v>114</v>
          </cell>
          <cell r="D74" t="str">
            <v>114001</v>
          </cell>
          <cell r="E74" t="str">
            <v>ساير حسابها و اسناد دريافتني</v>
          </cell>
          <cell r="F74" t="str">
            <v>علي الحساب حقوق</v>
          </cell>
          <cell r="G74" t="str">
            <v>300134</v>
          </cell>
          <cell r="H74" t="str">
            <v>نكوئي فائق</v>
          </cell>
          <cell r="P74" t="str">
            <v>610</v>
          </cell>
        </row>
        <row r="75">
          <cell r="A75">
            <v>6100</v>
          </cell>
          <cell r="B75" t="str">
            <v>114001300087</v>
          </cell>
          <cell r="C75" t="str">
            <v>114</v>
          </cell>
          <cell r="D75" t="str">
            <v>114001</v>
          </cell>
          <cell r="E75" t="str">
            <v>ساير حسابها و اسناد دريافتني</v>
          </cell>
          <cell r="F75" t="str">
            <v>علي الحساب حقوق</v>
          </cell>
          <cell r="G75" t="str">
            <v>300087</v>
          </cell>
          <cell r="H75" t="str">
            <v>مهدي زاده علوي عليرضا</v>
          </cell>
          <cell r="P75" t="str">
            <v>610</v>
          </cell>
        </row>
        <row r="76">
          <cell r="A76">
            <v>6100</v>
          </cell>
          <cell r="B76" t="str">
            <v>114001300054</v>
          </cell>
          <cell r="C76" t="str">
            <v>114</v>
          </cell>
          <cell r="D76" t="str">
            <v>114001</v>
          </cell>
          <cell r="E76" t="str">
            <v>ساير حسابها و اسناد دريافتني</v>
          </cell>
          <cell r="F76" t="str">
            <v>علي الحساب حقوق</v>
          </cell>
          <cell r="G76" t="str">
            <v>300054</v>
          </cell>
          <cell r="H76" t="str">
            <v>اميرحقيان يعقوب</v>
          </cell>
          <cell r="P76" t="str">
            <v>610</v>
          </cell>
        </row>
        <row r="77">
          <cell r="A77">
            <v>6100</v>
          </cell>
          <cell r="B77" t="str">
            <v>114001300088</v>
          </cell>
          <cell r="C77" t="str">
            <v>114</v>
          </cell>
          <cell r="D77" t="str">
            <v>114001</v>
          </cell>
          <cell r="E77" t="str">
            <v>ساير حسابها و اسناد دريافتني</v>
          </cell>
          <cell r="F77" t="str">
            <v>علي الحساب حقوق</v>
          </cell>
          <cell r="G77" t="str">
            <v>300088</v>
          </cell>
          <cell r="H77" t="str">
            <v>فرشباف شترباني مرتضي</v>
          </cell>
          <cell r="P77" t="str">
            <v>610</v>
          </cell>
        </row>
        <row r="78">
          <cell r="A78">
            <v>6100</v>
          </cell>
          <cell r="B78" t="str">
            <v>114001300177</v>
          </cell>
          <cell r="C78" t="str">
            <v>114</v>
          </cell>
          <cell r="D78" t="str">
            <v>114001</v>
          </cell>
          <cell r="E78" t="str">
            <v>ساير حسابها و اسناد دريافتني</v>
          </cell>
          <cell r="F78" t="str">
            <v>علي الحساب حقوق</v>
          </cell>
          <cell r="G78" t="str">
            <v>300177</v>
          </cell>
          <cell r="H78" t="str">
            <v>كاظم پور احمد</v>
          </cell>
          <cell r="P78" t="str">
            <v>610</v>
          </cell>
        </row>
        <row r="79">
          <cell r="A79">
            <v>6100</v>
          </cell>
          <cell r="B79" t="str">
            <v>114001300052</v>
          </cell>
          <cell r="C79" t="str">
            <v>114</v>
          </cell>
          <cell r="D79" t="str">
            <v>114001</v>
          </cell>
          <cell r="E79" t="str">
            <v>ساير حسابها و اسناد دريافتني</v>
          </cell>
          <cell r="F79" t="str">
            <v>علي الحساب حقوق</v>
          </cell>
          <cell r="G79" t="str">
            <v>300052</v>
          </cell>
          <cell r="H79" t="str">
            <v>بخش پور خيراله</v>
          </cell>
          <cell r="P79" t="str">
            <v>610</v>
          </cell>
        </row>
        <row r="80">
          <cell r="A80">
            <v>6100</v>
          </cell>
          <cell r="B80" t="str">
            <v>114001300050</v>
          </cell>
          <cell r="C80" t="str">
            <v>114</v>
          </cell>
          <cell r="D80" t="str">
            <v>114001</v>
          </cell>
          <cell r="E80" t="str">
            <v>ساير حسابها و اسناد دريافتني</v>
          </cell>
          <cell r="F80" t="str">
            <v>علي الحساب حقوق</v>
          </cell>
          <cell r="G80" t="str">
            <v>300050</v>
          </cell>
          <cell r="H80" t="str">
            <v>شاهد قراملكي علي</v>
          </cell>
          <cell r="P80" t="str">
            <v>610</v>
          </cell>
        </row>
        <row r="81">
          <cell r="A81">
            <v>6100</v>
          </cell>
          <cell r="B81" t="str">
            <v>114001300055</v>
          </cell>
          <cell r="C81" t="str">
            <v>114</v>
          </cell>
          <cell r="D81" t="str">
            <v>114001</v>
          </cell>
          <cell r="E81" t="str">
            <v>ساير حسابها و اسناد دريافتني</v>
          </cell>
          <cell r="F81" t="str">
            <v>علي الحساب حقوق</v>
          </cell>
          <cell r="G81" t="str">
            <v>300055</v>
          </cell>
          <cell r="H81" t="str">
            <v>نبوي علمداري شاپور</v>
          </cell>
          <cell r="P81" t="str">
            <v>610</v>
          </cell>
        </row>
        <row r="82">
          <cell r="A82">
            <v>6100</v>
          </cell>
          <cell r="B82" t="str">
            <v>114001300056</v>
          </cell>
          <cell r="C82" t="str">
            <v>114</v>
          </cell>
          <cell r="D82" t="str">
            <v>114001</v>
          </cell>
          <cell r="E82" t="str">
            <v>ساير حسابها و اسناد دريافتني</v>
          </cell>
          <cell r="F82" t="str">
            <v>علي الحساب حقوق</v>
          </cell>
          <cell r="G82" t="str">
            <v>300056</v>
          </cell>
          <cell r="H82" t="str">
            <v>حسين زاده گورچين اكبر</v>
          </cell>
          <cell r="P82" t="str">
            <v>610</v>
          </cell>
        </row>
        <row r="83">
          <cell r="A83">
            <v>6100</v>
          </cell>
          <cell r="B83" t="str">
            <v>114001300062</v>
          </cell>
          <cell r="C83" t="str">
            <v>114</v>
          </cell>
          <cell r="D83" t="str">
            <v>114001</v>
          </cell>
          <cell r="E83" t="str">
            <v>ساير حسابها و اسناد دريافتني</v>
          </cell>
          <cell r="F83" t="str">
            <v>علي الحساب حقوق</v>
          </cell>
          <cell r="G83" t="str">
            <v>300062</v>
          </cell>
          <cell r="H83" t="str">
            <v>شاه رسالي صالح</v>
          </cell>
          <cell r="P83" t="str">
            <v>610</v>
          </cell>
        </row>
        <row r="84">
          <cell r="A84">
            <v>6100</v>
          </cell>
          <cell r="B84" t="str">
            <v>114001300063</v>
          </cell>
          <cell r="C84" t="str">
            <v>114</v>
          </cell>
          <cell r="D84" t="str">
            <v>114001</v>
          </cell>
          <cell r="E84" t="str">
            <v>ساير حسابها و اسناد دريافتني</v>
          </cell>
          <cell r="F84" t="str">
            <v>علي الحساب حقوق</v>
          </cell>
          <cell r="G84" t="str">
            <v>300063</v>
          </cell>
          <cell r="H84" t="str">
            <v>ايرادي ميرداود</v>
          </cell>
          <cell r="P84" t="str">
            <v>610</v>
          </cell>
        </row>
        <row r="85">
          <cell r="A85">
            <v>6100</v>
          </cell>
          <cell r="B85" t="str">
            <v>114001300068</v>
          </cell>
          <cell r="C85" t="str">
            <v>114</v>
          </cell>
          <cell r="D85" t="str">
            <v>114001</v>
          </cell>
          <cell r="E85" t="str">
            <v>ساير حسابها و اسناد دريافتني</v>
          </cell>
          <cell r="F85" t="str">
            <v>علي الحساب حقوق</v>
          </cell>
          <cell r="G85" t="str">
            <v>300068</v>
          </cell>
          <cell r="H85" t="str">
            <v>صادق زاده سيد محمود</v>
          </cell>
          <cell r="P85" t="str">
            <v>610</v>
          </cell>
        </row>
        <row r="86">
          <cell r="A86">
            <v>6100</v>
          </cell>
          <cell r="B86" t="str">
            <v>114001300069</v>
          </cell>
          <cell r="C86" t="str">
            <v>114</v>
          </cell>
          <cell r="D86" t="str">
            <v>114001</v>
          </cell>
          <cell r="E86" t="str">
            <v>ساير حسابها و اسناد دريافتني</v>
          </cell>
          <cell r="F86" t="str">
            <v>علي الحساب حقوق</v>
          </cell>
          <cell r="G86" t="str">
            <v>300069</v>
          </cell>
          <cell r="H86" t="str">
            <v>دلمقاني زاده عليرضا</v>
          </cell>
          <cell r="P86" t="str">
            <v>610</v>
          </cell>
        </row>
        <row r="87">
          <cell r="A87">
            <v>6100</v>
          </cell>
          <cell r="B87" t="str">
            <v>114001300070</v>
          </cell>
          <cell r="C87" t="str">
            <v>114</v>
          </cell>
          <cell r="D87" t="str">
            <v>114001</v>
          </cell>
          <cell r="E87" t="str">
            <v>ساير حسابها و اسناد دريافتني</v>
          </cell>
          <cell r="F87" t="str">
            <v>علي الحساب حقوق</v>
          </cell>
          <cell r="G87" t="str">
            <v>300070</v>
          </cell>
          <cell r="H87" t="str">
            <v>فريدي نسب كريم</v>
          </cell>
          <cell r="P87" t="str">
            <v>610</v>
          </cell>
        </row>
        <row r="88">
          <cell r="A88">
            <v>6100</v>
          </cell>
          <cell r="B88" t="str">
            <v>114001300071</v>
          </cell>
          <cell r="C88" t="str">
            <v>114</v>
          </cell>
          <cell r="D88" t="str">
            <v>114001</v>
          </cell>
          <cell r="E88" t="str">
            <v>ساير حسابها و اسناد دريافتني</v>
          </cell>
          <cell r="F88" t="str">
            <v>علي الحساب حقوق</v>
          </cell>
          <cell r="G88" t="str">
            <v>300071</v>
          </cell>
          <cell r="H88" t="str">
            <v>ضياء سرابي اكبر</v>
          </cell>
          <cell r="P88" t="str">
            <v>610</v>
          </cell>
        </row>
        <row r="89">
          <cell r="A89">
            <v>6100</v>
          </cell>
          <cell r="B89" t="str">
            <v>114001300074</v>
          </cell>
          <cell r="C89" t="str">
            <v>114</v>
          </cell>
          <cell r="D89" t="str">
            <v>114001</v>
          </cell>
          <cell r="E89" t="str">
            <v>ساير حسابها و اسناد دريافتني</v>
          </cell>
          <cell r="F89" t="str">
            <v>علي الحساب حقوق</v>
          </cell>
          <cell r="G89" t="str">
            <v>300074</v>
          </cell>
          <cell r="H89" t="str">
            <v>ميرزا عليزاده پهر آباد فريبا</v>
          </cell>
          <cell r="P89" t="str">
            <v>610</v>
          </cell>
        </row>
        <row r="90">
          <cell r="A90">
            <v>6100</v>
          </cell>
          <cell r="B90" t="str">
            <v>114001300077</v>
          </cell>
          <cell r="C90" t="str">
            <v>114</v>
          </cell>
          <cell r="D90" t="str">
            <v>114001</v>
          </cell>
          <cell r="E90" t="str">
            <v>ساير حسابها و اسناد دريافتني</v>
          </cell>
          <cell r="F90" t="str">
            <v>علي الحساب حقوق</v>
          </cell>
          <cell r="G90" t="str">
            <v>300077</v>
          </cell>
          <cell r="H90" t="str">
            <v>واحديان وحيد</v>
          </cell>
          <cell r="P90" t="str">
            <v>610</v>
          </cell>
        </row>
        <row r="91">
          <cell r="A91">
            <v>6100</v>
          </cell>
          <cell r="B91" t="str">
            <v>114001300080</v>
          </cell>
          <cell r="C91" t="str">
            <v>114</v>
          </cell>
          <cell r="D91" t="str">
            <v>114001</v>
          </cell>
          <cell r="E91" t="str">
            <v>ساير حسابها و اسناد دريافتني</v>
          </cell>
          <cell r="F91" t="str">
            <v>علي الحساب حقوق</v>
          </cell>
          <cell r="G91" t="str">
            <v>300080</v>
          </cell>
          <cell r="H91" t="str">
            <v>ابراهيمي مهر آور رحيم</v>
          </cell>
          <cell r="P91" t="str">
            <v>610</v>
          </cell>
        </row>
        <row r="92">
          <cell r="A92">
            <v>6100</v>
          </cell>
          <cell r="B92" t="str">
            <v>114001300082</v>
          </cell>
          <cell r="C92" t="str">
            <v>114</v>
          </cell>
          <cell r="D92" t="str">
            <v>114001</v>
          </cell>
          <cell r="E92" t="str">
            <v>ساير حسابها و اسناد دريافتني</v>
          </cell>
          <cell r="F92" t="str">
            <v>علي الحساب حقوق</v>
          </cell>
          <cell r="G92" t="str">
            <v>300082</v>
          </cell>
          <cell r="H92" t="str">
            <v>روحي خطيبي محمدرضا</v>
          </cell>
          <cell r="P92" t="str">
            <v>610</v>
          </cell>
        </row>
        <row r="93">
          <cell r="A93">
            <v>6100</v>
          </cell>
          <cell r="B93" t="str">
            <v>114001300084</v>
          </cell>
          <cell r="C93" t="str">
            <v>114</v>
          </cell>
          <cell r="D93" t="str">
            <v>114001</v>
          </cell>
          <cell r="E93" t="str">
            <v>ساير حسابها و اسناد دريافتني</v>
          </cell>
          <cell r="F93" t="str">
            <v>علي الحساب حقوق</v>
          </cell>
          <cell r="G93" t="str">
            <v>300084</v>
          </cell>
          <cell r="H93" t="str">
            <v>نوري حسين</v>
          </cell>
          <cell r="P93" t="str">
            <v>610</v>
          </cell>
        </row>
        <row r="94">
          <cell r="A94">
            <v>6100</v>
          </cell>
          <cell r="B94" t="str">
            <v>114001300085</v>
          </cell>
          <cell r="C94" t="str">
            <v>114</v>
          </cell>
          <cell r="D94" t="str">
            <v>114001</v>
          </cell>
          <cell r="E94" t="str">
            <v>ساير حسابها و اسناد دريافتني</v>
          </cell>
          <cell r="F94" t="str">
            <v>علي الحساب حقوق</v>
          </cell>
          <cell r="G94" t="str">
            <v>300085</v>
          </cell>
          <cell r="H94" t="str">
            <v>جبارپور يوسف</v>
          </cell>
          <cell r="P94" t="str">
            <v>610</v>
          </cell>
        </row>
        <row r="95">
          <cell r="A95">
            <v>6100</v>
          </cell>
          <cell r="B95" t="str">
            <v>114001300096</v>
          </cell>
          <cell r="C95" t="str">
            <v>114</v>
          </cell>
          <cell r="D95" t="str">
            <v>114001</v>
          </cell>
          <cell r="E95" t="str">
            <v>ساير حسابها و اسناد دريافتني</v>
          </cell>
          <cell r="F95" t="str">
            <v>علي الحساب حقوق</v>
          </cell>
          <cell r="G95" t="str">
            <v>300096</v>
          </cell>
          <cell r="H95" t="str">
            <v>امتحاني علي اكبر</v>
          </cell>
          <cell r="P95" t="str">
            <v>610</v>
          </cell>
        </row>
        <row r="96">
          <cell r="A96">
            <v>6100</v>
          </cell>
          <cell r="B96" t="str">
            <v>114001300103</v>
          </cell>
          <cell r="C96" t="str">
            <v>114</v>
          </cell>
          <cell r="D96" t="str">
            <v>114001</v>
          </cell>
          <cell r="E96" t="str">
            <v>ساير حسابها و اسناد دريافتني</v>
          </cell>
          <cell r="F96" t="str">
            <v>علي الحساب حقوق</v>
          </cell>
          <cell r="G96" t="str">
            <v>300103</v>
          </cell>
          <cell r="H96" t="str">
            <v>چابك شاهرخ</v>
          </cell>
          <cell r="P96" t="str">
            <v>610</v>
          </cell>
        </row>
        <row r="97">
          <cell r="A97">
            <v>6100</v>
          </cell>
          <cell r="B97" t="str">
            <v>114001300104</v>
          </cell>
          <cell r="C97" t="str">
            <v>114</v>
          </cell>
          <cell r="D97" t="str">
            <v>114001</v>
          </cell>
          <cell r="E97" t="str">
            <v>ساير حسابها و اسناد دريافتني</v>
          </cell>
          <cell r="F97" t="str">
            <v>علي الحساب حقوق</v>
          </cell>
          <cell r="G97" t="str">
            <v>300104</v>
          </cell>
          <cell r="H97" t="str">
            <v>پور گل محمد جواد</v>
          </cell>
          <cell r="P97" t="str">
            <v>610</v>
          </cell>
        </row>
        <row r="98">
          <cell r="A98">
            <v>6100</v>
          </cell>
          <cell r="B98" t="str">
            <v>114001300119</v>
          </cell>
          <cell r="C98" t="str">
            <v>114</v>
          </cell>
          <cell r="D98" t="str">
            <v>114001</v>
          </cell>
          <cell r="E98" t="str">
            <v>ساير حسابها و اسناد دريافتني</v>
          </cell>
          <cell r="F98" t="str">
            <v>علي الحساب حقوق</v>
          </cell>
          <cell r="G98" t="str">
            <v>300119</v>
          </cell>
          <cell r="H98" t="str">
            <v>رستم پور مشكنبر حسن</v>
          </cell>
          <cell r="P98" t="str">
            <v>610</v>
          </cell>
        </row>
        <row r="99">
          <cell r="A99">
            <v>6100</v>
          </cell>
          <cell r="B99" t="str">
            <v>114001300125</v>
          </cell>
          <cell r="C99" t="str">
            <v>114</v>
          </cell>
          <cell r="D99" t="str">
            <v>114001</v>
          </cell>
          <cell r="E99" t="str">
            <v>ساير حسابها و اسناد دريافتني</v>
          </cell>
          <cell r="F99" t="str">
            <v>علي الحساب حقوق</v>
          </cell>
          <cell r="G99" t="str">
            <v>300125</v>
          </cell>
          <cell r="H99" t="str">
            <v>سلطاني حسين</v>
          </cell>
          <cell r="P99" t="str">
            <v>610</v>
          </cell>
        </row>
        <row r="100">
          <cell r="A100">
            <v>6100</v>
          </cell>
          <cell r="B100" t="str">
            <v>114001300126</v>
          </cell>
          <cell r="C100" t="str">
            <v>114</v>
          </cell>
          <cell r="D100" t="str">
            <v>114001</v>
          </cell>
          <cell r="E100" t="str">
            <v>ساير حسابها و اسناد دريافتني</v>
          </cell>
          <cell r="F100" t="str">
            <v>علي الحساب حقوق</v>
          </cell>
          <cell r="G100" t="str">
            <v>300126</v>
          </cell>
          <cell r="H100" t="str">
            <v>جهاني رحيم</v>
          </cell>
          <cell r="P100" t="str">
            <v>610</v>
          </cell>
        </row>
        <row r="101">
          <cell r="A101">
            <v>6100</v>
          </cell>
          <cell r="B101" t="str">
            <v>114001300128</v>
          </cell>
          <cell r="C101" t="str">
            <v>114</v>
          </cell>
          <cell r="D101" t="str">
            <v>114001</v>
          </cell>
          <cell r="E101" t="str">
            <v>ساير حسابها و اسناد دريافتني</v>
          </cell>
          <cell r="F101" t="str">
            <v>علي الحساب حقوق</v>
          </cell>
          <cell r="G101" t="str">
            <v>300128</v>
          </cell>
          <cell r="H101" t="str">
            <v>محمدباقري لاهوت كريم</v>
          </cell>
          <cell r="P101" t="str">
            <v>610</v>
          </cell>
        </row>
        <row r="102">
          <cell r="A102">
            <v>6100</v>
          </cell>
          <cell r="B102" t="str">
            <v>114001300129</v>
          </cell>
          <cell r="C102" t="str">
            <v>114</v>
          </cell>
          <cell r="D102" t="str">
            <v>114001</v>
          </cell>
          <cell r="E102" t="str">
            <v>ساير حسابها و اسناد دريافتني</v>
          </cell>
          <cell r="F102" t="str">
            <v>علي الحساب حقوق</v>
          </cell>
          <cell r="G102" t="str">
            <v>300129</v>
          </cell>
          <cell r="H102" t="str">
            <v>بهاري ناصر</v>
          </cell>
          <cell r="P102" t="str">
            <v>610</v>
          </cell>
        </row>
        <row r="103">
          <cell r="A103">
            <v>6100</v>
          </cell>
          <cell r="B103" t="str">
            <v>114001300130</v>
          </cell>
          <cell r="C103" t="str">
            <v>114</v>
          </cell>
          <cell r="D103" t="str">
            <v>114001</v>
          </cell>
          <cell r="E103" t="str">
            <v>ساير حسابها و اسناد دريافتني</v>
          </cell>
          <cell r="F103" t="str">
            <v>علي الحساب حقوق</v>
          </cell>
          <cell r="G103" t="str">
            <v>300130</v>
          </cell>
          <cell r="H103" t="str">
            <v>نوري علي</v>
          </cell>
          <cell r="P103" t="str">
            <v>610</v>
          </cell>
        </row>
        <row r="104">
          <cell r="A104">
            <v>6100</v>
          </cell>
          <cell r="B104" t="str">
            <v>114001300131</v>
          </cell>
          <cell r="C104" t="str">
            <v>114</v>
          </cell>
          <cell r="D104" t="str">
            <v>114001</v>
          </cell>
          <cell r="E104" t="str">
            <v>ساير حسابها و اسناد دريافتني</v>
          </cell>
          <cell r="F104" t="str">
            <v>علي الحساب حقوق</v>
          </cell>
          <cell r="G104" t="str">
            <v>300131</v>
          </cell>
          <cell r="H104" t="str">
            <v>شكوهي علي</v>
          </cell>
          <cell r="P104" t="str">
            <v>610</v>
          </cell>
        </row>
        <row r="105">
          <cell r="A105">
            <v>6100</v>
          </cell>
          <cell r="B105" t="str">
            <v>114001300132</v>
          </cell>
          <cell r="C105" t="str">
            <v>114</v>
          </cell>
          <cell r="D105" t="str">
            <v>114001</v>
          </cell>
          <cell r="E105" t="str">
            <v>ساير حسابها و اسناد دريافتني</v>
          </cell>
          <cell r="F105" t="str">
            <v>علي الحساب حقوق</v>
          </cell>
          <cell r="G105" t="str">
            <v>300132</v>
          </cell>
          <cell r="H105" t="str">
            <v>مهرابي افشار عباس</v>
          </cell>
          <cell r="P105" t="str">
            <v>610</v>
          </cell>
        </row>
        <row r="106">
          <cell r="A106">
            <v>6100</v>
          </cell>
          <cell r="B106" t="str">
            <v>114001300135</v>
          </cell>
          <cell r="C106" t="str">
            <v>114</v>
          </cell>
          <cell r="D106" t="str">
            <v>114001</v>
          </cell>
          <cell r="E106" t="str">
            <v>ساير حسابها و اسناد دريافتني</v>
          </cell>
          <cell r="F106" t="str">
            <v>علي الحساب حقوق</v>
          </cell>
          <cell r="G106" t="str">
            <v>300135</v>
          </cell>
          <cell r="H106" t="str">
            <v>سيفي ديزناب ابراهيم</v>
          </cell>
          <cell r="P106" t="str">
            <v>610</v>
          </cell>
        </row>
        <row r="107">
          <cell r="A107">
            <v>6100</v>
          </cell>
          <cell r="B107" t="str">
            <v>114001300136</v>
          </cell>
          <cell r="C107" t="str">
            <v>114</v>
          </cell>
          <cell r="D107" t="str">
            <v>114001</v>
          </cell>
          <cell r="E107" t="str">
            <v>ساير حسابها و اسناد دريافتني</v>
          </cell>
          <cell r="F107" t="str">
            <v>علي الحساب حقوق</v>
          </cell>
          <cell r="G107" t="str">
            <v>300136</v>
          </cell>
          <cell r="H107" t="str">
            <v>تقي پور كهاني محمدرضا</v>
          </cell>
          <cell r="P107" t="str">
            <v>610</v>
          </cell>
        </row>
        <row r="108">
          <cell r="A108">
            <v>6100</v>
          </cell>
          <cell r="B108" t="str">
            <v>114001300137</v>
          </cell>
          <cell r="C108" t="str">
            <v>114</v>
          </cell>
          <cell r="D108" t="str">
            <v>114001</v>
          </cell>
          <cell r="E108" t="str">
            <v>ساير حسابها و اسناد دريافتني</v>
          </cell>
          <cell r="F108" t="str">
            <v>علي الحساب حقوق</v>
          </cell>
          <cell r="G108" t="str">
            <v>300137</v>
          </cell>
          <cell r="H108" t="str">
            <v>ستاري ميرهاشم</v>
          </cell>
          <cell r="P108" t="str">
            <v>610</v>
          </cell>
        </row>
        <row r="109">
          <cell r="A109">
            <v>6100</v>
          </cell>
          <cell r="B109" t="str">
            <v>114001300139</v>
          </cell>
          <cell r="C109" t="str">
            <v>114</v>
          </cell>
          <cell r="D109" t="str">
            <v>114001</v>
          </cell>
          <cell r="E109" t="str">
            <v>ساير حسابها و اسناد دريافتني</v>
          </cell>
          <cell r="F109" t="str">
            <v>علي الحساب حقوق</v>
          </cell>
          <cell r="G109" t="str">
            <v>300139</v>
          </cell>
          <cell r="H109" t="str">
            <v>هادي قشلاق محمد</v>
          </cell>
          <cell r="P109" t="str">
            <v>610</v>
          </cell>
        </row>
        <row r="110">
          <cell r="A110">
            <v>6100</v>
          </cell>
          <cell r="B110" t="str">
            <v>114001300140</v>
          </cell>
          <cell r="C110" t="str">
            <v>114</v>
          </cell>
          <cell r="D110" t="str">
            <v>114001</v>
          </cell>
          <cell r="E110" t="str">
            <v>ساير حسابها و اسناد دريافتني</v>
          </cell>
          <cell r="F110" t="str">
            <v>علي الحساب حقوق</v>
          </cell>
          <cell r="G110" t="str">
            <v>300140</v>
          </cell>
          <cell r="H110" t="str">
            <v>بلالكه ناصر</v>
          </cell>
          <cell r="P110" t="str">
            <v>610</v>
          </cell>
        </row>
        <row r="111">
          <cell r="A111">
            <v>6100</v>
          </cell>
          <cell r="B111" t="str">
            <v>114001300141</v>
          </cell>
          <cell r="C111" t="str">
            <v>114</v>
          </cell>
          <cell r="D111" t="str">
            <v>114001</v>
          </cell>
          <cell r="E111" t="str">
            <v>ساير حسابها و اسناد دريافتني</v>
          </cell>
          <cell r="F111" t="str">
            <v>علي الحساب حقوق</v>
          </cell>
          <cell r="G111" t="str">
            <v>300141</v>
          </cell>
          <cell r="H111" t="str">
            <v>سالك علي اصغر</v>
          </cell>
          <cell r="P111" t="str">
            <v>610</v>
          </cell>
        </row>
        <row r="112">
          <cell r="A112">
            <v>6100</v>
          </cell>
          <cell r="B112" t="str">
            <v>114001300142</v>
          </cell>
          <cell r="C112" t="str">
            <v>114</v>
          </cell>
          <cell r="D112" t="str">
            <v>114001</v>
          </cell>
          <cell r="E112" t="str">
            <v>ساير حسابها و اسناد دريافتني</v>
          </cell>
          <cell r="F112" t="str">
            <v>علي الحساب حقوق</v>
          </cell>
          <cell r="G112" t="str">
            <v>300142</v>
          </cell>
          <cell r="H112" t="str">
            <v>فروتني قهرماني احمد</v>
          </cell>
          <cell r="P112" t="str">
            <v>610</v>
          </cell>
        </row>
        <row r="113">
          <cell r="A113">
            <v>6100</v>
          </cell>
          <cell r="B113" t="str">
            <v>114001300143</v>
          </cell>
          <cell r="C113" t="str">
            <v>114</v>
          </cell>
          <cell r="D113" t="str">
            <v>114001</v>
          </cell>
          <cell r="E113" t="str">
            <v>ساير حسابها و اسناد دريافتني</v>
          </cell>
          <cell r="F113" t="str">
            <v>علي الحساب حقوق</v>
          </cell>
          <cell r="G113" t="str">
            <v>300143</v>
          </cell>
          <cell r="H113" t="str">
            <v>وفائي نهر مهدي</v>
          </cell>
          <cell r="P113" t="str">
            <v>610</v>
          </cell>
        </row>
        <row r="114">
          <cell r="A114">
            <v>6100</v>
          </cell>
          <cell r="B114" t="str">
            <v>114001300145</v>
          </cell>
          <cell r="C114" t="str">
            <v>114</v>
          </cell>
          <cell r="D114" t="str">
            <v>114001</v>
          </cell>
          <cell r="E114" t="str">
            <v>ساير حسابها و اسناد دريافتني</v>
          </cell>
          <cell r="F114" t="str">
            <v>علي الحساب حقوق</v>
          </cell>
          <cell r="G114" t="str">
            <v>300145</v>
          </cell>
          <cell r="H114" t="str">
            <v>طريقت نيا يعقوب</v>
          </cell>
          <cell r="P114" t="str">
            <v>610</v>
          </cell>
        </row>
        <row r="115">
          <cell r="A115">
            <v>6100</v>
          </cell>
          <cell r="B115" t="str">
            <v>114001300146</v>
          </cell>
          <cell r="C115" t="str">
            <v>114</v>
          </cell>
          <cell r="D115" t="str">
            <v>114001</v>
          </cell>
          <cell r="E115" t="str">
            <v>ساير حسابها و اسناد دريافتني</v>
          </cell>
          <cell r="F115" t="str">
            <v>علي الحساب حقوق</v>
          </cell>
          <cell r="G115" t="str">
            <v>300146</v>
          </cell>
          <cell r="H115" t="str">
            <v>شمس آذر ميرعلي</v>
          </cell>
          <cell r="P115" t="str">
            <v>610</v>
          </cell>
        </row>
        <row r="116">
          <cell r="A116">
            <v>6100</v>
          </cell>
          <cell r="B116" t="str">
            <v>114001300147</v>
          </cell>
          <cell r="C116" t="str">
            <v>114</v>
          </cell>
          <cell r="D116" t="str">
            <v>114001</v>
          </cell>
          <cell r="E116" t="str">
            <v>ساير حسابها و اسناد دريافتني</v>
          </cell>
          <cell r="F116" t="str">
            <v>علي الحساب حقوق</v>
          </cell>
          <cell r="G116" t="str">
            <v>300147</v>
          </cell>
          <cell r="H116" t="str">
            <v>فرشباف عبهري يوسف</v>
          </cell>
          <cell r="P116" t="str">
            <v>610</v>
          </cell>
        </row>
        <row r="117">
          <cell r="A117">
            <v>6100</v>
          </cell>
          <cell r="B117" t="str">
            <v>114001300148</v>
          </cell>
          <cell r="C117" t="str">
            <v>114</v>
          </cell>
          <cell r="D117" t="str">
            <v>114001</v>
          </cell>
          <cell r="E117" t="str">
            <v>ساير حسابها و اسناد دريافتني</v>
          </cell>
          <cell r="F117" t="str">
            <v>علي الحساب حقوق</v>
          </cell>
          <cell r="G117" t="str">
            <v>300148</v>
          </cell>
          <cell r="H117" t="str">
            <v>شفيعي عنصرودي داريوش</v>
          </cell>
          <cell r="P117" t="str">
            <v>610</v>
          </cell>
        </row>
        <row r="118">
          <cell r="A118">
            <v>6100</v>
          </cell>
          <cell r="B118" t="str">
            <v>114001300149</v>
          </cell>
          <cell r="C118" t="str">
            <v>114</v>
          </cell>
          <cell r="D118" t="str">
            <v>114001</v>
          </cell>
          <cell r="E118" t="str">
            <v>ساير حسابها و اسناد دريافتني</v>
          </cell>
          <cell r="F118" t="str">
            <v>علي الحساب حقوق</v>
          </cell>
          <cell r="G118" t="str">
            <v>300149</v>
          </cell>
          <cell r="H118" t="str">
            <v>مردان پور دامن آباد خسرو</v>
          </cell>
          <cell r="P118" t="str">
            <v>610</v>
          </cell>
        </row>
        <row r="119">
          <cell r="A119">
            <v>6100</v>
          </cell>
          <cell r="B119" t="str">
            <v>114001300151</v>
          </cell>
          <cell r="C119" t="str">
            <v>114</v>
          </cell>
          <cell r="D119" t="str">
            <v>114001</v>
          </cell>
          <cell r="E119" t="str">
            <v>ساير حسابها و اسناد دريافتني</v>
          </cell>
          <cell r="F119" t="str">
            <v>علي الحساب حقوق</v>
          </cell>
          <cell r="G119" t="str">
            <v>300151</v>
          </cell>
          <cell r="H119" t="str">
            <v>امجدي رحيم</v>
          </cell>
          <cell r="P119" t="str">
            <v>610</v>
          </cell>
        </row>
        <row r="120">
          <cell r="A120">
            <v>6100</v>
          </cell>
          <cell r="B120" t="str">
            <v>114001300152</v>
          </cell>
          <cell r="C120" t="str">
            <v>114</v>
          </cell>
          <cell r="D120" t="str">
            <v>114001</v>
          </cell>
          <cell r="E120" t="str">
            <v>ساير حسابها و اسناد دريافتني</v>
          </cell>
          <cell r="F120" t="str">
            <v>علي الحساب حقوق</v>
          </cell>
          <cell r="G120" t="str">
            <v>300152</v>
          </cell>
          <cell r="H120" t="str">
            <v>حسن زاده حميد</v>
          </cell>
          <cell r="P120" t="str">
            <v>610</v>
          </cell>
        </row>
        <row r="121">
          <cell r="A121">
            <v>6100</v>
          </cell>
          <cell r="B121" t="str">
            <v>114001300154</v>
          </cell>
          <cell r="C121" t="str">
            <v>114</v>
          </cell>
          <cell r="D121" t="str">
            <v>114001</v>
          </cell>
          <cell r="E121" t="str">
            <v>ساير حسابها و اسناد دريافتني</v>
          </cell>
          <cell r="F121" t="str">
            <v>علي الحساب حقوق</v>
          </cell>
          <cell r="G121" t="str">
            <v>300154</v>
          </cell>
          <cell r="H121" t="str">
            <v>زارعي ارزيل مصطفي</v>
          </cell>
          <cell r="P121" t="str">
            <v>610</v>
          </cell>
        </row>
        <row r="122">
          <cell r="A122">
            <v>6100</v>
          </cell>
          <cell r="B122" t="str">
            <v>114001300155</v>
          </cell>
          <cell r="C122" t="str">
            <v>114</v>
          </cell>
          <cell r="D122" t="str">
            <v>114001</v>
          </cell>
          <cell r="E122" t="str">
            <v>ساير حسابها و اسناد دريافتني</v>
          </cell>
          <cell r="F122" t="str">
            <v>علي الحساب حقوق</v>
          </cell>
          <cell r="G122" t="str">
            <v>300155</v>
          </cell>
          <cell r="H122" t="str">
            <v>قليپور سفيداني حسين</v>
          </cell>
          <cell r="P122" t="str">
            <v>610</v>
          </cell>
        </row>
        <row r="123">
          <cell r="A123">
            <v>6100</v>
          </cell>
          <cell r="B123" t="str">
            <v>114001300156</v>
          </cell>
          <cell r="C123" t="str">
            <v>114</v>
          </cell>
          <cell r="D123" t="str">
            <v>114001</v>
          </cell>
          <cell r="E123" t="str">
            <v>ساير حسابها و اسناد دريافتني</v>
          </cell>
          <cell r="F123" t="str">
            <v>علي الحساب حقوق</v>
          </cell>
          <cell r="G123" t="str">
            <v>300156</v>
          </cell>
          <cell r="H123" t="str">
            <v>حسينيان سيروس</v>
          </cell>
          <cell r="P123" t="str">
            <v>610</v>
          </cell>
        </row>
        <row r="124">
          <cell r="A124">
            <v>6100</v>
          </cell>
          <cell r="B124" t="str">
            <v>114001300157</v>
          </cell>
          <cell r="C124" t="str">
            <v>114</v>
          </cell>
          <cell r="D124" t="str">
            <v>114001</v>
          </cell>
          <cell r="E124" t="str">
            <v>ساير حسابها و اسناد دريافتني</v>
          </cell>
          <cell r="F124" t="str">
            <v>علي الحساب حقوق</v>
          </cell>
          <cell r="G124" t="str">
            <v>300157</v>
          </cell>
          <cell r="H124" t="str">
            <v>معصومي خدايار</v>
          </cell>
          <cell r="P124" t="str">
            <v>610</v>
          </cell>
        </row>
        <row r="125">
          <cell r="A125">
            <v>6100</v>
          </cell>
          <cell r="B125" t="str">
            <v>114001300160</v>
          </cell>
          <cell r="C125" t="str">
            <v>114</v>
          </cell>
          <cell r="D125" t="str">
            <v>114001</v>
          </cell>
          <cell r="E125" t="str">
            <v>ساير حسابها و اسناد دريافتني</v>
          </cell>
          <cell r="F125" t="str">
            <v>علي الحساب حقوق</v>
          </cell>
          <cell r="G125" t="str">
            <v>300160</v>
          </cell>
          <cell r="H125" t="str">
            <v>عالم وحيد</v>
          </cell>
          <cell r="P125" t="str">
            <v>610</v>
          </cell>
        </row>
        <row r="126">
          <cell r="A126">
            <v>6100</v>
          </cell>
          <cell r="B126" t="str">
            <v>114001300162</v>
          </cell>
          <cell r="C126" t="str">
            <v>114</v>
          </cell>
          <cell r="D126" t="str">
            <v>114001</v>
          </cell>
          <cell r="E126" t="str">
            <v>ساير حسابها و اسناد دريافتني</v>
          </cell>
          <cell r="F126" t="str">
            <v>علي الحساب حقوق</v>
          </cell>
          <cell r="G126" t="str">
            <v>300162</v>
          </cell>
          <cell r="H126" t="str">
            <v>محمدي جابر</v>
          </cell>
          <cell r="P126" t="str">
            <v>610</v>
          </cell>
        </row>
        <row r="127">
          <cell r="A127">
            <v>6100</v>
          </cell>
          <cell r="B127" t="str">
            <v>114001300182</v>
          </cell>
          <cell r="C127" t="str">
            <v>114</v>
          </cell>
          <cell r="D127" t="str">
            <v>114001</v>
          </cell>
          <cell r="E127" t="str">
            <v>ساير حسابها و اسناد دريافتني</v>
          </cell>
          <cell r="F127" t="str">
            <v>علي الحساب حقوق</v>
          </cell>
          <cell r="G127" t="str">
            <v>300182</v>
          </cell>
          <cell r="H127" t="str">
            <v>اصلاني مقدم علي</v>
          </cell>
          <cell r="P127" t="str">
            <v>610</v>
          </cell>
        </row>
        <row r="128">
          <cell r="A128">
            <v>6100</v>
          </cell>
          <cell r="B128" t="str">
            <v>114001300206</v>
          </cell>
          <cell r="C128" t="str">
            <v>114</v>
          </cell>
          <cell r="D128" t="str">
            <v>114001</v>
          </cell>
          <cell r="E128" t="str">
            <v>ساير حسابها و اسناد دريافتني</v>
          </cell>
          <cell r="F128" t="str">
            <v>علي الحساب حقوق</v>
          </cell>
          <cell r="G128" t="str">
            <v>300206</v>
          </cell>
          <cell r="H128" t="str">
            <v>كامران هزه بران محمدرضا</v>
          </cell>
          <cell r="P128" t="str">
            <v>610</v>
          </cell>
        </row>
        <row r="129">
          <cell r="A129">
            <v>6100</v>
          </cell>
          <cell r="B129" t="str">
            <v>114001300208</v>
          </cell>
          <cell r="C129" t="str">
            <v>114</v>
          </cell>
          <cell r="D129" t="str">
            <v>114001</v>
          </cell>
          <cell r="E129" t="str">
            <v>ساير حسابها و اسناد دريافتني</v>
          </cell>
          <cell r="F129" t="str">
            <v>علي الحساب حقوق</v>
          </cell>
          <cell r="G129" t="str">
            <v>300208</v>
          </cell>
          <cell r="H129" t="str">
            <v>جعفرزاده رسول</v>
          </cell>
          <cell r="P129" t="str">
            <v>610</v>
          </cell>
        </row>
        <row r="130">
          <cell r="A130">
            <v>6100</v>
          </cell>
          <cell r="B130" t="str">
            <v>114001300218</v>
          </cell>
          <cell r="C130" t="str">
            <v>114</v>
          </cell>
          <cell r="D130" t="str">
            <v>114001</v>
          </cell>
          <cell r="E130" t="str">
            <v>ساير حسابها و اسناد دريافتني</v>
          </cell>
          <cell r="F130" t="str">
            <v>علي الحساب حقوق</v>
          </cell>
          <cell r="G130" t="str">
            <v>300218</v>
          </cell>
          <cell r="H130" t="str">
            <v>يحيي پور داخل مرتضي</v>
          </cell>
          <cell r="P130" t="str">
            <v>610</v>
          </cell>
        </row>
        <row r="131">
          <cell r="A131">
            <v>6100</v>
          </cell>
          <cell r="B131" t="str">
            <v>114001300234</v>
          </cell>
          <cell r="C131" t="str">
            <v>114</v>
          </cell>
          <cell r="D131" t="str">
            <v>114001</v>
          </cell>
          <cell r="E131" t="str">
            <v>ساير حسابها و اسناد دريافتني</v>
          </cell>
          <cell r="F131" t="str">
            <v>علي الحساب حقوق</v>
          </cell>
          <cell r="G131" t="str">
            <v>300234</v>
          </cell>
          <cell r="H131" t="str">
            <v>عبداله ميرشكارلو عليرضا</v>
          </cell>
          <cell r="P131" t="str">
            <v>610</v>
          </cell>
        </row>
        <row r="132">
          <cell r="A132">
            <v>6100</v>
          </cell>
          <cell r="B132" t="str">
            <v>114001300241</v>
          </cell>
          <cell r="C132" t="str">
            <v>114</v>
          </cell>
          <cell r="D132" t="str">
            <v>114001</v>
          </cell>
          <cell r="E132" t="str">
            <v>ساير حسابها و اسناد دريافتني</v>
          </cell>
          <cell r="F132" t="str">
            <v>علي الحساب حقوق</v>
          </cell>
          <cell r="G132" t="str">
            <v>300241</v>
          </cell>
          <cell r="H132" t="str">
            <v>همتي قراملكي عليرضا</v>
          </cell>
          <cell r="P132" t="str">
            <v>610</v>
          </cell>
        </row>
        <row r="133">
          <cell r="A133">
            <v>6100</v>
          </cell>
          <cell r="B133" t="str">
            <v>114001300248</v>
          </cell>
          <cell r="C133" t="str">
            <v>114</v>
          </cell>
          <cell r="D133" t="str">
            <v>114001</v>
          </cell>
          <cell r="E133" t="str">
            <v>ساير حسابها و اسناد دريافتني</v>
          </cell>
          <cell r="F133" t="str">
            <v>علي الحساب حقوق</v>
          </cell>
          <cell r="G133" t="str">
            <v>300248</v>
          </cell>
          <cell r="H133" t="str">
            <v>واحدي باويل محمدحسين</v>
          </cell>
          <cell r="P133" t="str">
            <v>610</v>
          </cell>
        </row>
        <row r="134">
          <cell r="A134">
            <v>6100</v>
          </cell>
          <cell r="B134" t="str">
            <v>114001300001</v>
          </cell>
          <cell r="C134" t="str">
            <v>114</v>
          </cell>
          <cell r="D134" t="str">
            <v>114001</v>
          </cell>
          <cell r="E134" t="str">
            <v>ساير حسابها و اسناد دريافتني</v>
          </cell>
          <cell r="F134" t="str">
            <v>علي الحساب حقوق</v>
          </cell>
          <cell r="G134" t="str">
            <v>300001</v>
          </cell>
          <cell r="H134" t="str">
            <v>فتاحي رسول</v>
          </cell>
          <cell r="P134" t="str">
            <v>610</v>
          </cell>
        </row>
        <row r="135">
          <cell r="A135">
            <v>6100</v>
          </cell>
          <cell r="B135" t="str">
            <v>114001300048</v>
          </cell>
          <cell r="C135" t="str">
            <v>114</v>
          </cell>
          <cell r="D135" t="str">
            <v>114001</v>
          </cell>
          <cell r="E135" t="str">
            <v>ساير حسابها و اسناد دريافتني</v>
          </cell>
          <cell r="F135" t="str">
            <v>علي الحساب حقوق</v>
          </cell>
          <cell r="G135" t="str">
            <v>300048</v>
          </cell>
          <cell r="H135" t="str">
            <v>ممي پور بارنجي سعيد</v>
          </cell>
          <cell r="P135" t="str">
            <v>610</v>
          </cell>
        </row>
        <row r="136">
          <cell r="A136">
            <v>6100</v>
          </cell>
          <cell r="B136" t="str">
            <v>114001300067</v>
          </cell>
          <cell r="C136" t="str">
            <v>114</v>
          </cell>
          <cell r="D136" t="str">
            <v>114001</v>
          </cell>
          <cell r="E136" t="str">
            <v>ساير حسابها و اسناد دريافتني</v>
          </cell>
          <cell r="F136" t="str">
            <v>علي الحساب حقوق</v>
          </cell>
          <cell r="G136" t="str">
            <v>300067</v>
          </cell>
          <cell r="H136" t="str">
            <v>صباغي جديد حسن</v>
          </cell>
          <cell r="P136" t="str">
            <v>610</v>
          </cell>
        </row>
        <row r="137">
          <cell r="A137">
            <v>6100</v>
          </cell>
          <cell r="B137" t="str">
            <v>114001300083</v>
          </cell>
          <cell r="C137" t="str">
            <v>114</v>
          </cell>
          <cell r="D137" t="str">
            <v>114001</v>
          </cell>
          <cell r="E137" t="str">
            <v>ساير حسابها و اسناد دريافتني</v>
          </cell>
          <cell r="F137" t="str">
            <v>علي الحساب حقوق</v>
          </cell>
          <cell r="G137" t="str">
            <v>300083</v>
          </cell>
          <cell r="H137" t="str">
            <v>ميرزالو جواد</v>
          </cell>
          <cell r="P137" t="str">
            <v>610</v>
          </cell>
        </row>
        <row r="138">
          <cell r="A138">
            <v>6100</v>
          </cell>
          <cell r="B138" t="str">
            <v>114001300110</v>
          </cell>
          <cell r="C138" t="str">
            <v>114</v>
          </cell>
          <cell r="D138" t="str">
            <v>114001</v>
          </cell>
          <cell r="E138" t="str">
            <v>ساير حسابها و اسناد دريافتني</v>
          </cell>
          <cell r="F138" t="str">
            <v>علي الحساب حقوق</v>
          </cell>
          <cell r="G138" t="str">
            <v>300110</v>
          </cell>
          <cell r="H138" t="str">
            <v>فروغي زهرا</v>
          </cell>
          <cell r="P138" t="str">
            <v>610</v>
          </cell>
        </row>
        <row r="139">
          <cell r="A139">
            <v>6100</v>
          </cell>
          <cell r="B139" t="str">
            <v>114001300124</v>
          </cell>
          <cell r="C139" t="str">
            <v>114</v>
          </cell>
          <cell r="D139" t="str">
            <v>114001</v>
          </cell>
          <cell r="E139" t="str">
            <v>ساير حسابها و اسناد دريافتني</v>
          </cell>
          <cell r="F139" t="str">
            <v>علي الحساب حقوق</v>
          </cell>
          <cell r="G139" t="str">
            <v>300124</v>
          </cell>
          <cell r="H139" t="str">
            <v>محب حق رحيم</v>
          </cell>
          <cell r="P139" t="str">
            <v>610</v>
          </cell>
        </row>
        <row r="140">
          <cell r="A140">
            <v>6100</v>
          </cell>
          <cell r="B140" t="str">
            <v>114001300153</v>
          </cell>
          <cell r="C140" t="str">
            <v>114</v>
          </cell>
          <cell r="D140" t="str">
            <v>114001</v>
          </cell>
          <cell r="E140" t="str">
            <v>ساير حسابها و اسناد دريافتني</v>
          </cell>
          <cell r="F140" t="str">
            <v>علي الحساب حقوق</v>
          </cell>
          <cell r="G140" t="str">
            <v>300153</v>
          </cell>
          <cell r="H140" t="str">
            <v>محمدپور مهدوي احمدرضا</v>
          </cell>
          <cell r="P140" t="str">
            <v>610</v>
          </cell>
        </row>
        <row r="141">
          <cell r="A141">
            <v>6100</v>
          </cell>
          <cell r="B141" t="str">
            <v>114001300158</v>
          </cell>
          <cell r="C141" t="str">
            <v>114</v>
          </cell>
          <cell r="D141" t="str">
            <v>114001</v>
          </cell>
          <cell r="E141" t="str">
            <v>ساير حسابها و اسناد دريافتني</v>
          </cell>
          <cell r="F141" t="str">
            <v>علي الحساب حقوق</v>
          </cell>
          <cell r="G141" t="str">
            <v>300158</v>
          </cell>
          <cell r="H141" t="str">
            <v>تقي پور متقيان نوبري رحيم</v>
          </cell>
          <cell r="P141" t="str">
            <v>610</v>
          </cell>
        </row>
        <row r="142">
          <cell r="A142">
            <v>6100</v>
          </cell>
          <cell r="B142" t="str">
            <v>114001300163</v>
          </cell>
          <cell r="C142" t="str">
            <v>114</v>
          </cell>
          <cell r="D142" t="str">
            <v>114001</v>
          </cell>
          <cell r="E142" t="str">
            <v>ساير حسابها و اسناد دريافتني</v>
          </cell>
          <cell r="F142" t="str">
            <v>علي الحساب حقوق</v>
          </cell>
          <cell r="G142" t="str">
            <v>300163</v>
          </cell>
          <cell r="H142" t="str">
            <v>روشناس شهرام</v>
          </cell>
          <cell r="P142" t="str">
            <v>610</v>
          </cell>
        </row>
        <row r="143">
          <cell r="A143">
            <v>6100</v>
          </cell>
          <cell r="B143" t="str">
            <v>114001300165</v>
          </cell>
          <cell r="C143" t="str">
            <v>114</v>
          </cell>
          <cell r="D143" t="str">
            <v>114001</v>
          </cell>
          <cell r="E143" t="str">
            <v>ساير حسابها و اسناد دريافتني</v>
          </cell>
          <cell r="F143" t="str">
            <v>علي الحساب حقوق</v>
          </cell>
          <cell r="G143" t="str">
            <v>300165</v>
          </cell>
          <cell r="H143" t="str">
            <v>تهم بهنام</v>
          </cell>
          <cell r="P143" t="str">
            <v>610</v>
          </cell>
        </row>
        <row r="144">
          <cell r="A144">
            <v>6100</v>
          </cell>
          <cell r="B144" t="str">
            <v>114001300170</v>
          </cell>
          <cell r="C144" t="str">
            <v>114</v>
          </cell>
          <cell r="D144" t="str">
            <v>114001</v>
          </cell>
          <cell r="E144" t="str">
            <v>ساير حسابها و اسناد دريافتني</v>
          </cell>
          <cell r="F144" t="str">
            <v>علي الحساب حقوق</v>
          </cell>
          <cell r="G144" t="str">
            <v>300170</v>
          </cell>
          <cell r="H144" t="str">
            <v>فتحي سياوش</v>
          </cell>
          <cell r="P144" t="str">
            <v>610</v>
          </cell>
        </row>
        <row r="145">
          <cell r="A145">
            <v>6100</v>
          </cell>
          <cell r="B145" t="str">
            <v>114001300171</v>
          </cell>
          <cell r="C145" t="str">
            <v>114</v>
          </cell>
          <cell r="D145" t="str">
            <v>114001</v>
          </cell>
          <cell r="E145" t="str">
            <v>ساير حسابها و اسناد دريافتني</v>
          </cell>
          <cell r="F145" t="str">
            <v>علي الحساب حقوق</v>
          </cell>
          <cell r="G145" t="str">
            <v>300171</v>
          </cell>
          <cell r="H145" t="str">
            <v>اميرحقيان سعيد</v>
          </cell>
          <cell r="P145" t="str">
            <v>610</v>
          </cell>
        </row>
        <row r="146">
          <cell r="A146">
            <v>6100</v>
          </cell>
          <cell r="B146" t="str">
            <v>114001300172</v>
          </cell>
          <cell r="C146" t="str">
            <v>114</v>
          </cell>
          <cell r="D146" t="str">
            <v>114001</v>
          </cell>
          <cell r="E146" t="str">
            <v>ساير حسابها و اسناد دريافتني</v>
          </cell>
          <cell r="F146" t="str">
            <v>علي الحساب حقوق</v>
          </cell>
          <cell r="G146" t="str">
            <v>300172</v>
          </cell>
          <cell r="H146" t="str">
            <v>عليزاد پورسعيدي حامد</v>
          </cell>
          <cell r="P146" t="str">
            <v>610</v>
          </cell>
        </row>
        <row r="147">
          <cell r="A147">
            <v>6100</v>
          </cell>
          <cell r="B147" t="str">
            <v>114001300176</v>
          </cell>
          <cell r="C147" t="str">
            <v>114</v>
          </cell>
          <cell r="D147" t="str">
            <v>114001</v>
          </cell>
          <cell r="E147" t="str">
            <v>ساير حسابها و اسناد دريافتني</v>
          </cell>
          <cell r="F147" t="str">
            <v>علي الحساب حقوق</v>
          </cell>
          <cell r="G147" t="str">
            <v>300176</v>
          </cell>
          <cell r="H147" t="str">
            <v>قليپور قراجه بهروز</v>
          </cell>
          <cell r="P147" t="str">
            <v>610</v>
          </cell>
        </row>
        <row r="148">
          <cell r="A148">
            <v>6100</v>
          </cell>
          <cell r="B148" t="str">
            <v>114001300183</v>
          </cell>
          <cell r="C148" t="str">
            <v>114</v>
          </cell>
          <cell r="D148" t="str">
            <v>114001</v>
          </cell>
          <cell r="E148" t="str">
            <v>ساير حسابها و اسناد دريافتني</v>
          </cell>
          <cell r="F148" t="str">
            <v>علي الحساب حقوق</v>
          </cell>
          <cell r="G148" t="str">
            <v>300183</v>
          </cell>
          <cell r="H148" t="str">
            <v>سليماني رضا</v>
          </cell>
          <cell r="P148" t="str">
            <v>610</v>
          </cell>
        </row>
        <row r="149">
          <cell r="A149">
            <v>6100</v>
          </cell>
          <cell r="B149" t="str">
            <v>114001300312</v>
          </cell>
          <cell r="C149" t="str">
            <v>114</v>
          </cell>
          <cell r="D149" t="str">
            <v>114001</v>
          </cell>
          <cell r="E149" t="str">
            <v>ساير حسابها و اسناد دريافتني</v>
          </cell>
          <cell r="F149" t="str">
            <v>علي الحساب حقوق</v>
          </cell>
          <cell r="G149" t="str">
            <v>300312</v>
          </cell>
          <cell r="H149" t="str">
            <v>غنيمتي محمد</v>
          </cell>
          <cell r="P149" t="str">
            <v>610</v>
          </cell>
        </row>
        <row r="150">
          <cell r="A150">
            <v>6100</v>
          </cell>
          <cell r="B150" t="str">
            <v>114001300051</v>
          </cell>
          <cell r="C150" t="str">
            <v>114</v>
          </cell>
          <cell r="D150" t="str">
            <v>114001</v>
          </cell>
          <cell r="E150" t="str">
            <v>ساير حسابها و اسناد دريافتني</v>
          </cell>
          <cell r="F150" t="str">
            <v>علي الحساب حقوق</v>
          </cell>
          <cell r="G150" t="str">
            <v>300051</v>
          </cell>
          <cell r="H150" t="str">
            <v>فتحي نصرت</v>
          </cell>
          <cell r="P150" t="str">
            <v>610</v>
          </cell>
        </row>
        <row r="151">
          <cell r="A151">
            <v>6100</v>
          </cell>
          <cell r="B151" t="str">
            <v>114001300168</v>
          </cell>
          <cell r="C151" t="str">
            <v>114</v>
          </cell>
          <cell r="D151" t="str">
            <v>114001</v>
          </cell>
          <cell r="E151" t="str">
            <v>ساير حسابها و اسناد دريافتني</v>
          </cell>
          <cell r="F151" t="str">
            <v>علي الحساب حقوق</v>
          </cell>
          <cell r="G151" t="str">
            <v>300168</v>
          </cell>
          <cell r="H151" t="str">
            <v>بابكان ياشار</v>
          </cell>
          <cell r="P151" t="str">
            <v>610</v>
          </cell>
        </row>
        <row r="152">
          <cell r="A152">
            <v>6100</v>
          </cell>
          <cell r="B152" t="str">
            <v>114001300169</v>
          </cell>
          <cell r="C152" t="str">
            <v>114</v>
          </cell>
          <cell r="D152" t="str">
            <v>114001</v>
          </cell>
          <cell r="E152" t="str">
            <v>ساير حسابها و اسناد دريافتني</v>
          </cell>
          <cell r="F152" t="str">
            <v>علي الحساب حقوق</v>
          </cell>
          <cell r="G152" t="str">
            <v>300169</v>
          </cell>
          <cell r="H152" t="str">
            <v>منظر خسروشاهي اميرعلي</v>
          </cell>
          <cell r="P152" t="str">
            <v>610</v>
          </cell>
        </row>
        <row r="153">
          <cell r="A153">
            <v>6100</v>
          </cell>
          <cell r="B153" t="str">
            <v>114001300173</v>
          </cell>
          <cell r="C153" t="str">
            <v>114</v>
          </cell>
          <cell r="D153" t="str">
            <v>114001</v>
          </cell>
          <cell r="E153" t="str">
            <v>ساير حسابها و اسناد دريافتني</v>
          </cell>
          <cell r="F153" t="str">
            <v>علي الحساب حقوق</v>
          </cell>
          <cell r="G153" t="str">
            <v>300173</v>
          </cell>
          <cell r="H153" t="str">
            <v>قنبري اهري محمدرضا</v>
          </cell>
          <cell r="P153" t="str">
            <v>610</v>
          </cell>
        </row>
        <row r="154">
          <cell r="A154">
            <v>6100</v>
          </cell>
          <cell r="B154" t="str">
            <v>114001300185</v>
          </cell>
          <cell r="C154" t="str">
            <v>114</v>
          </cell>
          <cell r="D154" t="str">
            <v>114001</v>
          </cell>
          <cell r="E154" t="str">
            <v>ساير حسابها و اسناد دريافتني</v>
          </cell>
          <cell r="F154" t="str">
            <v>علي الحساب حقوق</v>
          </cell>
          <cell r="G154" t="str">
            <v>300185</v>
          </cell>
          <cell r="H154" t="str">
            <v>عوني عليرضا</v>
          </cell>
          <cell r="P154" t="str">
            <v>610</v>
          </cell>
        </row>
        <row r="155">
          <cell r="A155">
            <v>6100</v>
          </cell>
          <cell r="B155" t="str">
            <v>114001300187</v>
          </cell>
          <cell r="C155" t="str">
            <v>114</v>
          </cell>
          <cell r="D155" t="str">
            <v>114001</v>
          </cell>
          <cell r="E155" t="str">
            <v>ساير حسابها و اسناد دريافتني</v>
          </cell>
          <cell r="F155" t="str">
            <v>علي الحساب حقوق</v>
          </cell>
          <cell r="G155" t="str">
            <v>300187</v>
          </cell>
          <cell r="H155" t="str">
            <v>حاجي حيدري ممقاني مهدي</v>
          </cell>
          <cell r="P155" t="str">
            <v>610</v>
          </cell>
        </row>
        <row r="156">
          <cell r="A156">
            <v>6100</v>
          </cell>
          <cell r="B156" t="str">
            <v>114001300191</v>
          </cell>
          <cell r="C156" t="str">
            <v>114</v>
          </cell>
          <cell r="D156" t="str">
            <v>114001</v>
          </cell>
          <cell r="E156" t="str">
            <v>ساير حسابها و اسناد دريافتني</v>
          </cell>
          <cell r="F156" t="str">
            <v>علي الحساب حقوق</v>
          </cell>
          <cell r="G156" t="str">
            <v>300191</v>
          </cell>
          <cell r="H156" t="str">
            <v>باقر قازيار رشيد</v>
          </cell>
          <cell r="P156" t="str">
            <v>610</v>
          </cell>
        </row>
        <row r="157">
          <cell r="A157">
            <v>6100</v>
          </cell>
          <cell r="B157" t="str">
            <v>114001300195</v>
          </cell>
          <cell r="C157" t="str">
            <v>114</v>
          </cell>
          <cell r="D157" t="str">
            <v>114001</v>
          </cell>
          <cell r="E157" t="str">
            <v>ساير حسابها و اسناد دريافتني</v>
          </cell>
          <cell r="F157" t="str">
            <v>علي الحساب حقوق</v>
          </cell>
          <cell r="G157" t="str">
            <v>300195</v>
          </cell>
          <cell r="H157" t="str">
            <v>حريري كهنموئي علي</v>
          </cell>
          <cell r="P157" t="str">
            <v>610</v>
          </cell>
        </row>
        <row r="158">
          <cell r="A158">
            <v>6100</v>
          </cell>
          <cell r="B158" t="str">
            <v>114001300196</v>
          </cell>
          <cell r="C158" t="str">
            <v>114</v>
          </cell>
          <cell r="D158" t="str">
            <v>114001</v>
          </cell>
          <cell r="E158" t="str">
            <v>ساير حسابها و اسناد دريافتني</v>
          </cell>
          <cell r="F158" t="str">
            <v>علي الحساب حقوق</v>
          </cell>
          <cell r="G158" t="str">
            <v>300196</v>
          </cell>
          <cell r="H158" t="str">
            <v>حسيني سيد جواد</v>
          </cell>
          <cell r="P158" t="str">
            <v>610</v>
          </cell>
        </row>
        <row r="159">
          <cell r="A159">
            <v>6100</v>
          </cell>
          <cell r="B159" t="str">
            <v>114001300198</v>
          </cell>
          <cell r="C159" t="str">
            <v>114</v>
          </cell>
          <cell r="D159" t="str">
            <v>114001</v>
          </cell>
          <cell r="E159" t="str">
            <v>ساير حسابها و اسناد دريافتني</v>
          </cell>
          <cell r="F159" t="str">
            <v>علي الحساب حقوق</v>
          </cell>
          <cell r="G159" t="str">
            <v>300198</v>
          </cell>
          <cell r="H159" t="str">
            <v>ميرزائي شكور</v>
          </cell>
          <cell r="P159" t="str">
            <v>610</v>
          </cell>
        </row>
        <row r="160">
          <cell r="A160">
            <v>6100</v>
          </cell>
          <cell r="B160" t="str">
            <v>114001300216</v>
          </cell>
          <cell r="C160" t="str">
            <v>114</v>
          </cell>
          <cell r="D160" t="str">
            <v>114001</v>
          </cell>
          <cell r="E160" t="str">
            <v>ساير حسابها و اسناد دريافتني</v>
          </cell>
          <cell r="F160" t="str">
            <v>علي الحساب حقوق</v>
          </cell>
          <cell r="G160" t="str">
            <v>300216</v>
          </cell>
          <cell r="H160" t="str">
            <v>علي زاده اقبالي نژاد محمدباقر</v>
          </cell>
          <cell r="P160" t="str">
            <v>610</v>
          </cell>
        </row>
        <row r="161">
          <cell r="A161">
            <v>6100</v>
          </cell>
          <cell r="B161" t="str">
            <v>114001300220</v>
          </cell>
          <cell r="C161" t="str">
            <v>114</v>
          </cell>
          <cell r="D161" t="str">
            <v>114001</v>
          </cell>
          <cell r="E161" t="str">
            <v>ساير حسابها و اسناد دريافتني</v>
          </cell>
          <cell r="F161" t="str">
            <v>علي الحساب حقوق</v>
          </cell>
          <cell r="G161" t="str">
            <v>300220</v>
          </cell>
          <cell r="H161" t="str">
            <v>صحت مند قره بابا يوسف</v>
          </cell>
          <cell r="P161" t="str">
            <v>610</v>
          </cell>
        </row>
        <row r="162">
          <cell r="A162">
            <v>6100</v>
          </cell>
          <cell r="B162" t="str">
            <v>114001300240</v>
          </cell>
          <cell r="C162" t="str">
            <v>114</v>
          </cell>
          <cell r="D162" t="str">
            <v>114001</v>
          </cell>
          <cell r="E162" t="str">
            <v>ساير حسابها و اسناد دريافتني</v>
          </cell>
          <cell r="F162" t="str">
            <v>علي الحساب حقوق</v>
          </cell>
          <cell r="G162" t="str">
            <v>300240</v>
          </cell>
          <cell r="H162" t="str">
            <v>شاهد قراملكي ابوالقاسم</v>
          </cell>
          <cell r="P162" t="str">
            <v>610</v>
          </cell>
        </row>
        <row r="163">
          <cell r="A163">
            <v>6100</v>
          </cell>
          <cell r="B163" t="str">
            <v>114001300244</v>
          </cell>
          <cell r="C163" t="str">
            <v>114</v>
          </cell>
          <cell r="D163" t="str">
            <v>114001</v>
          </cell>
          <cell r="E163" t="str">
            <v>ساير حسابها و اسناد دريافتني</v>
          </cell>
          <cell r="F163" t="str">
            <v>علي الحساب حقوق</v>
          </cell>
          <cell r="G163" t="str">
            <v>300244</v>
          </cell>
          <cell r="H163" t="str">
            <v>بزمي حسن</v>
          </cell>
          <cell r="P163" t="str">
            <v>610</v>
          </cell>
        </row>
        <row r="164">
          <cell r="A164">
            <v>6100</v>
          </cell>
          <cell r="B164" t="str">
            <v>114001300250</v>
          </cell>
          <cell r="C164" t="str">
            <v>114</v>
          </cell>
          <cell r="D164" t="str">
            <v>114001</v>
          </cell>
          <cell r="E164" t="str">
            <v>ساير حسابها و اسناد دريافتني</v>
          </cell>
          <cell r="F164" t="str">
            <v>علي الحساب حقوق</v>
          </cell>
          <cell r="G164" t="str">
            <v>300250</v>
          </cell>
          <cell r="H164" t="str">
            <v>برزگر قراملكي محمد</v>
          </cell>
          <cell r="P164" t="str">
            <v>610</v>
          </cell>
        </row>
        <row r="165">
          <cell r="A165">
            <v>6100</v>
          </cell>
          <cell r="B165" t="str">
            <v>114001300259</v>
          </cell>
          <cell r="C165" t="str">
            <v>114</v>
          </cell>
          <cell r="D165" t="str">
            <v>114001</v>
          </cell>
          <cell r="E165" t="str">
            <v>ساير حسابها و اسناد دريافتني</v>
          </cell>
          <cell r="F165" t="str">
            <v>علي الحساب حقوق</v>
          </cell>
          <cell r="G165" t="str">
            <v>300259</v>
          </cell>
          <cell r="H165" t="str">
            <v>ميلي علي</v>
          </cell>
          <cell r="P165" t="str">
            <v>610</v>
          </cell>
        </row>
        <row r="166">
          <cell r="A166">
            <v>6100</v>
          </cell>
          <cell r="B166" t="str">
            <v>114001300305</v>
          </cell>
          <cell r="C166" t="str">
            <v>114</v>
          </cell>
          <cell r="D166" t="str">
            <v>114001</v>
          </cell>
          <cell r="E166" t="str">
            <v>ساير حسابها و اسناد دريافتني</v>
          </cell>
          <cell r="F166" t="str">
            <v>علي الحساب حقوق</v>
          </cell>
          <cell r="G166" t="str">
            <v>300305</v>
          </cell>
          <cell r="H166" t="str">
            <v>خضرلوي اقدم رضا</v>
          </cell>
          <cell r="P166" t="str">
            <v>610</v>
          </cell>
        </row>
        <row r="167">
          <cell r="A167">
            <v>6100</v>
          </cell>
          <cell r="B167" t="str">
            <v>114001300306</v>
          </cell>
          <cell r="C167" t="str">
            <v>114</v>
          </cell>
          <cell r="D167" t="str">
            <v>114001</v>
          </cell>
          <cell r="E167" t="str">
            <v>ساير حسابها و اسناد دريافتني</v>
          </cell>
          <cell r="F167" t="str">
            <v>علي الحساب حقوق</v>
          </cell>
          <cell r="G167" t="str">
            <v>300306</v>
          </cell>
          <cell r="H167" t="str">
            <v>نوري بهروز</v>
          </cell>
          <cell r="P167" t="str">
            <v>610</v>
          </cell>
        </row>
        <row r="168">
          <cell r="A168">
            <v>6100</v>
          </cell>
          <cell r="B168" t="str">
            <v>114001300310</v>
          </cell>
          <cell r="C168" t="str">
            <v>114</v>
          </cell>
          <cell r="D168" t="str">
            <v>114001</v>
          </cell>
          <cell r="E168" t="str">
            <v>ساير حسابها و اسناد دريافتني</v>
          </cell>
          <cell r="F168" t="str">
            <v>علي الحساب حقوق</v>
          </cell>
          <cell r="G168" t="str">
            <v>300310</v>
          </cell>
          <cell r="H168" t="str">
            <v>نوري مسعود</v>
          </cell>
          <cell r="P168" t="str">
            <v>610</v>
          </cell>
        </row>
        <row r="169">
          <cell r="A169">
            <v>6100</v>
          </cell>
          <cell r="B169" t="str">
            <v>114001300144</v>
          </cell>
          <cell r="C169" t="str">
            <v>114</v>
          </cell>
          <cell r="D169" t="str">
            <v>114001</v>
          </cell>
          <cell r="E169" t="str">
            <v>ساير حسابها و اسناد دريافتني</v>
          </cell>
          <cell r="F169" t="str">
            <v>علي الحساب حقوق</v>
          </cell>
          <cell r="G169" t="str">
            <v>300144</v>
          </cell>
          <cell r="H169" t="str">
            <v>آقائي كومله نادر</v>
          </cell>
          <cell r="P169" t="str">
            <v>610</v>
          </cell>
        </row>
        <row r="170">
          <cell r="A170">
            <v>6100</v>
          </cell>
          <cell r="B170" t="str">
            <v>114001300174</v>
          </cell>
          <cell r="C170" t="str">
            <v>114</v>
          </cell>
          <cell r="D170" t="str">
            <v>114001</v>
          </cell>
          <cell r="E170" t="str">
            <v>ساير حسابها و اسناد دريافتني</v>
          </cell>
          <cell r="F170" t="str">
            <v>علي الحساب حقوق</v>
          </cell>
          <cell r="G170" t="str">
            <v>300174</v>
          </cell>
          <cell r="H170" t="str">
            <v>سراجي عنصرودي محمد</v>
          </cell>
          <cell r="P170" t="str">
            <v>610</v>
          </cell>
        </row>
        <row r="171">
          <cell r="A171">
            <v>6100</v>
          </cell>
          <cell r="B171" t="str">
            <v>114001300189</v>
          </cell>
          <cell r="C171" t="str">
            <v>114</v>
          </cell>
          <cell r="D171" t="str">
            <v>114001</v>
          </cell>
          <cell r="E171" t="str">
            <v>ساير حسابها و اسناد دريافتني</v>
          </cell>
          <cell r="F171" t="str">
            <v>علي الحساب حقوق</v>
          </cell>
          <cell r="G171" t="str">
            <v>300189</v>
          </cell>
          <cell r="H171" t="str">
            <v>داناي يوسف</v>
          </cell>
          <cell r="P171" t="str">
            <v>610</v>
          </cell>
        </row>
        <row r="172">
          <cell r="A172">
            <v>6100</v>
          </cell>
          <cell r="B172" t="str">
            <v>114001300194</v>
          </cell>
          <cell r="C172" t="str">
            <v>114</v>
          </cell>
          <cell r="D172" t="str">
            <v>114001</v>
          </cell>
          <cell r="E172" t="str">
            <v>ساير حسابها و اسناد دريافتني</v>
          </cell>
          <cell r="F172" t="str">
            <v>علي الحساب حقوق</v>
          </cell>
          <cell r="G172" t="str">
            <v>300194</v>
          </cell>
          <cell r="H172" t="str">
            <v>كارگر شهرام</v>
          </cell>
          <cell r="P172" t="str">
            <v>610</v>
          </cell>
        </row>
        <row r="173">
          <cell r="A173">
            <v>6100</v>
          </cell>
          <cell r="B173" t="str">
            <v>114001300199</v>
          </cell>
          <cell r="C173" t="str">
            <v>114</v>
          </cell>
          <cell r="D173" t="str">
            <v>114001</v>
          </cell>
          <cell r="E173" t="str">
            <v>ساير حسابها و اسناد دريافتني</v>
          </cell>
          <cell r="F173" t="str">
            <v>علي الحساب حقوق</v>
          </cell>
          <cell r="G173" t="str">
            <v>300199</v>
          </cell>
          <cell r="H173" t="str">
            <v>ناصح قراملكي مهدي</v>
          </cell>
          <cell r="P173" t="str">
            <v>610</v>
          </cell>
        </row>
        <row r="174">
          <cell r="A174">
            <v>6100</v>
          </cell>
          <cell r="B174" t="str">
            <v>114001300201</v>
          </cell>
          <cell r="C174" t="str">
            <v>114</v>
          </cell>
          <cell r="D174" t="str">
            <v>114001</v>
          </cell>
          <cell r="E174" t="str">
            <v>ساير حسابها و اسناد دريافتني</v>
          </cell>
          <cell r="F174" t="str">
            <v>علي الحساب حقوق</v>
          </cell>
          <cell r="G174" t="str">
            <v>300201</v>
          </cell>
          <cell r="H174" t="str">
            <v>حسين زاده فرد سجاد</v>
          </cell>
          <cell r="P174" t="str">
            <v>610</v>
          </cell>
        </row>
        <row r="175">
          <cell r="A175">
            <v>6100</v>
          </cell>
          <cell r="B175" t="str">
            <v>114001300205</v>
          </cell>
          <cell r="C175" t="str">
            <v>114</v>
          </cell>
          <cell r="D175" t="str">
            <v>114001</v>
          </cell>
          <cell r="E175" t="str">
            <v>ساير حسابها و اسناد دريافتني</v>
          </cell>
          <cell r="F175" t="str">
            <v>علي الحساب حقوق</v>
          </cell>
          <cell r="G175" t="str">
            <v>300205</v>
          </cell>
          <cell r="H175" t="str">
            <v>ميرفتاح زاده سيد يوسف</v>
          </cell>
          <cell r="P175" t="str">
            <v>610</v>
          </cell>
        </row>
        <row r="176">
          <cell r="A176">
            <v>6100</v>
          </cell>
          <cell r="B176" t="str">
            <v>114001300210</v>
          </cell>
          <cell r="C176" t="str">
            <v>114</v>
          </cell>
          <cell r="D176" t="str">
            <v>114001</v>
          </cell>
          <cell r="E176" t="str">
            <v>ساير حسابها و اسناد دريافتني</v>
          </cell>
          <cell r="F176" t="str">
            <v>علي الحساب حقوق</v>
          </cell>
          <cell r="G176" t="str">
            <v>300210</v>
          </cell>
          <cell r="H176" t="str">
            <v>احمدي نژاد مجيد</v>
          </cell>
          <cell r="P176" t="str">
            <v>610</v>
          </cell>
        </row>
        <row r="177">
          <cell r="A177">
            <v>6100</v>
          </cell>
          <cell r="B177" t="str">
            <v>114001300214</v>
          </cell>
          <cell r="C177" t="str">
            <v>114</v>
          </cell>
          <cell r="D177" t="str">
            <v>114001</v>
          </cell>
          <cell r="E177" t="str">
            <v>ساير حسابها و اسناد دريافتني</v>
          </cell>
          <cell r="F177" t="str">
            <v>علي الحساب حقوق</v>
          </cell>
          <cell r="G177" t="str">
            <v>300214</v>
          </cell>
          <cell r="H177" t="str">
            <v>صنعتي قراملكي عليرضا</v>
          </cell>
          <cell r="P177" t="str">
            <v>610</v>
          </cell>
        </row>
        <row r="178">
          <cell r="A178">
            <v>6100</v>
          </cell>
          <cell r="B178" t="str">
            <v>114001300215</v>
          </cell>
          <cell r="C178" t="str">
            <v>114</v>
          </cell>
          <cell r="D178" t="str">
            <v>114001</v>
          </cell>
          <cell r="E178" t="str">
            <v>ساير حسابها و اسناد دريافتني</v>
          </cell>
          <cell r="F178" t="str">
            <v>علي الحساب حقوق</v>
          </cell>
          <cell r="G178" t="str">
            <v>300215</v>
          </cell>
          <cell r="H178" t="str">
            <v>هژبر جواد</v>
          </cell>
          <cell r="P178" t="str">
            <v>610</v>
          </cell>
        </row>
        <row r="179">
          <cell r="A179">
            <v>6100</v>
          </cell>
          <cell r="B179" t="str">
            <v>114001300225</v>
          </cell>
          <cell r="C179" t="str">
            <v>114</v>
          </cell>
          <cell r="D179" t="str">
            <v>114001</v>
          </cell>
          <cell r="E179" t="str">
            <v>ساير حسابها و اسناد دريافتني</v>
          </cell>
          <cell r="F179" t="str">
            <v>علي الحساب حقوق</v>
          </cell>
          <cell r="G179" t="str">
            <v>300225</v>
          </cell>
          <cell r="H179" t="str">
            <v>نيك پور رسول</v>
          </cell>
          <cell r="P179" t="str">
            <v>610</v>
          </cell>
        </row>
        <row r="180">
          <cell r="A180">
            <v>6100</v>
          </cell>
          <cell r="B180" t="str">
            <v>114001300226</v>
          </cell>
          <cell r="C180" t="str">
            <v>114</v>
          </cell>
          <cell r="D180" t="str">
            <v>114001</v>
          </cell>
          <cell r="E180" t="str">
            <v>ساير حسابها و اسناد دريافتني</v>
          </cell>
          <cell r="F180" t="str">
            <v>علي الحساب حقوق</v>
          </cell>
          <cell r="G180" t="str">
            <v>300226</v>
          </cell>
          <cell r="H180" t="str">
            <v>طاهباز هادي</v>
          </cell>
          <cell r="P180" t="str">
            <v>610</v>
          </cell>
        </row>
        <row r="181">
          <cell r="A181">
            <v>6100</v>
          </cell>
          <cell r="B181" t="str">
            <v>114001300231</v>
          </cell>
          <cell r="C181" t="str">
            <v>114</v>
          </cell>
          <cell r="D181" t="str">
            <v>114001</v>
          </cell>
          <cell r="E181" t="str">
            <v>ساير حسابها و اسناد دريافتني</v>
          </cell>
          <cell r="F181" t="str">
            <v>علي الحساب حقوق</v>
          </cell>
          <cell r="G181" t="str">
            <v>300231</v>
          </cell>
          <cell r="H181" t="str">
            <v>تمدن خشكناب رضا</v>
          </cell>
          <cell r="P181" t="str">
            <v>610</v>
          </cell>
        </row>
        <row r="182">
          <cell r="A182">
            <v>6100</v>
          </cell>
          <cell r="B182" t="str">
            <v>114001300239</v>
          </cell>
          <cell r="C182" t="str">
            <v>114</v>
          </cell>
          <cell r="D182" t="str">
            <v>114001</v>
          </cell>
          <cell r="E182" t="str">
            <v>ساير حسابها و اسناد دريافتني</v>
          </cell>
          <cell r="F182" t="str">
            <v>علي الحساب حقوق</v>
          </cell>
          <cell r="G182" t="str">
            <v>300239</v>
          </cell>
          <cell r="H182" t="str">
            <v>بهرامي قراملكي محمدعلي</v>
          </cell>
          <cell r="P182" t="str">
            <v>610</v>
          </cell>
        </row>
        <row r="183">
          <cell r="A183">
            <v>6100</v>
          </cell>
          <cell r="B183" t="str">
            <v>114001300249</v>
          </cell>
          <cell r="C183" t="str">
            <v>114</v>
          </cell>
          <cell r="D183" t="str">
            <v>114001</v>
          </cell>
          <cell r="E183" t="str">
            <v>ساير حسابها و اسناد دريافتني</v>
          </cell>
          <cell r="F183" t="str">
            <v>علي الحساب حقوق</v>
          </cell>
          <cell r="G183" t="str">
            <v>300249</v>
          </cell>
          <cell r="H183" t="str">
            <v>آقاداداش كرامتي داود</v>
          </cell>
          <cell r="P183" t="str">
            <v>610</v>
          </cell>
        </row>
        <row r="184">
          <cell r="A184">
            <v>6100</v>
          </cell>
          <cell r="B184" t="str">
            <v>114001300307</v>
          </cell>
          <cell r="C184" t="str">
            <v>114</v>
          </cell>
          <cell r="D184" t="str">
            <v>114001</v>
          </cell>
          <cell r="E184" t="str">
            <v>ساير حسابها و اسناد دريافتني</v>
          </cell>
          <cell r="F184" t="str">
            <v>علي الحساب حقوق</v>
          </cell>
          <cell r="G184" t="str">
            <v>300307</v>
          </cell>
          <cell r="H184" t="str">
            <v>سعيدي قراملكي حسين</v>
          </cell>
          <cell r="P184" t="str">
            <v>610</v>
          </cell>
        </row>
        <row r="185">
          <cell r="A185">
            <v>6100</v>
          </cell>
          <cell r="B185" t="str">
            <v>114001300211</v>
          </cell>
          <cell r="C185" t="str">
            <v>114</v>
          </cell>
          <cell r="D185" t="str">
            <v>114001</v>
          </cell>
          <cell r="E185" t="str">
            <v>ساير حسابها و اسناد دريافتني</v>
          </cell>
          <cell r="F185" t="str">
            <v>علي الحساب حقوق</v>
          </cell>
          <cell r="G185" t="str">
            <v>300211</v>
          </cell>
          <cell r="H185" t="str">
            <v>جعفرنژاد عليرضا</v>
          </cell>
          <cell r="P185" t="str">
            <v>610</v>
          </cell>
        </row>
        <row r="186">
          <cell r="A186">
            <v>6100</v>
          </cell>
          <cell r="B186" t="str">
            <v>114001300219</v>
          </cell>
          <cell r="C186" t="str">
            <v>114</v>
          </cell>
          <cell r="D186" t="str">
            <v>114001</v>
          </cell>
          <cell r="E186" t="str">
            <v>ساير حسابها و اسناد دريافتني</v>
          </cell>
          <cell r="F186" t="str">
            <v>علي الحساب حقوق</v>
          </cell>
          <cell r="G186" t="str">
            <v>300219</v>
          </cell>
          <cell r="H186" t="str">
            <v>سلماني كريم</v>
          </cell>
          <cell r="P186" t="str">
            <v>610</v>
          </cell>
        </row>
        <row r="187">
          <cell r="A187">
            <v>6100</v>
          </cell>
          <cell r="B187" t="str">
            <v>114001300222</v>
          </cell>
          <cell r="C187" t="str">
            <v>114</v>
          </cell>
          <cell r="D187" t="str">
            <v>114001</v>
          </cell>
          <cell r="E187" t="str">
            <v>ساير حسابها و اسناد دريافتني</v>
          </cell>
          <cell r="F187" t="str">
            <v>علي الحساب حقوق</v>
          </cell>
          <cell r="G187" t="str">
            <v>300222</v>
          </cell>
          <cell r="H187" t="str">
            <v>شكري احمد</v>
          </cell>
          <cell r="P187" t="str">
            <v>610</v>
          </cell>
        </row>
        <row r="188">
          <cell r="A188">
            <v>6100</v>
          </cell>
          <cell r="B188" t="str">
            <v>114001300245</v>
          </cell>
          <cell r="C188" t="str">
            <v>114</v>
          </cell>
          <cell r="D188" t="str">
            <v>114001</v>
          </cell>
          <cell r="E188" t="str">
            <v>ساير حسابها و اسناد دريافتني</v>
          </cell>
          <cell r="F188" t="str">
            <v>علي الحساب حقوق</v>
          </cell>
          <cell r="G188" t="str">
            <v>300245</v>
          </cell>
          <cell r="H188" t="str">
            <v>غفاري افشرد كريم</v>
          </cell>
          <cell r="P188" t="str">
            <v>610</v>
          </cell>
        </row>
        <row r="189">
          <cell r="A189">
            <v>6100</v>
          </cell>
          <cell r="B189" t="str">
            <v>114001300261</v>
          </cell>
          <cell r="C189" t="str">
            <v>114</v>
          </cell>
          <cell r="D189" t="str">
            <v>114001</v>
          </cell>
          <cell r="E189" t="str">
            <v>ساير حسابها و اسناد دريافتني</v>
          </cell>
          <cell r="F189" t="str">
            <v>علي الحساب حقوق</v>
          </cell>
          <cell r="G189" t="str">
            <v>300261</v>
          </cell>
          <cell r="H189" t="str">
            <v>دليري اقدم وحيد</v>
          </cell>
          <cell r="P189" t="str">
            <v>610</v>
          </cell>
        </row>
        <row r="190">
          <cell r="A190">
            <v>6100</v>
          </cell>
          <cell r="B190" t="str">
            <v>114001300277</v>
          </cell>
          <cell r="C190" t="str">
            <v>114</v>
          </cell>
          <cell r="D190" t="str">
            <v>114001</v>
          </cell>
          <cell r="E190" t="str">
            <v>ساير حسابها و اسناد دريافتني</v>
          </cell>
          <cell r="F190" t="str">
            <v>علي الحساب حقوق</v>
          </cell>
          <cell r="G190" t="str">
            <v>300277</v>
          </cell>
          <cell r="H190" t="str">
            <v>پورزالي بالوجه احمد</v>
          </cell>
          <cell r="P190" t="str">
            <v>610</v>
          </cell>
        </row>
        <row r="191">
          <cell r="A191">
            <v>6100</v>
          </cell>
          <cell r="B191" t="str">
            <v>114001300298</v>
          </cell>
          <cell r="C191" t="str">
            <v>114</v>
          </cell>
          <cell r="D191" t="str">
            <v>114001</v>
          </cell>
          <cell r="E191" t="str">
            <v>ساير حسابها و اسناد دريافتني</v>
          </cell>
          <cell r="F191" t="str">
            <v>علي الحساب حقوق</v>
          </cell>
          <cell r="G191" t="str">
            <v>300298</v>
          </cell>
          <cell r="H191" t="str">
            <v>جبرئيلي اميد</v>
          </cell>
          <cell r="P191" t="str">
            <v>610</v>
          </cell>
        </row>
        <row r="192">
          <cell r="A192">
            <v>6100</v>
          </cell>
          <cell r="B192" t="str">
            <v>114001300313</v>
          </cell>
          <cell r="C192" t="str">
            <v>114</v>
          </cell>
          <cell r="D192" t="str">
            <v>114001</v>
          </cell>
          <cell r="E192" t="str">
            <v>ساير حسابها و اسناد دريافتني</v>
          </cell>
          <cell r="F192" t="str">
            <v>علي الحساب حقوق</v>
          </cell>
          <cell r="G192" t="str">
            <v>300313</v>
          </cell>
          <cell r="H192" t="str">
            <v>ايران زاد محمدهادي</v>
          </cell>
          <cell r="P192" t="str">
            <v>610</v>
          </cell>
        </row>
        <row r="193">
          <cell r="A193">
            <v>6100</v>
          </cell>
          <cell r="B193" t="str">
            <v>114001300223</v>
          </cell>
          <cell r="C193" t="str">
            <v>114</v>
          </cell>
          <cell r="D193" t="str">
            <v>114001</v>
          </cell>
          <cell r="E193" t="str">
            <v>ساير حسابها و اسناد دريافتني</v>
          </cell>
          <cell r="F193" t="str">
            <v>علي الحساب حقوق</v>
          </cell>
          <cell r="G193" t="str">
            <v>300223</v>
          </cell>
          <cell r="H193" t="str">
            <v>حسيني ميرصمد</v>
          </cell>
          <cell r="P193" t="str">
            <v>610</v>
          </cell>
        </row>
        <row r="194">
          <cell r="A194">
            <v>6100</v>
          </cell>
          <cell r="B194" t="str">
            <v>114001300224</v>
          </cell>
          <cell r="C194" t="str">
            <v>114</v>
          </cell>
          <cell r="D194" t="str">
            <v>114001</v>
          </cell>
          <cell r="E194" t="str">
            <v>ساير حسابها و اسناد دريافتني</v>
          </cell>
          <cell r="F194" t="str">
            <v>علي الحساب حقوق</v>
          </cell>
          <cell r="G194" t="str">
            <v>300224</v>
          </cell>
          <cell r="H194" t="str">
            <v>زنده شعر بهمن</v>
          </cell>
          <cell r="P194" t="str">
            <v>610</v>
          </cell>
        </row>
        <row r="195">
          <cell r="A195">
            <v>6100</v>
          </cell>
          <cell r="B195" t="str">
            <v>114001300242</v>
          </cell>
          <cell r="C195" t="str">
            <v>114</v>
          </cell>
          <cell r="D195" t="str">
            <v>114001</v>
          </cell>
          <cell r="E195" t="str">
            <v>ساير حسابها و اسناد دريافتني</v>
          </cell>
          <cell r="F195" t="str">
            <v>علي الحساب حقوق</v>
          </cell>
          <cell r="G195" t="str">
            <v>300242</v>
          </cell>
          <cell r="H195" t="str">
            <v>زبردست قراملكي حسن</v>
          </cell>
          <cell r="P195" t="str">
            <v>610</v>
          </cell>
        </row>
        <row r="196">
          <cell r="A196">
            <v>6100</v>
          </cell>
          <cell r="B196" t="str">
            <v>114001300247</v>
          </cell>
          <cell r="C196" t="str">
            <v>114</v>
          </cell>
          <cell r="D196" t="str">
            <v>114001</v>
          </cell>
          <cell r="E196" t="str">
            <v>ساير حسابها و اسناد دريافتني</v>
          </cell>
          <cell r="F196" t="str">
            <v>علي الحساب حقوق</v>
          </cell>
          <cell r="G196" t="str">
            <v>300247</v>
          </cell>
          <cell r="H196" t="str">
            <v>حسن زاده علي بيك كندي مطلب</v>
          </cell>
          <cell r="P196" t="str">
            <v>610</v>
          </cell>
        </row>
        <row r="197">
          <cell r="A197">
            <v>6100</v>
          </cell>
          <cell r="B197" t="str">
            <v>114001300260</v>
          </cell>
          <cell r="C197" t="str">
            <v>114</v>
          </cell>
          <cell r="D197" t="str">
            <v>114001</v>
          </cell>
          <cell r="E197" t="str">
            <v>ساير حسابها و اسناد دريافتني</v>
          </cell>
          <cell r="F197" t="str">
            <v>علي الحساب حقوق</v>
          </cell>
          <cell r="G197" t="str">
            <v>300260</v>
          </cell>
          <cell r="H197" t="str">
            <v>منزوي صوفياني مسعود</v>
          </cell>
          <cell r="P197" t="str">
            <v>610</v>
          </cell>
        </row>
        <row r="198">
          <cell r="A198">
            <v>6100</v>
          </cell>
          <cell r="B198" t="str">
            <v>114001300288</v>
          </cell>
          <cell r="C198" t="str">
            <v>114</v>
          </cell>
          <cell r="D198" t="str">
            <v>114001</v>
          </cell>
          <cell r="E198" t="str">
            <v>ساير حسابها و اسناد دريافتني</v>
          </cell>
          <cell r="F198" t="str">
            <v>علي الحساب حقوق</v>
          </cell>
          <cell r="G198" t="str">
            <v>300288</v>
          </cell>
          <cell r="H198" t="str">
            <v>حاتملو محمد</v>
          </cell>
          <cell r="P198" t="str">
            <v>610</v>
          </cell>
        </row>
        <row r="199">
          <cell r="A199">
            <v>6100</v>
          </cell>
          <cell r="B199" t="str">
            <v>114001300017</v>
          </cell>
          <cell r="C199" t="str">
            <v>114</v>
          </cell>
          <cell r="D199" t="str">
            <v>114001</v>
          </cell>
          <cell r="E199" t="str">
            <v>ساير حسابها و اسناد دريافتني</v>
          </cell>
          <cell r="F199" t="str">
            <v>علي الحساب حقوق</v>
          </cell>
          <cell r="G199" t="str">
            <v>300017</v>
          </cell>
          <cell r="H199" t="str">
            <v>خوش اخلاق جانبهان ناصر</v>
          </cell>
          <cell r="P199" t="str">
            <v>610</v>
          </cell>
        </row>
        <row r="200">
          <cell r="A200">
            <v>6100</v>
          </cell>
          <cell r="B200" t="str">
            <v>114001300099</v>
          </cell>
          <cell r="C200" t="str">
            <v>114</v>
          </cell>
          <cell r="D200" t="str">
            <v>114001</v>
          </cell>
          <cell r="E200" t="str">
            <v>ساير حسابها و اسناد دريافتني</v>
          </cell>
          <cell r="F200" t="str">
            <v>علي الحساب حقوق</v>
          </cell>
          <cell r="G200" t="str">
            <v>300099</v>
          </cell>
          <cell r="H200" t="str">
            <v>مددي زكلوجه مهرداد</v>
          </cell>
          <cell r="P200" t="str">
            <v>610</v>
          </cell>
        </row>
        <row r="201">
          <cell r="A201">
            <v>6100</v>
          </cell>
          <cell r="B201" t="str">
            <v>114001300230</v>
          </cell>
          <cell r="C201" t="str">
            <v>114</v>
          </cell>
          <cell r="D201" t="str">
            <v>114001</v>
          </cell>
          <cell r="E201" t="str">
            <v>ساير حسابها و اسناد دريافتني</v>
          </cell>
          <cell r="F201" t="str">
            <v>علي الحساب حقوق</v>
          </cell>
          <cell r="G201" t="str">
            <v>300230</v>
          </cell>
          <cell r="H201" t="str">
            <v>ابراهيمي حامد صمد</v>
          </cell>
          <cell r="P201" t="str">
            <v>610</v>
          </cell>
        </row>
        <row r="202">
          <cell r="A202">
            <v>6100</v>
          </cell>
          <cell r="B202" t="str">
            <v>114001300238</v>
          </cell>
          <cell r="C202" t="str">
            <v>114</v>
          </cell>
          <cell r="D202" t="str">
            <v>114001</v>
          </cell>
          <cell r="E202" t="str">
            <v>ساير حسابها و اسناد دريافتني</v>
          </cell>
          <cell r="F202" t="str">
            <v>علي الحساب حقوق</v>
          </cell>
          <cell r="G202" t="str">
            <v>300238</v>
          </cell>
          <cell r="H202" t="str">
            <v>شكوهي لله لو علي</v>
          </cell>
          <cell r="P202" t="str">
            <v>610</v>
          </cell>
        </row>
        <row r="203">
          <cell r="A203">
            <v>6100</v>
          </cell>
          <cell r="B203" t="str">
            <v>114001300251</v>
          </cell>
          <cell r="C203" t="str">
            <v>114</v>
          </cell>
          <cell r="D203" t="str">
            <v>114001</v>
          </cell>
          <cell r="E203" t="str">
            <v>ساير حسابها و اسناد دريافتني</v>
          </cell>
          <cell r="F203" t="str">
            <v>علي الحساب حقوق</v>
          </cell>
          <cell r="G203" t="str">
            <v>300251</v>
          </cell>
          <cell r="H203" t="str">
            <v>تبرخي تبريزي فرهاد</v>
          </cell>
          <cell r="P203" t="str">
            <v>610</v>
          </cell>
        </row>
        <row r="204">
          <cell r="A204">
            <v>6100</v>
          </cell>
          <cell r="B204" t="str">
            <v>114001300252</v>
          </cell>
          <cell r="C204" t="str">
            <v>114</v>
          </cell>
          <cell r="D204" t="str">
            <v>114001</v>
          </cell>
          <cell r="E204" t="str">
            <v>ساير حسابها و اسناد دريافتني</v>
          </cell>
          <cell r="F204" t="str">
            <v>علي الحساب حقوق</v>
          </cell>
          <cell r="G204" t="str">
            <v>300252</v>
          </cell>
          <cell r="H204" t="str">
            <v>رنجبران عين الدين محمدرضا</v>
          </cell>
          <cell r="P204" t="str">
            <v>610</v>
          </cell>
        </row>
        <row r="205">
          <cell r="A205">
            <v>6100</v>
          </cell>
          <cell r="B205" t="str">
            <v>114001300283</v>
          </cell>
          <cell r="C205" t="str">
            <v>114</v>
          </cell>
          <cell r="D205" t="str">
            <v>114001</v>
          </cell>
          <cell r="E205" t="str">
            <v>ساير حسابها و اسناد دريافتني</v>
          </cell>
          <cell r="F205" t="str">
            <v>علي الحساب حقوق</v>
          </cell>
          <cell r="G205" t="str">
            <v>300283</v>
          </cell>
          <cell r="H205" t="str">
            <v>نكوئي عيسي</v>
          </cell>
          <cell r="P205" t="str">
            <v>610</v>
          </cell>
        </row>
        <row r="206">
          <cell r="A206">
            <v>6100</v>
          </cell>
          <cell r="B206" t="str">
            <v>114001300304</v>
          </cell>
          <cell r="C206" t="str">
            <v>114</v>
          </cell>
          <cell r="D206" t="str">
            <v>114001</v>
          </cell>
          <cell r="E206" t="str">
            <v>ساير حسابها و اسناد دريافتني</v>
          </cell>
          <cell r="F206" t="str">
            <v>علي الحساب حقوق</v>
          </cell>
          <cell r="G206" t="str">
            <v>300304</v>
          </cell>
          <cell r="H206" t="str">
            <v>محمد نژاد سعيد</v>
          </cell>
          <cell r="P206" t="str">
            <v>610</v>
          </cell>
        </row>
        <row r="207">
          <cell r="A207">
            <v>6100</v>
          </cell>
          <cell r="B207" t="str">
            <v>114001300266</v>
          </cell>
          <cell r="C207" t="str">
            <v>114</v>
          </cell>
          <cell r="D207" t="str">
            <v>114001</v>
          </cell>
          <cell r="E207" t="str">
            <v>ساير حسابها و اسناد دريافتني</v>
          </cell>
          <cell r="F207" t="str">
            <v>علي الحساب حقوق</v>
          </cell>
          <cell r="G207" t="str">
            <v>300266</v>
          </cell>
          <cell r="H207" t="str">
            <v>عطايان حسن</v>
          </cell>
          <cell r="P207" t="str">
            <v>610</v>
          </cell>
        </row>
        <row r="208">
          <cell r="A208">
            <v>6100</v>
          </cell>
          <cell r="B208" t="str">
            <v>114001300270</v>
          </cell>
          <cell r="C208" t="str">
            <v>114</v>
          </cell>
          <cell r="D208" t="str">
            <v>114001</v>
          </cell>
          <cell r="E208" t="str">
            <v>ساير حسابها و اسناد دريافتني</v>
          </cell>
          <cell r="F208" t="str">
            <v>علي الحساب حقوق</v>
          </cell>
          <cell r="G208" t="str">
            <v>300270</v>
          </cell>
          <cell r="H208" t="str">
            <v>حسين پور شفقي جليل</v>
          </cell>
          <cell r="P208" t="str">
            <v>610</v>
          </cell>
        </row>
        <row r="209">
          <cell r="A209">
            <v>6100</v>
          </cell>
          <cell r="B209" t="str">
            <v>114001300279</v>
          </cell>
          <cell r="C209" t="str">
            <v>114</v>
          </cell>
          <cell r="D209" t="str">
            <v>114001</v>
          </cell>
          <cell r="E209" t="str">
            <v>ساير حسابها و اسناد دريافتني</v>
          </cell>
          <cell r="F209" t="str">
            <v>علي الحساب حقوق</v>
          </cell>
          <cell r="G209" t="str">
            <v>300279</v>
          </cell>
          <cell r="H209" t="str">
            <v>عابد زاده اندريان محب علي</v>
          </cell>
          <cell r="P209" t="str">
            <v>610</v>
          </cell>
        </row>
        <row r="210">
          <cell r="A210">
            <v>6100</v>
          </cell>
          <cell r="B210" t="str">
            <v>114001300280</v>
          </cell>
          <cell r="C210" t="str">
            <v>114</v>
          </cell>
          <cell r="D210" t="str">
            <v>114001</v>
          </cell>
          <cell r="E210" t="str">
            <v>ساير حسابها و اسناد دريافتني</v>
          </cell>
          <cell r="F210" t="str">
            <v>علي الحساب حقوق</v>
          </cell>
          <cell r="G210" t="str">
            <v>300280</v>
          </cell>
          <cell r="H210" t="str">
            <v>طهماسبيان سجاد</v>
          </cell>
          <cell r="P210" t="str">
            <v>610</v>
          </cell>
        </row>
        <row r="211">
          <cell r="A211">
            <v>6100</v>
          </cell>
          <cell r="B211" t="str">
            <v>114001300290</v>
          </cell>
          <cell r="C211" t="str">
            <v>114</v>
          </cell>
          <cell r="D211" t="str">
            <v>114001</v>
          </cell>
          <cell r="E211" t="str">
            <v>ساير حسابها و اسناد دريافتني</v>
          </cell>
          <cell r="F211" t="str">
            <v>علي الحساب حقوق</v>
          </cell>
          <cell r="G211" t="str">
            <v>300290</v>
          </cell>
          <cell r="H211" t="str">
            <v>نيك قدم ديزناب داود</v>
          </cell>
          <cell r="P211" t="str">
            <v>610</v>
          </cell>
        </row>
        <row r="212">
          <cell r="A212">
            <v>6100</v>
          </cell>
          <cell r="B212" t="str">
            <v>114001300309</v>
          </cell>
          <cell r="C212" t="str">
            <v>114</v>
          </cell>
          <cell r="D212" t="str">
            <v>114001</v>
          </cell>
          <cell r="E212" t="str">
            <v>ساير حسابها و اسناد دريافتني</v>
          </cell>
          <cell r="F212" t="str">
            <v>علي الحساب حقوق</v>
          </cell>
          <cell r="G212" t="str">
            <v>300309</v>
          </cell>
          <cell r="H212" t="str">
            <v>قزل سوفلو محمد</v>
          </cell>
          <cell r="P212" t="str">
            <v>610</v>
          </cell>
        </row>
        <row r="213">
          <cell r="A213">
            <v>6100</v>
          </cell>
          <cell r="B213" t="str">
            <v>114001300033</v>
          </cell>
          <cell r="C213" t="str">
            <v>114</v>
          </cell>
          <cell r="D213" t="str">
            <v>114001</v>
          </cell>
          <cell r="E213" t="str">
            <v>ساير حسابها و اسناد دريافتني</v>
          </cell>
          <cell r="F213" t="str">
            <v>علي الحساب حقوق</v>
          </cell>
          <cell r="G213" t="str">
            <v>300033</v>
          </cell>
          <cell r="H213" t="str">
            <v>احمد زاده حمامي رضا</v>
          </cell>
          <cell r="P213" t="str">
            <v>610</v>
          </cell>
        </row>
        <row r="214">
          <cell r="A214">
            <v>6100</v>
          </cell>
          <cell r="B214" t="str">
            <v>114001300100</v>
          </cell>
          <cell r="C214" t="str">
            <v>114</v>
          </cell>
          <cell r="D214" t="str">
            <v>114001</v>
          </cell>
          <cell r="E214" t="str">
            <v>ساير حسابها و اسناد دريافتني</v>
          </cell>
          <cell r="F214" t="str">
            <v>علي الحساب حقوق</v>
          </cell>
          <cell r="G214" t="str">
            <v>300100</v>
          </cell>
          <cell r="H214" t="str">
            <v>محمدي ينكجه ناصر</v>
          </cell>
          <cell r="P214" t="str">
            <v>610</v>
          </cell>
        </row>
        <row r="215">
          <cell r="A215">
            <v>6100</v>
          </cell>
          <cell r="B215" t="str">
            <v>114001300256</v>
          </cell>
          <cell r="C215" t="str">
            <v>114</v>
          </cell>
          <cell r="D215" t="str">
            <v>114001</v>
          </cell>
          <cell r="E215" t="str">
            <v>ساير حسابها و اسناد دريافتني</v>
          </cell>
          <cell r="F215" t="str">
            <v>علي الحساب حقوق</v>
          </cell>
          <cell r="G215" t="str">
            <v>300256</v>
          </cell>
          <cell r="H215" t="str">
            <v>نادري بركجه پرويز</v>
          </cell>
          <cell r="P215" t="str">
            <v>610</v>
          </cell>
        </row>
        <row r="216">
          <cell r="A216">
            <v>6100</v>
          </cell>
          <cell r="B216" t="str">
            <v>114001300262</v>
          </cell>
          <cell r="C216" t="str">
            <v>114</v>
          </cell>
          <cell r="D216" t="str">
            <v>114001</v>
          </cell>
          <cell r="E216" t="str">
            <v>ساير حسابها و اسناد دريافتني</v>
          </cell>
          <cell r="F216" t="str">
            <v>علي الحساب حقوق</v>
          </cell>
          <cell r="G216" t="str">
            <v>300262</v>
          </cell>
          <cell r="H216" t="str">
            <v>عزت پور نقاره كوب آيدين</v>
          </cell>
          <cell r="P216" t="str">
            <v>610</v>
          </cell>
        </row>
        <row r="217">
          <cell r="A217">
            <v>6100</v>
          </cell>
          <cell r="B217" t="str">
            <v>114001300271</v>
          </cell>
          <cell r="C217" t="str">
            <v>114</v>
          </cell>
          <cell r="D217" t="str">
            <v>114001</v>
          </cell>
          <cell r="E217" t="str">
            <v>ساير حسابها و اسناد دريافتني</v>
          </cell>
          <cell r="F217" t="str">
            <v>علي الحساب حقوق</v>
          </cell>
          <cell r="G217" t="str">
            <v>300271</v>
          </cell>
          <cell r="H217" t="str">
            <v>واحدي باويل مهدي</v>
          </cell>
          <cell r="P217" t="str">
            <v>610</v>
          </cell>
        </row>
        <row r="218">
          <cell r="A218">
            <v>6100</v>
          </cell>
          <cell r="B218" t="str">
            <v>114001300272</v>
          </cell>
          <cell r="C218" t="str">
            <v>114</v>
          </cell>
          <cell r="D218" t="str">
            <v>114001</v>
          </cell>
          <cell r="E218" t="str">
            <v>ساير حسابها و اسناد دريافتني</v>
          </cell>
          <cell r="F218" t="str">
            <v>علي الحساب حقوق</v>
          </cell>
          <cell r="G218" t="str">
            <v>300272</v>
          </cell>
          <cell r="H218" t="str">
            <v>حاجيلاري محمدتقي</v>
          </cell>
          <cell r="P218" t="str">
            <v>610</v>
          </cell>
        </row>
        <row r="219">
          <cell r="A219">
            <v>6100</v>
          </cell>
          <cell r="B219" t="str">
            <v>114001300275</v>
          </cell>
          <cell r="C219" t="str">
            <v>114</v>
          </cell>
          <cell r="D219" t="str">
            <v>114001</v>
          </cell>
          <cell r="E219" t="str">
            <v>ساير حسابها و اسناد دريافتني</v>
          </cell>
          <cell r="F219" t="str">
            <v>علي الحساب حقوق</v>
          </cell>
          <cell r="G219" t="str">
            <v>300275</v>
          </cell>
          <cell r="H219" t="str">
            <v>بخشي باقر</v>
          </cell>
          <cell r="P219" t="str">
            <v>610</v>
          </cell>
        </row>
        <row r="220">
          <cell r="A220">
            <v>6100</v>
          </cell>
          <cell r="B220" t="str">
            <v>114001300276</v>
          </cell>
          <cell r="C220" t="str">
            <v>114</v>
          </cell>
          <cell r="D220" t="str">
            <v>114001</v>
          </cell>
          <cell r="E220" t="str">
            <v>ساير حسابها و اسناد دريافتني</v>
          </cell>
          <cell r="F220" t="str">
            <v>علي الحساب حقوق</v>
          </cell>
          <cell r="G220" t="str">
            <v>300276</v>
          </cell>
          <cell r="H220" t="str">
            <v>ملوكي مهرشاد</v>
          </cell>
          <cell r="P220" t="str">
            <v>610</v>
          </cell>
        </row>
        <row r="221">
          <cell r="A221">
            <v>6100</v>
          </cell>
          <cell r="B221" t="str">
            <v>114001300278</v>
          </cell>
          <cell r="C221" t="str">
            <v>114</v>
          </cell>
          <cell r="D221" t="str">
            <v>114001</v>
          </cell>
          <cell r="E221" t="str">
            <v>ساير حسابها و اسناد دريافتني</v>
          </cell>
          <cell r="F221" t="str">
            <v>علي الحساب حقوق</v>
          </cell>
          <cell r="G221" t="str">
            <v>300278</v>
          </cell>
          <cell r="H221" t="str">
            <v>مكرمي مهدي</v>
          </cell>
          <cell r="P221" t="str">
            <v>610</v>
          </cell>
        </row>
        <row r="222">
          <cell r="A222">
            <v>6100</v>
          </cell>
          <cell r="B222" t="str">
            <v>114001300281</v>
          </cell>
          <cell r="C222" t="str">
            <v>114</v>
          </cell>
          <cell r="D222" t="str">
            <v>114001</v>
          </cell>
          <cell r="E222" t="str">
            <v>ساير حسابها و اسناد دريافتني</v>
          </cell>
          <cell r="F222" t="str">
            <v>علي الحساب حقوق</v>
          </cell>
          <cell r="G222" t="str">
            <v>300281</v>
          </cell>
          <cell r="H222" t="str">
            <v>بني اسد احمد</v>
          </cell>
          <cell r="P222" t="str">
            <v>610</v>
          </cell>
        </row>
        <row r="223">
          <cell r="A223">
            <v>6100</v>
          </cell>
          <cell r="B223" t="str">
            <v>114001300284</v>
          </cell>
          <cell r="C223" t="str">
            <v>114</v>
          </cell>
          <cell r="D223" t="str">
            <v>114001</v>
          </cell>
          <cell r="E223" t="str">
            <v>ساير حسابها و اسناد دريافتني</v>
          </cell>
          <cell r="F223" t="str">
            <v>علي الحساب حقوق</v>
          </cell>
          <cell r="G223" t="str">
            <v>300284</v>
          </cell>
          <cell r="H223" t="str">
            <v>عتيقي علي</v>
          </cell>
          <cell r="P223" t="str">
            <v>610</v>
          </cell>
        </row>
        <row r="224">
          <cell r="A224">
            <v>6100</v>
          </cell>
          <cell r="B224" t="str">
            <v>114001300308</v>
          </cell>
          <cell r="C224" t="str">
            <v>114</v>
          </cell>
          <cell r="D224" t="str">
            <v>114001</v>
          </cell>
          <cell r="E224" t="str">
            <v>ساير حسابها و اسناد دريافتني</v>
          </cell>
          <cell r="F224" t="str">
            <v>علي الحساب حقوق</v>
          </cell>
          <cell r="G224" t="str">
            <v>300308</v>
          </cell>
          <cell r="H224" t="str">
            <v>شاه قاسمي مهرداد</v>
          </cell>
          <cell r="P224" t="str">
            <v>610</v>
          </cell>
        </row>
        <row r="225">
          <cell r="A225">
            <v>6100</v>
          </cell>
          <cell r="B225" t="str">
            <v>114001300315</v>
          </cell>
          <cell r="C225" t="str">
            <v>114</v>
          </cell>
          <cell r="D225" t="str">
            <v>114001</v>
          </cell>
          <cell r="E225" t="str">
            <v>ساير حسابها و اسناد دريافتني</v>
          </cell>
          <cell r="F225" t="str">
            <v>علي الحساب حقوق</v>
          </cell>
          <cell r="G225" t="str">
            <v>300315</v>
          </cell>
          <cell r="H225" t="str">
            <v>زينالي علي</v>
          </cell>
          <cell r="P225" t="str">
            <v>610</v>
          </cell>
        </row>
        <row r="226">
          <cell r="A226">
            <v>6100</v>
          </cell>
          <cell r="B226" t="str">
            <v>114001300264</v>
          </cell>
          <cell r="C226" t="str">
            <v>114</v>
          </cell>
          <cell r="D226" t="str">
            <v>114001</v>
          </cell>
          <cell r="E226" t="str">
            <v>ساير حسابها و اسناد دريافتني</v>
          </cell>
          <cell r="F226" t="str">
            <v>علي الحساب حقوق</v>
          </cell>
          <cell r="G226" t="str">
            <v>300264</v>
          </cell>
          <cell r="H226" t="str">
            <v>جليل پور صابرجوي حسين</v>
          </cell>
          <cell r="P226" t="str">
            <v>610</v>
          </cell>
        </row>
        <row r="227">
          <cell r="A227">
            <v>6100</v>
          </cell>
          <cell r="B227" t="str">
            <v>114001300101</v>
          </cell>
          <cell r="C227" t="str">
            <v>114</v>
          </cell>
          <cell r="D227" t="str">
            <v>114001</v>
          </cell>
          <cell r="E227" t="str">
            <v>ساير حسابها و اسناد دريافتني</v>
          </cell>
          <cell r="F227" t="str">
            <v>علي الحساب حقوق</v>
          </cell>
          <cell r="G227" t="str">
            <v>300101</v>
          </cell>
          <cell r="H227" t="str">
            <v>شكري جليل</v>
          </cell>
          <cell r="P227" t="str">
            <v>610</v>
          </cell>
        </row>
        <row r="228">
          <cell r="A228">
            <v>6100</v>
          </cell>
          <cell r="B228" t="str">
            <v>114001300102</v>
          </cell>
          <cell r="C228" t="str">
            <v>114</v>
          </cell>
          <cell r="D228" t="str">
            <v>114001</v>
          </cell>
          <cell r="E228" t="str">
            <v>ساير حسابها و اسناد دريافتني</v>
          </cell>
          <cell r="F228" t="str">
            <v>علي الحساب حقوق</v>
          </cell>
          <cell r="G228" t="str">
            <v>300102</v>
          </cell>
          <cell r="H228" t="str">
            <v>صفري آذر جعفر</v>
          </cell>
          <cell r="P228" t="str">
            <v>610</v>
          </cell>
        </row>
        <row r="229">
          <cell r="A229">
            <v>6100</v>
          </cell>
          <cell r="B229" t="str">
            <v>114002300263</v>
          </cell>
          <cell r="C229" t="str">
            <v>114</v>
          </cell>
          <cell r="D229" t="str">
            <v>114002</v>
          </cell>
          <cell r="E229" t="str">
            <v>ساير حسابها و اسناد دريافتني</v>
          </cell>
          <cell r="F229" t="str">
            <v>علي الحساب چند ماهه</v>
          </cell>
          <cell r="G229" t="str">
            <v>300263</v>
          </cell>
          <cell r="H229" t="str">
            <v>خدائي محمودي رضا</v>
          </cell>
          <cell r="P229" t="str">
            <v>610</v>
          </cell>
        </row>
        <row r="230">
          <cell r="A230">
            <v>6100</v>
          </cell>
          <cell r="B230" t="str">
            <v>114002300202</v>
          </cell>
          <cell r="C230" t="str">
            <v>114</v>
          </cell>
          <cell r="D230" t="str">
            <v>114002</v>
          </cell>
          <cell r="E230" t="str">
            <v>ساير حسابها و اسناد دريافتني</v>
          </cell>
          <cell r="F230" t="str">
            <v>علي الحساب چند ماهه</v>
          </cell>
          <cell r="G230" t="str">
            <v>300202</v>
          </cell>
          <cell r="H230" t="str">
            <v>لك جواد</v>
          </cell>
          <cell r="P230" t="str">
            <v>610</v>
          </cell>
        </row>
        <row r="231">
          <cell r="A231">
            <v>6100</v>
          </cell>
          <cell r="B231" t="str">
            <v>114002300113</v>
          </cell>
          <cell r="C231" t="str">
            <v>114</v>
          </cell>
          <cell r="D231" t="str">
            <v>114002</v>
          </cell>
          <cell r="E231" t="str">
            <v>ساير حسابها و اسناد دريافتني</v>
          </cell>
          <cell r="F231" t="str">
            <v>علي الحساب چند ماهه</v>
          </cell>
          <cell r="G231" t="str">
            <v>300113</v>
          </cell>
          <cell r="H231" t="str">
            <v>باغباني خضرلو منوچهر</v>
          </cell>
          <cell r="P231" t="str">
            <v>610</v>
          </cell>
        </row>
        <row r="232">
          <cell r="A232">
            <v>6100</v>
          </cell>
          <cell r="B232" t="str">
            <v>114002300085</v>
          </cell>
          <cell r="C232" t="str">
            <v>114</v>
          </cell>
          <cell r="D232" t="str">
            <v>114002</v>
          </cell>
          <cell r="E232" t="str">
            <v>ساير حسابها و اسناد دريافتني</v>
          </cell>
          <cell r="F232" t="str">
            <v>علي الحساب چند ماهه</v>
          </cell>
          <cell r="G232" t="str">
            <v>300085</v>
          </cell>
          <cell r="H232" t="str">
            <v>جبارپور يوسف</v>
          </cell>
          <cell r="P232" t="str">
            <v>610</v>
          </cell>
        </row>
        <row r="233">
          <cell r="A233">
            <v>6100</v>
          </cell>
          <cell r="B233" t="str">
            <v>114002300076</v>
          </cell>
          <cell r="C233" t="str">
            <v>114</v>
          </cell>
          <cell r="D233" t="str">
            <v>114002</v>
          </cell>
          <cell r="E233" t="str">
            <v>ساير حسابها و اسناد دريافتني</v>
          </cell>
          <cell r="F233" t="str">
            <v>علي الحساب چند ماهه</v>
          </cell>
          <cell r="G233" t="str">
            <v>300076</v>
          </cell>
          <cell r="H233" t="str">
            <v>همتي مسعود</v>
          </cell>
          <cell r="P233" t="str">
            <v>610</v>
          </cell>
        </row>
        <row r="234">
          <cell r="A234">
            <v>6100</v>
          </cell>
          <cell r="B234" t="str">
            <v>114002300094</v>
          </cell>
          <cell r="C234" t="str">
            <v>114</v>
          </cell>
          <cell r="D234" t="str">
            <v>114002</v>
          </cell>
          <cell r="E234" t="str">
            <v>ساير حسابها و اسناد دريافتني</v>
          </cell>
          <cell r="F234" t="str">
            <v>علي الحساب چند ماهه</v>
          </cell>
          <cell r="G234" t="str">
            <v>300094</v>
          </cell>
          <cell r="H234" t="str">
            <v>محمود شريعتي مهرداد</v>
          </cell>
          <cell r="P234" t="str">
            <v>610</v>
          </cell>
        </row>
        <row r="235">
          <cell r="A235">
            <v>6100</v>
          </cell>
          <cell r="B235" t="str">
            <v>114002300142</v>
          </cell>
          <cell r="C235" t="str">
            <v>114</v>
          </cell>
          <cell r="D235" t="str">
            <v>114002</v>
          </cell>
          <cell r="E235" t="str">
            <v>ساير حسابها و اسناد دريافتني</v>
          </cell>
          <cell r="F235" t="str">
            <v>علي الحساب چند ماهه</v>
          </cell>
          <cell r="G235" t="str">
            <v>300142</v>
          </cell>
          <cell r="H235" t="str">
            <v>فروتني قهرماني احمد</v>
          </cell>
          <cell r="P235" t="str">
            <v>610</v>
          </cell>
        </row>
        <row r="236">
          <cell r="A236">
            <v>6100</v>
          </cell>
          <cell r="B236" t="str">
            <v>114002300264</v>
          </cell>
          <cell r="C236" t="str">
            <v>114</v>
          </cell>
          <cell r="D236" t="str">
            <v>114002</v>
          </cell>
          <cell r="E236" t="str">
            <v>ساير حسابها و اسناد دريافتني</v>
          </cell>
          <cell r="F236" t="str">
            <v>علي الحساب چند ماهه</v>
          </cell>
          <cell r="G236" t="str">
            <v>300264</v>
          </cell>
          <cell r="H236" t="str">
            <v>جليل پور صابرجوي حسين</v>
          </cell>
          <cell r="P236" t="str">
            <v>610</v>
          </cell>
        </row>
        <row r="237">
          <cell r="A237">
            <v>6100</v>
          </cell>
          <cell r="B237" t="str">
            <v>114002300226</v>
          </cell>
          <cell r="C237" t="str">
            <v>114</v>
          </cell>
          <cell r="D237" t="str">
            <v>114002</v>
          </cell>
          <cell r="E237" t="str">
            <v>ساير حسابها و اسناد دريافتني</v>
          </cell>
          <cell r="F237" t="str">
            <v>علي الحساب چند ماهه</v>
          </cell>
          <cell r="G237" t="str">
            <v>300226</v>
          </cell>
          <cell r="H237" t="str">
            <v>طاهباز هادي</v>
          </cell>
          <cell r="P237" t="str">
            <v>610</v>
          </cell>
        </row>
        <row r="238">
          <cell r="A238">
            <v>6100</v>
          </cell>
          <cell r="B238" t="str">
            <v>114002300101</v>
          </cell>
          <cell r="C238" t="str">
            <v>114</v>
          </cell>
          <cell r="D238" t="str">
            <v>114002</v>
          </cell>
          <cell r="E238" t="str">
            <v>ساير حسابها و اسناد دريافتني</v>
          </cell>
          <cell r="F238" t="str">
            <v>علي الحساب چند ماهه</v>
          </cell>
          <cell r="G238" t="str">
            <v>300101</v>
          </cell>
          <cell r="H238" t="str">
            <v>شكري جليل</v>
          </cell>
          <cell r="P238" t="str">
            <v>610</v>
          </cell>
        </row>
        <row r="239">
          <cell r="A239">
            <v>6100</v>
          </cell>
          <cell r="B239" t="str">
            <v>114002300129</v>
          </cell>
          <cell r="C239" t="str">
            <v>114</v>
          </cell>
          <cell r="D239" t="str">
            <v>114002</v>
          </cell>
          <cell r="E239" t="str">
            <v>ساير حسابها و اسناد دريافتني</v>
          </cell>
          <cell r="F239" t="str">
            <v>علي الحساب چند ماهه</v>
          </cell>
          <cell r="G239" t="str">
            <v>300129</v>
          </cell>
          <cell r="H239" t="str">
            <v>بهاري ناصر</v>
          </cell>
          <cell r="P239" t="str">
            <v>610</v>
          </cell>
        </row>
        <row r="240">
          <cell r="A240">
            <v>6100</v>
          </cell>
          <cell r="B240" t="str">
            <v>114002300288</v>
          </cell>
          <cell r="C240" t="str">
            <v>114</v>
          </cell>
          <cell r="D240" t="str">
            <v>114002</v>
          </cell>
          <cell r="E240" t="str">
            <v>ساير حسابها و اسناد دريافتني</v>
          </cell>
          <cell r="F240" t="str">
            <v>علي الحساب چند ماهه</v>
          </cell>
          <cell r="G240" t="str">
            <v>300288</v>
          </cell>
          <cell r="H240" t="str">
            <v>حاتملو محمد</v>
          </cell>
          <cell r="P240" t="str">
            <v>610</v>
          </cell>
        </row>
        <row r="241">
          <cell r="A241">
            <v>6100</v>
          </cell>
          <cell r="B241" t="str">
            <v>114002300070</v>
          </cell>
          <cell r="C241" t="str">
            <v>114</v>
          </cell>
          <cell r="D241" t="str">
            <v>114002</v>
          </cell>
          <cell r="E241" t="str">
            <v>ساير حسابها و اسناد دريافتني</v>
          </cell>
          <cell r="F241" t="str">
            <v>علي الحساب چند ماهه</v>
          </cell>
          <cell r="G241" t="str">
            <v>300070</v>
          </cell>
          <cell r="H241" t="str">
            <v>فريدي نسب كريم</v>
          </cell>
          <cell r="P241" t="str">
            <v>610</v>
          </cell>
        </row>
        <row r="242">
          <cell r="A242">
            <v>6100</v>
          </cell>
          <cell r="B242" t="str">
            <v>114002300235</v>
          </cell>
          <cell r="C242" t="str">
            <v>114</v>
          </cell>
          <cell r="D242" t="str">
            <v>114002</v>
          </cell>
          <cell r="E242" t="str">
            <v>ساير حسابها و اسناد دريافتني</v>
          </cell>
          <cell r="F242" t="str">
            <v>علي الحساب چند ماهه</v>
          </cell>
          <cell r="G242" t="str">
            <v>300235</v>
          </cell>
          <cell r="H242" t="str">
            <v>حدادپوربدر محمدرضا</v>
          </cell>
          <cell r="P242" t="str">
            <v>610</v>
          </cell>
        </row>
        <row r="243">
          <cell r="A243">
            <v>6100</v>
          </cell>
          <cell r="B243" t="str">
            <v>114002300181</v>
          </cell>
          <cell r="C243" t="str">
            <v>114</v>
          </cell>
          <cell r="D243" t="str">
            <v>114002</v>
          </cell>
          <cell r="E243" t="str">
            <v>ساير حسابها و اسناد دريافتني</v>
          </cell>
          <cell r="F243" t="str">
            <v>علي الحساب چند ماهه</v>
          </cell>
          <cell r="G243" t="str">
            <v>300181</v>
          </cell>
          <cell r="H243" t="str">
            <v>وظيفه واثق مهدي</v>
          </cell>
          <cell r="P243" t="str">
            <v>610</v>
          </cell>
        </row>
        <row r="244">
          <cell r="A244">
            <v>6100</v>
          </cell>
          <cell r="B244" t="str">
            <v>114002300245</v>
          </cell>
          <cell r="C244" t="str">
            <v>114</v>
          </cell>
          <cell r="D244" t="str">
            <v>114002</v>
          </cell>
          <cell r="E244" t="str">
            <v>ساير حسابها و اسناد دريافتني</v>
          </cell>
          <cell r="F244" t="str">
            <v>علي الحساب چند ماهه</v>
          </cell>
          <cell r="G244" t="str">
            <v>300245</v>
          </cell>
          <cell r="H244" t="str">
            <v>غفاري افشرد كريم</v>
          </cell>
          <cell r="P244" t="str">
            <v>610</v>
          </cell>
        </row>
        <row r="245">
          <cell r="A245">
            <v>6100</v>
          </cell>
          <cell r="B245" t="str">
            <v>114002300057</v>
          </cell>
          <cell r="C245" t="str">
            <v>114</v>
          </cell>
          <cell r="D245" t="str">
            <v>114002</v>
          </cell>
          <cell r="E245" t="str">
            <v>ساير حسابها و اسناد دريافتني</v>
          </cell>
          <cell r="F245" t="str">
            <v>علي الحساب چند ماهه</v>
          </cell>
          <cell r="G245" t="str">
            <v>300057</v>
          </cell>
          <cell r="H245" t="str">
            <v>سلطاني حميد</v>
          </cell>
          <cell r="P245" t="str">
            <v>610</v>
          </cell>
        </row>
        <row r="246">
          <cell r="A246">
            <v>6100</v>
          </cell>
          <cell r="B246" t="str">
            <v>114002300090</v>
          </cell>
          <cell r="C246" t="str">
            <v>114</v>
          </cell>
          <cell r="D246" t="str">
            <v>114002</v>
          </cell>
          <cell r="E246" t="str">
            <v>ساير حسابها و اسناد دريافتني</v>
          </cell>
          <cell r="F246" t="str">
            <v>علي الحساب چند ماهه</v>
          </cell>
          <cell r="G246" t="str">
            <v>300090</v>
          </cell>
          <cell r="H246" t="str">
            <v>شايان مهر ابراهيم</v>
          </cell>
          <cell r="P246" t="str">
            <v>610</v>
          </cell>
        </row>
        <row r="247">
          <cell r="A247">
            <v>6100</v>
          </cell>
          <cell r="B247" t="str">
            <v>114002300103</v>
          </cell>
          <cell r="C247" t="str">
            <v>114</v>
          </cell>
          <cell r="D247" t="str">
            <v>114002</v>
          </cell>
          <cell r="E247" t="str">
            <v>ساير حسابها و اسناد دريافتني</v>
          </cell>
          <cell r="F247" t="str">
            <v>علي الحساب چند ماهه</v>
          </cell>
          <cell r="G247" t="str">
            <v>300103</v>
          </cell>
          <cell r="H247" t="str">
            <v>چابك شاهرخ</v>
          </cell>
          <cell r="P247" t="str">
            <v>610</v>
          </cell>
        </row>
        <row r="248">
          <cell r="A248">
            <v>6100</v>
          </cell>
          <cell r="B248" t="str">
            <v>114002300248</v>
          </cell>
          <cell r="C248" t="str">
            <v>114</v>
          </cell>
          <cell r="D248" t="str">
            <v>114002</v>
          </cell>
          <cell r="E248" t="str">
            <v>ساير حسابها و اسناد دريافتني</v>
          </cell>
          <cell r="F248" t="str">
            <v>علي الحساب چند ماهه</v>
          </cell>
          <cell r="G248" t="str">
            <v>300248</v>
          </cell>
          <cell r="H248" t="str">
            <v>واحدي باويل محمدحسين</v>
          </cell>
          <cell r="P248" t="str">
            <v>610</v>
          </cell>
        </row>
        <row r="249">
          <cell r="A249">
            <v>6100</v>
          </cell>
          <cell r="B249" t="str">
            <v>114002300218</v>
          </cell>
          <cell r="C249" t="str">
            <v>114</v>
          </cell>
          <cell r="D249" t="str">
            <v>114002</v>
          </cell>
          <cell r="E249" t="str">
            <v>ساير حسابها و اسناد دريافتني</v>
          </cell>
          <cell r="F249" t="str">
            <v>علي الحساب چند ماهه</v>
          </cell>
          <cell r="G249" t="str">
            <v>300218</v>
          </cell>
          <cell r="H249" t="str">
            <v>يحيي پور داخل مرتضي</v>
          </cell>
          <cell r="P249" t="str">
            <v>610</v>
          </cell>
        </row>
        <row r="250">
          <cell r="A250">
            <v>6100</v>
          </cell>
          <cell r="B250" t="str">
            <v>114002300251</v>
          </cell>
          <cell r="C250" t="str">
            <v>114</v>
          </cell>
          <cell r="D250" t="str">
            <v>114002</v>
          </cell>
          <cell r="E250" t="str">
            <v>ساير حسابها و اسناد دريافتني</v>
          </cell>
          <cell r="F250" t="str">
            <v>علي الحساب چند ماهه</v>
          </cell>
          <cell r="G250" t="str">
            <v>300251</v>
          </cell>
          <cell r="H250" t="str">
            <v>تبرخي تبريزي فرهاد</v>
          </cell>
          <cell r="P250" t="str">
            <v>610</v>
          </cell>
        </row>
        <row r="251">
          <cell r="A251">
            <v>6100</v>
          </cell>
          <cell r="B251" t="str">
            <v>114002300208</v>
          </cell>
          <cell r="C251" t="str">
            <v>114</v>
          </cell>
          <cell r="D251" t="str">
            <v>114002</v>
          </cell>
          <cell r="E251" t="str">
            <v>ساير حسابها و اسناد دريافتني</v>
          </cell>
          <cell r="F251" t="str">
            <v>علي الحساب چند ماهه</v>
          </cell>
          <cell r="G251" t="str">
            <v>300208</v>
          </cell>
          <cell r="H251" t="str">
            <v>جعفرزاده رسول</v>
          </cell>
          <cell r="P251" t="str">
            <v>610</v>
          </cell>
        </row>
        <row r="252">
          <cell r="A252">
            <v>6100</v>
          </cell>
          <cell r="B252" t="str">
            <v>114002300143</v>
          </cell>
          <cell r="C252" t="str">
            <v>114</v>
          </cell>
          <cell r="D252" t="str">
            <v>114002</v>
          </cell>
          <cell r="E252" t="str">
            <v>ساير حسابها و اسناد دريافتني</v>
          </cell>
          <cell r="F252" t="str">
            <v>علي الحساب چند ماهه</v>
          </cell>
          <cell r="G252" t="str">
            <v>300143</v>
          </cell>
          <cell r="H252" t="str">
            <v>وفائي نهر مهدي</v>
          </cell>
          <cell r="P252" t="str">
            <v>610</v>
          </cell>
        </row>
        <row r="253">
          <cell r="A253">
            <v>6100</v>
          </cell>
          <cell r="B253" t="str">
            <v>114002300204</v>
          </cell>
          <cell r="C253" t="str">
            <v>114</v>
          </cell>
          <cell r="D253" t="str">
            <v>114002</v>
          </cell>
          <cell r="E253" t="str">
            <v>ساير حسابها و اسناد دريافتني</v>
          </cell>
          <cell r="F253" t="str">
            <v>علي الحساب چند ماهه</v>
          </cell>
          <cell r="G253" t="str">
            <v>300204</v>
          </cell>
          <cell r="H253" t="str">
            <v>قازانچائي جواد</v>
          </cell>
          <cell r="P253" t="str">
            <v>610</v>
          </cell>
        </row>
        <row r="254">
          <cell r="A254">
            <v>6100</v>
          </cell>
          <cell r="B254" t="str">
            <v>114002300172</v>
          </cell>
          <cell r="C254" t="str">
            <v>114</v>
          </cell>
          <cell r="D254" t="str">
            <v>114002</v>
          </cell>
          <cell r="E254" t="str">
            <v>ساير حسابها و اسناد دريافتني</v>
          </cell>
          <cell r="F254" t="str">
            <v>علي الحساب چند ماهه</v>
          </cell>
          <cell r="G254" t="str">
            <v>300172</v>
          </cell>
          <cell r="H254" t="str">
            <v>عليزاد پورسعيدي حامد</v>
          </cell>
          <cell r="P254" t="str">
            <v>610</v>
          </cell>
        </row>
        <row r="255">
          <cell r="A255">
            <v>6100</v>
          </cell>
          <cell r="B255" t="str">
            <v>114002300237</v>
          </cell>
          <cell r="C255" t="str">
            <v>114</v>
          </cell>
          <cell r="D255" t="str">
            <v>114002</v>
          </cell>
          <cell r="E255" t="str">
            <v>ساير حسابها و اسناد دريافتني</v>
          </cell>
          <cell r="F255" t="str">
            <v>علي الحساب چند ماهه</v>
          </cell>
          <cell r="G255" t="str">
            <v>300237</v>
          </cell>
          <cell r="H255" t="str">
            <v>رمضاني فريد مريم</v>
          </cell>
          <cell r="P255" t="str">
            <v>610</v>
          </cell>
        </row>
        <row r="256">
          <cell r="A256">
            <v>6100</v>
          </cell>
          <cell r="B256" t="str">
            <v>114002300154</v>
          </cell>
          <cell r="C256" t="str">
            <v>114</v>
          </cell>
          <cell r="D256" t="str">
            <v>114002</v>
          </cell>
          <cell r="E256" t="str">
            <v>ساير حسابها و اسناد دريافتني</v>
          </cell>
          <cell r="F256" t="str">
            <v>علي الحساب چند ماهه</v>
          </cell>
          <cell r="G256" t="str">
            <v>300154</v>
          </cell>
          <cell r="H256" t="str">
            <v>زارعي ارزيل مصطفي</v>
          </cell>
          <cell r="P256" t="str">
            <v>610</v>
          </cell>
        </row>
        <row r="257">
          <cell r="A257">
            <v>6100</v>
          </cell>
          <cell r="B257" t="str">
            <v>114002300141</v>
          </cell>
          <cell r="C257" t="str">
            <v>114</v>
          </cell>
          <cell r="D257" t="str">
            <v>114002</v>
          </cell>
          <cell r="E257" t="str">
            <v>ساير حسابها و اسناد دريافتني</v>
          </cell>
          <cell r="F257" t="str">
            <v>علي الحساب چند ماهه</v>
          </cell>
          <cell r="G257" t="str">
            <v>300141</v>
          </cell>
          <cell r="H257" t="str">
            <v>سالك علي اصغر</v>
          </cell>
          <cell r="P257" t="str">
            <v>610</v>
          </cell>
        </row>
        <row r="258">
          <cell r="A258">
            <v>6100</v>
          </cell>
          <cell r="B258" t="str">
            <v>114002300152</v>
          </cell>
          <cell r="C258" t="str">
            <v>114</v>
          </cell>
          <cell r="D258" t="str">
            <v>114002</v>
          </cell>
          <cell r="E258" t="str">
            <v>ساير حسابها و اسناد دريافتني</v>
          </cell>
          <cell r="F258" t="str">
            <v>علي الحساب چند ماهه</v>
          </cell>
          <cell r="G258" t="str">
            <v>300152</v>
          </cell>
          <cell r="H258" t="str">
            <v>حسن زاده حميد</v>
          </cell>
          <cell r="P258" t="str">
            <v>610</v>
          </cell>
        </row>
        <row r="259">
          <cell r="A259">
            <v>6100</v>
          </cell>
          <cell r="B259" t="str">
            <v>114002300075</v>
          </cell>
          <cell r="C259" t="str">
            <v>114</v>
          </cell>
          <cell r="D259" t="str">
            <v>114002</v>
          </cell>
          <cell r="E259" t="str">
            <v>ساير حسابها و اسناد دريافتني</v>
          </cell>
          <cell r="F259" t="str">
            <v>علي الحساب چند ماهه</v>
          </cell>
          <cell r="G259" t="str">
            <v>300075</v>
          </cell>
          <cell r="H259" t="str">
            <v>نظامي سقين سرا يوسف</v>
          </cell>
          <cell r="P259" t="str">
            <v>610</v>
          </cell>
        </row>
        <row r="260">
          <cell r="A260">
            <v>6100</v>
          </cell>
          <cell r="B260" t="str">
            <v>114002300081</v>
          </cell>
          <cell r="C260" t="str">
            <v>114</v>
          </cell>
          <cell r="D260" t="str">
            <v>114002</v>
          </cell>
          <cell r="E260" t="str">
            <v>ساير حسابها و اسناد دريافتني</v>
          </cell>
          <cell r="F260" t="str">
            <v>علي الحساب چند ماهه</v>
          </cell>
          <cell r="G260" t="str">
            <v>300081</v>
          </cell>
          <cell r="H260" t="str">
            <v>بهاري قراجه مرادعلي</v>
          </cell>
          <cell r="P260" t="str">
            <v>610</v>
          </cell>
        </row>
        <row r="261">
          <cell r="A261">
            <v>6100</v>
          </cell>
          <cell r="B261" t="str">
            <v>114002300239</v>
          </cell>
          <cell r="C261" t="str">
            <v>114</v>
          </cell>
          <cell r="D261" t="str">
            <v>114002</v>
          </cell>
          <cell r="E261" t="str">
            <v>ساير حسابها و اسناد دريافتني</v>
          </cell>
          <cell r="F261" t="str">
            <v>علي الحساب چند ماهه</v>
          </cell>
          <cell r="G261" t="str">
            <v>300239</v>
          </cell>
          <cell r="H261" t="str">
            <v>بهرامي قراملكي محمدعلي</v>
          </cell>
          <cell r="P261" t="str">
            <v>610</v>
          </cell>
        </row>
        <row r="262">
          <cell r="A262">
            <v>6100</v>
          </cell>
          <cell r="B262" t="str">
            <v>114002300260</v>
          </cell>
          <cell r="C262" t="str">
            <v>114</v>
          </cell>
          <cell r="D262" t="str">
            <v>114002</v>
          </cell>
          <cell r="E262" t="str">
            <v>ساير حسابها و اسناد دريافتني</v>
          </cell>
          <cell r="F262" t="str">
            <v>علي الحساب چند ماهه</v>
          </cell>
          <cell r="G262" t="str">
            <v>300260</v>
          </cell>
          <cell r="H262" t="str">
            <v>منزوي صوفياني مسعود</v>
          </cell>
          <cell r="P262" t="str">
            <v>610</v>
          </cell>
        </row>
        <row r="263">
          <cell r="A263">
            <v>6100</v>
          </cell>
          <cell r="B263" t="str">
            <v>114002300266</v>
          </cell>
          <cell r="C263" t="str">
            <v>114</v>
          </cell>
          <cell r="D263" t="str">
            <v>114002</v>
          </cell>
          <cell r="E263" t="str">
            <v>ساير حسابها و اسناد دريافتني</v>
          </cell>
          <cell r="F263" t="str">
            <v>علي الحساب چند ماهه</v>
          </cell>
          <cell r="G263" t="str">
            <v>300266</v>
          </cell>
          <cell r="H263" t="str">
            <v>عطايان حسن</v>
          </cell>
          <cell r="P263" t="str">
            <v>610</v>
          </cell>
        </row>
        <row r="264">
          <cell r="A264">
            <v>6100</v>
          </cell>
          <cell r="B264" t="str">
            <v>114002300280</v>
          </cell>
          <cell r="C264" t="str">
            <v>114</v>
          </cell>
          <cell r="D264" t="str">
            <v>114002</v>
          </cell>
          <cell r="E264" t="str">
            <v>ساير حسابها و اسناد دريافتني</v>
          </cell>
          <cell r="F264" t="str">
            <v>علي الحساب چند ماهه</v>
          </cell>
          <cell r="G264" t="str">
            <v>300280</v>
          </cell>
          <cell r="H264" t="str">
            <v>طهماسبيان سجاد</v>
          </cell>
          <cell r="P264" t="str">
            <v>610</v>
          </cell>
        </row>
        <row r="265">
          <cell r="A265">
            <v>6100</v>
          </cell>
          <cell r="B265" t="str">
            <v>114002300149</v>
          </cell>
          <cell r="C265" t="str">
            <v>114</v>
          </cell>
          <cell r="D265" t="str">
            <v>114002</v>
          </cell>
          <cell r="E265" t="str">
            <v>ساير حسابها و اسناد دريافتني</v>
          </cell>
          <cell r="F265" t="str">
            <v>علي الحساب چند ماهه</v>
          </cell>
          <cell r="G265" t="str">
            <v>300149</v>
          </cell>
          <cell r="H265" t="str">
            <v>مردان پور دامن آباد خسرو</v>
          </cell>
          <cell r="P265" t="str">
            <v>610</v>
          </cell>
        </row>
        <row r="266">
          <cell r="A266">
            <v>6100</v>
          </cell>
          <cell r="B266" t="str">
            <v>114002300199</v>
          </cell>
          <cell r="C266" t="str">
            <v>114</v>
          </cell>
          <cell r="D266" t="str">
            <v>114002</v>
          </cell>
          <cell r="E266" t="str">
            <v>ساير حسابها و اسناد دريافتني</v>
          </cell>
          <cell r="F266" t="str">
            <v>علي الحساب چند ماهه</v>
          </cell>
          <cell r="G266" t="str">
            <v>300199</v>
          </cell>
          <cell r="H266" t="str">
            <v>ناصح قراملكي مهدي</v>
          </cell>
          <cell r="P266" t="str">
            <v>610</v>
          </cell>
        </row>
        <row r="267">
          <cell r="A267">
            <v>6100</v>
          </cell>
          <cell r="B267" t="str">
            <v>114002300096</v>
          </cell>
          <cell r="C267" t="str">
            <v>114</v>
          </cell>
          <cell r="D267" t="str">
            <v>114002</v>
          </cell>
          <cell r="E267" t="str">
            <v>ساير حسابها و اسناد دريافتني</v>
          </cell>
          <cell r="F267" t="str">
            <v>علي الحساب چند ماهه</v>
          </cell>
          <cell r="G267" t="str">
            <v>300096</v>
          </cell>
          <cell r="H267" t="str">
            <v>امتحاني علي اكبر</v>
          </cell>
          <cell r="P267" t="str">
            <v>610</v>
          </cell>
        </row>
        <row r="268">
          <cell r="A268">
            <v>6100</v>
          </cell>
          <cell r="B268" t="str">
            <v>114002300200</v>
          </cell>
          <cell r="C268" t="str">
            <v>114</v>
          </cell>
          <cell r="D268" t="str">
            <v>114002</v>
          </cell>
          <cell r="E268" t="str">
            <v>ساير حسابها و اسناد دريافتني</v>
          </cell>
          <cell r="F268" t="str">
            <v>علي الحساب چند ماهه</v>
          </cell>
          <cell r="G268" t="str">
            <v>300200</v>
          </cell>
          <cell r="H268" t="str">
            <v>محمد كريمي حامد</v>
          </cell>
          <cell r="P268" t="str">
            <v>610</v>
          </cell>
        </row>
        <row r="269">
          <cell r="A269">
            <v>6100</v>
          </cell>
          <cell r="B269" t="str">
            <v>114002300080</v>
          </cell>
          <cell r="C269" t="str">
            <v>114</v>
          </cell>
          <cell r="D269" t="str">
            <v>114002</v>
          </cell>
          <cell r="E269" t="str">
            <v>ساير حسابها و اسناد دريافتني</v>
          </cell>
          <cell r="F269" t="str">
            <v>علي الحساب چند ماهه</v>
          </cell>
          <cell r="G269" t="str">
            <v>300080</v>
          </cell>
          <cell r="H269" t="str">
            <v>ابراهيمي مهر آور رحيم</v>
          </cell>
          <cell r="P269" t="str">
            <v>610</v>
          </cell>
        </row>
        <row r="270">
          <cell r="A270">
            <v>6100</v>
          </cell>
          <cell r="B270" t="str">
            <v>114002300151</v>
          </cell>
          <cell r="C270" t="str">
            <v>114</v>
          </cell>
          <cell r="D270" t="str">
            <v>114002</v>
          </cell>
          <cell r="E270" t="str">
            <v>ساير حسابها و اسناد دريافتني</v>
          </cell>
          <cell r="F270" t="str">
            <v>علي الحساب چند ماهه</v>
          </cell>
          <cell r="G270" t="str">
            <v>300151</v>
          </cell>
          <cell r="H270" t="str">
            <v>امجدي رحيم</v>
          </cell>
          <cell r="P270" t="str">
            <v>610</v>
          </cell>
        </row>
        <row r="271">
          <cell r="A271">
            <v>6100</v>
          </cell>
          <cell r="B271" t="str">
            <v>114002300056</v>
          </cell>
          <cell r="C271" t="str">
            <v>114</v>
          </cell>
          <cell r="D271" t="str">
            <v>114002</v>
          </cell>
          <cell r="E271" t="str">
            <v>ساير حسابها و اسناد دريافتني</v>
          </cell>
          <cell r="F271" t="str">
            <v>علي الحساب چند ماهه</v>
          </cell>
          <cell r="G271" t="str">
            <v>300056</v>
          </cell>
          <cell r="H271" t="str">
            <v>حسين زاده گورچين اكبر</v>
          </cell>
          <cell r="P271" t="str">
            <v>610</v>
          </cell>
        </row>
        <row r="272">
          <cell r="A272">
            <v>6100</v>
          </cell>
          <cell r="B272" t="str">
            <v>114002300071</v>
          </cell>
          <cell r="C272" t="str">
            <v>114</v>
          </cell>
          <cell r="D272" t="str">
            <v>114002</v>
          </cell>
          <cell r="E272" t="str">
            <v>ساير حسابها و اسناد دريافتني</v>
          </cell>
          <cell r="F272" t="str">
            <v>علي الحساب چند ماهه</v>
          </cell>
          <cell r="G272" t="str">
            <v>300071</v>
          </cell>
          <cell r="H272" t="str">
            <v>ضياء سرابي اكبر</v>
          </cell>
          <cell r="P272" t="str">
            <v>610</v>
          </cell>
        </row>
        <row r="273">
          <cell r="A273">
            <v>6100</v>
          </cell>
          <cell r="B273" t="str">
            <v>114002300213</v>
          </cell>
          <cell r="C273" t="str">
            <v>114</v>
          </cell>
          <cell r="D273" t="str">
            <v>114002</v>
          </cell>
          <cell r="E273" t="str">
            <v>ساير حسابها و اسناد دريافتني</v>
          </cell>
          <cell r="F273" t="str">
            <v>علي الحساب چند ماهه</v>
          </cell>
          <cell r="G273" t="str">
            <v>300213</v>
          </cell>
          <cell r="H273" t="str">
            <v>وطني رضا</v>
          </cell>
          <cell r="P273" t="str">
            <v>610</v>
          </cell>
        </row>
        <row r="274">
          <cell r="A274">
            <v>6100</v>
          </cell>
          <cell r="B274" t="str">
            <v>114002300220</v>
          </cell>
          <cell r="C274" t="str">
            <v>114</v>
          </cell>
          <cell r="D274" t="str">
            <v>114002</v>
          </cell>
          <cell r="E274" t="str">
            <v>ساير حسابها و اسناد دريافتني</v>
          </cell>
          <cell r="F274" t="str">
            <v>علي الحساب چند ماهه</v>
          </cell>
          <cell r="G274" t="str">
            <v>300220</v>
          </cell>
          <cell r="H274" t="str">
            <v>صحت مند قره بابا يوسف</v>
          </cell>
          <cell r="P274" t="str">
            <v>610</v>
          </cell>
        </row>
        <row r="275">
          <cell r="A275">
            <v>6100</v>
          </cell>
          <cell r="B275" t="str">
            <v>114002300249</v>
          </cell>
          <cell r="C275" t="str">
            <v>114</v>
          </cell>
          <cell r="D275" t="str">
            <v>114002</v>
          </cell>
          <cell r="E275" t="str">
            <v>ساير حسابها و اسناد دريافتني</v>
          </cell>
          <cell r="F275" t="str">
            <v>علي الحساب چند ماهه</v>
          </cell>
          <cell r="G275" t="str">
            <v>300249</v>
          </cell>
          <cell r="H275" t="str">
            <v>آقاداداش كرامتي داود</v>
          </cell>
          <cell r="P275" t="str">
            <v>610</v>
          </cell>
        </row>
        <row r="276">
          <cell r="A276">
            <v>6100</v>
          </cell>
          <cell r="B276" t="str">
            <v>114002300281</v>
          </cell>
          <cell r="C276" t="str">
            <v>114</v>
          </cell>
          <cell r="D276" t="str">
            <v>114002</v>
          </cell>
          <cell r="E276" t="str">
            <v>ساير حسابها و اسناد دريافتني</v>
          </cell>
          <cell r="F276" t="str">
            <v>علي الحساب چند ماهه</v>
          </cell>
          <cell r="G276" t="str">
            <v>300281</v>
          </cell>
          <cell r="H276" t="str">
            <v>بني اسد احمد</v>
          </cell>
          <cell r="P276" t="str">
            <v>610</v>
          </cell>
        </row>
        <row r="277">
          <cell r="A277">
            <v>6100</v>
          </cell>
          <cell r="B277" t="str">
            <v>114002300298</v>
          </cell>
          <cell r="C277" t="str">
            <v>114</v>
          </cell>
          <cell r="D277" t="str">
            <v>114002</v>
          </cell>
          <cell r="E277" t="str">
            <v>ساير حسابها و اسناد دريافتني</v>
          </cell>
          <cell r="F277" t="str">
            <v>علي الحساب چند ماهه</v>
          </cell>
          <cell r="G277" t="str">
            <v>300298</v>
          </cell>
          <cell r="H277" t="str">
            <v>جبرئيلي اميد</v>
          </cell>
          <cell r="P277" t="str">
            <v>610</v>
          </cell>
        </row>
        <row r="278">
          <cell r="A278">
            <v>6100</v>
          </cell>
          <cell r="B278" t="str">
            <v>114002300242</v>
          </cell>
          <cell r="C278" t="str">
            <v>114</v>
          </cell>
          <cell r="D278" t="str">
            <v>114002</v>
          </cell>
          <cell r="E278" t="str">
            <v>ساير حسابها و اسناد دريافتني</v>
          </cell>
          <cell r="F278" t="str">
            <v>علي الحساب چند ماهه</v>
          </cell>
          <cell r="G278" t="str">
            <v>300242</v>
          </cell>
          <cell r="H278" t="str">
            <v>زبردست قراملكي حسن</v>
          </cell>
          <cell r="P278" t="str">
            <v>610</v>
          </cell>
        </row>
        <row r="279">
          <cell r="A279">
            <v>6100</v>
          </cell>
          <cell r="B279" t="str">
            <v>114002300247</v>
          </cell>
          <cell r="C279" t="str">
            <v>114</v>
          </cell>
          <cell r="D279" t="str">
            <v>114002</v>
          </cell>
          <cell r="E279" t="str">
            <v>ساير حسابها و اسناد دريافتني</v>
          </cell>
          <cell r="F279" t="str">
            <v>علي الحساب چند ماهه</v>
          </cell>
          <cell r="G279" t="str">
            <v>300247</v>
          </cell>
          <cell r="H279" t="str">
            <v>حسن زاده علي بيك كندي مطلب</v>
          </cell>
          <cell r="P279" t="str">
            <v>610</v>
          </cell>
        </row>
        <row r="280">
          <cell r="A280">
            <v>6100</v>
          </cell>
          <cell r="B280" t="str">
            <v>114002300084</v>
          </cell>
          <cell r="C280" t="str">
            <v>114</v>
          </cell>
          <cell r="D280" t="str">
            <v>114002</v>
          </cell>
          <cell r="E280" t="str">
            <v>ساير حسابها و اسناد دريافتني</v>
          </cell>
          <cell r="F280" t="str">
            <v>علي الحساب چند ماهه</v>
          </cell>
          <cell r="G280" t="str">
            <v>300084</v>
          </cell>
          <cell r="H280" t="str">
            <v>نوري حسين</v>
          </cell>
          <cell r="P280" t="str">
            <v>610</v>
          </cell>
        </row>
        <row r="281">
          <cell r="A281">
            <v>6100</v>
          </cell>
          <cell r="B281" t="str">
            <v>114002300244</v>
          </cell>
          <cell r="C281" t="str">
            <v>114</v>
          </cell>
          <cell r="D281" t="str">
            <v>114002</v>
          </cell>
          <cell r="E281" t="str">
            <v>ساير حسابها و اسناد دريافتني</v>
          </cell>
          <cell r="F281" t="str">
            <v>علي الحساب چند ماهه</v>
          </cell>
          <cell r="G281" t="str">
            <v>300244</v>
          </cell>
          <cell r="H281" t="str">
            <v>بزمي حسن</v>
          </cell>
          <cell r="P281" t="str">
            <v>610</v>
          </cell>
        </row>
        <row r="282">
          <cell r="A282">
            <v>6100</v>
          </cell>
          <cell r="B282" t="str">
            <v>114002300107</v>
          </cell>
          <cell r="C282" t="str">
            <v>114</v>
          </cell>
          <cell r="D282" t="str">
            <v>114002</v>
          </cell>
          <cell r="E282" t="str">
            <v>ساير حسابها و اسناد دريافتني</v>
          </cell>
          <cell r="F282" t="str">
            <v>علي الحساب چند ماهه</v>
          </cell>
          <cell r="G282" t="str">
            <v>300107</v>
          </cell>
          <cell r="H282" t="str">
            <v>روحي مهر سياوش</v>
          </cell>
          <cell r="P282" t="str">
            <v>610</v>
          </cell>
        </row>
        <row r="283">
          <cell r="A283">
            <v>6100</v>
          </cell>
          <cell r="B283" t="str">
            <v>114002300211</v>
          </cell>
          <cell r="C283" t="str">
            <v>114</v>
          </cell>
          <cell r="D283" t="str">
            <v>114002</v>
          </cell>
          <cell r="E283" t="str">
            <v>ساير حسابها و اسناد دريافتني</v>
          </cell>
          <cell r="F283" t="str">
            <v>علي الحساب چند ماهه</v>
          </cell>
          <cell r="G283" t="str">
            <v>300211</v>
          </cell>
          <cell r="H283" t="str">
            <v>جعفرنژاد عليرضا</v>
          </cell>
          <cell r="P283" t="str">
            <v>610</v>
          </cell>
        </row>
        <row r="284">
          <cell r="A284">
            <v>6100</v>
          </cell>
          <cell r="B284" t="str">
            <v>114004300057</v>
          </cell>
          <cell r="C284" t="str">
            <v>114</v>
          </cell>
          <cell r="D284" t="str">
            <v>114004</v>
          </cell>
          <cell r="E284" t="str">
            <v>ساير حسابها و اسناد دريافتني</v>
          </cell>
          <cell r="F284" t="str">
            <v>وام ضروري كاركنان</v>
          </cell>
          <cell r="G284" t="str">
            <v>300057</v>
          </cell>
          <cell r="H284" t="str">
            <v>سلطاني حميد</v>
          </cell>
          <cell r="P284" t="str">
            <v>610</v>
          </cell>
        </row>
        <row r="285">
          <cell r="A285">
            <v>6100</v>
          </cell>
          <cell r="B285" t="str">
            <v>114004300133</v>
          </cell>
          <cell r="C285" t="str">
            <v>114</v>
          </cell>
          <cell r="D285" t="str">
            <v>114004</v>
          </cell>
          <cell r="E285" t="str">
            <v>ساير حسابها و اسناد دريافتني</v>
          </cell>
          <cell r="F285" t="str">
            <v>وام ضروري كاركنان</v>
          </cell>
          <cell r="G285" t="str">
            <v>300133</v>
          </cell>
          <cell r="H285" t="str">
            <v>عليپور كمال</v>
          </cell>
          <cell r="P285" t="str">
            <v>610</v>
          </cell>
        </row>
        <row r="286">
          <cell r="A286">
            <v>6100</v>
          </cell>
          <cell r="B286" t="str">
            <v>114004300197</v>
          </cell>
          <cell r="C286" t="str">
            <v>114</v>
          </cell>
          <cell r="D286" t="str">
            <v>114004</v>
          </cell>
          <cell r="E286" t="str">
            <v>ساير حسابها و اسناد دريافتني</v>
          </cell>
          <cell r="F286" t="str">
            <v>وام ضروري كاركنان</v>
          </cell>
          <cell r="G286" t="str">
            <v>300197</v>
          </cell>
          <cell r="H286" t="str">
            <v>عمراني عبدالناصر</v>
          </cell>
          <cell r="P286" t="str">
            <v>610</v>
          </cell>
        </row>
        <row r="287">
          <cell r="A287">
            <v>6100</v>
          </cell>
          <cell r="B287" t="str">
            <v>114004300264</v>
          </cell>
          <cell r="C287" t="str">
            <v>114</v>
          </cell>
          <cell r="D287" t="str">
            <v>114004</v>
          </cell>
          <cell r="E287" t="str">
            <v>ساير حسابها و اسناد دريافتني</v>
          </cell>
          <cell r="F287" t="str">
            <v>وام ضروري كاركنان</v>
          </cell>
          <cell r="G287" t="str">
            <v>300264</v>
          </cell>
          <cell r="H287" t="str">
            <v>جليل پور صابرجوي حسين</v>
          </cell>
          <cell r="P287" t="str">
            <v>610</v>
          </cell>
        </row>
        <row r="288">
          <cell r="A288">
            <v>6100</v>
          </cell>
          <cell r="B288" t="str">
            <v>114004300095</v>
          </cell>
          <cell r="C288" t="str">
            <v>114</v>
          </cell>
          <cell r="D288" t="str">
            <v>114004</v>
          </cell>
          <cell r="E288" t="str">
            <v>ساير حسابها و اسناد دريافتني</v>
          </cell>
          <cell r="F288" t="str">
            <v>وام ضروري كاركنان</v>
          </cell>
          <cell r="G288" t="str">
            <v>300095</v>
          </cell>
          <cell r="H288" t="str">
            <v>حسين پور فيضي محمد</v>
          </cell>
          <cell r="P288" t="str">
            <v>610</v>
          </cell>
        </row>
        <row r="289">
          <cell r="A289">
            <v>6100</v>
          </cell>
          <cell r="B289" t="str">
            <v>114004300102</v>
          </cell>
          <cell r="C289" t="str">
            <v>114</v>
          </cell>
          <cell r="D289" t="str">
            <v>114004</v>
          </cell>
          <cell r="E289" t="str">
            <v>ساير حسابها و اسناد دريافتني</v>
          </cell>
          <cell r="F289" t="str">
            <v>وام ضروري كاركنان</v>
          </cell>
          <cell r="G289" t="str">
            <v>300102</v>
          </cell>
          <cell r="H289" t="str">
            <v>صفري آذر جعفر</v>
          </cell>
          <cell r="P289" t="str">
            <v>610</v>
          </cell>
        </row>
        <row r="290">
          <cell r="A290">
            <v>6100</v>
          </cell>
          <cell r="B290" t="str">
            <v>114004300213</v>
          </cell>
          <cell r="C290" t="str">
            <v>114</v>
          </cell>
          <cell r="D290" t="str">
            <v>114004</v>
          </cell>
          <cell r="E290" t="str">
            <v>ساير حسابها و اسناد دريافتني</v>
          </cell>
          <cell r="F290" t="str">
            <v>وام ضروري كاركنان</v>
          </cell>
          <cell r="G290" t="str">
            <v>300213</v>
          </cell>
          <cell r="H290" t="str">
            <v>وطني رضا</v>
          </cell>
          <cell r="P290" t="str">
            <v>610</v>
          </cell>
        </row>
        <row r="291">
          <cell r="A291">
            <v>6100</v>
          </cell>
          <cell r="B291" t="str">
            <v>114004300253</v>
          </cell>
          <cell r="C291" t="str">
            <v>114</v>
          </cell>
          <cell r="D291" t="str">
            <v>114004</v>
          </cell>
          <cell r="E291" t="str">
            <v>ساير حسابها و اسناد دريافتني</v>
          </cell>
          <cell r="F291" t="str">
            <v>وام ضروري كاركنان</v>
          </cell>
          <cell r="G291" t="str">
            <v>300253</v>
          </cell>
          <cell r="H291" t="str">
            <v>جعفريان حسن</v>
          </cell>
          <cell r="P291" t="str">
            <v>610</v>
          </cell>
        </row>
        <row r="292">
          <cell r="A292">
            <v>6100</v>
          </cell>
          <cell r="B292" t="str">
            <v>114004300263</v>
          </cell>
          <cell r="C292" t="str">
            <v>114</v>
          </cell>
          <cell r="D292" t="str">
            <v>114004</v>
          </cell>
          <cell r="E292" t="str">
            <v>ساير حسابها و اسناد دريافتني</v>
          </cell>
          <cell r="F292" t="str">
            <v>وام ضروري كاركنان</v>
          </cell>
          <cell r="G292" t="str">
            <v>300263</v>
          </cell>
          <cell r="H292" t="str">
            <v>خدائي محمودي رضا</v>
          </cell>
          <cell r="P292" t="str">
            <v>610</v>
          </cell>
        </row>
        <row r="293">
          <cell r="A293">
            <v>6100</v>
          </cell>
          <cell r="B293" t="str">
            <v>114004300056</v>
          </cell>
          <cell r="C293" t="str">
            <v>114</v>
          </cell>
          <cell r="D293" t="str">
            <v>114004</v>
          </cell>
          <cell r="E293" t="str">
            <v>ساير حسابها و اسناد دريافتني</v>
          </cell>
          <cell r="F293" t="str">
            <v>وام ضروري كاركنان</v>
          </cell>
          <cell r="G293" t="str">
            <v>300056</v>
          </cell>
          <cell r="H293" t="str">
            <v>حسين زاده گورچين اكبر</v>
          </cell>
          <cell r="P293" t="str">
            <v>610</v>
          </cell>
        </row>
        <row r="294">
          <cell r="A294">
            <v>6100</v>
          </cell>
          <cell r="B294" t="str">
            <v>114004300001</v>
          </cell>
          <cell r="C294" t="str">
            <v>114</v>
          </cell>
          <cell r="D294" t="str">
            <v>114004</v>
          </cell>
          <cell r="E294" t="str">
            <v>ساير حسابها و اسناد دريافتني</v>
          </cell>
          <cell r="F294" t="str">
            <v>وام ضروري كاركنان</v>
          </cell>
          <cell r="G294" t="str">
            <v>300001</v>
          </cell>
          <cell r="H294" t="str">
            <v>فتاحي رسول</v>
          </cell>
          <cell r="P294" t="str">
            <v>610</v>
          </cell>
        </row>
        <row r="295">
          <cell r="A295">
            <v>6100</v>
          </cell>
          <cell r="B295" t="str">
            <v>114004300130</v>
          </cell>
          <cell r="C295" t="str">
            <v>114</v>
          </cell>
          <cell r="D295" t="str">
            <v>114004</v>
          </cell>
          <cell r="E295" t="str">
            <v>ساير حسابها و اسناد دريافتني</v>
          </cell>
          <cell r="F295" t="str">
            <v>وام ضروري كاركنان</v>
          </cell>
          <cell r="G295" t="str">
            <v>300130</v>
          </cell>
          <cell r="H295" t="str">
            <v>نوري علي</v>
          </cell>
          <cell r="P295" t="str">
            <v>610</v>
          </cell>
        </row>
        <row r="296">
          <cell r="A296">
            <v>6100</v>
          </cell>
          <cell r="B296" t="str">
            <v>114004300135</v>
          </cell>
          <cell r="C296" t="str">
            <v>114</v>
          </cell>
          <cell r="D296" t="str">
            <v>114004</v>
          </cell>
          <cell r="E296" t="str">
            <v>ساير حسابها و اسناد دريافتني</v>
          </cell>
          <cell r="F296" t="str">
            <v>وام ضروري كاركنان</v>
          </cell>
          <cell r="G296" t="str">
            <v>300135</v>
          </cell>
          <cell r="H296" t="str">
            <v>سيفي ديزناب ابراهيم</v>
          </cell>
          <cell r="P296" t="str">
            <v>610</v>
          </cell>
        </row>
        <row r="297">
          <cell r="A297">
            <v>6100</v>
          </cell>
          <cell r="B297" t="str">
            <v>114004300149</v>
          </cell>
          <cell r="C297" t="str">
            <v>114</v>
          </cell>
          <cell r="D297" t="str">
            <v>114004</v>
          </cell>
          <cell r="E297" t="str">
            <v>ساير حسابها و اسناد دريافتني</v>
          </cell>
          <cell r="F297" t="str">
            <v>وام ضروري كاركنان</v>
          </cell>
          <cell r="G297" t="str">
            <v>300149</v>
          </cell>
          <cell r="H297" t="str">
            <v>مردان پور دامن آباد خسرو</v>
          </cell>
          <cell r="P297" t="str">
            <v>610</v>
          </cell>
        </row>
        <row r="298">
          <cell r="A298">
            <v>6100</v>
          </cell>
          <cell r="B298" t="str">
            <v>114004300173</v>
          </cell>
          <cell r="C298" t="str">
            <v>114</v>
          </cell>
          <cell r="D298" t="str">
            <v>114004</v>
          </cell>
          <cell r="E298" t="str">
            <v>ساير حسابها و اسناد دريافتني</v>
          </cell>
          <cell r="F298" t="str">
            <v>وام ضروري كاركنان</v>
          </cell>
          <cell r="G298" t="str">
            <v>300173</v>
          </cell>
          <cell r="H298" t="str">
            <v>قنبري اهري محمدرضا</v>
          </cell>
          <cell r="P298" t="str">
            <v>610</v>
          </cell>
        </row>
        <row r="299">
          <cell r="A299">
            <v>6100</v>
          </cell>
          <cell r="B299" t="str">
            <v>114004300176</v>
          </cell>
          <cell r="C299" t="str">
            <v>114</v>
          </cell>
          <cell r="D299" t="str">
            <v>114004</v>
          </cell>
          <cell r="E299" t="str">
            <v>ساير حسابها و اسناد دريافتني</v>
          </cell>
          <cell r="F299" t="str">
            <v>وام ضروري كاركنان</v>
          </cell>
          <cell r="G299" t="str">
            <v>300176</v>
          </cell>
          <cell r="H299" t="str">
            <v>قليپور قراجه بهروز</v>
          </cell>
          <cell r="P299" t="str">
            <v>610</v>
          </cell>
        </row>
        <row r="300">
          <cell r="A300">
            <v>6100</v>
          </cell>
          <cell r="B300" t="str">
            <v>114004300206</v>
          </cell>
          <cell r="C300" t="str">
            <v>114</v>
          </cell>
          <cell r="D300" t="str">
            <v>114004</v>
          </cell>
          <cell r="E300" t="str">
            <v>ساير حسابها و اسناد دريافتني</v>
          </cell>
          <cell r="F300" t="str">
            <v>وام ضروري كاركنان</v>
          </cell>
          <cell r="G300" t="str">
            <v>300206</v>
          </cell>
          <cell r="H300" t="str">
            <v>كامران هزه بران محمدرضا</v>
          </cell>
          <cell r="P300" t="str">
            <v>610</v>
          </cell>
        </row>
        <row r="301">
          <cell r="A301">
            <v>6100</v>
          </cell>
          <cell r="B301" t="str">
            <v>114004300219</v>
          </cell>
          <cell r="C301" t="str">
            <v>114</v>
          </cell>
          <cell r="D301" t="str">
            <v>114004</v>
          </cell>
          <cell r="E301" t="str">
            <v>ساير حسابها و اسناد دريافتني</v>
          </cell>
          <cell r="F301" t="str">
            <v>وام ضروري كاركنان</v>
          </cell>
          <cell r="G301" t="str">
            <v>300219</v>
          </cell>
          <cell r="H301" t="str">
            <v>سلماني كريم</v>
          </cell>
          <cell r="P301" t="str">
            <v>610</v>
          </cell>
        </row>
        <row r="302">
          <cell r="A302">
            <v>6100</v>
          </cell>
          <cell r="B302" t="str">
            <v>114004300222</v>
          </cell>
          <cell r="C302" t="str">
            <v>114</v>
          </cell>
          <cell r="D302" t="str">
            <v>114004</v>
          </cell>
          <cell r="E302" t="str">
            <v>ساير حسابها و اسناد دريافتني</v>
          </cell>
          <cell r="F302" t="str">
            <v>وام ضروري كاركنان</v>
          </cell>
          <cell r="G302" t="str">
            <v>300222</v>
          </cell>
          <cell r="H302" t="str">
            <v>شكري احمد</v>
          </cell>
          <cell r="P302" t="str">
            <v>610</v>
          </cell>
        </row>
        <row r="303">
          <cell r="A303">
            <v>6100</v>
          </cell>
          <cell r="B303" t="str">
            <v>114004300231</v>
          </cell>
          <cell r="C303" t="str">
            <v>114</v>
          </cell>
          <cell r="D303" t="str">
            <v>114004</v>
          </cell>
          <cell r="E303" t="str">
            <v>ساير حسابها و اسناد دريافتني</v>
          </cell>
          <cell r="F303" t="str">
            <v>وام ضروري كاركنان</v>
          </cell>
          <cell r="G303" t="str">
            <v>300231</v>
          </cell>
          <cell r="H303" t="str">
            <v>تمدن خشكناب رضا</v>
          </cell>
          <cell r="P303" t="str">
            <v>610</v>
          </cell>
        </row>
        <row r="304">
          <cell r="A304">
            <v>6100</v>
          </cell>
          <cell r="B304" t="str">
            <v>114004300239</v>
          </cell>
          <cell r="C304" t="str">
            <v>114</v>
          </cell>
          <cell r="D304" t="str">
            <v>114004</v>
          </cell>
          <cell r="E304" t="str">
            <v>ساير حسابها و اسناد دريافتني</v>
          </cell>
          <cell r="F304" t="str">
            <v>وام ضروري كاركنان</v>
          </cell>
          <cell r="G304" t="str">
            <v>300239</v>
          </cell>
          <cell r="H304" t="str">
            <v>بهرامي قراملكي محمدعلي</v>
          </cell>
          <cell r="P304" t="str">
            <v>610</v>
          </cell>
        </row>
        <row r="305">
          <cell r="A305">
            <v>6100</v>
          </cell>
          <cell r="B305" t="str">
            <v>114004300240</v>
          </cell>
          <cell r="C305" t="str">
            <v>114</v>
          </cell>
          <cell r="D305" t="str">
            <v>114004</v>
          </cell>
          <cell r="E305" t="str">
            <v>ساير حسابها و اسناد دريافتني</v>
          </cell>
          <cell r="F305" t="str">
            <v>وام ضروري كاركنان</v>
          </cell>
          <cell r="G305" t="str">
            <v>300240</v>
          </cell>
          <cell r="H305" t="str">
            <v>شاهد قراملكي ابوالقاسم</v>
          </cell>
          <cell r="P305" t="str">
            <v>610</v>
          </cell>
        </row>
        <row r="306">
          <cell r="A306">
            <v>6100</v>
          </cell>
          <cell r="B306" t="str">
            <v>114004300248</v>
          </cell>
          <cell r="C306" t="str">
            <v>114</v>
          </cell>
          <cell r="D306" t="str">
            <v>114004</v>
          </cell>
          <cell r="E306" t="str">
            <v>ساير حسابها و اسناد دريافتني</v>
          </cell>
          <cell r="F306" t="str">
            <v>وام ضروري كاركنان</v>
          </cell>
          <cell r="G306" t="str">
            <v>300248</v>
          </cell>
          <cell r="H306" t="str">
            <v>واحدي باويل محمدحسين</v>
          </cell>
          <cell r="P306" t="str">
            <v>610</v>
          </cell>
        </row>
        <row r="307">
          <cell r="A307">
            <v>6100</v>
          </cell>
          <cell r="B307" t="str">
            <v>114004300307</v>
          </cell>
          <cell r="C307" t="str">
            <v>114</v>
          </cell>
          <cell r="D307" t="str">
            <v>114004</v>
          </cell>
          <cell r="E307" t="str">
            <v>ساير حسابها و اسناد دريافتني</v>
          </cell>
          <cell r="F307" t="str">
            <v>وام ضروري كاركنان</v>
          </cell>
          <cell r="G307" t="str">
            <v>300307</v>
          </cell>
          <cell r="H307" t="str">
            <v>سعيدي قراملكي حسين</v>
          </cell>
          <cell r="P307" t="str">
            <v>610</v>
          </cell>
        </row>
        <row r="308">
          <cell r="A308">
            <v>6100</v>
          </cell>
          <cell r="B308" t="str">
            <v>114004300308</v>
          </cell>
          <cell r="C308" t="str">
            <v>114</v>
          </cell>
          <cell r="D308" t="str">
            <v>114004</v>
          </cell>
          <cell r="E308" t="str">
            <v>ساير حسابها و اسناد دريافتني</v>
          </cell>
          <cell r="F308" t="str">
            <v>وام ضروري كاركنان</v>
          </cell>
          <cell r="G308" t="str">
            <v>300308</v>
          </cell>
          <cell r="H308" t="str">
            <v>شاه قاسمي مهرداد</v>
          </cell>
          <cell r="P308" t="str">
            <v>610</v>
          </cell>
        </row>
        <row r="309">
          <cell r="A309">
            <v>6100</v>
          </cell>
          <cell r="B309" t="str">
            <v>114004300202</v>
          </cell>
          <cell r="C309" t="str">
            <v>114</v>
          </cell>
          <cell r="D309" t="str">
            <v>114004</v>
          </cell>
          <cell r="E309" t="str">
            <v>ساير حسابها و اسناد دريافتني</v>
          </cell>
          <cell r="F309" t="str">
            <v>وام ضروري كاركنان</v>
          </cell>
          <cell r="G309" t="str">
            <v>300202</v>
          </cell>
          <cell r="H309" t="str">
            <v>لك جواد</v>
          </cell>
          <cell r="P309" t="str">
            <v>610</v>
          </cell>
        </row>
        <row r="310">
          <cell r="A310">
            <v>6100</v>
          </cell>
          <cell r="B310" t="str">
            <v>114004300234</v>
          </cell>
          <cell r="C310" t="str">
            <v>114</v>
          </cell>
          <cell r="D310" t="str">
            <v>114004</v>
          </cell>
          <cell r="E310" t="str">
            <v>ساير حسابها و اسناد دريافتني</v>
          </cell>
          <cell r="F310" t="str">
            <v>وام ضروري كاركنان</v>
          </cell>
          <cell r="G310" t="str">
            <v>300234</v>
          </cell>
          <cell r="H310" t="str">
            <v>عبداله ميرشكارلو عليرضا</v>
          </cell>
          <cell r="P310" t="str">
            <v>610</v>
          </cell>
        </row>
        <row r="311">
          <cell r="A311">
            <v>6100</v>
          </cell>
          <cell r="B311" t="str">
            <v>114004300113</v>
          </cell>
          <cell r="C311" t="str">
            <v>114</v>
          </cell>
          <cell r="D311" t="str">
            <v>114004</v>
          </cell>
          <cell r="E311" t="str">
            <v>ساير حسابها و اسناد دريافتني</v>
          </cell>
          <cell r="F311" t="str">
            <v>وام ضروري كاركنان</v>
          </cell>
          <cell r="G311" t="str">
            <v>300113</v>
          </cell>
          <cell r="H311" t="str">
            <v>باغباني خضرلو منوچهر</v>
          </cell>
          <cell r="P311" t="str">
            <v>610</v>
          </cell>
        </row>
        <row r="312">
          <cell r="A312">
            <v>6100</v>
          </cell>
          <cell r="B312" t="str">
            <v>114004300076</v>
          </cell>
          <cell r="C312" t="str">
            <v>114</v>
          </cell>
          <cell r="D312" t="str">
            <v>114004</v>
          </cell>
          <cell r="E312" t="str">
            <v>ساير حسابها و اسناد دريافتني</v>
          </cell>
          <cell r="F312" t="str">
            <v>وام ضروري كاركنان</v>
          </cell>
          <cell r="G312" t="str">
            <v>300076</v>
          </cell>
          <cell r="H312" t="str">
            <v>همتي مسعود</v>
          </cell>
          <cell r="P312" t="str">
            <v>610</v>
          </cell>
        </row>
        <row r="313">
          <cell r="A313">
            <v>6100</v>
          </cell>
          <cell r="B313" t="str">
            <v>114004300101</v>
          </cell>
          <cell r="C313" t="str">
            <v>114</v>
          </cell>
          <cell r="D313" t="str">
            <v>114004</v>
          </cell>
          <cell r="E313" t="str">
            <v>ساير حسابها و اسناد دريافتني</v>
          </cell>
          <cell r="F313" t="str">
            <v>وام ضروري كاركنان</v>
          </cell>
          <cell r="G313" t="str">
            <v>300101</v>
          </cell>
          <cell r="H313" t="str">
            <v>شكري جليل</v>
          </cell>
          <cell r="P313" t="str">
            <v>610</v>
          </cell>
        </row>
        <row r="314">
          <cell r="A314">
            <v>6100</v>
          </cell>
          <cell r="B314" t="str">
            <v>114004300241</v>
          </cell>
          <cell r="C314" t="str">
            <v>114</v>
          </cell>
          <cell r="D314" t="str">
            <v>114004</v>
          </cell>
          <cell r="E314" t="str">
            <v>ساير حسابها و اسناد دريافتني</v>
          </cell>
          <cell r="F314" t="str">
            <v>وام ضروري كاركنان</v>
          </cell>
          <cell r="G314" t="str">
            <v>300241</v>
          </cell>
          <cell r="H314" t="str">
            <v>همتي قراملكي عليرضا</v>
          </cell>
          <cell r="P314" t="str">
            <v>610</v>
          </cell>
        </row>
        <row r="315">
          <cell r="A315">
            <v>6100</v>
          </cell>
          <cell r="B315" t="str">
            <v>114004300124</v>
          </cell>
          <cell r="C315" t="str">
            <v>114</v>
          </cell>
          <cell r="D315" t="str">
            <v>114004</v>
          </cell>
          <cell r="E315" t="str">
            <v>ساير حسابها و اسناد دريافتني</v>
          </cell>
          <cell r="F315" t="str">
            <v>وام ضروري كاركنان</v>
          </cell>
          <cell r="G315" t="str">
            <v>300124</v>
          </cell>
          <cell r="H315" t="str">
            <v>محب حق رحيم</v>
          </cell>
          <cell r="P315" t="str">
            <v>610</v>
          </cell>
        </row>
        <row r="316">
          <cell r="A316">
            <v>6100</v>
          </cell>
          <cell r="B316" t="str">
            <v>114004300169</v>
          </cell>
          <cell r="C316" t="str">
            <v>114</v>
          </cell>
          <cell r="D316" t="str">
            <v>114004</v>
          </cell>
          <cell r="E316" t="str">
            <v>ساير حسابها و اسناد دريافتني</v>
          </cell>
          <cell r="F316" t="str">
            <v>وام ضروري كاركنان</v>
          </cell>
          <cell r="G316" t="str">
            <v>300169</v>
          </cell>
          <cell r="H316" t="str">
            <v>منظر خسروشاهي اميرعلي</v>
          </cell>
          <cell r="P316" t="str">
            <v>610</v>
          </cell>
        </row>
        <row r="317">
          <cell r="A317">
            <v>6100</v>
          </cell>
          <cell r="B317" t="str">
            <v>114004300092</v>
          </cell>
          <cell r="C317" t="str">
            <v>114</v>
          </cell>
          <cell r="D317" t="str">
            <v>114004</v>
          </cell>
          <cell r="E317" t="str">
            <v>ساير حسابها و اسناد دريافتني</v>
          </cell>
          <cell r="F317" t="str">
            <v>وام ضروري كاركنان</v>
          </cell>
          <cell r="G317" t="str">
            <v>300092</v>
          </cell>
          <cell r="H317" t="str">
            <v>كولاب محمدحسين</v>
          </cell>
          <cell r="P317" t="str">
            <v>610</v>
          </cell>
        </row>
        <row r="318">
          <cell r="A318">
            <v>6100</v>
          </cell>
          <cell r="B318" t="str">
            <v>114004300096</v>
          </cell>
          <cell r="C318" t="str">
            <v>114</v>
          </cell>
          <cell r="D318" t="str">
            <v>114004</v>
          </cell>
          <cell r="E318" t="str">
            <v>ساير حسابها و اسناد دريافتني</v>
          </cell>
          <cell r="F318" t="str">
            <v>وام ضروري كاركنان</v>
          </cell>
          <cell r="G318" t="str">
            <v>300096</v>
          </cell>
          <cell r="H318" t="str">
            <v>امتحاني علي اكبر</v>
          </cell>
          <cell r="P318" t="str">
            <v>610</v>
          </cell>
        </row>
        <row r="319">
          <cell r="A319">
            <v>6100</v>
          </cell>
          <cell r="B319" t="str">
            <v>114004300071</v>
          </cell>
          <cell r="C319" t="str">
            <v>114</v>
          </cell>
          <cell r="D319" t="str">
            <v>114004</v>
          </cell>
          <cell r="E319" t="str">
            <v>ساير حسابها و اسناد دريافتني</v>
          </cell>
          <cell r="F319" t="str">
            <v>وام ضروري كاركنان</v>
          </cell>
          <cell r="G319" t="str">
            <v>300071</v>
          </cell>
          <cell r="H319" t="str">
            <v>ضياء سرابي اكبر</v>
          </cell>
          <cell r="P319" t="str">
            <v>610</v>
          </cell>
        </row>
        <row r="320">
          <cell r="A320">
            <v>6100</v>
          </cell>
          <cell r="B320" t="str">
            <v>114004300118</v>
          </cell>
          <cell r="C320" t="str">
            <v>114</v>
          </cell>
          <cell r="D320" t="str">
            <v>114004</v>
          </cell>
          <cell r="E320" t="str">
            <v>ساير حسابها و اسناد دريافتني</v>
          </cell>
          <cell r="F320" t="str">
            <v>وام ضروري كاركنان</v>
          </cell>
          <cell r="G320" t="str">
            <v>300118</v>
          </cell>
          <cell r="H320" t="str">
            <v>جعفرزاده بهروز</v>
          </cell>
          <cell r="P320" t="str">
            <v>610</v>
          </cell>
        </row>
        <row r="321">
          <cell r="A321">
            <v>6100</v>
          </cell>
          <cell r="B321" t="str">
            <v>114004300148</v>
          </cell>
          <cell r="C321" t="str">
            <v>114</v>
          </cell>
          <cell r="D321" t="str">
            <v>114004</v>
          </cell>
          <cell r="E321" t="str">
            <v>ساير حسابها و اسناد دريافتني</v>
          </cell>
          <cell r="F321" t="str">
            <v>وام ضروري كاركنان</v>
          </cell>
          <cell r="G321" t="str">
            <v>300148</v>
          </cell>
          <cell r="H321" t="str">
            <v>شفيعي عنصرودي داريوش</v>
          </cell>
          <cell r="P321" t="str">
            <v>610</v>
          </cell>
        </row>
        <row r="322">
          <cell r="A322">
            <v>6100</v>
          </cell>
          <cell r="B322" t="str">
            <v>114004300151</v>
          </cell>
          <cell r="C322" t="str">
            <v>114</v>
          </cell>
          <cell r="D322" t="str">
            <v>114004</v>
          </cell>
          <cell r="E322" t="str">
            <v>ساير حسابها و اسناد دريافتني</v>
          </cell>
          <cell r="F322" t="str">
            <v>وام ضروري كاركنان</v>
          </cell>
          <cell r="G322" t="str">
            <v>300151</v>
          </cell>
          <cell r="H322" t="str">
            <v>امجدي رحيم</v>
          </cell>
          <cell r="P322" t="str">
            <v>610</v>
          </cell>
        </row>
        <row r="323">
          <cell r="A323">
            <v>6100</v>
          </cell>
          <cell r="B323" t="str">
            <v>114004300152</v>
          </cell>
          <cell r="C323" t="str">
            <v>114</v>
          </cell>
          <cell r="D323" t="str">
            <v>114004</v>
          </cell>
          <cell r="E323" t="str">
            <v>ساير حسابها و اسناد دريافتني</v>
          </cell>
          <cell r="F323" t="str">
            <v>وام ضروري كاركنان</v>
          </cell>
          <cell r="G323" t="str">
            <v>300152</v>
          </cell>
          <cell r="H323" t="str">
            <v>حسن زاده حميد</v>
          </cell>
          <cell r="P323" t="str">
            <v>610</v>
          </cell>
        </row>
        <row r="324">
          <cell r="A324">
            <v>6100</v>
          </cell>
          <cell r="B324" t="str">
            <v>114004300156</v>
          </cell>
          <cell r="C324" t="str">
            <v>114</v>
          </cell>
          <cell r="D324" t="str">
            <v>114004</v>
          </cell>
          <cell r="E324" t="str">
            <v>ساير حسابها و اسناد دريافتني</v>
          </cell>
          <cell r="F324" t="str">
            <v>وام ضروري كاركنان</v>
          </cell>
          <cell r="G324" t="str">
            <v>300156</v>
          </cell>
          <cell r="H324" t="str">
            <v>حسينيان سيروس</v>
          </cell>
          <cell r="P324" t="str">
            <v>610</v>
          </cell>
        </row>
        <row r="325">
          <cell r="A325">
            <v>6100</v>
          </cell>
          <cell r="B325" t="str">
            <v>114004300162</v>
          </cell>
          <cell r="C325" t="str">
            <v>114</v>
          </cell>
          <cell r="D325" t="str">
            <v>114004</v>
          </cell>
          <cell r="E325" t="str">
            <v>ساير حسابها و اسناد دريافتني</v>
          </cell>
          <cell r="F325" t="str">
            <v>وام ضروري كاركنان</v>
          </cell>
          <cell r="G325" t="str">
            <v>300162</v>
          </cell>
          <cell r="H325" t="str">
            <v>محمدي جابر</v>
          </cell>
          <cell r="P325" t="str">
            <v>610</v>
          </cell>
        </row>
        <row r="326">
          <cell r="A326">
            <v>6100</v>
          </cell>
          <cell r="B326" t="str">
            <v>114004300170</v>
          </cell>
          <cell r="C326" t="str">
            <v>114</v>
          </cell>
          <cell r="D326" t="str">
            <v>114004</v>
          </cell>
          <cell r="E326" t="str">
            <v>ساير حسابها و اسناد دريافتني</v>
          </cell>
          <cell r="F326" t="str">
            <v>وام ضروري كاركنان</v>
          </cell>
          <cell r="G326" t="str">
            <v>300170</v>
          </cell>
          <cell r="H326" t="str">
            <v>فتحي سياوش</v>
          </cell>
          <cell r="P326" t="str">
            <v>610</v>
          </cell>
        </row>
        <row r="327">
          <cell r="A327">
            <v>6100</v>
          </cell>
          <cell r="B327" t="str">
            <v>114004300187</v>
          </cell>
          <cell r="C327" t="str">
            <v>114</v>
          </cell>
          <cell r="D327" t="str">
            <v>114004</v>
          </cell>
          <cell r="E327" t="str">
            <v>ساير حسابها و اسناد دريافتني</v>
          </cell>
          <cell r="F327" t="str">
            <v>وام ضروري كاركنان</v>
          </cell>
          <cell r="G327" t="str">
            <v>300187</v>
          </cell>
          <cell r="H327" t="str">
            <v>حاجي حيدري ممقاني مهدي</v>
          </cell>
          <cell r="P327" t="str">
            <v>610</v>
          </cell>
        </row>
        <row r="328">
          <cell r="A328">
            <v>6100</v>
          </cell>
          <cell r="B328" t="str">
            <v>114004300195</v>
          </cell>
          <cell r="C328" t="str">
            <v>114</v>
          </cell>
          <cell r="D328" t="str">
            <v>114004</v>
          </cell>
          <cell r="E328" t="str">
            <v>ساير حسابها و اسناد دريافتني</v>
          </cell>
          <cell r="F328" t="str">
            <v>وام ضروري كاركنان</v>
          </cell>
          <cell r="G328" t="str">
            <v>300195</v>
          </cell>
          <cell r="H328" t="str">
            <v>حريري كهنموئي علي</v>
          </cell>
          <cell r="P328" t="str">
            <v>610</v>
          </cell>
        </row>
        <row r="329">
          <cell r="A329">
            <v>6100</v>
          </cell>
          <cell r="B329" t="str">
            <v>114004300198</v>
          </cell>
          <cell r="C329" t="str">
            <v>114</v>
          </cell>
          <cell r="D329" t="str">
            <v>114004</v>
          </cell>
          <cell r="E329" t="str">
            <v>ساير حسابها و اسناد دريافتني</v>
          </cell>
          <cell r="F329" t="str">
            <v>وام ضروري كاركنان</v>
          </cell>
          <cell r="G329" t="str">
            <v>300198</v>
          </cell>
          <cell r="H329" t="str">
            <v>ميرزائي شكور</v>
          </cell>
          <cell r="P329" t="str">
            <v>610</v>
          </cell>
        </row>
        <row r="330">
          <cell r="A330">
            <v>6100</v>
          </cell>
          <cell r="B330" t="str">
            <v>114004300199</v>
          </cell>
          <cell r="C330" t="str">
            <v>114</v>
          </cell>
          <cell r="D330" t="str">
            <v>114004</v>
          </cell>
          <cell r="E330" t="str">
            <v>ساير حسابها و اسناد دريافتني</v>
          </cell>
          <cell r="F330" t="str">
            <v>وام ضروري كاركنان</v>
          </cell>
          <cell r="G330" t="str">
            <v>300199</v>
          </cell>
          <cell r="H330" t="str">
            <v>ناصح قراملكي مهدي</v>
          </cell>
          <cell r="P330" t="str">
            <v>610</v>
          </cell>
        </row>
        <row r="331">
          <cell r="A331">
            <v>6100</v>
          </cell>
          <cell r="B331" t="str">
            <v>114004300220</v>
          </cell>
          <cell r="C331" t="str">
            <v>114</v>
          </cell>
          <cell r="D331" t="str">
            <v>114004</v>
          </cell>
          <cell r="E331" t="str">
            <v>ساير حسابها و اسناد دريافتني</v>
          </cell>
          <cell r="F331" t="str">
            <v>وام ضروري كاركنان</v>
          </cell>
          <cell r="G331" t="str">
            <v>300220</v>
          </cell>
          <cell r="H331" t="str">
            <v>صحت مند قره بابا يوسف</v>
          </cell>
          <cell r="P331" t="str">
            <v>610</v>
          </cell>
        </row>
        <row r="332">
          <cell r="A332">
            <v>6100</v>
          </cell>
          <cell r="B332" t="str">
            <v>114004300306</v>
          </cell>
          <cell r="C332" t="str">
            <v>114</v>
          </cell>
          <cell r="D332" t="str">
            <v>114004</v>
          </cell>
          <cell r="E332" t="str">
            <v>ساير حسابها و اسناد دريافتني</v>
          </cell>
          <cell r="F332" t="str">
            <v>وام ضروري كاركنان</v>
          </cell>
          <cell r="G332" t="str">
            <v>300306</v>
          </cell>
          <cell r="H332" t="str">
            <v>نوري بهروز</v>
          </cell>
          <cell r="P332" t="str">
            <v>610</v>
          </cell>
        </row>
        <row r="333">
          <cell r="A333">
            <v>6100</v>
          </cell>
          <cell r="B333" t="str">
            <v>114004300280</v>
          </cell>
          <cell r="C333" t="str">
            <v>114</v>
          </cell>
          <cell r="D333" t="str">
            <v>114004</v>
          </cell>
          <cell r="E333" t="str">
            <v>ساير حسابها و اسناد دريافتني</v>
          </cell>
          <cell r="F333" t="str">
            <v>وام ضروري كاركنان</v>
          </cell>
          <cell r="G333" t="str">
            <v>300280</v>
          </cell>
          <cell r="H333" t="str">
            <v>طهماسبيان سجاد</v>
          </cell>
          <cell r="P333" t="str">
            <v>610</v>
          </cell>
        </row>
        <row r="334">
          <cell r="A334">
            <v>6100</v>
          </cell>
          <cell r="B334" t="str">
            <v>114004300191</v>
          </cell>
          <cell r="C334" t="str">
            <v>114</v>
          </cell>
          <cell r="D334" t="str">
            <v>114004</v>
          </cell>
          <cell r="E334" t="str">
            <v>ساير حسابها و اسناد دريافتني</v>
          </cell>
          <cell r="F334" t="str">
            <v>وام ضروري كاركنان</v>
          </cell>
          <cell r="G334" t="str">
            <v>300191</v>
          </cell>
          <cell r="H334" t="str">
            <v>باقر قازيار رشيد</v>
          </cell>
          <cell r="P334" t="str">
            <v>610</v>
          </cell>
        </row>
        <row r="335">
          <cell r="A335">
            <v>6100</v>
          </cell>
          <cell r="B335" t="str">
            <v>114004300245</v>
          </cell>
          <cell r="C335" t="str">
            <v>114</v>
          </cell>
          <cell r="D335" t="str">
            <v>114004</v>
          </cell>
          <cell r="E335" t="str">
            <v>ساير حسابها و اسناد دريافتني</v>
          </cell>
          <cell r="F335" t="str">
            <v>وام ضروري كاركنان</v>
          </cell>
          <cell r="G335" t="str">
            <v>300245</v>
          </cell>
          <cell r="H335" t="str">
            <v>غفاري افشرد كريم</v>
          </cell>
          <cell r="P335" t="str">
            <v>610</v>
          </cell>
        </row>
        <row r="336">
          <cell r="A336">
            <v>6100</v>
          </cell>
          <cell r="B336" t="str">
            <v>114004300081</v>
          </cell>
          <cell r="C336" t="str">
            <v>114</v>
          </cell>
          <cell r="D336" t="str">
            <v>114004</v>
          </cell>
          <cell r="E336" t="str">
            <v>ساير حسابها و اسناد دريافتني</v>
          </cell>
          <cell r="F336" t="str">
            <v>وام ضروري كاركنان</v>
          </cell>
          <cell r="G336" t="str">
            <v>300081</v>
          </cell>
          <cell r="H336" t="str">
            <v>بهاري قراجه مرادعلي</v>
          </cell>
          <cell r="P336" t="str">
            <v>610</v>
          </cell>
        </row>
        <row r="337">
          <cell r="A337">
            <v>6100</v>
          </cell>
          <cell r="B337" t="str">
            <v>114004300288</v>
          </cell>
          <cell r="C337" t="str">
            <v>114</v>
          </cell>
          <cell r="D337" t="str">
            <v>114004</v>
          </cell>
          <cell r="E337" t="str">
            <v>ساير حسابها و اسناد دريافتني</v>
          </cell>
          <cell r="F337" t="str">
            <v>وام ضروري كاركنان</v>
          </cell>
          <cell r="G337" t="str">
            <v>300288</v>
          </cell>
          <cell r="H337" t="str">
            <v>حاتملو محمد</v>
          </cell>
          <cell r="P337" t="str">
            <v>610</v>
          </cell>
        </row>
        <row r="338">
          <cell r="A338">
            <v>6100</v>
          </cell>
          <cell r="B338" t="str">
            <v>114004300074</v>
          </cell>
          <cell r="C338" t="str">
            <v>114</v>
          </cell>
          <cell r="D338" t="str">
            <v>114004</v>
          </cell>
          <cell r="E338" t="str">
            <v>ساير حسابها و اسناد دريافتني</v>
          </cell>
          <cell r="F338" t="str">
            <v>وام ضروري كاركنان</v>
          </cell>
          <cell r="G338" t="str">
            <v>300074</v>
          </cell>
          <cell r="H338" t="str">
            <v>ميرزا عليزاده پهر آباد فريبا</v>
          </cell>
          <cell r="P338" t="str">
            <v>610</v>
          </cell>
        </row>
        <row r="339">
          <cell r="A339">
            <v>6100</v>
          </cell>
          <cell r="B339" t="str">
            <v>114004300298</v>
          </cell>
          <cell r="C339" t="str">
            <v>114</v>
          </cell>
          <cell r="D339" t="str">
            <v>114004</v>
          </cell>
          <cell r="E339" t="str">
            <v>ساير حسابها و اسناد دريافتني</v>
          </cell>
          <cell r="F339" t="str">
            <v>وام ضروري كاركنان</v>
          </cell>
          <cell r="G339" t="str">
            <v>300298</v>
          </cell>
          <cell r="H339" t="str">
            <v>جبرئيلي اميد</v>
          </cell>
          <cell r="P339" t="str">
            <v>610</v>
          </cell>
        </row>
        <row r="340">
          <cell r="A340">
            <v>6100</v>
          </cell>
          <cell r="B340" t="str">
            <v>114004300110</v>
          </cell>
          <cell r="C340" t="str">
            <v>114</v>
          </cell>
          <cell r="D340" t="str">
            <v>114004</v>
          </cell>
          <cell r="E340" t="str">
            <v>ساير حسابها و اسناد دريافتني</v>
          </cell>
          <cell r="F340" t="str">
            <v>وام ضروري كاركنان</v>
          </cell>
          <cell r="G340" t="str">
            <v>300110</v>
          </cell>
          <cell r="H340" t="str">
            <v>فروغي زهرا</v>
          </cell>
          <cell r="P340" t="str">
            <v>610</v>
          </cell>
        </row>
        <row r="341">
          <cell r="A341">
            <v>6100</v>
          </cell>
          <cell r="B341" t="str">
            <v>114004300257</v>
          </cell>
          <cell r="C341" t="str">
            <v>114</v>
          </cell>
          <cell r="D341" t="str">
            <v>114004</v>
          </cell>
          <cell r="E341" t="str">
            <v>ساير حسابها و اسناد دريافتني</v>
          </cell>
          <cell r="F341" t="str">
            <v>وام ضروري كاركنان</v>
          </cell>
          <cell r="G341" t="str">
            <v>300257</v>
          </cell>
          <cell r="H341" t="str">
            <v>برادران حسن زاده وحيد</v>
          </cell>
          <cell r="P341" t="str">
            <v>610</v>
          </cell>
        </row>
        <row r="342">
          <cell r="A342">
            <v>6100</v>
          </cell>
          <cell r="B342" t="str">
            <v>114004300244</v>
          </cell>
          <cell r="C342" t="str">
            <v>114</v>
          </cell>
          <cell r="D342" t="str">
            <v>114004</v>
          </cell>
          <cell r="E342" t="str">
            <v>ساير حسابها و اسناد دريافتني</v>
          </cell>
          <cell r="F342" t="str">
            <v>وام ضروري كاركنان</v>
          </cell>
          <cell r="G342" t="str">
            <v>300244</v>
          </cell>
          <cell r="H342" t="str">
            <v>بزمي حسن</v>
          </cell>
          <cell r="P342" t="str">
            <v>610</v>
          </cell>
        </row>
        <row r="343">
          <cell r="A343">
            <v>6100</v>
          </cell>
          <cell r="B343" t="str">
            <v>114004300181</v>
          </cell>
          <cell r="C343" t="str">
            <v>114</v>
          </cell>
          <cell r="D343" t="str">
            <v>114004</v>
          </cell>
          <cell r="E343" t="str">
            <v>ساير حسابها و اسناد دريافتني</v>
          </cell>
          <cell r="F343" t="str">
            <v>وام ضروري كاركنان</v>
          </cell>
          <cell r="G343" t="str">
            <v>300181</v>
          </cell>
          <cell r="H343" t="str">
            <v>وظيفه واثق مهدي</v>
          </cell>
          <cell r="P343" t="str">
            <v>610</v>
          </cell>
        </row>
        <row r="344">
          <cell r="A344">
            <v>6100</v>
          </cell>
          <cell r="B344" t="str">
            <v>114004300125</v>
          </cell>
          <cell r="C344" t="str">
            <v>114</v>
          </cell>
          <cell r="D344" t="str">
            <v>114004</v>
          </cell>
          <cell r="E344" t="str">
            <v>ساير حسابها و اسناد دريافتني</v>
          </cell>
          <cell r="F344" t="str">
            <v>وام ضروري كاركنان</v>
          </cell>
          <cell r="G344" t="str">
            <v>300125</v>
          </cell>
          <cell r="H344" t="str">
            <v>سلطاني حسين</v>
          </cell>
          <cell r="P344" t="str">
            <v>610</v>
          </cell>
        </row>
        <row r="345">
          <cell r="A345">
            <v>6100</v>
          </cell>
          <cell r="B345" t="str">
            <v>114004300132</v>
          </cell>
          <cell r="C345" t="str">
            <v>114</v>
          </cell>
          <cell r="D345" t="str">
            <v>114004</v>
          </cell>
          <cell r="E345" t="str">
            <v>ساير حسابها و اسناد دريافتني</v>
          </cell>
          <cell r="F345" t="str">
            <v>وام ضروري كاركنان</v>
          </cell>
          <cell r="G345" t="str">
            <v>300132</v>
          </cell>
          <cell r="H345" t="str">
            <v>مهرابي افشار عباس</v>
          </cell>
          <cell r="P345" t="str">
            <v>610</v>
          </cell>
        </row>
        <row r="346">
          <cell r="A346">
            <v>6100</v>
          </cell>
          <cell r="B346" t="str">
            <v>114004300136</v>
          </cell>
          <cell r="C346" t="str">
            <v>114</v>
          </cell>
          <cell r="D346" t="str">
            <v>114004</v>
          </cell>
          <cell r="E346" t="str">
            <v>ساير حسابها و اسناد دريافتني</v>
          </cell>
          <cell r="F346" t="str">
            <v>وام ضروري كاركنان</v>
          </cell>
          <cell r="G346" t="str">
            <v>300136</v>
          </cell>
          <cell r="H346" t="str">
            <v>تقي پور كهاني محمدرضا</v>
          </cell>
          <cell r="P346" t="str">
            <v>610</v>
          </cell>
        </row>
        <row r="347">
          <cell r="A347">
            <v>6100</v>
          </cell>
          <cell r="B347" t="str">
            <v>114004300137</v>
          </cell>
          <cell r="C347" t="str">
            <v>114</v>
          </cell>
          <cell r="D347" t="str">
            <v>114004</v>
          </cell>
          <cell r="E347" t="str">
            <v>ساير حسابها و اسناد دريافتني</v>
          </cell>
          <cell r="F347" t="str">
            <v>وام ضروري كاركنان</v>
          </cell>
          <cell r="G347" t="str">
            <v>300137</v>
          </cell>
          <cell r="H347" t="str">
            <v>ستاري ميرهاشم</v>
          </cell>
          <cell r="P347" t="str">
            <v>610</v>
          </cell>
        </row>
        <row r="348">
          <cell r="A348">
            <v>6100</v>
          </cell>
          <cell r="B348" t="str">
            <v>114004300144</v>
          </cell>
          <cell r="C348" t="str">
            <v>114</v>
          </cell>
          <cell r="D348" t="str">
            <v>114004</v>
          </cell>
          <cell r="E348" t="str">
            <v>ساير حسابها و اسناد دريافتني</v>
          </cell>
          <cell r="F348" t="str">
            <v>وام ضروري كاركنان</v>
          </cell>
          <cell r="G348" t="str">
            <v>300144</v>
          </cell>
          <cell r="H348" t="str">
            <v>آقائي كومله نادر</v>
          </cell>
          <cell r="P348" t="str">
            <v>610</v>
          </cell>
        </row>
        <row r="349">
          <cell r="A349">
            <v>6100</v>
          </cell>
          <cell r="B349" t="str">
            <v>114004300146</v>
          </cell>
          <cell r="C349" t="str">
            <v>114</v>
          </cell>
          <cell r="D349" t="str">
            <v>114004</v>
          </cell>
          <cell r="E349" t="str">
            <v>ساير حسابها و اسناد دريافتني</v>
          </cell>
          <cell r="F349" t="str">
            <v>وام ضروري كاركنان</v>
          </cell>
          <cell r="G349" t="str">
            <v>300146</v>
          </cell>
          <cell r="H349" t="str">
            <v>شمس آذر ميرعلي</v>
          </cell>
          <cell r="P349" t="str">
            <v>610</v>
          </cell>
        </row>
        <row r="350">
          <cell r="A350">
            <v>6100</v>
          </cell>
          <cell r="B350" t="str">
            <v>114004300155</v>
          </cell>
          <cell r="C350" t="str">
            <v>114</v>
          </cell>
          <cell r="D350" t="str">
            <v>114004</v>
          </cell>
          <cell r="E350" t="str">
            <v>ساير حسابها و اسناد دريافتني</v>
          </cell>
          <cell r="F350" t="str">
            <v>وام ضروري كاركنان</v>
          </cell>
          <cell r="G350" t="str">
            <v>300155</v>
          </cell>
          <cell r="H350" t="str">
            <v>قليپور سفيداني حسين</v>
          </cell>
          <cell r="P350" t="str">
            <v>610</v>
          </cell>
        </row>
        <row r="351">
          <cell r="A351">
            <v>6100</v>
          </cell>
          <cell r="B351" t="str">
            <v>114004300157</v>
          </cell>
          <cell r="C351" t="str">
            <v>114</v>
          </cell>
          <cell r="D351" t="str">
            <v>114004</v>
          </cell>
          <cell r="E351" t="str">
            <v>ساير حسابها و اسناد دريافتني</v>
          </cell>
          <cell r="F351" t="str">
            <v>وام ضروري كاركنان</v>
          </cell>
          <cell r="G351" t="str">
            <v>300157</v>
          </cell>
          <cell r="H351" t="str">
            <v>معصومي خدايار</v>
          </cell>
          <cell r="P351" t="str">
            <v>610</v>
          </cell>
        </row>
        <row r="352">
          <cell r="A352">
            <v>6100</v>
          </cell>
          <cell r="B352" t="str">
            <v>114004300160</v>
          </cell>
          <cell r="C352" t="str">
            <v>114</v>
          </cell>
          <cell r="D352" t="str">
            <v>114004</v>
          </cell>
          <cell r="E352" t="str">
            <v>ساير حسابها و اسناد دريافتني</v>
          </cell>
          <cell r="F352" t="str">
            <v>وام ضروري كاركنان</v>
          </cell>
          <cell r="G352" t="str">
            <v>300160</v>
          </cell>
          <cell r="H352" t="str">
            <v>عالم وحيد</v>
          </cell>
          <cell r="P352" t="str">
            <v>610</v>
          </cell>
        </row>
        <row r="353">
          <cell r="A353">
            <v>6100</v>
          </cell>
          <cell r="B353" t="str">
            <v>114004300204</v>
          </cell>
          <cell r="C353" t="str">
            <v>114</v>
          </cell>
          <cell r="D353" t="str">
            <v>114004</v>
          </cell>
          <cell r="E353" t="str">
            <v>ساير حسابها و اسناد دريافتني</v>
          </cell>
          <cell r="F353" t="str">
            <v>وام ضروري كاركنان</v>
          </cell>
          <cell r="G353" t="str">
            <v>300204</v>
          </cell>
          <cell r="H353" t="str">
            <v>قازانچائي جواد</v>
          </cell>
          <cell r="P353" t="str">
            <v>610</v>
          </cell>
        </row>
        <row r="354">
          <cell r="A354">
            <v>6100</v>
          </cell>
          <cell r="B354" t="str">
            <v>114004300208</v>
          </cell>
          <cell r="C354" t="str">
            <v>114</v>
          </cell>
          <cell r="D354" t="str">
            <v>114004</v>
          </cell>
          <cell r="E354" t="str">
            <v>ساير حسابها و اسناد دريافتني</v>
          </cell>
          <cell r="F354" t="str">
            <v>وام ضروري كاركنان</v>
          </cell>
          <cell r="G354" t="str">
            <v>300208</v>
          </cell>
          <cell r="H354" t="str">
            <v>جعفرزاده رسول</v>
          </cell>
          <cell r="P354" t="str">
            <v>610</v>
          </cell>
        </row>
        <row r="355">
          <cell r="A355">
            <v>6100</v>
          </cell>
          <cell r="B355" t="str">
            <v>114004300226</v>
          </cell>
          <cell r="C355" t="str">
            <v>114</v>
          </cell>
          <cell r="D355" t="str">
            <v>114004</v>
          </cell>
          <cell r="E355" t="str">
            <v>ساير حسابها و اسناد دريافتني</v>
          </cell>
          <cell r="F355" t="str">
            <v>وام ضروري كاركنان</v>
          </cell>
          <cell r="G355" t="str">
            <v>300226</v>
          </cell>
          <cell r="H355" t="str">
            <v>طاهباز هادي</v>
          </cell>
          <cell r="P355" t="str">
            <v>610</v>
          </cell>
        </row>
        <row r="356">
          <cell r="A356">
            <v>6100</v>
          </cell>
          <cell r="B356" t="str">
            <v>114004300247</v>
          </cell>
          <cell r="C356" t="str">
            <v>114</v>
          </cell>
          <cell r="D356" t="str">
            <v>114004</v>
          </cell>
          <cell r="E356" t="str">
            <v>ساير حسابها و اسناد دريافتني</v>
          </cell>
          <cell r="F356" t="str">
            <v>وام ضروري كاركنان</v>
          </cell>
          <cell r="G356" t="str">
            <v>300247</v>
          </cell>
          <cell r="H356" t="str">
            <v>حسن زاده علي بيك كندي مطلب</v>
          </cell>
          <cell r="P356" t="str">
            <v>610</v>
          </cell>
        </row>
        <row r="357">
          <cell r="A357">
            <v>6100</v>
          </cell>
          <cell r="B357" t="str">
            <v>114004300260</v>
          </cell>
          <cell r="C357" t="str">
            <v>114</v>
          </cell>
          <cell r="D357" t="str">
            <v>114004</v>
          </cell>
          <cell r="E357" t="str">
            <v>ساير حسابها و اسناد دريافتني</v>
          </cell>
          <cell r="F357" t="str">
            <v>وام ضروري كاركنان</v>
          </cell>
          <cell r="G357" t="str">
            <v>300260</v>
          </cell>
          <cell r="H357" t="str">
            <v>منزوي صوفياني مسعود</v>
          </cell>
          <cell r="P357" t="str">
            <v>610</v>
          </cell>
        </row>
        <row r="358">
          <cell r="A358">
            <v>6100</v>
          </cell>
          <cell r="B358" t="str">
            <v>114004300261</v>
          </cell>
          <cell r="C358" t="str">
            <v>114</v>
          </cell>
          <cell r="D358" t="str">
            <v>114004</v>
          </cell>
          <cell r="E358" t="str">
            <v>ساير حسابها و اسناد دريافتني</v>
          </cell>
          <cell r="F358" t="str">
            <v>وام ضروري كاركنان</v>
          </cell>
          <cell r="G358" t="str">
            <v>300261</v>
          </cell>
          <cell r="H358" t="str">
            <v>دليري اقدم وحيد</v>
          </cell>
          <cell r="P358" t="str">
            <v>610</v>
          </cell>
        </row>
        <row r="359">
          <cell r="A359">
            <v>6100</v>
          </cell>
          <cell r="B359" t="str">
            <v>114004300062</v>
          </cell>
          <cell r="C359" t="str">
            <v>114</v>
          </cell>
          <cell r="D359" t="str">
            <v>114004</v>
          </cell>
          <cell r="E359" t="str">
            <v>ساير حسابها و اسناد دريافتني</v>
          </cell>
          <cell r="F359" t="str">
            <v>وام ضروري كاركنان</v>
          </cell>
          <cell r="G359" t="str">
            <v>300062</v>
          </cell>
          <cell r="H359" t="str">
            <v>شاه رسالي صالح</v>
          </cell>
          <cell r="P359" t="str">
            <v>610</v>
          </cell>
        </row>
        <row r="360">
          <cell r="A360">
            <v>6100</v>
          </cell>
          <cell r="B360" t="str">
            <v>114004300069</v>
          </cell>
          <cell r="C360" t="str">
            <v>114</v>
          </cell>
          <cell r="D360" t="str">
            <v>114004</v>
          </cell>
          <cell r="E360" t="str">
            <v>ساير حسابها و اسناد دريافتني</v>
          </cell>
          <cell r="F360" t="str">
            <v>وام ضروري كاركنان</v>
          </cell>
          <cell r="G360" t="str">
            <v>300069</v>
          </cell>
          <cell r="H360" t="str">
            <v>دلمقاني زاده عليرضا</v>
          </cell>
          <cell r="P360" t="str">
            <v>610</v>
          </cell>
        </row>
        <row r="361">
          <cell r="A361">
            <v>6100</v>
          </cell>
          <cell r="B361" t="str">
            <v>114004300119</v>
          </cell>
          <cell r="C361" t="str">
            <v>114</v>
          </cell>
          <cell r="D361" t="str">
            <v>114004</v>
          </cell>
          <cell r="E361" t="str">
            <v>ساير حسابها و اسناد دريافتني</v>
          </cell>
          <cell r="F361" t="str">
            <v>وام ضروري كاركنان</v>
          </cell>
          <cell r="G361" t="str">
            <v>300119</v>
          </cell>
          <cell r="H361" t="str">
            <v>رستم پور مشكنبر حسن</v>
          </cell>
          <cell r="P361" t="str">
            <v>610</v>
          </cell>
        </row>
        <row r="362">
          <cell r="A362">
            <v>6100</v>
          </cell>
          <cell r="B362" t="str">
            <v>114004300128</v>
          </cell>
          <cell r="C362" t="str">
            <v>114</v>
          </cell>
          <cell r="D362" t="str">
            <v>114004</v>
          </cell>
          <cell r="E362" t="str">
            <v>ساير حسابها و اسناد دريافتني</v>
          </cell>
          <cell r="F362" t="str">
            <v>وام ضروري كاركنان</v>
          </cell>
          <cell r="G362" t="str">
            <v>300128</v>
          </cell>
          <cell r="H362" t="str">
            <v>محمدباقري لاهوت كريم</v>
          </cell>
          <cell r="P362" t="str">
            <v>610</v>
          </cell>
        </row>
        <row r="363">
          <cell r="A363">
            <v>6100</v>
          </cell>
          <cell r="B363" t="str">
            <v>114004300131</v>
          </cell>
          <cell r="C363" t="str">
            <v>114</v>
          </cell>
          <cell r="D363" t="str">
            <v>114004</v>
          </cell>
          <cell r="E363" t="str">
            <v>ساير حسابها و اسناد دريافتني</v>
          </cell>
          <cell r="F363" t="str">
            <v>وام ضروري كاركنان</v>
          </cell>
          <cell r="G363" t="str">
            <v>300131</v>
          </cell>
          <cell r="H363" t="str">
            <v>شكوهي علي</v>
          </cell>
          <cell r="P363" t="str">
            <v>610</v>
          </cell>
        </row>
        <row r="364">
          <cell r="A364">
            <v>6100</v>
          </cell>
          <cell r="B364" t="str">
            <v>114004300182</v>
          </cell>
          <cell r="C364" t="str">
            <v>114</v>
          </cell>
          <cell r="D364" t="str">
            <v>114004</v>
          </cell>
          <cell r="E364" t="str">
            <v>ساير حسابها و اسناد دريافتني</v>
          </cell>
          <cell r="F364" t="str">
            <v>وام ضروري كاركنان</v>
          </cell>
          <cell r="G364" t="str">
            <v>300182</v>
          </cell>
          <cell r="H364" t="str">
            <v>اصلاني مقدم علي</v>
          </cell>
          <cell r="P364" t="str">
            <v>610</v>
          </cell>
        </row>
        <row r="365">
          <cell r="A365">
            <v>6100</v>
          </cell>
          <cell r="B365" t="str">
            <v>114004300103</v>
          </cell>
          <cell r="C365" t="str">
            <v>114</v>
          </cell>
          <cell r="D365" t="str">
            <v>114004</v>
          </cell>
          <cell r="E365" t="str">
            <v>ساير حسابها و اسناد دريافتني</v>
          </cell>
          <cell r="F365" t="str">
            <v>وام ضروري كاركنان</v>
          </cell>
          <cell r="G365" t="str">
            <v>300103</v>
          </cell>
          <cell r="H365" t="str">
            <v>چابك شاهرخ</v>
          </cell>
          <cell r="P365" t="str">
            <v>610</v>
          </cell>
        </row>
        <row r="366">
          <cell r="A366">
            <v>6100</v>
          </cell>
          <cell r="B366" t="str">
            <v>114004300134</v>
          </cell>
          <cell r="C366" t="str">
            <v>114</v>
          </cell>
          <cell r="D366" t="str">
            <v>114004</v>
          </cell>
          <cell r="E366" t="str">
            <v>ساير حسابها و اسناد دريافتني</v>
          </cell>
          <cell r="F366" t="str">
            <v>وام ضروري كاركنان</v>
          </cell>
          <cell r="G366" t="str">
            <v>300134</v>
          </cell>
          <cell r="H366" t="str">
            <v>نكوئي فائق</v>
          </cell>
          <cell r="P366" t="str">
            <v>610</v>
          </cell>
        </row>
        <row r="367">
          <cell r="A367">
            <v>6100</v>
          </cell>
          <cell r="B367" t="str">
            <v>114004300008</v>
          </cell>
          <cell r="C367" t="str">
            <v>114</v>
          </cell>
          <cell r="D367" t="str">
            <v>114004</v>
          </cell>
          <cell r="E367" t="str">
            <v>ساير حسابها و اسناد دريافتني</v>
          </cell>
          <cell r="F367" t="str">
            <v>وام ضروري كاركنان</v>
          </cell>
          <cell r="G367" t="str">
            <v>300008</v>
          </cell>
          <cell r="H367" t="str">
            <v>واحد ابراهيم</v>
          </cell>
          <cell r="P367" t="str">
            <v>610</v>
          </cell>
        </row>
        <row r="368">
          <cell r="A368">
            <v>6100</v>
          </cell>
          <cell r="B368" t="str">
            <v>114004300196</v>
          </cell>
          <cell r="C368" t="str">
            <v>114</v>
          </cell>
          <cell r="D368" t="str">
            <v>114004</v>
          </cell>
          <cell r="E368" t="str">
            <v>ساير حسابها و اسناد دريافتني</v>
          </cell>
          <cell r="F368" t="str">
            <v>وام ضروري كاركنان</v>
          </cell>
          <cell r="G368" t="str">
            <v>300196</v>
          </cell>
          <cell r="H368" t="str">
            <v>حسيني سيد جواد</v>
          </cell>
          <cell r="P368" t="str">
            <v>610</v>
          </cell>
        </row>
        <row r="369">
          <cell r="A369">
            <v>6100</v>
          </cell>
          <cell r="B369" t="str">
            <v>114004300210</v>
          </cell>
          <cell r="C369" t="str">
            <v>114</v>
          </cell>
          <cell r="D369" t="str">
            <v>114004</v>
          </cell>
          <cell r="E369" t="str">
            <v>ساير حسابها و اسناد دريافتني</v>
          </cell>
          <cell r="F369" t="str">
            <v>وام ضروري كاركنان</v>
          </cell>
          <cell r="G369" t="str">
            <v>300210</v>
          </cell>
          <cell r="H369" t="str">
            <v>احمدي نژاد مجيد</v>
          </cell>
          <cell r="P369" t="str">
            <v>610</v>
          </cell>
        </row>
        <row r="370">
          <cell r="A370">
            <v>6100</v>
          </cell>
          <cell r="B370" t="str">
            <v>114004300223</v>
          </cell>
          <cell r="C370" t="str">
            <v>114</v>
          </cell>
          <cell r="D370" t="str">
            <v>114004</v>
          </cell>
          <cell r="E370" t="str">
            <v>ساير حسابها و اسناد دريافتني</v>
          </cell>
          <cell r="F370" t="str">
            <v>وام ضروري كاركنان</v>
          </cell>
          <cell r="G370" t="str">
            <v>300223</v>
          </cell>
          <cell r="H370" t="str">
            <v>حسيني ميرصمد</v>
          </cell>
          <cell r="P370" t="str">
            <v>610</v>
          </cell>
        </row>
        <row r="371">
          <cell r="A371">
            <v>6100</v>
          </cell>
          <cell r="B371" t="str">
            <v>114006300107</v>
          </cell>
          <cell r="C371" t="str">
            <v>114</v>
          </cell>
          <cell r="D371" t="str">
            <v>114006</v>
          </cell>
          <cell r="E371" t="str">
            <v>ساير حسابها و اسناد دريافتني</v>
          </cell>
          <cell r="F371" t="str">
            <v>وام خريدخودرو</v>
          </cell>
          <cell r="G371" t="str">
            <v>300107</v>
          </cell>
          <cell r="H371" t="str">
            <v>روحي مهر سياوش</v>
          </cell>
          <cell r="P371" t="str">
            <v>610</v>
          </cell>
        </row>
        <row r="372">
          <cell r="A372">
            <v>6100</v>
          </cell>
          <cell r="B372" t="str">
            <v>114006300200</v>
          </cell>
          <cell r="C372" t="str">
            <v>114</v>
          </cell>
          <cell r="D372" t="str">
            <v>114006</v>
          </cell>
          <cell r="E372" t="str">
            <v>ساير حسابها و اسناد دريافتني</v>
          </cell>
          <cell r="F372" t="str">
            <v>وام خريدخودرو</v>
          </cell>
          <cell r="G372" t="str">
            <v>300200</v>
          </cell>
          <cell r="H372" t="str">
            <v>محمد كريمي حامد</v>
          </cell>
          <cell r="P372" t="str">
            <v>610</v>
          </cell>
        </row>
        <row r="373">
          <cell r="A373">
            <v>6100</v>
          </cell>
          <cell r="B373" t="str">
            <v>114006300274</v>
          </cell>
          <cell r="C373" t="str">
            <v>114</v>
          </cell>
          <cell r="D373" t="str">
            <v>114006</v>
          </cell>
          <cell r="E373" t="str">
            <v>ساير حسابها و اسناد دريافتني</v>
          </cell>
          <cell r="F373" t="str">
            <v>وام خريدخودرو</v>
          </cell>
          <cell r="G373" t="str">
            <v>300274</v>
          </cell>
          <cell r="H373" t="str">
            <v>مومني ميرمسعود</v>
          </cell>
          <cell r="P373" t="str">
            <v>610</v>
          </cell>
        </row>
        <row r="374">
          <cell r="A374">
            <v>6100</v>
          </cell>
          <cell r="B374" t="str">
            <v>114006300263</v>
          </cell>
          <cell r="C374" t="str">
            <v>114</v>
          </cell>
          <cell r="D374" t="str">
            <v>114006</v>
          </cell>
          <cell r="E374" t="str">
            <v>ساير حسابها و اسناد دريافتني</v>
          </cell>
          <cell r="F374" t="str">
            <v>وام خريدخودرو</v>
          </cell>
          <cell r="G374" t="str">
            <v>300263</v>
          </cell>
          <cell r="H374" t="str">
            <v>خدائي محمودي رضا</v>
          </cell>
          <cell r="P374" t="str">
            <v>610</v>
          </cell>
        </row>
        <row r="375">
          <cell r="A375">
            <v>6100</v>
          </cell>
          <cell r="B375" t="str">
            <v>114006300264</v>
          </cell>
          <cell r="C375" t="str">
            <v>114</v>
          </cell>
          <cell r="D375" t="str">
            <v>114006</v>
          </cell>
          <cell r="E375" t="str">
            <v>ساير حسابها و اسناد دريافتني</v>
          </cell>
          <cell r="F375" t="str">
            <v>وام خريدخودرو</v>
          </cell>
          <cell r="G375" t="str">
            <v>300264</v>
          </cell>
          <cell r="H375" t="str">
            <v>جليل پور صابرجوي حسين</v>
          </cell>
          <cell r="P375" t="str">
            <v>610</v>
          </cell>
        </row>
        <row r="376">
          <cell r="A376">
            <v>6100</v>
          </cell>
          <cell r="B376" t="str">
            <v>114006300235</v>
          </cell>
          <cell r="C376" t="str">
            <v>114</v>
          </cell>
          <cell r="D376" t="str">
            <v>114006</v>
          </cell>
          <cell r="E376" t="str">
            <v>ساير حسابها و اسناد دريافتني</v>
          </cell>
          <cell r="F376" t="str">
            <v>وام خريدخودرو</v>
          </cell>
          <cell r="G376" t="str">
            <v>300235</v>
          </cell>
          <cell r="H376" t="str">
            <v>حدادپوربدر محمدرضا</v>
          </cell>
          <cell r="P376" t="str">
            <v>610</v>
          </cell>
        </row>
        <row r="377">
          <cell r="A377">
            <v>6100</v>
          </cell>
          <cell r="B377" t="str">
            <v>114006300094</v>
          </cell>
          <cell r="C377" t="str">
            <v>114</v>
          </cell>
          <cell r="D377" t="str">
            <v>114006</v>
          </cell>
          <cell r="E377" t="str">
            <v>ساير حسابها و اسناد دريافتني</v>
          </cell>
          <cell r="F377" t="str">
            <v>وام خريدخودرو</v>
          </cell>
          <cell r="G377" t="str">
            <v>300094</v>
          </cell>
          <cell r="H377" t="str">
            <v>محمود شريعتي مهرداد</v>
          </cell>
          <cell r="P377" t="str">
            <v>610</v>
          </cell>
        </row>
        <row r="378">
          <cell r="A378">
            <v>6100</v>
          </cell>
          <cell r="B378" t="str">
            <v>114007</v>
          </cell>
          <cell r="C378" t="str">
            <v>114</v>
          </cell>
          <cell r="D378" t="str">
            <v>114007</v>
          </cell>
          <cell r="E378" t="str">
            <v>ساير حسابها و اسناد دريافتني</v>
          </cell>
          <cell r="F378" t="str">
            <v>رند ماه</v>
          </cell>
          <cell r="G378" t="str">
            <v/>
          </cell>
          <cell r="H378" t="str">
            <v/>
          </cell>
          <cell r="P378" t="str">
            <v>610</v>
          </cell>
        </row>
        <row r="379">
          <cell r="A379">
            <v>6300</v>
          </cell>
          <cell r="B379" t="str">
            <v>114008100109</v>
          </cell>
          <cell r="C379" t="str">
            <v>114</v>
          </cell>
          <cell r="D379" t="str">
            <v>114008</v>
          </cell>
          <cell r="E379" t="str">
            <v>ساير حسابها و اسناد دريافتني</v>
          </cell>
          <cell r="F379" t="str">
            <v>سپرده ها و ودايع</v>
          </cell>
          <cell r="G379" t="str">
            <v>100109</v>
          </cell>
          <cell r="H379" t="str">
            <v>بانک ملت پروين جاري96656582(جام)</v>
          </cell>
          <cell r="P379" t="str">
            <v>630</v>
          </cell>
        </row>
        <row r="380">
          <cell r="A380">
            <v>6300</v>
          </cell>
          <cell r="B380" t="str">
            <v>114008101482</v>
          </cell>
          <cell r="C380" t="str">
            <v>114</v>
          </cell>
          <cell r="D380" t="str">
            <v>114008</v>
          </cell>
          <cell r="E380" t="str">
            <v>ساير حسابها و اسناد دريافتني</v>
          </cell>
          <cell r="F380" t="str">
            <v>سپرده ها و ودايع</v>
          </cell>
          <cell r="G380" t="str">
            <v>101482</v>
          </cell>
          <cell r="H380" t="str">
            <v>شرکت نفت</v>
          </cell>
          <cell r="P380" t="str">
            <v>630</v>
          </cell>
        </row>
        <row r="381">
          <cell r="A381">
            <v>1160</v>
          </cell>
          <cell r="B381" t="str">
            <v>114009101954</v>
          </cell>
          <cell r="C381" t="str">
            <v>114</v>
          </cell>
          <cell r="D381" t="str">
            <v>114009</v>
          </cell>
          <cell r="E381" t="str">
            <v>ساير حسابها و اسناد دريافتني</v>
          </cell>
          <cell r="F381" t="str">
            <v>ساير بدهكاران</v>
          </cell>
          <cell r="G381" t="str">
            <v>101954</v>
          </cell>
          <cell r="H381" t="str">
            <v>شركت كارگزاري بانك مسكن</v>
          </cell>
          <cell r="P381" t="str">
            <v>116</v>
          </cell>
        </row>
        <row r="382">
          <cell r="A382">
            <v>6000</v>
          </cell>
          <cell r="B382" t="str">
            <v>114009101220</v>
          </cell>
          <cell r="C382" t="str">
            <v>114</v>
          </cell>
          <cell r="D382" t="str">
            <v>114009</v>
          </cell>
          <cell r="E382" t="str">
            <v>ساير حسابها و اسناد دريافتني</v>
          </cell>
          <cell r="F382" t="str">
            <v>ساير بدهكاران</v>
          </cell>
          <cell r="G382" t="str">
            <v>101220</v>
          </cell>
          <cell r="H382" t="str">
            <v>سازمان گسترش ونوسازي صنايع ايران</v>
          </cell>
          <cell r="P382" t="str">
            <v>600</v>
          </cell>
        </row>
        <row r="383">
          <cell r="A383">
            <v>6000</v>
          </cell>
          <cell r="B383" t="str">
            <v>114009300018</v>
          </cell>
          <cell r="C383" t="str">
            <v>114</v>
          </cell>
          <cell r="D383" t="str">
            <v>114009</v>
          </cell>
          <cell r="E383" t="str">
            <v>ساير حسابها و اسناد دريافتني</v>
          </cell>
          <cell r="F383" t="str">
            <v>ساير بدهكاران</v>
          </cell>
          <cell r="G383" t="str">
            <v>300018</v>
          </cell>
          <cell r="H383" t="str">
            <v>عليپور فيروزي صمد</v>
          </cell>
          <cell r="P383" t="str">
            <v>600</v>
          </cell>
        </row>
        <row r="384">
          <cell r="A384">
            <v>6000</v>
          </cell>
          <cell r="B384" t="str">
            <v>114009101249</v>
          </cell>
          <cell r="C384" t="str">
            <v>114</v>
          </cell>
          <cell r="D384" t="str">
            <v>114009</v>
          </cell>
          <cell r="E384" t="str">
            <v>ساير حسابها و اسناد دريافتني</v>
          </cell>
          <cell r="F384" t="str">
            <v>ساير بدهكاران</v>
          </cell>
          <cell r="G384" t="str">
            <v>101249</v>
          </cell>
          <cell r="H384" t="str">
            <v>پاوند</v>
          </cell>
          <cell r="P384" t="str">
            <v>600</v>
          </cell>
        </row>
        <row r="385">
          <cell r="A385">
            <v>6000</v>
          </cell>
          <cell r="B385" t="str">
            <v>114009101699</v>
          </cell>
          <cell r="C385" t="str">
            <v>114</v>
          </cell>
          <cell r="D385" t="str">
            <v>114009</v>
          </cell>
          <cell r="E385" t="str">
            <v>ساير حسابها و اسناد دريافتني</v>
          </cell>
          <cell r="F385" t="str">
            <v>ساير بدهكاران</v>
          </cell>
          <cell r="G385" t="str">
            <v>101699</v>
          </cell>
          <cell r="H385" t="str">
            <v>متفرقه</v>
          </cell>
          <cell r="P385" t="str">
            <v>600</v>
          </cell>
        </row>
        <row r="386">
          <cell r="A386">
            <v>6000</v>
          </cell>
          <cell r="B386" t="str">
            <v>114009101719</v>
          </cell>
          <cell r="C386" t="str">
            <v>114</v>
          </cell>
          <cell r="D386" t="str">
            <v>114009</v>
          </cell>
          <cell r="E386" t="str">
            <v>ساير حسابها و اسناد دريافتني</v>
          </cell>
          <cell r="F386" t="str">
            <v>ساير بدهكاران</v>
          </cell>
          <cell r="G386" t="str">
            <v>101719</v>
          </cell>
          <cell r="H386" t="str">
            <v>كاظم سياباني</v>
          </cell>
          <cell r="P386" t="str">
            <v>600</v>
          </cell>
        </row>
        <row r="387">
          <cell r="A387">
            <v>6000</v>
          </cell>
          <cell r="B387" t="str">
            <v>114009101349</v>
          </cell>
          <cell r="C387" t="str">
            <v>114</v>
          </cell>
          <cell r="D387" t="str">
            <v>114009</v>
          </cell>
          <cell r="E387" t="str">
            <v>ساير حسابها و اسناد دريافتني</v>
          </cell>
          <cell r="F387" t="str">
            <v>ساير بدهكاران</v>
          </cell>
          <cell r="G387" t="str">
            <v>101349</v>
          </cell>
          <cell r="H387" t="str">
            <v>حاجي مهدي صباغ</v>
          </cell>
          <cell r="P387" t="str">
            <v>600</v>
          </cell>
        </row>
        <row r="388">
          <cell r="A388">
            <v>6000</v>
          </cell>
          <cell r="B388" t="str">
            <v>114009101258</v>
          </cell>
          <cell r="C388" t="str">
            <v>114</v>
          </cell>
          <cell r="D388" t="str">
            <v>114009</v>
          </cell>
          <cell r="E388" t="str">
            <v>ساير حسابها و اسناد دريافتني</v>
          </cell>
          <cell r="F388" t="str">
            <v>ساير بدهكاران</v>
          </cell>
          <cell r="G388" t="str">
            <v>101258</v>
          </cell>
          <cell r="H388" t="str">
            <v>كارگاه توليدي امين (حسينلو)</v>
          </cell>
          <cell r="P388" t="str">
            <v>600</v>
          </cell>
        </row>
        <row r="389">
          <cell r="A389">
            <v>6000</v>
          </cell>
          <cell r="B389" t="str">
            <v>114009101227</v>
          </cell>
          <cell r="C389" t="str">
            <v>114</v>
          </cell>
          <cell r="D389" t="str">
            <v>114009</v>
          </cell>
          <cell r="E389" t="str">
            <v>ساير حسابها و اسناد دريافتني</v>
          </cell>
          <cell r="F389" t="str">
            <v>ساير بدهكاران</v>
          </cell>
          <cell r="G389" t="str">
            <v>101227</v>
          </cell>
          <cell r="H389" t="str">
            <v>پيوند صنايع فردا</v>
          </cell>
          <cell r="P389" t="str">
            <v>600</v>
          </cell>
        </row>
        <row r="390">
          <cell r="A390">
            <v>6000</v>
          </cell>
          <cell r="B390" t="str">
            <v>114009101811</v>
          </cell>
          <cell r="C390" t="str">
            <v>114</v>
          </cell>
          <cell r="D390" t="str">
            <v>114009</v>
          </cell>
          <cell r="E390" t="str">
            <v>ساير حسابها و اسناد دريافتني</v>
          </cell>
          <cell r="F390" t="str">
            <v>ساير بدهكاران</v>
          </cell>
          <cell r="G390" t="str">
            <v>101811</v>
          </cell>
          <cell r="H390" t="str">
            <v>خسارت درمان بيمه تكميلي پرسنل</v>
          </cell>
          <cell r="P390" t="str">
            <v>600</v>
          </cell>
        </row>
        <row r="391">
          <cell r="A391">
            <v>6000</v>
          </cell>
          <cell r="B391" t="str">
            <v>114009101502</v>
          </cell>
          <cell r="C391" t="str">
            <v>114</v>
          </cell>
          <cell r="D391" t="str">
            <v>114009</v>
          </cell>
          <cell r="E391" t="str">
            <v>ساير حسابها و اسناد دريافتني</v>
          </cell>
          <cell r="F391" t="str">
            <v>ساير بدهكاران</v>
          </cell>
          <cell r="G391" t="str">
            <v>101502</v>
          </cell>
          <cell r="H391" t="str">
            <v>شركت فرايند ابتكار امين (اقاي وزير نظام)</v>
          </cell>
          <cell r="P391" t="str">
            <v>600</v>
          </cell>
        </row>
        <row r="392">
          <cell r="A392">
            <v>1302</v>
          </cell>
          <cell r="B392" t="str">
            <v>114010101001</v>
          </cell>
          <cell r="C392" t="str">
            <v>114</v>
          </cell>
          <cell r="D392" t="str">
            <v>114010</v>
          </cell>
          <cell r="E392" t="str">
            <v>ساير حسابها و اسناد دريافتني</v>
          </cell>
          <cell r="F392" t="str">
            <v>ماليات بر ارزش افزوده(خريد)</v>
          </cell>
          <cell r="G392" t="str">
            <v>101001</v>
          </cell>
          <cell r="H392" t="str">
            <v>شرکت مگا موتورفروش قطعات خودرو</v>
          </cell>
          <cell r="P392" t="str">
            <v>130</v>
          </cell>
        </row>
        <row r="393">
          <cell r="A393">
            <v>1302</v>
          </cell>
          <cell r="B393" t="str">
            <v>114010101676</v>
          </cell>
          <cell r="C393" t="str">
            <v>114</v>
          </cell>
          <cell r="D393" t="str">
            <v>114010</v>
          </cell>
          <cell r="E393" t="str">
            <v>ساير حسابها و اسناد دريافتني</v>
          </cell>
          <cell r="F393" t="str">
            <v>ماليات بر ارزش افزوده(خريد)</v>
          </cell>
          <cell r="G393" t="str">
            <v>101676</v>
          </cell>
          <cell r="H393" t="str">
            <v>طاها صنعت تبريز</v>
          </cell>
          <cell r="P393" t="str">
            <v>130</v>
          </cell>
        </row>
        <row r="394">
          <cell r="A394">
            <v>1302</v>
          </cell>
          <cell r="B394" t="str">
            <v>114010101699</v>
          </cell>
          <cell r="C394" t="str">
            <v>114</v>
          </cell>
          <cell r="D394" t="str">
            <v>114010</v>
          </cell>
          <cell r="E394" t="str">
            <v>ساير حسابها و اسناد دريافتني</v>
          </cell>
          <cell r="F394" t="str">
            <v>ماليات بر ارزش افزوده(خريد)</v>
          </cell>
          <cell r="G394" t="str">
            <v>101699</v>
          </cell>
          <cell r="H394" t="str">
            <v>متفرقه</v>
          </cell>
          <cell r="P394" t="str">
            <v>130</v>
          </cell>
        </row>
        <row r="395">
          <cell r="A395">
            <v>1302</v>
          </cell>
          <cell r="B395" t="str">
            <v>114010101252</v>
          </cell>
          <cell r="C395" t="str">
            <v>114</v>
          </cell>
          <cell r="D395" t="str">
            <v>114010</v>
          </cell>
          <cell r="E395" t="str">
            <v>ساير حسابها و اسناد دريافتني</v>
          </cell>
          <cell r="F395" t="str">
            <v>ماليات بر ارزش افزوده(خريد)</v>
          </cell>
          <cell r="G395" t="str">
            <v>101252</v>
          </cell>
          <cell r="H395" t="str">
            <v>شرکت مهندسي لاستيك يمين خراسان</v>
          </cell>
          <cell r="P395" t="str">
            <v>130</v>
          </cell>
        </row>
        <row r="396">
          <cell r="A396">
            <v>1302</v>
          </cell>
          <cell r="B396" t="str">
            <v>114010101279</v>
          </cell>
          <cell r="C396" t="str">
            <v>114</v>
          </cell>
          <cell r="D396" t="str">
            <v>114010</v>
          </cell>
          <cell r="E396" t="str">
            <v>ساير حسابها و اسناد دريافتني</v>
          </cell>
          <cell r="F396" t="str">
            <v>ماليات بر ارزش افزوده(خريد)</v>
          </cell>
          <cell r="G396" t="str">
            <v>101279</v>
          </cell>
          <cell r="H396" t="str">
            <v>جبارپور بنيادي مهندس محمد</v>
          </cell>
          <cell r="P396" t="str">
            <v>130</v>
          </cell>
        </row>
        <row r="397">
          <cell r="A397">
            <v>1302</v>
          </cell>
          <cell r="B397" t="str">
            <v>114010101748</v>
          </cell>
          <cell r="C397" t="str">
            <v>114</v>
          </cell>
          <cell r="D397" t="str">
            <v>114010</v>
          </cell>
          <cell r="E397" t="str">
            <v>ساير حسابها و اسناد دريافتني</v>
          </cell>
          <cell r="F397" t="str">
            <v>ماليات بر ارزش افزوده(خريد)</v>
          </cell>
          <cell r="G397" t="str">
            <v>101748</v>
          </cell>
          <cell r="H397" t="str">
            <v>شركت سهند پولاد</v>
          </cell>
          <cell r="P397" t="str">
            <v>130</v>
          </cell>
        </row>
        <row r="398">
          <cell r="A398">
            <v>1302</v>
          </cell>
          <cell r="B398" t="str">
            <v>114010101414</v>
          </cell>
          <cell r="C398" t="str">
            <v>114</v>
          </cell>
          <cell r="D398" t="str">
            <v>114010</v>
          </cell>
          <cell r="E398" t="str">
            <v>ساير حسابها و اسناد دريافتني</v>
          </cell>
          <cell r="F398" t="str">
            <v>ماليات بر ارزش افزوده(خريد)</v>
          </cell>
          <cell r="G398" t="str">
            <v>101414</v>
          </cell>
          <cell r="H398" t="str">
            <v>شركت آذردنده تبريز</v>
          </cell>
          <cell r="P398" t="str">
            <v>130</v>
          </cell>
        </row>
        <row r="399">
          <cell r="A399">
            <v>1302</v>
          </cell>
          <cell r="B399" t="str">
            <v>114010101799</v>
          </cell>
          <cell r="C399" t="str">
            <v>114</v>
          </cell>
          <cell r="D399" t="str">
            <v>114010</v>
          </cell>
          <cell r="E399" t="str">
            <v>ساير حسابها و اسناد دريافتني</v>
          </cell>
          <cell r="F399" t="str">
            <v>ماليات بر ارزش افزوده(خريد)</v>
          </cell>
          <cell r="G399" t="str">
            <v>101799</v>
          </cell>
          <cell r="H399" t="str">
            <v>شركت ريخته گري چشمه سار زنجان</v>
          </cell>
          <cell r="P399" t="str">
            <v>130</v>
          </cell>
        </row>
        <row r="400">
          <cell r="A400">
            <v>1302</v>
          </cell>
          <cell r="B400" t="str">
            <v>114010101505</v>
          </cell>
          <cell r="C400" t="str">
            <v>114</v>
          </cell>
          <cell r="D400" t="str">
            <v>114010</v>
          </cell>
          <cell r="E400" t="str">
            <v>ساير حسابها و اسناد دريافتني</v>
          </cell>
          <cell r="F400" t="str">
            <v>ماليات بر ارزش افزوده(خريد)</v>
          </cell>
          <cell r="G400" t="str">
            <v>101505</v>
          </cell>
          <cell r="H400" t="str">
            <v>لوله هاي صنعتي دقيق كاوه</v>
          </cell>
          <cell r="P400" t="str">
            <v>130</v>
          </cell>
        </row>
        <row r="401">
          <cell r="A401">
            <v>1302</v>
          </cell>
          <cell r="B401" t="str">
            <v>114010101933</v>
          </cell>
          <cell r="C401" t="str">
            <v>114</v>
          </cell>
          <cell r="D401" t="str">
            <v>114010</v>
          </cell>
          <cell r="E401" t="str">
            <v>ساير حسابها و اسناد دريافتني</v>
          </cell>
          <cell r="F401" t="str">
            <v>ماليات بر ارزش افزوده(خريد)</v>
          </cell>
          <cell r="G401" t="str">
            <v>101933</v>
          </cell>
          <cell r="H401" t="str">
            <v>شركت طرح ريزان پروژه ساز آذر ميهن</v>
          </cell>
          <cell r="P401" t="str">
            <v>130</v>
          </cell>
        </row>
        <row r="402">
          <cell r="A402">
            <v>1302</v>
          </cell>
          <cell r="B402" t="str">
            <v>114010101589</v>
          </cell>
          <cell r="C402" t="str">
            <v>114</v>
          </cell>
          <cell r="D402" t="str">
            <v>114010</v>
          </cell>
          <cell r="E402" t="str">
            <v>ساير حسابها و اسناد دريافتني</v>
          </cell>
          <cell r="F402" t="str">
            <v>ماليات بر ارزش افزوده(خريد)</v>
          </cell>
          <cell r="G402" t="str">
            <v>101589</v>
          </cell>
          <cell r="H402" t="str">
            <v>ريخته گري سهند آذرين</v>
          </cell>
          <cell r="P402" t="str">
            <v>130</v>
          </cell>
        </row>
        <row r="403">
          <cell r="A403">
            <v>1302</v>
          </cell>
          <cell r="B403" t="str">
            <v>114010101238</v>
          </cell>
          <cell r="C403" t="str">
            <v>114</v>
          </cell>
          <cell r="D403" t="str">
            <v>114010</v>
          </cell>
          <cell r="E403" t="str">
            <v>ساير حسابها و اسناد دريافتني</v>
          </cell>
          <cell r="F403" t="str">
            <v>ماليات بر ارزش افزوده(خريد)</v>
          </cell>
          <cell r="G403" t="str">
            <v>101238</v>
          </cell>
          <cell r="H403" t="str">
            <v>شرکت ريخته گري تراکتورسازي ايران(سهامي عام)</v>
          </cell>
          <cell r="P403" t="str">
            <v>130</v>
          </cell>
        </row>
        <row r="404">
          <cell r="A404">
            <v>1302</v>
          </cell>
          <cell r="B404" t="str">
            <v>114010101606</v>
          </cell>
          <cell r="C404" t="str">
            <v>114</v>
          </cell>
          <cell r="D404" t="str">
            <v>114010</v>
          </cell>
          <cell r="E404" t="str">
            <v>ساير حسابها و اسناد دريافتني</v>
          </cell>
          <cell r="F404" t="str">
            <v>ماليات بر ارزش افزوده(خريد)</v>
          </cell>
          <cell r="G404" t="str">
            <v>101606</v>
          </cell>
          <cell r="H404" t="str">
            <v>شركت معماران توسعه صنعت آلومينيوم(متصا)</v>
          </cell>
          <cell r="P404" t="str">
            <v>130</v>
          </cell>
        </row>
        <row r="405">
          <cell r="A405">
            <v>1302</v>
          </cell>
          <cell r="B405" t="str">
            <v>114010101224</v>
          </cell>
          <cell r="C405" t="str">
            <v>114</v>
          </cell>
          <cell r="D405" t="str">
            <v>114010</v>
          </cell>
          <cell r="E405" t="str">
            <v>ساير حسابها و اسناد دريافتني</v>
          </cell>
          <cell r="F405" t="str">
            <v>ماليات بر ارزش افزوده(خريد)</v>
          </cell>
          <cell r="G405" t="str">
            <v>101224</v>
          </cell>
          <cell r="H405" t="str">
            <v>شرکت فولاد فرايند شهريار</v>
          </cell>
          <cell r="P405" t="str">
            <v>130</v>
          </cell>
        </row>
        <row r="406">
          <cell r="A406">
            <v>1302</v>
          </cell>
          <cell r="B406" t="str">
            <v>114010101468</v>
          </cell>
          <cell r="C406" t="str">
            <v>114</v>
          </cell>
          <cell r="D406" t="str">
            <v>114010</v>
          </cell>
          <cell r="E406" t="str">
            <v>ساير حسابها و اسناد دريافتني</v>
          </cell>
          <cell r="F406" t="str">
            <v>ماليات بر ارزش افزوده(خريد)</v>
          </cell>
          <cell r="G406" t="str">
            <v>101468</v>
          </cell>
          <cell r="H406" t="str">
            <v>شرکت خدمات بيمه اي رايان سايپا(بيمه درماني و تکميلي)</v>
          </cell>
          <cell r="P406" t="str">
            <v>130</v>
          </cell>
        </row>
        <row r="407">
          <cell r="A407">
            <v>1302</v>
          </cell>
          <cell r="B407" t="str">
            <v>114010101629</v>
          </cell>
          <cell r="C407" t="str">
            <v>114</v>
          </cell>
          <cell r="D407" t="str">
            <v>114010</v>
          </cell>
          <cell r="E407" t="str">
            <v>ساير حسابها و اسناد دريافتني</v>
          </cell>
          <cell r="F407" t="str">
            <v>ماليات بر ارزش افزوده(خريد)</v>
          </cell>
          <cell r="G407" t="str">
            <v>101629</v>
          </cell>
          <cell r="H407" t="str">
            <v>شركت الماسه ساز</v>
          </cell>
          <cell r="P407" t="str">
            <v>130</v>
          </cell>
        </row>
        <row r="408">
          <cell r="A408">
            <v>1302</v>
          </cell>
          <cell r="B408" t="str">
            <v>114010101690</v>
          </cell>
          <cell r="C408" t="str">
            <v>114</v>
          </cell>
          <cell r="D408" t="str">
            <v>114010</v>
          </cell>
          <cell r="E408" t="str">
            <v>ساير حسابها و اسناد دريافتني</v>
          </cell>
          <cell r="F408" t="str">
            <v>ماليات بر ارزش افزوده(خريد)</v>
          </cell>
          <cell r="G408" t="str">
            <v>101690</v>
          </cell>
          <cell r="H408" t="str">
            <v>شركت پيشگام لاستيك بارثاوا</v>
          </cell>
          <cell r="P408" t="str">
            <v>130</v>
          </cell>
        </row>
        <row r="409">
          <cell r="A409">
            <v>1302</v>
          </cell>
          <cell r="B409" t="str">
            <v>114010101649</v>
          </cell>
          <cell r="C409" t="str">
            <v>114</v>
          </cell>
          <cell r="D409" t="str">
            <v>114010</v>
          </cell>
          <cell r="E409" t="str">
            <v>ساير حسابها و اسناد دريافتني</v>
          </cell>
          <cell r="F409" t="str">
            <v>ماليات بر ارزش افزوده(خريد)</v>
          </cell>
          <cell r="G409" t="str">
            <v>101649</v>
          </cell>
          <cell r="H409" t="str">
            <v>شركت حمل و نقل زربار</v>
          </cell>
          <cell r="P409" t="str">
            <v>130</v>
          </cell>
        </row>
        <row r="410">
          <cell r="A410">
            <v>1302</v>
          </cell>
          <cell r="B410" t="str">
            <v>114010101501</v>
          </cell>
          <cell r="C410" t="str">
            <v>114</v>
          </cell>
          <cell r="D410" t="str">
            <v>114010</v>
          </cell>
          <cell r="E410" t="str">
            <v>ساير حسابها و اسناد دريافتني</v>
          </cell>
          <cell r="F410" t="str">
            <v>ماليات بر ارزش افزوده(خريد)</v>
          </cell>
          <cell r="G410" t="str">
            <v>101501</v>
          </cell>
          <cell r="H410" t="str">
            <v>شركت خدمات بيمه اي رايان سايپا(بيمه مدني كارفرما)</v>
          </cell>
          <cell r="P410" t="str">
            <v>130</v>
          </cell>
        </row>
        <row r="411">
          <cell r="A411">
            <v>1302</v>
          </cell>
          <cell r="B411" t="str">
            <v>114010101453</v>
          </cell>
          <cell r="C411" t="str">
            <v>114</v>
          </cell>
          <cell r="D411" t="str">
            <v>114010</v>
          </cell>
          <cell r="E411" t="str">
            <v>ساير حسابها و اسناد دريافتني</v>
          </cell>
          <cell r="F411" t="str">
            <v>ماليات بر ارزش افزوده(خريد)</v>
          </cell>
          <cell r="G411" t="str">
            <v>101453</v>
          </cell>
          <cell r="H411" t="str">
            <v>شرکت بيمه رايان سايپا(حريق)</v>
          </cell>
          <cell r="P411" t="str">
            <v>130</v>
          </cell>
        </row>
        <row r="412">
          <cell r="A412">
            <v>1302</v>
          </cell>
          <cell r="B412" t="str">
            <v>114010101761</v>
          </cell>
          <cell r="C412" t="str">
            <v>114</v>
          </cell>
          <cell r="D412" t="str">
            <v>114010</v>
          </cell>
          <cell r="E412" t="str">
            <v>ساير حسابها و اسناد دريافتني</v>
          </cell>
          <cell r="F412" t="str">
            <v>ماليات بر ارزش افزوده(خريد)</v>
          </cell>
          <cell r="G412" t="str">
            <v>101761</v>
          </cell>
          <cell r="H412" t="str">
            <v>شركت فامور مهرگان</v>
          </cell>
          <cell r="P412" t="str">
            <v>130</v>
          </cell>
        </row>
        <row r="413">
          <cell r="A413">
            <v>1302</v>
          </cell>
          <cell r="B413" t="str">
            <v>114010101250</v>
          </cell>
          <cell r="C413" t="str">
            <v>114</v>
          </cell>
          <cell r="D413" t="str">
            <v>114010</v>
          </cell>
          <cell r="E413" t="str">
            <v>ساير حسابها و اسناد دريافتني</v>
          </cell>
          <cell r="F413" t="str">
            <v>ماليات بر ارزش افزوده(خريد)</v>
          </cell>
          <cell r="G413" t="str">
            <v>101250</v>
          </cell>
          <cell r="H413" t="str">
            <v>شرکت مهندسي آذر بسامد</v>
          </cell>
          <cell r="P413" t="str">
            <v>130</v>
          </cell>
        </row>
        <row r="414">
          <cell r="A414">
            <v>1302</v>
          </cell>
          <cell r="B414" t="str">
            <v>114010101323</v>
          </cell>
          <cell r="C414" t="str">
            <v>114</v>
          </cell>
          <cell r="D414" t="str">
            <v>114010</v>
          </cell>
          <cell r="E414" t="str">
            <v>ساير حسابها و اسناد دريافتني</v>
          </cell>
          <cell r="F414" t="str">
            <v>ماليات بر ارزش افزوده(خريد)</v>
          </cell>
          <cell r="G414" t="str">
            <v>101323</v>
          </cell>
          <cell r="H414" t="str">
            <v>بازرگاني روغنكار ناظم .</v>
          </cell>
          <cell r="P414" t="str">
            <v>130</v>
          </cell>
        </row>
        <row r="415">
          <cell r="A415">
            <v>1302</v>
          </cell>
          <cell r="B415" t="str">
            <v>114010101218</v>
          </cell>
          <cell r="C415" t="str">
            <v>114</v>
          </cell>
          <cell r="D415" t="str">
            <v>114010</v>
          </cell>
          <cell r="E415" t="str">
            <v>ساير حسابها و اسناد دريافتني</v>
          </cell>
          <cell r="F415" t="str">
            <v>ماليات بر ارزش افزوده(خريد)</v>
          </cell>
          <cell r="G415" t="str">
            <v>101218</v>
          </cell>
          <cell r="H415" t="str">
            <v>شرکت ريخته گري ماشين سازي تبريز</v>
          </cell>
          <cell r="P415" t="str">
            <v>130</v>
          </cell>
        </row>
        <row r="416">
          <cell r="A416">
            <v>1302</v>
          </cell>
          <cell r="B416" t="str">
            <v>114010101885</v>
          </cell>
          <cell r="C416" t="str">
            <v>114</v>
          </cell>
          <cell r="D416" t="str">
            <v>114010</v>
          </cell>
          <cell r="E416" t="str">
            <v>ساير حسابها و اسناد دريافتني</v>
          </cell>
          <cell r="F416" t="str">
            <v>ماليات بر ارزش افزوده(خريد)</v>
          </cell>
          <cell r="G416" t="str">
            <v>101885</v>
          </cell>
          <cell r="H416" t="str">
            <v>گروه صنعتي آذر جست (قدير مهري)</v>
          </cell>
          <cell r="P416" t="str">
            <v>130</v>
          </cell>
        </row>
        <row r="417">
          <cell r="A417">
            <v>1302</v>
          </cell>
          <cell r="B417" t="str">
            <v>114010101422</v>
          </cell>
          <cell r="C417" t="str">
            <v>114</v>
          </cell>
          <cell r="D417" t="str">
            <v>114010</v>
          </cell>
          <cell r="E417" t="str">
            <v>ساير حسابها و اسناد دريافتني</v>
          </cell>
          <cell r="F417" t="str">
            <v>ماليات بر ارزش افزوده(خريد)</v>
          </cell>
          <cell r="G417" t="str">
            <v>101422</v>
          </cell>
          <cell r="H417" t="str">
            <v>موسسه حسابرسي ارکان سيستم</v>
          </cell>
          <cell r="P417" t="str">
            <v>130</v>
          </cell>
        </row>
        <row r="418">
          <cell r="A418">
            <v>1302</v>
          </cell>
          <cell r="B418" t="str">
            <v>114010101937</v>
          </cell>
          <cell r="C418" t="str">
            <v>114</v>
          </cell>
          <cell r="D418" t="str">
            <v>114010</v>
          </cell>
          <cell r="E418" t="str">
            <v>ساير حسابها و اسناد دريافتني</v>
          </cell>
          <cell r="F418" t="str">
            <v>ماليات بر ارزش افزوده(خريد)</v>
          </cell>
          <cell r="G418" t="str">
            <v>101937</v>
          </cell>
          <cell r="H418" t="str">
            <v>شركت مدلسازي تبريز</v>
          </cell>
          <cell r="P418" t="str">
            <v>130</v>
          </cell>
        </row>
        <row r="419">
          <cell r="A419">
            <v>1302</v>
          </cell>
          <cell r="B419" t="str">
            <v>114010101373</v>
          </cell>
          <cell r="C419" t="str">
            <v>114</v>
          </cell>
          <cell r="D419" t="str">
            <v>114010</v>
          </cell>
          <cell r="E419" t="str">
            <v>ساير حسابها و اسناد دريافتني</v>
          </cell>
          <cell r="F419" t="str">
            <v>ماليات بر ارزش افزوده(خريد)</v>
          </cell>
          <cell r="G419" t="str">
            <v>101373</v>
          </cell>
          <cell r="H419" t="str">
            <v>شرکت درخشش افرنگ</v>
          </cell>
          <cell r="P419" t="str">
            <v>130</v>
          </cell>
        </row>
        <row r="420">
          <cell r="A420">
            <v>1302</v>
          </cell>
          <cell r="B420" t="str">
            <v>114010101432</v>
          </cell>
          <cell r="C420" t="str">
            <v>114</v>
          </cell>
          <cell r="D420" t="str">
            <v>114010</v>
          </cell>
          <cell r="E420" t="str">
            <v>ساير حسابها و اسناد دريافتني</v>
          </cell>
          <cell r="F420" t="str">
            <v>ماليات بر ارزش افزوده(خريد)</v>
          </cell>
          <cell r="G420" t="str">
            <v>101432</v>
          </cell>
          <cell r="H420" t="str">
            <v>فروشگاه هنگامي</v>
          </cell>
          <cell r="P420" t="str">
            <v>130</v>
          </cell>
        </row>
        <row r="421">
          <cell r="A421">
            <v>1302</v>
          </cell>
          <cell r="B421" t="str">
            <v>114010101262</v>
          </cell>
          <cell r="C421" t="str">
            <v>114</v>
          </cell>
          <cell r="D421" t="str">
            <v>114010</v>
          </cell>
          <cell r="E421" t="str">
            <v>ساير حسابها و اسناد دريافتني</v>
          </cell>
          <cell r="F421" t="str">
            <v>ماليات بر ارزش افزوده(خريد)</v>
          </cell>
          <cell r="G421" t="str">
            <v>101262</v>
          </cell>
          <cell r="H421" t="str">
            <v>شركت صنايع لاستيك توس</v>
          </cell>
          <cell r="P421" t="str">
            <v>130</v>
          </cell>
        </row>
        <row r="422">
          <cell r="A422">
            <v>1302</v>
          </cell>
          <cell r="B422" t="str">
            <v>114010101853</v>
          </cell>
          <cell r="C422" t="str">
            <v>114</v>
          </cell>
          <cell r="D422" t="str">
            <v>114010</v>
          </cell>
          <cell r="E422" t="str">
            <v>ساير حسابها و اسناد دريافتني</v>
          </cell>
          <cell r="F422" t="str">
            <v>ماليات بر ارزش افزوده(خريد)</v>
          </cell>
          <cell r="G422" t="str">
            <v>101853</v>
          </cell>
          <cell r="H422" t="str">
            <v>شركت سهند رايان افق</v>
          </cell>
          <cell r="P422" t="str">
            <v>130</v>
          </cell>
        </row>
        <row r="423">
          <cell r="A423">
            <v>1302</v>
          </cell>
          <cell r="B423" t="str">
            <v>114010101648</v>
          </cell>
          <cell r="C423" t="str">
            <v>114</v>
          </cell>
          <cell r="D423" t="str">
            <v>114010</v>
          </cell>
          <cell r="E423" t="str">
            <v>ساير حسابها و اسناد دريافتني</v>
          </cell>
          <cell r="F423" t="str">
            <v>ماليات بر ارزش افزوده(خريد)</v>
          </cell>
          <cell r="G423" t="str">
            <v>101648</v>
          </cell>
          <cell r="H423" t="str">
            <v>شركت حمل و نقل آذر فجر شمس</v>
          </cell>
          <cell r="P423" t="str">
            <v>130</v>
          </cell>
        </row>
        <row r="424">
          <cell r="A424">
            <v>1302</v>
          </cell>
          <cell r="B424" t="str">
            <v>114010101288</v>
          </cell>
          <cell r="C424" t="str">
            <v>114</v>
          </cell>
          <cell r="D424" t="str">
            <v>114010</v>
          </cell>
          <cell r="E424" t="str">
            <v>ساير حسابها و اسناد دريافتني</v>
          </cell>
          <cell r="F424" t="str">
            <v>ماليات بر ارزش افزوده(خريد)</v>
          </cell>
          <cell r="G424" t="str">
            <v>101288</v>
          </cell>
          <cell r="H424" t="str">
            <v>توفيق صنعت</v>
          </cell>
          <cell r="P424" t="str">
            <v>130</v>
          </cell>
        </row>
        <row r="425">
          <cell r="A425">
            <v>1302</v>
          </cell>
          <cell r="B425" t="str">
            <v>114010101467</v>
          </cell>
          <cell r="C425" t="str">
            <v>114</v>
          </cell>
          <cell r="D425" t="str">
            <v>114010</v>
          </cell>
          <cell r="E425" t="str">
            <v>ساير حسابها و اسناد دريافتني</v>
          </cell>
          <cell r="F425" t="str">
            <v>ماليات بر ارزش افزوده(خريد)</v>
          </cell>
          <cell r="G425" t="str">
            <v>101467</v>
          </cell>
          <cell r="H425" t="str">
            <v>شرکت خدمات بيمه اي رايان سايپا(بيمه عمروحوادث)</v>
          </cell>
          <cell r="P425" t="str">
            <v>130</v>
          </cell>
        </row>
        <row r="426">
          <cell r="A426">
            <v>1302</v>
          </cell>
          <cell r="B426" t="str">
            <v>114010101855</v>
          </cell>
          <cell r="C426" t="str">
            <v>114</v>
          </cell>
          <cell r="D426" t="str">
            <v>114010</v>
          </cell>
          <cell r="E426" t="str">
            <v>ساير حسابها و اسناد دريافتني</v>
          </cell>
          <cell r="F426" t="str">
            <v>ماليات بر ارزش افزوده(خريد)</v>
          </cell>
          <cell r="G426" t="str">
            <v>101855</v>
          </cell>
          <cell r="H426" t="str">
            <v>شركت صنعت ياران</v>
          </cell>
          <cell r="P426" t="str">
            <v>130</v>
          </cell>
        </row>
        <row r="427">
          <cell r="A427">
            <v>1302</v>
          </cell>
          <cell r="B427" t="str">
            <v>114010101828</v>
          </cell>
          <cell r="C427" t="str">
            <v>114</v>
          </cell>
          <cell r="D427" t="str">
            <v>114010</v>
          </cell>
          <cell r="E427" t="str">
            <v>ساير حسابها و اسناد دريافتني</v>
          </cell>
          <cell r="F427" t="str">
            <v>ماليات بر ارزش افزوده(خريد)</v>
          </cell>
          <cell r="G427" t="str">
            <v>101828</v>
          </cell>
          <cell r="H427" t="str">
            <v>شركت بيمه رايان سايپا (طرح مخصوص ليفتراك)</v>
          </cell>
          <cell r="P427" t="str">
            <v>130</v>
          </cell>
        </row>
        <row r="428">
          <cell r="A428">
            <v>6100</v>
          </cell>
          <cell r="B428" t="str">
            <v>114012300055</v>
          </cell>
          <cell r="C428" t="str">
            <v>114</v>
          </cell>
          <cell r="D428" t="str">
            <v>114012</v>
          </cell>
          <cell r="E428" t="str">
            <v>ساير حسابها و اسناد دريافتني</v>
          </cell>
          <cell r="F428" t="str">
            <v>علي الحساب سنوات</v>
          </cell>
          <cell r="G428" t="str">
            <v>300055</v>
          </cell>
          <cell r="H428" t="str">
            <v>نبوي علمداري شاپور</v>
          </cell>
          <cell r="P428" t="str">
            <v>610</v>
          </cell>
        </row>
        <row r="429">
          <cell r="A429">
            <v>6100</v>
          </cell>
          <cell r="B429" t="str">
            <v>114012300062</v>
          </cell>
          <cell r="C429" t="str">
            <v>114</v>
          </cell>
          <cell r="D429" t="str">
            <v>114012</v>
          </cell>
          <cell r="E429" t="str">
            <v>ساير حسابها و اسناد دريافتني</v>
          </cell>
          <cell r="F429" t="str">
            <v>علي الحساب سنوات</v>
          </cell>
          <cell r="G429" t="str">
            <v>300062</v>
          </cell>
          <cell r="H429" t="str">
            <v>شاه رسالي صالح</v>
          </cell>
          <cell r="P429" t="str">
            <v>610</v>
          </cell>
        </row>
        <row r="430">
          <cell r="A430">
            <v>6100</v>
          </cell>
          <cell r="B430" t="str">
            <v>114012300254</v>
          </cell>
          <cell r="C430" t="str">
            <v>114</v>
          </cell>
          <cell r="D430" t="str">
            <v>114012</v>
          </cell>
          <cell r="E430" t="str">
            <v>ساير حسابها و اسناد دريافتني</v>
          </cell>
          <cell r="F430" t="str">
            <v>علي الحساب سنوات</v>
          </cell>
          <cell r="G430" t="str">
            <v>300254</v>
          </cell>
          <cell r="H430" t="str">
            <v>زمانلو مهدي</v>
          </cell>
          <cell r="P430" t="str">
            <v>610</v>
          </cell>
        </row>
        <row r="431">
          <cell r="A431">
            <v>6100</v>
          </cell>
          <cell r="B431" t="str">
            <v>114012300159</v>
          </cell>
          <cell r="C431" t="str">
            <v>114</v>
          </cell>
          <cell r="D431" t="str">
            <v>114012</v>
          </cell>
          <cell r="E431" t="str">
            <v>ساير حسابها و اسناد دريافتني</v>
          </cell>
          <cell r="F431" t="str">
            <v>علي الحساب سنوات</v>
          </cell>
          <cell r="G431" t="str">
            <v>300159</v>
          </cell>
          <cell r="H431" t="str">
            <v>شيرزاده اكبر</v>
          </cell>
          <cell r="P431" t="str">
            <v>610</v>
          </cell>
        </row>
        <row r="432">
          <cell r="A432">
            <v>6100</v>
          </cell>
          <cell r="B432" t="str">
            <v>114012300070</v>
          </cell>
          <cell r="C432" t="str">
            <v>114</v>
          </cell>
          <cell r="D432" t="str">
            <v>114012</v>
          </cell>
          <cell r="E432" t="str">
            <v>ساير حسابها و اسناد دريافتني</v>
          </cell>
          <cell r="F432" t="str">
            <v>علي الحساب سنوات</v>
          </cell>
          <cell r="G432" t="str">
            <v>300070</v>
          </cell>
          <cell r="H432" t="str">
            <v>فريدي نسب كريم</v>
          </cell>
          <cell r="P432" t="str">
            <v>610</v>
          </cell>
        </row>
        <row r="433">
          <cell r="A433">
            <v>6000</v>
          </cell>
          <cell r="B433" t="str">
            <v>114013101213</v>
          </cell>
          <cell r="C433" t="str">
            <v>114</v>
          </cell>
          <cell r="D433" t="str">
            <v>114013</v>
          </cell>
          <cell r="E433" t="str">
            <v>ساير حسابها و اسناد دريافتني</v>
          </cell>
          <cell r="F433" t="str">
            <v>ذخيره مطالبات مشكوك الوصول</v>
          </cell>
          <cell r="G433" t="str">
            <v>101213</v>
          </cell>
          <cell r="H433" t="str">
            <v>شرکت ثامن تراش مشهد</v>
          </cell>
          <cell r="P433" t="str">
            <v>600</v>
          </cell>
        </row>
        <row r="434">
          <cell r="A434">
            <v>6000</v>
          </cell>
          <cell r="B434" t="str">
            <v>114013101344</v>
          </cell>
          <cell r="C434" t="str">
            <v>114</v>
          </cell>
          <cell r="D434" t="str">
            <v>114013</v>
          </cell>
          <cell r="E434" t="str">
            <v>ساير حسابها و اسناد دريافتني</v>
          </cell>
          <cell r="F434" t="str">
            <v>ذخيره مطالبات مشكوك الوصول</v>
          </cell>
          <cell r="G434" t="str">
            <v>101344</v>
          </cell>
          <cell r="H434" t="str">
            <v>كارگاه فاخري</v>
          </cell>
          <cell r="P434" t="str">
            <v>600</v>
          </cell>
        </row>
        <row r="435">
          <cell r="A435">
            <v>6000</v>
          </cell>
          <cell r="B435" t="str">
            <v>114013101227</v>
          </cell>
          <cell r="C435" t="str">
            <v>114</v>
          </cell>
          <cell r="D435" t="str">
            <v>114013</v>
          </cell>
          <cell r="E435" t="str">
            <v>ساير حسابها و اسناد دريافتني</v>
          </cell>
          <cell r="F435" t="str">
            <v>ذخيره مطالبات مشكوك الوصول</v>
          </cell>
          <cell r="G435" t="str">
            <v>101227</v>
          </cell>
          <cell r="H435" t="str">
            <v>پيوند صنايع فردا</v>
          </cell>
          <cell r="P435" t="str">
            <v>600</v>
          </cell>
        </row>
        <row r="436">
          <cell r="A436">
            <v>6000</v>
          </cell>
          <cell r="B436" t="str">
            <v>114013101343</v>
          </cell>
          <cell r="C436" t="str">
            <v>114</v>
          </cell>
          <cell r="D436" t="str">
            <v>114013</v>
          </cell>
          <cell r="E436" t="str">
            <v>ساير حسابها و اسناد دريافتني</v>
          </cell>
          <cell r="F436" t="str">
            <v>ذخيره مطالبات مشكوك الوصول</v>
          </cell>
          <cell r="G436" t="str">
            <v>101343</v>
          </cell>
          <cell r="H436" t="str">
            <v>شرکت آسيکو</v>
          </cell>
          <cell r="P436" t="str">
            <v>600</v>
          </cell>
        </row>
        <row r="437">
          <cell r="A437">
            <v>6000</v>
          </cell>
          <cell r="B437" t="str">
            <v>114013101211</v>
          </cell>
          <cell r="C437" t="str">
            <v>114</v>
          </cell>
          <cell r="D437" t="str">
            <v>114013</v>
          </cell>
          <cell r="E437" t="str">
            <v>ساير حسابها و اسناد دريافتني</v>
          </cell>
          <cell r="F437" t="str">
            <v>ذخيره مطالبات مشكوك الوصول</v>
          </cell>
          <cell r="G437" t="str">
            <v>101211</v>
          </cell>
          <cell r="H437" t="str">
            <v>شرکت رينگ سازي مشهد</v>
          </cell>
          <cell r="P437" t="str">
            <v>600</v>
          </cell>
        </row>
        <row r="438">
          <cell r="A438">
            <v>6000</v>
          </cell>
          <cell r="B438" t="str">
            <v>114013101348</v>
          </cell>
          <cell r="C438" t="str">
            <v>114</v>
          </cell>
          <cell r="D438" t="str">
            <v>114013</v>
          </cell>
          <cell r="E438" t="str">
            <v>ساير حسابها و اسناد دريافتني</v>
          </cell>
          <cell r="F438" t="str">
            <v>ذخيره مطالبات مشكوك الوصول</v>
          </cell>
          <cell r="G438" t="str">
            <v>101348</v>
          </cell>
          <cell r="H438" t="str">
            <v>دمير پولاد (آذرکي)</v>
          </cell>
          <cell r="P438" t="str">
            <v>600</v>
          </cell>
        </row>
        <row r="439">
          <cell r="A439">
            <v>6000</v>
          </cell>
          <cell r="B439" t="str">
            <v>114013101214</v>
          </cell>
          <cell r="C439" t="str">
            <v>114</v>
          </cell>
          <cell r="D439" t="str">
            <v>114013</v>
          </cell>
          <cell r="E439" t="str">
            <v>ساير حسابها و اسناد دريافتني</v>
          </cell>
          <cell r="F439" t="str">
            <v>ذخيره مطالبات مشكوك الوصول</v>
          </cell>
          <cell r="G439" t="str">
            <v>101214</v>
          </cell>
          <cell r="H439" t="str">
            <v>ديسکي لنت</v>
          </cell>
          <cell r="P439" t="str">
            <v>600</v>
          </cell>
        </row>
        <row r="440">
          <cell r="A440">
            <v>6000</v>
          </cell>
          <cell r="B440" t="str">
            <v>114013101342</v>
          </cell>
          <cell r="C440" t="str">
            <v>114</v>
          </cell>
          <cell r="D440" t="str">
            <v>114013</v>
          </cell>
          <cell r="E440" t="str">
            <v>ساير حسابها و اسناد دريافتني</v>
          </cell>
          <cell r="F440" t="str">
            <v>ذخيره مطالبات مشكوك الوصول</v>
          </cell>
          <cell r="G440" t="str">
            <v>101342</v>
          </cell>
          <cell r="H440" t="str">
            <v>شرکت راشا</v>
          </cell>
          <cell r="P440" t="str">
            <v>600</v>
          </cell>
        </row>
        <row r="441">
          <cell r="A441">
            <v>6000</v>
          </cell>
          <cell r="B441" t="str">
            <v>114013101202</v>
          </cell>
          <cell r="C441" t="str">
            <v>114</v>
          </cell>
          <cell r="D441" t="str">
            <v>114013</v>
          </cell>
          <cell r="E441" t="str">
            <v>ساير حسابها و اسناد دريافتني</v>
          </cell>
          <cell r="F441" t="str">
            <v>ذخيره مطالبات مشكوك الوصول</v>
          </cell>
          <cell r="G441" t="str">
            <v>101202</v>
          </cell>
          <cell r="H441" t="str">
            <v>شرکت محورسازان ايران خودرو</v>
          </cell>
          <cell r="P441" t="str">
            <v>600</v>
          </cell>
        </row>
        <row r="442">
          <cell r="A442">
            <v>6000</v>
          </cell>
          <cell r="B442" t="str">
            <v>114013101345</v>
          </cell>
          <cell r="C442" t="str">
            <v>114</v>
          </cell>
          <cell r="D442" t="str">
            <v>114013</v>
          </cell>
          <cell r="E442" t="str">
            <v>ساير حسابها و اسناد دريافتني</v>
          </cell>
          <cell r="F442" t="str">
            <v>ذخيره مطالبات مشكوك الوصول</v>
          </cell>
          <cell r="G442" t="str">
            <v>101345</v>
          </cell>
          <cell r="H442" t="str">
            <v>تکنوفرم</v>
          </cell>
          <cell r="P442" t="str">
            <v>600</v>
          </cell>
        </row>
        <row r="443">
          <cell r="A443">
            <v>6000</v>
          </cell>
          <cell r="B443" t="str">
            <v>114013101352</v>
          </cell>
          <cell r="C443" t="str">
            <v>114</v>
          </cell>
          <cell r="D443" t="str">
            <v>114013</v>
          </cell>
          <cell r="E443" t="str">
            <v>ساير حسابها و اسناد دريافتني</v>
          </cell>
          <cell r="F443" t="str">
            <v>ذخيره مطالبات مشكوك الوصول</v>
          </cell>
          <cell r="G443" t="str">
            <v>101352</v>
          </cell>
          <cell r="H443" t="str">
            <v>شرکت برين ساز</v>
          </cell>
          <cell r="P443" t="str">
            <v>600</v>
          </cell>
        </row>
        <row r="444">
          <cell r="A444">
            <v>6000</v>
          </cell>
          <cell r="B444" t="str">
            <v>114013101346</v>
          </cell>
          <cell r="C444" t="str">
            <v>114</v>
          </cell>
          <cell r="D444" t="str">
            <v>114013</v>
          </cell>
          <cell r="E444" t="str">
            <v>ساير حسابها و اسناد دريافتني</v>
          </cell>
          <cell r="F444" t="str">
            <v>ذخيره مطالبات مشكوك الوصول</v>
          </cell>
          <cell r="G444" t="str">
            <v>101346</v>
          </cell>
          <cell r="H444" t="str">
            <v>دميرايش</v>
          </cell>
          <cell r="P444" t="str">
            <v>600</v>
          </cell>
        </row>
        <row r="445">
          <cell r="A445">
            <v>6000</v>
          </cell>
          <cell r="B445" t="str">
            <v>114013101339</v>
          </cell>
          <cell r="C445" t="str">
            <v>114</v>
          </cell>
          <cell r="D445" t="str">
            <v>114013</v>
          </cell>
          <cell r="E445" t="str">
            <v>ساير حسابها و اسناد دريافتني</v>
          </cell>
          <cell r="F445" t="str">
            <v>ذخيره مطالبات مشكوك الوصول</v>
          </cell>
          <cell r="G445" t="str">
            <v>101339</v>
          </cell>
          <cell r="H445" t="str">
            <v>ايران خودرو</v>
          </cell>
          <cell r="P445" t="str">
            <v>600</v>
          </cell>
        </row>
        <row r="446">
          <cell r="A446">
            <v>6000</v>
          </cell>
          <cell r="B446" t="str">
            <v>114013101341</v>
          </cell>
          <cell r="C446" t="str">
            <v>114</v>
          </cell>
          <cell r="D446" t="str">
            <v>114013</v>
          </cell>
          <cell r="E446" t="str">
            <v>ساير حسابها و اسناد دريافتني</v>
          </cell>
          <cell r="F446" t="str">
            <v>ذخيره مطالبات مشكوك الوصول</v>
          </cell>
          <cell r="G446" t="str">
            <v>101341</v>
          </cell>
          <cell r="H446" t="str">
            <v>ذکرياذوقي</v>
          </cell>
          <cell r="P446" t="str">
            <v>600</v>
          </cell>
        </row>
        <row r="447">
          <cell r="A447">
            <v>6000</v>
          </cell>
          <cell r="B447" t="str">
            <v>114013101245</v>
          </cell>
          <cell r="C447" t="str">
            <v>114</v>
          </cell>
          <cell r="D447" t="str">
            <v>114013</v>
          </cell>
          <cell r="E447" t="str">
            <v>ساير حسابها و اسناد دريافتني</v>
          </cell>
          <cell r="F447" t="str">
            <v>ذخيره مطالبات مشكوك الوصول</v>
          </cell>
          <cell r="G447" t="str">
            <v>101245</v>
          </cell>
          <cell r="H447" t="str">
            <v>پارسي ساخت فن آور</v>
          </cell>
          <cell r="P447" t="str">
            <v>600</v>
          </cell>
        </row>
        <row r="448">
          <cell r="A448">
            <v>6000</v>
          </cell>
          <cell r="B448" t="str">
            <v>114013101208</v>
          </cell>
          <cell r="C448" t="str">
            <v>114</v>
          </cell>
          <cell r="D448" t="str">
            <v>114013</v>
          </cell>
          <cell r="E448" t="str">
            <v>ساير حسابها و اسناد دريافتني</v>
          </cell>
          <cell r="F448" t="str">
            <v>ذخيره مطالبات مشكوك الوصول</v>
          </cell>
          <cell r="G448" t="str">
            <v>101208</v>
          </cell>
          <cell r="H448" t="str">
            <v>شرکت پمپ ايران</v>
          </cell>
          <cell r="P448" t="str">
            <v>600</v>
          </cell>
        </row>
        <row r="449">
          <cell r="A449">
            <v>6000</v>
          </cell>
          <cell r="B449" t="str">
            <v>114013101215</v>
          </cell>
          <cell r="C449" t="str">
            <v>114</v>
          </cell>
          <cell r="D449" t="str">
            <v>114013</v>
          </cell>
          <cell r="E449" t="str">
            <v>ساير حسابها و اسناد دريافتني</v>
          </cell>
          <cell r="F449" t="str">
            <v>ذخيره مطالبات مشكوك الوصول</v>
          </cell>
          <cell r="G449" t="str">
            <v>101215</v>
          </cell>
          <cell r="H449" t="str">
            <v>آذر يدک</v>
          </cell>
          <cell r="P449" t="str">
            <v>600</v>
          </cell>
        </row>
        <row r="450">
          <cell r="A450">
            <v>6000</v>
          </cell>
          <cell r="B450" t="str">
            <v>114013101294</v>
          </cell>
          <cell r="C450" t="str">
            <v>114</v>
          </cell>
          <cell r="D450" t="str">
            <v>114013</v>
          </cell>
          <cell r="E450" t="str">
            <v>ساير حسابها و اسناد دريافتني</v>
          </cell>
          <cell r="F450" t="str">
            <v>ذخيره مطالبات مشكوك الوصول</v>
          </cell>
          <cell r="G450" t="str">
            <v>101294</v>
          </cell>
          <cell r="H450" t="str">
            <v>كارگاه غلامي</v>
          </cell>
          <cell r="P450" t="str">
            <v>600</v>
          </cell>
        </row>
        <row r="451">
          <cell r="A451">
            <v>6000</v>
          </cell>
          <cell r="B451" t="str">
            <v>114013101034</v>
          </cell>
          <cell r="C451" t="str">
            <v>114</v>
          </cell>
          <cell r="D451" t="str">
            <v>114013</v>
          </cell>
          <cell r="E451" t="str">
            <v>ساير حسابها و اسناد دريافتني</v>
          </cell>
          <cell r="F451" t="str">
            <v>ذخيره مطالبات مشكوك الوصول</v>
          </cell>
          <cell r="G451" t="str">
            <v>101034</v>
          </cell>
          <cell r="H451" t="str">
            <v>مگاموتور نمايندگي تبريز</v>
          </cell>
          <cell r="P451" t="str">
            <v>600</v>
          </cell>
        </row>
        <row r="452">
          <cell r="A452">
            <v>6000</v>
          </cell>
          <cell r="B452" t="str">
            <v>114013101351</v>
          </cell>
          <cell r="C452" t="str">
            <v>114</v>
          </cell>
          <cell r="D452" t="str">
            <v>114013</v>
          </cell>
          <cell r="E452" t="str">
            <v>ساير حسابها و اسناد دريافتني</v>
          </cell>
          <cell r="F452" t="str">
            <v>ذخيره مطالبات مشكوك الوصول</v>
          </cell>
          <cell r="G452" t="str">
            <v>101351</v>
          </cell>
          <cell r="H452" t="str">
            <v>حمل ونقل اطمينان آذرکاران</v>
          </cell>
          <cell r="P452" t="str">
            <v>600</v>
          </cell>
        </row>
        <row r="453">
          <cell r="A453">
            <v>6000</v>
          </cell>
          <cell r="B453" t="str">
            <v>114013101350</v>
          </cell>
          <cell r="C453" t="str">
            <v>114</v>
          </cell>
          <cell r="D453" t="str">
            <v>114013</v>
          </cell>
          <cell r="E453" t="str">
            <v>ساير حسابها و اسناد دريافتني</v>
          </cell>
          <cell r="F453" t="str">
            <v>ذخيره مطالبات مشكوك الوصول</v>
          </cell>
          <cell r="G453" t="str">
            <v>101350</v>
          </cell>
          <cell r="H453" t="str">
            <v>محمد چالپاپاق</v>
          </cell>
          <cell r="P453" t="str">
            <v>600</v>
          </cell>
        </row>
        <row r="454">
          <cell r="A454">
            <v>6000</v>
          </cell>
          <cell r="B454" t="str">
            <v>114013101240</v>
          </cell>
          <cell r="C454" t="str">
            <v>114</v>
          </cell>
          <cell r="D454" t="str">
            <v>114013</v>
          </cell>
          <cell r="E454" t="str">
            <v>ساير حسابها و اسناد دريافتني</v>
          </cell>
          <cell r="F454" t="str">
            <v>ذخيره مطالبات مشكوك الوصول</v>
          </cell>
          <cell r="G454" t="str">
            <v>101240</v>
          </cell>
          <cell r="H454" t="str">
            <v>هنر گستر آذر</v>
          </cell>
          <cell r="P454" t="str">
            <v>600</v>
          </cell>
        </row>
        <row r="455">
          <cell r="A455">
            <v>6000</v>
          </cell>
          <cell r="B455" t="str">
            <v>114013101558</v>
          </cell>
          <cell r="C455" t="str">
            <v>114</v>
          </cell>
          <cell r="D455" t="str">
            <v>114013</v>
          </cell>
          <cell r="E455" t="str">
            <v>ساير حسابها و اسناد دريافتني</v>
          </cell>
          <cell r="F455" t="str">
            <v>ذخيره مطالبات مشكوك الوصول</v>
          </cell>
          <cell r="G455" t="str">
            <v>101558</v>
          </cell>
          <cell r="H455" t="str">
            <v>صنايع قوطي تبريز</v>
          </cell>
          <cell r="P455" t="str">
            <v>600</v>
          </cell>
        </row>
        <row r="456">
          <cell r="A456">
            <v>6000</v>
          </cell>
          <cell r="B456" t="str">
            <v>114013101347</v>
          </cell>
          <cell r="C456" t="str">
            <v>114</v>
          </cell>
          <cell r="D456" t="str">
            <v>114013</v>
          </cell>
          <cell r="E456" t="str">
            <v>ساير حسابها و اسناد دريافتني</v>
          </cell>
          <cell r="F456" t="str">
            <v>ذخيره مطالبات مشكوك الوصول</v>
          </cell>
          <cell r="G456" t="str">
            <v>101347</v>
          </cell>
          <cell r="H456" t="str">
            <v>جواد فرجيان</v>
          </cell>
          <cell r="P456" t="str">
            <v>600</v>
          </cell>
        </row>
        <row r="457">
          <cell r="A457">
            <v>6100</v>
          </cell>
          <cell r="B457" t="str">
            <v>114014300197</v>
          </cell>
          <cell r="C457" t="str">
            <v>114</v>
          </cell>
          <cell r="D457" t="str">
            <v>114014</v>
          </cell>
          <cell r="E457" t="str">
            <v>ساير حسابها و اسناد دريافتني</v>
          </cell>
          <cell r="F457" t="str">
            <v>سهام خريداري شده  پرسنل</v>
          </cell>
          <cell r="G457" t="str">
            <v>300197</v>
          </cell>
          <cell r="H457" t="str">
            <v>عمراني عبدالناصر</v>
          </cell>
          <cell r="P457" t="str">
            <v>610</v>
          </cell>
        </row>
        <row r="458">
          <cell r="A458">
            <v>6100</v>
          </cell>
          <cell r="B458" t="str">
            <v>114014300235</v>
          </cell>
          <cell r="C458" t="str">
            <v>114</v>
          </cell>
          <cell r="D458" t="str">
            <v>114014</v>
          </cell>
          <cell r="E458" t="str">
            <v>ساير حسابها و اسناد دريافتني</v>
          </cell>
          <cell r="F458" t="str">
            <v>سهام خريداري شده  پرسنل</v>
          </cell>
          <cell r="G458" t="str">
            <v>300235</v>
          </cell>
          <cell r="H458" t="str">
            <v>حدادپوربدر محمدرضا</v>
          </cell>
          <cell r="P458" t="str">
            <v>610</v>
          </cell>
        </row>
        <row r="459">
          <cell r="A459">
            <v>6100</v>
          </cell>
          <cell r="B459" t="str">
            <v>114014300102</v>
          </cell>
          <cell r="C459" t="str">
            <v>114</v>
          </cell>
          <cell r="D459" t="str">
            <v>114014</v>
          </cell>
          <cell r="E459" t="str">
            <v>ساير حسابها و اسناد دريافتني</v>
          </cell>
          <cell r="F459" t="str">
            <v>سهام خريداري شده  پرسنل</v>
          </cell>
          <cell r="G459" t="str">
            <v>300102</v>
          </cell>
          <cell r="H459" t="str">
            <v>صفري آذر جعفر</v>
          </cell>
          <cell r="P459" t="str">
            <v>610</v>
          </cell>
        </row>
        <row r="460">
          <cell r="A460">
            <v>6100</v>
          </cell>
          <cell r="B460" t="str">
            <v>114014300107</v>
          </cell>
          <cell r="C460" t="str">
            <v>114</v>
          </cell>
          <cell r="D460" t="str">
            <v>114014</v>
          </cell>
          <cell r="E460" t="str">
            <v>ساير حسابها و اسناد دريافتني</v>
          </cell>
          <cell r="F460" t="str">
            <v>سهام خريداري شده  پرسنل</v>
          </cell>
          <cell r="G460" t="str">
            <v>300107</v>
          </cell>
          <cell r="H460" t="str">
            <v>روحي مهر سياوش</v>
          </cell>
          <cell r="P460" t="str">
            <v>610</v>
          </cell>
        </row>
        <row r="461">
          <cell r="A461">
            <v>6100</v>
          </cell>
          <cell r="B461" t="str">
            <v>114014300113</v>
          </cell>
          <cell r="C461" t="str">
            <v>114</v>
          </cell>
          <cell r="D461" t="str">
            <v>114014</v>
          </cell>
          <cell r="E461" t="str">
            <v>ساير حسابها و اسناد دريافتني</v>
          </cell>
          <cell r="F461" t="str">
            <v>سهام خريداري شده  پرسنل</v>
          </cell>
          <cell r="G461" t="str">
            <v>300113</v>
          </cell>
          <cell r="H461" t="str">
            <v>باغباني خضرلو منوچهر</v>
          </cell>
          <cell r="P461" t="str">
            <v>610</v>
          </cell>
        </row>
        <row r="462">
          <cell r="A462">
            <v>6100</v>
          </cell>
          <cell r="B462" t="str">
            <v>114014300202</v>
          </cell>
          <cell r="C462" t="str">
            <v>114</v>
          </cell>
          <cell r="D462" t="str">
            <v>114014</v>
          </cell>
          <cell r="E462" t="str">
            <v>ساير حسابها و اسناد دريافتني</v>
          </cell>
          <cell r="F462" t="str">
            <v>سهام خريداري شده  پرسنل</v>
          </cell>
          <cell r="G462" t="str">
            <v>300202</v>
          </cell>
          <cell r="H462" t="str">
            <v>لك جواد</v>
          </cell>
          <cell r="P462" t="str">
            <v>610</v>
          </cell>
        </row>
        <row r="463">
          <cell r="A463">
            <v>6100</v>
          </cell>
          <cell r="B463" t="str">
            <v>114014300057</v>
          </cell>
          <cell r="C463" t="str">
            <v>114</v>
          </cell>
          <cell r="D463" t="str">
            <v>114014</v>
          </cell>
          <cell r="E463" t="str">
            <v>ساير حسابها و اسناد دريافتني</v>
          </cell>
          <cell r="F463" t="str">
            <v>سهام خريداري شده  پرسنل</v>
          </cell>
          <cell r="G463" t="str">
            <v>300057</v>
          </cell>
          <cell r="H463" t="str">
            <v>سلطاني حميد</v>
          </cell>
          <cell r="P463" t="str">
            <v>610</v>
          </cell>
        </row>
        <row r="464">
          <cell r="A464">
            <v>6100</v>
          </cell>
          <cell r="B464" t="str">
            <v>114014300133</v>
          </cell>
          <cell r="C464" t="str">
            <v>114</v>
          </cell>
          <cell r="D464" t="str">
            <v>114014</v>
          </cell>
          <cell r="E464" t="str">
            <v>ساير حسابها و اسناد دريافتني</v>
          </cell>
          <cell r="F464" t="str">
            <v>سهام خريداري شده  پرسنل</v>
          </cell>
          <cell r="G464" t="str">
            <v>300133</v>
          </cell>
          <cell r="H464" t="str">
            <v>عليپور كمال</v>
          </cell>
          <cell r="P464" t="str">
            <v>610</v>
          </cell>
        </row>
        <row r="465">
          <cell r="A465">
            <v>6100</v>
          </cell>
          <cell r="B465" t="str">
            <v>114014300095</v>
          </cell>
          <cell r="C465" t="str">
            <v>114</v>
          </cell>
          <cell r="D465" t="str">
            <v>114014</v>
          </cell>
          <cell r="E465" t="str">
            <v>ساير حسابها و اسناد دريافتني</v>
          </cell>
          <cell r="F465" t="str">
            <v>سهام خريداري شده  پرسنل</v>
          </cell>
          <cell r="G465" t="str">
            <v>300095</v>
          </cell>
          <cell r="H465" t="str">
            <v>حسين پور فيضي محمد</v>
          </cell>
          <cell r="P465" t="str">
            <v>610</v>
          </cell>
        </row>
        <row r="466">
          <cell r="A466">
            <v>6100</v>
          </cell>
          <cell r="B466" t="str">
            <v>114014300077</v>
          </cell>
          <cell r="C466" t="str">
            <v>114</v>
          </cell>
          <cell r="D466" t="str">
            <v>114014</v>
          </cell>
          <cell r="E466" t="str">
            <v>ساير حسابها و اسناد دريافتني</v>
          </cell>
          <cell r="F466" t="str">
            <v>سهام خريداري شده  پرسنل</v>
          </cell>
          <cell r="G466" t="str">
            <v>300077</v>
          </cell>
          <cell r="H466" t="str">
            <v>واحديان وحيد</v>
          </cell>
          <cell r="P466" t="str">
            <v>610</v>
          </cell>
        </row>
        <row r="467">
          <cell r="A467">
            <v>6100</v>
          </cell>
          <cell r="B467" t="str">
            <v>114014300134</v>
          </cell>
          <cell r="C467" t="str">
            <v>114</v>
          </cell>
          <cell r="D467" t="str">
            <v>114014</v>
          </cell>
          <cell r="E467" t="str">
            <v>ساير حسابها و اسناد دريافتني</v>
          </cell>
          <cell r="F467" t="str">
            <v>سهام خريداري شده  پرسنل</v>
          </cell>
          <cell r="G467" t="str">
            <v>300134</v>
          </cell>
          <cell r="H467" t="str">
            <v>نكوئي فائق</v>
          </cell>
          <cell r="P467" t="str">
            <v>610</v>
          </cell>
        </row>
        <row r="468">
          <cell r="A468">
            <v>6100</v>
          </cell>
          <cell r="B468" t="str">
            <v>114014300237</v>
          </cell>
          <cell r="C468" t="str">
            <v>114</v>
          </cell>
          <cell r="D468" t="str">
            <v>114014</v>
          </cell>
          <cell r="E468" t="str">
            <v>ساير حسابها و اسناد دريافتني</v>
          </cell>
          <cell r="F468" t="str">
            <v>سهام خريداري شده  پرسنل</v>
          </cell>
          <cell r="G468" t="str">
            <v>300237</v>
          </cell>
          <cell r="H468" t="str">
            <v>رمضاني فريد مريم</v>
          </cell>
          <cell r="P468" t="str">
            <v>610</v>
          </cell>
        </row>
        <row r="469">
          <cell r="A469">
            <v>6100</v>
          </cell>
          <cell r="B469" t="str">
            <v>114014300213</v>
          </cell>
          <cell r="C469" t="str">
            <v>114</v>
          </cell>
          <cell r="D469" t="str">
            <v>114014</v>
          </cell>
          <cell r="E469" t="str">
            <v>ساير حسابها و اسناد دريافتني</v>
          </cell>
          <cell r="F469" t="str">
            <v>سهام خريداري شده  پرسنل</v>
          </cell>
          <cell r="G469" t="str">
            <v>300213</v>
          </cell>
          <cell r="H469" t="str">
            <v>وطني رضا</v>
          </cell>
          <cell r="P469" t="str">
            <v>610</v>
          </cell>
        </row>
        <row r="470">
          <cell r="A470">
            <v>6100</v>
          </cell>
          <cell r="B470" t="str">
            <v>114014300054</v>
          </cell>
          <cell r="C470" t="str">
            <v>114</v>
          </cell>
          <cell r="D470" t="str">
            <v>114014</v>
          </cell>
          <cell r="E470" t="str">
            <v>ساير حسابها و اسناد دريافتني</v>
          </cell>
          <cell r="F470" t="str">
            <v>سهام خريداري شده  پرسنل</v>
          </cell>
          <cell r="G470" t="str">
            <v>300054</v>
          </cell>
          <cell r="H470" t="str">
            <v>اميرحقيان يعقوب</v>
          </cell>
          <cell r="P470" t="str">
            <v>610</v>
          </cell>
        </row>
        <row r="471">
          <cell r="A471">
            <v>6100</v>
          </cell>
          <cell r="B471" t="str">
            <v>114014300263</v>
          </cell>
          <cell r="C471" t="str">
            <v>114</v>
          </cell>
          <cell r="D471" t="str">
            <v>114014</v>
          </cell>
          <cell r="E471" t="str">
            <v>ساير حسابها و اسناد دريافتني</v>
          </cell>
          <cell r="F471" t="str">
            <v>سهام خريداري شده  پرسنل</v>
          </cell>
          <cell r="G471" t="str">
            <v>300263</v>
          </cell>
          <cell r="H471" t="str">
            <v>خدائي محمودي رضا</v>
          </cell>
          <cell r="P471" t="str">
            <v>610</v>
          </cell>
        </row>
        <row r="472">
          <cell r="A472">
            <v>6100</v>
          </cell>
          <cell r="B472" t="str">
            <v>114014300072</v>
          </cell>
          <cell r="C472" t="str">
            <v>114</v>
          </cell>
          <cell r="D472" t="str">
            <v>114014</v>
          </cell>
          <cell r="E472" t="str">
            <v>ساير حسابها و اسناد دريافتني</v>
          </cell>
          <cell r="F472" t="str">
            <v>سهام خريداري شده  پرسنل</v>
          </cell>
          <cell r="G472" t="str">
            <v>300072</v>
          </cell>
          <cell r="H472" t="str">
            <v>داوري مجد محمدرضا</v>
          </cell>
          <cell r="P472" t="str">
            <v>610</v>
          </cell>
        </row>
        <row r="473">
          <cell r="A473">
            <v>6100</v>
          </cell>
          <cell r="B473" t="str">
            <v>114014300092</v>
          </cell>
          <cell r="C473" t="str">
            <v>114</v>
          </cell>
          <cell r="D473" t="str">
            <v>114014</v>
          </cell>
          <cell r="E473" t="str">
            <v>ساير حسابها و اسناد دريافتني</v>
          </cell>
          <cell r="F473" t="str">
            <v>سهام خريداري شده  پرسنل</v>
          </cell>
          <cell r="G473" t="str">
            <v>300092</v>
          </cell>
          <cell r="H473" t="str">
            <v>كولاب محمدحسين</v>
          </cell>
          <cell r="P473" t="str">
            <v>610</v>
          </cell>
        </row>
        <row r="474">
          <cell r="A474">
            <v>6100</v>
          </cell>
          <cell r="B474" t="str">
            <v>114014300063</v>
          </cell>
          <cell r="C474" t="str">
            <v>114</v>
          </cell>
          <cell r="D474" t="str">
            <v>114014</v>
          </cell>
          <cell r="E474" t="str">
            <v>ساير حسابها و اسناد دريافتني</v>
          </cell>
          <cell r="F474" t="str">
            <v>سهام خريداري شده  پرسنل</v>
          </cell>
          <cell r="G474" t="str">
            <v>300063</v>
          </cell>
          <cell r="H474" t="str">
            <v>ايرادي ميرداود</v>
          </cell>
          <cell r="P474" t="str">
            <v>610</v>
          </cell>
        </row>
        <row r="475">
          <cell r="A475">
            <v>6100</v>
          </cell>
          <cell r="B475" t="str">
            <v>114014300071</v>
          </cell>
          <cell r="C475" t="str">
            <v>114</v>
          </cell>
          <cell r="D475" t="str">
            <v>114014</v>
          </cell>
          <cell r="E475" t="str">
            <v>ساير حسابها و اسناد دريافتني</v>
          </cell>
          <cell r="F475" t="str">
            <v>سهام خريداري شده  پرسنل</v>
          </cell>
          <cell r="G475" t="str">
            <v>300071</v>
          </cell>
          <cell r="H475" t="str">
            <v>ضياء سرابي اكبر</v>
          </cell>
          <cell r="P475" t="str">
            <v>610</v>
          </cell>
        </row>
        <row r="476">
          <cell r="A476">
            <v>6100</v>
          </cell>
          <cell r="B476" t="str">
            <v>114014300075</v>
          </cell>
          <cell r="C476" t="str">
            <v>114</v>
          </cell>
          <cell r="D476" t="str">
            <v>114014</v>
          </cell>
          <cell r="E476" t="str">
            <v>ساير حسابها و اسناد دريافتني</v>
          </cell>
          <cell r="F476" t="str">
            <v>سهام خريداري شده  پرسنل</v>
          </cell>
          <cell r="G476" t="str">
            <v>300075</v>
          </cell>
          <cell r="H476" t="str">
            <v>نظامي سقين سرا يوسف</v>
          </cell>
          <cell r="P476" t="str">
            <v>610</v>
          </cell>
        </row>
        <row r="477">
          <cell r="A477">
            <v>6100</v>
          </cell>
          <cell r="B477" t="str">
            <v>114014300145</v>
          </cell>
          <cell r="C477" t="str">
            <v>114</v>
          </cell>
          <cell r="D477" t="str">
            <v>114014</v>
          </cell>
          <cell r="E477" t="str">
            <v>ساير حسابها و اسناد دريافتني</v>
          </cell>
          <cell r="F477" t="str">
            <v>سهام خريداري شده  پرسنل</v>
          </cell>
          <cell r="G477" t="str">
            <v>300145</v>
          </cell>
          <cell r="H477" t="str">
            <v>طريقت نيا يعقوب</v>
          </cell>
          <cell r="P477" t="str">
            <v>610</v>
          </cell>
        </row>
        <row r="478">
          <cell r="A478">
            <v>6100</v>
          </cell>
          <cell r="B478" t="str">
            <v>114014300068</v>
          </cell>
          <cell r="C478" t="str">
            <v>114</v>
          </cell>
          <cell r="D478" t="str">
            <v>114014</v>
          </cell>
          <cell r="E478" t="str">
            <v>ساير حسابها و اسناد دريافتني</v>
          </cell>
          <cell r="F478" t="str">
            <v>سهام خريداري شده  پرسنل</v>
          </cell>
          <cell r="G478" t="str">
            <v>300068</v>
          </cell>
          <cell r="H478" t="str">
            <v>صادق زاده سيد محمود</v>
          </cell>
          <cell r="P478" t="str">
            <v>610</v>
          </cell>
        </row>
        <row r="479">
          <cell r="A479">
            <v>6100</v>
          </cell>
          <cell r="B479" t="str">
            <v>114014300020</v>
          </cell>
          <cell r="C479" t="str">
            <v>114</v>
          </cell>
          <cell r="D479" t="str">
            <v>114014</v>
          </cell>
          <cell r="E479" t="str">
            <v>ساير حسابها و اسناد دريافتني</v>
          </cell>
          <cell r="F479" t="str">
            <v>سهام خريداري شده  پرسنل</v>
          </cell>
          <cell r="G479" t="str">
            <v>300020</v>
          </cell>
          <cell r="H479" t="str">
            <v>نورپورينگجه جعفر</v>
          </cell>
          <cell r="P479" t="str">
            <v>610</v>
          </cell>
        </row>
        <row r="480">
          <cell r="A480">
            <v>6100</v>
          </cell>
          <cell r="B480" t="str">
            <v>114014300080</v>
          </cell>
          <cell r="C480" t="str">
            <v>114</v>
          </cell>
          <cell r="D480" t="str">
            <v>114014</v>
          </cell>
          <cell r="E480" t="str">
            <v>ساير حسابها و اسناد دريافتني</v>
          </cell>
          <cell r="F480" t="str">
            <v>سهام خريداري شده  پرسنل</v>
          </cell>
          <cell r="G480" t="str">
            <v>300080</v>
          </cell>
          <cell r="H480" t="str">
            <v>ابراهيمي مهر آور رحيم</v>
          </cell>
          <cell r="P480" t="str">
            <v>610</v>
          </cell>
        </row>
        <row r="481">
          <cell r="A481">
            <v>6100</v>
          </cell>
          <cell r="B481" t="str">
            <v>114014300070</v>
          </cell>
          <cell r="C481" t="str">
            <v>114</v>
          </cell>
          <cell r="D481" t="str">
            <v>114014</v>
          </cell>
          <cell r="E481" t="str">
            <v>ساير حسابها و اسناد دريافتني</v>
          </cell>
          <cell r="F481" t="str">
            <v>سهام خريداري شده  پرسنل</v>
          </cell>
          <cell r="G481" t="str">
            <v>300070</v>
          </cell>
          <cell r="H481" t="str">
            <v>فريدي نسب كريم</v>
          </cell>
          <cell r="P481" t="str">
            <v>610</v>
          </cell>
        </row>
        <row r="482">
          <cell r="A482">
            <v>6100</v>
          </cell>
          <cell r="B482" t="str">
            <v>114014300129</v>
          </cell>
          <cell r="C482" t="str">
            <v>114</v>
          </cell>
          <cell r="D482" t="str">
            <v>114014</v>
          </cell>
          <cell r="E482" t="str">
            <v>ساير حسابها و اسناد دريافتني</v>
          </cell>
          <cell r="F482" t="str">
            <v>سهام خريداري شده  پرسنل</v>
          </cell>
          <cell r="G482" t="str">
            <v>300129</v>
          </cell>
          <cell r="H482" t="str">
            <v>بهاري ناصر</v>
          </cell>
          <cell r="P482" t="str">
            <v>610</v>
          </cell>
        </row>
        <row r="483">
          <cell r="A483">
            <v>6100</v>
          </cell>
          <cell r="B483" t="str">
            <v>114014300136</v>
          </cell>
          <cell r="C483" t="str">
            <v>114</v>
          </cell>
          <cell r="D483" t="str">
            <v>114014</v>
          </cell>
          <cell r="E483" t="str">
            <v>ساير حسابها و اسناد دريافتني</v>
          </cell>
          <cell r="F483" t="str">
            <v>سهام خريداري شده  پرسنل</v>
          </cell>
          <cell r="G483" t="str">
            <v>300136</v>
          </cell>
          <cell r="H483" t="str">
            <v>تقي پور كهاني محمدرضا</v>
          </cell>
          <cell r="P483" t="str">
            <v>610</v>
          </cell>
        </row>
        <row r="484">
          <cell r="A484">
            <v>6100</v>
          </cell>
          <cell r="B484" t="str">
            <v>114014300074</v>
          </cell>
          <cell r="C484" t="str">
            <v>114</v>
          </cell>
          <cell r="D484" t="str">
            <v>114014</v>
          </cell>
          <cell r="E484" t="str">
            <v>ساير حسابها و اسناد دريافتني</v>
          </cell>
          <cell r="F484" t="str">
            <v>سهام خريداري شده  پرسنل</v>
          </cell>
          <cell r="G484" t="str">
            <v>300074</v>
          </cell>
          <cell r="H484" t="str">
            <v>ميرزا عليزاده پهر آباد فريبا</v>
          </cell>
          <cell r="P484" t="str">
            <v>610</v>
          </cell>
        </row>
        <row r="485">
          <cell r="A485">
            <v>6100</v>
          </cell>
          <cell r="B485" t="str">
            <v>114014300126</v>
          </cell>
          <cell r="C485" t="str">
            <v>114</v>
          </cell>
          <cell r="D485" t="str">
            <v>114014</v>
          </cell>
          <cell r="E485" t="str">
            <v>ساير حسابها و اسناد دريافتني</v>
          </cell>
          <cell r="F485" t="str">
            <v>سهام خريداري شده  پرسنل</v>
          </cell>
          <cell r="G485" t="str">
            <v>300126</v>
          </cell>
          <cell r="H485" t="str">
            <v>جهاني رحيم</v>
          </cell>
          <cell r="P485" t="str">
            <v>610</v>
          </cell>
        </row>
        <row r="486">
          <cell r="A486">
            <v>6100</v>
          </cell>
          <cell r="B486" t="str">
            <v>114014300062</v>
          </cell>
          <cell r="C486" t="str">
            <v>114</v>
          </cell>
          <cell r="D486" t="str">
            <v>114014</v>
          </cell>
          <cell r="E486" t="str">
            <v>ساير حسابها و اسناد دريافتني</v>
          </cell>
          <cell r="F486" t="str">
            <v>سهام خريداري شده  پرسنل</v>
          </cell>
          <cell r="G486" t="str">
            <v>300062</v>
          </cell>
          <cell r="H486" t="str">
            <v>شاه رسالي صالح</v>
          </cell>
          <cell r="P486" t="str">
            <v>610</v>
          </cell>
        </row>
        <row r="487">
          <cell r="A487">
            <v>6100</v>
          </cell>
          <cell r="B487" t="str">
            <v>114014300055</v>
          </cell>
          <cell r="C487" t="str">
            <v>114</v>
          </cell>
          <cell r="D487" t="str">
            <v>114014</v>
          </cell>
          <cell r="E487" t="str">
            <v>ساير حسابها و اسناد دريافتني</v>
          </cell>
          <cell r="F487" t="str">
            <v>سهام خريداري شده  پرسنل</v>
          </cell>
          <cell r="G487" t="str">
            <v>300055</v>
          </cell>
          <cell r="H487" t="str">
            <v>نبوي علمداري شاپور</v>
          </cell>
          <cell r="P487" t="str">
            <v>610</v>
          </cell>
        </row>
        <row r="488">
          <cell r="A488">
            <v>6100</v>
          </cell>
          <cell r="B488" t="str">
            <v>114014300149</v>
          </cell>
          <cell r="C488" t="str">
            <v>114</v>
          </cell>
          <cell r="D488" t="str">
            <v>114014</v>
          </cell>
          <cell r="E488" t="str">
            <v>ساير حسابها و اسناد دريافتني</v>
          </cell>
          <cell r="F488" t="str">
            <v>سهام خريداري شده  پرسنل</v>
          </cell>
          <cell r="G488" t="str">
            <v>300149</v>
          </cell>
          <cell r="H488" t="str">
            <v>مردان پور دامن آباد خسرو</v>
          </cell>
          <cell r="P488" t="str">
            <v>610</v>
          </cell>
        </row>
        <row r="489">
          <cell r="A489">
            <v>6100</v>
          </cell>
          <cell r="B489" t="str">
            <v>114014300050</v>
          </cell>
          <cell r="C489" t="str">
            <v>114</v>
          </cell>
          <cell r="D489" t="str">
            <v>114014</v>
          </cell>
          <cell r="E489" t="str">
            <v>ساير حسابها و اسناد دريافتني</v>
          </cell>
          <cell r="F489" t="str">
            <v>سهام خريداري شده  پرسنل</v>
          </cell>
          <cell r="G489" t="str">
            <v>300050</v>
          </cell>
          <cell r="H489" t="str">
            <v>شاهد قراملكي علي</v>
          </cell>
          <cell r="P489" t="str">
            <v>610</v>
          </cell>
        </row>
        <row r="490">
          <cell r="A490">
            <v>6100</v>
          </cell>
          <cell r="B490" t="str">
            <v>114014300069</v>
          </cell>
          <cell r="C490" t="str">
            <v>114</v>
          </cell>
          <cell r="D490" t="str">
            <v>114014</v>
          </cell>
          <cell r="E490" t="str">
            <v>ساير حسابها و اسناد دريافتني</v>
          </cell>
          <cell r="F490" t="str">
            <v>سهام خريداري شده  پرسنل</v>
          </cell>
          <cell r="G490" t="str">
            <v>300069</v>
          </cell>
          <cell r="H490" t="str">
            <v>دلمقاني زاده عليرضا</v>
          </cell>
          <cell r="P490" t="str">
            <v>610</v>
          </cell>
        </row>
        <row r="491">
          <cell r="A491">
            <v>6100</v>
          </cell>
          <cell r="B491" t="str">
            <v>114014300128</v>
          </cell>
          <cell r="C491" t="str">
            <v>114</v>
          </cell>
          <cell r="D491" t="str">
            <v>114014</v>
          </cell>
          <cell r="E491" t="str">
            <v>ساير حسابها و اسناد دريافتني</v>
          </cell>
          <cell r="F491" t="str">
            <v>سهام خريداري شده  پرسنل</v>
          </cell>
          <cell r="G491" t="str">
            <v>300128</v>
          </cell>
          <cell r="H491" t="str">
            <v>محمدباقري لاهوت كريم</v>
          </cell>
          <cell r="P491" t="str">
            <v>610</v>
          </cell>
        </row>
        <row r="492">
          <cell r="A492">
            <v>6100</v>
          </cell>
          <cell r="B492" t="str">
            <v>114014300204</v>
          </cell>
          <cell r="C492" t="str">
            <v>114</v>
          </cell>
          <cell r="D492" t="str">
            <v>114014</v>
          </cell>
          <cell r="E492" t="str">
            <v>ساير حسابها و اسناد دريافتني</v>
          </cell>
          <cell r="F492" t="str">
            <v>سهام خريداري شده  پرسنل</v>
          </cell>
          <cell r="G492" t="str">
            <v>300204</v>
          </cell>
          <cell r="H492" t="str">
            <v>قازانچائي جواد</v>
          </cell>
          <cell r="P492" t="str">
            <v>610</v>
          </cell>
        </row>
        <row r="493">
          <cell r="A493">
            <v>6100</v>
          </cell>
          <cell r="B493" t="str">
            <v>114014300253</v>
          </cell>
          <cell r="C493" t="str">
            <v>114</v>
          </cell>
          <cell r="D493" t="str">
            <v>114014</v>
          </cell>
          <cell r="E493" t="str">
            <v>ساير حسابها و اسناد دريافتني</v>
          </cell>
          <cell r="F493" t="str">
            <v>سهام خريداري شده  پرسنل</v>
          </cell>
          <cell r="G493" t="str">
            <v>300253</v>
          </cell>
          <cell r="H493" t="str">
            <v>جعفريان حسن</v>
          </cell>
          <cell r="P493" t="str">
            <v>610</v>
          </cell>
        </row>
        <row r="494">
          <cell r="A494">
            <v>6100</v>
          </cell>
          <cell r="B494" t="str">
            <v>114014300131</v>
          </cell>
          <cell r="C494" t="str">
            <v>114</v>
          </cell>
          <cell r="D494" t="str">
            <v>114014</v>
          </cell>
          <cell r="E494" t="str">
            <v>ساير حسابها و اسناد دريافتني</v>
          </cell>
          <cell r="F494" t="str">
            <v>سهام خريداري شده  پرسنل</v>
          </cell>
          <cell r="G494" t="str">
            <v>300131</v>
          </cell>
          <cell r="H494" t="str">
            <v>شكوهي علي</v>
          </cell>
          <cell r="P494" t="str">
            <v>610</v>
          </cell>
        </row>
        <row r="495">
          <cell r="A495">
            <v>6100</v>
          </cell>
          <cell r="B495" t="str">
            <v>114014300125</v>
          </cell>
          <cell r="C495" t="str">
            <v>114</v>
          </cell>
          <cell r="D495" t="str">
            <v>114014</v>
          </cell>
          <cell r="E495" t="str">
            <v>ساير حسابها و اسناد دريافتني</v>
          </cell>
          <cell r="F495" t="str">
            <v>سهام خريداري شده  پرسنل</v>
          </cell>
          <cell r="G495" t="str">
            <v>300125</v>
          </cell>
          <cell r="H495" t="str">
            <v>سلطاني حسين</v>
          </cell>
          <cell r="P495" t="str">
            <v>610</v>
          </cell>
        </row>
        <row r="496">
          <cell r="A496">
            <v>6100</v>
          </cell>
          <cell r="B496" t="str">
            <v>114014300137</v>
          </cell>
          <cell r="C496" t="str">
            <v>114</v>
          </cell>
          <cell r="D496" t="str">
            <v>114014</v>
          </cell>
          <cell r="E496" t="str">
            <v>ساير حسابها و اسناد دريافتني</v>
          </cell>
          <cell r="F496" t="str">
            <v>سهام خريداري شده  پرسنل</v>
          </cell>
          <cell r="G496" t="str">
            <v>300137</v>
          </cell>
          <cell r="H496" t="str">
            <v>ستاري ميرهاشم</v>
          </cell>
          <cell r="P496" t="str">
            <v>610</v>
          </cell>
        </row>
        <row r="497">
          <cell r="A497">
            <v>6100</v>
          </cell>
          <cell r="B497" t="str">
            <v>114014300148</v>
          </cell>
          <cell r="C497" t="str">
            <v>114</v>
          </cell>
          <cell r="D497" t="str">
            <v>114014</v>
          </cell>
          <cell r="E497" t="str">
            <v>ساير حسابها و اسناد دريافتني</v>
          </cell>
          <cell r="F497" t="str">
            <v>سهام خريداري شده  پرسنل</v>
          </cell>
          <cell r="G497" t="str">
            <v>300148</v>
          </cell>
          <cell r="H497" t="str">
            <v>شفيعي عنصرودي داريوش</v>
          </cell>
          <cell r="P497" t="str">
            <v>610</v>
          </cell>
        </row>
        <row r="498">
          <cell r="A498">
            <v>6100</v>
          </cell>
          <cell r="B498" t="str">
            <v>114014300160</v>
          </cell>
          <cell r="C498" t="str">
            <v>114</v>
          </cell>
          <cell r="D498" t="str">
            <v>114014</v>
          </cell>
          <cell r="E498" t="str">
            <v>ساير حسابها و اسناد دريافتني</v>
          </cell>
          <cell r="F498" t="str">
            <v>سهام خريداري شده  پرسنل</v>
          </cell>
          <cell r="G498" t="str">
            <v>300160</v>
          </cell>
          <cell r="H498" t="str">
            <v>عالم وحيد</v>
          </cell>
          <cell r="P498" t="str">
            <v>610</v>
          </cell>
        </row>
        <row r="499">
          <cell r="A499">
            <v>6100</v>
          </cell>
          <cell r="B499" t="str">
            <v>114014300147</v>
          </cell>
          <cell r="C499" t="str">
            <v>114</v>
          </cell>
          <cell r="D499" t="str">
            <v>114014</v>
          </cell>
          <cell r="E499" t="str">
            <v>ساير حسابها و اسناد دريافتني</v>
          </cell>
          <cell r="F499" t="str">
            <v>سهام خريداري شده  پرسنل</v>
          </cell>
          <cell r="G499" t="str">
            <v>300147</v>
          </cell>
          <cell r="H499" t="str">
            <v>فرشباف عبهري يوسف</v>
          </cell>
          <cell r="P499" t="str">
            <v>610</v>
          </cell>
        </row>
        <row r="500">
          <cell r="A500">
            <v>6100</v>
          </cell>
          <cell r="B500" t="str">
            <v>114014300157</v>
          </cell>
          <cell r="C500" t="str">
            <v>114</v>
          </cell>
          <cell r="D500" t="str">
            <v>114014</v>
          </cell>
          <cell r="E500" t="str">
            <v>ساير حسابها و اسناد دريافتني</v>
          </cell>
          <cell r="F500" t="str">
            <v>سهام خريداري شده  پرسنل</v>
          </cell>
          <cell r="G500" t="str">
            <v>300157</v>
          </cell>
          <cell r="H500" t="str">
            <v>معصومي خدايار</v>
          </cell>
          <cell r="P500" t="str">
            <v>610</v>
          </cell>
        </row>
        <row r="501">
          <cell r="A501">
            <v>6100</v>
          </cell>
          <cell r="B501" t="str">
            <v>114014300051</v>
          </cell>
          <cell r="C501" t="str">
            <v>114</v>
          </cell>
          <cell r="D501" t="str">
            <v>114014</v>
          </cell>
          <cell r="E501" t="str">
            <v>ساير حسابها و اسناد دريافتني</v>
          </cell>
          <cell r="F501" t="str">
            <v>سهام خريداري شده  پرسنل</v>
          </cell>
          <cell r="G501" t="str">
            <v>300051</v>
          </cell>
          <cell r="H501" t="str">
            <v>فتحي نصرت</v>
          </cell>
          <cell r="P501" t="str">
            <v>610</v>
          </cell>
        </row>
        <row r="502">
          <cell r="A502">
            <v>6100</v>
          </cell>
          <cell r="B502" t="str">
            <v>114014300110</v>
          </cell>
          <cell r="C502" t="str">
            <v>114</v>
          </cell>
          <cell r="D502" t="str">
            <v>114014</v>
          </cell>
          <cell r="E502" t="str">
            <v>ساير حسابها و اسناد دريافتني</v>
          </cell>
          <cell r="F502" t="str">
            <v>سهام خريداري شده  پرسنل</v>
          </cell>
          <cell r="G502" t="str">
            <v>300110</v>
          </cell>
          <cell r="H502" t="str">
            <v>فروغي زهرا</v>
          </cell>
          <cell r="P502" t="str">
            <v>610</v>
          </cell>
        </row>
        <row r="503">
          <cell r="A503">
            <v>6100</v>
          </cell>
          <cell r="B503" t="str">
            <v>114014300124</v>
          </cell>
          <cell r="C503" t="str">
            <v>114</v>
          </cell>
          <cell r="D503" t="str">
            <v>114014</v>
          </cell>
          <cell r="E503" t="str">
            <v>ساير حسابها و اسناد دريافتني</v>
          </cell>
          <cell r="F503" t="str">
            <v>سهام خريداري شده  پرسنل</v>
          </cell>
          <cell r="G503" t="str">
            <v>300124</v>
          </cell>
          <cell r="H503" t="str">
            <v>محب حق رحيم</v>
          </cell>
          <cell r="P503" t="str">
            <v>610</v>
          </cell>
        </row>
        <row r="504">
          <cell r="A504">
            <v>6100</v>
          </cell>
          <cell r="B504" t="str">
            <v>114014300165</v>
          </cell>
          <cell r="C504" t="str">
            <v>114</v>
          </cell>
          <cell r="D504" t="str">
            <v>114014</v>
          </cell>
          <cell r="E504" t="str">
            <v>ساير حسابها و اسناد دريافتني</v>
          </cell>
          <cell r="F504" t="str">
            <v>سهام خريداري شده  پرسنل</v>
          </cell>
          <cell r="G504" t="str">
            <v>300165</v>
          </cell>
          <cell r="H504" t="str">
            <v>تهم بهنام</v>
          </cell>
          <cell r="P504" t="str">
            <v>610</v>
          </cell>
        </row>
        <row r="505">
          <cell r="A505">
            <v>6100</v>
          </cell>
          <cell r="B505" t="str">
            <v>114014300171</v>
          </cell>
          <cell r="C505" t="str">
            <v>114</v>
          </cell>
          <cell r="D505" t="str">
            <v>114014</v>
          </cell>
          <cell r="E505" t="str">
            <v>ساير حسابها و اسناد دريافتني</v>
          </cell>
          <cell r="F505" t="str">
            <v>سهام خريداري شده  پرسنل</v>
          </cell>
          <cell r="G505" t="str">
            <v>300171</v>
          </cell>
          <cell r="H505" t="str">
            <v>اميرحقيان سعيد</v>
          </cell>
          <cell r="P505" t="str">
            <v>610</v>
          </cell>
        </row>
        <row r="506">
          <cell r="A506">
            <v>6100</v>
          </cell>
          <cell r="B506" t="str">
            <v>114014300170</v>
          </cell>
          <cell r="C506" t="str">
            <v>114</v>
          </cell>
          <cell r="D506" t="str">
            <v>114014</v>
          </cell>
          <cell r="E506" t="str">
            <v>ساير حسابها و اسناد دريافتني</v>
          </cell>
          <cell r="F506" t="str">
            <v>سهام خريداري شده  پرسنل</v>
          </cell>
          <cell r="G506" t="str">
            <v>300170</v>
          </cell>
          <cell r="H506" t="str">
            <v>فتحي سياوش</v>
          </cell>
          <cell r="P506" t="str">
            <v>610</v>
          </cell>
        </row>
        <row r="507">
          <cell r="A507">
            <v>6100</v>
          </cell>
          <cell r="B507" t="str">
            <v>114014300067</v>
          </cell>
          <cell r="C507" t="str">
            <v>114</v>
          </cell>
          <cell r="D507" t="str">
            <v>114014</v>
          </cell>
          <cell r="E507" t="str">
            <v>ساير حسابها و اسناد دريافتني</v>
          </cell>
          <cell r="F507" t="str">
            <v>سهام خريداري شده  پرسنل</v>
          </cell>
          <cell r="G507" t="str">
            <v>300067</v>
          </cell>
          <cell r="H507" t="str">
            <v>صباغي جديد حسن</v>
          </cell>
          <cell r="P507" t="str">
            <v>610</v>
          </cell>
        </row>
        <row r="508">
          <cell r="A508">
            <v>6100</v>
          </cell>
          <cell r="B508" t="str">
            <v>114014300182</v>
          </cell>
          <cell r="C508" t="str">
            <v>114</v>
          </cell>
          <cell r="D508" t="str">
            <v>114014</v>
          </cell>
          <cell r="E508" t="str">
            <v>ساير حسابها و اسناد دريافتني</v>
          </cell>
          <cell r="F508" t="str">
            <v>سهام خريداري شده  پرسنل</v>
          </cell>
          <cell r="G508" t="str">
            <v>300182</v>
          </cell>
          <cell r="H508" t="str">
            <v>اصلاني مقدم علي</v>
          </cell>
          <cell r="P508" t="str">
            <v>610</v>
          </cell>
        </row>
        <row r="509">
          <cell r="A509">
            <v>6100</v>
          </cell>
          <cell r="B509" t="str">
            <v>114014300153</v>
          </cell>
          <cell r="C509" t="str">
            <v>114</v>
          </cell>
          <cell r="D509" t="str">
            <v>114014</v>
          </cell>
          <cell r="E509" t="str">
            <v>ساير حسابها و اسناد دريافتني</v>
          </cell>
          <cell r="F509" t="str">
            <v>سهام خريداري شده  پرسنل</v>
          </cell>
          <cell r="G509" t="str">
            <v>300153</v>
          </cell>
          <cell r="H509" t="str">
            <v>محمدپور مهدوي احمدرضا</v>
          </cell>
          <cell r="P509" t="str">
            <v>610</v>
          </cell>
        </row>
        <row r="510">
          <cell r="A510">
            <v>6100</v>
          </cell>
          <cell r="B510" t="str">
            <v>114014300187</v>
          </cell>
          <cell r="C510" t="str">
            <v>114</v>
          </cell>
          <cell r="D510" t="str">
            <v>114014</v>
          </cell>
          <cell r="E510" t="str">
            <v>ساير حسابها و اسناد دريافتني</v>
          </cell>
          <cell r="F510" t="str">
            <v>سهام خريداري شده  پرسنل</v>
          </cell>
          <cell r="G510" t="str">
            <v>300187</v>
          </cell>
          <cell r="H510" t="str">
            <v>حاجي حيدري ممقاني مهدي</v>
          </cell>
          <cell r="P510" t="str">
            <v>610</v>
          </cell>
        </row>
        <row r="511">
          <cell r="A511">
            <v>6100</v>
          </cell>
          <cell r="B511" t="str">
            <v>114014300248</v>
          </cell>
          <cell r="C511" t="str">
            <v>114</v>
          </cell>
          <cell r="D511" t="str">
            <v>114014</v>
          </cell>
          <cell r="E511" t="str">
            <v>ساير حسابها و اسناد دريافتني</v>
          </cell>
          <cell r="F511" t="str">
            <v>سهام خريداري شده  پرسنل</v>
          </cell>
          <cell r="G511" t="str">
            <v>300248</v>
          </cell>
          <cell r="H511" t="str">
            <v>واحدي باويل محمدحسين</v>
          </cell>
          <cell r="P511" t="str">
            <v>610</v>
          </cell>
        </row>
        <row r="512">
          <cell r="A512">
            <v>6100</v>
          </cell>
          <cell r="B512" t="str">
            <v>114014300168</v>
          </cell>
          <cell r="C512" t="str">
            <v>114</v>
          </cell>
          <cell r="D512" t="str">
            <v>114014</v>
          </cell>
          <cell r="E512" t="str">
            <v>ساير حسابها و اسناد دريافتني</v>
          </cell>
          <cell r="F512" t="str">
            <v>سهام خريداري شده  پرسنل</v>
          </cell>
          <cell r="G512" t="str">
            <v>300168</v>
          </cell>
          <cell r="H512" t="str">
            <v>بابكان ياشار</v>
          </cell>
          <cell r="P512" t="str">
            <v>610</v>
          </cell>
        </row>
        <row r="513">
          <cell r="A513">
            <v>6100</v>
          </cell>
          <cell r="B513" t="str">
            <v>114014300169</v>
          </cell>
          <cell r="C513" t="str">
            <v>114</v>
          </cell>
          <cell r="D513" t="str">
            <v>114014</v>
          </cell>
          <cell r="E513" t="str">
            <v>ساير حسابها و اسناد دريافتني</v>
          </cell>
          <cell r="F513" t="str">
            <v>سهام خريداري شده  پرسنل</v>
          </cell>
          <cell r="G513" t="str">
            <v>300169</v>
          </cell>
          <cell r="H513" t="str">
            <v>منظر خسروشاهي اميرعلي</v>
          </cell>
          <cell r="P513" t="str">
            <v>610</v>
          </cell>
        </row>
        <row r="514">
          <cell r="A514">
            <v>6100</v>
          </cell>
          <cell r="B514" t="str">
            <v>114014300090</v>
          </cell>
          <cell r="C514" t="str">
            <v>114</v>
          </cell>
          <cell r="D514" t="str">
            <v>114014</v>
          </cell>
          <cell r="E514" t="str">
            <v>ساير حسابها و اسناد دريافتني</v>
          </cell>
          <cell r="F514" t="str">
            <v>سهام خريداري شده  پرسنل</v>
          </cell>
          <cell r="G514" t="str">
            <v>300090</v>
          </cell>
          <cell r="H514" t="str">
            <v>شايان مهر ابراهيم</v>
          </cell>
          <cell r="P514" t="str">
            <v>610</v>
          </cell>
        </row>
        <row r="515">
          <cell r="A515">
            <v>6100</v>
          </cell>
          <cell r="B515" t="str">
            <v>114014300216</v>
          </cell>
          <cell r="C515" t="str">
            <v>114</v>
          </cell>
          <cell r="D515" t="str">
            <v>114014</v>
          </cell>
          <cell r="E515" t="str">
            <v>ساير حسابها و اسناد دريافتني</v>
          </cell>
          <cell r="F515" t="str">
            <v>سهام خريداري شده  پرسنل</v>
          </cell>
          <cell r="G515" t="str">
            <v>300216</v>
          </cell>
          <cell r="H515" t="str">
            <v>علي زاده اقبالي نژاد محمدباقر</v>
          </cell>
          <cell r="P515" t="str">
            <v>610</v>
          </cell>
        </row>
        <row r="516">
          <cell r="A516">
            <v>6100</v>
          </cell>
          <cell r="B516" t="str">
            <v>114014300181</v>
          </cell>
          <cell r="C516" t="str">
            <v>114</v>
          </cell>
          <cell r="D516" t="str">
            <v>114014</v>
          </cell>
          <cell r="E516" t="str">
            <v>ساير حسابها و اسناد دريافتني</v>
          </cell>
          <cell r="F516" t="str">
            <v>سهام خريداري شده  پرسنل</v>
          </cell>
          <cell r="G516" t="str">
            <v>300181</v>
          </cell>
          <cell r="H516" t="str">
            <v>وظيفه واثق مهدي</v>
          </cell>
          <cell r="P516" t="str">
            <v>610</v>
          </cell>
        </row>
        <row r="517">
          <cell r="A517">
            <v>6100</v>
          </cell>
          <cell r="B517" t="str">
            <v>114014300215</v>
          </cell>
          <cell r="C517" t="str">
            <v>114</v>
          </cell>
          <cell r="D517" t="str">
            <v>114014</v>
          </cell>
          <cell r="E517" t="str">
            <v>ساير حسابها و اسناد دريافتني</v>
          </cell>
          <cell r="F517" t="str">
            <v>سهام خريداري شده  پرسنل</v>
          </cell>
          <cell r="G517" t="str">
            <v>300215</v>
          </cell>
          <cell r="H517" t="str">
            <v>هژبر جواد</v>
          </cell>
          <cell r="P517" t="str">
            <v>610</v>
          </cell>
        </row>
        <row r="518">
          <cell r="A518">
            <v>6100</v>
          </cell>
          <cell r="B518" t="str">
            <v>114014300306</v>
          </cell>
          <cell r="C518" t="str">
            <v>114</v>
          </cell>
          <cell r="D518" t="str">
            <v>114014</v>
          </cell>
          <cell r="E518" t="str">
            <v>ساير حسابها و اسناد دريافتني</v>
          </cell>
          <cell r="F518" t="str">
            <v>سهام خريداري شده  پرسنل</v>
          </cell>
          <cell r="G518" t="str">
            <v>300306</v>
          </cell>
          <cell r="H518" t="str">
            <v>نوري بهروز</v>
          </cell>
          <cell r="P518" t="str">
            <v>610</v>
          </cell>
        </row>
        <row r="519">
          <cell r="A519">
            <v>6100</v>
          </cell>
          <cell r="B519" t="str">
            <v>114014300307</v>
          </cell>
          <cell r="C519" t="str">
            <v>114</v>
          </cell>
          <cell r="D519" t="str">
            <v>114014</v>
          </cell>
          <cell r="E519" t="str">
            <v>ساير حسابها و اسناد دريافتني</v>
          </cell>
          <cell r="F519" t="str">
            <v>سهام خريداري شده  پرسنل</v>
          </cell>
          <cell r="G519" t="str">
            <v>300307</v>
          </cell>
          <cell r="H519" t="str">
            <v>سعيدي قراملكي حسين</v>
          </cell>
          <cell r="P519" t="str">
            <v>610</v>
          </cell>
        </row>
        <row r="520">
          <cell r="A520">
            <v>6100</v>
          </cell>
          <cell r="B520" t="str">
            <v>114014300219</v>
          </cell>
          <cell r="C520" t="str">
            <v>114</v>
          </cell>
          <cell r="D520" t="str">
            <v>114014</v>
          </cell>
          <cell r="E520" t="str">
            <v>ساير حسابها و اسناد دريافتني</v>
          </cell>
          <cell r="F520" t="str">
            <v>سهام خريداري شده  پرسنل</v>
          </cell>
          <cell r="G520" t="str">
            <v>300219</v>
          </cell>
          <cell r="H520" t="str">
            <v>سلماني كريم</v>
          </cell>
          <cell r="P520" t="str">
            <v>610</v>
          </cell>
        </row>
        <row r="521">
          <cell r="A521">
            <v>6100</v>
          </cell>
          <cell r="B521" t="str">
            <v>114014300222</v>
          </cell>
          <cell r="C521" t="str">
            <v>114</v>
          </cell>
          <cell r="D521" t="str">
            <v>114014</v>
          </cell>
          <cell r="E521" t="str">
            <v>ساير حسابها و اسناد دريافتني</v>
          </cell>
          <cell r="F521" t="str">
            <v>سهام خريداري شده  پرسنل</v>
          </cell>
          <cell r="G521" t="str">
            <v>300222</v>
          </cell>
          <cell r="H521" t="str">
            <v>شكري احمد</v>
          </cell>
          <cell r="P521" t="str">
            <v>610</v>
          </cell>
        </row>
        <row r="522">
          <cell r="A522">
            <v>6100</v>
          </cell>
          <cell r="B522" t="str">
            <v>114014300208</v>
          </cell>
          <cell r="C522" t="str">
            <v>114</v>
          </cell>
          <cell r="D522" t="str">
            <v>114014</v>
          </cell>
          <cell r="E522" t="str">
            <v>ساير حسابها و اسناد دريافتني</v>
          </cell>
          <cell r="F522" t="str">
            <v>سهام خريداري شده  پرسنل</v>
          </cell>
          <cell r="G522" t="str">
            <v>300208</v>
          </cell>
          <cell r="H522" t="str">
            <v>جعفرزاده رسول</v>
          </cell>
          <cell r="P522" t="str">
            <v>610</v>
          </cell>
        </row>
        <row r="523">
          <cell r="A523">
            <v>6100</v>
          </cell>
          <cell r="B523" t="str">
            <v>114014300066</v>
          </cell>
          <cell r="C523" t="str">
            <v>114</v>
          </cell>
          <cell r="D523" t="str">
            <v>114014</v>
          </cell>
          <cell r="E523" t="str">
            <v>ساير حسابها و اسناد دريافتني</v>
          </cell>
          <cell r="F523" t="str">
            <v>سهام خريداري شده  پرسنل</v>
          </cell>
          <cell r="G523" t="str">
            <v>300066</v>
          </cell>
          <cell r="H523" t="str">
            <v>نيرومند يعقوب</v>
          </cell>
          <cell r="P523" t="str">
            <v>610</v>
          </cell>
        </row>
        <row r="524">
          <cell r="A524">
            <v>6100</v>
          </cell>
          <cell r="B524" t="str">
            <v>114014300001</v>
          </cell>
          <cell r="C524" t="str">
            <v>114</v>
          </cell>
          <cell r="D524" t="str">
            <v>114014</v>
          </cell>
          <cell r="E524" t="str">
            <v>ساير حسابها و اسناد دريافتني</v>
          </cell>
          <cell r="F524" t="str">
            <v>سهام خريداري شده  پرسنل</v>
          </cell>
          <cell r="G524" t="str">
            <v>300001</v>
          </cell>
          <cell r="H524" t="str">
            <v>فتاحي رسول</v>
          </cell>
          <cell r="P524" t="str">
            <v>610</v>
          </cell>
        </row>
        <row r="525">
          <cell r="A525">
            <v>6100</v>
          </cell>
          <cell r="B525" t="str">
            <v>114014300104</v>
          </cell>
          <cell r="C525" t="str">
            <v>114</v>
          </cell>
          <cell r="D525" t="str">
            <v>114014</v>
          </cell>
          <cell r="E525" t="str">
            <v>ساير حسابها و اسناد دريافتني</v>
          </cell>
          <cell r="F525" t="str">
            <v>سهام خريداري شده  پرسنل</v>
          </cell>
          <cell r="G525" t="str">
            <v>300104</v>
          </cell>
          <cell r="H525" t="str">
            <v>پور گل محمد جواد</v>
          </cell>
          <cell r="P525" t="str">
            <v>610</v>
          </cell>
        </row>
        <row r="526">
          <cell r="A526">
            <v>6100</v>
          </cell>
          <cell r="B526" t="str">
            <v>114014300135</v>
          </cell>
          <cell r="C526" t="str">
            <v>114</v>
          </cell>
          <cell r="D526" t="str">
            <v>114014</v>
          </cell>
          <cell r="E526" t="str">
            <v>ساير حسابها و اسناد دريافتني</v>
          </cell>
          <cell r="F526" t="str">
            <v>سهام خريداري شده  پرسنل</v>
          </cell>
          <cell r="G526" t="str">
            <v>300135</v>
          </cell>
          <cell r="H526" t="str">
            <v>سيفي ديزناب ابراهيم</v>
          </cell>
          <cell r="P526" t="str">
            <v>610</v>
          </cell>
        </row>
        <row r="527">
          <cell r="A527">
            <v>6100</v>
          </cell>
          <cell r="B527" t="str">
            <v>114014300142</v>
          </cell>
          <cell r="C527" t="str">
            <v>114</v>
          </cell>
          <cell r="D527" t="str">
            <v>114014</v>
          </cell>
          <cell r="E527" t="str">
            <v>ساير حسابها و اسناد دريافتني</v>
          </cell>
          <cell r="F527" t="str">
            <v>سهام خريداري شده  پرسنل</v>
          </cell>
          <cell r="G527" t="str">
            <v>300142</v>
          </cell>
          <cell r="H527" t="str">
            <v>فروتني قهرماني احمد</v>
          </cell>
          <cell r="P527" t="str">
            <v>610</v>
          </cell>
        </row>
        <row r="528">
          <cell r="A528">
            <v>6100</v>
          </cell>
          <cell r="B528" t="str">
            <v>114014300223</v>
          </cell>
          <cell r="C528" t="str">
            <v>114</v>
          </cell>
          <cell r="D528" t="str">
            <v>114014</v>
          </cell>
          <cell r="E528" t="str">
            <v>ساير حسابها و اسناد دريافتني</v>
          </cell>
          <cell r="F528" t="str">
            <v>سهام خريداري شده  پرسنل</v>
          </cell>
          <cell r="G528" t="str">
            <v>300223</v>
          </cell>
          <cell r="H528" t="str">
            <v>حسيني ميرصمد</v>
          </cell>
          <cell r="P528" t="str">
            <v>610</v>
          </cell>
        </row>
        <row r="529">
          <cell r="A529">
            <v>6100</v>
          </cell>
          <cell r="B529" t="str">
            <v>114014300052</v>
          </cell>
          <cell r="C529" t="str">
            <v>114</v>
          </cell>
          <cell r="D529" t="str">
            <v>114014</v>
          </cell>
          <cell r="E529" t="str">
            <v>ساير حسابها و اسناد دريافتني</v>
          </cell>
          <cell r="F529" t="str">
            <v>سهام خريداري شده  پرسنل</v>
          </cell>
          <cell r="G529" t="str">
            <v>300052</v>
          </cell>
          <cell r="H529" t="str">
            <v>بخش پور خيراله</v>
          </cell>
          <cell r="P529" t="str">
            <v>610</v>
          </cell>
        </row>
        <row r="530">
          <cell r="A530">
            <v>6100</v>
          </cell>
          <cell r="B530" t="str">
            <v>114014300234</v>
          </cell>
          <cell r="C530" t="str">
            <v>114</v>
          </cell>
          <cell r="D530" t="str">
            <v>114014</v>
          </cell>
          <cell r="E530" t="str">
            <v>ساير حسابها و اسناد دريافتني</v>
          </cell>
          <cell r="F530" t="str">
            <v>سهام خريداري شده  پرسنل</v>
          </cell>
          <cell r="G530" t="str">
            <v>300234</v>
          </cell>
          <cell r="H530" t="str">
            <v>عبداله ميرشكارلو عليرضا</v>
          </cell>
          <cell r="P530" t="str">
            <v>610</v>
          </cell>
        </row>
        <row r="531">
          <cell r="A531">
            <v>6100</v>
          </cell>
          <cell r="B531" t="str">
            <v>114014300005</v>
          </cell>
          <cell r="C531" t="str">
            <v>114</v>
          </cell>
          <cell r="D531" t="str">
            <v>114014</v>
          </cell>
          <cell r="E531" t="str">
            <v>ساير حسابها و اسناد دريافتني</v>
          </cell>
          <cell r="F531" t="str">
            <v>سهام خريداري شده  پرسنل</v>
          </cell>
          <cell r="G531" t="str">
            <v>300005</v>
          </cell>
          <cell r="H531" t="str">
            <v>زمانلو محمد رضا</v>
          </cell>
          <cell r="P531" t="str">
            <v>610</v>
          </cell>
        </row>
        <row r="532">
          <cell r="A532">
            <v>6100</v>
          </cell>
          <cell r="B532" t="str">
            <v>114014300254</v>
          </cell>
          <cell r="C532" t="str">
            <v>114</v>
          </cell>
          <cell r="D532" t="str">
            <v>114014</v>
          </cell>
          <cell r="E532" t="str">
            <v>ساير حسابها و اسناد دريافتني</v>
          </cell>
          <cell r="F532" t="str">
            <v>سهام خريداري شده  پرسنل</v>
          </cell>
          <cell r="G532" t="str">
            <v>300254</v>
          </cell>
          <cell r="H532" t="str">
            <v>زمانلو مهدي</v>
          </cell>
          <cell r="P532" t="str">
            <v>610</v>
          </cell>
        </row>
        <row r="533">
          <cell r="A533">
            <v>6100</v>
          </cell>
          <cell r="B533" t="str">
            <v>114014300154</v>
          </cell>
          <cell r="C533" t="str">
            <v>114</v>
          </cell>
          <cell r="D533" t="str">
            <v>114014</v>
          </cell>
          <cell r="E533" t="str">
            <v>ساير حسابها و اسناد دريافتني</v>
          </cell>
          <cell r="F533" t="str">
            <v>سهام خريداري شده  پرسنل</v>
          </cell>
          <cell r="G533" t="str">
            <v>300154</v>
          </cell>
          <cell r="H533" t="str">
            <v>زارعي ارزيل مصطفي</v>
          </cell>
          <cell r="P533" t="str">
            <v>610</v>
          </cell>
        </row>
        <row r="534">
          <cell r="A534">
            <v>6100</v>
          </cell>
          <cell r="B534" t="str">
            <v>114014300257</v>
          </cell>
          <cell r="C534" t="str">
            <v>114</v>
          </cell>
          <cell r="D534" t="str">
            <v>114014</v>
          </cell>
          <cell r="E534" t="str">
            <v>ساير حسابها و اسناد دريافتني</v>
          </cell>
          <cell r="F534" t="str">
            <v>سهام خريداري شده  پرسنل</v>
          </cell>
          <cell r="G534" t="str">
            <v>300257</v>
          </cell>
          <cell r="H534" t="str">
            <v>برادران حسن زاده وحيد</v>
          </cell>
          <cell r="P534" t="str">
            <v>610</v>
          </cell>
        </row>
        <row r="535">
          <cell r="A535">
            <v>6100</v>
          </cell>
          <cell r="B535" t="str">
            <v>114014300085</v>
          </cell>
          <cell r="C535" t="str">
            <v>114</v>
          </cell>
          <cell r="D535" t="str">
            <v>114014</v>
          </cell>
          <cell r="E535" t="str">
            <v>ساير حسابها و اسناد دريافتني</v>
          </cell>
          <cell r="F535" t="str">
            <v>سهام خريداري شده  پرسنل</v>
          </cell>
          <cell r="G535" t="str">
            <v>300085</v>
          </cell>
          <cell r="H535" t="str">
            <v>جبارپور يوسف</v>
          </cell>
          <cell r="P535" t="str">
            <v>610</v>
          </cell>
        </row>
        <row r="536">
          <cell r="A536">
            <v>6100</v>
          </cell>
          <cell r="B536" t="str">
            <v>114014300101</v>
          </cell>
          <cell r="C536" t="str">
            <v>114</v>
          </cell>
          <cell r="D536" t="str">
            <v>114014</v>
          </cell>
          <cell r="E536" t="str">
            <v>ساير حسابها و اسناد دريافتني</v>
          </cell>
          <cell r="F536" t="str">
            <v>سهام خريداري شده  پرسنل</v>
          </cell>
          <cell r="G536" t="str">
            <v>300101</v>
          </cell>
          <cell r="H536" t="str">
            <v>شكري جليل</v>
          </cell>
          <cell r="P536" t="str">
            <v>610</v>
          </cell>
        </row>
        <row r="537">
          <cell r="A537">
            <v>6100</v>
          </cell>
          <cell r="B537" t="str">
            <v>114014300172</v>
          </cell>
          <cell r="C537" t="str">
            <v>114</v>
          </cell>
          <cell r="D537" t="str">
            <v>114014</v>
          </cell>
          <cell r="E537" t="str">
            <v>ساير حسابها و اسناد دريافتني</v>
          </cell>
          <cell r="F537" t="str">
            <v>سهام خريداري شده  پرسنل</v>
          </cell>
          <cell r="G537" t="str">
            <v>300172</v>
          </cell>
          <cell r="H537" t="str">
            <v>عليزاد پورسعيدي حامد</v>
          </cell>
          <cell r="P537" t="str">
            <v>610</v>
          </cell>
        </row>
        <row r="538">
          <cell r="A538">
            <v>6100</v>
          </cell>
          <cell r="B538" t="str">
            <v>114014300259</v>
          </cell>
          <cell r="C538" t="str">
            <v>114</v>
          </cell>
          <cell r="D538" t="str">
            <v>114014</v>
          </cell>
          <cell r="E538" t="str">
            <v>ساير حسابها و اسناد دريافتني</v>
          </cell>
          <cell r="F538" t="str">
            <v>سهام خريداري شده  پرسنل</v>
          </cell>
          <cell r="G538" t="str">
            <v>300259</v>
          </cell>
          <cell r="H538" t="str">
            <v>ميلي علي</v>
          </cell>
          <cell r="P538" t="str">
            <v>610</v>
          </cell>
        </row>
        <row r="539">
          <cell r="A539">
            <v>7300</v>
          </cell>
          <cell r="B539" t="str">
            <v>115001201101</v>
          </cell>
          <cell r="C539" t="str">
            <v>115</v>
          </cell>
          <cell r="D539" t="str">
            <v>115001</v>
          </cell>
          <cell r="E539" t="str">
            <v>موجودي مواد وكالا</v>
          </cell>
          <cell r="F539" t="str">
            <v>مواد اوليه</v>
          </cell>
          <cell r="G539" t="str">
            <v>201101</v>
          </cell>
          <cell r="H539" t="str">
            <v>انبار مواد اوليه</v>
          </cell>
          <cell r="P539" t="str">
            <v>730</v>
          </cell>
        </row>
        <row r="540">
          <cell r="A540">
            <v>7300</v>
          </cell>
          <cell r="B540" t="str">
            <v>115001201102</v>
          </cell>
          <cell r="C540" t="str">
            <v>115</v>
          </cell>
          <cell r="D540" t="str">
            <v>115001</v>
          </cell>
          <cell r="E540" t="str">
            <v>موجودي مواد وكالا</v>
          </cell>
          <cell r="F540" t="str">
            <v>مواد اوليه</v>
          </cell>
          <cell r="G540" t="str">
            <v>201102</v>
          </cell>
          <cell r="H540" t="str">
            <v>انبار استاندارد</v>
          </cell>
          <cell r="P540" t="str">
            <v>730</v>
          </cell>
        </row>
        <row r="541">
          <cell r="A541">
            <v>7200</v>
          </cell>
          <cell r="B541" t="str">
            <v>115002205000</v>
          </cell>
          <cell r="C541" t="str">
            <v>115</v>
          </cell>
          <cell r="D541" t="str">
            <v>115002</v>
          </cell>
          <cell r="E541" t="str">
            <v>موجودي مواد وكالا</v>
          </cell>
          <cell r="F541" t="str">
            <v>كالاي در جريان ساخت</v>
          </cell>
          <cell r="G541" t="str">
            <v>205000</v>
          </cell>
          <cell r="H541" t="str">
            <v>کليپر پرايد</v>
          </cell>
          <cell r="P541" t="str">
            <v>720</v>
          </cell>
        </row>
        <row r="542">
          <cell r="A542">
            <v>7200</v>
          </cell>
          <cell r="B542" t="str">
            <v>115002205020</v>
          </cell>
          <cell r="C542" t="str">
            <v>115</v>
          </cell>
          <cell r="D542" t="str">
            <v>115002</v>
          </cell>
          <cell r="E542" t="str">
            <v>موجودي مواد وكالا</v>
          </cell>
          <cell r="F542" t="str">
            <v>كالاي در جريان ساخت</v>
          </cell>
          <cell r="G542" t="str">
            <v>205020</v>
          </cell>
          <cell r="H542" t="str">
            <v>سيلندر ترمز عقب نيسان</v>
          </cell>
          <cell r="P542" t="str">
            <v>720</v>
          </cell>
        </row>
        <row r="543">
          <cell r="A543">
            <v>7200</v>
          </cell>
          <cell r="B543" t="str">
            <v>115002205030</v>
          </cell>
          <cell r="C543" t="str">
            <v>115</v>
          </cell>
          <cell r="D543" t="str">
            <v>115002</v>
          </cell>
          <cell r="E543" t="str">
            <v>موجودي مواد وكالا</v>
          </cell>
          <cell r="F543" t="str">
            <v>كالاي در جريان ساخت</v>
          </cell>
          <cell r="G543" t="str">
            <v>205030</v>
          </cell>
          <cell r="H543" t="str">
            <v>گيج و خدمات سفارش مشتريان</v>
          </cell>
          <cell r="P543" t="str">
            <v>720</v>
          </cell>
        </row>
        <row r="544">
          <cell r="A544">
            <v>7200</v>
          </cell>
          <cell r="B544" t="str">
            <v>115002205010</v>
          </cell>
          <cell r="C544" t="str">
            <v>115</v>
          </cell>
          <cell r="D544" t="str">
            <v>115002</v>
          </cell>
          <cell r="E544" t="str">
            <v>موجودي مواد وكالا</v>
          </cell>
          <cell r="F544" t="str">
            <v>كالاي در جريان ساخت</v>
          </cell>
          <cell r="G544" t="str">
            <v>205010</v>
          </cell>
          <cell r="H544" t="str">
            <v>سيلندر ترمز جلوي نيسان</v>
          </cell>
          <cell r="P544" t="str">
            <v>720</v>
          </cell>
        </row>
        <row r="545">
          <cell r="A545">
            <v>7200</v>
          </cell>
          <cell r="B545" t="str">
            <v>115002205040</v>
          </cell>
          <cell r="C545" t="str">
            <v>115</v>
          </cell>
          <cell r="D545" t="str">
            <v>115002</v>
          </cell>
          <cell r="E545" t="str">
            <v>موجودي مواد وكالا</v>
          </cell>
          <cell r="F545" t="str">
            <v>كالاي در جريان ساخت</v>
          </cell>
          <cell r="G545" t="str">
            <v>205040</v>
          </cell>
          <cell r="H545" t="str">
            <v>كليپر تيبا</v>
          </cell>
          <cell r="P545" t="str">
            <v>720</v>
          </cell>
        </row>
        <row r="546">
          <cell r="A546">
            <v>7200</v>
          </cell>
          <cell r="B546" t="str">
            <v>115002205031</v>
          </cell>
          <cell r="C546" t="str">
            <v>115</v>
          </cell>
          <cell r="D546" t="str">
            <v>115002</v>
          </cell>
          <cell r="E546" t="str">
            <v>موجودي مواد وكالا</v>
          </cell>
          <cell r="F546" t="str">
            <v>كالاي در جريان ساخت</v>
          </cell>
          <cell r="G546" t="str">
            <v>205031</v>
          </cell>
          <cell r="H546" t="str">
            <v>گيج و خدمات سفارش داخل</v>
          </cell>
          <cell r="P546" t="str">
            <v>720</v>
          </cell>
        </row>
        <row r="547">
          <cell r="A547">
            <v>7100</v>
          </cell>
          <cell r="B547" t="str">
            <v>115003</v>
          </cell>
          <cell r="C547" t="str">
            <v>115</v>
          </cell>
          <cell r="D547" t="str">
            <v>115003</v>
          </cell>
          <cell r="E547" t="str">
            <v>موجودي مواد وكالا</v>
          </cell>
          <cell r="F547" t="str">
            <v>كالاي ساخته شده(محصول)</v>
          </cell>
          <cell r="G547" t="str">
            <v/>
          </cell>
          <cell r="H547" t="str">
            <v/>
          </cell>
          <cell r="P547" t="str">
            <v>710</v>
          </cell>
        </row>
        <row r="548">
          <cell r="A548">
            <v>7800</v>
          </cell>
          <cell r="B548" t="str">
            <v>115004201110</v>
          </cell>
          <cell r="C548" t="str">
            <v>115</v>
          </cell>
          <cell r="D548" t="str">
            <v>115004</v>
          </cell>
          <cell r="E548" t="str">
            <v>موجودي مواد وكالا</v>
          </cell>
          <cell r="F548" t="str">
            <v>ساير موجوديها</v>
          </cell>
          <cell r="G548" t="str">
            <v>201110</v>
          </cell>
          <cell r="H548" t="str">
            <v>موجودي کالاي ورودي</v>
          </cell>
          <cell r="P548" t="str">
            <v>780</v>
          </cell>
        </row>
        <row r="549">
          <cell r="A549">
            <v>7400</v>
          </cell>
          <cell r="B549" t="str">
            <v>115004201111</v>
          </cell>
          <cell r="C549" t="str">
            <v>115</v>
          </cell>
          <cell r="D549" t="str">
            <v>115004</v>
          </cell>
          <cell r="E549" t="str">
            <v>موجودي مواد وكالا</v>
          </cell>
          <cell r="F549" t="str">
            <v>ساير موجوديها</v>
          </cell>
          <cell r="G549" t="str">
            <v>201111</v>
          </cell>
          <cell r="H549" t="str">
            <v>انبار توزيع ابزا ر</v>
          </cell>
          <cell r="P549" t="str">
            <v>740</v>
          </cell>
        </row>
        <row r="550">
          <cell r="A550">
            <v>7400</v>
          </cell>
          <cell r="B550" t="str">
            <v>115004201104</v>
          </cell>
          <cell r="C550" t="str">
            <v>115</v>
          </cell>
          <cell r="D550" t="str">
            <v>115004</v>
          </cell>
          <cell r="E550" t="str">
            <v>موجودي مواد وكالا</v>
          </cell>
          <cell r="F550" t="str">
            <v>ساير موجوديها</v>
          </cell>
          <cell r="G550" t="str">
            <v>201104</v>
          </cell>
          <cell r="H550" t="str">
            <v>انبار ابزار</v>
          </cell>
          <cell r="P550" t="str">
            <v>740</v>
          </cell>
        </row>
        <row r="551">
          <cell r="A551">
            <v>7500</v>
          </cell>
          <cell r="B551" t="str">
            <v>115004201103</v>
          </cell>
          <cell r="C551" t="str">
            <v>115</v>
          </cell>
          <cell r="D551" t="str">
            <v>115004</v>
          </cell>
          <cell r="E551" t="str">
            <v>موجودي مواد وكالا</v>
          </cell>
          <cell r="F551" t="str">
            <v>ساير موجوديها</v>
          </cell>
          <cell r="G551" t="str">
            <v>201103</v>
          </cell>
          <cell r="H551" t="str">
            <v>انبار مصرفي</v>
          </cell>
          <cell r="P551" t="str">
            <v>750</v>
          </cell>
        </row>
        <row r="552">
          <cell r="A552">
            <v>7400</v>
          </cell>
          <cell r="B552" t="str">
            <v>115004201109</v>
          </cell>
          <cell r="C552" t="str">
            <v>115</v>
          </cell>
          <cell r="D552" t="str">
            <v>115004</v>
          </cell>
          <cell r="E552" t="str">
            <v>موجودي مواد وكالا</v>
          </cell>
          <cell r="F552" t="str">
            <v>ساير موجوديها</v>
          </cell>
          <cell r="G552" t="str">
            <v>201109</v>
          </cell>
          <cell r="H552" t="str">
            <v>انبار قطعات يدكي ماشين آلات</v>
          </cell>
          <cell r="P552" t="str">
            <v>740</v>
          </cell>
        </row>
        <row r="553">
          <cell r="A553">
            <v>7501</v>
          </cell>
          <cell r="B553" t="str">
            <v>115004101238</v>
          </cell>
          <cell r="C553" t="str">
            <v>115</v>
          </cell>
          <cell r="D553" t="str">
            <v>115004</v>
          </cell>
          <cell r="E553" t="str">
            <v>موجودي مواد وكالا</v>
          </cell>
          <cell r="F553" t="str">
            <v>ساير موجوديها</v>
          </cell>
          <cell r="G553" t="str">
            <v>101238</v>
          </cell>
          <cell r="H553" t="str">
            <v>شرکت ريخته گري تراکتورسازي ايران(سهامي عام)</v>
          </cell>
          <cell r="P553" t="str">
            <v>750</v>
          </cell>
        </row>
        <row r="554">
          <cell r="A554">
            <v>7501</v>
          </cell>
          <cell r="B554" t="str">
            <v>115004101278</v>
          </cell>
          <cell r="C554" t="str">
            <v>115</v>
          </cell>
          <cell r="D554" t="str">
            <v>115004</v>
          </cell>
          <cell r="E554" t="str">
            <v>موجودي مواد وكالا</v>
          </cell>
          <cell r="F554" t="str">
            <v>ساير موجوديها</v>
          </cell>
          <cell r="G554" t="str">
            <v>101278</v>
          </cell>
          <cell r="H554" t="str">
            <v>صنايع لاستيک ممتاز تهران</v>
          </cell>
          <cell r="P554" t="str">
            <v>750</v>
          </cell>
        </row>
        <row r="555">
          <cell r="A555">
            <v>7502</v>
          </cell>
          <cell r="B555" t="str">
            <v>115005</v>
          </cell>
          <cell r="C555" t="str">
            <v>115</v>
          </cell>
          <cell r="D555" t="str">
            <v>115005</v>
          </cell>
          <cell r="E555" t="str">
            <v>موجودي مواد وكالا</v>
          </cell>
          <cell r="F555" t="str">
            <v>اسكرپ</v>
          </cell>
          <cell r="G555" t="str">
            <v/>
          </cell>
          <cell r="H555" t="str">
            <v/>
          </cell>
          <cell r="P555" t="str">
            <v>750</v>
          </cell>
        </row>
        <row r="556">
          <cell r="A556">
            <v>7600</v>
          </cell>
          <cell r="B556" t="str">
            <v>115006101659</v>
          </cell>
          <cell r="C556" t="str">
            <v>115</v>
          </cell>
          <cell r="D556" t="str">
            <v>115006</v>
          </cell>
          <cell r="E556" t="str">
            <v>موجودي مواد وكالا</v>
          </cell>
          <cell r="F556" t="str">
            <v>كالاي اماني  ما نزد ديگران</v>
          </cell>
          <cell r="G556" t="str">
            <v>101659</v>
          </cell>
          <cell r="H556" t="str">
            <v>آبكاري آريا</v>
          </cell>
          <cell r="P556" t="str">
            <v>760</v>
          </cell>
        </row>
        <row r="557">
          <cell r="A557">
            <v>7600</v>
          </cell>
          <cell r="B557" t="str">
            <v>115006101818</v>
          </cell>
          <cell r="C557" t="str">
            <v>115</v>
          </cell>
          <cell r="D557" t="str">
            <v>115006</v>
          </cell>
          <cell r="E557" t="str">
            <v>موجودي مواد وكالا</v>
          </cell>
          <cell r="F557" t="str">
            <v>كالاي اماني  ما نزد ديگران</v>
          </cell>
          <cell r="G557" t="str">
            <v>101818</v>
          </cell>
          <cell r="H557" t="str">
            <v>آبكاري صدف</v>
          </cell>
          <cell r="P557" t="str">
            <v>760</v>
          </cell>
        </row>
        <row r="558">
          <cell r="A558">
            <v>7600</v>
          </cell>
          <cell r="B558" t="str">
            <v>115006101001</v>
          </cell>
          <cell r="C558" t="str">
            <v>115</v>
          </cell>
          <cell r="D558" t="str">
            <v>115006</v>
          </cell>
          <cell r="E558" t="str">
            <v>موجودي مواد وكالا</v>
          </cell>
          <cell r="F558" t="str">
            <v>كالاي اماني  ما نزد ديگران</v>
          </cell>
          <cell r="G558" t="str">
            <v>101001</v>
          </cell>
          <cell r="H558" t="str">
            <v>شرکت مگا موتورفروش قطعات خودرو</v>
          </cell>
          <cell r="P558" t="str">
            <v>760</v>
          </cell>
        </row>
        <row r="559">
          <cell r="A559">
            <v>7600</v>
          </cell>
          <cell r="B559" t="str">
            <v>115006101912</v>
          </cell>
          <cell r="C559" t="str">
            <v>115</v>
          </cell>
          <cell r="D559" t="str">
            <v>115006</v>
          </cell>
          <cell r="E559" t="str">
            <v>موجودي مواد وكالا</v>
          </cell>
          <cell r="F559" t="str">
            <v>كالاي اماني  ما نزد ديگران</v>
          </cell>
          <cell r="G559" t="str">
            <v>101912</v>
          </cell>
          <cell r="H559" t="str">
            <v>آبكاري تكنو آب</v>
          </cell>
          <cell r="P559" t="str">
            <v>760</v>
          </cell>
        </row>
        <row r="560">
          <cell r="A560">
            <v>7600</v>
          </cell>
          <cell r="B560" t="str">
            <v>115006101813</v>
          </cell>
          <cell r="C560" t="str">
            <v>115</v>
          </cell>
          <cell r="D560" t="str">
            <v>115006</v>
          </cell>
          <cell r="E560" t="str">
            <v>موجودي مواد وكالا</v>
          </cell>
          <cell r="F560" t="str">
            <v>كالاي اماني  ما نزد ديگران</v>
          </cell>
          <cell r="G560" t="str">
            <v>101813</v>
          </cell>
          <cell r="H560" t="str">
            <v>شركت مبتكران صنايع نوين</v>
          </cell>
          <cell r="P560" t="str">
            <v>760</v>
          </cell>
        </row>
        <row r="561">
          <cell r="A561">
            <v>7600</v>
          </cell>
          <cell r="B561" t="str">
            <v>115006101903</v>
          </cell>
          <cell r="C561" t="str">
            <v>115</v>
          </cell>
          <cell r="D561" t="str">
            <v>115006</v>
          </cell>
          <cell r="E561" t="str">
            <v>موجودي مواد وكالا</v>
          </cell>
          <cell r="F561" t="str">
            <v>كالاي اماني  ما نزد ديگران</v>
          </cell>
          <cell r="G561" t="str">
            <v>101903</v>
          </cell>
          <cell r="H561" t="str">
            <v>شركت تكسان (تهران)</v>
          </cell>
          <cell r="P561" t="str">
            <v>760</v>
          </cell>
        </row>
        <row r="562">
          <cell r="A562">
            <v>7600</v>
          </cell>
          <cell r="B562" t="str">
            <v>115006101867</v>
          </cell>
          <cell r="C562" t="str">
            <v>115</v>
          </cell>
          <cell r="D562" t="str">
            <v>115006</v>
          </cell>
          <cell r="E562" t="str">
            <v>موجودي مواد وكالا</v>
          </cell>
          <cell r="F562" t="str">
            <v>كالاي اماني  ما نزد ديگران</v>
          </cell>
          <cell r="G562" t="str">
            <v>101867</v>
          </cell>
          <cell r="H562" t="str">
            <v>كارگاه كات فن آذر</v>
          </cell>
          <cell r="P562" t="str">
            <v>760</v>
          </cell>
        </row>
        <row r="563">
          <cell r="A563">
            <v>7600</v>
          </cell>
          <cell r="B563" t="str">
            <v>115006101517</v>
          </cell>
          <cell r="C563" t="str">
            <v>115</v>
          </cell>
          <cell r="D563" t="str">
            <v>115006</v>
          </cell>
          <cell r="E563" t="str">
            <v>موجودي مواد وكالا</v>
          </cell>
          <cell r="F563" t="str">
            <v>كالاي اماني  ما نزد ديگران</v>
          </cell>
          <cell r="G563" t="str">
            <v>101517</v>
          </cell>
          <cell r="H563" t="str">
            <v>كارگاه توليدي صنعتي امين (سنگزني امين)</v>
          </cell>
          <cell r="P563" t="str">
            <v>760</v>
          </cell>
        </row>
        <row r="564">
          <cell r="A564">
            <v>7600</v>
          </cell>
          <cell r="B564" t="str">
            <v>115006101251</v>
          </cell>
          <cell r="C564" t="str">
            <v>115</v>
          </cell>
          <cell r="D564" t="str">
            <v>115006</v>
          </cell>
          <cell r="E564" t="str">
            <v>موجودي مواد وكالا</v>
          </cell>
          <cell r="F564" t="str">
            <v>كالاي اماني  ما نزد ديگران</v>
          </cell>
          <cell r="G564" t="str">
            <v>101251</v>
          </cell>
          <cell r="H564" t="str">
            <v>كارگاه آبكاري لوكس</v>
          </cell>
          <cell r="P564" t="str">
            <v>760</v>
          </cell>
        </row>
        <row r="565">
          <cell r="A565">
            <v>7600</v>
          </cell>
          <cell r="B565" t="str">
            <v>115006101806</v>
          </cell>
          <cell r="C565" t="str">
            <v>115</v>
          </cell>
          <cell r="D565" t="str">
            <v>115006</v>
          </cell>
          <cell r="E565" t="str">
            <v>موجودي مواد وكالا</v>
          </cell>
          <cell r="F565" t="str">
            <v>كالاي اماني  ما نزد ديگران</v>
          </cell>
          <cell r="G565" t="str">
            <v>101806</v>
          </cell>
          <cell r="H565" t="str">
            <v>تراشكاري دقيق صنعت</v>
          </cell>
          <cell r="P565" t="str">
            <v>760</v>
          </cell>
        </row>
        <row r="566">
          <cell r="A566">
            <v>7600</v>
          </cell>
          <cell r="B566" t="str">
            <v>115006101259</v>
          </cell>
          <cell r="C566" t="str">
            <v>115</v>
          </cell>
          <cell r="D566" t="str">
            <v>115006</v>
          </cell>
          <cell r="E566" t="str">
            <v>موجودي مواد وكالا</v>
          </cell>
          <cell r="F566" t="str">
            <v>كالاي اماني  ما نزد ديگران</v>
          </cell>
          <cell r="G566" t="str">
            <v>101259</v>
          </cell>
          <cell r="H566" t="str">
            <v>كارگاه حسينپور خيري</v>
          </cell>
          <cell r="P566" t="str">
            <v>760</v>
          </cell>
        </row>
        <row r="567">
          <cell r="A567">
            <v>7600</v>
          </cell>
          <cell r="B567" t="str">
            <v>115006101835</v>
          </cell>
          <cell r="C567" t="str">
            <v>115</v>
          </cell>
          <cell r="D567" t="str">
            <v>115006</v>
          </cell>
          <cell r="E567" t="str">
            <v>موجودي مواد وكالا</v>
          </cell>
          <cell r="F567" t="str">
            <v>كالاي اماني  ما نزد ديگران</v>
          </cell>
          <cell r="G567" t="str">
            <v>101835</v>
          </cell>
          <cell r="H567" t="str">
            <v>كارگاه فرامرزي</v>
          </cell>
          <cell r="P567" t="str">
            <v>760</v>
          </cell>
        </row>
        <row r="568">
          <cell r="A568">
            <v>7600</v>
          </cell>
          <cell r="B568" t="str">
            <v>115006101747</v>
          </cell>
          <cell r="C568" t="str">
            <v>115</v>
          </cell>
          <cell r="D568" t="str">
            <v>115006</v>
          </cell>
          <cell r="E568" t="str">
            <v>موجودي مواد وكالا</v>
          </cell>
          <cell r="F568" t="str">
            <v>كالاي اماني  ما نزد ديگران</v>
          </cell>
          <cell r="G568" t="str">
            <v>101747</v>
          </cell>
          <cell r="H568" t="str">
            <v>كارگاه پوريا صنعت</v>
          </cell>
          <cell r="P568" t="str">
            <v>760</v>
          </cell>
        </row>
        <row r="569">
          <cell r="A569">
            <v>7600</v>
          </cell>
          <cell r="B569" t="str">
            <v>115006101293</v>
          </cell>
          <cell r="C569" t="str">
            <v>115</v>
          </cell>
          <cell r="D569" t="str">
            <v>115006</v>
          </cell>
          <cell r="E569" t="str">
            <v>موجودي مواد وكالا</v>
          </cell>
          <cell r="F569" t="str">
            <v>كالاي اماني  ما نزد ديگران</v>
          </cell>
          <cell r="G569" t="str">
            <v>101293</v>
          </cell>
          <cell r="H569" t="str">
            <v>كارگاه المهدي</v>
          </cell>
          <cell r="P569" t="str">
            <v>760</v>
          </cell>
        </row>
        <row r="570">
          <cell r="A570">
            <v>7600</v>
          </cell>
          <cell r="B570" t="str">
            <v>115006101240</v>
          </cell>
          <cell r="C570" t="str">
            <v>115</v>
          </cell>
          <cell r="D570" t="str">
            <v>115006</v>
          </cell>
          <cell r="E570" t="str">
            <v>موجودي مواد وكالا</v>
          </cell>
          <cell r="F570" t="str">
            <v>كالاي اماني  ما نزد ديگران</v>
          </cell>
          <cell r="G570" t="str">
            <v>101240</v>
          </cell>
          <cell r="H570" t="str">
            <v>هنر گستر آذر</v>
          </cell>
          <cell r="P570" t="str">
            <v>760</v>
          </cell>
        </row>
        <row r="571">
          <cell r="A571">
            <v>7600</v>
          </cell>
          <cell r="B571" t="str">
            <v>115006101257</v>
          </cell>
          <cell r="C571" t="str">
            <v>115</v>
          </cell>
          <cell r="D571" t="str">
            <v>115006</v>
          </cell>
          <cell r="E571" t="str">
            <v>موجودي مواد وكالا</v>
          </cell>
          <cell r="F571" t="str">
            <v>كالاي اماني  ما نزد ديگران</v>
          </cell>
          <cell r="G571" t="str">
            <v>101257</v>
          </cell>
          <cell r="H571" t="str">
            <v>كارگاه فرجزاده</v>
          </cell>
          <cell r="P571" t="str">
            <v>760</v>
          </cell>
        </row>
        <row r="572">
          <cell r="A572">
            <v>7600</v>
          </cell>
          <cell r="B572" t="str">
            <v>115006101515</v>
          </cell>
          <cell r="C572" t="str">
            <v>115</v>
          </cell>
          <cell r="D572" t="str">
            <v>115006</v>
          </cell>
          <cell r="E572" t="str">
            <v>موجودي مواد وكالا</v>
          </cell>
          <cell r="F572" t="str">
            <v>كالاي اماني  ما نزد ديگران</v>
          </cell>
          <cell r="G572" t="str">
            <v>101515</v>
          </cell>
          <cell r="H572" t="str">
            <v>شرکت پارس صنعت تبريز</v>
          </cell>
          <cell r="P572" t="str">
            <v>760</v>
          </cell>
        </row>
        <row r="573">
          <cell r="A573">
            <v>7600</v>
          </cell>
          <cell r="B573" t="str">
            <v>115006101027</v>
          </cell>
          <cell r="C573" t="str">
            <v>115</v>
          </cell>
          <cell r="D573" t="str">
            <v>115006</v>
          </cell>
          <cell r="E573" t="str">
            <v>موجودي مواد وكالا</v>
          </cell>
          <cell r="F573" t="str">
            <v>كالاي اماني  ما نزد ديگران</v>
          </cell>
          <cell r="G573" t="str">
            <v>101027</v>
          </cell>
          <cell r="H573" t="str">
            <v>شرکت نساجي ايران</v>
          </cell>
          <cell r="P573" t="str">
            <v>760</v>
          </cell>
        </row>
        <row r="574">
          <cell r="A574">
            <v>7600</v>
          </cell>
          <cell r="B574" t="str">
            <v>115006101881</v>
          </cell>
          <cell r="C574" t="str">
            <v>115</v>
          </cell>
          <cell r="D574" t="str">
            <v>115006</v>
          </cell>
          <cell r="E574" t="str">
            <v>موجودي مواد وكالا</v>
          </cell>
          <cell r="F574" t="str">
            <v>كالاي اماني  ما نزد ديگران</v>
          </cell>
          <cell r="G574" t="str">
            <v>101881</v>
          </cell>
          <cell r="H574" t="str">
            <v>شركت مارال نقش آذربايجان</v>
          </cell>
          <cell r="P574" t="str">
            <v>760</v>
          </cell>
        </row>
        <row r="575">
          <cell r="A575">
            <v>7600</v>
          </cell>
          <cell r="B575" t="str">
            <v>115006101414</v>
          </cell>
          <cell r="C575" t="str">
            <v>115</v>
          </cell>
          <cell r="D575" t="str">
            <v>115006</v>
          </cell>
          <cell r="E575" t="str">
            <v>موجودي مواد وكالا</v>
          </cell>
          <cell r="F575" t="str">
            <v>كالاي اماني  ما نزد ديگران</v>
          </cell>
          <cell r="G575" t="str">
            <v>101414</v>
          </cell>
          <cell r="H575" t="str">
            <v>شركت آذردنده تبريز</v>
          </cell>
          <cell r="P575" t="str">
            <v>760</v>
          </cell>
        </row>
        <row r="576">
          <cell r="A576">
            <v>7600</v>
          </cell>
          <cell r="B576" t="str">
            <v>115006101916</v>
          </cell>
          <cell r="C576" t="str">
            <v>115</v>
          </cell>
          <cell r="D576" t="str">
            <v>115006</v>
          </cell>
          <cell r="E576" t="str">
            <v>موجودي مواد وكالا</v>
          </cell>
          <cell r="F576" t="str">
            <v>كالاي اماني  ما نزد ديگران</v>
          </cell>
          <cell r="G576" t="str">
            <v>101916</v>
          </cell>
          <cell r="H576" t="str">
            <v>شركت قطعه سازان ماد</v>
          </cell>
          <cell r="P576" t="str">
            <v>760</v>
          </cell>
        </row>
        <row r="577">
          <cell r="A577">
            <v>7600</v>
          </cell>
          <cell r="B577" t="str">
            <v>115006101686</v>
          </cell>
          <cell r="C577" t="str">
            <v>115</v>
          </cell>
          <cell r="D577" t="str">
            <v>115006</v>
          </cell>
          <cell r="E577" t="str">
            <v>موجودي مواد وكالا</v>
          </cell>
          <cell r="F577" t="str">
            <v>كالاي اماني  ما نزد ديگران</v>
          </cell>
          <cell r="G577" t="str">
            <v>101686</v>
          </cell>
          <cell r="H577" t="str">
            <v>شركت فن گستر</v>
          </cell>
          <cell r="P577" t="str">
            <v>760</v>
          </cell>
        </row>
        <row r="578">
          <cell r="A578">
            <v>7600</v>
          </cell>
          <cell r="B578" t="str">
            <v>115006101264</v>
          </cell>
          <cell r="C578" t="str">
            <v>115</v>
          </cell>
          <cell r="D578" t="str">
            <v>115006</v>
          </cell>
          <cell r="E578" t="str">
            <v>موجودي مواد وكالا</v>
          </cell>
          <cell r="F578" t="str">
            <v>كالاي اماني  ما نزد ديگران</v>
          </cell>
          <cell r="G578" t="str">
            <v>101264</v>
          </cell>
          <cell r="H578" t="str">
            <v>گروه توليدي وصنعتي قطعه فرم</v>
          </cell>
          <cell r="P578" t="str">
            <v>760</v>
          </cell>
        </row>
        <row r="579">
          <cell r="A579">
            <v>7600</v>
          </cell>
          <cell r="B579" t="str">
            <v>115006101607</v>
          </cell>
          <cell r="C579" t="str">
            <v>115</v>
          </cell>
          <cell r="D579" t="str">
            <v>115006</v>
          </cell>
          <cell r="E579" t="str">
            <v>موجودي مواد وكالا</v>
          </cell>
          <cell r="F579" t="str">
            <v>كالاي اماني  ما نزد ديگران</v>
          </cell>
          <cell r="G579" t="str">
            <v>101607</v>
          </cell>
          <cell r="H579" t="str">
            <v>كارگاه صنعتي پالاديم</v>
          </cell>
          <cell r="P579" t="str">
            <v>760</v>
          </cell>
        </row>
        <row r="580">
          <cell r="A580">
            <v>7600</v>
          </cell>
          <cell r="B580" t="str">
            <v>115006101827</v>
          </cell>
          <cell r="C580" t="str">
            <v>115</v>
          </cell>
          <cell r="D580" t="str">
            <v>115006</v>
          </cell>
          <cell r="E580" t="str">
            <v>موجودي مواد وكالا</v>
          </cell>
          <cell r="F580" t="str">
            <v>كالاي اماني  ما نزد ديگران</v>
          </cell>
          <cell r="G580" t="str">
            <v>101827</v>
          </cell>
          <cell r="H580" t="str">
            <v>گروه صنعتي آذر پارت</v>
          </cell>
          <cell r="P580" t="str">
            <v>760</v>
          </cell>
        </row>
        <row r="581">
          <cell r="A581">
            <v>7600</v>
          </cell>
          <cell r="B581" t="str">
            <v>115006101939</v>
          </cell>
          <cell r="C581" t="str">
            <v>115</v>
          </cell>
          <cell r="D581" t="str">
            <v>115006</v>
          </cell>
          <cell r="E581" t="str">
            <v>موجودي مواد وكالا</v>
          </cell>
          <cell r="F581" t="str">
            <v>كالاي اماني  ما نزد ديگران</v>
          </cell>
          <cell r="G581" t="str">
            <v>101939</v>
          </cell>
          <cell r="H581" t="str">
            <v>تراش فرز اتحاد</v>
          </cell>
          <cell r="P581" t="str">
            <v>760</v>
          </cell>
        </row>
        <row r="582">
          <cell r="A582">
            <v>7600</v>
          </cell>
          <cell r="B582" t="str">
            <v>115006101868</v>
          </cell>
          <cell r="C582" t="str">
            <v>115</v>
          </cell>
          <cell r="D582" t="str">
            <v>115006</v>
          </cell>
          <cell r="E582" t="str">
            <v>موجودي مواد وكالا</v>
          </cell>
          <cell r="F582" t="str">
            <v>كالاي اماني  ما نزد ديگران</v>
          </cell>
          <cell r="G582" t="str">
            <v>101868</v>
          </cell>
          <cell r="H582" t="str">
            <v>شركت كاوشگران صنعت تبريز</v>
          </cell>
          <cell r="P582" t="str">
            <v>760</v>
          </cell>
        </row>
        <row r="583">
          <cell r="A583">
            <v>7600</v>
          </cell>
          <cell r="B583" t="str">
            <v>115006101940</v>
          </cell>
          <cell r="C583" t="str">
            <v>115</v>
          </cell>
          <cell r="D583" t="str">
            <v>115006</v>
          </cell>
          <cell r="E583" t="str">
            <v>موجودي مواد وكالا</v>
          </cell>
          <cell r="F583" t="str">
            <v>كالاي اماني  ما نزد ديگران</v>
          </cell>
          <cell r="G583" t="str">
            <v>101940</v>
          </cell>
          <cell r="H583" t="str">
            <v>آرتا کويشگر تهران</v>
          </cell>
          <cell r="P583" t="str">
            <v>760</v>
          </cell>
        </row>
        <row r="584">
          <cell r="A584">
            <v>7600</v>
          </cell>
          <cell r="B584" t="str">
            <v>115006101941</v>
          </cell>
          <cell r="C584" t="str">
            <v>115</v>
          </cell>
          <cell r="D584" t="str">
            <v>115006</v>
          </cell>
          <cell r="E584" t="str">
            <v>موجودي مواد وكالا</v>
          </cell>
          <cell r="F584" t="str">
            <v>كالاي اماني  ما نزد ديگران</v>
          </cell>
          <cell r="G584" t="str">
            <v>101941</v>
          </cell>
          <cell r="H584" t="str">
            <v>تابان گستر پويا</v>
          </cell>
          <cell r="P584" t="str">
            <v>760</v>
          </cell>
        </row>
        <row r="585">
          <cell r="A585">
            <v>7600</v>
          </cell>
          <cell r="B585" t="str">
            <v>115006101679</v>
          </cell>
          <cell r="C585" t="str">
            <v>115</v>
          </cell>
          <cell r="D585" t="str">
            <v>115006</v>
          </cell>
          <cell r="E585" t="str">
            <v>موجودي مواد وكالا</v>
          </cell>
          <cell r="F585" t="str">
            <v>كالاي اماني  ما نزد ديگران</v>
          </cell>
          <cell r="G585" t="str">
            <v>101679</v>
          </cell>
          <cell r="H585" t="str">
            <v>شركت پارس لوجيك</v>
          </cell>
          <cell r="P585" t="str">
            <v>760</v>
          </cell>
        </row>
        <row r="586">
          <cell r="A586">
            <v>7600</v>
          </cell>
          <cell r="B586" t="str">
            <v>115006101523</v>
          </cell>
          <cell r="C586" t="str">
            <v>115</v>
          </cell>
          <cell r="D586" t="str">
            <v>115006</v>
          </cell>
          <cell r="E586" t="str">
            <v>موجودي مواد وكالا</v>
          </cell>
          <cell r="F586" t="str">
            <v>كالاي اماني  ما نزد ديگران</v>
          </cell>
          <cell r="G586" t="str">
            <v>101523</v>
          </cell>
          <cell r="H586" t="str">
            <v>شركت فن ناب</v>
          </cell>
          <cell r="P586" t="str">
            <v>760</v>
          </cell>
        </row>
        <row r="587">
          <cell r="A587">
            <v>7600</v>
          </cell>
          <cell r="B587" t="str">
            <v>115006101942</v>
          </cell>
          <cell r="C587" t="str">
            <v>115</v>
          </cell>
          <cell r="D587" t="str">
            <v>115006</v>
          </cell>
          <cell r="E587" t="str">
            <v>موجودي مواد وكالا</v>
          </cell>
          <cell r="F587" t="str">
            <v>كالاي اماني  ما نزد ديگران</v>
          </cell>
          <cell r="G587" t="str">
            <v>101942</v>
          </cell>
          <cell r="H587" t="str">
            <v>محور خودرو آذر</v>
          </cell>
          <cell r="P587" t="str">
            <v>760</v>
          </cell>
        </row>
        <row r="588">
          <cell r="A588">
            <v>7600</v>
          </cell>
          <cell r="B588" t="str">
            <v>115006101671</v>
          </cell>
          <cell r="C588" t="str">
            <v>115</v>
          </cell>
          <cell r="D588" t="str">
            <v>115006</v>
          </cell>
          <cell r="E588" t="str">
            <v>موجودي مواد وكالا</v>
          </cell>
          <cell r="F588" t="str">
            <v>كالاي اماني  ما نزد ديگران</v>
          </cell>
          <cell r="G588" t="str">
            <v>101671</v>
          </cell>
          <cell r="H588" t="str">
            <v>گروه صنعتي آذر ماكينا</v>
          </cell>
          <cell r="P588" t="str">
            <v>760</v>
          </cell>
        </row>
        <row r="589">
          <cell r="A589">
            <v>7600</v>
          </cell>
          <cell r="B589" t="str">
            <v>115006101901</v>
          </cell>
          <cell r="C589" t="str">
            <v>115</v>
          </cell>
          <cell r="D589" t="str">
            <v>115006</v>
          </cell>
          <cell r="E589" t="str">
            <v>موجودي مواد وكالا</v>
          </cell>
          <cell r="F589" t="str">
            <v>كالاي اماني  ما نزد ديگران</v>
          </cell>
          <cell r="G589" t="str">
            <v>101901</v>
          </cell>
          <cell r="H589" t="str">
            <v>شركت نسجه سازان</v>
          </cell>
          <cell r="P589" t="str">
            <v>760</v>
          </cell>
        </row>
        <row r="590">
          <cell r="A590">
            <v>7600</v>
          </cell>
          <cell r="B590" t="str">
            <v>115006101943</v>
          </cell>
          <cell r="C590" t="str">
            <v>115</v>
          </cell>
          <cell r="D590" t="str">
            <v>115006</v>
          </cell>
          <cell r="E590" t="str">
            <v>موجودي مواد وكالا</v>
          </cell>
          <cell r="F590" t="str">
            <v>كالاي اماني  ما نزد ديگران</v>
          </cell>
          <cell r="G590" t="str">
            <v>101943</v>
          </cell>
          <cell r="H590" t="str">
            <v>مپنا گستر الکترونيک</v>
          </cell>
          <cell r="P590" t="str">
            <v>760</v>
          </cell>
        </row>
        <row r="591">
          <cell r="A591">
            <v>7600</v>
          </cell>
          <cell r="B591" t="str">
            <v>115006101882</v>
          </cell>
          <cell r="C591" t="str">
            <v>115</v>
          </cell>
          <cell r="D591" t="str">
            <v>115006</v>
          </cell>
          <cell r="E591" t="str">
            <v>موجودي مواد وكالا</v>
          </cell>
          <cell r="F591" t="str">
            <v>كالاي اماني  ما نزد ديگران</v>
          </cell>
          <cell r="G591" t="str">
            <v>101882</v>
          </cell>
          <cell r="H591" t="str">
            <v>شركت فراگامان صنعت پايدار</v>
          </cell>
          <cell r="P591" t="str">
            <v>760</v>
          </cell>
        </row>
        <row r="592">
          <cell r="A592">
            <v>7600</v>
          </cell>
          <cell r="B592" t="str">
            <v>115006101707</v>
          </cell>
          <cell r="C592" t="str">
            <v>115</v>
          </cell>
          <cell r="D592" t="str">
            <v>115006</v>
          </cell>
          <cell r="E592" t="str">
            <v>موجودي مواد وكالا</v>
          </cell>
          <cell r="F592" t="str">
            <v>كالاي اماني  ما نزد ديگران</v>
          </cell>
          <cell r="G592" t="str">
            <v>101707</v>
          </cell>
          <cell r="H592" t="str">
            <v>شرکت آذربايجان صنعت</v>
          </cell>
          <cell r="P592" t="str">
            <v>760</v>
          </cell>
        </row>
        <row r="593">
          <cell r="A593">
            <v>7600</v>
          </cell>
          <cell r="B593" t="str">
            <v>115006101902</v>
          </cell>
          <cell r="C593" t="str">
            <v>115</v>
          </cell>
          <cell r="D593" t="str">
            <v>115006</v>
          </cell>
          <cell r="E593" t="str">
            <v>موجودي مواد وكالا</v>
          </cell>
          <cell r="F593" t="str">
            <v>كالاي اماني  ما نزد ديگران</v>
          </cell>
          <cell r="G593" t="str">
            <v>101902</v>
          </cell>
          <cell r="H593" t="str">
            <v>شركت تحول (اروميه)</v>
          </cell>
          <cell r="P593" t="str">
            <v>760</v>
          </cell>
        </row>
        <row r="594">
          <cell r="A594">
            <v>7600</v>
          </cell>
          <cell r="B594" t="str">
            <v>115006101900</v>
          </cell>
          <cell r="C594" t="str">
            <v>115</v>
          </cell>
          <cell r="D594" t="str">
            <v>115006</v>
          </cell>
          <cell r="E594" t="str">
            <v>موجودي مواد وكالا</v>
          </cell>
          <cell r="F594" t="str">
            <v>كالاي اماني  ما نزد ديگران</v>
          </cell>
          <cell r="G594" t="str">
            <v>101900</v>
          </cell>
          <cell r="H594" t="str">
            <v>شركت متاليك صنعت (توپچي)</v>
          </cell>
          <cell r="P594" t="str">
            <v>760</v>
          </cell>
        </row>
        <row r="595">
          <cell r="A595">
            <v>7600</v>
          </cell>
          <cell r="B595" t="str">
            <v>115006101676</v>
          </cell>
          <cell r="C595" t="str">
            <v>115</v>
          </cell>
          <cell r="D595" t="str">
            <v>115006</v>
          </cell>
          <cell r="E595" t="str">
            <v>موجودي مواد وكالا</v>
          </cell>
          <cell r="F595" t="str">
            <v>كالاي اماني  ما نزد ديگران</v>
          </cell>
          <cell r="G595" t="str">
            <v>101676</v>
          </cell>
          <cell r="H595" t="str">
            <v>طاها صنعت تبريز</v>
          </cell>
          <cell r="P595" t="str">
            <v>760</v>
          </cell>
        </row>
        <row r="596">
          <cell r="A596">
            <v>7600</v>
          </cell>
          <cell r="B596" t="str">
            <v>115006101708</v>
          </cell>
          <cell r="C596" t="str">
            <v>115</v>
          </cell>
          <cell r="D596" t="str">
            <v>115006</v>
          </cell>
          <cell r="E596" t="str">
            <v>موجودي مواد وكالا</v>
          </cell>
          <cell r="F596" t="str">
            <v>كالاي اماني  ما نزد ديگران</v>
          </cell>
          <cell r="G596" t="str">
            <v>101708</v>
          </cell>
          <cell r="H596" t="str">
            <v>كارگاه شابلون .</v>
          </cell>
          <cell r="P596" t="str">
            <v>760</v>
          </cell>
        </row>
        <row r="597">
          <cell r="A597">
            <v>7600</v>
          </cell>
          <cell r="B597" t="str">
            <v>115006101729</v>
          </cell>
          <cell r="C597" t="str">
            <v>115</v>
          </cell>
          <cell r="D597" t="str">
            <v>115006</v>
          </cell>
          <cell r="E597" t="str">
            <v>موجودي مواد وكالا</v>
          </cell>
          <cell r="F597" t="str">
            <v>كالاي اماني  ما نزد ديگران</v>
          </cell>
          <cell r="G597" t="str">
            <v>101729</v>
          </cell>
          <cell r="H597" t="str">
            <v>شركت توحيد خراسان</v>
          </cell>
          <cell r="P597" t="str">
            <v>760</v>
          </cell>
        </row>
        <row r="598">
          <cell r="A598">
            <v>7600</v>
          </cell>
          <cell r="B598" t="str">
            <v>115006101899</v>
          </cell>
          <cell r="C598" t="str">
            <v>115</v>
          </cell>
          <cell r="D598" t="str">
            <v>115006</v>
          </cell>
          <cell r="E598" t="str">
            <v>موجودي مواد وكالا</v>
          </cell>
          <cell r="F598" t="str">
            <v>كالاي اماني  ما نزد ديگران</v>
          </cell>
          <cell r="G598" t="str">
            <v>101899</v>
          </cell>
          <cell r="H598" t="str">
            <v>گروه صنعتي تيتان</v>
          </cell>
          <cell r="P598" t="str">
            <v>760</v>
          </cell>
        </row>
        <row r="599">
          <cell r="A599">
            <v>7600</v>
          </cell>
          <cell r="B599" t="str">
            <v>115006101914</v>
          </cell>
          <cell r="C599" t="str">
            <v>115</v>
          </cell>
          <cell r="D599" t="str">
            <v>115006</v>
          </cell>
          <cell r="E599" t="str">
            <v>موجودي مواد وكالا</v>
          </cell>
          <cell r="F599" t="str">
            <v>كالاي اماني  ما نزد ديگران</v>
          </cell>
          <cell r="G599" t="str">
            <v>101914</v>
          </cell>
          <cell r="H599" t="str">
            <v>شركت آذر ايش صنعت تبريز</v>
          </cell>
          <cell r="P599" t="str">
            <v>760</v>
          </cell>
        </row>
        <row r="600">
          <cell r="A600">
            <v>7750</v>
          </cell>
          <cell r="B600" t="str">
            <v>115009</v>
          </cell>
          <cell r="C600" t="str">
            <v>115</v>
          </cell>
          <cell r="D600" t="str">
            <v>115009</v>
          </cell>
          <cell r="E600" t="str">
            <v>موجودي مواد وكالا</v>
          </cell>
          <cell r="F600" t="str">
            <v>ذخيره كاهش اررزش موجودهاي مواد و كالا</v>
          </cell>
          <cell r="G600" t="str">
            <v/>
          </cell>
          <cell r="H600" t="str">
            <v/>
          </cell>
          <cell r="P600" t="str">
            <v>775</v>
          </cell>
        </row>
        <row r="601">
          <cell r="A601">
            <v>8000</v>
          </cell>
          <cell r="B601" t="str">
            <v>116001101505</v>
          </cell>
          <cell r="C601" t="str">
            <v>116</v>
          </cell>
          <cell r="D601" t="str">
            <v>116001</v>
          </cell>
          <cell r="E601" t="str">
            <v>سفارشات و پيش پرداختها</v>
          </cell>
          <cell r="F601" t="str">
            <v>پيش پرداخت خريد كالا</v>
          </cell>
          <cell r="G601" t="str">
            <v>101505</v>
          </cell>
          <cell r="H601" t="str">
            <v>لوله هاي صنعتي دقيق كاوه</v>
          </cell>
          <cell r="P601" t="str">
            <v>800</v>
          </cell>
        </row>
        <row r="602">
          <cell r="A602">
            <v>8001</v>
          </cell>
          <cell r="B602" t="str">
            <v>116001101451</v>
          </cell>
          <cell r="C602" t="str">
            <v>116</v>
          </cell>
          <cell r="D602" t="str">
            <v>116001</v>
          </cell>
          <cell r="E602" t="str">
            <v>سفارشات و پيش پرداختها</v>
          </cell>
          <cell r="F602" t="str">
            <v>پيش پرداخت خريد كالا</v>
          </cell>
          <cell r="G602" t="str">
            <v>101451</v>
          </cell>
          <cell r="H602" t="str">
            <v>گروه صنعتي كاوه</v>
          </cell>
          <cell r="P602" t="str">
            <v>800</v>
          </cell>
        </row>
        <row r="603">
          <cell r="A603">
            <v>8002</v>
          </cell>
          <cell r="B603" t="str">
            <v>116001101948</v>
          </cell>
          <cell r="C603" t="str">
            <v>116</v>
          </cell>
          <cell r="D603" t="str">
            <v>116001</v>
          </cell>
          <cell r="E603" t="str">
            <v>سفارشات و پيش پرداختها</v>
          </cell>
          <cell r="F603" t="str">
            <v>پيش پرداخت خريد كالا</v>
          </cell>
          <cell r="G603" t="str">
            <v>101948</v>
          </cell>
          <cell r="H603" t="str">
            <v>آقاي حسين رضائي طلب (نمايندگي سايپا)</v>
          </cell>
          <cell r="P603" t="str">
            <v>800</v>
          </cell>
        </row>
        <row r="604">
          <cell r="A604">
            <v>8003</v>
          </cell>
          <cell r="B604" t="str">
            <v>116001101680</v>
          </cell>
          <cell r="C604" t="str">
            <v>116</v>
          </cell>
          <cell r="D604" t="str">
            <v>116001</v>
          </cell>
          <cell r="E604" t="str">
            <v>سفارشات و پيش پرداختها</v>
          </cell>
          <cell r="F604" t="str">
            <v>پيش پرداخت خريد كالا</v>
          </cell>
          <cell r="G604" t="str">
            <v>101680</v>
          </cell>
          <cell r="H604" t="str">
            <v>شركت ريخته گري دانا روش انديشه</v>
          </cell>
          <cell r="P604" t="str">
            <v>800</v>
          </cell>
        </row>
        <row r="605">
          <cell r="A605">
            <v>8004</v>
          </cell>
          <cell r="B605" t="str">
            <v>116001101476</v>
          </cell>
          <cell r="C605" t="str">
            <v>116</v>
          </cell>
          <cell r="D605" t="str">
            <v>116001</v>
          </cell>
          <cell r="E605" t="str">
            <v>سفارشات و پيش پرداختها</v>
          </cell>
          <cell r="F605" t="str">
            <v>پيش پرداخت خريد كالا</v>
          </cell>
          <cell r="G605" t="str">
            <v>101476</v>
          </cell>
          <cell r="H605" t="str">
            <v>شرکت آهنگري تراکتور سازي ايران</v>
          </cell>
          <cell r="P605" t="str">
            <v>800</v>
          </cell>
        </row>
        <row r="606">
          <cell r="A606">
            <v>8004</v>
          </cell>
          <cell r="B606" t="str">
            <v>116001101951</v>
          </cell>
          <cell r="C606" t="str">
            <v>116</v>
          </cell>
          <cell r="D606" t="str">
            <v>116001</v>
          </cell>
          <cell r="E606" t="str">
            <v>سفارشات و پيش پرداختها</v>
          </cell>
          <cell r="F606" t="str">
            <v>پيش پرداخت خريد كالا</v>
          </cell>
          <cell r="G606" t="str">
            <v>101951</v>
          </cell>
          <cell r="H606" t="str">
            <v>تراش ابزار آراز (تبريز)</v>
          </cell>
          <cell r="P606" t="str">
            <v>800</v>
          </cell>
        </row>
        <row r="607">
          <cell r="A607">
            <v>8004</v>
          </cell>
          <cell r="B607" t="str">
            <v>116001101953</v>
          </cell>
          <cell r="C607" t="str">
            <v>116</v>
          </cell>
          <cell r="D607" t="str">
            <v>116001</v>
          </cell>
          <cell r="E607" t="str">
            <v>سفارشات و پيش پرداختها</v>
          </cell>
          <cell r="F607" t="str">
            <v>پيش پرداخت خريد كالا</v>
          </cell>
          <cell r="G607" t="str">
            <v>101953</v>
          </cell>
          <cell r="H607" t="str">
            <v>آقاي رضا علي نژاد فرد فخيم</v>
          </cell>
          <cell r="P607" t="str">
            <v>800</v>
          </cell>
        </row>
        <row r="608">
          <cell r="A608">
            <v>8200</v>
          </cell>
          <cell r="B608" t="str">
            <v>116002300253</v>
          </cell>
          <cell r="C608" t="str">
            <v>116</v>
          </cell>
          <cell r="D608" t="str">
            <v>116002</v>
          </cell>
          <cell r="E608" t="str">
            <v>سفارشات و پيش پرداختها</v>
          </cell>
          <cell r="F608" t="str">
            <v>پيش پرداخت هزينه اي</v>
          </cell>
          <cell r="G608" t="str">
            <v>300253</v>
          </cell>
          <cell r="H608" t="str">
            <v>جعفريان حسن</v>
          </cell>
          <cell r="P608" t="str">
            <v>820</v>
          </cell>
        </row>
        <row r="609">
          <cell r="A609">
            <v>8200</v>
          </cell>
          <cell r="B609" t="str">
            <v>116002101629</v>
          </cell>
          <cell r="C609" t="str">
            <v>116</v>
          </cell>
          <cell r="D609" t="str">
            <v>116002</v>
          </cell>
          <cell r="E609" t="str">
            <v>سفارشات و پيش پرداختها</v>
          </cell>
          <cell r="F609" t="str">
            <v>پيش پرداخت هزينه اي</v>
          </cell>
          <cell r="G609" t="str">
            <v>101629</v>
          </cell>
          <cell r="H609" t="str">
            <v>شركت الماسه ساز</v>
          </cell>
          <cell r="P609" t="str">
            <v>820</v>
          </cell>
        </row>
        <row r="610">
          <cell r="A610">
            <v>1303</v>
          </cell>
          <cell r="B610" t="str">
            <v>116002101501</v>
          </cell>
          <cell r="C610" t="str">
            <v>116</v>
          </cell>
          <cell r="D610" t="str">
            <v>116002</v>
          </cell>
          <cell r="E610" t="str">
            <v>سفارشات و پيش پرداختها</v>
          </cell>
          <cell r="F610" t="str">
            <v>پيش پرداخت هزينه اي</v>
          </cell>
          <cell r="G610" t="str">
            <v>101501</v>
          </cell>
          <cell r="H610" t="str">
            <v>شركت خدمات بيمه اي رايان سايپا(بيمه مدني كارفرما)</v>
          </cell>
          <cell r="P610" t="str">
            <v>130</v>
          </cell>
        </row>
        <row r="611">
          <cell r="A611">
            <v>1303</v>
          </cell>
          <cell r="B611" t="str">
            <v>116002101453</v>
          </cell>
          <cell r="C611" t="str">
            <v>116</v>
          </cell>
          <cell r="D611" t="str">
            <v>116002</v>
          </cell>
          <cell r="E611" t="str">
            <v>سفارشات و پيش پرداختها</v>
          </cell>
          <cell r="F611" t="str">
            <v>پيش پرداخت هزينه اي</v>
          </cell>
          <cell r="G611" t="str">
            <v>101453</v>
          </cell>
          <cell r="H611" t="str">
            <v>شرکت بيمه رايان سايپا(حريق)</v>
          </cell>
          <cell r="P611" t="str">
            <v>130</v>
          </cell>
        </row>
        <row r="612">
          <cell r="A612">
            <v>8200</v>
          </cell>
          <cell r="B612" t="str">
            <v>116002101952</v>
          </cell>
          <cell r="C612" t="str">
            <v>116</v>
          </cell>
          <cell r="D612" t="str">
            <v>116002</v>
          </cell>
          <cell r="E612" t="str">
            <v>سفارشات و پيش پرداختها</v>
          </cell>
          <cell r="F612" t="str">
            <v>پيش پرداخت هزينه اي</v>
          </cell>
          <cell r="G612" t="str">
            <v>101952</v>
          </cell>
          <cell r="H612" t="str">
            <v>كارخانه حوله هنر</v>
          </cell>
          <cell r="P612" t="str">
            <v>820</v>
          </cell>
        </row>
        <row r="613">
          <cell r="A613">
            <v>8200</v>
          </cell>
          <cell r="B613" t="str">
            <v>116002101236</v>
          </cell>
          <cell r="C613" t="str">
            <v>116</v>
          </cell>
          <cell r="D613" t="str">
            <v>116002</v>
          </cell>
          <cell r="E613" t="str">
            <v>سفارشات و پيش پرداختها</v>
          </cell>
          <cell r="F613" t="str">
            <v>پيش پرداخت هزينه اي</v>
          </cell>
          <cell r="G613" t="str">
            <v>101236</v>
          </cell>
          <cell r="H613" t="str">
            <v>شرکت تراکتور سازي ايران</v>
          </cell>
          <cell r="P613" t="str">
            <v>820</v>
          </cell>
        </row>
        <row r="614">
          <cell r="A614">
            <v>8200</v>
          </cell>
          <cell r="B614" t="str">
            <v>116002101947</v>
          </cell>
          <cell r="C614" t="str">
            <v>116</v>
          </cell>
          <cell r="D614" t="str">
            <v>116002</v>
          </cell>
          <cell r="E614" t="str">
            <v>سفارشات و پيش پرداختها</v>
          </cell>
          <cell r="F614" t="str">
            <v>پيش پرداخت هزينه اي</v>
          </cell>
          <cell r="G614" t="str">
            <v>101947</v>
          </cell>
          <cell r="H614" t="str">
            <v>آقاي نادر صديقي (وكيل پايه يك دادگستري)</v>
          </cell>
          <cell r="P614" t="str">
            <v>820</v>
          </cell>
        </row>
        <row r="615">
          <cell r="A615">
            <v>8200</v>
          </cell>
          <cell r="B615" t="str">
            <v>116002101744</v>
          </cell>
          <cell r="C615" t="str">
            <v>116</v>
          </cell>
          <cell r="D615" t="str">
            <v>116002</v>
          </cell>
          <cell r="E615" t="str">
            <v>سفارشات و پيش پرداختها</v>
          </cell>
          <cell r="F615" t="str">
            <v>پيش پرداخت هزينه اي</v>
          </cell>
          <cell r="G615" t="str">
            <v>101744</v>
          </cell>
          <cell r="H615" t="str">
            <v>شركت مهندسي پايش كاران امين</v>
          </cell>
          <cell r="P615" t="str">
            <v>820</v>
          </cell>
        </row>
        <row r="616">
          <cell r="A616">
            <v>8200</v>
          </cell>
          <cell r="B616" t="str">
            <v>116002300107</v>
          </cell>
          <cell r="C616" t="str">
            <v>116</v>
          </cell>
          <cell r="D616" t="str">
            <v>116002</v>
          </cell>
          <cell r="E616" t="str">
            <v>سفارشات و پيش پرداختها</v>
          </cell>
          <cell r="F616" t="str">
            <v>پيش پرداخت هزينه اي</v>
          </cell>
          <cell r="G616" t="str">
            <v>300107</v>
          </cell>
          <cell r="H616" t="str">
            <v>روحي مهر سياوش</v>
          </cell>
          <cell r="P616" t="str">
            <v>820</v>
          </cell>
        </row>
        <row r="617">
          <cell r="A617">
            <v>8200</v>
          </cell>
          <cell r="B617" t="str">
            <v>116002101759</v>
          </cell>
          <cell r="C617" t="str">
            <v>116</v>
          </cell>
          <cell r="D617" t="str">
            <v>116002</v>
          </cell>
          <cell r="E617" t="str">
            <v>سفارشات و پيش پرداختها</v>
          </cell>
          <cell r="F617" t="str">
            <v>پيش پرداخت هزينه اي</v>
          </cell>
          <cell r="G617" t="str">
            <v>101759</v>
          </cell>
          <cell r="H617" t="str">
            <v>شركت بهين ابزار</v>
          </cell>
          <cell r="P617" t="str">
            <v>820</v>
          </cell>
        </row>
        <row r="618">
          <cell r="A618">
            <v>8200</v>
          </cell>
          <cell r="B618" t="str">
            <v>116002300235</v>
          </cell>
          <cell r="C618" t="str">
            <v>116</v>
          </cell>
          <cell r="D618" t="str">
            <v>116002</v>
          </cell>
          <cell r="E618" t="str">
            <v>سفارشات و پيش پرداختها</v>
          </cell>
          <cell r="F618" t="str">
            <v>پيش پرداخت هزينه اي</v>
          </cell>
          <cell r="G618" t="str">
            <v>300235</v>
          </cell>
          <cell r="H618" t="str">
            <v>حدادپوربدر محمدرضا</v>
          </cell>
          <cell r="P618" t="str">
            <v>820</v>
          </cell>
        </row>
        <row r="619">
          <cell r="A619">
            <v>9900</v>
          </cell>
          <cell r="B619" t="str">
            <v>116003101864</v>
          </cell>
          <cell r="C619" t="str">
            <v>116</v>
          </cell>
          <cell r="D619" t="str">
            <v>116003</v>
          </cell>
          <cell r="E619" t="str">
            <v>سفارشات و پيش پرداختها</v>
          </cell>
          <cell r="F619" t="str">
            <v>پيش پرداخت سرمايه اي</v>
          </cell>
          <cell r="G619" t="str">
            <v>101864</v>
          </cell>
          <cell r="H619" t="str">
            <v>شركت سپهر خودرو خاورميانه</v>
          </cell>
          <cell r="P619" t="str">
            <v>990</v>
          </cell>
        </row>
        <row r="620">
          <cell r="A620">
            <v>9900</v>
          </cell>
          <cell r="B620" t="str">
            <v>116003101882</v>
          </cell>
          <cell r="C620" t="str">
            <v>116</v>
          </cell>
          <cell r="D620" t="str">
            <v>116003</v>
          </cell>
          <cell r="E620" t="str">
            <v>سفارشات و پيش پرداختها</v>
          </cell>
          <cell r="F620" t="str">
            <v>پيش پرداخت سرمايه اي</v>
          </cell>
          <cell r="G620" t="str">
            <v>101882</v>
          </cell>
          <cell r="H620" t="str">
            <v>شركت فراگامان صنعت پايدار</v>
          </cell>
          <cell r="P620" t="str">
            <v>990</v>
          </cell>
        </row>
        <row r="621">
          <cell r="A621">
            <v>9900</v>
          </cell>
          <cell r="B621" t="str">
            <v>116003101312</v>
          </cell>
          <cell r="C621" t="str">
            <v>116</v>
          </cell>
          <cell r="D621" t="str">
            <v>116003</v>
          </cell>
          <cell r="E621" t="str">
            <v>سفارشات و پيش پرداختها</v>
          </cell>
          <cell r="F621" t="str">
            <v>پيش پرداخت سرمايه اي</v>
          </cell>
          <cell r="G621" t="str">
            <v>101312</v>
          </cell>
          <cell r="H621" t="str">
            <v>شرکت تسهيل ماشين صنعت</v>
          </cell>
          <cell r="P621" t="str">
            <v>990</v>
          </cell>
        </row>
        <row r="622">
          <cell r="A622">
            <v>9900</v>
          </cell>
          <cell r="B622" t="str">
            <v>116003101886</v>
          </cell>
          <cell r="C622" t="str">
            <v>116</v>
          </cell>
          <cell r="D622" t="str">
            <v>116003</v>
          </cell>
          <cell r="E622" t="str">
            <v>سفارشات و پيش پرداختها</v>
          </cell>
          <cell r="F622" t="str">
            <v>پيش پرداخت سرمايه اي</v>
          </cell>
          <cell r="G622" t="str">
            <v>101886</v>
          </cell>
          <cell r="H622" t="str">
            <v>شركت مهندسي و بازرگاني مهر نور</v>
          </cell>
          <cell r="P622" t="str">
            <v>990</v>
          </cell>
        </row>
        <row r="623">
          <cell r="A623">
            <v>9900</v>
          </cell>
          <cell r="B623" t="str">
            <v>116003101949</v>
          </cell>
          <cell r="C623" t="str">
            <v>116</v>
          </cell>
          <cell r="D623" t="str">
            <v>116003</v>
          </cell>
          <cell r="E623" t="str">
            <v>سفارشات و پيش پرداختها</v>
          </cell>
          <cell r="F623" t="str">
            <v>پيش پرداخت سرمايه اي</v>
          </cell>
          <cell r="G623" t="str">
            <v>101949</v>
          </cell>
          <cell r="H623" t="str">
            <v>شركت مهندسي هوشمند صنعت ايمن</v>
          </cell>
          <cell r="P623" t="str">
            <v>990</v>
          </cell>
        </row>
        <row r="624">
          <cell r="A624">
            <v>9900</v>
          </cell>
          <cell r="B624" t="str">
            <v>116003101849</v>
          </cell>
          <cell r="C624" t="str">
            <v>116</v>
          </cell>
          <cell r="D624" t="str">
            <v>116003</v>
          </cell>
          <cell r="E624" t="str">
            <v>سفارشات و پيش پرداختها</v>
          </cell>
          <cell r="F624" t="str">
            <v>پيش پرداخت سرمايه اي</v>
          </cell>
          <cell r="G624" t="str">
            <v>101849</v>
          </cell>
          <cell r="H624" t="str">
            <v>مهندس بهزاد اكبري (برنامه نويس)</v>
          </cell>
          <cell r="P624" t="str">
            <v>990</v>
          </cell>
        </row>
        <row r="625">
          <cell r="A625">
            <v>9900</v>
          </cell>
          <cell r="B625" t="str">
            <v>116003101950</v>
          </cell>
          <cell r="C625" t="str">
            <v>116</v>
          </cell>
          <cell r="D625" t="str">
            <v>116003</v>
          </cell>
          <cell r="E625" t="str">
            <v>سفارشات و پيش پرداختها</v>
          </cell>
          <cell r="F625" t="str">
            <v>پيش پرداخت سرمايه اي</v>
          </cell>
          <cell r="G625" t="str">
            <v>101950</v>
          </cell>
          <cell r="H625" t="str">
            <v>فروشگاه خاني (فروشنده موتور آلات و پمپ صنعتي)</v>
          </cell>
          <cell r="P625" t="str">
            <v>990</v>
          </cell>
        </row>
        <row r="626">
          <cell r="A626">
            <v>9900</v>
          </cell>
          <cell r="B626" t="str">
            <v>116003101926</v>
          </cell>
          <cell r="C626" t="str">
            <v>116</v>
          </cell>
          <cell r="D626" t="str">
            <v>116003</v>
          </cell>
          <cell r="E626" t="str">
            <v>سفارشات و پيش پرداختها</v>
          </cell>
          <cell r="F626" t="str">
            <v>پيش پرداخت سرمايه اي</v>
          </cell>
          <cell r="G626" t="str">
            <v>101926</v>
          </cell>
          <cell r="H626" t="str">
            <v>شركت صبا فرين</v>
          </cell>
          <cell r="P626" t="str">
            <v>990</v>
          </cell>
        </row>
        <row r="627">
          <cell r="A627">
            <v>1730</v>
          </cell>
          <cell r="B627" t="str">
            <v>116004100110</v>
          </cell>
          <cell r="C627" t="str">
            <v>116</v>
          </cell>
          <cell r="D627" t="str">
            <v>116004</v>
          </cell>
          <cell r="E627" t="str">
            <v>سفارشات و پيش پرداختها</v>
          </cell>
          <cell r="F627" t="str">
            <v>پيش پرداخت بهره</v>
          </cell>
          <cell r="G627" t="str">
            <v>100110</v>
          </cell>
          <cell r="H627" t="str">
            <v>بانك ملت پروين جاري 1464405011 (پشتيبان)</v>
          </cell>
          <cell r="P627" t="str">
            <v>173</v>
          </cell>
        </row>
        <row r="628">
          <cell r="A628">
            <v>9000</v>
          </cell>
          <cell r="B628" t="str">
            <v>220001</v>
          </cell>
          <cell r="C628" t="str">
            <v>220</v>
          </cell>
          <cell r="D628" t="str">
            <v>220001</v>
          </cell>
          <cell r="E628" t="str">
            <v>داراييهاي ثابت مشهود</v>
          </cell>
          <cell r="F628" t="str">
            <v>زمينها</v>
          </cell>
          <cell r="G628" t="str">
            <v/>
          </cell>
          <cell r="H628" t="str">
            <v/>
          </cell>
          <cell r="P628" t="str">
            <v>900</v>
          </cell>
        </row>
        <row r="629">
          <cell r="A629">
            <v>9100</v>
          </cell>
          <cell r="B629" t="str">
            <v>220002</v>
          </cell>
          <cell r="C629" t="str">
            <v>220</v>
          </cell>
          <cell r="D629" t="str">
            <v>220002</v>
          </cell>
          <cell r="E629" t="str">
            <v>داراييهاي ثابت مشهود</v>
          </cell>
          <cell r="F629" t="str">
            <v>ساختمانها</v>
          </cell>
          <cell r="G629" t="str">
            <v/>
          </cell>
          <cell r="H629" t="str">
            <v/>
          </cell>
          <cell r="P629" t="str">
            <v>910</v>
          </cell>
        </row>
        <row r="630">
          <cell r="A630">
            <v>9200</v>
          </cell>
          <cell r="B630" t="str">
            <v>220003</v>
          </cell>
          <cell r="C630" t="str">
            <v>220</v>
          </cell>
          <cell r="D630" t="str">
            <v>220003</v>
          </cell>
          <cell r="E630" t="str">
            <v>داراييهاي ثابت مشهود</v>
          </cell>
          <cell r="F630" t="str">
            <v>تاسيسات</v>
          </cell>
          <cell r="G630" t="str">
            <v/>
          </cell>
          <cell r="H630" t="str">
            <v/>
          </cell>
          <cell r="P630" t="str">
            <v>920</v>
          </cell>
        </row>
        <row r="631">
          <cell r="A631">
            <v>9300</v>
          </cell>
          <cell r="B631" t="str">
            <v>220004</v>
          </cell>
          <cell r="C631" t="str">
            <v>220</v>
          </cell>
          <cell r="D631" t="str">
            <v>220004</v>
          </cell>
          <cell r="E631" t="str">
            <v>داراييهاي ثابت مشهود</v>
          </cell>
          <cell r="F631" t="str">
            <v>ماشين آلات</v>
          </cell>
          <cell r="G631" t="str">
            <v/>
          </cell>
          <cell r="H631" t="str">
            <v/>
          </cell>
          <cell r="P631" t="str">
            <v>930</v>
          </cell>
        </row>
        <row r="632">
          <cell r="A632">
            <v>9400</v>
          </cell>
          <cell r="B632" t="str">
            <v>220005</v>
          </cell>
          <cell r="C632" t="str">
            <v>220</v>
          </cell>
          <cell r="D632" t="str">
            <v>220005</v>
          </cell>
          <cell r="E632" t="str">
            <v>داراييهاي ثابت مشهود</v>
          </cell>
          <cell r="F632" t="str">
            <v>اثاثه كارگاهي</v>
          </cell>
          <cell r="G632" t="str">
            <v/>
          </cell>
          <cell r="H632" t="str">
            <v/>
          </cell>
          <cell r="P632" t="str">
            <v>940</v>
          </cell>
        </row>
        <row r="633">
          <cell r="A633">
            <v>9700</v>
          </cell>
          <cell r="B633" t="str">
            <v>220007</v>
          </cell>
          <cell r="C633" t="str">
            <v>220</v>
          </cell>
          <cell r="D633" t="str">
            <v>220007</v>
          </cell>
          <cell r="E633" t="str">
            <v>داراييهاي ثابت مشهود</v>
          </cell>
          <cell r="F633" t="str">
            <v>وسائط نقليه</v>
          </cell>
          <cell r="G633" t="str">
            <v/>
          </cell>
          <cell r="H633" t="str">
            <v/>
          </cell>
          <cell r="P633" t="str">
            <v>970</v>
          </cell>
        </row>
        <row r="634">
          <cell r="A634">
            <v>9600</v>
          </cell>
          <cell r="B634" t="str">
            <v>220008</v>
          </cell>
          <cell r="C634" t="str">
            <v>220</v>
          </cell>
          <cell r="D634" t="str">
            <v>220008</v>
          </cell>
          <cell r="E634" t="str">
            <v>داراييهاي ثابت مشهود</v>
          </cell>
          <cell r="F634" t="str">
            <v>اثاثه و منصوبات</v>
          </cell>
          <cell r="G634" t="str">
            <v/>
          </cell>
          <cell r="H634" t="str">
            <v/>
          </cell>
          <cell r="P634" t="str">
            <v>960</v>
          </cell>
        </row>
        <row r="635">
          <cell r="A635">
            <v>9800</v>
          </cell>
          <cell r="B635" t="str">
            <v>220011000818</v>
          </cell>
          <cell r="C635" t="str">
            <v>220</v>
          </cell>
          <cell r="D635" t="str">
            <v>220011</v>
          </cell>
          <cell r="E635" t="str">
            <v>داراييهاي ثابت مشهود</v>
          </cell>
          <cell r="F635" t="str">
            <v>دارائيهاي در جريان تكميل</v>
          </cell>
          <cell r="G635" t="str">
            <v>000818</v>
          </cell>
          <cell r="H635" t="str">
            <v>ابزارآلات مصرفي</v>
          </cell>
          <cell r="P635" t="str">
            <v>980</v>
          </cell>
        </row>
        <row r="636">
          <cell r="A636">
            <v>1000</v>
          </cell>
          <cell r="B636" t="str">
            <v>221001402501</v>
          </cell>
          <cell r="C636" t="str">
            <v>221</v>
          </cell>
          <cell r="D636" t="str">
            <v>221001</v>
          </cell>
          <cell r="E636" t="str">
            <v>داراييهاي نامشهود</v>
          </cell>
          <cell r="F636" t="str">
            <v>حق الامتياز ها</v>
          </cell>
          <cell r="G636" t="str">
            <v>402501</v>
          </cell>
          <cell r="H636" t="str">
            <v>حق المتياز گاز</v>
          </cell>
          <cell r="P636" t="str">
            <v>100</v>
          </cell>
        </row>
        <row r="637">
          <cell r="A637">
            <v>1001</v>
          </cell>
          <cell r="B637" t="str">
            <v>221001402503</v>
          </cell>
          <cell r="C637" t="str">
            <v>221</v>
          </cell>
          <cell r="D637" t="str">
            <v>221001</v>
          </cell>
          <cell r="E637" t="str">
            <v>داراييهاي نامشهود</v>
          </cell>
          <cell r="F637" t="str">
            <v>حق الامتياز ها</v>
          </cell>
          <cell r="G637" t="str">
            <v>402503</v>
          </cell>
          <cell r="H637" t="str">
            <v>حق المتياز آب</v>
          </cell>
          <cell r="P637" t="str">
            <v>100</v>
          </cell>
        </row>
        <row r="638">
          <cell r="A638">
            <v>1002</v>
          </cell>
          <cell r="B638" t="str">
            <v>221001402502</v>
          </cell>
          <cell r="C638" t="str">
            <v>221</v>
          </cell>
          <cell r="D638" t="str">
            <v>221001</v>
          </cell>
          <cell r="E638" t="str">
            <v>داراييهاي نامشهود</v>
          </cell>
          <cell r="F638" t="str">
            <v>حق الامتياز ها</v>
          </cell>
          <cell r="G638" t="str">
            <v>402502</v>
          </cell>
          <cell r="H638" t="str">
            <v>حق المتياز برق</v>
          </cell>
          <cell r="P638" t="str">
            <v>100</v>
          </cell>
        </row>
        <row r="639">
          <cell r="A639">
            <v>1003</v>
          </cell>
          <cell r="B639" t="str">
            <v>221001402500</v>
          </cell>
          <cell r="C639" t="str">
            <v>221</v>
          </cell>
          <cell r="D639" t="str">
            <v>221001</v>
          </cell>
          <cell r="E639" t="str">
            <v>داراييهاي نامشهود</v>
          </cell>
          <cell r="F639" t="str">
            <v>حق الامتياز ها</v>
          </cell>
          <cell r="G639" t="str">
            <v>402500</v>
          </cell>
          <cell r="H639" t="str">
            <v>حق المتياز تلفن</v>
          </cell>
          <cell r="P639" t="str">
            <v>100</v>
          </cell>
        </row>
        <row r="640">
          <cell r="A640">
            <v>1160</v>
          </cell>
          <cell r="B640" t="str">
            <v>221002000834</v>
          </cell>
          <cell r="C640" t="str">
            <v>221</v>
          </cell>
          <cell r="D640" t="str">
            <v>221002</v>
          </cell>
          <cell r="E640" t="str">
            <v>داراييهاي نامشهود</v>
          </cell>
          <cell r="F640" t="str">
            <v>دانش فني</v>
          </cell>
          <cell r="G640" t="str">
            <v>000834</v>
          </cell>
          <cell r="H640" t="str">
            <v>كتب و نشريات فني</v>
          </cell>
          <cell r="P640" t="str">
            <v>116</v>
          </cell>
        </row>
        <row r="641">
          <cell r="A641">
            <v>1030</v>
          </cell>
          <cell r="B641" t="str">
            <v>221003</v>
          </cell>
          <cell r="C641" t="str">
            <v>221</v>
          </cell>
          <cell r="D641" t="str">
            <v>221003</v>
          </cell>
          <cell r="E641" t="str">
            <v>داراييهاي نامشهود</v>
          </cell>
          <cell r="F641" t="str">
            <v>سيستم نرم افزاري</v>
          </cell>
          <cell r="G641" t="str">
            <v/>
          </cell>
          <cell r="H641" t="str">
            <v/>
          </cell>
          <cell r="P641" t="str">
            <v>103</v>
          </cell>
        </row>
        <row r="642">
          <cell r="A642">
            <v>9150</v>
          </cell>
          <cell r="B642" t="str">
            <v>223002</v>
          </cell>
          <cell r="C642" t="str">
            <v>223</v>
          </cell>
          <cell r="D642" t="str">
            <v>223002</v>
          </cell>
          <cell r="E642" t="str">
            <v>ذخيره استهلاك دارائيهاي ثابت</v>
          </cell>
          <cell r="F642" t="str">
            <v>ذخيره استهلاك ساختمانها</v>
          </cell>
          <cell r="G642" t="str">
            <v/>
          </cell>
          <cell r="H642" t="str">
            <v/>
          </cell>
          <cell r="P642" t="str">
            <v>915</v>
          </cell>
        </row>
        <row r="643">
          <cell r="A643">
            <v>9250</v>
          </cell>
          <cell r="B643" t="str">
            <v>223003</v>
          </cell>
          <cell r="C643" t="str">
            <v>223</v>
          </cell>
          <cell r="D643" t="str">
            <v>223003</v>
          </cell>
          <cell r="E643" t="str">
            <v>ذخيره استهلاك دارائيهاي ثابت</v>
          </cell>
          <cell r="F643" t="str">
            <v>ذخيره استهلاك تاسيسات</v>
          </cell>
          <cell r="G643" t="str">
            <v/>
          </cell>
          <cell r="H643" t="str">
            <v/>
          </cell>
          <cell r="P643" t="str">
            <v>925</v>
          </cell>
        </row>
        <row r="644">
          <cell r="A644">
            <v>9350</v>
          </cell>
          <cell r="B644" t="str">
            <v>223004</v>
          </cell>
          <cell r="C644" t="str">
            <v>223</v>
          </cell>
          <cell r="D644" t="str">
            <v>223004</v>
          </cell>
          <cell r="E644" t="str">
            <v>ذخيره استهلاك دارائيهاي ثابت</v>
          </cell>
          <cell r="F644" t="str">
            <v>ذخيره استهلاك ماشين آلات</v>
          </cell>
          <cell r="G644" t="str">
            <v/>
          </cell>
          <cell r="H644" t="str">
            <v/>
          </cell>
          <cell r="P644" t="str">
            <v>935</v>
          </cell>
        </row>
        <row r="645">
          <cell r="A645">
            <v>9450</v>
          </cell>
          <cell r="B645" t="str">
            <v>223005</v>
          </cell>
          <cell r="C645" t="str">
            <v>223</v>
          </cell>
          <cell r="D645" t="str">
            <v>223005</v>
          </cell>
          <cell r="E645" t="str">
            <v>ذخيره استهلاك دارائيهاي ثابت</v>
          </cell>
          <cell r="F645" t="str">
            <v>ذخيره استهلاك اثاثه كارگاهي</v>
          </cell>
          <cell r="G645" t="str">
            <v/>
          </cell>
          <cell r="H645" t="str">
            <v/>
          </cell>
          <cell r="P645" t="str">
            <v>945</v>
          </cell>
        </row>
        <row r="646">
          <cell r="A646">
            <v>9750</v>
          </cell>
          <cell r="B646" t="str">
            <v>223007</v>
          </cell>
          <cell r="C646" t="str">
            <v>223</v>
          </cell>
          <cell r="D646" t="str">
            <v>223007</v>
          </cell>
          <cell r="E646" t="str">
            <v>ذخيره استهلاك دارائيهاي ثابت</v>
          </cell>
          <cell r="F646" t="str">
            <v>ذخيره استهلاك وسائط نقليه</v>
          </cell>
          <cell r="G646" t="str">
            <v/>
          </cell>
          <cell r="H646" t="str">
            <v/>
          </cell>
          <cell r="P646" t="str">
            <v>975</v>
          </cell>
        </row>
        <row r="647">
          <cell r="A647">
            <v>9650</v>
          </cell>
          <cell r="B647" t="str">
            <v>223008</v>
          </cell>
          <cell r="C647" t="str">
            <v>223</v>
          </cell>
          <cell r="D647" t="str">
            <v>223008</v>
          </cell>
          <cell r="E647" t="str">
            <v>ذخيره استهلاك دارائيهاي ثابت</v>
          </cell>
          <cell r="F647" t="str">
            <v>ذخيره استهلاك اثاثه و منصوبات</v>
          </cell>
          <cell r="G647" t="str">
            <v/>
          </cell>
          <cell r="H647" t="str">
            <v/>
          </cell>
          <cell r="P647" t="str">
            <v>965</v>
          </cell>
        </row>
        <row r="648">
          <cell r="A648">
            <v>1030</v>
          </cell>
          <cell r="B648" t="str">
            <v>223009</v>
          </cell>
          <cell r="C648" t="str">
            <v>223</v>
          </cell>
          <cell r="D648" t="str">
            <v>223009</v>
          </cell>
          <cell r="E648" t="str">
            <v>ذخيره استهلاك دارائيهاي ثابت</v>
          </cell>
          <cell r="F648" t="str">
            <v>ذخيره استهلاک سيستم هاي نرم افزاري</v>
          </cell>
          <cell r="G648" t="str">
            <v/>
          </cell>
          <cell r="H648" t="str">
            <v/>
          </cell>
          <cell r="P648" t="str">
            <v>103</v>
          </cell>
        </row>
        <row r="649">
          <cell r="A649">
            <v>5200</v>
          </cell>
          <cell r="B649" t="str">
            <v>330001101001</v>
          </cell>
          <cell r="C649" t="str">
            <v>330</v>
          </cell>
          <cell r="D649" t="str">
            <v>330001</v>
          </cell>
          <cell r="E649" t="str">
            <v>حسابها و اسناد پرداختني تجاري(وابسته)</v>
          </cell>
          <cell r="F649" t="str">
            <v>حسابهاي پرداختني تجاري (وابسته)</v>
          </cell>
          <cell r="G649" t="str">
            <v>101001</v>
          </cell>
          <cell r="H649" t="str">
            <v>شرکت مگا موتورفروش قطعات خودرو</v>
          </cell>
          <cell r="P649" t="str">
            <v>520</v>
          </cell>
        </row>
        <row r="650">
          <cell r="A650">
            <v>5208</v>
          </cell>
          <cell r="B650" t="str">
            <v>330001101021</v>
          </cell>
          <cell r="C650" t="str">
            <v>330</v>
          </cell>
          <cell r="D650" t="str">
            <v>330001</v>
          </cell>
          <cell r="E650" t="str">
            <v>حسابها و اسناد پرداختني تجاري(وابسته)</v>
          </cell>
          <cell r="F650" t="str">
            <v>حسابهاي پرداختني تجاري (وابسته)</v>
          </cell>
          <cell r="G650" t="str">
            <v>101021</v>
          </cell>
          <cell r="H650" t="str">
            <v>شرکت صانع</v>
          </cell>
          <cell r="P650" t="str">
            <v>520</v>
          </cell>
        </row>
        <row r="651">
          <cell r="A651">
            <v>5205</v>
          </cell>
          <cell r="B651" t="str">
            <v>330001101027</v>
          </cell>
          <cell r="C651" t="str">
            <v>330</v>
          </cell>
          <cell r="D651" t="str">
            <v>330001</v>
          </cell>
          <cell r="E651" t="str">
            <v>حسابها و اسناد پرداختني تجاري(وابسته)</v>
          </cell>
          <cell r="F651" t="str">
            <v>حسابهاي پرداختني تجاري (وابسته)</v>
          </cell>
          <cell r="G651" t="str">
            <v>101027</v>
          </cell>
          <cell r="H651" t="str">
            <v>شرکت نساجي ايران</v>
          </cell>
          <cell r="P651" t="str">
            <v>520</v>
          </cell>
        </row>
        <row r="652">
          <cell r="A652">
            <v>5207</v>
          </cell>
          <cell r="B652" t="str">
            <v>330001101028</v>
          </cell>
          <cell r="C652" t="str">
            <v>330</v>
          </cell>
          <cell r="D652" t="str">
            <v>330001</v>
          </cell>
          <cell r="E652" t="str">
            <v>حسابها و اسناد پرداختني تجاري(وابسته)</v>
          </cell>
          <cell r="F652" t="str">
            <v>حسابهاي پرداختني تجاري (وابسته)</v>
          </cell>
          <cell r="G652" t="str">
            <v>101028</v>
          </cell>
          <cell r="H652" t="str">
            <v>شرکت سايپاپيستون</v>
          </cell>
          <cell r="P652" t="str">
            <v>520</v>
          </cell>
        </row>
        <row r="653">
          <cell r="A653">
            <v>1200</v>
          </cell>
          <cell r="B653" t="str">
            <v>331001101275</v>
          </cell>
          <cell r="C653" t="str">
            <v>331</v>
          </cell>
          <cell r="D653" t="str">
            <v>331001</v>
          </cell>
          <cell r="E653" t="str">
            <v>حسابها واسناد پرداختني تجاري</v>
          </cell>
          <cell r="F653" t="str">
            <v>حسابهاي پرداختني تجاري</v>
          </cell>
          <cell r="G653" t="str">
            <v>101275</v>
          </cell>
          <cell r="H653" t="str">
            <v>شرکت ايرانپيچکار</v>
          </cell>
          <cell r="P653" t="str">
            <v>120</v>
          </cell>
        </row>
        <row r="654">
          <cell r="A654">
            <v>1200</v>
          </cell>
          <cell r="B654" t="str">
            <v>331001101881</v>
          </cell>
          <cell r="C654" t="str">
            <v>331</v>
          </cell>
          <cell r="D654" t="str">
            <v>331001</v>
          </cell>
          <cell r="E654" t="str">
            <v>حسابها واسناد پرداختني تجاري</v>
          </cell>
          <cell r="F654" t="str">
            <v>حسابهاي پرداختني تجاري</v>
          </cell>
          <cell r="G654" t="str">
            <v>101881</v>
          </cell>
          <cell r="H654" t="str">
            <v>شركت مارال نقش آذربايجان</v>
          </cell>
          <cell r="P654" t="str">
            <v>120</v>
          </cell>
        </row>
        <row r="655">
          <cell r="A655">
            <v>1200</v>
          </cell>
          <cell r="B655" t="str">
            <v>331001101903</v>
          </cell>
          <cell r="C655" t="str">
            <v>331</v>
          </cell>
          <cell r="D655" t="str">
            <v>331001</v>
          </cell>
          <cell r="E655" t="str">
            <v>حسابها واسناد پرداختني تجاري</v>
          </cell>
          <cell r="F655" t="str">
            <v>حسابهاي پرداختني تجاري</v>
          </cell>
          <cell r="G655" t="str">
            <v>101903</v>
          </cell>
          <cell r="H655" t="str">
            <v>شركت تكسان (تهران)</v>
          </cell>
          <cell r="P655" t="str">
            <v>120</v>
          </cell>
        </row>
        <row r="656">
          <cell r="A656">
            <v>1200</v>
          </cell>
          <cell r="B656" t="str">
            <v>331001101287</v>
          </cell>
          <cell r="C656" t="str">
            <v>331</v>
          </cell>
          <cell r="D656" t="str">
            <v>331001</v>
          </cell>
          <cell r="E656" t="str">
            <v>حسابها واسناد پرداختني تجاري</v>
          </cell>
          <cell r="F656" t="str">
            <v>حسابهاي پرداختني تجاري</v>
          </cell>
          <cell r="G656" t="str">
            <v>101287</v>
          </cell>
          <cell r="H656" t="str">
            <v>كارگاه محمدي</v>
          </cell>
          <cell r="P656" t="str">
            <v>120</v>
          </cell>
        </row>
        <row r="657">
          <cell r="A657">
            <v>1200</v>
          </cell>
          <cell r="B657" t="str">
            <v>331001101729</v>
          </cell>
          <cell r="C657" t="str">
            <v>331</v>
          </cell>
          <cell r="D657" t="str">
            <v>331001</v>
          </cell>
          <cell r="E657" t="str">
            <v>حسابها واسناد پرداختني تجاري</v>
          </cell>
          <cell r="F657" t="str">
            <v>حسابهاي پرداختني تجاري</v>
          </cell>
          <cell r="G657" t="str">
            <v>101729</v>
          </cell>
          <cell r="H657" t="str">
            <v>شركت توحيد خراسان</v>
          </cell>
          <cell r="P657" t="str">
            <v>120</v>
          </cell>
        </row>
        <row r="658">
          <cell r="A658">
            <v>1211</v>
          </cell>
          <cell r="B658" t="str">
            <v>331001101676</v>
          </cell>
          <cell r="C658" t="str">
            <v>331</v>
          </cell>
          <cell r="D658" t="str">
            <v>331001</v>
          </cell>
          <cell r="E658" t="str">
            <v>حسابها واسناد پرداختني تجاري</v>
          </cell>
          <cell r="F658" t="str">
            <v>حسابهاي پرداختني تجاري</v>
          </cell>
          <cell r="G658" t="str">
            <v>101676</v>
          </cell>
          <cell r="H658" t="str">
            <v>طاها صنعت تبريز</v>
          </cell>
          <cell r="P658" t="str">
            <v>121</v>
          </cell>
        </row>
        <row r="659">
          <cell r="A659">
            <v>1212</v>
          </cell>
          <cell r="B659" t="str">
            <v>331001101279</v>
          </cell>
          <cell r="C659" t="str">
            <v>331</v>
          </cell>
          <cell r="D659" t="str">
            <v>331001</v>
          </cell>
          <cell r="E659" t="str">
            <v>حسابها واسناد پرداختني تجاري</v>
          </cell>
          <cell r="F659" t="str">
            <v>حسابهاي پرداختني تجاري</v>
          </cell>
          <cell r="G659" t="str">
            <v>101279</v>
          </cell>
          <cell r="H659" t="str">
            <v>جبارپور بنيادي مهندس محمد</v>
          </cell>
          <cell r="P659" t="str">
            <v>121</v>
          </cell>
        </row>
        <row r="660">
          <cell r="A660">
            <v>1213</v>
          </cell>
          <cell r="B660" t="str">
            <v>331001101282</v>
          </cell>
          <cell r="C660" t="str">
            <v>331</v>
          </cell>
          <cell r="D660" t="str">
            <v>331001</v>
          </cell>
          <cell r="E660" t="str">
            <v>حسابها واسناد پرداختني تجاري</v>
          </cell>
          <cell r="F660" t="str">
            <v>حسابهاي پرداختني تجاري</v>
          </cell>
          <cell r="G660" t="str">
            <v>101282</v>
          </cell>
          <cell r="H660" t="str">
            <v>شرکت برادران راددل</v>
          </cell>
          <cell r="P660" t="str">
            <v>121</v>
          </cell>
        </row>
        <row r="661">
          <cell r="A661">
            <v>1214</v>
          </cell>
          <cell r="B661" t="str">
            <v>331001101414</v>
          </cell>
          <cell r="C661" t="str">
            <v>331</v>
          </cell>
          <cell r="D661" t="str">
            <v>331001</v>
          </cell>
          <cell r="E661" t="str">
            <v>حسابها واسناد پرداختني تجاري</v>
          </cell>
          <cell r="F661" t="str">
            <v>حسابهاي پرداختني تجاري</v>
          </cell>
          <cell r="G661" t="str">
            <v>101414</v>
          </cell>
          <cell r="H661" t="str">
            <v>شركت آذردنده تبريز</v>
          </cell>
          <cell r="P661" t="str">
            <v>121</v>
          </cell>
        </row>
        <row r="662">
          <cell r="A662">
            <v>1217</v>
          </cell>
          <cell r="B662" t="str">
            <v>331001101259</v>
          </cell>
          <cell r="C662" t="str">
            <v>331</v>
          </cell>
          <cell r="D662" t="str">
            <v>331001</v>
          </cell>
          <cell r="E662" t="str">
            <v>حسابها واسناد پرداختني تجاري</v>
          </cell>
          <cell r="F662" t="str">
            <v>حسابهاي پرداختني تجاري</v>
          </cell>
          <cell r="G662" t="str">
            <v>101259</v>
          </cell>
          <cell r="H662" t="str">
            <v>كارگاه حسينپور خيري</v>
          </cell>
          <cell r="P662" t="str">
            <v>121</v>
          </cell>
        </row>
        <row r="663">
          <cell r="A663">
            <v>1218</v>
          </cell>
          <cell r="B663" t="str">
            <v>331001101298</v>
          </cell>
          <cell r="C663" t="str">
            <v>331</v>
          </cell>
          <cell r="D663" t="str">
            <v>331001</v>
          </cell>
          <cell r="E663" t="str">
            <v>حسابها واسناد پرداختني تجاري</v>
          </cell>
          <cell r="F663" t="str">
            <v>حسابهاي پرداختني تجاري</v>
          </cell>
          <cell r="G663" t="str">
            <v>101298</v>
          </cell>
          <cell r="H663" t="str">
            <v>صابريدک</v>
          </cell>
          <cell r="P663" t="str">
            <v>121</v>
          </cell>
        </row>
        <row r="664">
          <cell r="A664">
            <v>1219</v>
          </cell>
          <cell r="B664" t="str">
            <v>331001101238</v>
          </cell>
          <cell r="C664" t="str">
            <v>331</v>
          </cell>
          <cell r="D664" t="str">
            <v>331001</v>
          </cell>
          <cell r="E664" t="str">
            <v>حسابها واسناد پرداختني تجاري</v>
          </cell>
          <cell r="F664" t="str">
            <v>حسابهاي پرداختني تجاري</v>
          </cell>
          <cell r="G664" t="str">
            <v>101238</v>
          </cell>
          <cell r="H664" t="str">
            <v>شرکت ريخته گري تراکتورسازي ايران(سهامي عام)</v>
          </cell>
          <cell r="P664" t="str">
            <v>121</v>
          </cell>
        </row>
        <row r="665">
          <cell r="A665">
            <v>1220</v>
          </cell>
          <cell r="B665" t="str">
            <v>331001101257</v>
          </cell>
          <cell r="C665" t="str">
            <v>331</v>
          </cell>
          <cell r="D665" t="str">
            <v>331001</v>
          </cell>
          <cell r="E665" t="str">
            <v>حسابها واسناد پرداختني تجاري</v>
          </cell>
          <cell r="F665" t="str">
            <v>حسابهاي پرداختني تجاري</v>
          </cell>
          <cell r="G665" t="str">
            <v>101257</v>
          </cell>
          <cell r="H665" t="str">
            <v>كارگاه فرجزاده</v>
          </cell>
          <cell r="P665" t="str">
            <v>122</v>
          </cell>
        </row>
        <row r="666">
          <cell r="A666">
            <v>1221</v>
          </cell>
          <cell r="B666" t="str">
            <v>331001101291</v>
          </cell>
          <cell r="C666" t="str">
            <v>331</v>
          </cell>
          <cell r="D666" t="str">
            <v>331001</v>
          </cell>
          <cell r="E666" t="str">
            <v>حسابها واسناد پرداختني تجاري</v>
          </cell>
          <cell r="F666" t="str">
            <v>حسابهاي پرداختني تجاري</v>
          </cell>
          <cell r="G666" t="str">
            <v>101291</v>
          </cell>
          <cell r="H666" t="str">
            <v>شرکت تلدا خاوران</v>
          </cell>
          <cell r="P666" t="str">
            <v>122</v>
          </cell>
        </row>
        <row r="667">
          <cell r="A667">
            <v>1216</v>
          </cell>
          <cell r="B667" t="str">
            <v>331001101748</v>
          </cell>
          <cell r="C667" t="str">
            <v>331</v>
          </cell>
          <cell r="D667" t="str">
            <v>331001</v>
          </cell>
          <cell r="E667" t="str">
            <v>حسابها واسناد پرداختني تجاري</v>
          </cell>
          <cell r="F667" t="str">
            <v>حسابهاي پرداختني تجاري</v>
          </cell>
          <cell r="G667" t="str">
            <v>101748</v>
          </cell>
          <cell r="H667" t="str">
            <v>شركت سهند پولاد</v>
          </cell>
          <cell r="P667" t="str">
            <v>121</v>
          </cell>
        </row>
        <row r="668">
          <cell r="A668">
            <v>1223</v>
          </cell>
          <cell r="B668" t="str">
            <v>331001101277</v>
          </cell>
          <cell r="C668" t="str">
            <v>331</v>
          </cell>
          <cell r="D668" t="str">
            <v>331001</v>
          </cell>
          <cell r="E668" t="str">
            <v>حسابها واسناد پرداختني تجاري</v>
          </cell>
          <cell r="F668" t="str">
            <v>حسابهاي پرداختني تجاري</v>
          </cell>
          <cell r="G668" t="str">
            <v>101277</v>
          </cell>
          <cell r="H668" t="str">
            <v>فنر سازي پارس صنعت</v>
          </cell>
          <cell r="P668" t="str">
            <v>122</v>
          </cell>
        </row>
        <row r="669">
          <cell r="A669">
            <v>1215</v>
          </cell>
          <cell r="B669" t="str">
            <v>331001101252</v>
          </cell>
          <cell r="C669" t="str">
            <v>331</v>
          </cell>
          <cell r="D669" t="str">
            <v>331001</v>
          </cell>
          <cell r="E669" t="str">
            <v>حسابها واسناد پرداختني تجاري</v>
          </cell>
          <cell r="F669" t="str">
            <v>حسابهاي پرداختني تجاري</v>
          </cell>
          <cell r="G669" t="str">
            <v>101252</v>
          </cell>
          <cell r="H669" t="str">
            <v>شرکت مهندسي لاستيك يمين خراسان</v>
          </cell>
          <cell r="P669" t="str">
            <v>121</v>
          </cell>
        </row>
        <row r="670">
          <cell r="A670">
            <v>1222</v>
          </cell>
          <cell r="B670" t="str">
            <v>331001101659</v>
          </cell>
          <cell r="C670" t="str">
            <v>331</v>
          </cell>
          <cell r="D670" t="str">
            <v>331001</v>
          </cell>
          <cell r="E670" t="str">
            <v>حسابها واسناد پرداختني تجاري</v>
          </cell>
          <cell r="F670" t="str">
            <v>حسابهاي پرداختني تجاري</v>
          </cell>
          <cell r="G670" t="str">
            <v>101659</v>
          </cell>
          <cell r="H670" t="str">
            <v>آبكاري آريا</v>
          </cell>
          <cell r="P670" t="str">
            <v>122</v>
          </cell>
        </row>
        <row r="671">
          <cell r="A671">
            <v>1225</v>
          </cell>
          <cell r="B671" t="str">
            <v>331001101587</v>
          </cell>
          <cell r="C671" t="str">
            <v>331</v>
          </cell>
          <cell r="D671" t="str">
            <v>331001</v>
          </cell>
          <cell r="E671" t="str">
            <v>حسابها واسناد پرداختني تجاري</v>
          </cell>
          <cell r="F671" t="str">
            <v>حسابهاي پرداختني تجاري</v>
          </cell>
          <cell r="G671" t="str">
            <v>101587</v>
          </cell>
          <cell r="H671" t="str">
            <v>شركت پويا نيستانك</v>
          </cell>
          <cell r="P671" t="str">
            <v>122</v>
          </cell>
        </row>
        <row r="672">
          <cell r="A672">
            <v>1224</v>
          </cell>
          <cell r="B672" t="str">
            <v>331001101532</v>
          </cell>
          <cell r="C672" t="str">
            <v>331</v>
          </cell>
          <cell r="D672" t="str">
            <v>331001</v>
          </cell>
          <cell r="E672" t="str">
            <v>حسابها واسناد پرداختني تجاري</v>
          </cell>
          <cell r="F672" t="str">
            <v>حسابهاي پرداختني تجاري</v>
          </cell>
          <cell r="G672" t="str">
            <v>101532</v>
          </cell>
          <cell r="H672" t="str">
            <v>قطعه سازي مروستي</v>
          </cell>
          <cell r="P672" t="str">
            <v>122</v>
          </cell>
        </row>
        <row r="673">
          <cell r="A673">
            <v>1228</v>
          </cell>
          <cell r="B673" t="str">
            <v>331001101596</v>
          </cell>
          <cell r="C673" t="str">
            <v>331</v>
          </cell>
          <cell r="D673" t="str">
            <v>331001</v>
          </cell>
          <cell r="E673" t="str">
            <v>حسابها واسناد پرداختني تجاري</v>
          </cell>
          <cell r="F673" t="str">
            <v>حسابهاي پرداختني تجاري</v>
          </cell>
          <cell r="G673" t="str">
            <v>101596</v>
          </cell>
          <cell r="H673" t="str">
            <v>كارگاه ميرزائي</v>
          </cell>
          <cell r="P673" t="str">
            <v>122</v>
          </cell>
        </row>
        <row r="674">
          <cell r="A674">
            <v>1227</v>
          </cell>
          <cell r="B674" t="str">
            <v>331001101517</v>
          </cell>
          <cell r="C674" t="str">
            <v>331</v>
          </cell>
          <cell r="D674" t="str">
            <v>331001</v>
          </cell>
          <cell r="E674" t="str">
            <v>حسابها واسناد پرداختني تجاري</v>
          </cell>
          <cell r="F674" t="str">
            <v>حسابهاي پرداختني تجاري</v>
          </cell>
          <cell r="G674" t="str">
            <v>101517</v>
          </cell>
          <cell r="H674" t="str">
            <v>كارگاه توليدي صنعتي امين (سنگزني امين)</v>
          </cell>
          <cell r="P674" t="str">
            <v>122</v>
          </cell>
        </row>
        <row r="675">
          <cell r="A675">
            <v>1229</v>
          </cell>
          <cell r="B675" t="str">
            <v>331001101835</v>
          </cell>
          <cell r="C675" t="str">
            <v>331</v>
          </cell>
          <cell r="D675" t="str">
            <v>331001</v>
          </cell>
          <cell r="E675" t="str">
            <v>حسابها واسناد پرداختني تجاري</v>
          </cell>
          <cell r="F675" t="str">
            <v>حسابهاي پرداختني تجاري</v>
          </cell>
          <cell r="G675" t="str">
            <v>101835</v>
          </cell>
          <cell r="H675" t="str">
            <v>كارگاه فرامرزي</v>
          </cell>
          <cell r="P675" t="str">
            <v>122</v>
          </cell>
        </row>
        <row r="676">
          <cell r="A676">
            <v>1226</v>
          </cell>
          <cell r="B676" t="str">
            <v>331001101690</v>
          </cell>
          <cell r="C676" t="str">
            <v>331</v>
          </cell>
          <cell r="D676" t="str">
            <v>331001</v>
          </cell>
          <cell r="E676" t="str">
            <v>حسابها واسناد پرداختني تجاري</v>
          </cell>
          <cell r="F676" t="str">
            <v>حسابهاي پرداختني تجاري</v>
          </cell>
          <cell r="G676" t="str">
            <v>101690</v>
          </cell>
          <cell r="H676" t="str">
            <v>شركت پيشگام لاستيك بارثاوا</v>
          </cell>
          <cell r="P676" t="str">
            <v>122</v>
          </cell>
        </row>
        <row r="677">
          <cell r="A677">
            <v>1232</v>
          </cell>
          <cell r="B677" t="str">
            <v>331001101664</v>
          </cell>
          <cell r="C677" t="str">
            <v>331</v>
          </cell>
          <cell r="D677" t="str">
            <v>331001</v>
          </cell>
          <cell r="E677" t="str">
            <v>حسابها واسناد پرداختني تجاري</v>
          </cell>
          <cell r="F677" t="str">
            <v>حسابهاي پرداختني تجاري</v>
          </cell>
          <cell r="G677" t="str">
            <v>101664</v>
          </cell>
          <cell r="H677" t="str">
            <v>گروه صنعتي سانترال</v>
          </cell>
          <cell r="P677" t="str">
            <v>123</v>
          </cell>
        </row>
        <row r="678">
          <cell r="A678">
            <v>1200</v>
          </cell>
          <cell r="B678" t="str">
            <v>331001101243</v>
          </cell>
          <cell r="C678" t="str">
            <v>331</v>
          </cell>
          <cell r="D678" t="str">
            <v>331001</v>
          </cell>
          <cell r="E678" t="str">
            <v>حسابها واسناد پرداختني تجاري</v>
          </cell>
          <cell r="F678" t="str">
            <v>حسابهاي پرداختني تجاري</v>
          </cell>
          <cell r="G678" t="str">
            <v>101243</v>
          </cell>
          <cell r="H678" t="str">
            <v>شرکت صنعت بنيان موتور</v>
          </cell>
          <cell r="P678" t="str">
            <v>120</v>
          </cell>
        </row>
        <row r="679">
          <cell r="A679">
            <v>1200</v>
          </cell>
          <cell r="B679" t="str">
            <v>331001101218</v>
          </cell>
          <cell r="C679" t="str">
            <v>331</v>
          </cell>
          <cell r="D679" t="str">
            <v>331001</v>
          </cell>
          <cell r="E679" t="str">
            <v>حسابها واسناد پرداختني تجاري</v>
          </cell>
          <cell r="F679" t="str">
            <v>حسابهاي پرداختني تجاري</v>
          </cell>
          <cell r="G679" t="str">
            <v>101218</v>
          </cell>
          <cell r="H679" t="str">
            <v>شرکت ريخته گري ماشين سازي تبريز</v>
          </cell>
          <cell r="P679" t="str">
            <v>120</v>
          </cell>
        </row>
        <row r="680">
          <cell r="A680">
            <v>1233</v>
          </cell>
          <cell r="B680" t="str">
            <v>331001101262</v>
          </cell>
          <cell r="C680" t="str">
            <v>331</v>
          </cell>
          <cell r="D680" t="str">
            <v>331001</v>
          </cell>
          <cell r="E680" t="str">
            <v>حسابها واسناد پرداختني تجاري</v>
          </cell>
          <cell r="F680" t="str">
            <v>حسابهاي پرداختني تجاري</v>
          </cell>
          <cell r="G680" t="str">
            <v>101262</v>
          </cell>
          <cell r="H680" t="str">
            <v>شركت صنايع لاستيك توس</v>
          </cell>
          <cell r="P680" t="str">
            <v>123</v>
          </cell>
        </row>
        <row r="681">
          <cell r="A681">
            <v>1200</v>
          </cell>
          <cell r="B681" t="str">
            <v>331001101594</v>
          </cell>
          <cell r="C681" t="str">
            <v>331</v>
          </cell>
          <cell r="D681" t="str">
            <v>331001</v>
          </cell>
          <cell r="E681" t="str">
            <v>حسابها واسناد پرداختني تجاري</v>
          </cell>
          <cell r="F681" t="str">
            <v>حسابهاي پرداختني تجاري</v>
          </cell>
          <cell r="G681" t="str">
            <v>101594</v>
          </cell>
          <cell r="H681" t="str">
            <v>شركت تك كاران</v>
          </cell>
          <cell r="P681" t="str">
            <v>120</v>
          </cell>
        </row>
        <row r="682">
          <cell r="A682">
            <v>1230</v>
          </cell>
          <cell r="B682" t="str">
            <v>331001101751</v>
          </cell>
          <cell r="C682" t="str">
            <v>331</v>
          </cell>
          <cell r="D682" t="str">
            <v>331001</v>
          </cell>
          <cell r="E682" t="str">
            <v>حسابها واسناد پرداختني تجاري</v>
          </cell>
          <cell r="F682" t="str">
            <v>حسابهاي پرداختني تجاري</v>
          </cell>
          <cell r="G682" t="str">
            <v>101751</v>
          </cell>
          <cell r="H682" t="str">
            <v>قطعه سازي محمودي</v>
          </cell>
          <cell r="P682" t="str">
            <v>123</v>
          </cell>
        </row>
        <row r="683">
          <cell r="A683">
            <v>1200</v>
          </cell>
          <cell r="B683" t="str">
            <v>331001101827</v>
          </cell>
          <cell r="C683" t="str">
            <v>331</v>
          </cell>
          <cell r="D683" t="str">
            <v>331001</v>
          </cell>
          <cell r="E683" t="str">
            <v>حسابها واسناد پرداختني تجاري</v>
          </cell>
          <cell r="F683" t="str">
            <v>حسابهاي پرداختني تجاري</v>
          </cell>
          <cell r="G683" t="str">
            <v>101827</v>
          </cell>
          <cell r="H683" t="str">
            <v>گروه صنعتي آذر پارت</v>
          </cell>
          <cell r="P683" t="str">
            <v>120</v>
          </cell>
        </row>
        <row r="684">
          <cell r="A684">
            <v>1200</v>
          </cell>
          <cell r="B684" t="str">
            <v>331001101673</v>
          </cell>
          <cell r="C684" t="str">
            <v>331</v>
          </cell>
          <cell r="D684" t="str">
            <v>331001</v>
          </cell>
          <cell r="E684" t="str">
            <v>حسابها واسناد پرداختني تجاري</v>
          </cell>
          <cell r="F684" t="str">
            <v>حسابهاي پرداختني تجاري</v>
          </cell>
          <cell r="G684" t="str">
            <v>101673</v>
          </cell>
          <cell r="H684" t="str">
            <v>قطعه سازي ابوذر</v>
          </cell>
          <cell r="P684" t="str">
            <v>120</v>
          </cell>
        </row>
        <row r="685">
          <cell r="A685">
            <v>1200</v>
          </cell>
          <cell r="B685" t="str">
            <v>331001101813</v>
          </cell>
          <cell r="C685" t="str">
            <v>331</v>
          </cell>
          <cell r="D685" t="str">
            <v>331001</v>
          </cell>
          <cell r="E685" t="str">
            <v>حسابها واسناد پرداختني تجاري</v>
          </cell>
          <cell r="F685" t="str">
            <v>حسابهاي پرداختني تجاري</v>
          </cell>
          <cell r="G685" t="str">
            <v>101813</v>
          </cell>
          <cell r="H685" t="str">
            <v>شركت مبتكران صنايع نوين</v>
          </cell>
          <cell r="P685" t="str">
            <v>120</v>
          </cell>
        </row>
        <row r="686">
          <cell r="A686">
            <v>1200</v>
          </cell>
          <cell r="B686" t="str">
            <v>331001101747</v>
          </cell>
          <cell r="C686" t="str">
            <v>331</v>
          </cell>
          <cell r="D686" t="str">
            <v>331001</v>
          </cell>
          <cell r="E686" t="str">
            <v>حسابها واسناد پرداختني تجاري</v>
          </cell>
          <cell r="F686" t="str">
            <v>حسابهاي پرداختني تجاري</v>
          </cell>
          <cell r="G686" t="str">
            <v>101747</v>
          </cell>
          <cell r="H686" t="str">
            <v>كارگاه پوريا صنعت</v>
          </cell>
          <cell r="P686" t="str">
            <v>120</v>
          </cell>
        </row>
        <row r="687">
          <cell r="A687">
            <v>1200</v>
          </cell>
          <cell r="B687" t="str">
            <v>331001101806</v>
          </cell>
          <cell r="C687" t="str">
            <v>331</v>
          </cell>
          <cell r="D687" t="str">
            <v>331001</v>
          </cell>
          <cell r="E687" t="str">
            <v>حسابها واسناد پرداختني تجاري</v>
          </cell>
          <cell r="F687" t="str">
            <v>حسابهاي پرداختني تجاري</v>
          </cell>
          <cell r="G687" t="str">
            <v>101806</v>
          </cell>
          <cell r="H687" t="str">
            <v>تراشكاري دقيق صنعت</v>
          </cell>
          <cell r="P687" t="str">
            <v>120</v>
          </cell>
        </row>
        <row r="688">
          <cell r="A688">
            <v>1200</v>
          </cell>
          <cell r="B688" t="str">
            <v>331001101933</v>
          </cell>
          <cell r="C688" t="str">
            <v>331</v>
          </cell>
          <cell r="D688" t="str">
            <v>331001</v>
          </cell>
          <cell r="E688" t="str">
            <v>حسابها واسناد پرداختني تجاري</v>
          </cell>
          <cell r="F688" t="str">
            <v>حسابهاي پرداختني تجاري</v>
          </cell>
          <cell r="G688" t="str">
            <v>101933</v>
          </cell>
          <cell r="H688" t="str">
            <v>شركت طرح ريزان پروژه ساز آذر ميهن</v>
          </cell>
          <cell r="P688" t="str">
            <v>120</v>
          </cell>
        </row>
        <row r="689">
          <cell r="A689">
            <v>1200</v>
          </cell>
          <cell r="B689" t="str">
            <v>331001101293</v>
          </cell>
          <cell r="C689" t="str">
            <v>331</v>
          </cell>
          <cell r="D689" t="str">
            <v>331001</v>
          </cell>
          <cell r="E689" t="str">
            <v>حسابها واسناد پرداختني تجاري</v>
          </cell>
          <cell r="F689" t="str">
            <v>حسابهاي پرداختني تجاري</v>
          </cell>
          <cell r="G689" t="str">
            <v>101293</v>
          </cell>
          <cell r="H689" t="str">
            <v>كارگاه المهدي</v>
          </cell>
          <cell r="P689" t="str">
            <v>120</v>
          </cell>
        </row>
        <row r="690">
          <cell r="A690">
            <v>1234</v>
          </cell>
          <cell r="B690" t="str">
            <v>331001101589</v>
          </cell>
          <cell r="C690" t="str">
            <v>331</v>
          </cell>
          <cell r="D690" t="str">
            <v>331001</v>
          </cell>
          <cell r="E690" t="str">
            <v>حسابها واسناد پرداختني تجاري</v>
          </cell>
          <cell r="F690" t="str">
            <v>حسابهاي پرداختني تجاري</v>
          </cell>
          <cell r="G690" t="str">
            <v>101589</v>
          </cell>
          <cell r="H690" t="str">
            <v>ريخته گري سهند آذرين</v>
          </cell>
          <cell r="P690" t="str">
            <v>123</v>
          </cell>
        </row>
        <row r="691">
          <cell r="A691">
            <v>1200</v>
          </cell>
          <cell r="B691" t="str">
            <v>331001101505</v>
          </cell>
          <cell r="C691" t="str">
            <v>331</v>
          </cell>
          <cell r="D691" t="str">
            <v>331001</v>
          </cell>
          <cell r="E691" t="str">
            <v>حسابها واسناد پرداختني تجاري</v>
          </cell>
          <cell r="F691" t="str">
            <v>حسابهاي پرداختني تجاري</v>
          </cell>
          <cell r="G691" t="str">
            <v>101505</v>
          </cell>
          <cell r="H691" t="str">
            <v>لوله هاي صنعتي دقيق كاوه</v>
          </cell>
          <cell r="P691" t="str">
            <v>120</v>
          </cell>
        </row>
        <row r="692">
          <cell r="A692">
            <v>1200</v>
          </cell>
          <cell r="B692" t="str">
            <v>331001101301</v>
          </cell>
          <cell r="C692" t="str">
            <v>331</v>
          </cell>
          <cell r="D692" t="str">
            <v>331001</v>
          </cell>
          <cell r="E692" t="str">
            <v>حسابها واسناد پرداختني تجاري</v>
          </cell>
          <cell r="F692" t="str">
            <v>حسابهاي پرداختني تجاري</v>
          </cell>
          <cell r="G692" t="str">
            <v>101301</v>
          </cell>
          <cell r="H692" t="str">
            <v>كارتن سحر تبريز</v>
          </cell>
          <cell r="P692" t="str">
            <v>120</v>
          </cell>
        </row>
        <row r="693">
          <cell r="A693">
            <v>1200</v>
          </cell>
          <cell r="B693" t="str">
            <v>331001101268</v>
          </cell>
          <cell r="C693" t="str">
            <v>331</v>
          </cell>
          <cell r="D693" t="str">
            <v>331001</v>
          </cell>
          <cell r="E693" t="str">
            <v>حسابها واسناد پرداختني تجاري</v>
          </cell>
          <cell r="F693" t="str">
            <v>حسابهاي پرداختني تجاري</v>
          </cell>
          <cell r="G693" t="str">
            <v>101268</v>
          </cell>
          <cell r="H693" t="str">
            <v>شرکت ماشين لنت</v>
          </cell>
          <cell r="P693" t="str">
            <v>120</v>
          </cell>
        </row>
        <row r="694">
          <cell r="A694">
            <v>1200</v>
          </cell>
          <cell r="B694" t="str">
            <v>331001101610</v>
          </cell>
          <cell r="C694" t="str">
            <v>331</v>
          </cell>
          <cell r="D694" t="str">
            <v>331001</v>
          </cell>
          <cell r="E694" t="str">
            <v>حسابها واسناد پرداختني تجاري</v>
          </cell>
          <cell r="F694" t="str">
            <v>حسابهاي پرداختني تجاري</v>
          </cell>
          <cell r="G694" t="str">
            <v>101610</v>
          </cell>
          <cell r="H694" t="str">
            <v>قطعه سازي محمد</v>
          </cell>
          <cell r="P694" t="str">
            <v>120</v>
          </cell>
        </row>
        <row r="695">
          <cell r="A695">
            <v>1200</v>
          </cell>
          <cell r="B695" t="str">
            <v>331001101818</v>
          </cell>
          <cell r="C695" t="str">
            <v>331</v>
          </cell>
          <cell r="D695" t="str">
            <v>331001</v>
          </cell>
          <cell r="E695" t="str">
            <v>حسابها واسناد پرداختني تجاري</v>
          </cell>
          <cell r="F695" t="str">
            <v>حسابهاي پرداختني تجاري</v>
          </cell>
          <cell r="G695" t="str">
            <v>101818</v>
          </cell>
          <cell r="H695" t="str">
            <v>آبكاري صدف</v>
          </cell>
          <cell r="P695" t="str">
            <v>120</v>
          </cell>
        </row>
        <row r="696">
          <cell r="A696">
            <v>1200</v>
          </cell>
          <cell r="B696" t="str">
            <v>331001101867</v>
          </cell>
          <cell r="C696" t="str">
            <v>331</v>
          </cell>
          <cell r="D696" t="str">
            <v>331001</v>
          </cell>
          <cell r="E696" t="str">
            <v>حسابها واسناد پرداختني تجاري</v>
          </cell>
          <cell r="F696" t="str">
            <v>حسابهاي پرداختني تجاري</v>
          </cell>
          <cell r="G696" t="str">
            <v>101867</v>
          </cell>
          <cell r="H696" t="str">
            <v>كارگاه كات فن آذر</v>
          </cell>
          <cell r="P696" t="str">
            <v>120</v>
          </cell>
        </row>
        <row r="697">
          <cell r="A697">
            <v>1200</v>
          </cell>
          <cell r="B697" t="str">
            <v>331001101606</v>
          </cell>
          <cell r="C697" t="str">
            <v>331</v>
          </cell>
          <cell r="D697" t="str">
            <v>331001</v>
          </cell>
          <cell r="E697" t="str">
            <v>حسابها واسناد پرداختني تجاري</v>
          </cell>
          <cell r="F697" t="str">
            <v>حسابهاي پرداختني تجاري</v>
          </cell>
          <cell r="G697" t="str">
            <v>101606</v>
          </cell>
          <cell r="H697" t="str">
            <v>شركت معماران توسعه صنعت آلومينيوم(متصا)</v>
          </cell>
          <cell r="P697" t="str">
            <v>120</v>
          </cell>
        </row>
        <row r="698">
          <cell r="A698">
            <v>1200</v>
          </cell>
          <cell r="B698" t="str">
            <v>331001101616</v>
          </cell>
          <cell r="C698" t="str">
            <v>331</v>
          </cell>
          <cell r="D698" t="str">
            <v>331001</v>
          </cell>
          <cell r="E698" t="str">
            <v>حسابها واسناد پرداختني تجاري</v>
          </cell>
          <cell r="F698" t="str">
            <v>حسابهاي پرداختني تجاري</v>
          </cell>
          <cell r="G698" t="str">
            <v>101616</v>
          </cell>
          <cell r="H698" t="str">
            <v>كارگاه فرشيد نيا</v>
          </cell>
          <cell r="P698" t="str">
            <v>120</v>
          </cell>
        </row>
        <row r="699">
          <cell r="A699">
            <v>1200</v>
          </cell>
          <cell r="B699" t="str">
            <v>331001101515</v>
          </cell>
          <cell r="C699" t="str">
            <v>331</v>
          </cell>
          <cell r="D699" t="str">
            <v>331001</v>
          </cell>
          <cell r="E699" t="str">
            <v>حسابها واسناد پرداختني تجاري</v>
          </cell>
          <cell r="F699" t="str">
            <v>حسابهاي پرداختني تجاري</v>
          </cell>
          <cell r="G699" t="str">
            <v>101515</v>
          </cell>
          <cell r="H699" t="str">
            <v>شرکت پارس صنعت تبريز</v>
          </cell>
          <cell r="P699" t="str">
            <v>120</v>
          </cell>
        </row>
        <row r="700">
          <cell r="A700">
            <v>1200</v>
          </cell>
          <cell r="B700" t="str">
            <v>331001101686</v>
          </cell>
          <cell r="C700" t="str">
            <v>331</v>
          </cell>
          <cell r="D700" t="str">
            <v>331001</v>
          </cell>
          <cell r="E700" t="str">
            <v>حسابها واسناد پرداختني تجاري</v>
          </cell>
          <cell r="F700" t="str">
            <v>حسابهاي پرداختني تجاري</v>
          </cell>
          <cell r="G700" t="str">
            <v>101686</v>
          </cell>
          <cell r="H700" t="str">
            <v>شركت فن گستر</v>
          </cell>
          <cell r="P700" t="str">
            <v>120</v>
          </cell>
        </row>
        <row r="701">
          <cell r="A701">
            <v>1200</v>
          </cell>
          <cell r="B701" t="str">
            <v>331001101263</v>
          </cell>
          <cell r="C701" t="str">
            <v>331</v>
          </cell>
          <cell r="D701" t="str">
            <v>331001</v>
          </cell>
          <cell r="E701" t="str">
            <v>حسابها واسناد پرداختني تجاري</v>
          </cell>
          <cell r="F701" t="str">
            <v>حسابهاي پرداختني تجاري</v>
          </cell>
          <cell r="G701" t="str">
            <v>101263</v>
          </cell>
          <cell r="H701" t="str">
            <v>شرکت قطعه سازان خودرو دلتا امين</v>
          </cell>
          <cell r="P701" t="str">
            <v>120</v>
          </cell>
        </row>
        <row r="702">
          <cell r="A702">
            <v>1200</v>
          </cell>
          <cell r="B702" t="str">
            <v>331001101264</v>
          </cell>
          <cell r="C702" t="str">
            <v>331</v>
          </cell>
          <cell r="D702" t="str">
            <v>331001</v>
          </cell>
          <cell r="E702" t="str">
            <v>حسابها واسناد پرداختني تجاري</v>
          </cell>
          <cell r="F702" t="str">
            <v>حسابهاي پرداختني تجاري</v>
          </cell>
          <cell r="G702" t="str">
            <v>101264</v>
          </cell>
          <cell r="H702" t="str">
            <v>گروه توليدي وصنعتي قطعه فرم</v>
          </cell>
          <cell r="P702" t="str">
            <v>120</v>
          </cell>
        </row>
        <row r="703">
          <cell r="A703">
            <v>1200</v>
          </cell>
          <cell r="B703" t="str">
            <v>331001101746</v>
          </cell>
          <cell r="C703" t="str">
            <v>331</v>
          </cell>
          <cell r="D703" t="str">
            <v>331001</v>
          </cell>
          <cell r="E703" t="str">
            <v>حسابها واسناد پرداختني تجاري</v>
          </cell>
          <cell r="F703" t="str">
            <v>حسابهاي پرداختني تجاري</v>
          </cell>
          <cell r="G703" t="str">
            <v>101746</v>
          </cell>
          <cell r="H703" t="str">
            <v>شركت نور آيدين</v>
          </cell>
          <cell r="P703" t="str">
            <v>120</v>
          </cell>
        </row>
        <row r="704">
          <cell r="A704">
            <v>1200</v>
          </cell>
          <cell r="B704" t="str">
            <v>331001101251</v>
          </cell>
          <cell r="C704" t="str">
            <v>331</v>
          </cell>
          <cell r="D704" t="str">
            <v>331001</v>
          </cell>
          <cell r="E704" t="str">
            <v>حسابها واسناد پرداختني تجاري</v>
          </cell>
          <cell r="F704" t="str">
            <v>حسابهاي پرداختني تجاري</v>
          </cell>
          <cell r="G704" t="str">
            <v>101251</v>
          </cell>
          <cell r="H704" t="str">
            <v>كارگاه آبكاري لوكس</v>
          </cell>
          <cell r="P704" t="str">
            <v>120</v>
          </cell>
        </row>
        <row r="705">
          <cell r="A705">
            <v>1200</v>
          </cell>
          <cell r="B705" t="str">
            <v>331001101242</v>
          </cell>
          <cell r="C705" t="str">
            <v>331</v>
          </cell>
          <cell r="D705" t="str">
            <v>331001</v>
          </cell>
          <cell r="E705" t="str">
            <v>حسابها واسناد پرداختني تجاري</v>
          </cell>
          <cell r="F705" t="str">
            <v>حسابهاي پرداختني تجاري</v>
          </cell>
          <cell r="G705" t="str">
            <v>101242</v>
          </cell>
          <cell r="H705" t="str">
            <v>آذر فيلر</v>
          </cell>
          <cell r="P705" t="str">
            <v>120</v>
          </cell>
        </row>
        <row r="706">
          <cell r="A706">
            <v>1200</v>
          </cell>
          <cell r="B706" t="str">
            <v>331001101240</v>
          </cell>
          <cell r="C706" t="str">
            <v>331</v>
          </cell>
          <cell r="D706" t="str">
            <v>331001</v>
          </cell>
          <cell r="E706" t="str">
            <v>حسابها واسناد پرداختني تجاري</v>
          </cell>
          <cell r="F706" t="str">
            <v>حسابهاي پرداختني تجاري</v>
          </cell>
          <cell r="G706" t="str">
            <v>101240</v>
          </cell>
          <cell r="H706" t="str">
            <v>هنر گستر آذر</v>
          </cell>
          <cell r="P706" t="str">
            <v>120</v>
          </cell>
        </row>
        <row r="707">
          <cell r="A707">
            <v>1200</v>
          </cell>
          <cell r="B707" t="str">
            <v>331001101274</v>
          </cell>
          <cell r="C707" t="str">
            <v>331</v>
          </cell>
          <cell r="D707" t="str">
            <v>331001</v>
          </cell>
          <cell r="E707" t="str">
            <v>حسابها واسناد پرداختني تجاري</v>
          </cell>
          <cell r="F707" t="str">
            <v>حسابهاي پرداختني تجاري</v>
          </cell>
          <cell r="G707" t="str">
            <v>101274</v>
          </cell>
          <cell r="H707" t="str">
            <v>كارگاه توليدي مهدي</v>
          </cell>
          <cell r="P707" t="str">
            <v>120</v>
          </cell>
        </row>
        <row r="708">
          <cell r="A708">
            <v>1200</v>
          </cell>
          <cell r="B708" t="str">
            <v>331001101793</v>
          </cell>
          <cell r="C708" t="str">
            <v>331</v>
          </cell>
          <cell r="D708" t="str">
            <v>331001</v>
          </cell>
          <cell r="E708" t="str">
            <v>حسابها واسناد پرداختني تجاري</v>
          </cell>
          <cell r="F708" t="str">
            <v>حسابهاي پرداختني تجاري</v>
          </cell>
          <cell r="G708" t="str">
            <v>101793</v>
          </cell>
          <cell r="H708" t="str">
            <v>شركت كار سازان</v>
          </cell>
          <cell r="P708" t="str">
            <v>120</v>
          </cell>
        </row>
        <row r="709">
          <cell r="A709">
            <v>1200</v>
          </cell>
          <cell r="B709" t="str">
            <v>331001101224</v>
          </cell>
          <cell r="C709" t="str">
            <v>331</v>
          </cell>
          <cell r="D709" t="str">
            <v>331001</v>
          </cell>
          <cell r="E709" t="str">
            <v>حسابها واسناد پرداختني تجاري</v>
          </cell>
          <cell r="F709" t="str">
            <v>حسابهاي پرداختني تجاري</v>
          </cell>
          <cell r="G709" t="str">
            <v>101224</v>
          </cell>
          <cell r="H709" t="str">
            <v>شرکت فولاد فرايند شهريار</v>
          </cell>
          <cell r="P709" t="str">
            <v>120</v>
          </cell>
        </row>
        <row r="710">
          <cell r="A710">
            <v>1200</v>
          </cell>
          <cell r="B710" t="str">
            <v>331001101877</v>
          </cell>
          <cell r="C710" t="str">
            <v>331</v>
          </cell>
          <cell r="D710" t="str">
            <v>331001</v>
          </cell>
          <cell r="E710" t="str">
            <v>حسابها واسناد پرداختني تجاري</v>
          </cell>
          <cell r="F710" t="str">
            <v>حسابهاي پرداختني تجاري</v>
          </cell>
          <cell r="G710" t="str">
            <v>101877</v>
          </cell>
          <cell r="H710" t="str">
            <v>آقاي غضنفري</v>
          </cell>
          <cell r="P710" t="str">
            <v>120</v>
          </cell>
        </row>
        <row r="711">
          <cell r="A711">
            <v>1200</v>
          </cell>
          <cell r="B711" t="str">
            <v>331001101868</v>
          </cell>
          <cell r="C711" t="str">
            <v>331</v>
          </cell>
          <cell r="D711" t="str">
            <v>331001</v>
          </cell>
          <cell r="E711" t="str">
            <v>حسابها واسناد پرداختني تجاري</v>
          </cell>
          <cell r="F711" t="str">
            <v>حسابهاي پرداختني تجاري</v>
          </cell>
          <cell r="G711" t="str">
            <v>101868</v>
          </cell>
          <cell r="H711" t="str">
            <v>شركت كاوشگران صنعت تبريز</v>
          </cell>
          <cell r="P711" t="str">
            <v>120</v>
          </cell>
        </row>
        <row r="712">
          <cell r="A712">
            <v>1200</v>
          </cell>
          <cell r="B712" t="str">
            <v>331001101912</v>
          </cell>
          <cell r="C712" t="str">
            <v>331</v>
          </cell>
          <cell r="D712" t="str">
            <v>331001</v>
          </cell>
          <cell r="E712" t="str">
            <v>حسابها واسناد پرداختني تجاري</v>
          </cell>
          <cell r="F712" t="str">
            <v>حسابهاي پرداختني تجاري</v>
          </cell>
          <cell r="G712" t="str">
            <v>101912</v>
          </cell>
          <cell r="H712" t="str">
            <v>آبكاري تكنو آب</v>
          </cell>
          <cell r="P712" t="str">
            <v>120</v>
          </cell>
        </row>
        <row r="713">
          <cell r="A713">
            <v>1200</v>
          </cell>
          <cell r="B713" t="str">
            <v>331001101607</v>
          </cell>
          <cell r="C713" t="str">
            <v>331</v>
          </cell>
          <cell r="D713" t="str">
            <v>331001</v>
          </cell>
          <cell r="E713" t="str">
            <v>حسابها واسناد پرداختني تجاري</v>
          </cell>
          <cell r="F713" t="str">
            <v>حسابهاي پرداختني تجاري</v>
          </cell>
          <cell r="G713" t="str">
            <v>101607</v>
          </cell>
          <cell r="H713" t="str">
            <v>كارگاه صنعتي پالاديم</v>
          </cell>
          <cell r="P713" t="str">
            <v>120</v>
          </cell>
        </row>
        <row r="714">
          <cell r="A714">
            <v>1200</v>
          </cell>
          <cell r="B714" t="str">
            <v>331001101288</v>
          </cell>
          <cell r="C714" t="str">
            <v>331</v>
          </cell>
          <cell r="D714" t="str">
            <v>331001</v>
          </cell>
          <cell r="E714" t="str">
            <v>حسابها واسناد پرداختني تجاري</v>
          </cell>
          <cell r="F714" t="str">
            <v>حسابهاي پرداختني تجاري</v>
          </cell>
          <cell r="G714" t="str">
            <v>101288</v>
          </cell>
          <cell r="H714" t="str">
            <v>توفيق صنعت</v>
          </cell>
          <cell r="P714" t="str">
            <v>120</v>
          </cell>
        </row>
        <row r="715">
          <cell r="A715">
            <v>1200</v>
          </cell>
          <cell r="B715" t="str">
            <v>331001101880</v>
          </cell>
          <cell r="C715" t="str">
            <v>331</v>
          </cell>
          <cell r="D715" t="str">
            <v>331001</v>
          </cell>
          <cell r="E715" t="str">
            <v>حسابها واسناد پرداختني تجاري</v>
          </cell>
          <cell r="F715" t="str">
            <v>حسابهاي پرداختني تجاري</v>
          </cell>
          <cell r="G715" t="str">
            <v>101880</v>
          </cell>
          <cell r="H715" t="str">
            <v>گروه صنعتي كاوه ( مگاژن )</v>
          </cell>
          <cell r="P715" t="str">
            <v>120</v>
          </cell>
        </row>
        <row r="716">
          <cell r="A716">
            <v>1200</v>
          </cell>
          <cell r="B716" t="str">
            <v>331001101557</v>
          </cell>
          <cell r="C716" t="str">
            <v>331</v>
          </cell>
          <cell r="D716" t="str">
            <v>331001</v>
          </cell>
          <cell r="E716" t="str">
            <v>حسابها واسناد پرداختني تجاري</v>
          </cell>
          <cell r="F716" t="str">
            <v>حسابهاي پرداختني تجاري</v>
          </cell>
          <cell r="G716" t="str">
            <v>101557</v>
          </cell>
          <cell r="H716" t="str">
            <v>شركت آذر صنعت باهري</v>
          </cell>
          <cell r="P716" t="str">
            <v>120</v>
          </cell>
        </row>
        <row r="717">
          <cell r="A717">
            <v>1200</v>
          </cell>
          <cell r="B717" t="str">
            <v>331001101374</v>
          </cell>
          <cell r="C717" t="str">
            <v>331</v>
          </cell>
          <cell r="D717" t="str">
            <v>331001</v>
          </cell>
          <cell r="E717" t="str">
            <v>حسابها واسناد پرداختني تجاري</v>
          </cell>
          <cell r="F717" t="str">
            <v>حسابهاي پرداختني تجاري</v>
          </cell>
          <cell r="G717" t="str">
            <v>101374</v>
          </cell>
          <cell r="H717" t="str">
            <v>سنجه سازان</v>
          </cell>
          <cell r="P717" t="str">
            <v>120</v>
          </cell>
        </row>
        <row r="718">
          <cell r="A718">
            <v>1200</v>
          </cell>
          <cell r="B718" t="str">
            <v>331001101533</v>
          </cell>
          <cell r="C718" t="str">
            <v>331</v>
          </cell>
          <cell r="D718" t="str">
            <v>331001</v>
          </cell>
          <cell r="E718" t="str">
            <v>حسابها واسناد پرداختني تجاري</v>
          </cell>
          <cell r="F718" t="str">
            <v>حسابهاي پرداختني تجاري</v>
          </cell>
          <cell r="G718" t="str">
            <v>101533</v>
          </cell>
          <cell r="H718" t="str">
            <v>پارس فورجينگ</v>
          </cell>
          <cell r="P718" t="str">
            <v>120</v>
          </cell>
        </row>
        <row r="719">
          <cell r="A719">
            <v>1200</v>
          </cell>
          <cell r="B719" t="str">
            <v>331001101575</v>
          </cell>
          <cell r="C719" t="str">
            <v>331</v>
          </cell>
          <cell r="D719" t="str">
            <v>331001</v>
          </cell>
          <cell r="E719" t="str">
            <v>حسابها واسناد پرداختني تجاري</v>
          </cell>
          <cell r="F719" t="str">
            <v>حسابهاي پرداختني تجاري</v>
          </cell>
          <cell r="G719" t="str">
            <v>101575</v>
          </cell>
          <cell r="H719" t="str">
            <v>قطعه سازي شهريار</v>
          </cell>
          <cell r="P719" t="str">
            <v>120</v>
          </cell>
        </row>
        <row r="720">
          <cell r="A720">
            <v>1200</v>
          </cell>
          <cell r="B720" t="str">
            <v>331001101608</v>
          </cell>
          <cell r="C720" t="str">
            <v>331</v>
          </cell>
          <cell r="D720" t="str">
            <v>331001</v>
          </cell>
          <cell r="E720" t="str">
            <v>حسابها واسناد پرداختني تجاري</v>
          </cell>
          <cell r="F720" t="str">
            <v>حسابهاي پرداختني تجاري</v>
          </cell>
          <cell r="G720" t="str">
            <v>101608</v>
          </cell>
          <cell r="H720" t="str">
            <v>شركت پولاديش</v>
          </cell>
          <cell r="P720" t="str">
            <v>120</v>
          </cell>
        </row>
        <row r="721">
          <cell r="A721">
            <v>1200</v>
          </cell>
          <cell r="B721" t="str">
            <v>331001101590</v>
          </cell>
          <cell r="C721" t="str">
            <v>331</v>
          </cell>
          <cell r="D721" t="str">
            <v>331001</v>
          </cell>
          <cell r="E721" t="str">
            <v>حسابها واسناد پرداختني تجاري</v>
          </cell>
          <cell r="F721" t="str">
            <v>حسابهاي پرداختني تجاري</v>
          </cell>
          <cell r="G721" t="str">
            <v>101590</v>
          </cell>
          <cell r="H721" t="str">
            <v>آريانا ذوب</v>
          </cell>
          <cell r="P721" t="str">
            <v>120</v>
          </cell>
        </row>
        <row r="722">
          <cell r="A722">
            <v>1200</v>
          </cell>
          <cell r="B722" t="str">
            <v>331001101276</v>
          </cell>
          <cell r="C722" t="str">
            <v>331</v>
          </cell>
          <cell r="D722" t="str">
            <v>331001</v>
          </cell>
          <cell r="E722" t="str">
            <v>حسابها واسناد پرداختني تجاري</v>
          </cell>
          <cell r="F722" t="str">
            <v>حسابهاي پرداختني تجاري</v>
          </cell>
          <cell r="G722" t="str">
            <v>101276</v>
          </cell>
          <cell r="H722" t="str">
            <v>كارگاه بقا</v>
          </cell>
          <cell r="P722" t="str">
            <v>120</v>
          </cell>
        </row>
        <row r="723">
          <cell r="A723">
            <v>1200</v>
          </cell>
          <cell r="B723" t="str">
            <v>331001101655</v>
          </cell>
          <cell r="C723" t="str">
            <v>331</v>
          </cell>
          <cell r="D723" t="str">
            <v>331001</v>
          </cell>
          <cell r="E723" t="str">
            <v>حسابها واسناد پرداختني تجاري</v>
          </cell>
          <cell r="F723" t="str">
            <v>حسابهاي پرداختني تجاري</v>
          </cell>
          <cell r="G723" t="str">
            <v>101655</v>
          </cell>
          <cell r="H723" t="str">
            <v>شركت پرشين صنعت</v>
          </cell>
          <cell r="P723" t="str">
            <v>120</v>
          </cell>
        </row>
        <row r="724">
          <cell r="A724">
            <v>1200</v>
          </cell>
          <cell r="B724" t="str">
            <v>331001101774</v>
          </cell>
          <cell r="C724" t="str">
            <v>331</v>
          </cell>
          <cell r="D724" t="str">
            <v>331001</v>
          </cell>
          <cell r="E724" t="str">
            <v>حسابها واسناد پرداختني تجاري</v>
          </cell>
          <cell r="F724" t="str">
            <v>حسابهاي پرداختني تجاري</v>
          </cell>
          <cell r="G724" t="str">
            <v>101774</v>
          </cell>
          <cell r="H724" t="str">
            <v>گروه صنعتي تراش و فن</v>
          </cell>
          <cell r="P724" t="str">
            <v>120</v>
          </cell>
        </row>
        <row r="725">
          <cell r="A725">
            <v>7502</v>
          </cell>
          <cell r="B725" t="str">
            <v>331002101218</v>
          </cell>
          <cell r="C725" t="str">
            <v>331</v>
          </cell>
          <cell r="D725" t="str">
            <v>331002</v>
          </cell>
          <cell r="E725" t="str">
            <v>حسابها واسناد پرداختني تجاري</v>
          </cell>
          <cell r="F725" t="str">
            <v>كالاي اماني ديگران نزدما</v>
          </cell>
          <cell r="G725" t="str">
            <v>101218</v>
          </cell>
          <cell r="H725" t="str">
            <v>شرکت ريخته گري ماشين سازي تبريز</v>
          </cell>
          <cell r="P725" t="str">
            <v>750</v>
          </cell>
        </row>
        <row r="726">
          <cell r="A726">
            <v>7502</v>
          </cell>
          <cell r="B726" t="str">
            <v>331002101505</v>
          </cell>
          <cell r="C726" t="str">
            <v>331</v>
          </cell>
          <cell r="D726" t="str">
            <v>331002</v>
          </cell>
          <cell r="E726" t="str">
            <v>حسابها واسناد پرداختني تجاري</v>
          </cell>
          <cell r="F726" t="str">
            <v>كالاي اماني ديگران نزدما</v>
          </cell>
          <cell r="G726" t="str">
            <v>101505</v>
          </cell>
          <cell r="H726" t="str">
            <v>لوله هاي صنعتي دقيق كاوه</v>
          </cell>
          <cell r="P726" t="str">
            <v>750</v>
          </cell>
        </row>
        <row r="727">
          <cell r="A727">
            <v>7502</v>
          </cell>
          <cell r="B727" t="str">
            <v>331002101001</v>
          </cell>
          <cell r="C727" t="str">
            <v>331</v>
          </cell>
          <cell r="D727" t="str">
            <v>331002</v>
          </cell>
          <cell r="E727" t="str">
            <v>حسابها واسناد پرداختني تجاري</v>
          </cell>
          <cell r="F727" t="str">
            <v>كالاي اماني ديگران نزدما</v>
          </cell>
          <cell r="G727" t="str">
            <v>101001</v>
          </cell>
          <cell r="H727" t="str">
            <v>شرکت مگا موتورفروش قطعات خودرو</v>
          </cell>
          <cell r="P727" t="str">
            <v>750</v>
          </cell>
        </row>
        <row r="728">
          <cell r="A728">
            <v>7502</v>
          </cell>
          <cell r="B728" t="str">
            <v>331002101589</v>
          </cell>
          <cell r="C728" t="str">
            <v>331</v>
          </cell>
          <cell r="D728" t="str">
            <v>331002</v>
          </cell>
          <cell r="E728" t="str">
            <v>حسابها واسناد پرداختني تجاري</v>
          </cell>
          <cell r="F728" t="str">
            <v>كالاي اماني ديگران نزدما</v>
          </cell>
          <cell r="G728" t="str">
            <v>101589</v>
          </cell>
          <cell r="H728" t="str">
            <v>ريخته گري سهند آذرين</v>
          </cell>
          <cell r="P728" t="str">
            <v>750</v>
          </cell>
        </row>
        <row r="729">
          <cell r="A729">
            <v>7502</v>
          </cell>
          <cell r="B729" t="str">
            <v>331002101291</v>
          </cell>
          <cell r="C729" t="str">
            <v>331</v>
          </cell>
          <cell r="D729" t="str">
            <v>331002</v>
          </cell>
          <cell r="E729" t="str">
            <v>حسابها واسناد پرداختني تجاري</v>
          </cell>
          <cell r="F729" t="str">
            <v>كالاي اماني ديگران نزدما</v>
          </cell>
          <cell r="G729" t="str">
            <v>101291</v>
          </cell>
          <cell r="H729" t="str">
            <v>شرکت تلدا خاوران</v>
          </cell>
          <cell r="P729" t="str">
            <v>750</v>
          </cell>
        </row>
        <row r="730">
          <cell r="A730">
            <v>7502</v>
          </cell>
          <cell r="B730" t="str">
            <v>331002101596</v>
          </cell>
          <cell r="C730" t="str">
            <v>331</v>
          </cell>
          <cell r="D730" t="str">
            <v>331002</v>
          </cell>
          <cell r="E730" t="str">
            <v>حسابها واسناد پرداختني تجاري</v>
          </cell>
          <cell r="F730" t="str">
            <v>كالاي اماني ديگران نزدما</v>
          </cell>
          <cell r="G730" t="str">
            <v>101596</v>
          </cell>
          <cell r="H730" t="str">
            <v>كارگاه ميرزائي</v>
          </cell>
          <cell r="P730" t="str">
            <v>750</v>
          </cell>
        </row>
        <row r="731">
          <cell r="A731">
            <v>7502</v>
          </cell>
          <cell r="B731" t="str">
            <v>331002101268</v>
          </cell>
          <cell r="C731" t="str">
            <v>331</v>
          </cell>
          <cell r="D731" t="str">
            <v>331002</v>
          </cell>
          <cell r="E731" t="str">
            <v>حسابها واسناد پرداختني تجاري</v>
          </cell>
          <cell r="F731" t="str">
            <v>كالاي اماني ديگران نزدما</v>
          </cell>
          <cell r="G731" t="str">
            <v>101268</v>
          </cell>
          <cell r="H731" t="str">
            <v>شرکت ماشين لنت</v>
          </cell>
          <cell r="P731" t="str">
            <v>750</v>
          </cell>
        </row>
        <row r="732">
          <cell r="A732">
            <v>7502</v>
          </cell>
          <cell r="B732" t="str">
            <v>331002101259</v>
          </cell>
          <cell r="C732" t="str">
            <v>331</v>
          </cell>
          <cell r="D732" t="str">
            <v>331002</v>
          </cell>
          <cell r="E732" t="str">
            <v>حسابها واسناد پرداختني تجاري</v>
          </cell>
          <cell r="F732" t="str">
            <v>كالاي اماني ديگران نزدما</v>
          </cell>
          <cell r="G732" t="str">
            <v>101259</v>
          </cell>
          <cell r="H732" t="str">
            <v>كارگاه حسينپور خيري</v>
          </cell>
          <cell r="P732" t="str">
            <v>750</v>
          </cell>
        </row>
        <row r="733">
          <cell r="A733">
            <v>7502</v>
          </cell>
          <cell r="B733" t="str">
            <v>331002101595</v>
          </cell>
          <cell r="C733" t="str">
            <v>331</v>
          </cell>
          <cell r="D733" t="str">
            <v>331002</v>
          </cell>
          <cell r="E733" t="str">
            <v>حسابها واسناد پرداختني تجاري</v>
          </cell>
          <cell r="F733" t="str">
            <v>كالاي اماني ديگران نزدما</v>
          </cell>
          <cell r="G733" t="str">
            <v>101595</v>
          </cell>
          <cell r="H733" t="str">
            <v>شركت لنت پارس</v>
          </cell>
          <cell r="P733" t="str">
            <v>750</v>
          </cell>
        </row>
        <row r="734">
          <cell r="A734">
            <v>7502</v>
          </cell>
          <cell r="B734" t="str">
            <v>331002101024</v>
          </cell>
          <cell r="C734" t="str">
            <v>331</v>
          </cell>
          <cell r="D734" t="str">
            <v>331002</v>
          </cell>
          <cell r="E734" t="str">
            <v>حسابها واسناد پرداختني تجاري</v>
          </cell>
          <cell r="F734" t="str">
            <v>كالاي اماني ديگران نزدما</v>
          </cell>
          <cell r="G734" t="str">
            <v>101024</v>
          </cell>
          <cell r="H734" t="str">
            <v>شرکت ماليبل سايپا</v>
          </cell>
          <cell r="P734" t="str">
            <v>750</v>
          </cell>
        </row>
        <row r="735">
          <cell r="A735">
            <v>7502</v>
          </cell>
          <cell r="B735" t="str">
            <v>331002101903</v>
          </cell>
          <cell r="C735" t="str">
            <v>331</v>
          </cell>
          <cell r="D735" t="str">
            <v>331002</v>
          </cell>
          <cell r="E735" t="str">
            <v>حسابها واسناد پرداختني تجاري</v>
          </cell>
          <cell r="F735" t="str">
            <v>كالاي اماني ديگران نزدما</v>
          </cell>
          <cell r="G735" t="str">
            <v>101903</v>
          </cell>
          <cell r="H735" t="str">
            <v>شركت تكسان (تهران)</v>
          </cell>
          <cell r="P735" t="str">
            <v>750</v>
          </cell>
        </row>
        <row r="736">
          <cell r="A736">
            <v>7502</v>
          </cell>
          <cell r="B736" t="str">
            <v>331002101028</v>
          </cell>
          <cell r="C736" t="str">
            <v>331</v>
          </cell>
          <cell r="D736" t="str">
            <v>331002</v>
          </cell>
          <cell r="E736" t="str">
            <v>حسابها واسناد پرداختني تجاري</v>
          </cell>
          <cell r="F736" t="str">
            <v>كالاي اماني ديگران نزدما</v>
          </cell>
          <cell r="G736" t="str">
            <v>101028</v>
          </cell>
          <cell r="H736" t="str">
            <v>شرکت سايپاپيستون</v>
          </cell>
          <cell r="P736" t="str">
            <v>750</v>
          </cell>
        </row>
        <row r="737">
          <cell r="A737">
            <v>7502</v>
          </cell>
          <cell r="B737" t="str">
            <v>331002101238</v>
          </cell>
          <cell r="C737" t="str">
            <v>331</v>
          </cell>
          <cell r="D737" t="str">
            <v>331002</v>
          </cell>
          <cell r="E737" t="str">
            <v>حسابها واسناد پرداختني تجاري</v>
          </cell>
          <cell r="F737" t="str">
            <v>كالاي اماني ديگران نزدما</v>
          </cell>
          <cell r="G737" t="str">
            <v>101238</v>
          </cell>
          <cell r="H737" t="str">
            <v>شرکت ريخته گري تراکتورسازي ايران(سهامي عام)</v>
          </cell>
          <cell r="P737" t="str">
            <v>750</v>
          </cell>
        </row>
        <row r="738">
          <cell r="A738">
            <v>7502</v>
          </cell>
          <cell r="B738" t="str">
            <v>331002101606</v>
          </cell>
          <cell r="C738" t="str">
            <v>331</v>
          </cell>
          <cell r="D738" t="str">
            <v>331002</v>
          </cell>
          <cell r="E738" t="str">
            <v>حسابها واسناد پرداختني تجاري</v>
          </cell>
          <cell r="F738" t="str">
            <v>كالاي اماني ديگران نزدما</v>
          </cell>
          <cell r="G738" t="str">
            <v>101606</v>
          </cell>
          <cell r="H738" t="str">
            <v>شركت معماران توسعه صنعت آلومينيوم(متصا)</v>
          </cell>
          <cell r="P738" t="str">
            <v>750</v>
          </cell>
        </row>
        <row r="739">
          <cell r="A739">
            <v>7502</v>
          </cell>
          <cell r="B739" t="str">
            <v>331002101257</v>
          </cell>
          <cell r="C739" t="str">
            <v>331</v>
          </cell>
          <cell r="D739" t="str">
            <v>331002</v>
          </cell>
          <cell r="E739" t="str">
            <v>حسابها واسناد پرداختني تجاري</v>
          </cell>
          <cell r="F739" t="str">
            <v>كالاي اماني ديگران نزدما</v>
          </cell>
          <cell r="G739" t="str">
            <v>101257</v>
          </cell>
          <cell r="H739" t="str">
            <v>كارگاه فرجزاده</v>
          </cell>
          <cell r="P739" t="str">
            <v>750</v>
          </cell>
        </row>
        <row r="740">
          <cell r="A740">
            <v>7502</v>
          </cell>
          <cell r="B740" t="str">
            <v>331002101414</v>
          </cell>
          <cell r="C740" t="str">
            <v>331</v>
          </cell>
          <cell r="D740" t="str">
            <v>331002</v>
          </cell>
          <cell r="E740" t="str">
            <v>حسابها واسناد پرداختني تجاري</v>
          </cell>
          <cell r="F740" t="str">
            <v>كالاي اماني ديگران نزدما</v>
          </cell>
          <cell r="G740" t="str">
            <v>101414</v>
          </cell>
          <cell r="H740" t="str">
            <v>شركت آذردنده تبريز</v>
          </cell>
          <cell r="P740" t="str">
            <v>750</v>
          </cell>
        </row>
        <row r="741">
          <cell r="A741">
            <v>7502</v>
          </cell>
          <cell r="B741" t="str">
            <v>331002101676</v>
          </cell>
          <cell r="C741" t="str">
            <v>331</v>
          </cell>
          <cell r="D741" t="str">
            <v>331002</v>
          </cell>
          <cell r="E741" t="str">
            <v>حسابها واسناد پرداختني تجاري</v>
          </cell>
          <cell r="F741" t="str">
            <v>كالاي اماني ديگران نزدما</v>
          </cell>
          <cell r="G741" t="str">
            <v>101676</v>
          </cell>
          <cell r="H741" t="str">
            <v>طاها صنعت تبريز</v>
          </cell>
          <cell r="P741" t="str">
            <v>750</v>
          </cell>
        </row>
        <row r="742">
          <cell r="A742">
            <v>7502</v>
          </cell>
          <cell r="B742" t="str">
            <v>331002101682</v>
          </cell>
          <cell r="C742" t="str">
            <v>331</v>
          </cell>
          <cell r="D742" t="str">
            <v>331002</v>
          </cell>
          <cell r="E742" t="str">
            <v>حسابها واسناد پرداختني تجاري</v>
          </cell>
          <cell r="F742" t="str">
            <v>كالاي اماني ديگران نزدما</v>
          </cell>
          <cell r="G742" t="str">
            <v>101682</v>
          </cell>
          <cell r="H742" t="str">
            <v>شركت سحاب تبريز</v>
          </cell>
          <cell r="P742" t="str">
            <v>750</v>
          </cell>
        </row>
        <row r="743">
          <cell r="A743">
            <v>7502</v>
          </cell>
          <cell r="B743" t="str">
            <v>331002101214</v>
          </cell>
          <cell r="C743" t="str">
            <v>331</v>
          </cell>
          <cell r="D743" t="str">
            <v>331002</v>
          </cell>
          <cell r="E743" t="str">
            <v>حسابها واسناد پرداختني تجاري</v>
          </cell>
          <cell r="F743" t="str">
            <v>كالاي اماني ديگران نزدما</v>
          </cell>
          <cell r="G743" t="str">
            <v>101214</v>
          </cell>
          <cell r="H743" t="str">
            <v>ديسکي لنت</v>
          </cell>
          <cell r="P743" t="str">
            <v>750</v>
          </cell>
        </row>
        <row r="744">
          <cell r="A744">
            <v>5200</v>
          </cell>
          <cell r="B744" t="str">
            <v>331004101001</v>
          </cell>
          <cell r="C744" t="str">
            <v>331</v>
          </cell>
          <cell r="D744" t="str">
            <v>331004</v>
          </cell>
          <cell r="E744" t="str">
            <v>حسابها واسناد پرداختني تجاري</v>
          </cell>
          <cell r="F744" t="str">
            <v>معلق خريد</v>
          </cell>
          <cell r="G744" t="str">
            <v>101001</v>
          </cell>
          <cell r="H744" t="str">
            <v>شرکت مگا موتورفروش قطعات خودرو</v>
          </cell>
          <cell r="P744" t="str">
            <v>520</v>
          </cell>
        </row>
        <row r="745">
          <cell r="A745">
            <v>1200</v>
          </cell>
          <cell r="B745" t="str">
            <v>331004101676</v>
          </cell>
          <cell r="C745" t="str">
            <v>331</v>
          </cell>
          <cell r="D745" t="str">
            <v>331004</v>
          </cell>
          <cell r="E745" t="str">
            <v>حسابها واسناد پرداختني تجاري</v>
          </cell>
          <cell r="F745" t="str">
            <v>معلق خريد</v>
          </cell>
          <cell r="G745" t="str">
            <v>101676</v>
          </cell>
          <cell r="H745" t="str">
            <v>طاها صنعت تبريز</v>
          </cell>
          <cell r="P745" t="str">
            <v>120</v>
          </cell>
        </row>
        <row r="746">
          <cell r="A746">
            <v>1215</v>
          </cell>
          <cell r="B746" t="str">
            <v>331004101252</v>
          </cell>
          <cell r="C746" t="str">
            <v>331</v>
          </cell>
          <cell r="D746" t="str">
            <v>331004</v>
          </cell>
          <cell r="E746" t="str">
            <v>حسابها واسناد پرداختني تجاري</v>
          </cell>
          <cell r="F746" t="str">
            <v>معلق خريد</v>
          </cell>
          <cell r="G746" t="str">
            <v>101252</v>
          </cell>
          <cell r="H746" t="str">
            <v>شرکت مهندسي لاستيك يمين خراسان</v>
          </cell>
          <cell r="P746" t="str">
            <v>121</v>
          </cell>
        </row>
        <row r="747">
          <cell r="A747">
            <v>1216</v>
          </cell>
          <cell r="B747" t="str">
            <v>331004101748</v>
          </cell>
          <cell r="C747" t="str">
            <v>331</v>
          </cell>
          <cell r="D747" t="str">
            <v>331004</v>
          </cell>
          <cell r="E747" t="str">
            <v>حسابها واسناد پرداختني تجاري</v>
          </cell>
          <cell r="F747" t="str">
            <v>معلق خريد</v>
          </cell>
          <cell r="G747" t="str">
            <v>101748</v>
          </cell>
          <cell r="H747" t="str">
            <v>شركت سهند پولاد</v>
          </cell>
          <cell r="P747" t="str">
            <v>121</v>
          </cell>
        </row>
        <row r="748">
          <cell r="A748">
            <v>1200</v>
          </cell>
          <cell r="B748" t="str">
            <v>331004101799</v>
          </cell>
          <cell r="C748" t="str">
            <v>331</v>
          </cell>
          <cell r="D748" t="str">
            <v>331004</v>
          </cell>
          <cell r="E748" t="str">
            <v>حسابها واسناد پرداختني تجاري</v>
          </cell>
          <cell r="F748" t="str">
            <v>معلق خريد</v>
          </cell>
          <cell r="G748" t="str">
            <v>101799</v>
          </cell>
          <cell r="H748" t="str">
            <v>شركت ريخته گري چشمه سار زنجان</v>
          </cell>
          <cell r="P748" t="str">
            <v>120</v>
          </cell>
        </row>
        <row r="749">
          <cell r="A749">
            <v>1212</v>
          </cell>
          <cell r="B749" t="str">
            <v>331004101279</v>
          </cell>
          <cell r="C749" t="str">
            <v>331</v>
          </cell>
          <cell r="D749" t="str">
            <v>331004</v>
          </cell>
          <cell r="E749" t="str">
            <v>حسابها واسناد پرداختني تجاري</v>
          </cell>
          <cell r="F749" t="str">
            <v>معلق خريد</v>
          </cell>
          <cell r="G749" t="str">
            <v>101279</v>
          </cell>
          <cell r="H749" t="str">
            <v>جبارپور بنيادي مهندس محمد</v>
          </cell>
          <cell r="P749" t="str">
            <v>121</v>
          </cell>
        </row>
        <row r="750">
          <cell r="A750">
            <v>1234</v>
          </cell>
          <cell r="B750" t="str">
            <v>331004101589</v>
          </cell>
          <cell r="C750" t="str">
            <v>331</v>
          </cell>
          <cell r="D750" t="str">
            <v>331004</v>
          </cell>
          <cell r="E750" t="str">
            <v>حسابها واسناد پرداختني تجاري</v>
          </cell>
          <cell r="F750" t="str">
            <v>معلق خريد</v>
          </cell>
          <cell r="G750" t="str">
            <v>101589</v>
          </cell>
          <cell r="H750" t="str">
            <v>ريخته گري سهند آذرين</v>
          </cell>
          <cell r="P750" t="str">
            <v>123</v>
          </cell>
        </row>
        <row r="751">
          <cell r="A751">
            <v>1200</v>
          </cell>
          <cell r="B751" t="str">
            <v>331004101224</v>
          </cell>
          <cell r="C751" t="str">
            <v>331</v>
          </cell>
          <cell r="D751" t="str">
            <v>331004</v>
          </cell>
          <cell r="E751" t="str">
            <v>حسابها واسناد پرداختني تجاري</v>
          </cell>
          <cell r="F751" t="str">
            <v>معلق خريد</v>
          </cell>
          <cell r="G751" t="str">
            <v>101224</v>
          </cell>
          <cell r="H751" t="str">
            <v>شرکت فولاد فرايند شهريار</v>
          </cell>
          <cell r="P751" t="str">
            <v>120</v>
          </cell>
        </row>
        <row r="752">
          <cell r="A752">
            <v>1226</v>
          </cell>
          <cell r="B752" t="str">
            <v>331004101690</v>
          </cell>
          <cell r="C752" t="str">
            <v>331</v>
          </cell>
          <cell r="D752" t="str">
            <v>331004</v>
          </cell>
          <cell r="E752" t="str">
            <v>حسابها واسناد پرداختني تجاري</v>
          </cell>
          <cell r="F752" t="str">
            <v>معلق خريد</v>
          </cell>
          <cell r="G752" t="str">
            <v>101690</v>
          </cell>
          <cell r="H752" t="str">
            <v>شركت پيشگام لاستيك بارثاوا</v>
          </cell>
          <cell r="P752" t="str">
            <v>122</v>
          </cell>
        </row>
        <row r="753">
          <cell r="A753">
            <v>1200</v>
          </cell>
          <cell r="B753" t="str">
            <v>331004101673</v>
          </cell>
          <cell r="C753" t="str">
            <v>331</v>
          </cell>
          <cell r="D753" t="str">
            <v>331004</v>
          </cell>
          <cell r="E753" t="str">
            <v>حسابها واسناد پرداختني تجاري</v>
          </cell>
          <cell r="F753" t="str">
            <v>معلق خريد</v>
          </cell>
          <cell r="G753" t="str">
            <v>101673</v>
          </cell>
          <cell r="H753" t="str">
            <v>قطعه سازي ابوذر</v>
          </cell>
          <cell r="P753" t="str">
            <v>120</v>
          </cell>
        </row>
        <row r="754">
          <cell r="A754">
            <v>1200</v>
          </cell>
          <cell r="B754" t="str">
            <v>331004101594</v>
          </cell>
          <cell r="C754" t="str">
            <v>331</v>
          </cell>
          <cell r="D754" t="str">
            <v>331004</v>
          </cell>
          <cell r="E754" t="str">
            <v>حسابها واسناد پرداختني تجاري</v>
          </cell>
          <cell r="F754" t="str">
            <v>معلق خريد</v>
          </cell>
          <cell r="G754" t="str">
            <v>101594</v>
          </cell>
          <cell r="H754" t="str">
            <v>شركت تك كاران</v>
          </cell>
          <cell r="P754" t="str">
            <v>120</v>
          </cell>
        </row>
        <row r="755">
          <cell r="A755">
            <v>1219</v>
          </cell>
          <cell r="B755" t="str">
            <v>331004101238</v>
          </cell>
          <cell r="C755" t="str">
            <v>331</v>
          </cell>
          <cell r="D755" t="str">
            <v>331004</v>
          </cell>
          <cell r="E755" t="str">
            <v>حسابها واسناد پرداختني تجاري</v>
          </cell>
          <cell r="F755" t="str">
            <v>معلق خريد</v>
          </cell>
          <cell r="G755" t="str">
            <v>101238</v>
          </cell>
          <cell r="H755" t="str">
            <v>شرکت ريخته گري تراکتورسازي ايران(سهامي عام)</v>
          </cell>
          <cell r="P755" t="str">
            <v>121</v>
          </cell>
        </row>
        <row r="756">
          <cell r="A756">
            <v>1233</v>
          </cell>
          <cell r="B756" t="str">
            <v>331004101262</v>
          </cell>
          <cell r="C756" t="str">
            <v>331</v>
          </cell>
          <cell r="D756" t="str">
            <v>331004</v>
          </cell>
          <cell r="E756" t="str">
            <v>حسابها واسناد پرداختني تجاري</v>
          </cell>
          <cell r="F756" t="str">
            <v>معلق خريد</v>
          </cell>
          <cell r="G756" t="str">
            <v>101262</v>
          </cell>
          <cell r="H756" t="str">
            <v>شركت صنايع لاستيك توس</v>
          </cell>
          <cell r="P756" t="str">
            <v>123</v>
          </cell>
        </row>
        <row r="757">
          <cell r="A757">
            <v>1224</v>
          </cell>
          <cell r="B757" t="str">
            <v>331004101532</v>
          </cell>
          <cell r="C757" t="str">
            <v>331</v>
          </cell>
          <cell r="D757" t="str">
            <v>331004</v>
          </cell>
          <cell r="E757" t="str">
            <v>حسابها واسناد پرداختني تجاري</v>
          </cell>
          <cell r="F757" t="str">
            <v>معلق خريد</v>
          </cell>
          <cell r="G757" t="str">
            <v>101532</v>
          </cell>
          <cell r="H757" t="str">
            <v>قطعه سازي مروستي</v>
          </cell>
          <cell r="P757" t="str">
            <v>122</v>
          </cell>
        </row>
        <row r="758">
          <cell r="A758">
            <v>1230</v>
          </cell>
          <cell r="B758" t="str">
            <v>331004101751</v>
          </cell>
          <cell r="C758" t="str">
            <v>331</v>
          </cell>
          <cell r="D758" t="str">
            <v>331004</v>
          </cell>
          <cell r="E758" t="str">
            <v>حسابها واسناد پرداختني تجاري</v>
          </cell>
          <cell r="F758" t="str">
            <v>معلق خريد</v>
          </cell>
          <cell r="G758" t="str">
            <v>101751</v>
          </cell>
          <cell r="H758" t="str">
            <v>قطعه سازي محمودي</v>
          </cell>
          <cell r="P758" t="str">
            <v>123</v>
          </cell>
        </row>
        <row r="759">
          <cell r="A759">
            <v>1232</v>
          </cell>
          <cell r="B759" t="str">
            <v>331004101664</v>
          </cell>
          <cell r="C759" t="str">
            <v>331</v>
          </cell>
          <cell r="D759" t="str">
            <v>331004</v>
          </cell>
          <cell r="E759" t="str">
            <v>حسابها واسناد پرداختني تجاري</v>
          </cell>
          <cell r="F759" t="str">
            <v>معلق خريد</v>
          </cell>
          <cell r="G759" t="str">
            <v>101664</v>
          </cell>
          <cell r="H759" t="str">
            <v>گروه صنعتي سانترال</v>
          </cell>
          <cell r="P759" t="str">
            <v>123</v>
          </cell>
        </row>
        <row r="760">
          <cell r="A760">
            <v>1223</v>
          </cell>
          <cell r="B760" t="str">
            <v>331004101277</v>
          </cell>
          <cell r="C760" t="str">
            <v>331</v>
          </cell>
          <cell r="D760" t="str">
            <v>331004</v>
          </cell>
          <cell r="E760" t="str">
            <v>حسابها واسناد پرداختني تجاري</v>
          </cell>
          <cell r="F760" t="str">
            <v>معلق خريد</v>
          </cell>
          <cell r="G760" t="str">
            <v>101277</v>
          </cell>
          <cell r="H760" t="str">
            <v>فنر سازي پارس صنعت</v>
          </cell>
          <cell r="P760" t="str">
            <v>122</v>
          </cell>
        </row>
        <row r="761">
          <cell r="A761">
            <v>1218</v>
          </cell>
          <cell r="B761" t="str">
            <v>331004101298</v>
          </cell>
          <cell r="C761" t="str">
            <v>331</v>
          </cell>
          <cell r="D761" t="str">
            <v>331004</v>
          </cell>
          <cell r="E761" t="str">
            <v>حسابها واسناد پرداختني تجاري</v>
          </cell>
          <cell r="F761" t="str">
            <v>معلق خريد</v>
          </cell>
          <cell r="G761" t="str">
            <v>101298</v>
          </cell>
          <cell r="H761" t="str">
            <v>صابريدک</v>
          </cell>
          <cell r="P761" t="str">
            <v>121</v>
          </cell>
        </row>
        <row r="762">
          <cell r="A762">
            <v>1200</v>
          </cell>
          <cell r="B762" t="str">
            <v>331004101610</v>
          </cell>
          <cell r="C762" t="str">
            <v>331</v>
          </cell>
          <cell r="D762" t="str">
            <v>331004</v>
          </cell>
          <cell r="E762" t="str">
            <v>حسابها واسناد پرداختني تجاري</v>
          </cell>
          <cell r="F762" t="str">
            <v>معلق خريد</v>
          </cell>
          <cell r="G762" t="str">
            <v>101610</v>
          </cell>
          <cell r="H762" t="str">
            <v>قطعه سازي محمد</v>
          </cell>
          <cell r="P762" t="str">
            <v>120</v>
          </cell>
        </row>
        <row r="763">
          <cell r="A763">
            <v>1200</v>
          </cell>
          <cell r="B763" t="str">
            <v>331004101218</v>
          </cell>
          <cell r="C763" t="str">
            <v>331</v>
          </cell>
          <cell r="D763" t="str">
            <v>331004</v>
          </cell>
          <cell r="E763" t="str">
            <v>حسابها واسناد پرداختني تجاري</v>
          </cell>
          <cell r="F763" t="str">
            <v>معلق خريد</v>
          </cell>
          <cell r="G763" t="str">
            <v>101218</v>
          </cell>
          <cell r="H763" t="str">
            <v>شرکت ريخته گري ماشين سازي تبريز</v>
          </cell>
          <cell r="P763" t="str">
            <v>120</v>
          </cell>
        </row>
        <row r="764">
          <cell r="A764">
            <v>1200</v>
          </cell>
          <cell r="B764" t="str">
            <v>331004101944</v>
          </cell>
          <cell r="C764" t="str">
            <v>331</v>
          </cell>
          <cell r="D764" t="str">
            <v>331004</v>
          </cell>
          <cell r="E764" t="str">
            <v>حسابها واسناد پرداختني تجاري</v>
          </cell>
          <cell r="F764" t="str">
            <v>معلق خريد</v>
          </cell>
          <cell r="G764" t="str">
            <v>101944</v>
          </cell>
          <cell r="H764" t="str">
            <v>شرکت آسان حديد اروميه</v>
          </cell>
          <cell r="P764" t="str">
            <v>120</v>
          </cell>
        </row>
        <row r="765">
          <cell r="A765">
            <v>1200</v>
          </cell>
          <cell r="B765" t="str">
            <v>331004101301</v>
          </cell>
          <cell r="C765" t="str">
            <v>331</v>
          </cell>
          <cell r="D765" t="str">
            <v>331004</v>
          </cell>
          <cell r="E765" t="str">
            <v>حسابها واسناد پرداختني تجاري</v>
          </cell>
          <cell r="F765" t="str">
            <v>معلق خريد</v>
          </cell>
          <cell r="G765" t="str">
            <v>101301</v>
          </cell>
          <cell r="H765" t="str">
            <v>كارتن سحر تبريز</v>
          </cell>
          <cell r="P765" t="str">
            <v>120</v>
          </cell>
        </row>
        <row r="766">
          <cell r="A766">
            <v>1200</v>
          </cell>
          <cell r="B766" t="str">
            <v>331004101699</v>
          </cell>
          <cell r="C766" t="str">
            <v>331</v>
          </cell>
          <cell r="D766" t="str">
            <v>331004</v>
          </cell>
          <cell r="E766" t="str">
            <v>حسابها واسناد پرداختني تجاري</v>
          </cell>
          <cell r="F766" t="str">
            <v>معلق خريد</v>
          </cell>
          <cell r="G766" t="str">
            <v>101699</v>
          </cell>
          <cell r="H766" t="str">
            <v>متفرقه</v>
          </cell>
          <cell r="P766" t="str">
            <v>120</v>
          </cell>
        </row>
        <row r="767">
          <cell r="A767">
            <v>1200</v>
          </cell>
          <cell r="B767" t="str">
            <v>331004101515</v>
          </cell>
          <cell r="C767" t="str">
            <v>331</v>
          </cell>
          <cell r="D767" t="str">
            <v>331004</v>
          </cell>
          <cell r="E767" t="str">
            <v>حسابها واسناد پرداختني تجاري</v>
          </cell>
          <cell r="F767" t="str">
            <v>معلق خريد</v>
          </cell>
          <cell r="G767" t="str">
            <v>101515</v>
          </cell>
          <cell r="H767" t="str">
            <v>شرکت پارس صنعت تبريز</v>
          </cell>
          <cell r="P767" t="str">
            <v>120</v>
          </cell>
        </row>
        <row r="768">
          <cell r="A768">
            <v>1200</v>
          </cell>
          <cell r="B768" t="str">
            <v>331004101288</v>
          </cell>
          <cell r="C768" t="str">
            <v>331</v>
          </cell>
          <cell r="D768" t="str">
            <v>331004</v>
          </cell>
          <cell r="E768" t="str">
            <v>حسابها واسناد پرداختني تجاري</v>
          </cell>
          <cell r="F768" t="str">
            <v>معلق خريد</v>
          </cell>
          <cell r="G768" t="str">
            <v>101288</v>
          </cell>
          <cell r="H768" t="str">
            <v>توفيق صنعت</v>
          </cell>
          <cell r="P768" t="str">
            <v>120</v>
          </cell>
        </row>
        <row r="769">
          <cell r="A769">
            <v>1200</v>
          </cell>
          <cell r="B769" t="str">
            <v>331004101680</v>
          </cell>
          <cell r="C769" t="str">
            <v>331</v>
          </cell>
          <cell r="D769" t="str">
            <v>331004</v>
          </cell>
          <cell r="E769" t="str">
            <v>حسابها واسناد پرداختني تجاري</v>
          </cell>
          <cell r="F769" t="str">
            <v>معلق خريد</v>
          </cell>
          <cell r="G769" t="str">
            <v>101680</v>
          </cell>
          <cell r="H769" t="str">
            <v>شركت ريخته گري دانا روش انديشه</v>
          </cell>
          <cell r="P769" t="str">
            <v>120</v>
          </cell>
        </row>
        <row r="770">
          <cell r="A770">
            <v>1200</v>
          </cell>
          <cell r="B770" t="str">
            <v>331004101793</v>
          </cell>
          <cell r="C770" t="str">
            <v>331</v>
          </cell>
          <cell r="D770" t="str">
            <v>331004</v>
          </cell>
          <cell r="E770" t="str">
            <v>حسابها واسناد پرداختني تجاري</v>
          </cell>
          <cell r="F770" t="str">
            <v>معلق خريد</v>
          </cell>
          <cell r="G770" t="str">
            <v>101793</v>
          </cell>
          <cell r="H770" t="str">
            <v>شركت كار سازان</v>
          </cell>
          <cell r="P770" t="str">
            <v>120</v>
          </cell>
        </row>
        <row r="771">
          <cell r="A771">
            <v>1200</v>
          </cell>
          <cell r="B771" t="str">
            <v>331004101451</v>
          </cell>
          <cell r="C771" t="str">
            <v>331</v>
          </cell>
          <cell r="D771" t="str">
            <v>331004</v>
          </cell>
          <cell r="E771" t="str">
            <v>حسابها واسناد پرداختني تجاري</v>
          </cell>
          <cell r="F771" t="str">
            <v>معلق خريد</v>
          </cell>
          <cell r="G771" t="str">
            <v>101451</v>
          </cell>
          <cell r="H771" t="str">
            <v>گروه صنعتي كاوه</v>
          </cell>
          <cell r="P771" t="str">
            <v>120</v>
          </cell>
        </row>
        <row r="772">
          <cell r="A772">
            <v>1200</v>
          </cell>
          <cell r="B772" t="str">
            <v>331004101935</v>
          </cell>
          <cell r="C772" t="str">
            <v>331</v>
          </cell>
          <cell r="D772" t="str">
            <v>331004</v>
          </cell>
          <cell r="E772" t="str">
            <v>حسابها واسناد پرداختني تجاري</v>
          </cell>
          <cell r="F772" t="str">
            <v>معلق خريد</v>
          </cell>
          <cell r="G772" t="str">
            <v>101935</v>
          </cell>
          <cell r="H772" t="str">
            <v>شركت ريخته گري توحيد خراسان</v>
          </cell>
          <cell r="P772" t="str">
            <v>120</v>
          </cell>
        </row>
        <row r="773">
          <cell r="A773">
            <v>1305</v>
          </cell>
          <cell r="B773" t="str">
            <v>332001101790</v>
          </cell>
          <cell r="C773" t="str">
            <v>332</v>
          </cell>
          <cell r="D773" t="str">
            <v>332001</v>
          </cell>
          <cell r="E773" t="str">
            <v>ساير حسابها و اسناد پرداختني</v>
          </cell>
          <cell r="F773" t="str">
            <v>مالياتهاي تكليفي</v>
          </cell>
          <cell r="G773" t="str">
            <v>101790</v>
          </cell>
          <cell r="H773" t="str">
            <v>دارائي شعبه تبريز(ماليات حقوق)</v>
          </cell>
          <cell r="P773" t="str">
            <v>130</v>
          </cell>
        </row>
        <row r="774">
          <cell r="A774">
            <v>1305</v>
          </cell>
          <cell r="B774" t="str">
            <v>332001101812</v>
          </cell>
          <cell r="C774" t="str">
            <v>332</v>
          </cell>
          <cell r="D774" t="str">
            <v>332001</v>
          </cell>
          <cell r="E774" t="str">
            <v>ساير حسابها و اسناد پرداختني</v>
          </cell>
          <cell r="F774" t="str">
            <v>مالياتهاي تكليفي</v>
          </cell>
          <cell r="G774" t="str">
            <v>101812</v>
          </cell>
          <cell r="H774" t="str">
            <v>اداره دارائي(اشخاص ثالث)</v>
          </cell>
          <cell r="P774" t="str">
            <v>130</v>
          </cell>
        </row>
        <row r="775">
          <cell r="A775">
            <v>1303</v>
          </cell>
          <cell r="B775" t="str">
            <v>332002101792</v>
          </cell>
          <cell r="C775" t="str">
            <v>332</v>
          </cell>
          <cell r="D775" t="str">
            <v>332002</v>
          </cell>
          <cell r="E775" t="str">
            <v>ساير حسابها و اسناد پرداختني</v>
          </cell>
          <cell r="F775" t="str">
            <v>حق بيمه هاي پرداختني</v>
          </cell>
          <cell r="G775" t="str">
            <v>101792</v>
          </cell>
          <cell r="H775" t="str">
            <v>سازمان تامين اجتماعي شعبه يك تبريز</v>
          </cell>
          <cell r="P775" t="str">
            <v>130</v>
          </cell>
        </row>
        <row r="776">
          <cell r="A776">
            <v>1303</v>
          </cell>
          <cell r="B776" t="str">
            <v>332002101468</v>
          </cell>
          <cell r="C776" t="str">
            <v>332</v>
          </cell>
          <cell r="D776" t="str">
            <v>332002</v>
          </cell>
          <cell r="E776" t="str">
            <v>ساير حسابها و اسناد پرداختني</v>
          </cell>
          <cell r="F776" t="str">
            <v>حق بيمه هاي پرداختني</v>
          </cell>
          <cell r="G776" t="str">
            <v>101468</v>
          </cell>
          <cell r="H776" t="str">
            <v>شرکت خدمات بيمه اي رايان سايپا(بيمه درماني و تکميلي)</v>
          </cell>
          <cell r="P776" t="str">
            <v>130</v>
          </cell>
        </row>
        <row r="777">
          <cell r="A777">
            <v>1303</v>
          </cell>
          <cell r="B777" t="str">
            <v>332002101360</v>
          </cell>
          <cell r="C777" t="str">
            <v>332</v>
          </cell>
          <cell r="D777" t="str">
            <v>332002</v>
          </cell>
          <cell r="E777" t="str">
            <v>ساير حسابها و اسناد پرداختني</v>
          </cell>
          <cell r="F777" t="str">
            <v>حق بيمه هاي پرداختني</v>
          </cell>
          <cell r="G777" t="str">
            <v>101360</v>
          </cell>
          <cell r="H777" t="str">
            <v>سازمان تامين اجتماعي 25</v>
          </cell>
          <cell r="P777" t="str">
            <v>130</v>
          </cell>
        </row>
        <row r="778">
          <cell r="A778">
            <v>1303</v>
          </cell>
          <cell r="B778" t="str">
            <v>332002101453</v>
          </cell>
          <cell r="C778" t="str">
            <v>332</v>
          </cell>
          <cell r="D778" t="str">
            <v>332002</v>
          </cell>
          <cell r="E778" t="str">
            <v>ساير حسابها و اسناد پرداختني</v>
          </cell>
          <cell r="F778" t="str">
            <v>حق بيمه هاي پرداختني</v>
          </cell>
          <cell r="G778" t="str">
            <v>101453</v>
          </cell>
          <cell r="H778" t="str">
            <v>شرکت بيمه رايان سايپا(حريق)</v>
          </cell>
          <cell r="P778" t="str">
            <v>130</v>
          </cell>
        </row>
        <row r="779">
          <cell r="A779">
            <v>1303</v>
          </cell>
          <cell r="B779" t="str">
            <v>332002101501</v>
          </cell>
          <cell r="C779" t="str">
            <v>332</v>
          </cell>
          <cell r="D779" t="str">
            <v>332002</v>
          </cell>
          <cell r="E779" t="str">
            <v>ساير حسابها و اسناد پرداختني</v>
          </cell>
          <cell r="F779" t="str">
            <v>حق بيمه هاي پرداختني</v>
          </cell>
          <cell r="G779" t="str">
            <v>101501</v>
          </cell>
          <cell r="H779" t="str">
            <v>شركت خدمات بيمه اي رايان سايپا(بيمه مدني كارفرما)</v>
          </cell>
          <cell r="P779" t="str">
            <v>130</v>
          </cell>
        </row>
        <row r="780">
          <cell r="A780">
            <v>1303</v>
          </cell>
          <cell r="B780" t="str">
            <v>332002101331</v>
          </cell>
          <cell r="C780" t="str">
            <v>332</v>
          </cell>
          <cell r="D780" t="str">
            <v>332002</v>
          </cell>
          <cell r="E780" t="str">
            <v>ساير حسابها و اسناد پرداختني</v>
          </cell>
          <cell r="F780" t="str">
            <v>حق بيمه هاي پرداختني</v>
          </cell>
          <cell r="G780" t="str">
            <v>101331</v>
          </cell>
          <cell r="H780" t="str">
            <v>شرکت خدماتي سيوان(رحيم ملوکي )</v>
          </cell>
          <cell r="P780" t="str">
            <v>130</v>
          </cell>
        </row>
        <row r="781">
          <cell r="A781">
            <v>1303</v>
          </cell>
          <cell r="B781" t="str">
            <v>332002101467</v>
          </cell>
          <cell r="C781" t="str">
            <v>332</v>
          </cell>
          <cell r="D781" t="str">
            <v>332002</v>
          </cell>
          <cell r="E781" t="str">
            <v>ساير حسابها و اسناد پرداختني</v>
          </cell>
          <cell r="F781" t="str">
            <v>حق بيمه هاي پرداختني</v>
          </cell>
          <cell r="G781" t="str">
            <v>101467</v>
          </cell>
          <cell r="H781" t="str">
            <v>شرکت خدمات بيمه اي رايان سايپا(بيمه عمروحوادث)</v>
          </cell>
          <cell r="P781" t="str">
            <v>130</v>
          </cell>
        </row>
        <row r="782">
          <cell r="A782">
            <v>1303</v>
          </cell>
          <cell r="B782" t="str">
            <v>332002101791</v>
          </cell>
          <cell r="C782" t="str">
            <v>332</v>
          </cell>
          <cell r="D782" t="str">
            <v>332002</v>
          </cell>
          <cell r="E782" t="str">
            <v>ساير حسابها و اسناد پرداختني</v>
          </cell>
          <cell r="F782" t="str">
            <v>حق بيمه هاي پرداختني</v>
          </cell>
          <cell r="G782" t="str">
            <v>101791</v>
          </cell>
          <cell r="H782" t="str">
            <v>صندوق حمايت و بازنشستگي آينده ساز</v>
          </cell>
          <cell r="P782" t="str">
            <v>130</v>
          </cell>
        </row>
        <row r="783">
          <cell r="A783">
            <v>1303</v>
          </cell>
          <cell r="B783" t="str">
            <v>332002101828</v>
          </cell>
          <cell r="C783" t="str">
            <v>332</v>
          </cell>
          <cell r="D783" t="str">
            <v>332002</v>
          </cell>
          <cell r="E783" t="str">
            <v>ساير حسابها و اسناد پرداختني</v>
          </cell>
          <cell r="F783" t="str">
            <v>حق بيمه هاي پرداختني</v>
          </cell>
          <cell r="G783" t="str">
            <v>101828</v>
          </cell>
          <cell r="H783" t="str">
            <v>شركت بيمه رايان سايپا (طرح مخصوص ليفتراك)</v>
          </cell>
          <cell r="P783" t="str">
            <v>130</v>
          </cell>
        </row>
        <row r="784">
          <cell r="A784">
            <v>1304</v>
          </cell>
          <cell r="B784" t="str">
            <v>332004103002</v>
          </cell>
          <cell r="C784" t="str">
            <v>332</v>
          </cell>
          <cell r="D784" t="str">
            <v>332004</v>
          </cell>
          <cell r="E784" t="str">
            <v>ساير حسابها و اسناد پرداختني</v>
          </cell>
          <cell r="F784" t="str">
            <v>حقوق پرداختني و مزاياي پرداختني</v>
          </cell>
          <cell r="G784" t="str">
            <v>103002</v>
          </cell>
          <cell r="H784" t="str">
            <v>ساير پرداختها</v>
          </cell>
          <cell r="P784" t="str">
            <v>130</v>
          </cell>
        </row>
        <row r="785">
          <cell r="A785">
            <v>1304</v>
          </cell>
          <cell r="B785" t="str">
            <v>332004110400</v>
          </cell>
          <cell r="C785" t="str">
            <v>332</v>
          </cell>
          <cell r="D785" t="str">
            <v>332004</v>
          </cell>
          <cell r="E785" t="str">
            <v>ساير حسابها و اسناد پرداختني</v>
          </cell>
          <cell r="F785" t="str">
            <v>حقوق پرداختني و مزاياي پرداختني</v>
          </cell>
          <cell r="G785" t="str">
            <v>110400</v>
          </cell>
          <cell r="H785" t="str">
            <v>ذخيره بهره وري امورمالي</v>
          </cell>
          <cell r="P785" t="str">
            <v>130</v>
          </cell>
        </row>
        <row r="786">
          <cell r="A786">
            <v>1304</v>
          </cell>
          <cell r="B786" t="str">
            <v>332004110301</v>
          </cell>
          <cell r="C786" t="str">
            <v>332</v>
          </cell>
          <cell r="D786" t="str">
            <v>332004</v>
          </cell>
          <cell r="E786" t="str">
            <v>ساير حسابها و اسناد پرداختني</v>
          </cell>
          <cell r="F786" t="str">
            <v>حقوق پرداختني و مزاياي پرداختني</v>
          </cell>
          <cell r="G786" t="str">
            <v>110301</v>
          </cell>
          <cell r="H786" t="str">
            <v>ذخيره بهره وري  حراست</v>
          </cell>
          <cell r="P786" t="str">
            <v>130</v>
          </cell>
        </row>
        <row r="787">
          <cell r="A787">
            <v>1304</v>
          </cell>
          <cell r="B787" t="str">
            <v>332004110103</v>
          </cell>
          <cell r="C787" t="str">
            <v>332</v>
          </cell>
          <cell r="D787" t="str">
            <v>332004</v>
          </cell>
          <cell r="E787" t="str">
            <v>ساير حسابها و اسناد پرداختني</v>
          </cell>
          <cell r="F787" t="str">
            <v>حقوق پرداختني و مزاياي پرداختني</v>
          </cell>
          <cell r="G787" t="str">
            <v>110103</v>
          </cell>
          <cell r="H787" t="str">
            <v>ذخيره بهره وري ساخت و توليد</v>
          </cell>
          <cell r="P787" t="str">
            <v>130</v>
          </cell>
        </row>
        <row r="788">
          <cell r="A788">
            <v>1304</v>
          </cell>
          <cell r="B788" t="str">
            <v>332004110101</v>
          </cell>
          <cell r="C788" t="str">
            <v>332</v>
          </cell>
          <cell r="D788" t="str">
            <v>332004</v>
          </cell>
          <cell r="E788" t="str">
            <v>ساير حسابها و اسناد پرداختني</v>
          </cell>
          <cell r="F788" t="str">
            <v>حقوق پرداختني و مزاياي پرداختني</v>
          </cell>
          <cell r="G788" t="str">
            <v>110101</v>
          </cell>
          <cell r="H788" t="str">
            <v>ذخيره بهره وري تحقيقات مهندسي</v>
          </cell>
          <cell r="P788" t="str">
            <v>130</v>
          </cell>
        </row>
        <row r="789">
          <cell r="A789">
            <v>1304</v>
          </cell>
          <cell r="B789" t="str">
            <v>332004110302</v>
          </cell>
          <cell r="C789" t="str">
            <v>332</v>
          </cell>
          <cell r="D789" t="str">
            <v>332004</v>
          </cell>
          <cell r="E789" t="str">
            <v>ساير حسابها و اسناد پرداختني</v>
          </cell>
          <cell r="F789" t="str">
            <v>حقوق پرداختني و مزاياي پرداختني</v>
          </cell>
          <cell r="G789" t="str">
            <v>110302</v>
          </cell>
          <cell r="H789" t="str">
            <v>ذخيره بهره وري خدمات فني</v>
          </cell>
          <cell r="P789" t="str">
            <v>130</v>
          </cell>
        </row>
        <row r="790">
          <cell r="A790">
            <v>1304</v>
          </cell>
          <cell r="B790" t="str">
            <v>332004300113</v>
          </cell>
          <cell r="C790" t="str">
            <v>332</v>
          </cell>
          <cell r="D790" t="str">
            <v>332004</v>
          </cell>
          <cell r="E790" t="str">
            <v>ساير حسابها و اسناد پرداختني</v>
          </cell>
          <cell r="F790" t="str">
            <v>حقوق پرداختني و مزاياي پرداختني</v>
          </cell>
          <cell r="G790" t="str">
            <v>300113</v>
          </cell>
          <cell r="H790" t="str">
            <v>باغباني خضرلو منوچهر</v>
          </cell>
          <cell r="P790" t="str">
            <v>130</v>
          </cell>
        </row>
        <row r="791">
          <cell r="A791">
            <v>1304</v>
          </cell>
          <cell r="B791" t="str">
            <v>332004110104</v>
          </cell>
          <cell r="C791" t="str">
            <v>332</v>
          </cell>
          <cell r="D791" t="str">
            <v>332004</v>
          </cell>
          <cell r="E791" t="str">
            <v>ساير حسابها و اسناد پرداختني</v>
          </cell>
          <cell r="F791" t="str">
            <v>حقوق پرداختني و مزاياي پرداختني</v>
          </cell>
          <cell r="G791" t="str">
            <v>110104</v>
          </cell>
          <cell r="H791" t="str">
            <v>ذخيره بهره وري كنترل كيفي</v>
          </cell>
          <cell r="P791" t="str">
            <v>130</v>
          </cell>
        </row>
        <row r="792">
          <cell r="A792">
            <v>1304</v>
          </cell>
          <cell r="B792" t="str">
            <v>332004110403</v>
          </cell>
          <cell r="C792" t="str">
            <v>332</v>
          </cell>
          <cell r="D792" t="str">
            <v>332004</v>
          </cell>
          <cell r="E792" t="str">
            <v>ساير حسابها و اسناد پرداختني</v>
          </cell>
          <cell r="F792" t="str">
            <v>حقوق پرداختني و مزاياي پرداختني</v>
          </cell>
          <cell r="G792" t="str">
            <v>110403</v>
          </cell>
          <cell r="H792" t="str">
            <v>ذخيره بهره وري امور اداري</v>
          </cell>
          <cell r="P792" t="str">
            <v>130</v>
          </cell>
        </row>
        <row r="793">
          <cell r="A793">
            <v>1304</v>
          </cell>
          <cell r="B793" t="str">
            <v>332004300319</v>
          </cell>
          <cell r="C793" t="str">
            <v>332</v>
          </cell>
          <cell r="D793" t="str">
            <v>332004</v>
          </cell>
          <cell r="E793" t="str">
            <v>ساير حسابها و اسناد پرداختني</v>
          </cell>
          <cell r="F793" t="str">
            <v>حقوق پرداختني و مزاياي پرداختني</v>
          </cell>
          <cell r="G793" t="str">
            <v>300319</v>
          </cell>
          <cell r="H793" t="str">
            <v>پيماني امير</v>
          </cell>
          <cell r="P793" t="str">
            <v>130</v>
          </cell>
        </row>
        <row r="794">
          <cell r="A794">
            <v>1304</v>
          </cell>
          <cell r="B794" t="str">
            <v>332004110304</v>
          </cell>
          <cell r="C794" t="str">
            <v>332</v>
          </cell>
          <cell r="D794" t="str">
            <v>332004</v>
          </cell>
          <cell r="E794" t="str">
            <v>ساير حسابها و اسناد پرداختني</v>
          </cell>
          <cell r="F794" t="str">
            <v>حقوق پرداختني و مزاياي پرداختني</v>
          </cell>
          <cell r="G794" t="str">
            <v>110304</v>
          </cell>
          <cell r="H794" t="str">
            <v>ذخيره بهره وري بازرگاني</v>
          </cell>
          <cell r="P794" t="str">
            <v>130</v>
          </cell>
        </row>
        <row r="795">
          <cell r="A795">
            <v>1304</v>
          </cell>
          <cell r="B795" t="str">
            <v>332004300001</v>
          </cell>
          <cell r="C795" t="str">
            <v>332</v>
          </cell>
          <cell r="D795" t="str">
            <v>332004</v>
          </cell>
          <cell r="E795" t="str">
            <v>ساير حسابها و اسناد پرداختني</v>
          </cell>
          <cell r="F795" t="str">
            <v>حقوق پرداختني و مزاياي پرداختني</v>
          </cell>
          <cell r="G795" t="str">
            <v>300001</v>
          </cell>
          <cell r="H795" t="str">
            <v>فتاحي رسول</v>
          </cell>
          <cell r="P795" t="str">
            <v>130</v>
          </cell>
        </row>
        <row r="796">
          <cell r="A796">
            <v>1304</v>
          </cell>
          <cell r="B796" t="str">
            <v>332004300082</v>
          </cell>
          <cell r="C796" t="str">
            <v>332</v>
          </cell>
          <cell r="D796" t="str">
            <v>332004</v>
          </cell>
          <cell r="E796" t="str">
            <v>ساير حسابها و اسناد پرداختني</v>
          </cell>
          <cell r="F796" t="str">
            <v>حقوق پرداختني و مزاياي پرداختني</v>
          </cell>
          <cell r="G796" t="str">
            <v>300082</v>
          </cell>
          <cell r="H796" t="str">
            <v>روحي خطيبي محمدرضا</v>
          </cell>
          <cell r="P796" t="str">
            <v>130</v>
          </cell>
        </row>
        <row r="797">
          <cell r="A797">
            <v>1304</v>
          </cell>
          <cell r="B797" t="str">
            <v>332004300157</v>
          </cell>
          <cell r="C797" t="str">
            <v>332</v>
          </cell>
          <cell r="D797" t="str">
            <v>332004</v>
          </cell>
          <cell r="E797" t="str">
            <v>ساير حسابها و اسناد پرداختني</v>
          </cell>
          <cell r="F797" t="str">
            <v>حقوق پرداختني و مزاياي پرداختني</v>
          </cell>
          <cell r="G797" t="str">
            <v>300157</v>
          </cell>
          <cell r="H797" t="str">
            <v>معصومي خدايار</v>
          </cell>
          <cell r="P797" t="str">
            <v>130</v>
          </cell>
        </row>
        <row r="798">
          <cell r="A798">
            <v>1304</v>
          </cell>
          <cell r="B798" t="str">
            <v>332004300094</v>
          </cell>
          <cell r="C798" t="str">
            <v>332</v>
          </cell>
          <cell r="D798" t="str">
            <v>332004</v>
          </cell>
          <cell r="E798" t="str">
            <v>ساير حسابها و اسناد پرداختني</v>
          </cell>
          <cell r="F798" t="str">
            <v>حقوق پرداختني و مزاياي پرداختني</v>
          </cell>
          <cell r="G798" t="str">
            <v>300094</v>
          </cell>
          <cell r="H798" t="str">
            <v>محمود شريعتي مهرداد</v>
          </cell>
          <cell r="P798" t="str">
            <v>130</v>
          </cell>
        </row>
        <row r="799">
          <cell r="A799">
            <v>1304</v>
          </cell>
          <cell r="B799" t="str">
            <v>332004110303</v>
          </cell>
          <cell r="C799" t="str">
            <v>332</v>
          </cell>
          <cell r="D799" t="str">
            <v>332004</v>
          </cell>
          <cell r="E799" t="str">
            <v>ساير حسابها و اسناد پرداختني</v>
          </cell>
          <cell r="F799" t="str">
            <v>حقوق پرداختني و مزاياي پرداختني</v>
          </cell>
          <cell r="G799" t="str">
            <v>110303</v>
          </cell>
          <cell r="H799" t="str">
            <v>ذخيره بهره وري برنامه ريزي</v>
          </cell>
          <cell r="P799" t="str">
            <v>130</v>
          </cell>
        </row>
        <row r="800">
          <cell r="A800">
            <v>1304</v>
          </cell>
          <cell r="B800" t="str">
            <v>332004300142</v>
          </cell>
          <cell r="C800" t="str">
            <v>332</v>
          </cell>
          <cell r="D800" t="str">
            <v>332004</v>
          </cell>
          <cell r="E800" t="str">
            <v>ساير حسابها و اسناد پرداختني</v>
          </cell>
          <cell r="F800" t="str">
            <v>حقوق پرداختني و مزاياي پرداختني</v>
          </cell>
          <cell r="G800" t="str">
            <v>300142</v>
          </cell>
          <cell r="H800" t="str">
            <v>فروتني قهرماني احمد</v>
          </cell>
          <cell r="P800" t="str">
            <v>130</v>
          </cell>
        </row>
        <row r="801">
          <cell r="A801">
            <v>1304</v>
          </cell>
          <cell r="B801" t="str">
            <v>332004300223</v>
          </cell>
          <cell r="C801" t="str">
            <v>332</v>
          </cell>
          <cell r="D801" t="str">
            <v>332004</v>
          </cell>
          <cell r="E801" t="str">
            <v>ساير حسابها و اسناد پرداختني</v>
          </cell>
          <cell r="F801" t="str">
            <v>حقوق پرداختني و مزاياي پرداختني</v>
          </cell>
          <cell r="G801" t="str">
            <v>300223</v>
          </cell>
          <cell r="H801" t="str">
            <v>حسيني ميرصمد</v>
          </cell>
          <cell r="P801" t="str">
            <v>130</v>
          </cell>
        </row>
        <row r="802">
          <cell r="A802">
            <v>1304</v>
          </cell>
          <cell r="B802" t="str">
            <v>332004300107</v>
          </cell>
          <cell r="C802" t="str">
            <v>332</v>
          </cell>
          <cell r="D802" t="str">
            <v>332004</v>
          </cell>
          <cell r="E802" t="str">
            <v>ساير حسابها و اسناد پرداختني</v>
          </cell>
          <cell r="F802" t="str">
            <v>حقوق پرداختني و مزاياي پرداختني</v>
          </cell>
          <cell r="G802" t="str">
            <v>300107</v>
          </cell>
          <cell r="H802" t="str">
            <v>روحي مهر سياوش</v>
          </cell>
          <cell r="P802" t="str">
            <v>130</v>
          </cell>
        </row>
        <row r="803">
          <cell r="A803">
            <v>1300</v>
          </cell>
          <cell r="B803" t="str">
            <v>332006101888</v>
          </cell>
          <cell r="C803" t="str">
            <v>332</v>
          </cell>
          <cell r="D803" t="str">
            <v>332006</v>
          </cell>
          <cell r="E803" t="str">
            <v>ساير حسابها و اسناد پرداختني</v>
          </cell>
          <cell r="F803" t="str">
            <v>ساير بستانكاران</v>
          </cell>
          <cell r="G803" t="str">
            <v>101888</v>
          </cell>
          <cell r="H803" t="str">
            <v>فرشاد سيفي</v>
          </cell>
          <cell r="P803" t="str">
            <v>130</v>
          </cell>
        </row>
        <row r="804">
          <cell r="A804">
            <v>1300</v>
          </cell>
          <cell r="B804" t="str">
            <v>332006101324</v>
          </cell>
          <cell r="C804" t="str">
            <v>332</v>
          </cell>
          <cell r="D804" t="str">
            <v>332006</v>
          </cell>
          <cell r="E804" t="str">
            <v>ساير حسابها و اسناد پرداختني</v>
          </cell>
          <cell r="F804" t="str">
            <v>ساير بستانكاران</v>
          </cell>
          <cell r="G804" t="str">
            <v>101324</v>
          </cell>
          <cell r="H804" t="str">
            <v>صندوق قرض الحسنه شركت طراحي مهندسي سايپا</v>
          </cell>
          <cell r="P804" t="str">
            <v>130</v>
          </cell>
        </row>
        <row r="805">
          <cell r="A805">
            <v>5300</v>
          </cell>
          <cell r="B805" t="str">
            <v>332006101001</v>
          </cell>
          <cell r="C805" t="str">
            <v>332</v>
          </cell>
          <cell r="D805" t="str">
            <v>332006</v>
          </cell>
          <cell r="E805" t="str">
            <v>ساير حسابها و اسناد پرداختني</v>
          </cell>
          <cell r="F805" t="str">
            <v>ساير بستانكاران</v>
          </cell>
          <cell r="G805" t="str">
            <v>101001</v>
          </cell>
          <cell r="H805" t="str">
            <v>شرکت مگا موتورفروش قطعات خودرو</v>
          </cell>
          <cell r="P805" t="str">
            <v>530</v>
          </cell>
        </row>
        <row r="806">
          <cell r="A806">
            <v>5301</v>
          </cell>
          <cell r="B806" t="str">
            <v>332006101026</v>
          </cell>
          <cell r="C806" t="str">
            <v>332</v>
          </cell>
          <cell r="D806" t="str">
            <v>332006</v>
          </cell>
          <cell r="E806" t="str">
            <v>ساير حسابها و اسناد پرداختني</v>
          </cell>
          <cell r="F806" t="str">
            <v>ساير بستانكاران</v>
          </cell>
          <cell r="G806" t="str">
            <v>101026</v>
          </cell>
          <cell r="H806" t="str">
            <v>شرکت سايپا</v>
          </cell>
          <cell r="P806" t="str">
            <v>530</v>
          </cell>
        </row>
        <row r="807">
          <cell r="A807">
            <v>1306</v>
          </cell>
          <cell r="B807" t="str">
            <v>332006101328</v>
          </cell>
          <cell r="C807" t="str">
            <v>332</v>
          </cell>
          <cell r="D807" t="str">
            <v>332006</v>
          </cell>
          <cell r="E807" t="str">
            <v>ساير حسابها و اسناد پرداختني</v>
          </cell>
          <cell r="F807" t="str">
            <v>ساير بستانكاران</v>
          </cell>
          <cell r="G807" t="str">
            <v>101328</v>
          </cell>
          <cell r="H807" t="str">
            <v>شرکت تعاوني مصرف مركز تحقيقات صنايع سنگين</v>
          </cell>
          <cell r="P807" t="str">
            <v>130</v>
          </cell>
        </row>
        <row r="808">
          <cell r="A808">
            <v>1307</v>
          </cell>
          <cell r="B808" t="str">
            <v>332006101561</v>
          </cell>
          <cell r="C808" t="str">
            <v>332</v>
          </cell>
          <cell r="D808" t="str">
            <v>332006</v>
          </cell>
          <cell r="E808" t="str">
            <v>ساير حسابها و اسناد پرداختني</v>
          </cell>
          <cell r="F808" t="str">
            <v>ساير بستانكاران</v>
          </cell>
          <cell r="G808" t="str">
            <v>101561</v>
          </cell>
          <cell r="H808" t="str">
            <v>گروه سرمايه گذاري كاركنان سايپا</v>
          </cell>
          <cell r="P808" t="str">
            <v>130</v>
          </cell>
        </row>
        <row r="809">
          <cell r="A809">
            <v>1308</v>
          </cell>
          <cell r="B809" t="str">
            <v>332006300045</v>
          </cell>
          <cell r="C809" t="str">
            <v>332</v>
          </cell>
          <cell r="D809" t="str">
            <v>332006</v>
          </cell>
          <cell r="E809" t="str">
            <v>ساير حسابها و اسناد پرداختني</v>
          </cell>
          <cell r="F809" t="str">
            <v>ساير بستانكاران</v>
          </cell>
          <cell r="G809" t="str">
            <v>300045</v>
          </cell>
          <cell r="H809" t="str">
            <v>يظهري سيد رضا</v>
          </cell>
          <cell r="P809" t="str">
            <v>130</v>
          </cell>
        </row>
        <row r="810">
          <cell r="A810">
            <v>1309</v>
          </cell>
          <cell r="B810" t="str">
            <v>332006101217</v>
          </cell>
          <cell r="C810" t="str">
            <v>332</v>
          </cell>
          <cell r="D810" t="str">
            <v>332006</v>
          </cell>
          <cell r="E810" t="str">
            <v>ساير حسابها و اسناد پرداختني</v>
          </cell>
          <cell r="F810" t="str">
            <v>ساير بستانكاران</v>
          </cell>
          <cell r="G810" t="str">
            <v>101217</v>
          </cell>
          <cell r="H810" t="str">
            <v>شرکت ماشين سازي تبريز</v>
          </cell>
          <cell r="P810" t="str">
            <v>130</v>
          </cell>
        </row>
        <row r="811">
          <cell r="A811">
            <v>1310</v>
          </cell>
          <cell r="B811" t="str">
            <v>332006101647</v>
          </cell>
          <cell r="C811" t="str">
            <v>332</v>
          </cell>
          <cell r="D811" t="str">
            <v>332006</v>
          </cell>
          <cell r="E811" t="str">
            <v>ساير حسابها و اسناد پرداختني</v>
          </cell>
          <cell r="F811" t="str">
            <v>ساير بستانكاران</v>
          </cell>
          <cell r="G811" t="str">
            <v>101647</v>
          </cell>
          <cell r="H811" t="str">
            <v>شركت حمل و نقل حماسه سازان</v>
          </cell>
          <cell r="P811" t="str">
            <v>131</v>
          </cell>
        </row>
        <row r="812">
          <cell r="A812">
            <v>1311</v>
          </cell>
          <cell r="B812" t="str">
            <v>332006101663</v>
          </cell>
          <cell r="C812" t="str">
            <v>332</v>
          </cell>
          <cell r="D812" t="str">
            <v>332006</v>
          </cell>
          <cell r="E812" t="str">
            <v>ساير حسابها و اسناد پرداختني</v>
          </cell>
          <cell r="F812" t="str">
            <v>ساير بستانكاران</v>
          </cell>
          <cell r="G812" t="str">
            <v>101663</v>
          </cell>
          <cell r="H812" t="str">
            <v>غذاي شايگان</v>
          </cell>
          <cell r="P812" t="str">
            <v>131</v>
          </cell>
        </row>
        <row r="813">
          <cell r="A813">
            <v>1312</v>
          </cell>
          <cell r="B813" t="str">
            <v>332006300259</v>
          </cell>
          <cell r="C813" t="str">
            <v>332</v>
          </cell>
          <cell r="D813" t="str">
            <v>332006</v>
          </cell>
          <cell r="E813" t="str">
            <v>ساير حسابها و اسناد پرداختني</v>
          </cell>
          <cell r="F813" t="str">
            <v>ساير بستانكاران</v>
          </cell>
          <cell r="G813" t="str">
            <v>300259</v>
          </cell>
          <cell r="H813" t="str">
            <v>ميلي علي</v>
          </cell>
          <cell r="P813" t="str">
            <v>131</v>
          </cell>
        </row>
        <row r="814">
          <cell r="A814">
            <v>1313</v>
          </cell>
          <cell r="B814" t="str">
            <v>332006300042</v>
          </cell>
          <cell r="C814" t="str">
            <v>332</v>
          </cell>
          <cell r="D814" t="str">
            <v>332006</v>
          </cell>
          <cell r="E814" t="str">
            <v>ساير حسابها و اسناد پرداختني</v>
          </cell>
          <cell r="F814" t="str">
            <v>ساير بستانكاران</v>
          </cell>
          <cell r="G814" t="str">
            <v>300042</v>
          </cell>
          <cell r="H814" t="str">
            <v>زينالي بهمن</v>
          </cell>
          <cell r="P814" t="str">
            <v>131</v>
          </cell>
        </row>
        <row r="815">
          <cell r="A815">
            <v>1314</v>
          </cell>
          <cell r="B815" t="str">
            <v>332006101305</v>
          </cell>
          <cell r="C815" t="str">
            <v>332</v>
          </cell>
          <cell r="D815" t="str">
            <v>332006</v>
          </cell>
          <cell r="E815" t="str">
            <v>ساير حسابها و اسناد پرداختني</v>
          </cell>
          <cell r="F815" t="str">
            <v>ساير بستانكاران</v>
          </cell>
          <cell r="G815" t="str">
            <v>101305</v>
          </cell>
          <cell r="H815" t="str">
            <v>آجيل سراي تبريز</v>
          </cell>
          <cell r="P815" t="str">
            <v>131</v>
          </cell>
        </row>
        <row r="816">
          <cell r="A816">
            <v>1315</v>
          </cell>
          <cell r="B816" t="str">
            <v>332006101817</v>
          </cell>
          <cell r="C816" t="str">
            <v>332</v>
          </cell>
          <cell r="D816" t="str">
            <v>332006</v>
          </cell>
          <cell r="E816" t="str">
            <v>ساير حسابها و اسناد پرداختني</v>
          </cell>
          <cell r="F816" t="str">
            <v>ساير بستانكاران</v>
          </cell>
          <cell r="G816" t="str">
            <v>101817</v>
          </cell>
          <cell r="H816" t="str">
            <v>كارتن تبريز باكس</v>
          </cell>
          <cell r="P816" t="str">
            <v>131</v>
          </cell>
        </row>
        <row r="817">
          <cell r="A817">
            <v>1316</v>
          </cell>
          <cell r="B817" t="str">
            <v>332006300065</v>
          </cell>
          <cell r="C817" t="str">
            <v>332</v>
          </cell>
          <cell r="D817" t="str">
            <v>332006</v>
          </cell>
          <cell r="E817" t="str">
            <v>ساير حسابها و اسناد پرداختني</v>
          </cell>
          <cell r="F817" t="str">
            <v>ساير بستانكاران</v>
          </cell>
          <cell r="G817" t="str">
            <v>300065</v>
          </cell>
          <cell r="H817" t="str">
            <v>شيدائي زهرا</v>
          </cell>
          <cell r="P817" t="str">
            <v>131</v>
          </cell>
        </row>
        <row r="818">
          <cell r="A818">
            <v>1317</v>
          </cell>
          <cell r="B818" t="str">
            <v>332006300038</v>
          </cell>
          <cell r="C818" t="str">
            <v>332</v>
          </cell>
          <cell r="D818" t="str">
            <v>332006</v>
          </cell>
          <cell r="E818" t="str">
            <v>ساير حسابها و اسناد پرداختني</v>
          </cell>
          <cell r="F818" t="str">
            <v>ساير بستانكاران</v>
          </cell>
          <cell r="G818" t="str">
            <v>300038</v>
          </cell>
          <cell r="H818" t="str">
            <v>مكرمي جمال</v>
          </cell>
          <cell r="P818" t="str">
            <v>131</v>
          </cell>
        </row>
        <row r="819">
          <cell r="A819">
            <v>1318</v>
          </cell>
          <cell r="B819" t="str">
            <v>332006300077</v>
          </cell>
          <cell r="C819" t="str">
            <v>332</v>
          </cell>
          <cell r="D819" t="str">
            <v>332006</v>
          </cell>
          <cell r="E819" t="str">
            <v>ساير حسابها و اسناد پرداختني</v>
          </cell>
          <cell r="F819" t="str">
            <v>ساير بستانكاران</v>
          </cell>
          <cell r="G819" t="str">
            <v>300077</v>
          </cell>
          <cell r="H819" t="str">
            <v>واحديان وحيد</v>
          </cell>
          <cell r="P819" t="str">
            <v>131</v>
          </cell>
        </row>
        <row r="820">
          <cell r="A820">
            <v>1300</v>
          </cell>
          <cell r="B820" t="str">
            <v>332006300060</v>
          </cell>
          <cell r="C820" t="str">
            <v>332</v>
          </cell>
          <cell r="D820" t="str">
            <v>332006</v>
          </cell>
          <cell r="E820" t="str">
            <v>ساير حسابها و اسناد پرداختني</v>
          </cell>
          <cell r="F820" t="str">
            <v>ساير بستانكاران</v>
          </cell>
          <cell r="G820" t="str">
            <v>300060</v>
          </cell>
          <cell r="H820" t="str">
            <v>بخشي حكمعلي</v>
          </cell>
          <cell r="P820" t="str">
            <v>130</v>
          </cell>
        </row>
        <row r="821">
          <cell r="A821">
            <v>1300</v>
          </cell>
          <cell r="B821" t="str">
            <v>332006300044</v>
          </cell>
          <cell r="C821" t="str">
            <v>332</v>
          </cell>
          <cell r="D821" t="str">
            <v>332006</v>
          </cell>
          <cell r="E821" t="str">
            <v>ساير حسابها و اسناد پرداختني</v>
          </cell>
          <cell r="F821" t="str">
            <v>ساير بستانكاران</v>
          </cell>
          <cell r="G821" t="str">
            <v>300044</v>
          </cell>
          <cell r="H821" t="str">
            <v>مغيطي قادر</v>
          </cell>
          <cell r="P821" t="str">
            <v>130</v>
          </cell>
        </row>
        <row r="822">
          <cell r="A822">
            <v>1300</v>
          </cell>
          <cell r="B822" t="str">
            <v>332006300004</v>
          </cell>
          <cell r="C822" t="str">
            <v>332</v>
          </cell>
          <cell r="D822" t="str">
            <v>332006</v>
          </cell>
          <cell r="E822" t="str">
            <v>ساير حسابها و اسناد پرداختني</v>
          </cell>
          <cell r="F822" t="str">
            <v>ساير بستانكاران</v>
          </cell>
          <cell r="G822" t="str">
            <v>300004</v>
          </cell>
          <cell r="H822" t="str">
            <v>شرقي وند رضا</v>
          </cell>
          <cell r="P822" t="str">
            <v>130</v>
          </cell>
        </row>
        <row r="823">
          <cell r="A823">
            <v>1300</v>
          </cell>
          <cell r="B823" t="str">
            <v>332006101331</v>
          </cell>
          <cell r="C823" t="str">
            <v>332</v>
          </cell>
          <cell r="D823" t="str">
            <v>332006</v>
          </cell>
          <cell r="E823" t="str">
            <v>ساير حسابها و اسناد پرداختني</v>
          </cell>
          <cell r="F823" t="str">
            <v>ساير بستانكاران</v>
          </cell>
          <cell r="G823" t="str">
            <v>101331</v>
          </cell>
          <cell r="H823" t="str">
            <v>شرکت خدماتي سيوان(رحيم ملوکي )</v>
          </cell>
          <cell r="P823" t="str">
            <v>130</v>
          </cell>
        </row>
        <row r="824">
          <cell r="A824">
            <v>1300</v>
          </cell>
          <cell r="B824" t="str">
            <v>332006300031</v>
          </cell>
          <cell r="C824" t="str">
            <v>332</v>
          </cell>
          <cell r="D824" t="str">
            <v>332006</v>
          </cell>
          <cell r="E824" t="str">
            <v>ساير حسابها و اسناد پرداختني</v>
          </cell>
          <cell r="F824" t="str">
            <v>ساير بستانكاران</v>
          </cell>
          <cell r="G824" t="str">
            <v>300031</v>
          </cell>
          <cell r="H824" t="str">
            <v>اسماعيل لو محمدصادق</v>
          </cell>
          <cell r="P824" t="str">
            <v>130</v>
          </cell>
        </row>
        <row r="825">
          <cell r="A825">
            <v>1300</v>
          </cell>
          <cell r="B825" t="str">
            <v>332006101699</v>
          </cell>
          <cell r="C825" t="str">
            <v>332</v>
          </cell>
          <cell r="D825" t="str">
            <v>332006</v>
          </cell>
          <cell r="E825" t="str">
            <v>ساير حسابها و اسناد پرداختني</v>
          </cell>
          <cell r="F825" t="str">
            <v>ساير بستانكاران</v>
          </cell>
          <cell r="G825" t="str">
            <v>101699</v>
          </cell>
          <cell r="H825" t="str">
            <v>متفرقه</v>
          </cell>
          <cell r="P825" t="str">
            <v>130</v>
          </cell>
        </row>
        <row r="826">
          <cell r="A826">
            <v>1300</v>
          </cell>
          <cell r="B826" t="str">
            <v>332006101649</v>
          </cell>
          <cell r="C826" t="str">
            <v>332</v>
          </cell>
          <cell r="D826" t="str">
            <v>332006</v>
          </cell>
          <cell r="E826" t="str">
            <v>ساير حسابها و اسناد پرداختني</v>
          </cell>
          <cell r="F826" t="str">
            <v>ساير بستانكاران</v>
          </cell>
          <cell r="G826" t="str">
            <v>101649</v>
          </cell>
          <cell r="H826" t="str">
            <v>شركت حمل و نقل زربار</v>
          </cell>
          <cell r="P826" t="str">
            <v>130</v>
          </cell>
        </row>
        <row r="827">
          <cell r="A827">
            <v>1300</v>
          </cell>
          <cell r="B827" t="str">
            <v>332006101418</v>
          </cell>
          <cell r="C827" t="str">
            <v>332</v>
          </cell>
          <cell r="D827" t="str">
            <v>332006</v>
          </cell>
          <cell r="E827" t="str">
            <v>ساير حسابها و اسناد پرداختني</v>
          </cell>
          <cell r="F827" t="str">
            <v>ساير بستانكاران</v>
          </cell>
          <cell r="G827" t="str">
            <v>101418</v>
          </cell>
          <cell r="H827" t="str">
            <v>حوزه مقاومت يك بسيج كارگري الحديد</v>
          </cell>
          <cell r="P827" t="str">
            <v>130</v>
          </cell>
        </row>
        <row r="828">
          <cell r="A828">
            <v>1300</v>
          </cell>
          <cell r="B828" t="str">
            <v>332006101906</v>
          </cell>
          <cell r="C828" t="str">
            <v>332</v>
          </cell>
          <cell r="D828" t="str">
            <v>332006</v>
          </cell>
          <cell r="E828" t="str">
            <v>ساير حسابها و اسناد پرداختني</v>
          </cell>
          <cell r="F828" t="str">
            <v>ساير بستانكاران</v>
          </cell>
          <cell r="G828" t="str">
            <v>101906</v>
          </cell>
          <cell r="H828" t="str">
            <v>بازرگاني املاك دريا (زاهدي)</v>
          </cell>
          <cell r="P828" t="str">
            <v>130</v>
          </cell>
        </row>
        <row r="829">
          <cell r="A829">
            <v>1300</v>
          </cell>
          <cell r="B829" t="str">
            <v>332006101685</v>
          </cell>
          <cell r="C829" t="str">
            <v>332</v>
          </cell>
          <cell r="D829" t="str">
            <v>332006</v>
          </cell>
          <cell r="E829" t="str">
            <v>ساير حسابها و اسناد پرداختني</v>
          </cell>
          <cell r="F829" t="str">
            <v>ساير بستانكاران</v>
          </cell>
          <cell r="G829" t="str">
            <v>101685</v>
          </cell>
          <cell r="H829" t="str">
            <v>صنايع غذاي آذر نوش .</v>
          </cell>
          <cell r="P829" t="str">
            <v>130</v>
          </cell>
        </row>
        <row r="830">
          <cell r="A830">
            <v>1300</v>
          </cell>
          <cell r="B830" t="str">
            <v>332006101323</v>
          </cell>
          <cell r="C830" t="str">
            <v>332</v>
          </cell>
          <cell r="D830" t="str">
            <v>332006</v>
          </cell>
          <cell r="E830" t="str">
            <v>ساير حسابها و اسناد پرداختني</v>
          </cell>
          <cell r="F830" t="str">
            <v>ساير بستانكاران</v>
          </cell>
          <cell r="G830" t="str">
            <v>101323</v>
          </cell>
          <cell r="H830" t="str">
            <v>بازرگاني روغنكار ناظم .</v>
          </cell>
          <cell r="P830" t="str">
            <v>130</v>
          </cell>
        </row>
        <row r="831">
          <cell r="A831">
            <v>1300</v>
          </cell>
          <cell r="B831" t="str">
            <v>332006101433</v>
          </cell>
          <cell r="C831" t="str">
            <v>332</v>
          </cell>
          <cell r="D831" t="str">
            <v>332006</v>
          </cell>
          <cell r="E831" t="str">
            <v>ساير حسابها و اسناد پرداختني</v>
          </cell>
          <cell r="F831" t="str">
            <v>ساير بستانكاران</v>
          </cell>
          <cell r="G831" t="str">
            <v>101433</v>
          </cell>
          <cell r="H831" t="str">
            <v>هتل گسترش</v>
          </cell>
          <cell r="P831" t="str">
            <v>130</v>
          </cell>
        </row>
        <row r="832">
          <cell r="A832">
            <v>1300</v>
          </cell>
          <cell r="B832" t="str">
            <v>332006101923</v>
          </cell>
          <cell r="C832" t="str">
            <v>332</v>
          </cell>
          <cell r="D832" t="str">
            <v>332006</v>
          </cell>
          <cell r="E832" t="str">
            <v>ساير حسابها و اسناد پرداختني</v>
          </cell>
          <cell r="F832" t="str">
            <v>ساير بستانكاران</v>
          </cell>
          <cell r="G832" t="str">
            <v>101923</v>
          </cell>
          <cell r="H832" t="str">
            <v>شركت كلون در تك آريا</v>
          </cell>
          <cell r="P832" t="str">
            <v>130</v>
          </cell>
        </row>
        <row r="833">
          <cell r="A833">
            <v>1300</v>
          </cell>
          <cell r="B833" t="str">
            <v>332006101869</v>
          </cell>
          <cell r="C833" t="str">
            <v>332</v>
          </cell>
          <cell r="D833" t="str">
            <v>332006</v>
          </cell>
          <cell r="E833" t="str">
            <v>ساير حسابها و اسناد پرداختني</v>
          </cell>
          <cell r="F833" t="str">
            <v>ساير بستانكاران</v>
          </cell>
          <cell r="G833" t="str">
            <v>101869</v>
          </cell>
          <cell r="H833" t="str">
            <v>شركت آذر طيف</v>
          </cell>
          <cell r="P833" t="str">
            <v>130</v>
          </cell>
        </row>
        <row r="834">
          <cell r="A834">
            <v>1300</v>
          </cell>
          <cell r="B834" t="str">
            <v>332006101316</v>
          </cell>
          <cell r="C834" t="str">
            <v>332</v>
          </cell>
          <cell r="D834" t="str">
            <v>332006</v>
          </cell>
          <cell r="E834" t="str">
            <v>ساير حسابها و اسناد پرداختني</v>
          </cell>
          <cell r="F834" t="str">
            <v>ساير بستانكاران</v>
          </cell>
          <cell r="G834" t="str">
            <v>101316</v>
          </cell>
          <cell r="H834" t="str">
            <v>شرکت سامانه صنعت نقش جهان</v>
          </cell>
          <cell r="P834" t="str">
            <v>130</v>
          </cell>
        </row>
        <row r="835">
          <cell r="A835">
            <v>1300</v>
          </cell>
          <cell r="B835" t="str">
            <v>332006101416</v>
          </cell>
          <cell r="C835" t="str">
            <v>332</v>
          </cell>
          <cell r="D835" t="str">
            <v>332006</v>
          </cell>
          <cell r="E835" t="str">
            <v>ساير حسابها و اسناد پرداختني</v>
          </cell>
          <cell r="F835" t="str">
            <v>ساير بستانكاران</v>
          </cell>
          <cell r="G835" t="str">
            <v>101416</v>
          </cell>
          <cell r="H835" t="str">
            <v>كريم قوطي ساز</v>
          </cell>
          <cell r="P835" t="str">
            <v>130</v>
          </cell>
        </row>
        <row r="836">
          <cell r="A836">
            <v>1300</v>
          </cell>
          <cell r="B836" t="str">
            <v>332006101373</v>
          </cell>
          <cell r="C836" t="str">
            <v>332</v>
          </cell>
          <cell r="D836" t="str">
            <v>332006</v>
          </cell>
          <cell r="E836" t="str">
            <v>ساير حسابها و اسناد پرداختني</v>
          </cell>
          <cell r="F836" t="str">
            <v>ساير بستانكاران</v>
          </cell>
          <cell r="G836" t="str">
            <v>101373</v>
          </cell>
          <cell r="H836" t="str">
            <v>شرکت درخشش افرنگ</v>
          </cell>
          <cell r="P836" t="str">
            <v>130</v>
          </cell>
        </row>
        <row r="837">
          <cell r="A837">
            <v>1300</v>
          </cell>
          <cell r="B837" t="str">
            <v>332006101320</v>
          </cell>
          <cell r="C837" t="str">
            <v>332</v>
          </cell>
          <cell r="D837" t="str">
            <v>332006</v>
          </cell>
          <cell r="E837" t="str">
            <v>ساير حسابها و اسناد پرداختني</v>
          </cell>
          <cell r="F837" t="str">
            <v>ساير بستانكاران</v>
          </cell>
          <cell r="G837" t="str">
            <v>101320</v>
          </cell>
          <cell r="H837" t="str">
            <v>بازرگاني رهبري</v>
          </cell>
          <cell r="P837" t="str">
            <v>130</v>
          </cell>
        </row>
        <row r="838">
          <cell r="A838">
            <v>1300</v>
          </cell>
          <cell r="B838" t="str">
            <v>332006101321</v>
          </cell>
          <cell r="C838" t="str">
            <v>332</v>
          </cell>
          <cell r="D838" t="str">
            <v>332006</v>
          </cell>
          <cell r="E838" t="str">
            <v>ساير حسابها و اسناد پرداختني</v>
          </cell>
          <cell r="F838" t="str">
            <v>ساير بستانكاران</v>
          </cell>
          <cell r="G838" t="str">
            <v>101321</v>
          </cell>
          <cell r="H838" t="str">
            <v>گام پرک شيمي</v>
          </cell>
          <cell r="P838" t="str">
            <v>130</v>
          </cell>
        </row>
        <row r="839">
          <cell r="A839">
            <v>1300</v>
          </cell>
          <cell r="B839" t="str">
            <v>332006101826</v>
          </cell>
          <cell r="C839" t="str">
            <v>332</v>
          </cell>
          <cell r="D839" t="str">
            <v>332006</v>
          </cell>
          <cell r="E839" t="str">
            <v>ساير حسابها و اسناد پرداختني</v>
          </cell>
          <cell r="F839" t="str">
            <v>ساير بستانكاران</v>
          </cell>
          <cell r="G839" t="str">
            <v>101826</v>
          </cell>
          <cell r="H839" t="str">
            <v>برش افزار شمس</v>
          </cell>
          <cell r="P839" t="str">
            <v>130</v>
          </cell>
        </row>
        <row r="840">
          <cell r="A840">
            <v>1300</v>
          </cell>
          <cell r="B840" t="str">
            <v>332006101312</v>
          </cell>
          <cell r="C840" t="str">
            <v>332</v>
          </cell>
          <cell r="D840" t="str">
            <v>332006</v>
          </cell>
          <cell r="E840" t="str">
            <v>ساير حسابها و اسناد پرداختني</v>
          </cell>
          <cell r="F840" t="str">
            <v>ساير بستانكاران</v>
          </cell>
          <cell r="G840" t="str">
            <v>101312</v>
          </cell>
          <cell r="H840" t="str">
            <v>شرکت تسهيل ماشين صنعت</v>
          </cell>
          <cell r="P840" t="str">
            <v>130</v>
          </cell>
        </row>
        <row r="841">
          <cell r="A841">
            <v>1300</v>
          </cell>
          <cell r="B841" t="str">
            <v>332006101838</v>
          </cell>
          <cell r="C841" t="str">
            <v>332</v>
          </cell>
          <cell r="D841" t="str">
            <v>332006</v>
          </cell>
          <cell r="E841" t="str">
            <v>ساير حسابها و اسناد پرداختني</v>
          </cell>
          <cell r="F841" t="str">
            <v>ساير بستانكاران</v>
          </cell>
          <cell r="G841" t="str">
            <v>101838</v>
          </cell>
          <cell r="H841" t="str">
            <v>شركت سهند شيمي تبريز</v>
          </cell>
          <cell r="P841" t="str">
            <v>130</v>
          </cell>
        </row>
        <row r="842">
          <cell r="A842">
            <v>1300</v>
          </cell>
          <cell r="B842" t="str">
            <v>332006101905</v>
          </cell>
          <cell r="C842" t="str">
            <v>332</v>
          </cell>
          <cell r="D842" t="str">
            <v>332006</v>
          </cell>
          <cell r="E842" t="str">
            <v>ساير حسابها و اسناد پرداختني</v>
          </cell>
          <cell r="F842" t="str">
            <v>ساير بستانكاران</v>
          </cell>
          <cell r="G842" t="str">
            <v>101905</v>
          </cell>
          <cell r="H842" t="str">
            <v>شركت توليدي آرين پاژنگ</v>
          </cell>
          <cell r="P842" t="str">
            <v>130</v>
          </cell>
        </row>
        <row r="843">
          <cell r="A843">
            <v>1300</v>
          </cell>
          <cell r="B843" t="str">
            <v>332006101648</v>
          </cell>
          <cell r="C843" t="str">
            <v>332</v>
          </cell>
          <cell r="D843" t="str">
            <v>332006</v>
          </cell>
          <cell r="E843" t="str">
            <v>ساير حسابها و اسناد پرداختني</v>
          </cell>
          <cell r="F843" t="str">
            <v>ساير بستانكاران</v>
          </cell>
          <cell r="G843" t="str">
            <v>101648</v>
          </cell>
          <cell r="H843" t="str">
            <v>شركت حمل و نقل آذر فجر شمس</v>
          </cell>
          <cell r="P843" t="str">
            <v>130</v>
          </cell>
        </row>
        <row r="844">
          <cell r="A844">
            <v>1300</v>
          </cell>
          <cell r="B844" t="str">
            <v>332006101449</v>
          </cell>
          <cell r="C844" t="str">
            <v>332</v>
          </cell>
          <cell r="D844" t="str">
            <v>332006</v>
          </cell>
          <cell r="E844" t="str">
            <v>ساير حسابها و اسناد پرداختني</v>
          </cell>
          <cell r="F844" t="str">
            <v>ساير بستانكاران</v>
          </cell>
          <cell r="G844" t="str">
            <v>101449</v>
          </cell>
          <cell r="H844" t="str">
            <v>آکادمي توف ايران-آلمان</v>
          </cell>
          <cell r="P844" t="str">
            <v>130</v>
          </cell>
        </row>
        <row r="845">
          <cell r="A845">
            <v>1300</v>
          </cell>
          <cell r="B845" t="str">
            <v>332006101757</v>
          </cell>
          <cell r="C845" t="str">
            <v>332</v>
          </cell>
          <cell r="D845" t="str">
            <v>332006</v>
          </cell>
          <cell r="E845" t="str">
            <v>ساير حسابها و اسناد پرداختني</v>
          </cell>
          <cell r="F845" t="str">
            <v>ساير بستانكاران</v>
          </cell>
          <cell r="G845" t="str">
            <v>101757</v>
          </cell>
          <cell r="H845" t="str">
            <v>سيد حسين نظام الدين</v>
          </cell>
          <cell r="P845" t="str">
            <v>130</v>
          </cell>
        </row>
        <row r="846">
          <cell r="A846">
            <v>1300</v>
          </cell>
          <cell r="B846" t="str">
            <v>332006101335</v>
          </cell>
          <cell r="C846" t="str">
            <v>332</v>
          </cell>
          <cell r="D846" t="str">
            <v>332006</v>
          </cell>
          <cell r="E846" t="str">
            <v>ساير حسابها و اسناد پرداختني</v>
          </cell>
          <cell r="F846" t="str">
            <v>ساير بستانكاران</v>
          </cell>
          <cell r="G846" t="str">
            <v>101335</v>
          </cell>
          <cell r="H846" t="str">
            <v>كميته امداد امام خميني (ره)</v>
          </cell>
          <cell r="P846" t="str">
            <v>130</v>
          </cell>
        </row>
        <row r="847">
          <cell r="A847">
            <v>1300</v>
          </cell>
          <cell r="B847" t="str">
            <v>332006101909</v>
          </cell>
          <cell r="C847" t="str">
            <v>332</v>
          </cell>
          <cell r="D847" t="str">
            <v>332006</v>
          </cell>
          <cell r="E847" t="str">
            <v>ساير حسابها و اسناد پرداختني</v>
          </cell>
          <cell r="F847" t="str">
            <v>ساير بستانكاران</v>
          </cell>
          <cell r="G847" t="str">
            <v>101909</v>
          </cell>
          <cell r="H847" t="str">
            <v>دفتر فني مهندسي فرا ساز بنا</v>
          </cell>
          <cell r="P847" t="str">
            <v>130</v>
          </cell>
        </row>
        <row r="848">
          <cell r="A848">
            <v>1300</v>
          </cell>
          <cell r="B848" t="str">
            <v>332006300105</v>
          </cell>
          <cell r="C848" t="str">
            <v>332</v>
          </cell>
          <cell r="D848" t="str">
            <v>332006</v>
          </cell>
          <cell r="E848" t="str">
            <v>ساير حسابها و اسناد پرداختني</v>
          </cell>
          <cell r="F848" t="str">
            <v>ساير بستانكاران</v>
          </cell>
          <cell r="G848" t="str">
            <v>300105</v>
          </cell>
          <cell r="H848" t="str">
            <v>شهرام غزنوي</v>
          </cell>
          <cell r="P848" t="str">
            <v>130</v>
          </cell>
        </row>
        <row r="849">
          <cell r="A849">
            <v>1300</v>
          </cell>
          <cell r="B849" t="str">
            <v>332006101878</v>
          </cell>
          <cell r="C849" t="str">
            <v>332</v>
          </cell>
          <cell r="D849" t="str">
            <v>332006</v>
          </cell>
          <cell r="E849" t="str">
            <v>ساير حسابها و اسناد پرداختني</v>
          </cell>
          <cell r="F849" t="str">
            <v>ساير بستانكاران</v>
          </cell>
          <cell r="G849" t="str">
            <v>101878</v>
          </cell>
          <cell r="H849" t="str">
            <v>كلينيك ساختماني تك</v>
          </cell>
          <cell r="P849" t="str">
            <v>130</v>
          </cell>
        </row>
        <row r="850">
          <cell r="A850">
            <v>1300</v>
          </cell>
          <cell r="B850" t="str">
            <v>332006101329</v>
          </cell>
          <cell r="C850" t="str">
            <v>332</v>
          </cell>
          <cell r="D850" t="str">
            <v>332006</v>
          </cell>
          <cell r="E850" t="str">
            <v>ساير حسابها و اسناد پرداختني</v>
          </cell>
          <cell r="F850" t="str">
            <v>ساير بستانكاران</v>
          </cell>
          <cell r="G850" t="str">
            <v>101329</v>
          </cell>
          <cell r="H850" t="str">
            <v>شوراي اسلامي کار</v>
          </cell>
          <cell r="P850" t="str">
            <v>130</v>
          </cell>
        </row>
        <row r="851">
          <cell r="A851">
            <v>1300</v>
          </cell>
          <cell r="B851" t="str">
            <v>332006101769</v>
          </cell>
          <cell r="C851" t="str">
            <v>332</v>
          </cell>
          <cell r="D851" t="str">
            <v>332006</v>
          </cell>
          <cell r="E851" t="str">
            <v>ساير حسابها و اسناد پرداختني</v>
          </cell>
          <cell r="F851" t="str">
            <v>ساير بستانكاران</v>
          </cell>
          <cell r="G851" t="str">
            <v>101769</v>
          </cell>
          <cell r="H851" t="str">
            <v>محمد مصري</v>
          </cell>
          <cell r="P851" t="str">
            <v>130</v>
          </cell>
        </row>
        <row r="852">
          <cell r="A852">
            <v>1300</v>
          </cell>
          <cell r="B852" t="str">
            <v>332006101929</v>
          </cell>
          <cell r="C852" t="str">
            <v>332</v>
          </cell>
          <cell r="D852" t="str">
            <v>332006</v>
          </cell>
          <cell r="E852" t="str">
            <v>ساير حسابها و اسناد پرداختني</v>
          </cell>
          <cell r="F852" t="str">
            <v>ساير بستانكاران</v>
          </cell>
          <cell r="G852" t="str">
            <v>101929</v>
          </cell>
          <cell r="H852" t="str">
            <v>بهمن ايمانپور (نقاش ساختمان)</v>
          </cell>
          <cell r="P852" t="str">
            <v>130</v>
          </cell>
        </row>
        <row r="853">
          <cell r="A853">
            <v>1300</v>
          </cell>
          <cell r="B853" t="str">
            <v>332006101930</v>
          </cell>
          <cell r="C853" t="str">
            <v>332</v>
          </cell>
          <cell r="D853" t="str">
            <v>332006</v>
          </cell>
          <cell r="E853" t="str">
            <v>ساير حسابها و اسناد پرداختني</v>
          </cell>
          <cell r="F853" t="str">
            <v>ساير بستانكاران</v>
          </cell>
          <cell r="G853" t="str">
            <v>101930</v>
          </cell>
          <cell r="H853" t="str">
            <v>شيشه بري پرنيان</v>
          </cell>
          <cell r="P853" t="str">
            <v>130</v>
          </cell>
        </row>
        <row r="854">
          <cell r="A854">
            <v>1300</v>
          </cell>
          <cell r="B854" t="str">
            <v>332006101718</v>
          </cell>
          <cell r="C854" t="str">
            <v>332</v>
          </cell>
          <cell r="D854" t="str">
            <v>332006</v>
          </cell>
          <cell r="E854" t="str">
            <v>ساير حسابها و اسناد پرداختني</v>
          </cell>
          <cell r="F854" t="str">
            <v>ساير بستانكاران</v>
          </cell>
          <cell r="G854" t="str">
            <v>101718</v>
          </cell>
          <cell r="H854" t="str">
            <v>صمد عليائي باويل</v>
          </cell>
          <cell r="P854" t="str">
            <v>130</v>
          </cell>
        </row>
        <row r="855">
          <cell r="A855">
            <v>1300</v>
          </cell>
          <cell r="B855" t="str">
            <v>332006101477</v>
          </cell>
          <cell r="C855" t="str">
            <v>332</v>
          </cell>
          <cell r="D855" t="str">
            <v>332006</v>
          </cell>
          <cell r="E855" t="str">
            <v>ساير حسابها و اسناد پرداختني</v>
          </cell>
          <cell r="F855" t="str">
            <v>ساير بستانكاران</v>
          </cell>
          <cell r="G855" t="str">
            <v>101477</v>
          </cell>
          <cell r="H855" t="str">
            <v>صندوق همياري از کارکنان</v>
          </cell>
          <cell r="P855" t="str">
            <v>130</v>
          </cell>
        </row>
        <row r="856">
          <cell r="A856">
            <v>1300</v>
          </cell>
          <cell r="B856" t="str">
            <v>332006101567</v>
          </cell>
          <cell r="C856" t="str">
            <v>332</v>
          </cell>
          <cell r="D856" t="str">
            <v>332006</v>
          </cell>
          <cell r="E856" t="str">
            <v>ساير حسابها و اسناد پرداختني</v>
          </cell>
          <cell r="F856" t="str">
            <v>ساير بستانكاران</v>
          </cell>
          <cell r="G856" t="str">
            <v>101567</v>
          </cell>
          <cell r="H856" t="str">
            <v>ابزار آزمون صهبا</v>
          </cell>
          <cell r="P856" t="str">
            <v>130</v>
          </cell>
        </row>
        <row r="857">
          <cell r="A857">
            <v>1300</v>
          </cell>
          <cell r="B857" t="str">
            <v>332006101710</v>
          </cell>
          <cell r="C857" t="str">
            <v>332</v>
          </cell>
          <cell r="D857" t="str">
            <v>332006</v>
          </cell>
          <cell r="E857" t="str">
            <v>ساير حسابها و اسناد پرداختني</v>
          </cell>
          <cell r="F857" t="str">
            <v>ساير بستانكاران</v>
          </cell>
          <cell r="G857" t="str">
            <v>101710</v>
          </cell>
          <cell r="H857" t="str">
            <v>سالنامه صنايع خودرو سازي ايران</v>
          </cell>
          <cell r="P857" t="str">
            <v>130</v>
          </cell>
        </row>
        <row r="858">
          <cell r="A858">
            <v>1300</v>
          </cell>
          <cell r="B858" t="str">
            <v>332006101694</v>
          </cell>
          <cell r="C858" t="str">
            <v>332</v>
          </cell>
          <cell r="D858" t="str">
            <v>332006</v>
          </cell>
          <cell r="E858" t="str">
            <v>ساير حسابها و اسناد پرداختني</v>
          </cell>
          <cell r="F858" t="str">
            <v>ساير بستانكاران</v>
          </cell>
          <cell r="G858" t="str">
            <v>101694</v>
          </cell>
          <cell r="H858" t="str">
            <v>خدمات فني تكنو ليفتر</v>
          </cell>
          <cell r="P858" t="str">
            <v>130</v>
          </cell>
        </row>
        <row r="859">
          <cell r="A859">
            <v>1300</v>
          </cell>
          <cell r="B859" t="str">
            <v>332006300233</v>
          </cell>
          <cell r="C859" t="str">
            <v>332</v>
          </cell>
          <cell r="D859" t="str">
            <v>332006</v>
          </cell>
          <cell r="E859" t="str">
            <v>ساير حسابها و اسناد پرداختني</v>
          </cell>
          <cell r="F859" t="str">
            <v>ساير بستانكاران</v>
          </cell>
          <cell r="G859" t="str">
            <v>300233</v>
          </cell>
          <cell r="H859" t="str">
            <v>منصور حسن پور ينگجه</v>
          </cell>
          <cell r="P859" t="str">
            <v>130</v>
          </cell>
        </row>
        <row r="860">
          <cell r="A860">
            <v>1300</v>
          </cell>
          <cell r="B860" t="str">
            <v>332006300236</v>
          </cell>
          <cell r="C860" t="str">
            <v>332</v>
          </cell>
          <cell r="D860" t="str">
            <v>332006</v>
          </cell>
          <cell r="E860" t="str">
            <v>ساير حسابها و اسناد پرداختني</v>
          </cell>
          <cell r="F860" t="str">
            <v>ساير بستانكاران</v>
          </cell>
          <cell r="G860" t="str">
            <v>300236</v>
          </cell>
          <cell r="H860" t="str">
            <v>خسرواني خسرو</v>
          </cell>
          <cell r="P860" t="str">
            <v>130</v>
          </cell>
        </row>
        <row r="861">
          <cell r="A861">
            <v>1300</v>
          </cell>
          <cell r="B861" t="str">
            <v>332006300301</v>
          </cell>
          <cell r="C861" t="str">
            <v>332</v>
          </cell>
          <cell r="D861" t="str">
            <v>332006</v>
          </cell>
          <cell r="E861" t="str">
            <v>ساير حسابها و اسناد پرداختني</v>
          </cell>
          <cell r="F861" t="str">
            <v>ساير بستانكاران</v>
          </cell>
          <cell r="G861" t="str">
            <v>300301</v>
          </cell>
          <cell r="H861" t="str">
            <v>تفهمي عليرضا</v>
          </cell>
          <cell r="P861" t="str">
            <v>130</v>
          </cell>
        </row>
        <row r="862">
          <cell r="A862">
            <v>1300</v>
          </cell>
          <cell r="B862" t="str">
            <v>332006300040</v>
          </cell>
          <cell r="C862" t="str">
            <v>332</v>
          </cell>
          <cell r="D862" t="str">
            <v>332006</v>
          </cell>
          <cell r="E862" t="str">
            <v>ساير حسابها و اسناد پرداختني</v>
          </cell>
          <cell r="F862" t="str">
            <v>ساير بستانكاران</v>
          </cell>
          <cell r="G862" t="str">
            <v>300040</v>
          </cell>
          <cell r="H862" t="str">
            <v>كريمي بخشايش علي</v>
          </cell>
          <cell r="P862" t="str">
            <v>130</v>
          </cell>
        </row>
        <row r="863">
          <cell r="A863">
            <v>1300</v>
          </cell>
          <cell r="B863" t="str">
            <v>332006300059</v>
          </cell>
          <cell r="C863" t="str">
            <v>332</v>
          </cell>
          <cell r="D863" t="str">
            <v>332006</v>
          </cell>
          <cell r="E863" t="str">
            <v>ساير حسابها و اسناد پرداختني</v>
          </cell>
          <cell r="F863" t="str">
            <v>ساير بستانكاران</v>
          </cell>
          <cell r="G863" t="str">
            <v>300059</v>
          </cell>
          <cell r="H863" t="str">
            <v>همايون قيصر</v>
          </cell>
          <cell r="P863" t="str">
            <v>130</v>
          </cell>
        </row>
        <row r="864">
          <cell r="A864">
            <v>1300</v>
          </cell>
          <cell r="B864" t="str">
            <v>332006300003</v>
          </cell>
          <cell r="C864" t="str">
            <v>332</v>
          </cell>
          <cell r="D864" t="str">
            <v>332006</v>
          </cell>
          <cell r="E864" t="str">
            <v>ساير حسابها و اسناد پرداختني</v>
          </cell>
          <cell r="F864" t="str">
            <v>ساير بستانكاران</v>
          </cell>
          <cell r="G864" t="str">
            <v>300003</v>
          </cell>
          <cell r="H864" t="str">
            <v>ميراسد مومني</v>
          </cell>
          <cell r="P864" t="str">
            <v>130</v>
          </cell>
        </row>
        <row r="865">
          <cell r="A865">
            <v>1300</v>
          </cell>
          <cell r="B865" t="str">
            <v>332006300006</v>
          </cell>
          <cell r="C865" t="str">
            <v>332</v>
          </cell>
          <cell r="D865" t="str">
            <v>332006</v>
          </cell>
          <cell r="E865" t="str">
            <v>ساير حسابها و اسناد پرداختني</v>
          </cell>
          <cell r="F865" t="str">
            <v>ساير بستانكاران</v>
          </cell>
          <cell r="G865" t="str">
            <v>300006</v>
          </cell>
          <cell r="H865" t="str">
            <v>حميد طباطبائي رئيسي</v>
          </cell>
          <cell r="P865" t="str">
            <v>130</v>
          </cell>
        </row>
        <row r="866">
          <cell r="A866">
            <v>1300</v>
          </cell>
          <cell r="B866" t="str">
            <v>332006300097</v>
          </cell>
          <cell r="C866" t="str">
            <v>332</v>
          </cell>
          <cell r="D866" t="str">
            <v>332006</v>
          </cell>
          <cell r="E866" t="str">
            <v>ساير حسابها و اسناد پرداختني</v>
          </cell>
          <cell r="F866" t="str">
            <v>ساير بستانكاران</v>
          </cell>
          <cell r="G866" t="str">
            <v>300097</v>
          </cell>
          <cell r="H866" t="str">
            <v>سيد حسن اميريعقوبي تبريز</v>
          </cell>
          <cell r="P866" t="str">
            <v>130</v>
          </cell>
        </row>
        <row r="867">
          <cell r="A867">
            <v>1300</v>
          </cell>
          <cell r="B867" t="str">
            <v>332006300053</v>
          </cell>
          <cell r="C867" t="str">
            <v>332</v>
          </cell>
          <cell r="D867" t="str">
            <v>332006</v>
          </cell>
          <cell r="E867" t="str">
            <v>ساير حسابها و اسناد پرداختني</v>
          </cell>
          <cell r="F867" t="str">
            <v>ساير بستانكاران</v>
          </cell>
          <cell r="G867" t="str">
            <v>300053</v>
          </cell>
          <cell r="H867" t="str">
            <v>خالقي عليرضا</v>
          </cell>
          <cell r="P867" t="str">
            <v>130</v>
          </cell>
        </row>
        <row r="868">
          <cell r="A868">
            <v>1300</v>
          </cell>
          <cell r="B868" t="str">
            <v>332006101854</v>
          </cell>
          <cell r="C868" t="str">
            <v>332</v>
          </cell>
          <cell r="D868" t="str">
            <v>332006</v>
          </cell>
          <cell r="E868" t="str">
            <v>ساير حسابها و اسناد پرداختني</v>
          </cell>
          <cell r="F868" t="str">
            <v>ساير بستانكاران</v>
          </cell>
          <cell r="G868" t="str">
            <v>101854</v>
          </cell>
          <cell r="H868" t="str">
            <v>نصابي پمپاژ آزمايش چاههاي عميق پرديس</v>
          </cell>
          <cell r="P868" t="str">
            <v>130</v>
          </cell>
        </row>
        <row r="869">
          <cell r="A869">
            <v>1300</v>
          </cell>
          <cell r="B869" t="str">
            <v>332006101924</v>
          </cell>
          <cell r="C869" t="str">
            <v>332</v>
          </cell>
          <cell r="D869" t="str">
            <v>332006</v>
          </cell>
          <cell r="E869" t="str">
            <v>ساير حسابها و اسناد پرداختني</v>
          </cell>
          <cell r="F869" t="str">
            <v>ساير بستانكاران</v>
          </cell>
          <cell r="G869" t="str">
            <v>101924</v>
          </cell>
          <cell r="H869" t="str">
            <v>آقاي بايرام عبدي (راننده پيماني تامين قطعات)</v>
          </cell>
          <cell r="P869" t="str">
            <v>130</v>
          </cell>
        </row>
        <row r="870">
          <cell r="A870">
            <v>1300</v>
          </cell>
          <cell r="B870" t="str">
            <v>332006300029</v>
          </cell>
          <cell r="C870" t="str">
            <v>332</v>
          </cell>
          <cell r="D870" t="str">
            <v>332006</v>
          </cell>
          <cell r="E870" t="str">
            <v>ساير حسابها و اسناد پرداختني</v>
          </cell>
          <cell r="F870" t="str">
            <v>ساير بستانكاران</v>
          </cell>
          <cell r="G870" t="str">
            <v>300029</v>
          </cell>
          <cell r="H870" t="str">
            <v>فلاحي اميد علي</v>
          </cell>
          <cell r="P870" t="str">
            <v>130</v>
          </cell>
        </row>
        <row r="871">
          <cell r="A871">
            <v>1300</v>
          </cell>
          <cell r="B871" t="str">
            <v>332006101630</v>
          </cell>
          <cell r="C871" t="str">
            <v>332</v>
          </cell>
          <cell r="D871" t="str">
            <v>332006</v>
          </cell>
          <cell r="E871" t="str">
            <v>ساير حسابها و اسناد پرداختني</v>
          </cell>
          <cell r="F871" t="str">
            <v>ساير بستانكاران</v>
          </cell>
          <cell r="G871" t="str">
            <v>101630</v>
          </cell>
          <cell r="H871" t="str">
            <v>شركت آريا</v>
          </cell>
          <cell r="P871" t="str">
            <v>130</v>
          </cell>
        </row>
        <row r="872">
          <cell r="A872">
            <v>1300</v>
          </cell>
          <cell r="B872" t="str">
            <v>332006300986</v>
          </cell>
          <cell r="C872" t="str">
            <v>332</v>
          </cell>
          <cell r="D872" t="str">
            <v>332006</v>
          </cell>
          <cell r="E872" t="str">
            <v>ساير حسابها و اسناد پرداختني</v>
          </cell>
          <cell r="F872" t="str">
            <v>ساير بستانكاران</v>
          </cell>
          <cell r="G872" t="str">
            <v>300986</v>
          </cell>
          <cell r="H872" t="str">
            <v>صفر علي پيري ياورکندي</v>
          </cell>
          <cell r="P872" t="str">
            <v>130</v>
          </cell>
        </row>
        <row r="873">
          <cell r="A873">
            <v>1300</v>
          </cell>
          <cell r="B873" t="str">
            <v>332006300987</v>
          </cell>
          <cell r="C873" t="str">
            <v>332</v>
          </cell>
          <cell r="D873" t="str">
            <v>332006</v>
          </cell>
          <cell r="E873" t="str">
            <v>ساير حسابها و اسناد پرداختني</v>
          </cell>
          <cell r="F873" t="str">
            <v>ساير بستانكاران</v>
          </cell>
          <cell r="G873" t="str">
            <v>300987</v>
          </cell>
          <cell r="H873" t="str">
            <v>محسن جعفرنژاد</v>
          </cell>
          <cell r="P873" t="str">
            <v>130</v>
          </cell>
        </row>
        <row r="874">
          <cell r="A874">
            <v>1300</v>
          </cell>
          <cell r="B874" t="str">
            <v>332006300988</v>
          </cell>
          <cell r="C874" t="str">
            <v>332</v>
          </cell>
          <cell r="D874" t="str">
            <v>332006</v>
          </cell>
          <cell r="E874" t="str">
            <v>ساير حسابها و اسناد پرداختني</v>
          </cell>
          <cell r="F874" t="str">
            <v>ساير بستانكاران</v>
          </cell>
          <cell r="G874" t="str">
            <v>300988</v>
          </cell>
          <cell r="H874" t="str">
            <v>اکبر سامبراني اهر</v>
          </cell>
          <cell r="P874" t="str">
            <v>130</v>
          </cell>
        </row>
        <row r="875">
          <cell r="A875">
            <v>1300</v>
          </cell>
          <cell r="B875" t="str">
            <v>332006300989</v>
          </cell>
          <cell r="C875" t="str">
            <v>332</v>
          </cell>
          <cell r="D875" t="str">
            <v>332006</v>
          </cell>
          <cell r="E875" t="str">
            <v>ساير حسابها و اسناد پرداختني</v>
          </cell>
          <cell r="F875" t="str">
            <v>ساير بستانكاران</v>
          </cell>
          <cell r="G875" t="str">
            <v>300989</v>
          </cell>
          <cell r="H875" t="str">
            <v>محمد حسن غريبي</v>
          </cell>
          <cell r="P875" t="str">
            <v>130</v>
          </cell>
        </row>
        <row r="876">
          <cell r="A876">
            <v>1300</v>
          </cell>
          <cell r="B876" t="str">
            <v>332006300010</v>
          </cell>
          <cell r="C876" t="str">
            <v>332</v>
          </cell>
          <cell r="D876" t="str">
            <v>332006</v>
          </cell>
          <cell r="E876" t="str">
            <v>ساير حسابها و اسناد پرداختني</v>
          </cell>
          <cell r="F876" t="str">
            <v>ساير بستانكاران</v>
          </cell>
          <cell r="G876" t="str">
            <v>300010</v>
          </cell>
          <cell r="H876" t="str">
            <v>صمد اميردادي</v>
          </cell>
          <cell r="P876" t="str">
            <v>130</v>
          </cell>
        </row>
        <row r="877">
          <cell r="A877">
            <v>1300</v>
          </cell>
          <cell r="B877" t="str">
            <v>332006300078</v>
          </cell>
          <cell r="C877" t="str">
            <v>332</v>
          </cell>
          <cell r="D877" t="str">
            <v>332006</v>
          </cell>
          <cell r="E877" t="str">
            <v>ساير حسابها و اسناد پرداختني</v>
          </cell>
          <cell r="F877" t="str">
            <v>ساير بستانكاران</v>
          </cell>
          <cell r="G877" t="str">
            <v>300078</v>
          </cell>
          <cell r="H877" t="str">
            <v>رويا نوراني زنوز</v>
          </cell>
          <cell r="P877" t="str">
            <v>130</v>
          </cell>
        </row>
        <row r="878">
          <cell r="A878">
            <v>1300</v>
          </cell>
          <cell r="B878" t="str">
            <v>332006101461</v>
          </cell>
          <cell r="C878" t="str">
            <v>332</v>
          </cell>
          <cell r="D878" t="str">
            <v>332006</v>
          </cell>
          <cell r="E878" t="str">
            <v>ساير حسابها و اسناد پرداختني</v>
          </cell>
          <cell r="F878" t="str">
            <v>ساير بستانكاران</v>
          </cell>
          <cell r="G878" t="str">
            <v>101461</v>
          </cell>
          <cell r="H878" t="str">
            <v>جمعيت هلال احمر آذربايجان شرقي</v>
          </cell>
          <cell r="P878" t="str">
            <v>130</v>
          </cell>
        </row>
        <row r="879">
          <cell r="A879">
            <v>1300</v>
          </cell>
          <cell r="B879" t="str">
            <v>332006101267</v>
          </cell>
          <cell r="C879" t="str">
            <v>332</v>
          </cell>
          <cell r="D879" t="str">
            <v>332006</v>
          </cell>
          <cell r="E879" t="str">
            <v>ساير حسابها و اسناد پرداختني</v>
          </cell>
          <cell r="F879" t="str">
            <v>ساير بستانكاران</v>
          </cell>
          <cell r="G879" t="str">
            <v>101267</v>
          </cell>
          <cell r="H879" t="str">
            <v>سهامي عام پرفيل ايران</v>
          </cell>
          <cell r="P879" t="str">
            <v>130</v>
          </cell>
        </row>
        <row r="880">
          <cell r="A880">
            <v>1300</v>
          </cell>
          <cell r="B880" t="str">
            <v>332006300034</v>
          </cell>
          <cell r="C880" t="str">
            <v>332</v>
          </cell>
          <cell r="D880" t="str">
            <v>332006</v>
          </cell>
          <cell r="E880" t="str">
            <v>ساير حسابها و اسناد پرداختني</v>
          </cell>
          <cell r="F880" t="str">
            <v>ساير بستانكاران</v>
          </cell>
          <cell r="G880" t="str">
            <v>300034</v>
          </cell>
          <cell r="H880" t="str">
            <v>ابراهيم يوسف آبادي حامد</v>
          </cell>
          <cell r="P880" t="str">
            <v>130</v>
          </cell>
        </row>
        <row r="881">
          <cell r="A881">
            <v>1300</v>
          </cell>
          <cell r="B881" t="str">
            <v>332006300058</v>
          </cell>
          <cell r="C881" t="str">
            <v>332</v>
          </cell>
          <cell r="D881" t="str">
            <v>332006</v>
          </cell>
          <cell r="E881" t="str">
            <v>ساير حسابها و اسناد پرداختني</v>
          </cell>
          <cell r="F881" t="str">
            <v>ساير بستانكاران</v>
          </cell>
          <cell r="G881" t="str">
            <v>300058</v>
          </cell>
          <cell r="H881" t="str">
            <v>علي فريد جعفريان</v>
          </cell>
          <cell r="P881" t="str">
            <v>130</v>
          </cell>
        </row>
        <row r="882">
          <cell r="A882">
            <v>1300</v>
          </cell>
          <cell r="B882" t="str">
            <v>332006101621</v>
          </cell>
          <cell r="C882" t="str">
            <v>332</v>
          </cell>
          <cell r="D882" t="str">
            <v>332006</v>
          </cell>
          <cell r="E882" t="str">
            <v>ساير حسابها و اسناد پرداختني</v>
          </cell>
          <cell r="F882" t="str">
            <v>ساير بستانكاران</v>
          </cell>
          <cell r="G882" t="str">
            <v>101621</v>
          </cell>
          <cell r="H882" t="str">
            <v>موسسه ميكرو تلفن</v>
          </cell>
          <cell r="P882" t="str">
            <v>130</v>
          </cell>
        </row>
        <row r="883">
          <cell r="A883">
            <v>1300</v>
          </cell>
          <cell r="B883" t="str">
            <v>332006300049</v>
          </cell>
          <cell r="C883" t="str">
            <v>332</v>
          </cell>
          <cell r="D883" t="str">
            <v>332006</v>
          </cell>
          <cell r="E883" t="str">
            <v>ساير حسابها و اسناد پرداختني</v>
          </cell>
          <cell r="F883" t="str">
            <v>ساير بستانكاران</v>
          </cell>
          <cell r="G883" t="str">
            <v>300049</v>
          </cell>
          <cell r="H883" t="str">
            <v>احد احمدي نژاد</v>
          </cell>
          <cell r="P883" t="str">
            <v>130</v>
          </cell>
        </row>
        <row r="884">
          <cell r="A884">
            <v>1300</v>
          </cell>
          <cell r="B884" t="str">
            <v>332006300002</v>
          </cell>
          <cell r="C884" t="str">
            <v>332</v>
          </cell>
          <cell r="D884" t="str">
            <v>332006</v>
          </cell>
          <cell r="E884" t="str">
            <v>ساير حسابها و اسناد پرداختني</v>
          </cell>
          <cell r="F884" t="str">
            <v>ساير بستانكاران</v>
          </cell>
          <cell r="G884" t="str">
            <v>300002</v>
          </cell>
          <cell r="H884" t="str">
            <v>علي متدين</v>
          </cell>
          <cell r="P884" t="str">
            <v>130</v>
          </cell>
        </row>
        <row r="885">
          <cell r="A885">
            <v>1300</v>
          </cell>
          <cell r="B885" t="str">
            <v>332006300012</v>
          </cell>
          <cell r="C885" t="str">
            <v>332</v>
          </cell>
          <cell r="D885" t="str">
            <v>332006</v>
          </cell>
          <cell r="E885" t="str">
            <v>ساير حسابها و اسناد پرداختني</v>
          </cell>
          <cell r="F885" t="str">
            <v>ساير بستانكاران</v>
          </cell>
          <cell r="G885" t="str">
            <v>300012</v>
          </cell>
          <cell r="H885" t="str">
            <v>صمد ابرهيم پور مقدس</v>
          </cell>
          <cell r="P885" t="str">
            <v>130</v>
          </cell>
        </row>
        <row r="886">
          <cell r="A886">
            <v>1300</v>
          </cell>
          <cell r="B886" t="str">
            <v>332006300013</v>
          </cell>
          <cell r="C886" t="str">
            <v>332</v>
          </cell>
          <cell r="D886" t="str">
            <v>332006</v>
          </cell>
          <cell r="E886" t="str">
            <v>ساير حسابها و اسناد پرداختني</v>
          </cell>
          <cell r="F886" t="str">
            <v>ساير بستانكاران</v>
          </cell>
          <cell r="G886" t="str">
            <v>300013</v>
          </cell>
          <cell r="H886" t="str">
            <v>داوود ايمانطلب</v>
          </cell>
          <cell r="P886" t="str">
            <v>130</v>
          </cell>
        </row>
        <row r="887">
          <cell r="A887">
            <v>1300</v>
          </cell>
          <cell r="B887" t="str">
            <v>332006300016</v>
          </cell>
          <cell r="C887" t="str">
            <v>332</v>
          </cell>
          <cell r="D887" t="str">
            <v>332006</v>
          </cell>
          <cell r="E887" t="str">
            <v>ساير حسابها و اسناد پرداختني</v>
          </cell>
          <cell r="F887" t="str">
            <v>ساير بستانكاران</v>
          </cell>
          <cell r="G887" t="str">
            <v>300016</v>
          </cell>
          <cell r="H887" t="str">
            <v>سيد جعفر سيد يزدي</v>
          </cell>
          <cell r="P887" t="str">
            <v>130</v>
          </cell>
        </row>
        <row r="888">
          <cell r="A888">
            <v>1300</v>
          </cell>
          <cell r="B888" t="str">
            <v>332006300021</v>
          </cell>
          <cell r="C888" t="str">
            <v>332</v>
          </cell>
          <cell r="D888" t="str">
            <v>332006</v>
          </cell>
          <cell r="E888" t="str">
            <v>ساير حسابها و اسناد پرداختني</v>
          </cell>
          <cell r="F888" t="str">
            <v>ساير بستانكاران</v>
          </cell>
          <cell r="G888" t="str">
            <v>300021</v>
          </cell>
          <cell r="H888" t="str">
            <v>حسين کفشنوچي خياباني</v>
          </cell>
          <cell r="P888" t="str">
            <v>130</v>
          </cell>
        </row>
        <row r="889">
          <cell r="A889">
            <v>1300</v>
          </cell>
          <cell r="B889" t="str">
            <v>332006300022</v>
          </cell>
          <cell r="C889" t="str">
            <v>332</v>
          </cell>
          <cell r="D889" t="str">
            <v>332006</v>
          </cell>
          <cell r="E889" t="str">
            <v>ساير حسابها و اسناد پرداختني</v>
          </cell>
          <cell r="F889" t="str">
            <v>ساير بستانكاران</v>
          </cell>
          <cell r="G889" t="str">
            <v>300022</v>
          </cell>
          <cell r="H889" t="str">
            <v>محمدعلي نمازي فر</v>
          </cell>
          <cell r="P889" t="str">
            <v>130</v>
          </cell>
        </row>
        <row r="890">
          <cell r="A890">
            <v>1300</v>
          </cell>
          <cell r="B890" t="str">
            <v>332006300027</v>
          </cell>
          <cell r="C890" t="str">
            <v>332</v>
          </cell>
          <cell r="D890" t="str">
            <v>332006</v>
          </cell>
          <cell r="E890" t="str">
            <v>ساير حسابها و اسناد پرداختني</v>
          </cell>
          <cell r="F890" t="str">
            <v>ساير بستانكاران</v>
          </cell>
          <cell r="G890" t="str">
            <v>300027</v>
          </cell>
          <cell r="H890" t="str">
            <v>سيد جعفر ديبازر حسيني</v>
          </cell>
          <cell r="P890" t="str">
            <v>130</v>
          </cell>
        </row>
        <row r="891">
          <cell r="A891">
            <v>1300</v>
          </cell>
          <cell r="B891" t="str">
            <v>332006300037</v>
          </cell>
          <cell r="C891" t="str">
            <v>332</v>
          </cell>
          <cell r="D891" t="str">
            <v>332006</v>
          </cell>
          <cell r="E891" t="str">
            <v>ساير حسابها و اسناد پرداختني</v>
          </cell>
          <cell r="F891" t="str">
            <v>ساير بستانكاران</v>
          </cell>
          <cell r="G891" t="str">
            <v>300037</v>
          </cell>
          <cell r="H891" t="str">
            <v>ناصر بيداري علمداري</v>
          </cell>
          <cell r="P891" t="str">
            <v>130</v>
          </cell>
        </row>
        <row r="892">
          <cell r="A892">
            <v>1300</v>
          </cell>
          <cell r="B892" t="str">
            <v>332006300041</v>
          </cell>
          <cell r="C892" t="str">
            <v>332</v>
          </cell>
          <cell r="D892" t="str">
            <v>332006</v>
          </cell>
          <cell r="E892" t="str">
            <v>ساير حسابها و اسناد پرداختني</v>
          </cell>
          <cell r="F892" t="str">
            <v>ساير بستانكاران</v>
          </cell>
          <cell r="G892" t="str">
            <v>300041</v>
          </cell>
          <cell r="H892" t="str">
            <v>علي ظريفي</v>
          </cell>
          <cell r="P892" t="str">
            <v>130</v>
          </cell>
        </row>
        <row r="893">
          <cell r="A893">
            <v>1300</v>
          </cell>
          <cell r="B893" t="str">
            <v>332006300061</v>
          </cell>
          <cell r="C893" t="str">
            <v>332</v>
          </cell>
          <cell r="D893" t="str">
            <v>332006</v>
          </cell>
          <cell r="E893" t="str">
            <v>ساير حسابها و اسناد پرداختني</v>
          </cell>
          <cell r="F893" t="str">
            <v>ساير بستانكاران</v>
          </cell>
          <cell r="G893" t="str">
            <v>300061</v>
          </cell>
          <cell r="H893" t="str">
            <v>نادر براعتي</v>
          </cell>
          <cell r="P893" t="str">
            <v>130</v>
          </cell>
        </row>
        <row r="894">
          <cell r="A894">
            <v>1300</v>
          </cell>
          <cell r="B894" t="str">
            <v>332006300106</v>
          </cell>
          <cell r="C894" t="str">
            <v>332</v>
          </cell>
          <cell r="D894" t="str">
            <v>332006</v>
          </cell>
          <cell r="E894" t="str">
            <v>ساير حسابها و اسناد پرداختني</v>
          </cell>
          <cell r="F894" t="str">
            <v>ساير بستانكاران</v>
          </cell>
          <cell r="G894" t="str">
            <v>300106</v>
          </cell>
          <cell r="H894" t="str">
            <v>محمد باطومچي</v>
          </cell>
          <cell r="P894" t="str">
            <v>130</v>
          </cell>
        </row>
        <row r="895">
          <cell r="A895">
            <v>1300</v>
          </cell>
          <cell r="B895" t="str">
            <v>332006300109</v>
          </cell>
          <cell r="C895" t="str">
            <v>332</v>
          </cell>
          <cell r="D895" t="str">
            <v>332006</v>
          </cell>
          <cell r="E895" t="str">
            <v>ساير حسابها و اسناد پرداختني</v>
          </cell>
          <cell r="F895" t="str">
            <v>ساير بستانكاران</v>
          </cell>
          <cell r="G895" t="str">
            <v>300109</v>
          </cell>
          <cell r="H895" t="str">
            <v>سيد کاظم حجازي</v>
          </cell>
          <cell r="P895" t="str">
            <v>130</v>
          </cell>
        </row>
        <row r="896">
          <cell r="A896">
            <v>1300</v>
          </cell>
          <cell r="B896" t="str">
            <v>332006300121</v>
          </cell>
          <cell r="C896" t="str">
            <v>332</v>
          </cell>
          <cell r="D896" t="str">
            <v>332006</v>
          </cell>
          <cell r="E896" t="str">
            <v>ساير حسابها و اسناد پرداختني</v>
          </cell>
          <cell r="F896" t="str">
            <v>ساير بستانكاران</v>
          </cell>
          <cell r="G896" t="str">
            <v>300121</v>
          </cell>
          <cell r="H896" t="str">
            <v>محمد پيردولت</v>
          </cell>
          <cell r="P896" t="str">
            <v>130</v>
          </cell>
        </row>
        <row r="897">
          <cell r="A897">
            <v>1300</v>
          </cell>
          <cell r="B897" t="str">
            <v>332006300150</v>
          </cell>
          <cell r="C897" t="str">
            <v>332</v>
          </cell>
          <cell r="D897" t="str">
            <v>332006</v>
          </cell>
          <cell r="E897" t="str">
            <v>ساير حسابها و اسناد پرداختني</v>
          </cell>
          <cell r="F897" t="str">
            <v>ساير بستانكاران</v>
          </cell>
          <cell r="G897" t="str">
            <v>300150</v>
          </cell>
          <cell r="H897" t="str">
            <v>مجتبي شرقي وند</v>
          </cell>
          <cell r="P897" t="str">
            <v>130</v>
          </cell>
        </row>
        <row r="898">
          <cell r="A898">
            <v>1300</v>
          </cell>
          <cell r="B898" t="str">
            <v>332006300166</v>
          </cell>
          <cell r="C898" t="str">
            <v>332</v>
          </cell>
          <cell r="D898" t="str">
            <v>332006</v>
          </cell>
          <cell r="E898" t="str">
            <v>ساير حسابها و اسناد پرداختني</v>
          </cell>
          <cell r="F898" t="str">
            <v>ساير بستانكاران</v>
          </cell>
          <cell r="G898" t="str">
            <v>300166</v>
          </cell>
          <cell r="H898" t="str">
            <v>مسعود عبدالرحميان</v>
          </cell>
          <cell r="P898" t="str">
            <v>130</v>
          </cell>
        </row>
        <row r="899">
          <cell r="A899">
            <v>1300</v>
          </cell>
          <cell r="B899" t="str">
            <v>332006300212</v>
          </cell>
          <cell r="C899" t="str">
            <v>332</v>
          </cell>
          <cell r="D899" t="str">
            <v>332006</v>
          </cell>
          <cell r="E899" t="str">
            <v>ساير حسابها و اسناد پرداختني</v>
          </cell>
          <cell r="F899" t="str">
            <v>ساير بستانكاران</v>
          </cell>
          <cell r="G899" t="str">
            <v>300212</v>
          </cell>
          <cell r="H899" t="str">
            <v>پيمان نعمتي</v>
          </cell>
          <cell r="P899" t="str">
            <v>130</v>
          </cell>
        </row>
        <row r="900">
          <cell r="A900">
            <v>1300</v>
          </cell>
          <cell r="B900" t="str">
            <v>332006300217</v>
          </cell>
          <cell r="C900" t="str">
            <v>332</v>
          </cell>
          <cell r="D900" t="str">
            <v>332006</v>
          </cell>
          <cell r="E900" t="str">
            <v>ساير حسابها و اسناد پرداختني</v>
          </cell>
          <cell r="F900" t="str">
            <v>ساير بستانكاران</v>
          </cell>
          <cell r="G900" t="str">
            <v>300217</v>
          </cell>
          <cell r="H900" t="str">
            <v>عبدالحسين شارقي</v>
          </cell>
          <cell r="P900" t="str">
            <v>130</v>
          </cell>
        </row>
        <row r="901">
          <cell r="A901">
            <v>1300</v>
          </cell>
          <cell r="B901" t="str">
            <v>332006300221</v>
          </cell>
          <cell r="C901" t="str">
            <v>332</v>
          </cell>
          <cell r="D901" t="str">
            <v>332006</v>
          </cell>
          <cell r="E901" t="str">
            <v>ساير حسابها و اسناد پرداختني</v>
          </cell>
          <cell r="F901" t="str">
            <v>ساير بستانكاران</v>
          </cell>
          <cell r="G901" t="str">
            <v>300221</v>
          </cell>
          <cell r="H901" t="str">
            <v>هادي خدائيان</v>
          </cell>
          <cell r="P901" t="str">
            <v>130</v>
          </cell>
        </row>
        <row r="902">
          <cell r="A902">
            <v>1300</v>
          </cell>
          <cell r="B902" t="str">
            <v>332006300227</v>
          </cell>
          <cell r="C902" t="str">
            <v>332</v>
          </cell>
          <cell r="D902" t="str">
            <v>332006</v>
          </cell>
          <cell r="E902" t="str">
            <v>ساير حسابها و اسناد پرداختني</v>
          </cell>
          <cell r="F902" t="str">
            <v>ساير بستانكاران</v>
          </cell>
          <cell r="G902" t="str">
            <v>300227</v>
          </cell>
          <cell r="H902" t="str">
            <v>فربد مصافي</v>
          </cell>
          <cell r="P902" t="str">
            <v>130</v>
          </cell>
        </row>
        <row r="903">
          <cell r="A903">
            <v>1300</v>
          </cell>
          <cell r="B903" t="str">
            <v>332006300228</v>
          </cell>
          <cell r="C903" t="str">
            <v>332</v>
          </cell>
          <cell r="D903" t="str">
            <v>332006</v>
          </cell>
          <cell r="E903" t="str">
            <v>ساير حسابها و اسناد پرداختني</v>
          </cell>
          <cell r="F903" t="str">
            <v>ساير بستانكاران</v>
          </cell>
          <cell r="G903" t="str">
            <v>300228</v>
          </cell>
          <cell r="H903" t="str">
            <v>غلامرضا بهراميان</v>
          </cell>
          <cell r="P903" t="str">
            <v>130</v>
          </cell>
        </row>
        <row r="904">
          <cell r="A904">
            <v>1300</v>
          </cell>
          <cell r="B904" t="str">
            <v>332006300246</v>
          </cell>
          <cell r="C904" t="str">
            <v>332</v>
          </cell>
          <cell r="D904" t="str">
            <v>332006</v>
          </cell>
          <cell r="E904" t="str">
            <v>ساير حسابها و اسناد پرداختني</v>
          </cell>
          <cell r="F904" t="str">
            <v>ساير بستانكاران</v>
          </cell>
          <cell r="G904" t="str">
            <v>300246</v>
          </cell>
          <cell r="H904" t="str">
            <v>عزيز خدادادي</v>
          </cell>
          <cell r="P904" t="str">
            <v>130</v>
          </cell>
        </row>
        <row r="905">
          <cell r="A905">
            <v>1300</v>
          </cell>
          <cell r="B905" t="str">
            <v>332006101326</v>
          </cell>
          <cell r="C905" t="str">
            <v>332</v>
          </cell>
          <cell r="D905" t="str">
            <v>332006</v>
          </cell>
          <cell r="E905" t="str">
            <v>ساير حسابها و اسناد پرداختني</v>
          </cell>
          <cell r="F905" t="str">
            <v>ساير بستانكاران</v>
          </cell>
          <cell r="G905" t="str">
            <v>101326</v>
          </cell>
          <cell r="H905" t="str">
            <v>كانون وكلا</v>
          </cell>
          <cell r="P905" t="str">
            <v>130</v>
          </cell>
        </row>
        <row r="906">
          <cell r="A906">
            <v>1300</v>
          </cell>
          <cell r="B906" t="str">
            <v>332006101325</v>
          </cell>
          <cell r="C906" t="str">
            <v>332</v>
          </cell>
          <cell r="D906" t="str">
            <v>332006</v>
          </cell>
          <cell r="E906" t="str">
            <v>ساير حسابها و اسناد پرداختني</v>
          </cell>
          <cell r="F906" t="str">
            <v>ساير بستانكاران</v>
          </cell>
          <cell r="G906" t="str">
            <v>101325</v>
          </cell>
          <cell r="H906" t="str">
            <v>صندوق حمايت از وكلا</v>
          </cell>
          <cell r="P906" t="str">
            <v>130</v>
          </cell>
        </row>
        <row r="907">
          <cell r="A907">
            <v>1300</v>
          </cell>
          <cell r="B907" t="str">
            <v>332006300068</v>
          </cell>
          <cell r="C907" t="str">
            <v>332</v>
          </cell>
          <cell r="D907" t="str">
            <v>332006</v>
          </cell>
          <cell r="E907" t="str">
            <v>ساير حسابها و اسناد پرداختني</v>
          </cell>
          <cell r="F907" t="str">
            <v>ساير بستانكاران</v>
          </cell>
          <cell r="G907" t="str">
            <v>300068</v>
          </cell>
          <cell r="H907" t="str">
            <v>صادق زاده سيد محمود</v>
          </cell>
          <cell r="P907" t="str">
            <v>130</v>
          </cell>
        </row>
        <row r="908">
          <cell r="A908">
            <v>1320</v>
          </cell>
          <cell r="B908" t="str">
            <v>332007102702</v>
          </cell>
          <cell r="C908" t="str">
            <v>332</v>
          </cell>
          <cell r="D908" t="str">
            <v>332007</v>
          </cell>
          <cell r="E908" t="str">
            <v>ساير حسابها و اسناد پرداختني</v>
          </cell>
          <cell r="F908" t="str">
            <v>اسناد پرداختني</v>
          </cell>
          <cell r="G908" t="str">
            <v>102702</v>
          </cell>
          <cell r="H908" t="str">
            <v>ماليات وعوارض بر ارزش افزوده</v>
          </cell>
          <cell r="P908" t="str">
            <v>132</v>
          </cell>
        </row>
        <row r="909">
          <cell r="A909">
            <v>1320</v>
          </cell>
          <cell r="B909" t="str">
            <v>332007102706</v>
          </cell>
          <cell r="C909" t="str">
            <v>332</v>
          </cell>
          <cell r="D909" t="str">
            <v>332007</v>
          </cell>
          <cell r="E909" t="str">
            <v>ساير حسابها و اسناد پرداختني</v>
          </cell>
          <cell r="F909" t="str">
            <v>اسناد پرداختني</v>
          </cell>
          <cell r="G909" t="str">
            <v>102706</v>
          </cell>
          <cell r="H909" t="str">
            <v>ماليات عملكرد سال 88</v>
          </cell>
          <cell r="P909" t="str">
            <v>132</v>
          </cell>
        </row>
        <row r="910">
          <cell r="A910">
            <v>1302</v>
          </cell>
          <cell r="B910" t="str">
            <v>332008101001</v>
          </cell>
          <cell r="C910" t="str">
            <v>332</v>
          </cell>
          <cell r="D910" t="str">
            <v>332008</v>
          </cell>
          <cell r="E910" t="str">
            <v>ساير حسابها و اسناد پرداختني</v>
          </cell>
          <cell r="F910" t="str">
            <v>ماليات وعوارض بر ارزش افزوده (فروش)</v>
          </cell>
          <cell r="G910" t="str">
            <v>101001</v>
          </cell>
          <cell r="H910" t="str">
            <v>شرکت مگا موتورفروش قطعات خودرو</v>
          </cell>
          <cell r="P910" t="str">
            <v>130</v>
          </cell>
        </row>
        <row r="911">
          <cell r="A911">
            <v>1302</v>
          </cell>
          <cell r="B911" t="str">
            <v>332008101699</v>
          </cell>
          <cell r="C911" t="str">
            <v>332</v>
          </cell>
          <cell r="D911" t="str">
            <v>332008</v>
          </cell>
          <cell r="E911" t="str">
            <v>ساير حسابها و اسناد پرداختني</v>
          </cell>
          <cell r="F911" t="str">
            <v>ماليات وعوارض بر ارزش افزوده (فروش)</v>
          </cell>
          <cell r="G911" t="str">
            <v>101699</v>
          </cell>
          <cell r="H911" t="str">
            <v>متفرقه</v>
          </cell>
          <cell r="P911" t="str">
            <v>130</v>
          </cell>
        </row>
        <row r="912">
          <cell r="A912">
            <v>1302</v>
          </cell>
          <cell r="B912" t="str">
            <v>332008101023</v>
          </cell>
          <cell r="C912" t="str">
            <v>332</v>
          </cell>
          <cell r="D912" t="str">
            <v>332008</v>
          </cell>
          <cell r="E912" t="str">
            <v>ساير حسابها و اسناد پرداختني</v>
          </cell>
          <cell r="F912" t="str">
            <v>ماليات وعوارض بر ارزش افزوده (فروش)</v>
          </cell>
          <cell r="G912" t="str">
            <v>101023</v>
          </cell>
          <cell r="H912" t="str">
            <v>شركت سايپا يدك</v>
          </cell>
          <cell r="P912" t="str">
            <v>130</v>
          </cell>
        </row>
        <row r="913">
          <cell r="A913">
            <v>1302</v>
          </cell>
          <cell r="B913" t="str">
            <v>332008101022</v>
          </cell>
          <cell r="C913" t="str">
            <v>332</v>
          </cell>
          <cell r="D913" t="str">
            <v>332008</v>
          </cell>
          <cell r="E913" t="str">
            <v>ساير حسابها و اسناد پرداختني</v>
          </cell>
          <cell r="F913" t="str">
            <v>ماليات وعوارض بر ارزش افزوده (فروش)</v>
          </cell>
          <cell r="G913" t="str">
            <v>101022</v>
          </cell>
          <cell r="H913" t="str">
            <v>شرکت توليدي بهران محور سايپا</v>
          </cell>
          <cell r="P913" t="str">
            <v>130</v>
          </cell>
        </row>
        <row r="914">
          <cell r="A914">
            <v>1302</v>
          </cell>
          <cell r="B914" t="str">
            <v>332008101862</v>
          </cell>
          <cell r="C914" t="str">
            <v>332</v>
          </cell>
          <cell r="D914" t="str">
            <v>332008</v>
          </cell>
          <cell r="E914" t="str">
            <v>ساير حسابها و اسناد پرداختني</v>
          </cell>
          <cell r="F914" t="str">
            <v>ماليات وعوارض بر ارزش افزوده (فروش)</v>
          </cell>
          <cell r="G914" t="str">
            <v>101862</v>
          </cell>
          <cell r="H914" t="str">
            <v>شركت صنعتي رول محور سامان</v>
          </cell>
          <cell r="P914" t="str">
            <v>130</v>
          </cell>
        </row>
        <row r="915">
          <cell r="A915">
            <v>1302</v>
          </cell>
          <cell r="B915" t="str">
            <v>332008101850</v>
          </cell>
          <cell r="C915" t="str">
            <v>332</v>
          </cell>
          <cell r="D915" t="str">
            <v>332008</v>
          </cell>
          <cell r="E915" t="str">
            <v>ساير حسابها و اسناد پرداختني</v>
          </cell>
          <cell r="F915" t="str">
            <v>ماليات وعوارض بر ارزش افزوده (فروش)</v>
          </cell>
          <cell r="G915" t="str">
            <v>101850</v>
          </cell>
          <cell r="H915" t="str">
            <v>فريدون رزمجو</v>
          </cell>
          <cell r="P915" t="str">
            <v>130</v>
          </cell>
        </row>
        <row r="916">
          <cell r="A916">
            <v>1302</v>
          </cell>
          <cell r="B916" t="str">
            <v>332008101865</v>
          </cell>
          <cell r="C916" t="str">
            <v>332</v>
          </cell>
          <cell r="D916" t="str">
            <v>332008</v>
          </cell>
          <cell r="E916" t="str">
            <v>ساير حسابها و اسناد پرداختني</v>
          </cell>
          <cell r="F916" t="str">
            <v>ماليات وعوارض بر ارزش افزوده (فروش)</v>
          </cell>
          <cell r="G916" t="str">
            <v>101865</v>
          </cell>
          <cell r="H916" t="str">
            <v>شرکت پارت قطعه</v>
          </cell>
          <cell r="P916" t="str">
            <v>130</v>
          </cell>
        </row>
        <row r="917">
          <cell r="A917">
            <v>1302</v>
          </cell>
          <cell r="B917" t="str">
            <v>332008101201</v>
          </cell>
          <cell r="C917" t="str">
            <v>332</v>
          </cell>
          <cell r="D917" t="str">
            <v>332008</v>
          </cell>
          <cell r="E917" t="str">
            <v>ساير حسابها و اسناد پرداختني</v>
          </cell>
          <cell r="F917" t="str">
            <v>ماليات وعوارض بر ارزش افزوده (فروش)</v>
          </cell>
          <cell r="G917" t="str">
            <v>101201</v>
          </cell>
          <cell r="H917" t="str">
            <v>شرکت آهنفام سديد</v>
          </cell>
          <cell r="P917" t="str">
            <v>130</v>
          </cell>
        </row>
        <row r="918">
          <cell r="A918">
            <v>1302</v>
          </cell>
          <cell r="B918" t="str">
            <v>332008101589</v>
          </cell>
          <cell r="C918" t="str">
            <v>332</v>
          </cell>
          <cell r="D918" t="str">
            <v>332008</v>
          </cell>
          <cell r="E918" t="str">
            <v>ساير حسابها و اسناد پرداختني</v>
          </cell>
          <cell r="F918" t="str">
            <v>ماليات وعوارض بر ارزش افزوده (فروش)</v>
          </cell>
          <cell r="G918" t="str">
            <v>101589</v>
          </cell>
          <cell r="H918" t="str">
            <v>ريخته گري سهند آذرين</v>
          </cell>
          <cell r="P918" t="str">
            <v>130</v>
          </cell>
        </row>
        <row r="919">
          <cell r="A919">
            <v>1302</v>
          </cell>
          <cell r="B919" t="str">
            <v>332008101896</v>
          </cell>
          <cell r="C919" t="str">
            <v>332</v>
          </cell>
          <cell r="D919" t="str">
            <v>332008</v>
          </cell>
          <cell r="E919" t="str">
            <v>ساير حسابها و اسناد پرداختني</v>
          </cell>
          <cell r="F919" t="str">
            <v>ماليات وعوارض بر ارزش افزوده (فروش)</v>
          </cell>
          <cell r="G919" t="str">
            <v>101896</v>
          </cell>
          <cell r="H919" t="str">
            <v>شركت درخشان قطعه ساز</v>
          </cell>
          <cell r="P919" t="str">
            <v>130</v>
          </cell>
        </row>
        <row r="920">
          <cell r="A920">
            <v>1302</v>
          </cell>
          <cell r="B920" t="str">
            <v>332008101279</v>
          </cell>
          <cell r="C920" t="str">
            <v>332</v>
          </cell>
          <cell r="D920" t="str">
            <v>332008</v>
          </cell>
          <cell r="E920" t="str">
            <v>ساير حسابها و اسناد پرداختني</v>
          </cell>
          <cell r="F920" t="str">
            <v>ماليات وعوارض بر ارزش افزوده (فروش)</v>
          </cell>
          <cell r="G920" t="str">
            <v>101279</v>
          </cell>
          <cell r="H920" t="str">
            <v>جبارپور بنيادي مهندس محمد</v>
          </cell>
          <cell r="P920" t="str">
            <v>130</v>
          </cell>
        </row>
        <row r="921">
          <cell r="A921">
            <v>1302</v>
          </cell>
          <cell r="B921" t="str">
            <v>332008101018</v>
          </cell>
          <cell r="C921" t="str">
            <v>332</v>
          </cell>
          <cell r="D921" t="str">
            <v>332008</v>
          </cell>
          <cell r="E921" t="str">
            <v>ساير حسابها و اسناد پرداختني</v>
          </cell>
          <cell r="F921" t="str">
            <v>ماليات وعوارض بر ارزش افزوده (فروش)</v>
          </cell>
          <cell r="G921" t="str">
            <v>101018</v>
          </cell>
          <cell r="H921" t="str">
            <v>شرکت مهندسي اجزاء ماشين گستر آرين (امگا)</v>
          </cell>
          <cell r="P921" t="str">
            <v>130</v>
          </cell>
        </row>
        <row r="922">
          <cell r="A922">
            <v>1302</v>
          </cell>
          <cell r="B922" t="str">
            <v>332008101925</v>
          </cell>
          <cell r="C922" t="str">
            <v>332</v>
          </cell>
          <cell r="D922" t="str">
            <v>332008</v>
          </cell>
          <cell r="E922" t="str">
            <v>ساير حسابها و اسناد پرداختني</v>
          </cell>
          <cell r="F922" t="str">
            <v>ماليات وعوارض بر ارزش افزوده (فروش)</v>
          </cell>
          <cell r="G922" t="str">
            <v>101925</v>
          </cell>
          <cell r="H922" t="str">
            <v>صنايع شهيد افشردي</v>
          </cell>
          <cell r="P922" t="str">
            <v>130</v>
          </cell>
        </row>
        <row r="923">
          <cell r="A923">
            <v>1302</v>
          </cell>
          <cell r="B923" t="str">
            <v>332008101945</v>
          </cell>
          <cell r="C923" t="str">
            <v>332</v>
          </cell>
          <cell r="D923" t="str">
            <v>332008</v>
          </cell>
          <cell r="E923" t="str">
            <v>ساير حسابها و اسناد پرداختني</v>
          </cell>
          <cell r="F923" t="str">
            <v>ماليات وعوارض بر ارزش افزوده (فروش)</v>
          </cell>
          <cell r="G923" t="str">
            <v>101945</v>
          </cell>
          <cell r="H923" t="str">
            <v>شركت اروم تجهيز گستر</v>
          </cell>
          <cell r="P923" t="str">
            <v>130</v>
          </cell>
        </row>
        <row r="924">
          <cell r="A924">
            <v>1302</v>
          </cell>
          <cell r="B924" t="str">
            <v>332008101798</v>
          </cell>
          <cell r="C924" t="str">
            <v>332</v>
          </cell>
          <cell r="D924" t="str">
            <v>332008</v>
          </cell>
          <cell r="E924" t="str">
            <v>ساير حسابها و اسناد پرداختني</v>
          </cell>
          <cell r="F924" t="str">
            <v>ماليات وعوارض بر ارزش افزوده (فروش)</v>
          </cell>
          <cell r="G924" t="str">
            <v>101798</v>
          </cell>
          <cell r="H924" t="str">
            <v>شركت بازرگاني و خدمات همگام خودرو</v>
          </cell>
          <cell r="P924" t="str">
            <v>130</v>
          </cell>
        </row>
        <row r="925">
          <cell r="A925">
            <v>1302</v>
          </cell>
          <cell r="B925" t="str">
            <v>332008101919</v>
          </cell>
          <cell r="C925" t="str">
            <v>332</v>
          </cell>
          <cell r="D925" t="str">
            <v>332008</v>
          </cell>
          <cell r="E925" t="str">
            <v>ساير حسابها و اسناد پرداختني</v>
          </cell>
          <cell r="F925" t="str">
            <v>ماليات وعوارض بر ارزش افزوده (فروش)</v>
          </cell>
          <cell r="G925" t="str">
            <v>101919</v>
          </cell>
          <cell r="H925" t="str">
            <v>شركت صنعتي آذر كاوش سهند</v>
          </cell>
          <cell r="P925" t="str">
            <v>130</v>
          </cell>
        </row>
        <row r="926">
          <cell r="A926">
            <v>1302</v>
          </cell>
          <cell r="B926" t="str">
            <v>332008101848</v>
          </cell>
          <cell r="C926" t="str">
            <v>332</v>
          </cell>
          <cell r="D926" t="str">
            <v>332008</v>
          </cell>
          <cell r="E926" t="str">
            <v>ساير حسابها و اسناد پرداختني</v>
          </cell>
          <cell r="F926" t="str">
            <v>ماليات وعوارض بر ارزش افزوده (فروش)</v>
          </cell>
          <cell r="G926" t="str">
            <v>101848</v>
          </cell>
          <cell r="H926" t="str">
            <v>شرکت سپهر آذر پويا</v>
          </cell>
          <cell r="P926" t="str">
            <v>130</v>
          </cell>
        </row>
        <row r="927">
          <cell r="A927">
            <v>1302</v>
          </cell>
          <cell r="B927" t="str">
            <v>332008101836</v>
          </cell>
          <cell r="C927" t="str">
            <v>332</v>
          </cell>
          <cell r="D927" t="str">
            <v>332008</v>
          </cell>
          <cell r="E927" t="str">
            <v>ساير حسابها و اسناد پرداختني</v>
          </cell>
          <cell r="F927" t="str">
            <v>ماليات وعوارض بر ارزش افزوده (فروش)</v>
          </cell>
          <cell r="G927" t="str">
            <v>101836</v>
          </cell>
          <cell r="H927" t="str">
            <v>شركت مهندسي و تامين قطعات تراکتور سازي</v>
          </cell>
          <cell r="P927" t="str">
            <v>130</v>
          </cell>
        </row>
        <row r="928">
          <cell r="A928">
            <v>1302</v>
          </cell>
          <cell r="B928" t="str">
            <v>332008101280</v>
          </cell>
          <cell r="C928" t="str">
            <v>332</v>
          </cell>
          <cell r="D928" t="str">
            <v>332008</v>
          </cell>
          <cell r="E928" t="str">
            <v>ساير حسابها و اسناد پرداختني</v>
          </cell>
          <cell r="F928" t="str">
            <v>ماليات وعوارض بر ارزش افزوده (فروش)</v>
          </cell>
          <cell r="G928" t="str">
            <v>101280</v>
          </cell>
          <cell r="H928" t="str">
            <v>شرکت پرسيران</v>
          </cell>
          <cell r="P928" t="str">
            <v>130</v>
          </cell>
        </row>
        <row r="929">
          <cell r="A929">
            <v>1302</v>
          </cell>
          <cell r="B929" t="str">
            <v>332008101542</v>
          </cell>
          <cell r="C929" t="str">
            <v>332</v>
          </cell>
          <cell r="D929" t="str">
            <v>332008</v>
          </cell>
          <cell r="E929" t="str">
            <v>ساير حسابها و اسناد پرداختني</v>
          </cell>
          <cell r="F929" t="str">
            <v>ماليات وعوارض بر ارزش افزوده (فروش)</v>
          </cell>
          <cell r="G929" t="str">
            <v>101542</v>
          </cell>
          <cell r="H929" t="str">
            <v>بلبرينگ سازي</v>
          </cell>
          <cell r="P929" t="str">
            <v>130</v>
          </cell>
        </row>
        <row r="930">
          <cell r="A930">
            <v>1302</v>
          </cell>
          <cell r="B930" t="str">
            <v>332008101226</v>
          </cell>
          <cell r="C930" t="str">
            <v>332</v>
          </cell>
          <cell r="D930" t="str">
            <v>332008</v>
          </cell>
          <cell r="E930" t="str">
            <v>ساير حسابها و اسناد پرداختني</v>
          </cell>
          <cell r="F930" t="str">
            <v>ماليات وعوارض بر ارزش افزوده (فروش)</v>
          </cell>
          <cell r="G930" t="str">
            <v>101226</v>
          </cell>
          <cell r="H930" t="str">
            <v>شركت گاردان پارت سازان</v>
          </cell>
          <cell r="P930" t="str">
            <v>130</v>
          </cell>
        </row>
        <row r="931">
          <cell r="A931">
            <v>1302</v>
          </cell>
          <cell r="B931" t="str">
            <v>332008101235</v>
          </cell>
          <cell r="C931" t="str">
            <v>332</v>
          </cell>
          <cell r="D931" t="str">
            <v>332008</v>
          </cell>
          <cell r="E931" t="str">
            <v>ساير حسابها و اسناد پرداختني</v>
          </cell>
          <cell r="F931" t="str">
            <v>ماليات وعوارض بر ارزش افزوده (فروش)</v>
          </cell>
          <cell r="G931" t="str">
            <v>101235</v>
          </cell>
          <cell r="H931" t="str">
            <v>شرکت فرمان خودرو</v>
          </cell>
          <cell r="P931" t="str">
            <v>130</v>
          </cell>
        </row>
        <row r="932">
          <cell r="A932">
            <v>1302</v>
          </cell>
          <cell r="B932" t="str">
            <v>332008101608</v>
          </cell>
          <cell r="C932" t="str">
            <v>332</v>
          </cell>
          <cell r="D932" t="str">
            <v>332008</v>
          </cell>
          <cell r="E932" t="str">
            <v>ساير حسابها و اسناد پرداختني</v>
          </cell>
          <cell r="F932" t="str">
            <v>ماليات وعوارض بر ارزش افزوده (فروش)</v>
          </cell>
          <cell r="G932" t="str">
            <v>101608</v>
          </cell>
          <cell r="H932" t="str">
            <v>شركت پولاديش</v>
          </cell>
          <cell r="P932" t="str">
            <v>130</v>
          </cell>
        </row>
        <row r="933">
          <cell r="A933">
            <v>1302</v>
          </cell>
          <cell r="B933" t="str">
            <v>332008101508</v>
          </cell>
          <cell r="C933" t="str">
            <v>332</v>
          </cell>
          <cell r="D933" t="str">
            <v>332008</v>
          </cell>
          <cell r="E933" t="str">
            <v>ساير حسابها و اسناد پرداختني</v>
          </cell>
          <cell r="F933" t="str">
            <v>ماليات وعوارض بر ارزش افزوده (فروش)</v>
          </cell>
          <cell r="G933" t="str">
            <v>101508</v>
          </cell>
          <cell r="H933" t="str">
            <v>شركت بنيان ديزل</v>
          </cell>
          <cell r="P933" t="str">
            <v>130</v>
          </cell>
        </row>
        <row r="934">
          <cell r="A934">
            <v>1302</v>
          </cell>
          <cell r="B934" t="str">
            <v>332008101946</v>
          </cell>
          <cell r="C934" t="str">
            <v>332</v>
          </cell>
          <cell r="D934" t="str">
            <v>332008</v>
          </cell>
          <cell r="E934" t="str">
            <v>ساير حسابها و اسناد پرداختني</v>
          </cell>
          <cell r="F934" t="str">
            <v>ماليات وعوارض بر ارزش افزوده (فروش)</v>
          </cell>
          <cell r="G934" t="str">
            <v>101946</v>
          </cell>
          <cell r="H934" t="str">
            <v>شركت ميانرو</v>
          </cell>
          <cell r="P934" t="str">
            <v>130</v>
          </cell>
        </row>
        <row r="935">
          <cell r="A935">
            <v>1302</v>
          </cell>
          <cell r="B935" t="str">
            <v>332008101927</v>
          </cell>
          <cell r="C935" t="str">
            <v>332</v>
          </cell>
          <cell r="D935" t="str">
            <v>332008</v>
          </cell>
          <cell r="E935" t="str">
            <v>ساير حسابها و اسناد پرداختني</v>
          </cell>
          <cell r="F935" t="str">
            <v>ماليات وعوارض بر ارزش افزوده (فروش)</v>
          </cell>
          <cell r="G935" t="str">
            <v>101927</v>
          </cell>
          <cell r="H935" t="str">
            <v>شركت بن خودرو</v>
          </cell>
          <cell r="P935" t="str">
            <v>130</v>
          </cell>
        </row>
        <row r="936">
          <cell r="A936">
            <v>1302</v>
          </cell>
          <cell r="B936" t="str">
            <v>332008101552</v>
          </cell>
          <cell r="C936" t="str">
            <v>332</v>
          </cell>
          <cell r="D936" t="str">
            <v>332008</v>
          </cell>
          <cell r="E936" t="str">
            <v>ساير حسابها و اسناد پرداختني</v>
          </cell>
          <cell r="F936" t="str">
            <v>ماليات وعوارض بر ارزش افزوده (فروش)</v>
          </cell>
          <cell r="G936" t="str">
            <v>101552</v>
          </cell>
          <cell r="H936" t="str">
            <v>گروه مهندسي نوين برش آذرآبادگان</v>
          </cell>
          <cell r="P936" t="str">
            <v>130</v>
          </cell>
        </row>
        <row r="937">
          <cell r="A937">
            <v>1302</v>
          </cell>
          <cell r="B937" t="str">
            <v>332008101851</v>
          </cell>
          <cell r="C937" t="str">
            <v>332</v>
          </cell>
          <cell r="D937" t="str">
            <v>332008</v>
          </cell>
          <cell r="E937" t="str">
            <v>ساير حسابها و اسناد پرداختني</v>
          </cell>
          <cell r="F937" t="str">
            <v>ماليات وعوارض بر ارزش افزوده (فروش)</v>
          </cell>
          <cell r="G937" t="str">
            <v>101851</v>
          </cell>
          <cell r="H937" t="str">
            <v>شركت كيان صنعت خاوران</v>
          </cell>
          <cell r="P937" t="str">
            <v>130</v>
          </cell>
        </row>
        <row r="938">
          <cell r="A938">
            <v>1302</v>
          </cell>
          <cell r="B938" t="str">
            <v>332008101632</v>
          </cell>
          <cell r="C938" t="str">
            <v>332</v>
          </cell>
          <cell r="D938" t="str">
            <v>332008</v>
          </cell>
          <cell r="E938" t="str">
            <v>ساير حسابها و اسناد پرداختني</v>
          </cell>
          <cell r="F938" t="str">
            <v>ماليات وعوارض بر ارزش افزوده (فروش)</v>
          </cell>
          <cell r="G938" t="str">
            <v>101632</v>
          </cell>
          <cell r="H938" t="str">
            <v>شركت همراهان صنعت</v>
          </cell>
          <cell r="P938" t="str">
            <v>130</v>
          </cell>
        </row>
        <row r="939">
          <cell r="A939">
            <v>1302</v>
          </cell>
          <cell r="B939" t="str">
            <v>332008101894</v>
          </cell>
          <cell r="C939" t="str">
            <v>332</v>
          </cell>
          <cell r="D939" t="str">
            <v>332008</v>
          </cell>
          <cell r="E939" t="str">
            <v>ساير حسابها و اسناد پرداختني</v>
          </cell>
          <cell r="F939" t="str">
            <v>ماليات وعوارض بر ارزش افزوده (فروش)</v>
          </cell>
          <cell r="G939" t="str">
            <v>101894</v>
          </cell>
          <cell r="H939" t="str">
            <v>شركت رسا گستر آذر</v>
          </cell>
          <cell r="P939" t="str">
            <v>130</v>
          </cell>
        </row>
        <row r="940">
          <cell r="A940">
            <v>1302</v>
          </cell>
          <cell r="B940" t="str">
            <v>332008101751</v>
          </cell>
          <cell r="C940" t="str">
            <v>332</v>
          </cell>
          <cell r="D940" t="str">
            <v>332008</v>
          </cell>
          <cell r="E940" t="str">
            <v>ساير حسابها و اسناد پرداختني</v>
          </cell>
          <cell r="F940" t="str">
            <v>ماليات وعوارض بر ارزش افزوده (فروش)</v>
          </cell>
          <cell r="G940" t="str">
            <v>101751</v>
          </cell>
          <cell r="H940" t="str">
            <v>قطعه سازي محمودي</v>
          </cell>
          <cell r="P940" t="str">
            <v>130</v>
          </cell>
        </row>
        <row r="941">
          <cell r="A941">
            <v>1302</v>
          </cell>
          <cell r="B941" t="str">
            <v>332008101786</v>
          </cell>
          <cell r="C941" t="str">
            <v>332</v>
          </cell>
          <cell r="D941" t="str">
            <v>332008</v>
          </cell>
          <cell r="E941" t="str">
            <v>ساير حسابها و اسناد پرداختني</v>
          </cell>
          <cell r="F941" t="str">
            <v>ماليات وعوارض بر ارزش افزوده (فروش)</v>
          </cell>
          <cell r="G941" t="str">
            <v>101786</v>
          </cell>
          <cell r="H941" t="str">
            <v>شركت ورق كاران تبريز</v>
          </cell>
          <cell r="P941" t="str">
            <v>130</v>
          </cell>
        </row>
        <row r="942">
          <cell r="A942">
            <v>1302</v>
          </cell>
          <cell r="B942" t="str">
            <v>332008101839</v>
          </cell>
          <cell r="C942" t="str">
            <v>332</v>
          </cell>
          <cell r="D942" t="str">
            <v>332008</v>
          </cell>
          <cell r="E942" t="str">
            <v>ساير حسابها و اسناد پرداختني</v>
          </cell>
          <cell r="F942" t="str">
            <v>ماليات وعوارض بر ارزش افزوده (فروش)</v>
          </cell>
          <cell r="G942" t="str">
            <v>101839</v>
          </cell>
          <cell r="H942" t="str">
            <v>شرکت آذر پاد</v>
          </cell>
          <cell r="P942" t="str">
            <v>130</v>
          </cell>
        </row>
        <row r="943">
          <cell r="A943">
            <v>1302</v>
          </cell>
          <cell r="B943" t="str">
            <v>332008101681</v>
          </cell>
          <cell r="C943" t="str">
            <v>332</v>
          </cell>
          <cell r="D943" t="str">
            <v>332008</v>
          </cell>
          <cell r="E943" t="str">
            <v>ساير حسابها و اسناد پرداختني</v>
          </cell>
          <cell r="F943" t="str">
            <v>ماليات وعوارض بر ارزش افزوده (فروش)</v>
          </cell>
          <cell r="G943" t="str">
            <v>101681</v>
          </cell>
          <cell r="H943" t="str">
            <v>ساج يدك خودرو</v>
          </cell>
          <cell r="P943" t="str">
            <v>130</v>
          </cell>
        </row>
        <row r="944">
          <cell r="A944">
            <v>1302</v>
          </cell>
          <cell r="B944" t="str">
            <v>332008101831</v>
          </cell>
          <cell r="C944" t="str">
            <v>332</v>
          </cell>
          <cell r="D944" t="str">
            <v>332008</v>
          </cell>
          <cell r="E944" t="str">
            <v>ساير حسابها و اسناد پرداختني</v>
          </cell>
          <cell r="F944" t="str">
            <v>ماليات وعوارض بر ارزش افزوده (فروش)</v>
          </cell>
          <cell r="G944" t="str">
            <v>101831</v>
          </cell>
          <cell r="H944" t="str">
            <v>تقي زاده</v>
          </cell>
          <cell r="P944" t="str">
            <v>130</v>
          </cell>
        </row>
        <row r="945">
          <cell r="A945">
            <v>1302</v>
          </cell>
          <cell r="B945" t="str">
            <v>332008101928</v>
          </cell>
          <cell r="C945" t="str">
            <v>332</v>
          </cell>
          <cell r="D945" t="str">
            <v>332008</v>
          </cell>
          <cell r="E945" t="str">
            <v>ساير حسابها و اسناد پرداختني</v>
          </cell>
          <cell r="F945" t="str">
            <v>ماليات وعوارض بر ارزش افزوده (فروش)</v>
          </cell>
          <cell r="G945" t="str">
            <v>101928</v>
          </cell>
          <cell r="H945" t="str">
            <v>شركت پيشگام صنعت تابان</v>
          </cell>
          <cell r="P945" t="str">
            <v>130</v>
          </cell>
        </row>
        <row r="946">
          <cell r="A946">
            <v>1302</v>
          </cell>
          <cell r="B946" t="str">
            <v>332008101808</v>
          </cell>
          <cell r="C946" t="str">
            <v>332</v>
          </cell>
          <cell r="D946" t="str">
            <v>332008</v>
          </cell>
          <cell r="E946" t="str">
            <v>ساير حسابها و اسناد پرداختني</v>
          </cell>
          <cell r="F946" t="str">
            <v>ماليات وعوارض بر ارزش افزوده (فروش)</v>
          </cell>
          <cell r="G946" t="str">
            <v>101808</v>
          </cell>
          <cell r="H946" t="str">
            <v>حسين عهدي (راننده ترانسپورت)</v>
          </cell>
          <cell r="P946" t="str">
            <v>130</v>
          </cell>
        </row>
        <row r="947">
          <cell r="A947">
            <v>1302</v>
          </cell>
          <cell r="B947" t="str">
            <v>332008300177</v>
          </cell>
          <cell r="C947" t="str">
            <v>332</v>
          </cell>
          <cell r="D947" t="str">
            <v>332008</v>
          </cell>
          <cell r="E947" t="str">
            <v>ساير حسابها و اسناد پرداختني</v>
          </cell>
          <cell r="F947" t="str">
            <v>ماليات وعوارض بر ارزش افزوده (فروش)</v>
          </cell>
          <cell r="G947" t="str">
            <v>300177</v>
          </cell>
          <cell r="H947" t="str">
            <v>كاظم پور احمد</v>
          </cell>
          <cell r="P947" t="str">
            <v>130</v>
          </cell>
        </row>
        <row r="948">
          <cell r="A948">
            <v>1302</v>
          </cell>
          <cell r="B948" t="str">
            <v>332008101910</v>
          </cell>
          <cell r="C948" t="str">
            <v>332</v>
          </cell>
          <cell r="D948" t="str">
            <v>332008</v>
          </cell>
          <cell r="E948" t="str">
            <v>ساير حسابها و اسناد پرداختني</v>
          </cell>
          <cell r="F948" t="str">
            <v>ماليات وعوارض بر ارزش افزوده (فروش)</v>
          </cell>
          <cell r="G948" t="str">
            <v>101910</v>
          </cell>
          <cell r="H948" t="str">
            <v>شركت ابزار محركه آذر</v>
          </cell>
          <cell r="P948" t="str">
            <v>130</v>
          </cell>
        </row>
        <row r="949">
          <cell r="A949">
            <v>1302</v>
          </cell>
          <cell r="B949" t="str">
            <v>332008300020</v>
          </cell>
          <cell r="C949" t="str">
            <v>332</v>
          </cell>
          <cell r="D949" t="str">
            <v>332008</v>
          </cell>
          <cell r="E949" t="str">
            <v>ساير حسابها و اسناد پرداختني</v>
          </cell>
          <cell r="F949" t="str">
            <v>ماليات وعوارض بر ارزش افزوده (فروش)</v>
          </cell>
          <cell r="G949" t="str">
            <v>300020</v>
          </cell>
          <cell r="H949" t="str">
            <v>نورپورينگجه جعفر</v>
          </cell>
          <cell r="P949" t="str">
            <v>130</v>
          </cell>
        </row>
        <row r="950">
          <cell r="A950">
            <v>1302</v>
          </cell>
          <cell r="B950" t="str">
            <v>332008101256</v>
          </cell>
          <cell r="C950" t="str">
            <v>332</v>
          </cell>
          <cell r="D950" t="str">
            <v>332008</v>
          </cell>
          <cell r="E950" t="str">
            <v>ساير حسابها و اسناد پرداختني</v>
          </cell>
          <cell r="F950" t="str">
            <v>ماليات وعوارض بر ارزش افزوده (فروش)</v>
          </cell>
          <cell r="G950" t="str">
            <v>101256</v>
          </cell>
          <cell r="H950" t="str">
            <v>كارگاه ادهمي</v>
          </cell>
          <cell r="P950" t="str">
            <v>130</v>
          </cell>
        </row>
        <row r="951">
          <cell r="A951">
            <v>1302</v>
          </cell>
          <cell r="B951" t="str">
            <v>332008101938</v>
          </cell>
          <cell r="C951" t="str">
            <v>332</v>
          </cell>
          <cell r="D951" t="str">
            <v>332008</v>
          </cell>
          <cell r="E951" t="str">
            <v>ساير حسابها و اسناد پرداختني</v>
          </cell>
          <cell r="F951" t="str">
            <v>ماليات وعوارض بر ارزش افزوده (فروش)</v>
          </cell>
          <cell r="G951" t="str">
            <v>101938</v>
          </cell>
          <cell r="H951" t="str">
            <v>شركت دقت فراز آذر</v>
          </cell>
          <cell r="P951" t="str">
            <v>130</v>
          </cell>
        </row>
        <row r="952">
          <cell r="A952">
            <v>1302</v>
          </cell>
          <cell r="B952" t="str">
            <v>332008300276</v>
          </cell>
          <cell r="C952" t="str">
            <v>332</v>
          </cell>
          <cell r="D952" t="str">
            <v>332008</v>
          </cell>
          <cell r="E952" t="str">
            <v>ساير حسابها و اسناد پرداختني</v>
          </cell>
          <cell r="F952" t="str">
            <v>ماليات وعوارض بر ارزش افزوده (فروش)</v>
          </cell>
          <cell r="G952" t="str">
            <v>300276</v>
          </cell>
          <cell r="H952" t="str">
            <v>ملوكي مهرشاد</v>
          </cell>
          <cell r="P952" t="str">
            <v>130</v>
          </cell>
        </row>
        <row r="953">
          <cell r="A953">
            <v>1302</v>
          </cell>
          <cell r="B953" t="str">
            <v>332008101934</v>
          </cell>
          <cell r="C953" t="str">
            <v>332</v>
          </cell>
          <cell r="D953" t="str">
            <v>332008</v>
          </cell>
          <cell r="E953" t="str">
            <v>ساير حسابها و اسناد پرداختني</v>
          </cell>
          <cell r="F953" t="str">
            <v>ماليات وعوارض بر ارزش افزوده (فروش)</v>
          </cell>
          <cell r="G953" t="str">
            <v>101934</v>
          </cell>
          <cell r="H953" t="str">
            <v>گروه صنعتي صيادي</v>
          </cell>
          <cell r="P953" t="str">
            <v>130</v>
          </cell>
        </row>
        <row r="954">
          <cell r="A954">
            <v>1302</v>
          </cell>
          <cell r="B954" t="str">
            <v>332008101876</v>
          </cell>
          <cell r="C954" t="str">
            <v>332</v>
          </cell>
          <cell r="D954" t="str">
            <v>332008</v>
          </cell>
          <cell r="E954" t="str">
            <v>ساير حسابها و اسناد پرداختني</v>
          </cell>
          <cell r="F954" t="str">
            <v>ماليات وعوارض بر ارزش افزوده (فروش)</v>
          </cell>
          <cell r="G954" t="str">
            <v>101876</v>
          </cell>
          <cell r="H954" t="str">
            <v>شرکت سيماب تبريز</v>
          </cell>
          <cell r="P954" t="str">
            <v>130</v>
          </cell>
        </row>
        <row r="955">
          <cell r="A955">
            <v>1302</v>
          </cell>
          <cell r="B955" t="str">
            <v>332008300085</v>
          </cell>
          <cell r="C955" t="str">
            <v>332</v>
          </cell>
          <cell r="D955" t="str">
            <v>332008</v>
          </cell>
          <cell r="E955" t="str">
            <v>ساير حسابها و اسناد پرداختني</v>
          </cell>
          <cell r="F955" t="str">
            <v>ماليات وعوارض بر ارزش افزوده (فروش)</v>
          </cell>
          <cell r="G955" t="str">
            <v>300085</v>
          </cell>
          <cell r="H955" t="str">
            <v>جبارپور يوسف</v>
          </cell>
          <cell r="P955" t="str">
            <v>130</v>
          </cell>
        </row>
        <row r="956">
          <cell r="A956">
            <v>1302</v>
          </cell>
          <cell r="B956" t="str">
            <v>332008101263</v>
          </cell>
          <cell r="C956" t="str">
            <v>332</v>
          </cell>
          <cell r="D956" t="str">
            <v>332008</v>
          </cell>
          <cell r="E956" t="str">
            <v>ساير حسابها و اسناد پرداختني</v>
          </cell>
          <cell r="F956" t="str">
            <v>ماليات وعوارض بر ارزش افزوده (فروش)</v>
          </cell>
          <cell r="G956" t="str">
            <v>101263</v>
          </cell>
          <cell r="H956" t="str">
            <v>شرکت قطعه سازان خودرو دلتا امين</v>
          </cell>
          <cell r="P956" t="str">
            <v>130</v>
          </cell>
        </row>
        <row r="957">
          <cell r="A957">
            <v>1302</v>
          </cell>
          <cell r="B957" t="str">
            <v>332008101795</v>
          </cell>
          <cell r="C957" t="str">
            <v>332</v>
          </cell>
          <cell r="D957" t="str">
            <v>332008</v>
          </cell>
          <cell r="E957" t="str">
            <v>ساير حسابها و اسناد پرداختني</v>
          </cell>
          <cell r="F957" t="str">
            <v>ماليات وعوارض بر ارزش افزوده (فروش)</v>
          </cell>
          <cell r="G957" t="str">
            <v>101795</v>
          </cell>
          <cell r="H957" t="str">
            <v>خدمات فني و مهندسي بهكار صنعت</v>
          </cell>
          <cell r="P957" t="str">
            <v>130</v>
          </cell>
        </row>
        <row r="958">
          <cell r="A958">
            <v>1305</v>
          </cell>
          <cell r="B958" t="str">
            <v>332009102707</v>
          </cell>
          <cell r="C958" t="str">
            <v>332</v>
          </cell>
          <cell r="D958" t="str">
            <v>332009</v>
          </cell>
          <cell r="E958" t="str">
            <v>ساير حسابها و اسناد پرداختني</v>
          </cell>
          <cell r="F958" t="str">
            <v>ماليات عملكرد</v>
          </cell>
          <cell r="G958" t="str">
            <v>102707</v>
          </cell>
          <cell r="H958" t="str">
            <v>ماليات عملكرد سال 89</v>
          </cell>
          <cell r="P958" t="str">
            <v>130</v>
          </cell>
        </row>
        <row r="959">
          <cell r="A959">
            <v>1200</v>
          </cell>
          <cell r="B959" t="str">
            <v>332011101414</v>
          </cell>
          <cell r="C959" t="str">
            <v>332</v>
          </cell>
          <cell r="D959" t="str">
            <v>332011</v>
          </cell>
          <cell r="E959" t="str">
            <v>ساير حسابها و اسناد پرداختني</v>
          </cell>
          <cell r="F959" t="str">
            <v>ماليات تكليفيي پيمانكاران(5% ماده 104ق.م.م)</v>
          </cell>
          <cell r="G959" t="str">
            <v>101414</v>
          </cell>
          <cell r="H959" t="str">
            <v>شركت آذردنده تبريز</v>
          </cell>
          <cell r="P959" t="str">
            <v>120</v>
          </cell>
        </row>
        <row r="960">
          <cell r="A960">
            <v>1200</v>
          </cell>
          <cell r="B960" t="str">
            <v>332011101659</v>
          </cell>
          <cell r="C960" t="str">
            <v>332</v>
          </cell>
          <cell r="D960" t="str">
            <v>332011</v>
          </cell>
          <cell r="E960" t="str">
            <v>ساير حسابها و اسناد پرداختني</v>
          </cell>
          <cell r="F960" t="str">
            <v>ماليات تكليفيي پيمانكاران(5% ماده 104ق.م.م)</v>
          </cell>
          <cell r="G960" t="str">
            <v>101659</v>
          </cell>
          <cell r="H960" t="str">
            <v>آبكاري آريا</v>
          </cell>
          <cell r="P960" t="str">
            <v>120</v>
          </cell>
        </row>
        <row r="961">
          <cell r="A961">
            <v>1200</v>
          </cell>
          <cell r="B961" t="str">
            <v>332011101257</v>
          </cell>
          <cell r="C961" t="str">
            <v>332</v>
          </cell>
          <cell r="D961" t="str">
            <v>332011</v>
          </cell>
          <cell r="E961" t="str">
            <v>ساير حسابها و اسناد پرداختني</v>
          </cell>
          <cell r="F961" t="str">
            <v>ماليات تكليفيي پيمانكاران(5% ماده 104ق.م.م)</v>
          </cell>
          <cell r="G961" t="str">
            <v>101257</v>
          </cell>
          <cell r="H961" t="str">
            <v>كارگاه فرجزاده</v>
          </cell>
          <cell r="P961" t="str">
            <v>120</v>
          </cell>
        </row>
        <row r="962">
          <cell r="A962">
            <v>1200</v>
          </cell>
          <cell r="B962" t="str">
            <v>332011101517</v>
          </cell>
          <cell r="C962" t="str">
            <v>332</v>
          </cell>
          <cell r="D962" t="str">
            <v>332011</v>
          </cell>
          <cell r="E962" t="str">
            <v>ساير حسابها و اسناد پرداختني</v>
          </cell>
          <cell r="F962" t="str">
            <v>ماليات تكليفيي پيمانكاران(5% ماده 104ق.م.م)</v>
          </cell>
          <cell r="G962" t="str">
            <v>101517</v>
          </cell>
          <cell r="H962" t="str">
            <v>كارگاه توليدي صنعتي امين (سنگزني امين)</v>
          </cell>
          <cell r="P962" t="str">
            <v>120</v>
          </cell>
        </row>
        <row r="963">
          <cell r="A963">
            <v>1200</v>
          </cell>
          <cell r="B963" t="str">
            <v>332011101835</v>
          </cell>
          <cell r="C963" t="str">
            <v>332</v>
          </cell>
          <cell r="D963" t="str">
            <v>332011</v>
          </cell>
          <cell r="E963" t="str">
            <v>ساير حسابها و اسناد پرداختني</v>
          </cell>
          <cell r="F963" t="str">
            <v>ماليات تكليفيي پيمانكاران(5% ماده 104ق.م.م)</v>
          </cell>
          <cell r="G963" t="str">
            <v>101835</v>
          </cell>
          <cell r="H963" t="str">
            <v>كارگاه فرامرزي</v>
          </cell>
          <cell r="P963" t="str">
            <v>120</v>
          </cell>
        </row>
        <row r="964">
          <cell r="A964">
            <v>1200</v>
          </cell>
          <cell r="B964" t="str">
            <v>332011101259</v>
          </cell>
          <cell r="C964" t="str">
            <v>332</v>
          </cell>
          <cell r="D964" t="str">
            <v>332011</v>
          </cell>
          <cell r="E964" t="str">
            <v>ساير حسابها و اسناد پرداختني</v>
          </cell>
          <cell r="F964" t="str">
            <v>ماليات تكليفيي پيمانكاران(5% ماده 104ق.م.م)</v>
          </cell>
          <cell r="G964" t="str">
            <v>101259</v>
          </cell>
          <cell r="H964" t="str">
            <v>كارگاه حسينپور خيري</v>
          </cell>
          <cell r="P964" t="str">
            <v>120</v>
          </cell>
        </row>
        <row r="965">
          <cell r="A965">
            <v>1200</v>
          </cell>
          <cell r="B965" t="str">
            <v>332011101293</v>
          </cell>
          <cell r="C965" t="str">
            <v>332</v>
          </cell>
          <cell r="D965" t="str">
            <v>332011</v>
          </cell>
          <cell r="E965" t="str">
            <v>ساير حسابها و اسناد پرداختني</v>
          </cell>
          <cell r="F965" t="str">
            <v>ماليات تكليفيي پيمانكاران(5% ماده 104ق.م.م)</v>
          </cell>
          <cell r="G965" t="str">
            <v>101293</v>
          </cell>
          <cell r="H965" t="str">
            <v>كارگاه المهدي</v>
          </cell>
          <cell r="P965" t="str">
            <v>120</v>
          </cell>
        </row>
        <row r="966">
          <cell r="A966">
            <v>1200</v>
          </cell>
          <cell r="B966" t="str">
            <v>332011101827</v>
          </cell>
          <cell r="C966" t="str">
            <v>332</v>
          </cell>
          <cell r="D966" t="str">
            <v>332011</v>
          </cell>
          <cell r="E966" t="str">
            <v>ساير حسابها و اسناد پرداختني</v>
          </cell>
          <cell r="F966" t="str">
            <v>ماليات تكليفيي پيمانكاران(5% ماده 104ق.م.م)</v>
          </cell>
          <cell r="G966" t="str">
            <v>101827</v>
          </cell>
          <cell r="H966" t="str">
            <v>گروه صنعتي آذر پارت</v>
          </cell>
          <cell r="P966" t="str">
            <v>120</v>
          </cell>
        </row>
        <row r="967">
          <cell r="A967">
            <v>1200</v>
          </cell>
          <cell r="B967" t="str">
            <v>332011101813</v>
          </cell>
          <cell r="C967" t="str">
            <v>332</v>
          </cell>
          <cell r="D967" t="str">
            <v>332011</v>
          </cell>
          <cell r="E967" t="str">
            <v>ساير حسابها و اسناد پرداختني</v>
          </cell>
          <cell r="F967" t="str">
            <v>ماليات تكليفيي پيمانكاران(5% ماده 104ق.م.م)</v>
          </cell>
          <cell r="G967" t="str">
            <v>101813</v>
          </cell>
          <cell r="H967" t="str">
            <v>شركت مبتكران صنايع نوين</v>
          </cell>
          <cell r="P967" t="str">
            <v>120</v>
          </cell>
        </row>
        <row r="968">
          <cell r="A968">
            <v>1200</v>
          </cell>
          <cell r="B968" t="str">
            <v>332011101747</v>
          </cell>
          <cell r="C968" t="str">
            <v>332</v>
          </cell>
          <cell r="D968" t="str">
            <v>332011</v>
          </cell>
          <cell r="E968" t="str">
            <v>ساير حسابها و اسناد پرداختني</v>
          </cell>
          <cell r="F968" t="str">
            <v>ماليات تكليفيي پيمانكاران(5% ماده 104ق.م.م)</v>
          </cell>
          <cell r="G968" t="str">
            <v>101747</v>
          </cell>
          <cell r="H968" t="str">
            <v>كارگاه پوريا صنعت</v>
          </cell>
          <cell r="P968" t="str">
            <v>120</v>
          </cell>
        </row>
        <row r="969">
          <cell r="A969">
            <v>1200</v>
          </cell>
          <cell r="B969" t="str">
            <v>332011101818</v>
          </cell>
          <cell r="C969" t="str">
            <v>332</v>
          </cell>
          <cell r="D969" t="str">
            <v>332011</v>
          </cell>
          <cell r="E969" t="str">
            <v>ساير حسابها و اسناد پرداختني</v>
          </cell>
          <cell r="F969" t="str">
            <v>ماليات تكليفيي پيمانكاران(5% ماده 104ق.م.م)</v>
          </cell>
          <cell r="G969" t="str">
            <v>101818</v>
          </cell>
          <cell r="H969" t="str">
            <v>آبكاري صدف</v>
          </cell>
          <cell r="P969" t="str">
            <v>120</v>
          </cell>
        </row>
        <row r="970">
          <cell r="A970">
            <v>1200</v>
          </cell>
          <cell r="B970" t="str">
            <v>332011101806</v>
          </cell>
          <cell r="C970" t="str">
            <v>332</v>
          </cell>
          <cell r="D970" t="str">
            <v>332011</v>
          </cell>
          <cell r="E970" t="str">
            <v>ساير حسابها و اسناد پرداختني</v>
          </cell>
          <cell r="F970" t="str">
            <v>ماليات تكليفيي پيمانكاران(5% ماده 104ق.م.م)</v>
          </cell>
          <cell r="G970" t="str">
            <v>101806</v>
          </cell>
          <cell r="H970" t="str">
            <v>تراشكاري دقيق صنعت</v>
          </cell>
          <cell r="P970" t="str">
            <v>120</v>
          </cell>
        </row>
        <row r="971">
          <cell r="A971">
            <v>1200</v>
          </cell>
          <cell r="B971" t="str">
            <v>332011101251</v>
          </cell>
          <cell r="C971" t="str">
            <v>332</v>
          </cell>
          <cell r="D971" t="str">
            <v>332011</v>
          </cell>
          <cell r="E971" t="str">
            <v>ساير حسابها و اسناد پرداختني</v>
          </cell>
          <cell r="F971" t="str">
            <v>ماليات تكليفيي پيمانكاران(5% ماده 104ق.م.م)</v>
          </cell>
          <cell r="G971" t="str">
            <v>101251</v>
          </cell>
          <cell r="H971" t="str">
            <v>كارگاه آبكاري لوكس</v>
          </cell>
          <cell r="P971" t="str">
            <v>120</v>
          </cell>
        </row>
        <row r="972">
          <cell r="A972">
            <v>1200</v>
          </cell>
          <cell r="B972" t="str">
            <v>332011101027</v>
          </cell>
          <cell r="C972" t="str">
            <v>332</v>
          </cell>
          <cell r="D972" t="str">
            <v>332011</v>
          </cell>
          <cell r="E972" t="str">
            <v>ساير حسابها و اسناد پرداختني</v>
          </cell>
          <cell r="F972" t="str">
            <v>ماليات تكليفيي پيمانكاران(5% ماده 104ق.م.م)</v>
          </cell>
          <cell r="G972" t="str">
            <v>101027</v>
          </cell>
          <cell r="H972" t="str">
            <v>شرکت نساجي ايران</v>
          </cell>
          <cell r="P972" t="str">
            <v>120</v>
          </cell>
        </row>
        <row r="973">
          <cell r="A973">
            <v>1200</v>
          </cell>
          <cell r="B973" t="str">
            <v>332011101515</v>
          </cell>
          <cell r="C973" t="str">
            <v>332</v>
          </cell>
          <cell r="D973" t="str">
            <v>332011</v>
          </cell>
          <cell r="E973" t="str">
            <v>ساير حسابها و اسناد پرداختني</v>
          </cell>
          <cell r="F973" t="str">
            <v>ماليات تكليفيي پيمانكاران(5% ماده 104ق.م.م)</v>
          </cell>
          <cell r="G973" t="str">
            <v>101515</v>
          </cell>
          <cell r="H973" t="str">
            <v>شرکت پارس صنعت تبريز</v>
          </cell>
          <cell r="P973" t="str">
            <v>120</v>
          </cell>
        </row>
        <row r="974">
          <cell r="A974">
            <v>1200</v>
          </cell>
          <cell r="B974" t="str">
            <v>332011101867</v>
          </cell>
          <cell r="C974" t="str">
            <v>332</v>
          </cell>
          <cell r="D974" t="str">
            <v>332011</v>
          </cell>
          <cell r="E974" t="str">
            <v>ساير حسابها و اسناد پرداختني</v>
          </cell>
          <cell r="F974" t="str">
            <v>ماليات تكليفيي پيمانكاران(5% ماده 104ق.م.م)</v>
          </cell>
          <cell r="G974" t="str">
            <v>101867</v>
          </cell>
          <cell r="H974" t="str">
            <v>كارگاه كات فن آذر</v>
          </cell>
          <cell r="P974" t="str">
            <v>120</v>
          </cell>
        </row>
        <row r="975">
          <cell r="A975">
            <v>1200</v>
          </cell>
          <cell r="B975" t="str">
            <v>332011101686</v>
          </cell>
          <cell r="C975" t="str">
            <v>332</v>
          </cell>
          <cell r="D975" t="str">
            <v>332011</v>
          </cell>
          <cell r="E975" t="str">
            <v>ساير حسابها و اسناد پرداختني</v>
          </cell>
          <cell r="F975" t="str">
            <v>ماليات تكليفيي پيمانكاران(5% ماده 104ق.م.م)</v>
          </cell>
          <cell r="G975" t="str">
            <v>101686</v>
          </cell>
          <cell r="H975" t="str">
            <v>شركت فن گستر</v>
          </cell>
          <cell r="P975" t="str">
            <v>120</v>
          </cell>
        </row>
        <row r="976">
          <cell r="A976">
            <v>1200</v>
          </cell>
          <cell r="B976" t="str">
            <v>332011101240</v>
          </cell>
          <cell r="C976" t="str">
            <v>332</v>
          </cell>
          <cell r="D976" t="str">
            <v>332011</v>
          </cell>
          <cell r="E976" t="str">
            <v>ساير حسابها و اسناد پرداختني</v>
          </cell>
          <cell r="F976" t="str">
            <v>ماليات تكليفيي پيمانكاران(5% ماده 104ق.م.م)</v>
          </cell>
          <cell r="G976" t="str">
            <v>101240</v>
          </cell>
          <cell r="H976" t="str">
            <v>هنر گستر آذر</v>
          </cell>
          <cell r="P976" t="str">
            <v>120</v>
          </cell>
        </row>
        <row r="977">
          <cell r="A977">
            <v>1200</v>
          </cell>
          <cell r="B977" t="str">
            <v>332011101594</v>
          </cell>
          <cell r="C977" t="str">
            <v>332</v>
          </cell>
          <cell r="D977" t="str">
            <v>332011</v>
          </cell>
          <cell r="E977" t="str">
            <v>ساير حسابها و اسناد پرداختني</v>
          </cell>
          <cell r="F977" t="str">
            <v>ماليات تكليفيي پيمانكاران(5% ماده 104ق.م.م)</v>
          </cell>
          <cell r="G977" t="str">
            <v>101594</v>
          </cell>
          <cell r="H977" t="str">
            <v>شركت تك كاران</v>
          </cell>
          <cell r="P977" t="str">
            <v>120</v>
          </cell>
        </row>
        <row r="978">
          <cell r="A978">
            <v>1200</v>
          </cell>
          <cell r="B978" t="str">
            <v>332011101912</v>
          </cell>
          <cell r="C978" t="str">
            <v>332</v>
          </cell>
          <cell r="D978" t="str">
            <v>332011</v>
          </cell>
          <cell r="E978" t="str">
            <v>ساير حسابها و اسناد پرداختني</v>
          </cell>
          <cell r="F978" t="str">
            <v>ماليات تكليفيي پيمانكاران(5% ماده 104ق.م.م)</v>
          </cell>
          <cell r="G978" t="str">
            <v>101912</v>
          </cell>
          <cell r="H978" t="str">
            <v>آبكاري تكنو آب</v>
          </cell>
          <cell r="P978" t="str">
            <v>120</v>
          </cell>
        </row>
        <row r="979">
          <cell r="A979">
            <v>1200</v>
          </cell>
          <cell r="B979" t="str">
            <v>332011101607</v>
          </cell>
          <cell r="C979" t="str">
            <v>332</v>
          </cell>
          <cell r="D979" t="str">
            <v>332011</v>
          </cell>
          <cell r="E979" t="str">
            <v>ساير حسابها و اسناد پرداختني</v>
          </cell>
          <cell r="F979" t="str">
            <v>ماليات تكليفيي پيمانكاران(5% ماده 104ق.م.م)</v>
          </cell>
          <cell r="G979" t="str">
            <v>101607</v>
          </cell>
          <cell r="H979" t="str">
            <v>كارگاه صنعتي پالاديم</v>
          </cell>
          <cell r="P979" t="str">
            <v>120</v>
          </cell>
        </row>
        <row r="980">
          <cell r="A980">
            <v>1200</v>
          </cell>
          <cell r="B980" t="str">
            <v>332011101903</v>
          </cell>
          <cell r="C980" t="str">
            <v>332</v>
          </cell>
          <cell r="D980" t="str">
            <v>332011</v>
          </cell>
          <cell r="E980" t="str">
            <v>ساير حسابها و اسناد پرداختني</v>
          </cell>
          <cell r="F980" t="str">
            <v>ماليات تكليفيي پيمانكاران(5% ماده 104ق.م.م)</v>
          </cell>
          <cell r="G980" t="str">
            <v>101903</v>
          </cell>
          <cell r="H980" t="str">
            <v>شركت تكسان (تهران)</v>
          </cell>
          <cell r="P980" t="str">
            <v>120</v>
          </cell>
        </row>
        <row r="981">
          <cell r="A981">
            <v>1200</v>
          </cell>
          <cell r="B981" t="str">
            <v>332011101264</v>
          </cell>
          <cell r="C981" t="str">
            <v>332</v>
          </cell>
          <cell r="D981" t="str">
            <v>332011</v>
          </cell>
          <cell r="E981" t="str">
            <v>ساير حسابها و اسناد پرداختني</v>
          </cell>
          <cell r="F981" t="str">
            <v>ماليات تكليفيي پيمانكاران(5% ماده 104ق.م.م)</v>
          </cell>
          <cell r="G981" t="str">
            <v>101264</v>
          </cell>
          <cell r="H981" t="str">
            <v>گروه توليدي وصنعتي قطعه فرم</v>
          </cell>
          <cell r="P981" t="str">
            <v>120</v>
          </cell>
        </row>
        <row r="982">
          <cell r="A982">
            <v>1200</v>
          </cell>
          <cell r="B982" t="str">
            <v>332011101879</v>
          </cell>
          <cell r="C982" t="str">
            <v>332</v>
          </cell>
          <cell r="D982" t="str">
            <v>332011</v>
          </cell>
          <cell r="E982" t="str">
            <v>ساير حسابها و اسناد پرداختني</v>
          </cell>
          <cell r="F982" t="str">
            <v>ماليات تكليفيي پيمانكاران(5% ماده 104ق.م.م)</v>
          </cell>
          <cell r="G982" t="str">
            <v>101879</v>
          </cell>
          <cell r="H982" t="str">
            <v>شركت تبريز گوهر</v>
          </cell>
          <cell r="P982" t="str">
            <v>120</v>
          </cell>
        </row>
        <row r="983">
          <cell r="A983">
            <v>1200</v>
          </cell>
          <cell r="B983" t="str">
            <v>332011101242</v>
          </cell>
          <cell r="C983" t="str">
            <v>332</v>
          </cell>
          <cell r="D983" t="str">
            <v>332011</v>
          </cell>
          <cell r="E983" t="str">
            <v>ساير حسابها و اسناد پرداختني</v>
          </cell>
          <cell r="F983" t="str">
            <v>ماليات تكليفيي پيمانكاران(5% ماده 104ق.م.م)</v>
          </cell>
          <cell r="G983" t="str">
            <v>101242</v>
          </cell>
          <cell r="H983" t="str">
            <v>آذر فيلر</v>
          </cell>
          <cell r="P983" t="str">
            <v>120</v>
          </cell>
        </row>
        <row r="984">
          <cell r="A984">
            <v>1300</v>
          </cell>
          <cell r="B984" t="str">
            <v>332012101906</v>
          </cell>
          <cell r="C984" t="str">
            <v>332</v>
          </cell>
          <cell r="D984" t="str">
            <v>332012</v>
          </cell>
          <cell r="E984" t="str">
            <v>ساير حسابها و اسناد پرداختني</v>
          </cell>
          <cell r="F984" t="str">
            <v>حق بيمه قرارداد هاي پيمانكاري</v>
          </cell>
          <cell r="G984" t="str">
            <v>101906</v>
          </cell>
          <cell r="H984" t="str">
            <v>بازرگاني املاك دريا (زاهدي)</v>
          </cell>
          <cell r="P984" t="str">
            <v>130</v>
          </cell>
        </row>
        <row r="985">
          <cell r="A985">
            <v>5409</v>
          </cell>
          <cell r="B985" t="str">
            <v>333001101023</v>
          </cell>
          <cell r="C985" t="str">
            <v>333</v>
          </cell>
          <cell r="D985" t="str">
            <v>333001</v>
          </cell>
          <cell r="E985" t="str">
            <v>پيش دريافتها ( شركتهاي وابسته)</v>
          </cell>
          <cell r="F985" t="str">
            <v>پيش دريافتها از شركتهاي وابسته</v>
          </cell>
          <cell r="G985" t="str">
            <v>101023</v>
          </cell>
          <cell r="H985" t="str">
            <v>شركت سايپا يدك</v>
          </cell>
          <cell r="P985" t="str">
            <v>540</v>
          </cell>
        </row>
        <row r="986">
          <cell r="A986">
            <v>1401</v>
          </cell>
          <cell r="B986" t="str">
            <v>334001101850</v>
          </cell>
          <cell r="C986" t="str">
            <v>334</v>
          </cell>
          <cell r="D986" t="str">
            <v>334001</v>
          </cell>
          <cell r="E986" t="str">
            <v>پيش دريافتها (شركتهاي غيروابسته)</v>
          </cell>
          <cell r="F986" t="str">
            <v>پيش دريافتها از شركتهاي غير وابسته</v>
          </cell>
          <cell r="G986" t="str">
            <v>101850</v>
          </cell>
          <cell r="H986" t="str">
            <v>فريدون رزمجو</v>
          </cell>
          <cell r="P986" t="str">
            <v>140</v>
          </cell>
        </row>
        <row r="987">
          <cell r="A987">
            <v>1402</v>
          </cell>
          <cell r="B987" t="str">
            <v>334001101925</v>
          </cell>
          <cell r="C987" t="str">
            <v>334</v>
          </cell>
          <cell r="D987" t="str">
            <v>334001</v>
          </cell>
          <cell r="E987" t="str">
            <v>پيش دريافتها (شركتهاي غيروابسته)</v>
          </cell>
          <cell r="F987" t="str">
            <v>پيش دريافتها از شركتهاي غير وابسته</v>
          </cell>
          <cell r="G987" t="str">
            <v>101925</v>
          </cell>
          <cell r="H987" t="str">
            <v>صنايع شهيد افشردي</v>
          </cell>
          <cell r="P987" t="str">
            <v>140</v>
          </cell>
        </row>
        <row r="988">
          <cell r="A988">
            <v>1400</v>
          </cell>
          <cell r="B988" t="str">
            <v>334001101860</v>
          </cell>
          <cell r="C988" t="str">
            <v>334</v>
          </cell>
          <cell r="D988" t="str">
            <v>334001</v>
          </cell>
          <cell r="E988" t="str">
            <v>پيش دريافتها (شركتهاي غيروابسته)</v>
          </cell>
          <cell r="F988" t="str">
            <v>پيش دريافتها از شركتهاي غير وابسته</v>
          </cell>
          <cell r="G988" t="str">
            <v>101860</v>
          </cell>
          <cell r="H988" t="str">
            <v>شرکت قطعه سازان سهند</v>
          </cell>
          <cell r="P988" t="str">
            <v>140</v>
          </cell>
        </row>
        <row r="989">
          <cell r="A989">
            <v>1400</v>
          </cell>
          <cell r="B989" t="str">
            <v>334001101393</v>
          </cell>
          <cell r="C989" t="str">
            <v>334</v>
          </cell>
          <cell r="D989" t="str">
            <v>334001</v>
          </cell>
          <cell r="E989" t="str">
            <v>پيش دريافتها (شركتهاي غيروابسته)</v>
          </cell>
          <cell r="F989" t="str">
            <v>پيش دريافتها از شركتهاي غير وابسته</v>
          </cell>
          <cell r="G989" t="str">
            <v>101393</v>
          </cell>
          <cell r="H989" t="str">
            <v>شرکت نيرومحرکه</v>
          </cell>
          <cell r="P989" t="str">
            <v>140</v>
          </cell>
        </row>
        <row r="990">
          <cell r="A990">
            <v>1400</v>
          </cell>
          <cell r="B990" t="str">
            <v>334001101887</v>
          </cell>
          <cell r="C990" t="str">
            <v>334</v>
          </cell>
          <cell r="D990" t="str">
            <v>334001</v>
          </cell>
          <cell r="E990" t="str">
            <v>پيش دريافتها (شركتهاي غيروابسته)</v>
          </cell>
          <cell r="F990" t="str">
            <v>پيش دريافتها از شركتهاي غير وابسته</v>
          </cell>
          <cell r="G990" t="str">
            <v>101887</v>
          </cell>
          <cell r="H990" t="str">
            <v>شركت خوزستان موتور سيكلت</v>
          </cell>
          <cell r="P990" t="str">
            <v>140</v>
          </cell>
        </row>
        <row r="991">
          <cell r="A991">
            <v>1400</v>
          </cell>
          <cell r="B991" t="str">
            <v>334001101946</v>
          </cell>
          <cell r="C991" t="str">
            <v>334</v>
          </cell>
          <cell r="D991" t="str">
            <v>334001</v>
          </cell>
          <cell r="E991" t="str">
            <v>پيش دريافتها (شركتهاي غيروابسته)</v>
          </cell>
          <cell r="F991" t="str">
            <v>پيش دريافتها از شركتهاي غير وابسته</v>
          </cell>
          <cell r="G991" t="str">
            <v>101946</v>
          </cell>
          <cell r="H991" t="str">
            <v>شركت ميانرو</v>
          </cell>
          <cell r="P991" t="str">
            <v>140</v>
          </cell>
        </row>
        <row r="992">
          <cell r="A992">
            <v>1400</v>
          </cell>
          <cell r="B992" t="str">
            <v>334001101897</v>
          </cell>
          <cell r="C992" t="str">
            <v>334</v>
          </cell>
          <cell r="D992" t="str">
            <v>334001</v>
          </cell>
          <cell r="E992" t="str">
            <v>پيش دريافتها (شركتهاي غيروابسته)</v>
          </cell>
          <cell r="F992" t="str">
            <v>پيش دريافتها از شركتهاي غير وابسته</v>
          </cell>
          <cell r="G992" t="str">
            <v>101897</v>
          </cell>
          <cell r="H992" t="str">
            <v>شركت كوشا وران</v>
          </cell>
          <cell r="P992" t="str">
            <v>140</v>
          </cell>
        </row>
        <row r="993">
          <cell r="A993">
            <v>1400</v>
          </cell>
          <cell r="B993" t="str">
            <v>334001101617</v>
          </cell>
          <cell r="C993" t="str">
            <v>334</v>
          </cell>
          <cell r="D993" t="str">
            <v>334001</v>
          </cell>
          <cell r="E993" t="str">
            <v>پيش دريافتها (شركتهاي غيروابسته)</v>
          </cell>
          <cell r="F993" t="str">
            <v>پيش دريافتها از شركتهاي غير وابسته</v>
          </cell>
          <cell r="G993" t="str">
            <v>101617</v>
          </cell>
          <cell r="H993" t="str">
            <v>شركت مجموعه سازان البرز</v>
          </cell>
          <cell r="P993" t="str">
            <v>140</v>
          </cell>
        </row>
        <row r="994">
          <cell r="A994">
            <v>1400</v>
          </cell>
          <cell r="B994" t="str">
            <v>334001101235</v>
          </cell>
          <cell r="C994" t="str">
            <v>334</v>
          </cell>
          <cell r="D994" t="str">
            <v>334001</v>
          </cell>
          <cell r="E994" t="str">
            <v>پيش دريافتها (شركتهاي غيروابسته)</v>
          </cell>
          <cell r="F994" t="str">
            <v>پيش دريافتها از شركتهاي غير وابسته</v>
          </cell>
          <cell r="G994" t="str">
            <v>101235</v>
          </cell>
          <cell r="H994" t="str">
            <v>شرکت فرمان خودرو</v>
          </cell>
          <cell r="P994" t="str">
            <v>140</v>
          </cell>
        </row>
        <row r="995">
          <cell r="A995">
            <v>1400</v>
          </cell>
          <cell r="B995" t="str">
            <v>334001101599</v>
          </cell>
          <cell r="C995" t="str">
            <v>334</v>
          </cell>
          <cell r="D995" t="str">
            <v>334001</v>
          </cell>
          <cell r="E995" t="str">
            <v>پيش دريافتها (شركتهاي غيروابسته)</v>
          </cell>
          <cell r="F995" t="str">
            <v>پيش دريافتها از شركتهاي غير وابسته</v>
          </cell>
          <cell r="G995" t="str">
            <v>101599</v>
          </cell>
          <cell r="H995" t="str">
            <v>غلامرضا اكبري</v>
          </cell>
          <cell r="P995" t="str">
            <v>140</v>
          </cell>
        </row>
        <row r="996">
          <cell r="A996">
            <v>1400</v>
          </cell>
          <cell r="B996" t="str">
            <v>334001101509</v>
          </cell>
          <cell r="C996" t="str">
            <v>334</v>
          </cell>
          <cell r="D996" t="str">
            <v>334001</v>
          </cell>
          <cell r="E996" t="str">
            <v>پيش دريافتها (شركتهاي غيروابسته)</v>
          </cell>
          <cell r="F996" t="str">
            <v>پيش دريافتها از شركتهاي غير وابسته</v>
          </cell>
          <cell r="G996" t="str">
            <v>101509</v>
          </cell>
          <cell r="H996" t="str">
            <v>ماشين كاران اراك</v>
          </cell>
          <cell r="P996" t="str">
            <v>140</v>
          </cell>
        </row>
        <row r="997">
          <cell r="A997">
            <v>1400</v>
          </cell>
          <cell r="B997" t="str">
            <v>334001101542</v>
          </cell>
          <cell r="C997" t="str">
            <v>334</v>
          </cell>
          <cell r="D997" t="str">
            <v>334001</v>
          </cell>
          <cell r="E997" t="str">
            <v>پيش دريافتها (شركتهاي غيروابسته)</v>
          </cell>
          <cell r="F997" t="str">
            <v>پيش دريافتها از شركتهاي غير وابسته</v>
          </cell>
          <cell r="G997" t="str">
            <v>101542</v>
          </cell>
          <cell r="H997" t="str">
            <v>بلبرينگ سازي</v>
          </cell>
          <cell r="P997" t="str">
            <v>140</v>
          </cell>
        </row>
        <row r="998">
          <cell r="A998">
            <v>1400</v>
          </cell>
          <cell r="B998" t="str">
            <v>334001101226</v>
          </cell>
          <cell r="C998" t="str">
            <v>334</v>
          </cell>
          <cell r="D998" t="str">
            <v>334001</v>
          </cell>
          <cell r="E998" t="str">
            <v>پيش دريافتها (شركتهاي غيروابسته)</v>
          </cell>
          <cell r="F998" t="str">
            <v>پيش دريافتها از شركتهاي غير وابسته</v>
          </cell>
          <cell r="G998" t="str">
            <v>101226</v>
          </cell>
          <cell r="H998" t="str">
            <v>شركت گاردان پارت سازان</v>
          </cell>
          <cell r="P998" t="str">
            <v>140</v>
          </cell>
        </row>
        <row r="999">
          <cell r="A999">
            <v>1400</v>
          </cell>
          <cell r="B999" t="str">
            <v>334001101643</v>
          </cell>
          <cell r="C999" t="str">
            <v>334</v>
          </cell>
          <cell r="D999" t="str">
            <v>334001</v>
          </cell>
          <cell r="E999" t="str">
            <v>پيش دريافتها (شركتهاي غيروابسته)</v>
          </cell>
          <cell r="F999" t="str">
            <v>پيش دريافتها از شركتهاي غير وابسته</v>
          </cell>
          <cell r="G999" t="str">
            <v>101643</v>
          </cell>
          <cell r="H999" t="str">
            <v>شركت کاريزاب</v>
          </cell>
          <cell r="P999" t="str">
            <v>140</v>
          </cell>
        </row>
        <row r="1000">
          <cell r="A1000">
            <v>1301</v>
          </cell>
          <cell r="B1000" t="str">
            <v>336001</v>
          </cell>
          <cell r="C1000" t="str">
            <v>336</v>
          </cell>
          <cell r="D1000" t="str">
            <v>336001</v>
          </cell>
          <cell r="E1000" t="str">
            <v>ساير ذخاير</v>
          </cell>
          <cell r="F1000" t="str">
            <v>ذخيره هزينه هاي پرداختني</v>
          </cell>
          <cell r="G1000" t="str">
            <v/>
          </cell>
          <cell r="H1000" t="str">
            <v/>
          </cell>
          <cell r="P1000" t="str">
            <v>130</v>
          </cell>
        </row>
        <row r="1001">
          <cell r="A1001">
            <v>6500</v>
          </cell>
          <cell r="B1001" t="str">
            <v>336002</v>
          </cell>
          <cell r="C1001" t="str">
            <v>336</v>
          </cell>
          <cell r="D1001" t="str">
            <v>336002</v>
          </cell>
          <cell r="E1001" t="str">
            <v>ساير ذخاير</v>
          </cell>
          <cell r="F1001" t="str">
            <v>ذخيره مطالبات مشكوك الوصول</v>
          </cell>
          <cell r="G1001" t="str">
            <v/>
          </cell>
          <cell r="H1001" t="str">
            <v/>
          </cell>
          <cell r="P1001" t="str">
            <v>650</v>
          </cell>
        </row>
        <row r="1002">
          <cell r="A1002">
            <v>1600</v>
          </cell>
          <cell r="B1002" t="str">
            <v>337001101026</v>
          </cell>
          <cell r="C1002" t="str">
            <v>337</v>
          </cell>
          <cell r="D1002" t="str">
            <v>337001</v>
          </cell>
          <cell r="E1002" t="str">
            <v>سود سهام پيشنهادي و پرداختي</v>
          </cell>
          <cell r="F1002" t="str">
            <v>سود سهام پرداختني</v>
          </cell>
          <cell r="G1002" t="str">
            <v>101026</v>
          </cell>
          <cell r="H1002" t="str">
            <v>شرکت سايپا</v>
          </cell>
          <cell r="P1002" t="str">
            <v>160</v>
          </cell>
        </row>
        <row r="1003">
          <cell r="A1003">
            <v>1600</v>
          </cell>
          <cell r="B1003" t="str">
            <v>337001101220</v>
          </cell>
          <cell r="C1003" t="str">
            <v>337</v>
          </cell>
          <cell r="D1003" t="str">
            <v>337001</v>
          </cell>
          <cell r="E1003" t="str">
            <v>سود سهام پيشنهادي و پرداختي</v>
          </cell>
          <cell r="F1003" t="str">
            <v>سود سهام پرداختني</v>
          </cell>
          <cell r="G1003" t="str">
            <v>101220</v>
          </cell>
          <cell r="H1003" t="str">
            <v>سازمان گسترش ونوسازي صنايع ايران</v>
          </cell>
          <cell r="P1003" t="str">
            <v>160</v>
          </cell>
        </row>
        <row r="1004">
          <cell r="A1004">
            <v>1720</v>
          </cell>
          <cell r="B1004" t="str">
            <v>338001100110</v>
          </cell>
          <cell r="C1004" t="str">
            <v>338</v>
          </cell>
          <cell r="D1004" t="str">
            <v>338001</v>
          </cell>
          <cell r="E1004" t="str">
            <v>تسهيلات مالي دريافتي</v>
          </cell>
          <cell r="F1004" t="str">
            <v>تسهيلات مالي دريافتني كوتاه مدت</v>
          </cell>
          <cell r="G1004" t="str">
            <v>100110</v>
          </cell>
          <cell r="H1004" t="str">
            <v>بانك ملت پروين جاري 1464405011 (پشتيبان)</v>
          </cell>
          <cell r="P1004" t="str">
            <v>172</v>
          </cell>
        </row>
        <row r="1005">
          <cell r="A1005">
            <v>1800</v>
          </cell>
          <cell r="B1005" t="str">
            <v>442002300094</v>
          </cell>
          <cell r="C1005" t="str">
            <v>442</v>
          </cell>
          <cell r="D1005" t="str">
            <v>442002</v>
          </cell>
          <cell r="E1005" t="str">
            <v>ذخيره مزاياي پايان خدمت كاركنان</v>
          </cell>
          <cell r="F1005" t="str">
            <v>ذخيره مزاياي پايان خدمت  كاركنان</v>
          </cell>
          <cell r="G1005" t="str">
            <v>300094</v>
          </cell>
          <cell r="H1005" t="str">
            <v>محمود شريعتي مهرداد</v>
          </cell>
          <cell r="P1005" t="str">
            <v>180</v>
          </cell>
        </row>
        <row r="1006">
          <cell r="A1006">
            <v>1800</v>
          </cell>
          <cell r="B1006" t="str">
            <v>442002300025</v>
          </cell>
          <cell r="C1006" t="str">
            <v>442</v>
          </cell>
          <cell r="D1006" t="str">
            <v>442002</v>
          </cell>
          <cell r="E1006" t="str">
            <v>ذخيره مزاياي پايان خدمت كاركنان</v>
          </cell>
          <cell r="F1006" t="str">
            <v>ذخيره مزاياي پايان خدمت  كاركنان</v>
          </cell>
          <cell r="G1006" t="str">
            <v>300025</v>
          </cell>
          <cell r="H1006" t="str">
            <v>نيروفر شهين</v>
          </cell>
          <cell r="P1006" t="str">
            <v>180</v>
          </cell>
        </row>
        <row r="1007">
          <cell r="A1007">
            <v>1800</v>
          </cell>
          <cell r="B1007" t="str">
            <v>442002300020</v>
          </cell>
          <cell r="C1007" t="str">
            <v>442</v>
          </cell>
          <cell r="D1007" t="str">
            <v>442002</v>
          </cell>
          <cell r="E1007" t="str">
            <v>ذخيره مزاياي پايان خدمت كاركنان</v>
          </cell>
          <cell r="F1007" t="str">
            <v>ذخيره مزاياي پايان خدمت  كاركنان</v>
          </cell>
          <cell r="G1007" t="str">
            <v>300020</v>
          </cell>
          <cell r="H1007" t="str">
            <v>نورپورينگجه جعفر</v>
          </cell>
          <cell r="P1007" t="str">
            <v>180</v>
          </cell>
        </row>
        <row r="1008">
          <cell r="A1008">
            <v>1800</v>
          </cell>
          <cell r="B1008" t="str">
            <v>442002300054</v>
          </cell>
          <cell r="C1008" t="str">
            <v>442</v>
          </cell>
          <cell r="D1008" t="str">
            <v>442002</v>
          </cell>
          <cell r="E1008" t="str">
            <v>ذخيره مزاياي پايان خدمت كاركنان</v>
          </cell>
          <cell r="F1008" t="str">
            <v>ذخيره مزاياي پايان خدمت  كاركنان</v>
          </cell>
          <cell r="G1008" t="str">
            <v>300054</v>
          </cell>
          <cell r="H1008" t="str">
            <v>اميرحقيان يعقوب</v>
          </cell>
          <cell r="P1008" t="str">
            <v>180</v>
          </cell>
        </row>
        <row r="1009">
          <cell r="A1009">
            <v>1800</v>
          </cell>
          <cell r="B1009" t="str">
            <v>442002300237</v>
          </cell>
          <cell r="C1009" t="str">
            <v>442</v>
          </cell>
          <cell r="D1009" t="str">
            <v>442002</v>
          </cell>
          <cell r="E1009" t="str">
            <v>ذخيره مزاياي پايان خدمت كاركنان</v>
          </cell>
          <cell r="F1009" t="str">
            <v>ذخيره مزاياي پايان خدمت  كاركنان</v>
          </cell>
          <cell r="G1009" t="str">
            <v>300237</v>
          </cell>
          <cell r="H1009" t="str">
            <v>رمضاني فريد مريم</v>
          </cell>
          <cell r="P1009" t="str">
            <v>180</v>
          </cell>
        </row>
        <row r="1010">
          <cell r="A1010">
            <v>1800</v>
          </cell>
          <cell r="B1010" t="str">
            <v>442002300055</v>
          </cell>
          <cell r="C1010" t="str">
            <v>442</v>
          </cell>
          <cell r="D1010" t="str">
            <v>442002</v>
          </cell>
          <cell r="E1010" t="str">
            <v>ذخيره مزاياي پايان خدمت كاركنان</v>
          </cell>
          <cell r="F1010" t="str">
            <v>ذخيره مزاياي پايان خدمت  كاركنان</v>
          </cell>
          <cell r="G1010" t="str">
            <v>300055</v>
          </cell>
          <cell r="H1010" t="str">
            <v>نبوي علمداري شاپور</v>
          </cell>
          <cell r="P1010" t="str">
            <v>180</v>
          </cell>
        </row>
        <row r="1011">
          <cell r="A1011">
            <v>1800</v>
          </cell>
          <cell r="B1011" t="str">
            <v>442002300052</v>
          </cell>
          <cell r="C1011" t="str">
            <v>442</v>
          </cell>
          <cell r="D1011" t="str">
            <v>442002</v>
          </cell>
          <cell r="E1011" t="str">
            <v>ذخيره مزاياي پايان خدمت كاركنان</v>
          </cell>
          <cell r="F1011" t="str">
            <v>ذخيره مزاياي پايان خدمت  كاركنان</v>
          </cell>
          <cell r="G1011" t="str">
            <v>300052</v>
          </cell>
          <cell r="H1011" t="str">
            <v>بخش پور خيراله</v>
          </cell>
          <cell r="P1011" t="str">
            <v>180</v>
          </cell>
        </row>
        <row r="1012">
          <cell r="A1012">
            <v>1800</v>
          </cell>
          <cell r="B1012" t="str">
            <v>442002300050</v>
          </cell>
          <cell r="C1012" t="str">
            <v>442</v>
          </cell>
          <cell r="D1012" t="str">
            <v>442002</v>
          </cell>
          <cell r="E1012" t="str">
            <v>ذخيره مزاياي پايان خدمت كاركنان</v>
          </cell>
          <cell r="F1012" t="str">
            <v>ذخيره مزاياي پايان خدمت  كاركنان</v>
          </cell>
          <cell r="G1012" t="str">
            <v>300050</v>
          </cell>
          <cell r="H1012" t="str">
            <v>شاهد قراملكي علي</v>
          </cell>
          <cell r="P1012" t="str">
            <v>180</v>
          </cell>
        </row>
        <row r="1013">
          <cell r="A1013">
            <v>1800</v>
          </cell>
          <cell r="B1013" t="str">
            <v>442002300062</v>
          </cell>
          <cell r="C1013" t="str">
            <v>442</v>
          </cell>
          <cell r="D1013" t="str">
            <v>442002</v>
          </cell>
          <cell r="E1013" t="str">
            <v>ذخيره مزاياي پايان خدمت كاركنان</v>
          </cell>
          <cell r="F1013" t="str">
            <v>ذخيره مزاياي پايان خدمت  كاركنان</v>
          </cell>
          <cell r="G1013" t="str">
            <v>300062</v>
          </cell>
          <cell r="H1013" t="str">
            <v>شاه رسالي صالح</v>
          </cell>
          <cell r="P1013" t="str">
            <v>180</v>
          </cell>
        </row>
        <row r="1014">
          <cell r="A1014">
            <v>1800</v>
          </cell>
          <cell r="B1014" t="str">
            <v>442002300063</v>
          </cell>
          <cell r="C1014" t="str">
            <v>442</v>
          </cell>
          <cell r="D1014" t="str">
            <v>442002</v>
          </cell>
          <cell r="E1014" t="str">
            <v>ذخيره مزاياي پايان خدمت كاركنان</v>
          </cell>
          <cell r="F1014" t="str">
            <v>ذخيره مزاياي پايان خدمت  كاركنان</v>
          </cell>
          <cell r="G1014" t="str">
            <v>300063</v>
          </cell>
          <cell r="H1014" t="str">
            <v>ايرادي ميرداود</v>
          </cell>
          <cell r="P1014" t="str">
            <v>180</v>
          </cell>
        </row>
        <row r="1015">
          <cell r="A1015">
            <v>1800</v>
          </cell>
          <cell r="B1015" t="str">
            <v>442002300066</v>
          </cell>
          <cell r="C1015" t="str">
            <v>442</v>
          </cell>
          <cell r="D1015" t="str">
            <v>442002</v>
          </cell>
          <cell r="E1015" t="str">
            <v>ذخيره مزاياي پايان خدمت كاركنان</v>
          </cell>
          <cell r="F1015" t="str">
            <v>ذخيره مزاياي پايان خدمت  كاركنان</v>
          </cell>
          <cell r="G1015" t="str">
            <v>300066</v>
          </cell>
          <cell r="H1015" t="str">
            <v>نيرومند يعقوب</v>
          </cell>
          <cell r="P1015" t="str">
            <v>180</v>
          </cell>
        </row>
        <row r="1016">
          <cell r="A1016">
            <v>1800</v>
          </cell>
          <cell r="B1016" t="str">
            <v>442002300081</v>
          </cell>
          <cell r="C1016" t="str">
            <v>442</v>
          </cell>
          <cell r="D1016" t="str">
            <v>442002</v>
          </cell>
          <cell r="E1016" t="str">
            <v>ذخيره مزاياي پايان خدمت كاركنان</v>
          </cell>
          <cell r="F1016" t="str">
            <v>ذخيره مزاياي پايان خدمت  كاركنان</v>
          </cell>
          <cell r="G1016" t="str">
            <v>300081</v>
          </cell>
          <cell r="H1016" t="str">
            <v>بهاري قراجه مرادعلي</v>
          </cell>
          <cell r="P1016" t="str">
            <v>180</v>
          </cell>
        </row>
        <row r="1017">
          <cell r="A1017">
            <v>1800</v>
          </cell>
          <cell r="B1017" t="str">
            <v>442002300051</v>
          </cell>
          <cell r="C1017" t="str">
            <v>442</v>
          </cell>
          <cell r="D1017" t="str">
            <v>442002</v>
          </cell>
          <cell r="E1017" t="str">
            <v>ذخيره مزاياي پايان خدمت كاركنان</v>
          </cell>
          <cell r="F1017" t="str">
            <v>ذخيره مزاياي پايان خدمت  كاركنان</v>
          </cell>
          <cell r="G1017" t="str">
            <v>300051</v>
          </cell>
          <cell r="H1017" t="str">
            <v>فتحي نصرت</v>
          </cell>
          <cell r="P1017" t="str">
            <v>180</v>
          </cell>
        </row>
        <row r="1018">
          <cell r="A1018">
            <v>1800</v>
          </cell>
          <cell r="B1018" t="str">
            <v>442002300235</v>
          </cell>
          <cell r="C1018" t="str">
            <v>442</v>
          </cell>
          <cell r="D1018" t="str">
            <v>442002</v>
          </cell>
          <cell r="E1018" t="str">
            <v>ذخيره مزاياي پايان خدمت كاركنان</v>
          </cell>
          <cell r="F1018" t="str">
            <v>ذخيره مزاياي پايان خدمت  كاركنان</v>
          </cell>
          <cell r="G1018" t="str">
            <v>300235</v>
          </cell>
          <cell r="H1018" t="str">
            <v>حدادپوربدر محمدرضا</v>
          </cell>
          <cell r="P1018" t="str">
            <v>180</v>
          </cell>
        </row>
        <row r="1019">
          <cell r="A1019">
            <v>1800</v>
          </cell>
          <cell r="B1019" t="str">
            <v>442002300076</v>
          </cell>
          <cell r="C1019" t="str">
            <v>442</v>
          </cell>
          <cell r="D1019" t="str">
            <v>442002</v>
          </cell>
          <cell r="E1019" t="str">
            <v>ذخيره مزاياي پايان خدمت كاركنان</v>
          </cell>
          <cell r="F1019" t="str">
            <v>ذخيره مزاياي پايان خدمت  كاركنان</v>
          </cell>
          <cell r="G1019" t="str">
            <v>300076</v>
          </cell>
          <cell r="H1019" t="str">
            <v>همتي مسعود</v>
          </cell>
          <cell r="P1019" t="str">
            <v>180</v>
          </cell>
        </row>
        <row r="1020">
          <cell r="A1020">
            <v>1800</v>
          </cell>
          <cell r="B1020" t="str">
            <v>442002300071</v>
          </cell>
          <cell r="C1020" t="str">
            <v>442</v>
          </cell>
          <cell r="D1020" t="str">
            <v>442002</v>
          </cell>
          <cell r="E1020" t="str">
            <v>ذخيره مزاياي پايان خدمت كاركنان</v>
          </cell>
          <cell r="F1020" t="str">
            <v>ذخيره مزاياي پايان خدمت  كاركنان</v>
          </cell>
          <cell r="G1020" t="str">
            <v>300071</v>
          </cell>
          <cell r="H1020" t="str">
            <v>ضياء سرابي اكبر</v>
          </cell>
          <cell r="P1020" t="str">
            <v>180</v>
          </cell>
        </row>
        <row r="1021">
          <cell r="A1021">
            <v>1800</v>
          </cell>
          <cell r="B1021" t="str">
            <v>442002300068</v>
          </cell>
          <cell r="C1021" t="str">
            <v>442</v>
          </cell>
          <cell r="D1021" t="str">
            <v>442002</v>
          </cell>
          <cell r="E1021" t="str">
            <v>ذخيره مزاياي پايان خدمت كاركنان</v>
          </cell>
          <cell r="F1021" t="str">
            <v>ذخيره مزاياي پايان خدمت  كاركنان</v>
          </cell>
          <cell r="G1021" t="str">
            <v>300068</v>
          </cell>
          <cell r="H1021" t="str">
            <v>صادق زاده سيد محمود</v>
          </cell>
          <cell r="P1021" t="str">
            <v>180</v>
          </cell>
        </row>
        <row r="1022">
          <cell r="A1022">
            <v>1800</v>
          </cell>
          <cell r="B1022" t="str">
            <v>442002300072</v>
          </cell>
          <cell r="C1022" t="str">
            <v>442</v>
          </cell>
          <cell r="D1022" t="str">
            <v>442002</v>
          </cell>
          <cell r="E1022" t="str">
            <v>ذخيره مزاياي پايان خدمت كاركنان</v>
          </cell>
          <cell r="F1022" t="str">
            <v>ذخيره مزاياي پايان خدمت  كاركنان</v>
          </cell>
          <cell r="G1022" t="str">
            <v>300072</v>
          </cell>
          <cell r="H1022" t="str">
            <v>داوري مجد محمدرضا</v>
          </cell>
          <cell r="P1022" t="str">
            <v>180</v>
          </cell>
        </row>
        <row r="1023">
          <cell r="A1023">
            <v>1800</v>
          </cell>
          <cell r="B1023" t="str">
            <v>442002300070</v>
          </cell>
          <cell r="C1023" t="str">
            <v>442</v>
          </cell>
          <cell r="D1023" t="str">
            <v>442002</v>
          </cell>
          <cell r="E1023" t="str">
            <v>ذخيره مزاياي پايان خدمت كاركنان</v>
          </cell>
          <cell r="F1023" t="str">
            <v>ذخيره مزاياي پايان خدمت  كاركنان</v>
          </cell>
          <cell r="G1023" t="str">
            <v>300070</v>
          </cell>
          <cell r="H1023" t="str">
            <v>فريدي نسب كريم</v>
          </cell>
          <cell r="P1023" t="str">
            <v>180</v>
          </cell>
        </row>
        <row r="1024">
          <cell r="A1024">
            <v>1800</v>
          </cell>
          <cell r="B1024" t="str">
            <v>442002300113</v>
          </cell>
          <cell r="C1024" t="str">
            <v>442</v>
          </cell>
          <cell r="D1024" t="str">
            <v>442002</v>
          </cell>
          <cell r="E1024" t="str">
            <v>ذخيره مزاياي پايان خدمت كاركنان</v>
          </cell>
          <cell r="F1024" t="str">
            <v>ذخيره مزاياي پايان خدمت  كاركنان</v>
          </cell>
          <cell r="G1024" t="str">
            <v>300113</v>
          </cell>
          <cell r="H1024" t="str">
            <v>باغباني خضرلو منوچهر</v>
          </cell>
          <cell r="P1024" t="str">
            <v>180</v>
          </cell>
        </row>
        <row r="1025">
          <cell r="A1025">
            <v>1800</v>
          </cell>
          <cell r="B1025" t="str">
            <v>442002300069</v>
          </cell>
          <cell r="C1025" t="str">
            <v>442</v>
          </cell>
          <cell r="D1025" t="str">
            <v>442002</v>
          </cell>
          <cell r="E1025" t="str">
            <v>ذخيره مزاياي پايان خدمت كاركنان</v>
          </cell>
          <cell r="F1025" t="str">
            <v>ذخيره مزاياي پايان خدمت  كاركنان</v>
          </cell>
          <cell r="G1025" t="str">
            <v>300069</v>
          </cell>
          <cell r="H1025" t="str">
            <v>دلمقاني زاده عليرضا</v>
          </cell>
          <cell r="P1025" t="str">
            <v>180</v>
          </cell>
        </row>
        <row r="1026">
          <cell r="A1026">
            <v>1800</v>
          </cell>
          <cell r="B1026" t="str">
            <v>442002300074</v>
          </cell>
          <cell r="C1026" t="str">
            <v>442</v>
          </cell>
          <cell r="D1026" t="str">
            <v>442002</v>
          </cell>
          <cell r="E1026" t="str">
            <v>ذخيره مزاياي پايان خدمت كاركنان</v>
          </cell>
          <cell r="F1026" t="str">
            <v>ذخيره مزاياي پايان خدمت  كاركنان</v>
          </cell>
          <cell r="G1026" t="str">
            <v>300074</v>
          </cell>
          <cell r="H1026" t="str">
            <v>ميرزا عليزاده پهر آباد فريبا</v>
          </cell>
          <cell r="P1026" t="str">
            <v>180</v>
          </cell>
        </row>
        <row r="1027">
          <cell r="A1027">
            <v>1800</v>
          </cell>
          <cell r="B1027" t="str">
            <v>442002300197</v>
          </cell>
          <cell r="C1027" t="str">
            <v>442</v>
          </cell>
          <cell r="D1027" t="str">
            <v>442002</v>
          </cell>
          <cell r="E1027" t="str">
            <v>ذخيره مزاياي پايان خدمت كاركنان</v>
          </cell>
          <cell r="F1027" t="str">
            <v>ذخيره مزاياي پايان خدمت  كاركنان</v>
          </cell>
          <cell r="G1027" t="str">
            <v>300197</v>
          </cell>
          <cell r="H1027" t="str">
            <v>عمراني عبدالناصر</v>
          </cell>
          <cell r="P1027" t="str">
            <v>180</v>
          </cell>
        </row>
        <row r="1028">
          <cell r="A1028">
            <v>1800</v>
          </cell>
          <cell r="B1028" t="str">
            <v>442002300107</v>
          </cell>
          <cell r="C1028" t="str">
            <v>442</v>
          </cell>
          <cell r="D1028" t="str">
            <v>442002</v>
          </cell>
          <cell r="E1028" t="str">
            <v>ذخيره مزاياي پايان خدمت كاركنان</v>
          </cell>
          <cell r="F1028" t="str">
            <v>ذخيره مزاياي پايان خدمت  كاركنان</v>
          </cell>
          <cell r="G1028" t="str">
            <v>300107</v>
          </cell>
          <cell r="H1028" t="str">
            <v>روحي مهر سياوش</v>
          </cell>
          <cell r="P1028" t="str">
            <v>180</v>
          </cell>
        </row>
        <row r="1029">
          <cell r="A1029">
            <v>1800</v>
          </cell>
          <cell r="B1029" t="str">
            <v>442002300077</v>
          </cell>
          <cell r="C1029" t="str">
            <v>442</v>
          </cell>
          <cell r="D1029" t="str">
            <v>442002</v>
          </cell>
          <cell r="E1029" t="str">
            <v>ذخيره مزاياي پايان خدمت كاركنان</v>
          </cell>
          <cell r="F1029" t="str">
            <v>ذخيره مزاياي پايان خدمت  كاركنان</v>
          </cell>
          <cell r="G1029" t="str">
            <v>300077</v>
          </cell>
          <cell r="H1029" t="str">
            <v>واحديان وحيد</v>
          </cell>
          <cell r="P1029" t="str">
            <v>180</v>
          </cell>
        </row>
        <row r="1030">
          <cell r="A1030">
            <v>1800</v>
          </cell>
          <cell r="B1030" t="str">
            <v>442002300090</v>
          </cell>
          <cell r="C1030" t="str">
            <v>442</v>
          </cell>
          <cell r="D1030" t="str">
            <v>442002</v>
          </cell>
          <cell r="E1030" t="str">
            <v>ذخيره مزاياي پايان خدمت كاركنان</v>
          </cell>
          <cell r="F1030" t="str">
            <v>ذخيره مزاياي پايان خدمت  كاركنان</v>
          </cell>
          <cell r="G1030" t="str">
            <v>300090</v>
          </cell>
          <cell r="H1030" t="str">
            <v>شايان مهر ابراهيم</v>
          </cell>
          <cell r="P1030" t="str">
            <v>180</v>
          </cell>
        </row>
        <row r="1031">
          <cell r="A1031">
            <v>1800</v>
          </cell>
          <cell r="B1031" t="str">
            <v>442002300102</v>
          </cell>
          <cell r="C1031" t="str">
            <v>442</v>
          </cell>
          <cell r="D1031" t="str">
            <v>442002</v>
          </cell>
          <cell r="E1031" t="str">
            <v>ذخيره مزاياي پايان خدمت كاركنان</v>
          </cell>
          <cell r="F1031" t="str">
            <v>ذخيره مزاياي پايان خدمت  كاركنان</v>
          </cell>
          <cell r="G1031" t="str">
            <v>300102</v>
          </cell>
          <cell r="H1031" t="str">
            <v>صفري آذر جعفر</v>
          </cell>
          <cell r="P1031" t="str">
            <v>180</v>
          </cell>
        </row>
        <row r="1032">
          <cell r="A1032">
            <v>1800</v>
          </cell>
          <cell r="B1032" t="str">
            <v>442002300057</v>
          </cell>
          <cell r="C1032" t="str">
            <v>442</v>
          </cell>
          <cell r="D1032" t="str">
            <v>442002</v>
          </cell>
          <cell r="E1032" t="str">
            <v>ذخيره مزاياي پايان خدمت كاركنان</v>
          </cell>
          <cell r="F1032" t="str">
            <v>ذخيره مزاياي پايان خدمت  كاركنان</v>
          </cell>
          <cell r="G1032" t="str">
            <v>300057</v>
          </cell>
          <cell r="H1032" t="str">
            <v>سلطاني حميد</v>
          </cell>
          <cell r="P1032" t="str">
            <v>180</v>
          </cell>
        </row>
        <row r="1033">
          <cell r="A1033">
            <v>1800</v>
          </cell>
          <cell r="B1033" t="str">
            <v>442002300101</v>
          </cell>
          <cell r="C1033" t="str">
            <v>442</v>
          </cell>
          <cell r="D1033" t="str">
            <v>442002</v>
          </cell>
          <cell r="E1033" t="str">
            <v>ذخيره مزاياي پايان خدمت كاركنان</v>
          </cell>
          <cell r="F1033" t="str">
            <v>ذخيره مزاياي پايان خدمت  كاركنان</v>
          </cell>
          <cell r="G1033" t="str">
            <v>300101</v>
          </cell>
          <cell r="H1033" t="str">
            <v>شكري جليل</v>
          </cell>
          <cell r="P1033" t="str">
            <v>180</v>
          </cell>
        </row>
        <row r="1034">
          <cell r="A1034">
            <v>1800</v>
          </cell>
          <cell r="B1034" t="str">
            <v>442002300141</v>
          </cell>
          <cell r="C1034" t="str">
            <v>442</v>
          </cell>
          <cell r="D1034" t="str">
            <v>442002</v>
          </cell>
          <cell r="E1034" t="str">
            <v>ذخيره مزاياي پايان خدمت كاركنان</v>
          </cell>
          <cell r="F1034" t="str">
            <v>ذخيره مزاياي پايان خدمت  كاركنان</v>
          </cell>
          <cell r="G1034" t="str">
            <v>300141</v>
          </cell>
          <cell r="H1034" t="str">
            <v>سالك علي اصغر</v>
          </cell>
          <cell r="P1034" t="str">
            <v>180</v>
          </cell>
        </row>
        <row r="1035">
          <cell r="A1035">
            <v>1800</v>
          </cell>
          <cell r="B1035" t="str">
            <v>442002300133</v>
          </cell>
          <cell r="C1035" t="str">
            <v>442</v>
          </cell>
          <cell r="D1035" t="str">
            <v>442002</v>
          </cell>
          <cell r="E1035" t="str">
            <v>ذخيره مزاياي پايان خدمت كاركنان</v>
          </cell>
          <cell r="F1035" t="str">
            <v>ذخيره مزاياي پايان خدمت  كاركنان</v>
          </cell>
          <cell r="G1035" t="str">
            <v>300133</v>
          </cell>
          <cell r="H1035" t="str">
            <v>عليپور كمال</v>
          </cell>
          <cell r="P1035" t="str">
            <v>180</v>
          </cell>
        </row>
        <row r="1036">
          <cell r="A1036">
            <v>1800</v>
          </cell>
          <cell r="B1036" t="str">
            <v>442002300095</v>
          </cell>
          <cell r="C1036" t="str">
            <v>442</v>
          </cell>
          <cell r="D1036" t="str">
            <v>442002</v>
          </cell>
          <cell r="E1036" t="str">
            <v>ذخيره مزاياي پايان خدمت كاركنان</v>
          </cell>
          <cell r="F1036" t="str">
            <v>ذخيره مزاياي پايان خدمت  كاركنان</v>
          </cell>
          <cell r="G1036" t="str">
            <v>300095</v>
          </cell>
          <cell r="H1036" t="str">
            <v>حسين پور فيضي محمد</v>
          </cell>
          <cell r="P1036" t="str">
            <v>180</v>
          </cell>
        </row>
        <row r="1037">
          <cell r="A1037">
            <v>1800</v>
          </cell>
          <cell r="B1037" t="str">
            <v>442002300092</v>
          </cell>
          <cell r="C1037" t="str">
            <v>442</v>
          </cell>
          <cell r="D1037" t="str">
            <v>442002</v>
          </cell>
          <cell r="E1037" t="str">
            <v>ذخيره مزاياي پايان خدمت كاركنان</v>
          </cell>
          <cell r="F1037" t="str">
            <v>ذخيره مزاياي پايان خدمت  كاركنان</v>
          </cell>
          <cell r="G1037" t="str">
            <v>300092</v>
          </cell>
          <cell r="H1037" t="str">
            <v>كولاب محمدحسين</v>
          </cell>
          <cell r="P1037" t="str">
            <v>180</v>
          </cell>
        </row>
        <row r="1038">
          <cell r="A1038">
            <v>1800</v>
          </cell>
          <cell r="B1038" t="str">
            <v>442002300114</v>
          </cell>
          <cell r="C1038" t="str">
            <v>442</v>
          </cell>
          <cell r="D1038" t="str">
            <v>442002</v>
          </cell>
          <cell r="E1038" t="str">
            <v>ذخيره مزاياي پايان خدمت كاركنان</v>
          </cell>
          <cell r="F1038" t="str">
            <v>ذخيره مزاياي پايان خدمت  كاركنان</v>
          </cell>
          <cell r="G1038" t="str">
            <v>300114</v>
          </cell>
          <cell r="H1038" t="str">
            <v>عزيزي جهانگير</v>
          </cell>
          <cell r="P1038" t="str">
            <v>180</v>
          </cell>
        </row>
        <row r="1039">
          <cell r="A1039">
            <v>1800</v>
          </cell>
          <cell r="B1039" t="str">
            <v>442002300085</v>
          </cell>
          <cell r="C1039" t="str">
            <v>442</v>
          </cell>
          <cell r="D1039" t="str">
            <v>442002</v>
          </cell>
          <cell r="E1039" t="str">
            <v>ذخيره مزاياي پايان خدمت كاركنان</v>
          </cell>
          <cell r="F1039" t="str">
            <v>ذخيره مزاياي پايان خدمت  كاركنان</v>
          </cell>
          <cell r="G1039" t="str">
            <v>300085</v>
          </cell>
          <cell r="H1039" t="str">
            <v>جبارپور يوسف</v>
          </cell>
          <cell r="P1039" t="str">
            <v>180</v>
          </cell>
        </row>
        <row r="1040">
          <cell r="A1040">
            <v>1800</v>
          </cell>
          <cell r="B1040" t="str">
            <v>442002300008</v>
          </cell>
          <cell r="C1040" t="str">
            <v>442</v>
          </cell>
          <cell r="D1040" t="str">
            <v>442002</v>
          </cell>
          <cell r="E1040" t="str">
            <v>ذخيره مزاياي پايان خدمت كاركنان</v>
          </cell>
          <cell r="F1040" t="str">
            <v>ذخيره مزاياي پايان خدمت  كاركنان</v>
          </cell>
          <cell r="G1040" t="str">
            <v>300008</v>
          </cell>
          <cell r="H1040" t="str">
            <v>واحد ابراهيم</v>
          </cell>
          <cell r="P1040" t="str">
            <v>180</v>
          </cell>
        </row>
        <row r="1041">
          <cell r="A1041">
            <v>1800</v>
          </cell>
          <cell r="B1041" t="str">
            <v>442002300134</v>
          </cell>
          <cell r="C1041" t="str">
            <v>442</v>
          </cell>
          <cell r="D1041" t="str">
            <v>442002</v>
          </cell>
          <cell r="E1041" t="str">
            <v>ذخيره مزاياي پايان خدمت كاركنان</v>
          </cell>
          <cell r="F1041" t="str">
            <v>ذخيره مزاياي پايان خدمت  كاركنان</v>
          </cell>
          <cell r="G1041" t="str">
            <v>300134</v>
          </cell>
          <cell r="H1041" t="str">
            <v>نكوئي فائق</v>
          </cell>
          <cell r="P1041" t="str">
            <v>180</v>
          </cell>
        </row>
        <row r="1042">
          <cell r="A1042">
            <v>1800</v>
          </cell>
          <cell r="B1042" t="str">
            <v>442002300082</v>
          </cell>
          <cell r="C1042" t="str">
            <v>442</v>
          </cell>
          <cell r="D1042" t="str">
            <v>442002</v>
          </cell>
          <cell r="E1042" t="str">
            <v>ذخيره مزاياي پايان خدمت كاركنان</v>
          </cell>
          <cell r="F1042" t="str">
            <v>ذخيره مزاياي پايان خدمت  كاركنان</v>
          </cell>
          <cell r="G1042" t="str">
            <v>300082</v>
          </cell>
          <cell r="H1042" t="str">
            <v>روحي خطيبي محمدرضا</v>
          </cell>
          <cell r="P1042" t="str">
            <v>180</v>
          </cell>
        </row>
        <row r="1043">
          <cell r="A1043">
            <v>1800</v>
          </cell>
          <cell r="B1043" t="str">
            <v>442002300104</v>
          </cell>
          <cell r="C1043" t="str">
            <v>442</v>
          </cell>
          <cell r="D1043" t="str">
            <v>442002</v>
          </cell>
          <cell r="E1043" t="str">
            <v>ذخيره مزاياي پايان خدمت كاركنان</v>
          </cell>
          <cell r="F1043" t="str">
            <v>ذخيره مزاياي پايان خدمت  كاركنان</v>
          </cell>
          <cell r="G1043" t="str">
            <v>300104</v>
          </cell>
          <cell r="H1043" t="str">
            <v>پور گل محمد جواد</v>
          </cell>
          <cell r="P1043" t="str">
            <v>180</v>
          </cell>
        </row>
        <row r="1044">
          <cell r="A1044">
            <v>1800</v>
          </cell>
          <cell r="B1044" t="str">
            <v>442002300145</v>
          </cell>
          <cell r="C1044" t="str">
            <v>442</v>
          </cell>
          <cell r="D1044" t="str">
            <v>442002</v>
          </cell>
          <cell r="E1044" t="str">
            <v>ذخيره مزاياي پايان خدمت كاركنان</v>
          </cell>
          <cell r="F1044" t="str">
            <v>ذخيره مزاياي پايان خدمت  كاركنان</v>
          </cell>
          <cell r="G1044" t="str">
            <v>300145</v>
          </cell>
          <cell r="H1044" t="str">
            <v>طريقت نيا يعقوب</v>
          </cell>
          <cell r="P1044" t="str">
            <v>180</v>
          </cell>
        </row>
        <row r="1045">
          <cell r="A1045">
            <v>1800</v>
          </cell>
          <cell r="B1045" t="str">
            <v>442002300080</v>
          </cell>
          <cell r="C1045" t="str">
            <v>442</v>
          </cell>
          <cell r="D1045" t="str">
            <v>442002</v>
          </cell>
          <cell r="E1045" t="str">
            <v>ذخيره مزاياي پايان خدمت كاركنان</v>
          </cell>
          <cell r="F1045" t="str">
            <v>ذخيره مزاياي پايان خدمت  كاركنان</v>
          </cell>
          <cell r="G1045" t="str">
            <v>300080</v>
          </cell>
          <cell r="H1045" t="str">
            <v>ابراهيمي مهر آور رحيم</v>
          </cell>
          <cell r="P1045" t="str">
            <v>180</v>
          </cell>
        </row>
        <row r="1046">
          <cell r="A1046">
            <v>1800</v>
          </cell>
          <cell r="B1046" t="str">
            <v>442002300132</v>
          </cell>
          <cell r="C1046" t="str">
            <v>442</v>
          </cell>
          <cell r="D1046" t="str">
            <v>442002</v>
          </cell>
          <cell r="E1046" t="str">
            <v>ذخيره مزاياي پايان خدمت كاركنان</v>
          </cell>
          <cell r="F1046" t="str">
            <v>ذخيره مزاياي پايان خدمت  كاركنان</v>
          </cell>
          <cell r="G1046" t="str">
            <v>300132</v>
          </cell>
          <cell r="H1046" t="str">
            <v>مهرابي افشار عباس</v>
          </cell>
          <cell r="P1046" t="str">
            <v>180</v>
          </cell>
        </row>
        <row r="1047">
          <cell r="A1047">
            <v>1800</v>
          </cell>
          <cell r="B1047" t="str">
            <v>442002300087</v>
          </cell>
          <cell r="C1047" t="str">
            <v>442</v>
          </cell>
          <cell r="D1047" t="str">
            <v>442002</v>
          </cell>
          <cell r="E1047" t="str">
            <v>ذخيره مزاياي پايان خدمت كاركنان</v>
          </cell>
          <cell r="F1047" t="str">
            <v>ذخيره مزاياي پايان خدمت  كاركنان</v>
          </cell>
          <cell r="G1047" t="str">
            <v>300087</v>
          </cell>
          <cell r="H1047" t="str">
            <v>مهدي زاده علوي عليرضا</v>
          </cell>
          <cell r="P1047" t="str">
            <v>180</v>
          </cell>
        </row>
        <row r="1048">
          <cell r="A1048">
            <v>1800</v>
          </cell>
          <cell r="B1048" t="str">
            <v>442002300088</v>
          </cell>
          <cell r="C1048" t="str">
            <v>442</v>
          </cell>
          <cell r="D1048" t="str">
            <v>442002</v>
          </cell>
          <cell r="E1048" t="str">
            <v>ذخيره مزاياي پايان خدمت كاركنان</v>
          </cell>
          <cell r="F1048" t="str">
            <v>ذخيره مزاياي پايان خدمت  كاركنان</v>
          </cell>
          <cell r="G1048" t="str">
            <v>300088</v>
          </cell>
          <cell r="H1048" t="str">
            <v>فرشباف شترباني مرتضي</v>
          </cell>
          <cell r="P1048" t="str">
            <v>180</v>
          </cell>
        </row>
        <row r="1049">
          <cell r="A1049">
            <v>1800</v>
          </cell>
          <cell r="B1049" t="str">
            <v>442002300152</v>
          </cell>
          <cell r="C1049" t="str">
            <v>442</v>
          </cell>
          <cell r="D1049" t="str">
            <v>442002</v>
          </cell>
          <cell r="E1049" t="str">
            <v>ذخيره مزاياي پايان خدمت كاركنان</v>
          </cell>
          <cell r="F1049" t="str">
            <v>ذخيره مزاياي پايان خدمت  كاركنان</v>
          </cell>
          <cell r="G1049" t="str">
            <v>300152</v>
          </cell>
          <cell r="H1049" t="str">
            <v>حسن زاده حميد</v>
          </cell>
          <cell r="P1049" t="str">
            <v>180</v>
          </cell>
        </row>
        <row r="1050">
          <cell r="A1050">
            <v>1800</v>
          </cell>
          <cell r="B1050" t="str">
            <v>442002300142</v>
          </cell>
          <cell r="C1050" t="str">
            <v>442</v>
          </cell>
          <cell r="D1050" t="str">
            <v>442002</v>
          </cell>
          <cell r="E1050" t="str">
            <v>ذخيره مزاياي پايان خدمت كاركنان</v>
          </cell>
          <cell r="F1050" t="str">
            <v>ذخيره مزاياي پايان خدمت  كاركنان</v>
          </cell>
          <cell r="G1050" t="str">
            <v>300142</v>
          </cell>
          <cell r="H1050" t="str">
            <v>فروتني قهرماني احمد</v>
          </cell>
          <cell r="P1050" t="str">
            <v>180</v>
          </cell>
        </row>
        <row r="1051">
          <cell r="A1051">
            <v>1800</v>
          </cell>
          <cell r="B1051" t="str">
            <v>442002300005</v>
          </cell>
          <cell r="C1051" t="str">
            <v>442</v>
          </cell>
          <cell r="D1051" t="str">
            <v>442002</v>
          </cell>
          <cell r="E1051" t="str">
            <v>ذخيره مزاياي پايان خدمت كاركنان</v>
          </cell>
          <cell r="F1051" t="str">
            <v>ذخيره مزاياي پايان خدمت  كاركنان</v>
          </cell>
          <cell r="G1051" t="str">
            <v>300005</v>
          </cell>
          <cell r="H1051" t="str">
            <v>زمانلو محمد رضا</v>
          </cell>
          <cell r="P1051" t="str">
            <v>180</v>
          </cell>
        </row>
        <row r="1052">
          <cell r="A1052">
            <v>1800</v>
          </cell>
          <cell r="B1052" t="str">
            <v>442002300129</v>
          </cell>
          <cell r="C1052" t="str">
            <v>442</v>
          </cell>
          <cell r="D1052" t="str">
            <v>442002</v>
          </cell>
          <cell r="E1052" t="str">
            <v>ذخيره مزاياي پايان خدمت كاركنان</v>
          </cell>
          <cell r="F1052" t="str">
            <v>ذخيره مزاياي پايان خدمت  كاركنان</v>
          </cell>
          <cell r="G1052" t="str">
            <v>300129</v>
          </cell>
          <cell r="H1052" t="str">
            <v>بهاري ناصر</v>
          </cell>
          <cell r="P1052" t="str">
            <v>180</v>
          </cell>
        </row>
        <row r="1053">
          <cell r="A1053">
            <v>1800</v>
          </cell>
          <cell r="B1053" t="str">
            <v>442002300103</v>
          </cell>
          <cell r="C1053" t="str">
            <v>442</v>
          </cell>
          <cell r="D1053" t="str">
            <v>442002</v>
          </cell>
          <cell r="E1053" t="str">
            <v>ذخيره مزاياي پايان خدمت كاركنان</v>
          </cell>
          <cell r="F1053" t="str">
            <v>ذخيره مزاياي پايان خدمت  كاركنان</v>
          </cell>
          <cell r="G1053" t="str">
            <v>300103</v>
          </cell>
          <cell r="H1053" t="str">
            <v>چابك شاهرخ</v>
          </cell>
          <cell r="P1053" t="str">
            <v>180</v>
          </cell>
        </row>
        <row r="1054">
          <cell r="A1054">
            <v>1800</v>
          </cell>
          <cell r="B1054" t="str">
            <v>442002300146</v>
          </cell>
          <cell r="C1054" t="str">
            <v>442</v>
          </cell>
          <cell r="D1054" t="str">
            <v>442002</v>
          </cell>
          <cell r="E1054" t="str">
            <v>ذخيره مزاياي پايان خدمت كاركنان</v>
          </cell>
          <cell r="F1054" t="str">
            <v>ذخيره مزاياي پايان خدمت  كاركنان</v>
          </cell>
          <cell r="G1054" t="str">
            <v>300146</v>
          </cell>
          <cell r="H1054" t="str">
            <v>شمس آذر ميرعلي</v>
          </cell>
          <cell r="P1054" t="str">
            <v>180</v>
          </cell>
        </row>
        <row r="1055">
          <cell r="A1055">
            <v>1800</v>
          </cell>
          <cell r="B1055" t="str">
            <v>442002300126</v>
          </cell>
          <cell r="C1055" t="str">
            <v>442</v>
          </cell>
          <cell r="D1055" t="str">
            <v>442002</v>
          </cell>
          <cell r="E1055" t="str">
            <v>ذخيره مزاياي پايان خدمت كاركنان</v>
          </cell>
          <cell r="F1055" t="str">
            <v>ذخيره مزاياي پايان خدمت  كاركنان</v>
          </cell>
          <cell r="G1055" t="str">
            <v>300126</v>
          </cell>
          <cell r="H1055" t="str">
            <v>جهاني رحيم</v>
          </cell>
          <cell r="P1055" t="str">
            <v>180</v>
          </cell>
        </row>
        <row r="1056">
          <cell r="A1056">
            <v>1800</v>
          </cell>
          <cell r="B1056" t="str">
            <v>442002300139</v>
          </cell>
          <cell r="C1056" t="str">
            <v>442</v>
          </cell>
          <cell r="D1056" t="str">
            <v>442002</v>
          </cell>
          <cell r="E1056" t="str">
            <v>ذخيره مزاياي پايان خدمت كاركنان</v>
          </cell>
          <cell r="F1056" t="str">
            <v>ذخيره مزاياي پايان خدمت  كاركنان</v>
          </cell>
          <cell r="G1056" t="str">
            <v>300139</v>
          </cell>
          <cell r="H1056" t="str">
            <v>هادي قشلاق محمد</v>
          </cell>
          <cell r="P1056" t="str">
            <v>180</v>
          </cell>
        </row>
        <row r="1057">
          <cell r="A1057">
            <v>1800</v>
          </cell>
          <cell r="B1057" t="str">
            <v>442002300154</v>
          </cell>
          <cell r="C1057" t="str">
            <v>442</v>
          </cell>
          <cell r="D1057" t="str">
            <v>442002</v>
          </cell>
          <cell r="E1057" t="str">
            <v>ذخيره مزاياي پايان خدمت كاركنان</v>
          </cell>
          <cell r="F1057" t="str">
            <v>ذخيره مزاياي پايان خدمت  كاركنان</v>
          </cell>
          <cell r="G1057" t="str">
            <v>300154</v>
          </cell>
          <cell r="H1057" t="str">
            <v>زارعي ارزيل مصطفي</v>
          </cell>
          <cell r="P1057" t="str">
            <v>180</v>
          </cell>
        </row>
        <row r="1058">
          <cell r="A1058">
            <v>1800</v>
          </cell>
          <cell r="B1058" t="str">
            <v>442002300075</v>
          </cell>
          <cell r="C1058" t="str">
            <v>442</v>
          </cell>
          <cell r="D1058" t="str">
            <v>442002</v>
          </cell>
          <cell r="E1058" t="str">
            <v>ذخيره مزاياي پايان خدمت كاركنان</v>
          </cell>
          <cell r="F1058" t="str">
            <v>ذخيره مزاياي پايان خدمت  كاركنان</v>
          </cell>
          <cell r="G1058" t="str">
            <v>300075</v>
          </cell>
          <cell r="H1058" t="str">
            <v>نظامي سقين سرا يوسف</v>
          </cell>
          <cell r="P1058" t="str">
            <v>180</v>
          </cell>
        </row>
        <row r="1059">
          <cell r="A1059">
            <v>1800</v>
          </cell>
          <cell r="B1059" t="str">
            <v>442002300131</v>
          </cell>
          <cell r="C1059" t="str">
            <v>442</v>
          </cell>
          <cell r="D1059" t="str">
            <v>442002</v>
          </cell>
          <cell r="E1059" t="str">
            <v>ذخيره مزاياي پايان خدمت كاركنان</v>
          </cell>
          <cell r="F1059" t="str">
            <v>ذخيره مزاياي پايان خدمت  كاركنان</v>
          </cell>
          <cell r="G1059" t="str">
            <v>300131</v>
          </cell>
          <cell r="H1059" t="str">
            <v>شكوهي علي</v>
          </cell>
          <cell r="P1059" t="str">
            <v>180</v>
          </cell>
        </row>
        <row r="1060">
          <cell r="A1060">
            <v>1800</v>
          </cell>
          <cell r="B1060" t="str">
            <v>442002300162</v>
          </cell>
          <cell r="C1060" t="str">
            <v>442</v>
          </cell>
          <cell r="D1060" t="str">
            <v>442002</v>
          </cell>
          <cell r="E1060" t="str">
            <v>ذخيره مزاياي پايان خدمت كاركنان</v>
          </cell>
          <cell r="F1060" t="str">
            <v>ذخيره مزاياي پايان خدمت  كاركنان</v>
          </cell>
          <cell r="G1060" t="str">
            <v>300162</v>
          </cell>
          <cell r="H1060" t="str">
            <v>محمدي جابر</v>
          </cell>
          <cell r="P1060" t="str">
            <v>180</v>
          </cell>
        </row>
        <row r="1061">
          <cell r="A1061">
            <v>1800</v>
          </cell>
          <cell r="B1061" t="str">
            <v>442002300135</v>
          </cell>
          <cell r="C1061" t="str">
            <v>442</v>
          </cell>
          <cell r="D1061" t="str">
            <v>442002</v>
          </cell>
          <cell r="E1061" t="str">
            <v>ذخيره مزاياي پايان خدمت كاركنان</v>
          </cell>
          <cell r="F1061" t="str">
            <v>ذخيره مزاياي پايان خدمت  كاركنان</v>
          </cell>
          <cell r="G1061" t="str">
            <v>300135</v>
          </cell>
          <cell r="H1061" t="str">
            <v>سيفي ديزناب ابراهيم</v>
          </cell>
          <cell r="P1061" t="str">
            <v>180</v>
          </cell>
        </row>
        <row r="1062">
          <cell r="A1062">
            <v>1800</v>
          </cell>
          <cell r="B1062" t="str">
            <v>442002300130</v>
          </cell>
          <cell r="C1062" t="str">
            <v>442</v>
          </cell>
          <cell r="D1062" t="str">
            <v>442002</v>
          </cell>
          <cell r="E1062" t="str">
            <v>ذخيره مزاياي پايان خدمت كاركنان</v>
          </cell>
          <cell r="F1062" t="str">
            <v>ذخيره مزاياي پايان خدمت  كاركنان</v>
          </cell>
          <cell r="G1062" t="str">
            <v>300130</v>
          </cell>
          <cell r="H1062" t="str">
            <v>نوري علي</v>
          </cell>
          <cell r="P1062" t="str">
            <v>180</v>
          </cell>
        </row>
        <row r="1063">
          <cell r="A1063">
            <v>1800</v>
          </cell>
          <cell r="B1063" t="str">
            <v>442002300118</v>
          </cell>
          <cell r="C1063" t="str">
            <v>442</v>
          </cell>
          <cell r="D1063" t="str">
            <v>442002</v>
          </cell>
          <cell r="E1063" t="str">
            <v>ذخيره مزاياي پايان خدمت كاركنان</v>
          </cell>
          <cell r="F1063" t="str">
            <v>ذخيره مزاياي پايان خدمت  كاركنان</v>
          </cell>
          <cell r="G1063" t="str">
            <v>300118</v>
          </cell>
          <cell r="H1063" t="str">
            <v>جعفرزاده بهروز</v>
          </cell>
          <cell r="P1063" t="str">
            <v>180</v>
          </cell>
        </row>
        <row r="1064">
          <cell r="A1064">
            <v>1800</v>
          </cell>
          <cell r="B1064" t="str">
            <v>442002300056</v>
          </cell>
          <cell r="C1064" t="str">
            <v>442</v>
          </cell>
          <cell r="D1064" t="str">
            <v>442002</v>
          </cell>
          <cell r="E1064" t="str">
            <v>ذخيره مزاياي پايان خدمت كاركنان</v>
          </cell>
          <cell r="F1064" t="str">
            <v>ذخيره مزاياي پايان خدمت  كاركنان</v>
          </cell>
          <cell r="G1064" t="str">
            <v>300056</v>
          </cell>
          <cell r="H1064" t="str">
            <v>حسين زاده گورچين اكبر</v>
          </cell>
          <cell r="P1064" t="str">
            <v>180</v>
          </cell>
        </row>
        <row r="1065">
          <cell r="A1065">
            <v>1800</v>
          </cell>
          <cell r="B1065" t="str">
            <v>442002300149</v>
          </cell>
          <cell r="C1065" t="str">
            <v>442</v>
          </cell>
          <cell r="D1065" t="str">
            <v>442002</v>
          </cell>
          <cell r="E1065" t="str">
            <v>ذخيره مزاياي پايان خدمت كاركنان</v>
          </cell>
          <cell r="F1065" t="str">
            <v>ذخيره مزاياي پايان خدمت  كاركنان</v>
          </cell>
          <cell r="G1065" t="str">
            <v>300149</v>
          </cell>
          <cell r="H1065" t="str">
            <v>مردان پور دامن آباد خسرو</v>
          </cell>
          <cell r="P1065" t="str">
            <v>180</v>
          </cell>
        </row>
        <row r="1066">
          <cell r="A1066">
            <v>1800</v>
          </cell>
          <cell r="B1066" t="str">
            <v>442002300140</v>
          </cell>
          <cell r="C1066" t="str">
            <v>442</v>
          </cell>
          <cell r="D1066" t="str">
            <v>442002</v>
          </cell>
          <cell r="E1066" t="str">
            <v>ذخيره مزاياي پايان خدمت كاركنان</v>
          </cell>
          <cell r="F1066" t="str">
            <v>ذخيره مزاياي پايان خدمت  كاركنان</v>
          </cell>
          <cell r="G1066" t="str">
            <v>300140</v>
          </cell>
          <cell r="H1066" t="str">
            <v>بلالكه ناصر</v>
          </cell>
          <cell r="P1066" t="str">
            <v>180</v>
          </cell>
        </row>
        <row r="1067">
          <cell r="A1067">
            <v>1800</v>
          </cell>
          <cell r="B1067" t="str">
            <v>442002300155</v>
          </cell>
          <cell r="C1067" t="str">
            <v>442</v>
          </cell>
          <cell r="D1067" t="str">
            <v>442002</v>
          </cell>
          <cell r="E1067" t="str">
            <v>ذخيره مزاياي پايان خدمت كاركنان</v>
          </cell>
          <cell r="F1067" t="str">
            <v>ذخيره مزاياي پايان خدمت  كاركنان</v>
          </cell>
          <cell r="G1067" t="str">
            <v>300155</v>
          </cell>
          <cell r="H1067" t="str">
            <v>قليپور سفيداني حسين</v>
          </cell>
          <cell r="P1067" t="str">
            <v>180</v>
          </cell>
        </row>
        <row r="1068">
          <cell r="A1068">
            <v>1800</v>
          </cell>
          <cell r="B1068" t="str">
            <v>442002300157</v>
          </cell>
          <cell r="C1068" t="str">
            <v>442</v>
          </cell>
          <cell r="D1068" t="str">
            <v>442002</v>
          </cell>
          <cell r="E1068" t="str">
            <v>ذخيره مزاياي پايان خدمت كاركنان</v>
          </cell>
          <cell r="F1068" t="str">
            <v>ذخيره مزاياي پايان خدمت  كاركنان</v>
          </cell>
          <cell r="G1068" t="str">
            <v>300157</v>
          </cell>
          <cell r="H1068" t="str">
            <v>معصومي خدايار</v>
          </cell>
          <cell r="P1068" t="str">
            <v>180</v>
          </cell>
        </row>
        <row r="1069">
          <cell r="A1069">
            <v>1800</v>
          </cell>
          <cell r="B1069" t="str">
            <v>442002300151</v>
          </cell>
          <cell r="C1069" t="str">
            <v>442</v>
          </cell>
          <cell r="D1069" t="str">
            <v>442002</v>
          </cell>
          <cell r="E1069" t="str">
            <v>ذخيره مزاياي پايان خدمت كاركنان</v>
          </cell>
          <cell r="F1069" t="str">
            <v>ذخيره مزاياي پايان خدمت  كاركنان</v>
          </cell>
          <cell r="G1069" t="str">
            <v>300151</v>
          </cell>
          <cell r="H1069" t="str">
            <v>امجدي رحيم</v>
          </cell>
          <cell r="P1069" t="str">
            <v>180</v>
          </cell>
        </row>
        <row r="1070">
          <cell r="A1070">
            <v>1800</v>
          </cell>
          <cell r="B1070" t="str">
            <v>442002300125</v>
          </cell>
          <cell r="C1070" t="str">
            <v>442</v>
          </cell>
          <cell r="D1070" t="str">
            <v>442002</v>
          </cell>
          <cell r="E1070" t="str">
            <v>ذخيره مزاياي پايان خدمت كاركنان</v>
          </cell>
          <cell r="F1070" t="str">
            <v>ذخيره مزاياي پايان خدمت  كاركنان</v>
          </cell>
          <cell r="G1070" t="str">
            <v>300125</v>
          </cell>
          <cell r="H1070" t="str">
            <v>سلطاني حسين</v>
          </cell>
          <cell r="P1070" t="str">
            <v>180</v>
          </cell>
        </row>
        <row r="1071">
          <cell r="A1071">
            <v>1800</v>
          </cell>
          <cell r="B1071" t="str">
            <v>442002300084</v>
          </cell>
          <cell r="C1071" t="str">
            <v>442</v>
          </cell>
          <cell r="D1071" t="str">
            <v>442002</v>
          </cell>
          <cell r="E1071" t="str">
            <v>ذخيره مزاياي پايان خدمت كاركنان</v>
          </cell>
          <cell r="F1071" t="str">
            <v>ذخيره مزاياي پايان خدمت  كاركنان</v>
          </cell>
          <cell r="G1071" t="str">
            <v>300084</v>
          </cell>
          <cell r="H1071" t="str">
            <v>نوري حسين</v>
          </cell>
          <cell r="P1071" t="str">
            <v>180</v>
          </cell>
        </row>
        <row r="1072">
          <cell r="A1072">
            <v>1800</v>
          </cell>
          <cell r="B1072" t="str">
            <v>442002300128</v>
          </cell>
          <cell r="C1072" t="str">
            <v>442</v>
          </cell>
          <cell r="D1072" t="str">
            <v>442002</v>
          </cell>
          <cell r="E1072" t="str">
            <v>ذخيره مزاياي پايان خدمت كاركنان</v>
          </cell>
          <cell r="F1072" t="str">
            <v>ذخيره مزاياي پايان خدمت  كاركنان</v>
          </cell>
          <cell r="G1072" t="str">
            <v>300128</v>
          </cell>
          <cell r="H1072" t="str">
            <v>محمدباقري لاهوت كريم</v>
          </cell>
          <cell r="P1072" t="str">
            <v>180</v>
          </cell>
        </row>
        <row r="1073">
          <cell r="A1073">
            <v>1800</v>
          </cell>
          <cell r="B1073" t="str">
            <v>442002300143</v>
          </cell>
          <cell r="C1073" t="str">
            <v>442</v>
          </cell>
          <cell r="D1073" t="str">
            <v>442002</v>
          </cell>
          <cell r="E1073" t="str">
            <v>ذخيره مزاياي پايان خدمت كاركنان</v>
          </cell>
          <cell r="F1073" t="str">
            <v>ذخيره مزاياي پايان خدمت  كاركنان</v>
          </cell>
          <cell r="G1073" t="str">
            <v>300143</v>
          </cell>
          <cell r="H1073" t="str">
            <v>وفائي نهر مهدي</v>
          </cell>
          <cell r="P1073" t="str">
            <v>180</v>
          </cell>
        </row>
        <row r="1074">
          <cell r="A1074">
            <v>1800</v>
          </cell>
          <cell r="B1074" t="str">
            <v>442002300136</v>
          </cell>
          <cell r="C1074" t="str">
            <v>442</v>
          </cell>
          <cell r="D1074" t="str">
            <v>442002</v>
          </cell>
          <cell r="E1074" t="str">
            <v>ذخيره مزاياي پايان خدمت كاركنان</v>
          </cell>
          <cell r="F1074" t="str">
            <v>ذخيره مزاياي پايان خدمت  كاركنان</v>
          </cell>
          <cell r="G1074" t="str">
            <v>300136</v>
          </cell>
          <cell r="H1074" t="str">
            <v>تقي پور كهاني محمدرضا</v>
          </cell>
          <cell r="P1074" t="str">
            <v>180</v>
          </cell>
        </row>
        <row r="1075">
          <cell r="A1075">
            <v>1800</v>
          </cell>
          <cell r="B1075" t="str">
            <v>442002300147</v>
          </cell>
          <cell r="C1075" t="str">
            <v>442</v>
          </cell>
          <cell r="D1075" t="str">
            <v>442002</v>
          </cell>
          <cell r="E1075" t="str">
            <v>ذخيره مزاياي پايان خدمت كاركنان</v>
          </cell>
          <cell r="F1075" t="str">
            <v>ذخيره مزاياي پايان خدمت  كاركنان</v>
          </cell>
          <cell r="G1075" t="str">
            <v>300147</v>
          </cell>
          <cell r="H1075" t="str">
            <v>فرشباف عبهري يوسف</v>
          </cell>
          <cell r="P1075" t="str">
            <v>180</v>
          </cell>
        </row>
        <row r="1076">
          <cell r="A1076">
            <v>1800</v>
          </cell>
          <cell r="B1076" t="str">
            <v>442002300148</v>
          </cell>
          <cell r="C1076" t="str">
            <v>442</v>
          </cell>
          <cell r="D1076" t="str">
            <v>442002</v>
          </cell>
          <cell r="E1076" t="str">
            <v>ذخيره مزاياي پايان خدمت كاركنان</v>
          </cell>
          <cell r="F1076" t="str">
            <v>ذخيره مزاياي پايان خدمت  كاركنان</v>
          </cell>
          <cell r="G1076" t="str">
            <v>300148</v>
          </cell>
          <cell r="H1076" t="str">
            <v>شفيعي عنصرودي داريوش</v>
          </cell>
          <cell r="P1076" t="str">
            <v>180</v>
          </cell>
        </row>
        <row r="1077">
          <cell r="A1077">
            <v>1800</v>
          </cell>
          <cell r="B1077" t="str">
            <v>442002300110</v>
          </cell>
          <cell r="C1077" t="str">
            <v>442</v>
          </cell>
          <cell r="D1077" t="str">
            <v>442002</v>
          </cell>
          <cell r="E1077" t="str">
            <v>ذخيره مزاياي پايان خدمت كاركنان</v>
          </cell>
          <cell r="F1077" t="str">
            <v>ذخيره مزاياي پايان خدمت  كاركنان</v>
          </cell>
          <cell r="G1077" t="str">
            <v>300110</v>
          </cell>
          <cell r="H1077" t="str">
            <v>فروغي زهرا</v>
          </cell>
          <cell r="P1077" t="str">
            <v>180</v>
          </cell>
        </row>
        <row r="1078">
          <cell r="A1078">
            <v>1800</v>
          </cell>
          <cell r="B1078" t="str">
            <v>442002300124</v>
          </cell>
          <cell r="C1078" t="str">
            <v>442</v>
          </cell>
          <cell r="D1078" t="str">
            <v>442002</v>
          </cell>
          <cell r="E1078" t="str">
            <v>ذخيره مزاياي پايان خدمت كاركنان</v>
          </cell>
          <cell r="F1078" t="str">
            <v>ذخيره مزاياي پايان خدمت  كاركنان</v>
          </cell>
          <cell r="G1078" t="str">
            <v>300124</v>
          </cell>
          <cell r="H1078" t="str">
            <v>محب حق رحيم</v>
          </cell>
          <cell r="P1078" t="str">
            <v>180</v>
          </cell>
        </row>
        <row r="1079">
          <cell r="A1079">
            <v>1800</v>
          </cell>
          <cell r="B1079" t="str">
            <v>442002300160</v>
          </cell>
          <cell r="C1079" t="str">
            <v>442</v>
          </cell>
          <cell r="D1079" t="str">
            <v>442002</v>
          </cell>
          <cell r="E1079" t="str">
            <v>ذخيره مزاياي پايان خدمت كاركنان</v>
          </cell>
          <cell r="F1079" t="str">
            <v>ذخيره مزاياي پايان خدمت  كاركنان</v>
          </cell>
          <cell r="G1079" t="str">
            <v>300160</v>
          </cell>
          <cell r="H1079" t="str">
            <v>عالم وحيد</v>
          </cell>
          <cell r="P1079" t="str">
            <v>180</v>
          </cell>
        </row>
        <row r="1080">
          <cell r="A1080">
            <v>1800</v>
          </cell>
          <cell r="B1080" t="str">
            <v>442002300156</v>
          </cell>
          <cell r="C1080" t="str">
            <v>442</v>
          </cell>
          <cell r="D1080" t="str">
            <v>442002</v>
          </cell>
          <cell r="E1080" t="str">
            <v>ذخيره مزاياي پايان خدمت كاركنان</v>
          </cell>
          <cell r="F1080" t="str">
            <v>ذخيره مزاياي پايان خدمت  كاركنان</v>
          </cell>
          <cell r="G1080" t="str">
            <v>300156</v>
          </cell>
          <cell r="H1080" t="str">
            <v>حسينيان سيروس</v>
          </cell>
          <cell r="P1080" t="str">
            <v>180</v>
          </cell>
        </row>
        <row r="1081">
          <cell r="A1081">
            <v>1800</v>
          </cell>
          <cell r="B1081" t="str">
            <v>442002300119</v>
          </cell>
          <cell r="C1081" t="str">
            <v>442</v>
          </cell>
          <cell r="D1081" t="str">
            <v>442002</v>
          </cell>
          <cell r="E1081" t="str">
            <v>ذخيره مزاياي پايان خدمت كاركنان</v>
          </cell>
          <cell r="F1081" t="str">
            <v>ذخيره مزاياي پايان خدمت  كاركنان</v>
          </cell>
          <cell r="G1081" t="str">
            <v>300119</v>
          </cell>
          <cell r="H1081" t="str">
            <v>رستم پور مشكنبر حسن</v>
          </cell>
          <cell r="P1081" t="str">
            <v>180</v>
          </cell>
        </row>
        <row r="1082">
          <cell r="A1082">
            <v>1800</v>
          </cell>
          <cell r="B1082" t="str">
            <v>442002300158</v>
          </cell>
          <cell r="C1082" t="str">
            <v>442</v>
          </cell>
          <cell r="D1082" t="str">
            <v>442002</v>
          </cell>
          <cell r="E1082" t="str">
            <v>ذخيره مزاياي پايان خدمت كاركنان</v>
          </cell>
          <cell r="F1082" t="str">
            <v>ذخيره مزاياي پايان خدمت  كاركنان</v>
          </cell>
          <cell r="G1082" t="str">
            <v>300158</v>
          </cell>
          <cell r="H1082" t="str">
            <v>تقي پور متقيان نوبري رحيم</v>
          </cell>
          <cell r="P1082" t="str">
            <v>180</v>
          </cell>
        </row>
        <row r="1083">
          <cell r="A1083">
            <v>1800</v>
          </cell>
          <cell r="B1083" t="str">
            <v>442002300153</v>
          </cell>
          <cell r="C1083" t="str">
            <v>442</v>
          </cell>
          <cell r="D1083" t="str">
            <v>442002</v>
          </cell>
          <cell r="E1083" t="str">
            <v>ذخيره مزاياي پايان خدمت كاركنان</v>
          </cell>
          <cell r="F1083" t="str">
            <v>ذخيره مزاياي پايان خدمت  كاركنان</v>
          </cell>
          <cell r="G1083" t="str">
            <v>300153</v>
          </cell>
          <cell r="H1083" t="str">
            <v>محمدپور مهدوي احمدرضا</v>
          </cell>
          <cell r="P1083" t="str">
            <v>180</v>
          </cell>
        </row>
        <row r="1084">
          <cell r="A1084">
            <v>1800</v>
          </cell>
          <cell r="B1084" t="str">
            <v>442002300096</v>
          </cell>
          <cell r="C1084" t="str">
            <v>442</v>
          </cell>
          <cell r="D1084" t="str">
            <v>442002</v>
          </cell>
          <cell r="E1084" t="str">
            <v>ذخيره مزاياي پايان خدمت كاركنان</v>
          </cell>
          <cell r="F1084" t="str">
            <v>ذخيره مزاياي پايان خدمت  كاركنان</v>
          </cell>
          <cell r="G1084" t="str">
            <v>300096</v>
          </cell>
          <cell r="H1084" t="str">
            <v>امتحاني علي اكبر</v>
          </cell>
          <cell r="P1084" t="str">
            <v>180</v>
          </cell>
        </row>
        <row r="1085">
          <cell r="A1085">
            <v>1800</v>
          </cell>
          <cell r="B1085" t="str">
            <v>442002300137</v>
          </cell>
          <cell r="C1085" t="str">
            <v>442</v>
          </cell>
          <cell r="D1085" t="str">
            <v>442002</v>
          </cell>
          <cell r="E1085" t="str">
            <v>ذخيره مزاياي پايان خدمت كاركنان</v>
          </cell>
          <cell r="F1085" t="str">
            <v>ذخيره مزاياي پايان خدمت  كاركنان</v>
          </cell>
          <cell r="G1085" t="str">
            <v>300137</v>
          </cell>
          <cell r="H1085" t="str">
            <v>ستاري ميرهاشم</v>
          </cell>
          <cell r="P1085" t="str">
            <v>180</v>
          </cell>
        </row>
        <row r="1086">
          <cell r="A1086">
            <v>1800</v>
          </cell>
          <cell r="B1086" t="str">
            <v>442002300083</v>
          </cell>
          <cell r="C1086" t="str">
            <v>442</v>
          </cell>
          <cell r="D1086" t="str">
            <v>442002</v>
          </cell>
          <cell r="E1086" t="str">
            <v>ذخيره مزاياي پايان خدمت كاركنان</v>
          </cell>
          <cell r="F1086" t="str">
            <v>ذخيره مزاياي پايان خدمت  كاركنان</v>
          </cell>
          <cell r="G1086" t="str">
            <v>300083</v>
          </cell>
          <cell r="H1086" t="str">
            <v>ميرزالو جواد</v>
          </cell>
          <cell r="P1086" t="str">
            <v>180</v>
          </cell>
        </row>
        <row r="1087">
          <cell r="A1087">
            <v>1800</v>
          </cell>
          <cell r="B1087" t="str">
            <v>442002300163</v>
          </cell>
          <cell r="C1087" t="str">
            <v>442</v>
          </cell>
          <cell r="D1087" t="str">
            <v>442002</v>
          </cell>
          <cell r="E1087" t="str">
            <v>ذخيره مزاياي پايان خدمت كاركنان</v>
          </cell>
          <cell r="F1087" t="str">
            <v>ذخيره مزاياي پايان خدمت  كاركنان</v>
          </cell>
          <cell r="G1087" t="str">
            <v>300163</v>
          </cell>
          <cell r="H1087" t="str">
            <v>روشناس شهرام</v>
          </cell>
          <cell r="P1087" t="str">
            <v>180</v>
          </cell>
        </row>
        <row r="1088">
          <cell r="A1088">
            <v>1800</v>
          </cell>
          <cell r="B1088" t="str">
            <v>442002300165</v>
          </cell>
          <cell r="C1088" t="str">
            <v>442</v>
          </cell>
          <cell r="D1088" t="str">
            <v>442002</v>
          </cell>
          <cell r="E1088" t="str">
            <v>ذخيره مزاياي پايان خدمت كاركنان</v>
          </cell>
          <cell r="F1088" t="str">
            <v>ذخيره مزاياي پايان خدمت  كاركنان</v>
          </cell>
          <cell r="G1088" t="str">
            <v>300165</v>
          </cell>
          <cell r="H1088" t="str">
            <v>تهم بهنام</v>
          </cell>
          <cell r="P1088" t="str">
            <v>180</v>
          </cell>
        </row>
        <row r="1089">
          <cell r="A1089">
            <v>1800</v>
          </cell>
          <cell r="B1089" t="str">
            <v>442002300048</v>
          </cell>
          <cell r="C1089" t="str">
            <v>442</v>
          </cell>
          <cell r="D1089" t="str">
            <v>442002</v>
          </cell>
          <cell r="E1089" t="str">
            <v>ذخيره مزاياي پايان خدمت كاركنان</v>
          </cell>
          <cell r="F1089" t="str">
            <v>ذخيره مزاياي پايان خدمت  كاركنان</v>
          </cell>
          <cell r="G1089" t="str">
            <v>300048</v>
          </cell>
          <cell r="H1089" t="str">
            <v>ممي پور بارنجي سعيد</v>
          </cell>
          <cell r="P1089" t="str">
            <v>180</v>
          </cell>
        </row>
        <row r="1090">
          <cell r="A1090">
            <v>1800</v>
          </cell>
          <cell r="B1090" t="str">
            <v>442002300202</v>
          </cell>
          <cell r="C1090" t="str">
            <v>442</v>
          </cell>
          <cell r="D1090" t="str">
            <v>442002</v>
          </cell>
          <cell r="E1090" t="str">
            <v>ذخيره مزاياي پايان خدمت كاركنان</v>
          </cell>
          <cell r="F1090" t="str">
            <v>ذخيره مزاياي پايان خدمت  كاركنان</v>
          </cell>
          <cell r="G1090" t="str">
            <v>300202</v>
          </cell>
          <cell r="H1090" t="str">
            <v>لك جواد</v>
          </cell>
          <cell r="P1090" t="str">
            <v>180</v>
          </cell>
        </row>
        <row r="1091">
          <cell r="A1091">
            <v>1800</v>
          </cell>
          <cell r="B1091" t="str">
            <v>442002300067</v>
          </cell>
          <cell r="C1091" t="str">
            <v>442</v>
          </cell>
          <cell r="D1091" t="str">
            <v>442002</v>
          </cell>
          <cell r="E1091" t="str">
            <v>ذخيره مزاياي پايان خدمت كاركنان</v>
          </cell>
          <cell r="F1091" t="str">
            <v>ذخيره مزاياي پايان خدمت  كاركنان</v>
          </cell>
          <cell r="G1091" t="str">
            <v>300067</v>
          </cell>
          <cell r="H1091" t="str">
            <v>صباغي جديد حسن</v>
          </cell>
          <cell r="P1091" t="str">
            <v>180</v>
          </cell>
        </row>
        <row r="1092">
          <cell r="A1092">
            <v>1800</v>
          </cell>
          <cell r="B1092" t="str">
            <v>442002300172</v>
          </cell>
          <cell r="C1092" t="str">
            <v>442</v>
          </cell>
          <cell r="D1092" t="str">
            <v>442002</v>
          </cell>
          <cell r="E1092" t="str">
            <v>ذخيره مزاياي پايان خدمت كاركنان</v>
          </cell>
          <cell r="F1092" t="str">
            <v>ذخيره مزاياي پايان خدمت  كاركنان</v>
          </cell>
          <cell r="G1092" t="str">
            <v>300172</v>
          </cell>
          <cell r="H1092" t="str">
            <v>عليزاد پورسعيدي حامد</v>
          </cell>
          <cell r="P1092" t="str">
            <v>180</v>
          </cell>
        </row>
        <row r="1093">
          <cell r="A1093">
            <v>1800</v>
          </cell>
          <cell r="B1093" t="str">
            <v>442002300171</v>
          </cell>
          <cell r="C1093" t="str">
            <v>442</v>
          </cell>
          <cell r="D1093" t="str">
            <v>442002</v>
          </cell>
          <cell r="E1093" t="str">
            <v>ذخيره مزاياي پايان خدمت كاركنان</v>
          </cell>
          <cell r="F1093" t="str">
            <v>ذخيره مزاياي پايان خدمت  كاركنان</v>
          </cell>
          <cell r="G1093" t="str">
            <v>300171</v>
          </cell>
          <cell r="H1093" t="str">
            <v>اميرحقيان سعيد</v>
          </cell>
          <cell r="P1093" t="str">
            <v>180</v>
          </cell>
        </row>
        <row r="1094">
          <cell r="A1094">
            <v>1800</v>
          </cell>
          <cell r="B1094" t="str">
            <v>442002300170</v>
          </cell>
          <cell r="C1094" t="str">
            <v>442</v>
          </cell>
          <cell r="D1094" t="str">
            <v>442002</v>
          </cell>
          <cell r="E1094" t="str">
            <v>ذخيره مزاياي پايان خدمت كاركنان</v>
          </cell>
          <cell r="F1094" t="str">
            <v>ذخيره مزاياي پايان خدمت  كاركنان</v>
          </cell>
          <cell r="G1094" t="str">
            <v>300170</v>
          </cell>
          <cell r="H1094" t="str">
            <v>فتحي سياوش</v>
          </cell>
          <cell r="P1094" t="str">
            <v>180</v>
          </cell>
        </row>
        <row r="1095">
          <cell r="A1095">
            <v>1800</v>
          </cell>
          <cell r="B1095" t="str">
            <v>442002300168</v>
          </cell>
          <cell r="C1095" t="str">
            <v>442</v>
          </cell>
          <cell r="D1095" t="str">
            <v>442002</v>
          </cell>
          <cell r="E1095" t="str">
            <v>ذخيره مزاياي پايان خدمت كاركنان</v>
          </cell>
          <cell r="F1095" t="str">
            <v>ذخيره مزاياي پايان خدمت  كاركنان</v>
          </cell>
          <cell r="G1095" t="str">
            <v>300168</v>
          </cell>
          <cell r="H1095" t="str">
            <v>بابكان ياشار</v>
          </cell>
          <cell r="P1095" t="str">
            <v>180</v>
          </cell>
        </row>
        <row r="1096">
          <cell r="A1096">
            <v>1800</v>
          </cell>
          <cell r="B1096" t="str">
            <v>442002300169</v>
          </cell>
          <cell r="C1096" t="str">
            <v>442</v>
          </cell>
          <cell r="D1096" t="str">
            <v>442002</v>
          </cell>
          <cell r="E1096" t="str">
            <v>ذخيره مزاياي پايان خدمت كاركنان</v>
          </cell>
          <cell r="F1096" t="str">
            <v>ذخيره مزاياي پايان خدمت  كاركنان</v>
          </cell>
          <cell r="G1096" t="str">
            <v>300169</v>
          </cell>
          <cell r="H1096" t="str">
            <v>منظر خسروشاهي اميرعلي</v>
          </cell>
          <cell r="P1096" t="str">
            <v>180</v>
          </cell>
        </row>
        <row r="1097">
          <cell r="A1097">
            <v>1800</v>
          </cell>
          <cell r="B1097" t="str">
            <v>442002300144</v>
          </cell>
          <cell r="C1097" t="str">
            <v>442</v>
          </cell>
          <cell r="D1097" t="str">
            <v>442002</v>
          </cell>
          <cell r="E1097" t="str">
            <v>ذخيره مزاياي پايان خدمت كاركنان</v>
          </cell>
          <cell r="F1097" t="str">
            <v>ذخيره مزاياي پايان خدمت  كاركنان</v>
          </cell>
          <cell r="G1097" t="str">
            <v>300144</v>
          </cell>
          <cell r="H1097" t="str">
            <v>آقائي كومله نادر</v>
          </cell>
          <cell r="P1097" t="str">
            <v>180</v>
          </cell>
        </row>
        <row r="1098">
          <cell r="A1098">
            <v>1800</v>
          </cell>
          <cell r="B1098" t="str">
            <v>442002300173</v>
          </cell>
          <cell r="C1098" t="str">
            <v>442</v>
          </cell>
          <cell r="D1098" t="str">
            <v>442002</v>
          </cell>
          <cell r="E1098" t="str">
            <v>ذخيره مزاياي پايان خدمت كاركنان</v>
          </cell>
          <cell r="F1098" t="str">
            <v>ذخيره مزاياي پايان خدمت  كاركنان</v>
          </cell>
          <cell r="G1098" t="str">
            <v>300173</v>
          </cell>
          <cell r="H1098" t="str">
            <v>قنبري اهري محمدرضا</v>
          </cell>
          <cell r="P1098" t="str">
            <v>180</v>
          </cell>
        </row>
        <row r="1099">
          <cell r="A1099">
            <v>1800</v>
          </cell>
          <cell r="B1099" t="str">
            <v>442002300174</v>
          </cell>
          <cell r="C1099" t="str">
            <v>442</v>
          </cell>
          <cell r="D1099" t="str">
            <v>442002</v>
          </cell>
          <cell r="E1099" t="str">
            <v>ذخيره مزاياي پايان خدمت كاركنان</v>
          </cell>
          <cell r="F1099" t="str">
            <v>ذخيره مزاياي پايان خدمت  كاركنان</v>
          </cell>
          <cell r="G1099" t="str">
            <v>300174</v>
          </cell>
          <cell r="H1099" t="str">
            <v>سراجي عنصرودي محمد</v>
          </cell>
          <cell r="P1099" t="str">
            <v>180</v>
          </cell>
        </row>
        <row r="1100">
          <cell r="A1100">
            <v>1800</v>
          </cell>
          <cell r="B1100" t="str">
            <v>442002300213</v>
          </cell>
          <cell r="C1100" t="str">
            <v>442</v>
          </cell>
          <cell r="D1100" t="str">
            <v>442002</v>
          </cell>
          <cell r="E1100" t="str">
            <v>ذخيره مزاياي پايان خدمت كاركنان</v>
          </cell>
          <cell r="F1100" t="str">
            <v>ذخيره مزاياي پايان خدمت  كاركنان</v>
          </cell>
          <cell r="G1100" t="str">
            <v>300213</v>
          </cell>
          <cell r="H1100" t="str">
            <v>وطني رضا</v>
          </cell>
          <cell r="P1100" t="str">
            <v>180</v>
          </cell>
        </row>
        <row r="1101">
          <cell r="A1101">
            <v>1800</v>
          </cell>
          <cell r="B1101" t="str">
            <v>442002300208</v>
          </cell>
          <cell r="C1101" t="str">
            <v>442</v>
          </cell>
          <cell r="D1101" t="str">
            <v>442002</v>
          </cell>
          <cell r="E1101" t="str">
            <v>ذخيره مزاياي پايان خدمت كاركنان</v>
          </cell>
          <cell r="F1101" t="str">
            <v>ذخيره مزاياي پايان خدمت  كاركنان</v>
          </cell>
          <cell r="G1101" t="str">
            <v>300208</v>
          </cell>
          <cell r="H1101" t="str">
            <v>جعفرزاده رسول</v>
          </cell>
          <cell r="P1101" t="str">
            <v>180</v>
          </cell>
        </row>
        <row r="1102">
          <cell r="A1102">
            <v>1800</v>
          </cell>
          <cell r="B1102" t="str">
            <v>442002300182</v>
          </cell>
          <cell r="C1102" t="str">
            <v>442</v>
          </cell>
          <cell r="D1102" t="str">
            <v>442002</v>
          </cell>
          <cell r="E1102" t="str">
            <v>ذخيره مزاياي پايان خدمت كاركنان</v>
          </cell>
          <cell r="F1102" t="str">
            <v>ذخيره مزاياي پايان خدمت  كاركنان</v>
          </cell>
          <cell r="G1102" t="str">
            <v>300182</v>
          </cell>
          <cell r="H1102" t="str">
            <v>اصلاني مقدم علي</v>
          </cell>
          <cell r="P1102" t="str">
            <v>180</v>
          </cell>
        </row>
        <row r="1103">
          <cell r="A1103">
            <v>1800</v>
          </cell>
          <cell r="B1103" t="str">
            <v>442002300218</v>
          </cell>
          <cell r="C1103" t="str">
            <v>442</v>
          </cell>
          <cell r="D1103" t="str">
            <v>442002</v>
          </cell>
          <cell r="E1103" t="str">
            <v>ذخيره مزاياي پايان خدمت كاركنان</v>
          </cell>
          <cell r="F1103" t="str">
            <v>ذخيره مزاياي پايان خدمت  كاركنان</v>
          </cell>
          <cell r="G1103" t="str">
            <v>300218</v>
          </cell>
          <cell r="H1103" t="str">
            <v>يحيي پور داخل مرتضي</v>
          </cell>
          <cell r="P1103" t="str">
            <v>180</v>
          </cell>
        </row>
        <row r="1104">
          <cell r="A1104">
            <v>1800</v>
          </cell>
          <cell r="B1104" t="str">
            <v>442002300181</v>
          </cell>
          <cell r="C1104" t="str">
            <v>442</v>
          </cell>
          <cell r="D1104" t="str">
            <v>442002</v>
          </cell>
          <cell r="E1104" t="str">
            <v>ذخيره مزاياي پايان خدمت كاركنان</v>
          </cell>
          <cell r="F1104" t="str">
            <v>ذخيره مزاياي پايان خدمت  كاركنان</v>
          </cell>
          <cell r="G1104" t="str">
            <v>300181</v>
          </cell>
          <cell r="H1104" t="str">
            <v>وظيفه واثق مهدي</v>
          </cell>
          <cell r="P1104" t="str">
            <v>180</v>
          </cell>
        </row>
        <row r="1105">
          <cell r="A1105">
            <v>1800</v>
          </cell>
          <cell r="B1105" t="str">
            <v>442002300176</v>
          </cell>
          <cell r="C1105" t="str">
            <v>442</v>
          </cell>
          <cell r="D1105" t="str">
            <v>442002</v>
          </cell>
          <cell r="E1105" t="str">
            <v>ذخيره مزاياي پايان خدمت كاركنان</v>
          </cell>
          <cell r="F1105" t="str">
            <v>ذخيره مزاياي پايان خدمت  كاركنان</v>
          </cell>
          <cell r="G1105" t="str">
            <v>300176</v>
          </cell>
          <cell r="H1105" t="str">
            <v>قليپور قراجه بهروز</v>
          </cell>
          <cell r="P1105" t="str">
            <v>180</v>
          </cell>
        </row>
        <row r="1106">
          <cell r="A1106">
            <v>1800</v>
          </cell>
          <cell r="B1106" t="str">
            <v>442002300183</v>
          </cell>
          <cell r="C1106" t="str">
            <v>442</v>
          </cell>
          <cell r="D1106" t="str">
            <v>442002</v>
          </cell>
          <cell r="E1106" t="str">
            <v>ذخيره مزاياي پايان خدمت كاركنان</v>
          </cell>
          <cell r="F1106" t="str">
            <v>ذخيره مزاياي پايان خدمت  كاركنان</v>
          </cell>
          <cell r="G1106" t="str">
            <v>300183</v>
          </cell>
          <cell r="H1106" t="str">
            <v>سليماني رضا</v>
          </cell>
          <cell r="P1106" t="str">
            <v>180</v>
          </cell>
        </row>
        <row r="1107">
          <cell r="A1107">
            <v>1800</v>
          </cell>
          <cell r="B1107" t="str">
            <v>442002300187</v>
          </cell>
          <cell r="C1107" t="str">
            <v>442</v>
          </cell>
          <cell r="D1107" t="str">
            <v>442002</v>
          </cell>
          <cell r="E1107" t="str">
            <v>ذخيره مزاياي پايان خدمت كاركنان</v>
          </cell>
          <cell r="F1107" t="str">
            <v>ذخيره مزاياي پايان خدمت  كاركنان</v>
          </cell>
          <cell r="G1107" t="str">
            <v>300187</v>
          </cell>
          <cell r="H1107" t="str">
            <v>حاجي حيدري ممقاني مهدي</v>
          </cell>
          <cell r="P1107" t="str">
            <v>180</v>
          </cell>
        </row>
        <row r="1108">
          <cell r="A1108">
            <v>1800</v>
          </cell>
          <cell r="B1108" t="str">
            <v>442002300177</v>
          </cell>
          <cell r="C1108" t="str">
            <v>442</v>
          </cell>
          <cell r="D1108" t="str">
            <v>442002</v>
          </cell>
          <cell r="E1108" t="str">
            <v>ذخيره مزاياي پايان خدمت كاركنان</v>
          </cell>
          <cell r="F1108" t="str">
            <v>ذخيره مزاياي پايان خدمت  كاركنان</v>
          </cell>
          <cell r="G1108" t="str">
            <v>300177</v>
          </cell>
          <cell r="H1108" t="str">
            <v>كاظم پور احمد</v>
          </cell>
          <cell r="P1108" t="str">
            <v>180</v>
          </cell>
        </row>
        <row r="1109">
          <cell r="A1109">
            <v>1800</v>
          </cell>
          <cell r="B1109" t="str">
            <v>442002300196</v>
          </cell>
          <cell r="C1109" t="str">
            <v>442</v>
          </cell>
          <cell r="D1109" t="str">
            <v>442002</v>
          </cell>
          <cell r="E1109" t="str">
            <v>ذخيره مزاياي پايان خدمت كاركنان</v>
          </cell>
          <cell r="F1109" t="str">
            <v>ذخيره مزاياي پايان خدمت  كاركنان</v>
          </cell>
          <cell r="G1109" t="str">
            <v>300196</v>
          </cell>
          <cell r="H1109" t="str">
            <v>حسيني سيد جواد</v>
          </cell>
          <cell r="P1109" t="str">
            <v>180</v>
          </cell>
        </row>
        <row r="1110">
          <cell r="A1110">
            <v>1800</v>
          </cell>
          <cell r="B1110" t="str">
            <v>442002300007</v>
          </cell>
          <cell r="C1110" t="str">
            <v>442</v>
          </cell>
          <cell r="D1110" t="str">
            <v>442002</v>
          </cell>
          <cell r="E1110" t="str">
            <v>ذخيره مزاياي پايان خدمت كاركنان</v>
          </cell>
          <cell r="F1110" t="str">
            <v>ذخيره مزاياي پايان خدمت  كاركنان</v>
          </cell>
          <cell r="G1110" t="str">
            <v>300007</v>
          </cell>
          <cell r="H1110" t="str">
            <v>عبدالهي خليل</v>
          </cell>
          <cell r="P1110" t="str">
            <v>180</v>
          </cell>
        </row>
        <row r="1111">
          <cell r="A1111">
            <v>1800</v>
          </cell>
          <cell r="B1111" t="str">
            <v>442002300159</v>
          </cell>
          <cell r="C1111" t="str">
            <v>442</v>
          </cell>
          <cell r="D1111" t="str">
            <v>442002</v>
          </cell>
          <cell r="E1111" t="str">
            <v>ذخيره مزاياي پايان خدمت كاركنان</v>
          </cell>
          <cell r="F1111" t="str">
            <v>ذخيره مزاياي پايان خدمت  كاركنان</v>
          </cell>
          <cell r="G1111" t="str">
            <v>300159</v>
          </cell>
          <cell r="H1111" t="str">
            <v>شيرزاده اكبر</v>
          </cell>
          <cell r="P1111" t="str">
            <v>180</v>
          </cell>
        </row>
        <row r="1112">
          <cell r="A1112">
            <v>1800</v>
          </cell>
          <cell r="B1112" t="str">
            <v>442002300234</v>
          </cell>
          <cell r="C1112" t="str">
            <v>442</v>
          </cell>
          <cell r="D1112" t="str">
            <v>442002</v>
          </cell>
          <cell r="E1112" t="str">
            <v>ذخيره مزاياي پايان خدمت كاركنان</v>
          </cell>
          <cell r="F1112" t="str">
            <v>ذخيره مزاياي پايان خدمت  كاركنان</v>
          </cell>
          <cell r="G1112" t="str">
            <v>300234</v>
          </cell>
          <cell r="H1112" t="str">
            <v>عبداله ميرشكارلو عليرضا</v>
          </cell>
          <cell r="P1112" t="str">
            <v>180</v>
          </cell>
        </row>
        <row r="1113">
          <cell r="A1113">
            <v>1800</v>
          </cell>
          <cell r="B1113" t="str">
            <v>442002300200</v>
          </cell>
          <cell r="C1113" t="str">
            <v>442</v>
          </cell>
          <cell r="D1113" t="str">
            <v>442002</v>
          </cell>
          <cell r="E1113" t="str">
            <v>ذخيره مزاياي پايان خدمت كاركنان</v>
          </cell>
          <cell r="F1113" t="str">
            <v>ذخيره مزاياي پايان خدمت  كاركنان</v>
          </cell>
          <cell r="G1113" t="str">
            <v>300200</v>
          </cell>
          <cell r="H1113" t="str">
            <v>محمد كريمي حامد</v>
          </cell>
          <cell r="P1113" t="str">
            <v>180</v>
          </cell>
        </row>
        <row r="1114">
          <cell r="A1114">
            <v>1800</v>
          </cell>
          <cell r="B1114" t="str">
            <v>442002300263</v>
          </cell>
          <cell r="C1114" t="str">
            <v>442</v>
          </cell>
          <cell r="D1114" t="str">
            <v>442002</v>
          </cell>
          <cell r="E1114" t="str">
            <v>ذخيره مزاياي پايان خدمت كاركنان</v>
          </cell>
          <cell r="F1114" t="str">
            <v>ذخيره مزاياي پايان خدمت  كاركنان</v>
          </cell>
          <cell r="G1114" t="str">
            <v>300263</v>
          </cell>
          <cell r="H1114" t="str">
            <v>خدائي محمودي رضا</v>
          </cell>
          <cell r="P1114" t="str">
            <v>180</v>
          </cell>
        </row>
        <row r="1115">
          <cell r="A1115">
            <v>1800</v>
          </cell>
          <cell r="B1115" t="str">
            <v>442002300001</v>
          </cell>
          <cell r="C1115" t="str">
            <v>442</v>
          </cell>
          <cell r="D1115" t="str">
            <v>442002</v>
          </cell>
          <cell r="E1115" t="str">
            <v>ذخيره مزاياي پايان خدمت كاركنان</v>
          </cell>
          <cell r="F1115" t="str">
            <v>ذخيره مزاياي پايان خدمت  كاركنان</v>
          </cell>
          <cell r="G1115" t="str">
            <v>300001</v>
          </cell>
          <cell r="H1115" t="str">
            <v>فتاحي رسول</v>
          </cell>
          <cell r="P1115" t="str">
            <v>180</v>
          </cell>
        </row>
        <row r="1116">
          <cell r="A1116">
            <v>1800</v>
          </cell>
          <cell r="B1116" t="str">
            <v>442002300274</v>
          </cell>
          <cell r="C1116" t="str">
            <v>442</v>
          </cell>
          <cell r="D1116" t="str">
            <v>442002</v>
          </cell>
          <cell r="E1116" t="str">
            <v>ذخيره مزاياي پايان خدمت كاركنان</v>
          </cell>
          <cell r="F1116" t="str">
            <v>ذخيره مزاياي پايان خدمت  كاركنان</v>
          </cell>
          <cell r="G1116" t="str">
            <v>300274</v>
          </cell>
          <cell r="H1116" t="str">
            <v>مومني ميرمسعود</v>
          </cell>
          <cell r="P1116" t="str">
            <v>180</v>
          </cell>
        </row>
        <row r="1117">
          <cell r="A1117">
            <v>1800</v>
          </cell>
          <cell r="B1117" t="str">
            <v>442002300264</v>
          </cell>
          <cell r="C1117" t="str">
            <v>442</v>
          </cell>
          <cell r="D1117" t="str">
            <v>442002</v>
          </cell>
          <cell r="E1117" t="str">
            <v>ذخيره مزاياي پايان خدمت كاركنان</v>
          </cell>
          <cell r="F1117" t="str">
            <v>ذخيره مزاياي پايان خدمت  كاركنان</v>
          </cell>
          <cell r="G1117" t="str">
            <v>300264</v>
          </cell>
          <cell r="H1117" t="str">
            <v>جليل پور صابرجوي حسين</v>
          </cell>
          <cell r="P1117" t="str">
            <v>180</v>
          </cell>
        </row>
        <row r="1118">
          <cell r="A1118">
            <v>1800</v>
          </cell>
          <cell r="B1118" t="str">
            <v>442002300198</v>
          </cell>
          <cell r="C1118" t="str">
            <v>442</v>
          </cell>
          <cell r="D1118" t="str">
            <v>442002</v>
          </cell>
          <cell r="E1118" t="str">
            <v>ذخيره مزاياي پايان خدمت كاركنان</v>
          </cell>
          <cell r="F1118" t="str">
            <v>ذخيره مزاياي پايان خدمت  كاركنان</v>
          </cell>
          <cell r="G1118" t="str">
            <v>300198</v>
          </cell>
          <cell r="H1118" t="str">
            <v>ميرزائي شكور</v>
          </cell>
          <cell r="P1118" t="str">
            <v>180</v>
          </cell>
        </row>
        <row r="1119">
          <cell r="A1119">
            <v>1800</v>
          </cell>
          <cell r="B1119" t="str">
            <v>442002300206</v>
          </cell>
          <cell r="C1119" t="str">
            <v>442</v>
          </cell>
          <cell r="D1119" t="str">
            <v>442002</v>
          </cell>
          <cell r="E1119" t="str">
            <v>ذخيره مزاياي پايان خدمت كاركنان</v>
          </cell>
          <cell r="F1119" t="str">
            <v>ذخيره مزاياي پايان خدمت  كاركنان</v>
          </cell>
          <cell r="G1119" t="str">
            <v>300206</v>
          </cell>
          <cell r="H1119" t="str">
            <v>كامران هزه بران محمدرضا</v>
          </cell>
          <cell r="P1119" t="str">
            <v>180</v>
          </cell>
        </row>
        <row r="1120">
          <cell r="A1120">
            <v>1800</v>
          </cell>
          <cell r="B1120" t="str">
            <v>442002300204</v>
          </cell>
          <cell r="C1120" t="str">
            <v>442</v>
          </cell>
          <cell r="D1120" t="str">
            <v>442002</v>
          </cell>
          <cell r="E1120" t="str">
            <v>ذخيره مزاياي پايان خدمت كاركنان</v>
          </cell>
          <cell r="F1120" t="str">
            <v>ذخيره مزاياي پايان خدمت  كاركنان</v>
          </cell>
          <cell r="G1120" t="str">
            <v>300204</v>
          </cell>
          <cell r="H1120" t="str">
            <v>قازانچائي جواد</v>
          </cell>
          <cell r="P1120" t="str">
            <v>180</v>
          </cell>
        </row>
        <row r="1121">
          <cell r="A1121">
            <v>1800</v>
          </cell>
          <cell r="B1121" t="str">
            <v>442002300189</v>
          </cell>
          <cell r="C1121" t="str">
            <v>442</v>
          </cell>
          <cell r="D1121" t="str">
            <v>442002</v>
          </cell>
          <cell r="E1121" t="str">
            <v>ذخيره مزاياي پايان خدمت كاركنان</v>
          </cell>
          <cell r="F1121" t="str">
            <v>ذخيره مزاياي پايان خدمت  كاركنان</v>
          </cell>
          <cell r="G1121" t="str">
            <v>300189</v>
          </cell>
          <cell r="H1121" t="str">
            <v>داناي يوسف</v>
          </cell>
          <cell r="P1121" t="str">
            <v>180</v>
          </cell>
        </row>
        <row r="1122">
          <cell r="A1122">
            <v>1800</v>
          </cell>
          <cell r="B1122" t="str">
            <v>442002300195</v>
          </cell>
          <cell r="C1122" t="str">
            <v>442</v>
          </cell>
          <cell r="D1122" t="str">
            <v>442002</v>
          </cell>
          <cell r="E1122" t="str">
            <v>ذخيره مزاياي پايان خدمت كاركنان</v>
          </cell>
          <cell r="F1122" t="str">
            <v>ذخيره مزاياي پايان خدمت  كاركنان</v>
          </cell>
          <cell r="G1122" t="str">
            <v>300195</v>
          </cell>
          <cell r="H1122" t="str">
            <v>حريري كهنموئي علي</v>
          </cell>
          <cell r="P1122" t="str">
            <v>180</v>
          </cell>
        </row>
        <row r="1123">
          <cell r="A1123">
            <v>1800</v>
          </cell>
          <cell r="B1123" t="str">
            <v>442002300247</v>
          </cell>
          <cell r="C1123" t="str">
            <v>442</v>
          </cell>
          <cell r="D1123" t="str">
            <v>442002</v>
          </cell>
          <cell r="E1123" t="str">
            <v>ذخيره مزاياي پايان خدمت كاركنان</v>
          </cell>
          <cell r="F1123" t="str">
            <v>ذخيره مزاياي پايان خدمت  كاركنان</v>
          </cell>
          <cell r="G1123" t="str">
            <v>300247</v>
          </cell>
          <cell r="H1123" t="str">
            <v>حسن زاده علي بيك كندي مطلب</v>
          </cell>
          <cell r="P1123" t="str">
            <v>180</v>
          </cell>
        </row>
        <row r="1124">
          <cell r="A1124">
            <v>1800</v>
          </cell>
          <cell r="B1124" t="str">
            <v>442002300220</v>
          </cell>
          <cell r="C1124" t="str">
            <v>442</v>
          </cell>
          <cell r="D1124" t="str">
            <v>442002</v>
          </cell>
          <cell r="E1124" t="str">
            <v>ذخيره مزاياي پايان خدمت كاركنان</v>
          </cell>
          <cell r="F1124" t="str">
            <v>ذخيره مزاياي پايان خدمت  كاركنان</v>
          </cell>
          <cell r="G1124" t="str">
            <v>300220</v>
          </cell>
          <cell r="H1124" t="str">
            <v>صحت مند قره بابا يوسف</v>
          </cell>
          <cell r="P1124" t="str">
            <v>180</v>
          </cell>
        </row>
        <row r="1125">
          <cell r="A1125">
            <v>1800</v>
          </cell>
          <cell r="B1125" t="str">
            <v>442002300216</v>
          </cell>
          <cell r="C1125" t="str">
            <v>442</v>
          </cell>
          <cell r="D1125" t="str">
            <v>442002</v>
          </cell>
          <cell r="E1125" t="str">
            <v>ذخيره مزاياي پايان خدمت كاركنان</v>
          </cell>
          <cell r="F1125" t="str">
            <v>ذخيره مزاياي پايان خدمت  كاركنان</v>
          </cell>
          <cell r="G1125" t="str">
            <v>300216</v>
          </cell>
          <cell r="H1125" t="str">
            <v>علي زاده اقبالي نژاد محمدباقر</v>
          </cell>
          <cell r="P1125" t="str">
            <v>180</v>
          </cell>
        </row>
        <row r="1126">
          <cell r="A1126">
            <v>1800</v>
          </cell>
          <cell r="B1126" t="str">
            <v>442002300253</v>
          </cell>
          <cell r="C1126" t="str">
            <v>442</v>
          </cell>
          <cell r="D1126" t="str">
            <v>442002</v>
          </cell>
          <cell r="E1126" t="str">
            <v>ذخيره مزاياي پايان خدمت كاركنان</v>
          </cell>
          <cell r="F1126" t="str">
            <v>ذخيره مزاياي پايان خدمت  كاركنان</v>
          </cell>
          <cell r="G1126" t="str">
            <v>300253</v>
          </cell>
          <cell r="H1126" t="str">
            <v>جعفريان حسن</v>
          </cell>
          <cell r="P1126" t="str">
            <v>180</v>
          </cell>
        </row>
        <row r="1127">
          <cell r="A1127">
            <v>1800</v>
          </cell>
          <cell r="B1127" t="str">
            <v>442002300199</v>
          </cell>
          <cell r="C1127" t="str">
            <v>442</v>
          </cell>
          <cell r="D1127" t="str">
            <v>442002</v>
          </cell>
          <cell r="E1127" t="str">
            <v>ذخيره مزاياي پايان خدمت كاركنان</v>
          </cell>
          <cell r="F1127" t="str">
            <v>ذخيره مزاياي پايان خدمت  كاركنان</v>
          </cell>
          <cell r="G1127" t="str">
            <v>300199</v>
          </cell>
          <cell r="H1127" t="str">
            <v>ناصح قراملكي مهدي</v>
          </cell>
          <cell r="P1127" t="str">
            <v>180</v>
          </cell>
        </row>
        <row r="1128">
          <cell r="A1128">
            <v>1800</v>
          </cell>
          <cell r="B1128" t="str">
            <v>442002300231</v>
          </cell>
          <cell r="C1128" t="str">
            <v>442</v>
          </cell>
          <cell r="D1128" t="str">
            <v>442002</v>
          </cell>
          <cell r="E1128" t="str">
            <v>ذخيره مزاياي پايان خدمت كاركنان</v>
          </cell>
          <cell r="F1128" t="str">
            <v>ذخيره مزاياي پايان خدمت  كاركنان</v>
          </cell>
          <cell r="G1128" t="str">
            <v>300231</v>
          </cell>
          <cell r="H1128" t="str">
            <v>تمدن خشكناب رضا</v>
          </cell>
          <cell r="P1128" t="str">
            <v>180</v>
          </cell>
        </row>
        <row r="1129">
          <cell r="A1129">
            <v>1800</v>
          </cell>
          <cell r="B1129" t="str">
            <v>442002300185</v>
          </cell>
          <cell r="C1129" t="str">
            <v>442</v>
          </cell>
          <cell r="D1129" t="str">
            <v>442002</v>
          </cell>
          <cell r="E1129" t="str">
            <v>ذخيره مزاياي پايان خدمت كاركنان</v>
          </cell>
          <cell r="F1129" t="str">
            <v>ذخيره مزاياي پايان خدمت  كاركنان</v>
          </cell>
          <cell r="G1129" t="str">
            <v>300185</v>
          </cell>
          <cell r="H1129" t="str">
            <v>عوني عليرضا</v>
          </cell>
          <cell r="P1129" t="str">
            <v>180</v>
          </cell>
        </row>
        <row r="1130">
          <cell r="A1130">
            <v>1800</v>
          </cell>
          <cell r="B1130" t="str">
            <v>442002300191</v>
          </cell>
          <cell r="C1130" t="str">
            <v>442</v>
          </cell>
          <cell r="D1130" t="str">
            <v>442002</v>
          </cell>
          <cell r="E1130" t="str">
            <v>ذخيره مزاياي پايان خدمت كاركنان</v>
          </cell>
          <cell r="F1130" t="str">
            <v>ذخيره مزاياي پايان خدمت  كاركنان</v>
          </cell>
          <cell r="G1130" t="str">
            <v>300191</v>
          </cell>
          <cell r="H1130" t="str">
            <v>باقر قازيار رشيد</v>
          </cell>
          <cell r="P1130" t="str">
            <v>180</v>
          </cell>
        </row>
        <row r="1131">
          <cell r="A1131">
            <v>1800</v>
          </cell>
          <cell r="B1131" t="str">
            <v>442002300214</v>
          </cell>
          <cell r="C1131" t="str">
            <v>442</v>
          </cell>
          <cell r="D1131" t="str">
            <v>442002</v>
          </cell>
          <cell r="E1131" t="str">
            <v>ذخيره مزاياي پايان خدمت كاركنان</v>
          </cell>
          <cell r="F1131" t="str">
            <v>ذخيره مزاياي پايان خدمت  كاركنان</v>
          </cell>
          <cell r="G1131" t="str">
            <v>300214</v>
          </cell>
          <cell r="H1131" t="str">
            <v>صنعتي قراملكي عليرضا</v>
          </cell>
          <cell r="P1131" t="str">
            <v>180</v>
          </cell>
        </row>
        <row r="1132">
          <cell r="A1132">
            <v>1800</v>
          </cell>
          <cell r="B1132" t="str">
            <v>442002300241</v>
          </cell>
          <cell r="C1132" t="str">
            <v>442</v>
          </cell>
          <cell r="D1132" t="str">
            <v>442002</v>
          </cell>
          <cell r="E1132" t="str">
            <v>ذخيره مزاياي پايان خدمت كاركنان</v>
          </cell>
          <cell r="F1132" t="str">
            <v>ذخيره مزاياي پايان خدمت  كاركنان</v>
          </cell>
          <cell r="G1132" t="str">
            <v>300241</v>
          </cell>
          <cell r="H1132" t="str">
            <v>همتي قراملكي عليرضا</v>
          </cell>
          <cell r="P1132" t="str">
            <v>180</v>
          </cell>
        </row>
        <row r="1133">
          <cell r="A1133">
            <v>1800</v>
          </cell>
          <cell r="B1133" t="str">
            <v>442002300205</v>
          </cell>
          <cell r="C1133" t="str">
            <v>442</v>
          </cell>
          <cell r="D1133" t="str">
            <v>442002</v>
          </cell>
          <cell r="E1133" t="str">
            <v>ذخيره مزاياي پايان خدمت كاركنان</v>
          </cell>
          <cell r="F1133" t="str">
            <v>ذخيره مزاياي پايان خدمت  كاركنان</v>
          </cell>
          <cell r="G1133" t="str">
            <v>300205</v>
          </cell>
          <cell r="H1133" t="str">
            <v>ميرفتاح زاده سيد يوسف</v>
          </cell>
          <cell r="P1133" t="str">
            <v>180</v>
          </cell>
        </row>
        <row r="1134">
          <cell r="A1134">
            <v>1800</v>
          </cell>
          <cell r="B1134" t="str">
            <v>442002300259</v>
          </cell>
          <cell r="C1134" t="str">
            <v>442</v>
          </cell>
          <cell r="D1134" t="str">
            <v>442002</v>
          </cell>
          <cell r="E1134" t="str">
            <v>ذخيره مزاياي پايان خدمت كاركنان</v>
          </cell>
          <cell r="F1134" t="str">
            <v>ذخيره مزاياي پايان خدمت  كاركنان</v>
          </cell>
          <cell r="G1134" t="str">
            <v>300259</v>
          </cell>
          <cell r="H1134" t="str">
            <v>ميلي علي</v>
          </cell>
          <cell r="P1134" t="str">
            <v>180</v>
          </cell>
        </row>
        <row r="1135">
          <cell r="A1135">
            <v>1800</v>
          </cell>
          <cell r="B1135" t="str">
            <v>442002300257</v>
          </cell>
          <cell r="C1135" t="str">
            <v>442</v>
          </cell>
          <cell r="D1135" t="str">
            <v>442002</v>
          </cell>
          <cell r="E1135" t="str">
            <v>ذخيره مزاياي پايان خدمت كاركنان</v>
          </cell>
          <cell r="F1135" t="str">
            <v>ذخيره مزاياي پايان خدمت  كاركنان</v>
          </cell>
          <cell r="G1135" t="str">
            <v>300257</v>
          </cell>
          <cell r="H1135" t="str">
            <v>برادران حسن زاده وحيد</v>
          </cell>
          <cell r="P1135" t="str">
            <v>180</v>
          </cell>
        </row>
        <row r="1136">
          <cell r="A1136">
            <v>1800</v>
          </cell>
          <cell r="B1136" t="str">
            <v>442002300248</v>
          </cell>
          <cell r="C1136" t="str">
            <v>442</v>
          </cell>
          <cell r="D1136" t="str">
            <v>442002</v>
          </cell>
          <cell r="E1136" t="str">
            <v>ذخيره مزاياي پايان خدمت كاركنان</v>
          </cell>
          <cell r="F1136" t="str">
            <v>ذخيره مزاياي پايان خدمت  كاركنان</v>
          </cell>
          <cell r="G1136" t="str">
            <v>300248</v>
          </cell>
          <cell r="H1136" t="str">
            <v>واحدي باويل محمدحسين</v>
          </cell>
          <cell r="P1136" t="str">
            <v>180</v>
          </cell>
        </row>
        <row r="1137">
          <cell r="A1137">
            <v>1800</v>
          </cell>
          <cell r="B1137" t="str">
            <v>442002300194</v>
          </cell>
          <cell r="C1137" t="str">
            <v>442</v>
          </cell>
          <cell r="D1137" t="str">
            <v>442002</v>
          </cell>
          <cell r="E1137" t="str">
            <v>ذخيره مزاياي پايان خدمت كاركنان</v>
          </cell>
          <cell r="F1137" t="str">
            <v>ذخيره مزاياي پايان خدمت  كاركنان</v>
          </cell>
          <cell r="G1137" t="str">
            <v>300194</v>
          </cell>
          <cell r="H1137" t="str">
            <v>كارگر شهرام</v>
          </cell>
          <cell r="P1137" t="str">
            <v>180</v>
          </cell>
        </row>
        <row r="1138">
          <cell r="A1138">
            <v>1800</v>
          </cell>
          <cell r="B1138" t="str">
            <v>442002300250</v>
          </cell>
          <cell r="C1138" t="str">
            <v>442</v>
          </cell>
          <cell r="D1138" t="str">
            <v>442002</v>
          </cell>
          <cell r="E1138" t="str">
            <v>ذخيره مزاياي پايان خدمت كاركنان</v>
          </cell>
          <cell r="F1138" t="str">
            <v>ذخيره مزاياي پايان خدمت  كاركنان</v>
          </cell>
          <cell r="G1138" t="str">
            <v>300250</v>
          </cell>
          <cell r="H1138" t="str">
            <v>برزگر قراملكي محمد</v>
          </cell>
          <cell r="P1138" t="str">
            <v>180</v>
          </cell>
        </row>
        <row r="1139">
          <cell r="A1139">
            <v>1800</v>
          </cell>
          <cell r="B1139" t="str">
            <v>442002300261</v>
          </cell>
          <cell r="C1139" t="str">
            <v>442</v>
          </cell>
          <cell r="D1139" t="str">
            <v>442002</v>
          </cell>
          <cell r="E1139" t="str">
            <v>ذخيره مزاياي پايان خدمت كاركنان</v>
          </cell>
          <cell r="F1139" t="str">
            <v>ذخيره مزاياي پايان خدمت  كاركنان</v>
          </cell>
          <cell r="G1139" t="str">
            <v>300261</v>
          </cell>
          <cell r="H1139" t="str">
            <v>دليري اقدم وحيد</v>
          </cell>
          <cell r="P1139" t="str">
            <v>180</v>
          </cell>
        </row>
        <row r="1140">
          <cell r="A1140">
            <v>1800</v>
          </cell>
          <cell r="B1140" t="str">
            <v>442002300240</v>
          </cell>
          <cell r="C1140" t="str">
            <v>442</v>
          </cell>
          <cell r="D1140" t="str">
            <v>442002</v>
          </cell>
          <cell r="E1140" t="str">
            <v>ذخيره مزاياي پايان خدمت كاركنان</v>
          </cell>
          <cell r="F1140" t="str">
            <v>ذخيره مزاياي پايان خدمت  كاركنان</v>
          </cell>
          <cell r="G1140" t="str">
            <v>300240</v>
          </cell>
          <cell r="H1140" t="str">
            <v>شاهد قراملكي ابوالقاسم</v>
          </cell>
          <cell r="P1140" t="str">
            <v>180</v>
          </cell>
        </row>
        <row r="1141">
          <cell r="A1141">
            <v>1800</v>
          </cell>
          <cell r="B1141" t="str">
            <v>442002300244</v>
          </cell>
          <cell r="C1141" t="str">
            <v>442</v>
          </cell>
          <cell r="D1141" t="str">
            <v>442002</v>
          </cell>
          <cell r="E1141" t="str">
            <v>ذخيره مزاياي پايان خدمت كاركنان</v>
          </cell>
          <cell r="F1141" t="str">
            <v>ذخيره مزاياي پايان خدمت  كاركنان</v>
          </cell>
          <cell r="G1141" t="str">
            <v>300244</v>
          </cell>
          <cell r="H1141" t="str">
            <v>بزمي حسن</v>
          </cell>
          <cell r="P1141" t="str">
            <v>180</v>
          </cell>
        </row>
        <row r="1142">
          <cell r="A1142">
            <v>1800</v>
          </cell>
          <cell r="B1142" t="str">
            <v>442002300260</v>
          </cell>
          <cell r="C1142" t="str">
            <v>442</v>
          </cell>
          <cell r="D1142" t="str">
            <v>442002</v>
          </cell>
          <cell r="E1142" t="str">
            <v>ذخيره مزاياي پايان خدمت كاركنان</v>
          </cell>
          <cell r="F1142" t="str">
            <v>ذخيره مزاياي پايان خدمت  كاركنان</v>
          </cell>
          <cell r="G1142" t="str">
            <v>300260</v>
          </cell>
          <cell r="H1142" t="str">
            <v>منزوي صوفياني مسعود</v>
          </cell>
          <cell r="P1142" t="str">
            <v>180</v>
          </cell>
        </row>
        <row r="1143">
          <cell r="A1143">
            <v>1800</v>
          </cell>
          <cell r="B1143" t="str">
            <v>442002300242</v>
          </cell>
          <cell r="C1143" t="str">
            <v>442</v>
          </cell>
          <cell r="D1143" t="str">
            <v>442002</v>
          </cell>
          <cell r="E1143" t="str">
            <v>ذخيره مزاياي پايان خدمت كاركنان</v>
          </cell>
          <cell r="F1143" t="str">
            <v>ذخيره مزاياي پايان خدمت  كاركنان</v>
          </cell>
          <cell r="G1143" t="str">
            <v>300242</v>
          </cell>
          <cell r="H1143" t="str">
            <v>زبردست قراملكي حسن</v>
          </cell>
          <cell r="P1143" t="str">
            <v>180</v>
          </cell>
        </row>
        <row r="1144">
          <cell r="A1144">
            <v>1800</v>
          </cell>
          <cell r="B1144" t="str">
            <v>442002300239</v>
          </cell>
          <cell r="C1144" t="str">
            <v>442</v>
          </cell>
          <cell r="D1144" t="str">
            <v>442002</v>
          </cell>
          <cell r="E1144" t="str">
            <v>ذخيره مزاياي پايان خدمت كاركنان</v>
          </cell>
          <cell r="F1144" t="str">
            <v>ذخيره مزاياي پايان خدمت  كاركنان</v>
          </cell>
          <cell r="G1144" t="str">
            <v>300239</v>
          </cell>
          <cell r="H1144" t="str">
            <v>بهرامي قراملكي محمدعلي</v>
          </cell>
          <cell r="P1144" t="str">
            <v>180</v>
          </cell>
        </row>
        <row r="1145">
          <cell r="A1145">
            <v>1800</v>
          </cell>
          <cell r="B1145" t="str">
            <v>442002300249</v>
          </cell>
          <cell r="C1145" t="str">
            <v>442</v>
          </cell>
          <cell r="D1145" t="str">
            <v>442002</v>
          </cell>
          <cell r="E1145" t="str">
            <v>ذخيره مزاياي پايان خدمت كاركنان</v>
          </cell>
          <cell r="F1145" t="str">
            <v>ذخيره مزاياي پايان خدمت  كاركنان</v>
          </cell>
          <cell r="G1145" t="str">
            <v>300249</v>
          </cell>
          <cell r="H1145" t="str">
            <v>آقاداداش كرامتي داود</v>
          </cell>
          <cell r="P1145" t="str">
            <v>180</v>
          </cell>
        </row>
        <row r="1146">
          <cell r="A1146">
            <v>1800</v>
          </cell>
          <cell r="B1146" t="str">
            <v>442002300225</v>
          </cell>
          <cell r="C1146" t="str">
            <v>442</v>
          </cell>
          <cell r="D1146" t="str">
            <v>442002</v>
          </cell>
          <cell r="E1146" t="str">
            <v>ذخيره مزاياي پايان خدمت كاركنان</v>
          </cell>
          <cell r="F1146" t="str">
            <v>ذخيره مزاياي پايان خدمت  كاركنان</v>
          </cell>
          <cell r="G1146" t="str">
            <v>300225</v>
          </cell>
          <cell r="H1146" t="str">
            <v>نيك پور رسول</v>
          </cell>
          <cell r="P1146" t="str">
            <v>180</v>
          </cell>
        </row>
        <row r="1147">
          <cell r="A1147">
            <v>1800</v>
          </cell>
          <cell r="B1147" t="str">
            <v>442002300226</v>
          </cell>
          <cell r="C1147" t="str">
            <v>442</v>
          </cell>
          <cell r="D1147" t="str">
            <v>442002</v>
          </cell>
          <cell r="E1147" t="str">
            <v>ذخيره مزاياي پايان خدمت كاركنان</v>
          </cell>
          <cell r="F1147" t="str">
            <v>ذخيره مزاياي پايان خدمت  كاركنان</v>
          </cell>
          <cell r="G1147" t="str">
            <v>300226</v>
          </cell>
          <cell r="H1147" t="str">
            <v>طاهباز هادي</v>
          </cell>
          <cell r="P1147" t="str">
            <v>180</v>
          </cell>
        </row>
        <row r="1148">
          <cell r="A1148">
            <v>1800</v>
          </cell>
          <cell r="B1148" t="str">
            <v>442002300210</v>
          </cell>
          <cell r="C1148" t="str">
            <v>442</v>
          </cell>
          <cell r="D1148" t="str">
            <v>442002</v>
          </cell>
          <cell r="E1148" t="str">
            <v>ذخيره مزاياي پايان خدمت كاركنان</v>
          </cell>
          <cell r="F1148" t="str">
            <v>ذخيره مزاياي پايان خدمت  كاركنان</v>
          </cell>
          <cell r="G1148" t="str">
            <v>300210</v>
          </cell>
          <cell r="H1148" t="str">
            <v>احمدي نژاد مجيد</v>
          </cell>
          <cell r="P1148" t="str">
            <v>180</v>
          </cell>
        </row>
        <row r="1149">
          <cell r="A1149">
            <v>1800</v>
          </cell>
          <cell r="B1149" t="str">
            <v>442002300245</v>
          </cell>
          <cell r="C1149" t="str">
            <v>442</v>
          </cell>
          <cell r="D1149" t="str">
            <v>442002</v>
          </cell>
          <cell r="E1149" t="str">
            <v>ذخيره مزاياي پايان خدمت كاركنان</v>
          </cell>
          <cell r="F1149" t="str">
            <v>ذخيره مزاياي پايان خدمت  كاركنان</v>
          </cell>
          <cell r="G1149" t="str">
            <v>300245</v>
          </cell>
          <cell r="H1149" t="str">
            <v>غفاري افشرد كريم</v>
          </cell>
          <cell r="P1149" t="str">
            <v>180</v>
          </cell>
        </row>
        <row r="1150">
          <cell r="A1150">
            <v>1800</v>
          </cell>
          <cell r="B1150" t="str">
            <v>442002300219</v>
          </cell>
          <cell r="C1150" t="str">
            <v>442</v>
          </cell>
          <cell r="D1150" t="str">
            <v>442002</v>
          </cell>
          <cell r="E1150" t="str">
            <v>ذخيره مزاياي پايان خدمت كاركنان</v>
          </cell>
          <cell r="F1150" t="str">
            <v>ذخيره مزاياي پايان خدمت  كاركنان</v>
          </cell>
          <cell r="G1150" t="str">
            <v>300219</v>
          </cell>
          <cell r="H1150" t="str">
            <v>سلماني كريم</v>
          </cell>
          <cell r="P1150" t="str">
            <v>180</v>
          </cell>
        </row>
        <row r="1151">
          <cell r="A1151">
            <v>1800</v>
          </cell>
          <cell r="B1151" t="str">
            <v>442002300311</v>
          </cell>
          <cell r="C1151" t="str">
            <v>442</v>
          </cell>
          <cell r="D1151" t="str">
            <v>442002</v>
          </cell>
          <cell r="E1151" t="str">
            <v>ذخيره مزاياي پايان خدمت كاركنان</v>
          </cell>
          <cell r="F1151" t="str">
            <v>ذخيره مزاياي پايان خدمت  كاركنان</v>
          </cell>
          <cell r="G1151" t="str">
            <v>300311</v>
          </cell>
          <cell r="H1151" t="str">
            <v>فيروزي رسول</v>
          </cell>
          <cell r="P1151" t="str">
            <v>180</v>
          </cell>
        </row>
        <row r="1152">
          <cell r="A1152">
            <v>1800</v>
          </cell>
          <cell r="B1152" t="str">
            <v>442002300223</v>
          </cell>
          <cell r="C1152" t="str">
            <v>442</v>
          </cell>
          <cell r="D1152" t="str">
            <v>442002</v>
          </cell>
          <cell r="E1152" t="str">
            <v>ذخيره مزاياي پايان خدمت كاركنان</v>
          </cell>
          <cell r="F1152" t="str">
            <v>ذخيره مزاياي پايان خدمت  كاركنان</v>
          </cell>
          <cell r="G1152" t="str">
            <v>300223</v>
          </cell>
          <cell r="H1152" t="str">
            <v>حسيني ميرصمد</v>
          </cell>
          <cell r="P1152" t="str">
            <v>180</v>
          </cell>
        </row>
        <row r="1153">
          <cell r="A1153">
            <v>1800</v>
          </cell>
          <cell r="B1153" t="str">
            <v>442002300222</v>
          </cell>
          <cell r="C1153" t="str">
            <v>442</v>
          </cell>
          <cell r="D1153" t="str">
            <v>442002</v>
          </cell>
          <cell r="E1153" t="str">
            <v>ذخيره مزاياي پايان خدمت كاركنان</v>
          </cell>
          <cell r="F1153" t="str">
            <v>ذخيره مزاياي پايان خدمت  كاركنان</v>
          </cell>
          <cell r="G1153" t="str">
            <v>300222</v>
          </cell>
          <cell r="H1153" t="str">
            <v>شكري احمد</v>
          </cell>
          <cell r="P1153" t="str">
            <v>180</v>
          </cell>
        </row>
        <row r="1154">
          <cell r="A1154">
            <v>1800</v>
          </cell>
          <cell r="B1154" t="str">
            <v>442002300201</v>
          </cell>
          <cell r="C1154" t="str">
            <v>442</v>
          </cell>
          <cell r="D1154" t="str">
            <v>442002</v>
          </cell>
          <cell r="E1154" t="str">
            <v>ذخيره مزاياي پايان خدمت كاركنان</v>
          </cell>
          <cell r="F1154" t="str">
            <v>ذخيره مزاياي پايان خدمت  كاركنان</v>
          </cell>
          <cell r="G1154" t="str">
            <v>300201</v>
          </cell>
          <cell r="H1154" t="str">
            <v>حسين زاده فرد سجاد</v>
          </cell>
          <cell r="P1154" t="str">
            <v>180</v>
          </cell>
        </row>
        <row r="1155">
          <cell r="A1155">
            <v>1800</v>
          </cell>
          <cell r="B1155" t="str">
            <v>442002300211</v>
          </cell>
          <cell r="C1155" t="str">
            <v>442</v>
          </cell>
          <cell r="D1155" t="str">
            <v>442002</v>
          </cell>
          <cell r="E1155" t="str">
            <v>ذخيره مزاياي پايان خدمت كاركنان</v>
          </cell>
          <cell r="F1155" t="str">
            <v>ذخيره مزاياي پايان خدمت  كاركنان</v>
          </cell>
          <cell r="G1155" t="str">
            <v>300211</v>
          </cell>
          <cell r="H1155" t="str">
            <v>جعفرنژاد عليرضا</v>
          </cell>
          <cell r="P1155" t="str">
            <v>180</v>
          </cell>
        </row>
        <row r="1156">
          <cell r="A1156">
            <v>1800</v>
          </cell>
          <cell r="B1156" t="str">
            <v>442002300224</v>
          </cell>
          <cell r="C1156" t="str">
            <v>442</v>
          </cell>
          <cell r="D1156" t="str">
            <v>442002</v>
          </cell>
          <cell r="E1156" t="str">
            <v>ذخيره مزاياي پايان خدمت كاركنان</v>
          </cell>
          <cell r="F1156" t="str">
            <v>ذخيره مزاياي پايان خدمت  كاركنان</v>
          </cell>
          <cell r="G1156" t="str">
            <v>300224</v>
          </cell>
          <cell r="H1156" t="str">
            <v>زنده شعر بهمن</v>
          </cell>
          <cell r="P1156" t="str">
            <v>180</v>
          </cell>
        </row>
        <row r="1157">
          <cell r="A1157">
            <v>1800</v>
          </cell>
          <cell r="B1157" t="str">
            <v>442002300230</v>
          </cell>
          <cell r="C1157" t="str">
            <v>442</v>
          </cell>
          <cell r="D1157" t="str">
            <v>442002</v>
          </cell>
          <cell r="E1157" t="str">
            <v>ذخيره مزاياي پايان خدمت كاركنان</v>
          </cell>
          <cell r="F1157" t="str">
            <v>ذخيره مزاياي پايان خدمت  كاركنان</v>
          </cell>
          <cell r="G1157" t="str">
            <v>300230</v>
          </cell>
          <cell r="H1157" t="str">
            <v>ابراهيمي حامد صمد</v>
          </cell>
          <cell r="P1157" t="str">
            <v>180</v>
          </cell>
        </row>
        <row r="1158">
          <cell r="A1158">
            <v>1800</v>
          </cell>
          <cell r="B1158" t="str">
            <v>442002300238</v>
          </cell>
          <cell r="C1158" t="str">
            <v>442</v>
          </cell>
          <cell r="D1158" t="str">
            <v>442002</v>
          </cell>
          <cell r="E1158" t="str">
            <v>ذخيره مزاياي پايان خدمت كاركنان</v>
          </cell>
          <cell r="F1158" t="str">
            <v>ذخيره مزاياي پايان خدمت  كاركنان</v>
          </cell>
          <cell r="G1158" t="str">
            <v>300238</v>
          </cell>
          <cell r="H1158" t="str">
            <v>شكوهي لله لو علي</v>
          </cell>
          <cell r="P1158" t="str">
            <v>180</v>
          </cell>
        </row>
        <row r="1159">
          <cell r="A1159">
            <v>1800</v>
          </cell>
          <cell r="B1159" t="str">
            <v>442002300251</v>
          </cell>
          <cell r="C1159" t="str">
            <v>442</v>
          </cell>
          <cell r="D1159" t="str">
            <v>442002</v>
          </cell>
          <cell r="E1159" t="str">
            <v>ذخيره مزاياي پايان خدمت كاركنان</v>
          </cell>
          <cell r="F1159" t="str">
            <v>ذخيره مزاياي پايان خدمت  كاركنان</v>
          </cell>
          <cell r="G1159" t="str">
            <v>300251</v>
          </cell>
          <cell r="H1159" t="str">
            <v>تبرخي تبريزي فرهاد</v>
          </cell>
          <cell r="P1159" t="str">
            <v>180</v>
          </cell>
        </row>
        <row r="1160">
          <cell r="A1160">
            <v>1800</v>
          </cell>
          <cell r="B1160" t="str">
            <v>442002300252</v>
          </cell>
          <cell r="C1160" t="str">
            <v>442</v>
          </cell>
          <cell r="D1160" t="str">
            <v>442002</v>
          </cell>
          <cell r="E1160" t="str">
            <v>ذخيره مزاياي پايان خدمت كاركنان</v>
          </cell>
          <cell r="F1160" t="str">
            <v>ذخيره مزاياي پايان خدمت  كاركنان</v>
          </cell>
          <cell r="G1160" t="str">
            <v>300252</v>
          </cell>
          <cell r="H1160" t="str">
            <v>رنجبران عين الدين محمدرضا</v>
          </cell>
          <cell r="P1160" t="str">
            <v>180</v>
          </cell>
        </row>
        <row r="1161">
          <cell r="A1161">
            <v>1800</v>
          </cell>
          <cell r="B1161" t="str">
            <v>442002300305</v>
          </cell>
          <cell r="C1161" t="str">
            <v>442</v>
          </cell>
          <cell r="D1161" t="str">
            <v>442002</v>
          </cell>
          <cell r="E1161" t="str">
            <v>ذخيره مزاياي پايان خدمت كاركنان</v>
          </cell>
          <cell r="F1161" t="str">
            <v>ذخيره مزاياي پايان خدمت  كاركنان</v>
          </cell>
          <cell r="G1161" t="str">
            <v>300305</v>
          </cell>
          <cell r="H1161" t="str">
            <v>خضرلوي اقدم رضا</v>
          </cell>
          <cell r="P1161" t="str">
            <v>180</v>
          </cell>
        </row>
        <row r="1162">
          <cell r="A1162">
            <v>1800</v>
          </cell>
          <cell r="B1162" t="str">
            <v>442002300215</v>
          </cell>
          <cell r="C1162" t="str">
            <v>442</v>
          </cell>
          <cell r="D1162" t="str">
            <v>442002</v>
          </cell>
          <cell r="E1162" t="str">
            <v>ذخيره مزاياي پايان خدمت كاركنان</v>
          </cell>
          <cell r="F1162" t="str">
            <v>ذخيره مزاياي پايان خدمت  كاركنان</v>
          </cell>
          <cell r="G1162" t="str">
            <v>300215</v>
          </cell>
          <cell r="H1162" t="str">
            <v>هژبر جواد</v>
          </cell>
          <cell r="P1162" t="str">
            <v>180</v>
          </cell>
        </row>
        <row r="1163">
          <cell r="A1163">
            <v>1800</v>
          </cell>
          <cell r="B1163" t="str">
            <v>442002300306</v>
          </cell>
          <cell r="C1163" t="str">
            <v>442</v>
          </cell>
          <cell r="D1163" t="str">
            <v>442002</v>
          </cell>
          <cell r="E1163" t="str">
            <v>ذخيره مزاياي پايان خدمت كاركنان</v>
          </cell>
          <cell r="F1163" t="str">
            <v>ذخيره مزاياي پايان خدمت  كاركنان</v>
          </cell>
          <cell r="G1163" t="str">
            <v>300306</v>
          </cell>
          <cell r="H1163" t="str">
            <v>نوري بهروز</v>
          </cell>
          <cell r="P1163" t="str">
            <v>180</v>
          </cell>
        </row>
        <row r="1164">
          <cell r="A1164">
            <v>1800</v>
          </cell>
          <cell r="B1164" t="str">
            <v>442002300298</v>
          </cell>
          <cell r="C1164" t="str">
            <v>442</v>
          </cell>
          <cell r="D1164" t="str">
            <v>442002</v>
          </cell>
          <cell r="E1164" t="str">
            <v>ذخيره مزاياي پايان خدمت كاركنان</v>
          </cell>
          <cell r="F1164" t="str">
            <v>ذخيره مزاياي پايان خدمت  كاركنان</v>
          </cell>
          <cell r="G1164" t="str">
            <v>300298</v>
          </cell>
          <cell r="H1164" t="str">
            <v>جبرئيلي اميد</v>
          </cell>
          <cell r="P1164" t="str">
            <v>180</v>
          </cell>
        </row>
        <row r="1165">
          <cell r="A1165">
            <v>1800</v>
          </cell>
          <cell r="B1165" t="str">
            <v>442002300307</v>
          </cell>
          <cell r="C1165" t="str">
            <v>442</v>
          </cell>
          <cell r="D1165" t="str">
            <v>442002</v>
          </cell>
          <cell r="E1165" t="str">
            <v>ذخيره مزاياي پايان خدمت كاركنان</v>
          </cell>
          <cell r="F1165" t="str">
            <v>ذخيره مزاياي پايان خدمت  كاركنان</v>
          </cell>
          <cell r="G1165" t="str">
            <v>300307</v>
          </cell>
          <cell r="H1165" t="str">
            <v>سعيدي قراملكي حسين</v>
          </cell>
          <cell r="P1165" t="str">
            <v>180</v>
          </cell>
        </row>
        <row r="1166">
          <cell r="A1166">
            <v>1800</v>
          </cell>
          <cell r="B1166" t="str">
            <v>442002300256</v>
          </cell>
          <cell r="C1166" t="str">
            <v>442</v>
          </cell>
          <cell r="D1166" t="str">
            <v>442002</v>
          </cell>
          <cell r="E1166" t="str">
            <v>ذخيره مزاياي پايان خدمت كاركنان</v>
          </cell>
          <cell r="F1166" t="str">
            <v>ذخيره مزاياي پايان خدمت  كاركنان</v>
          </cell>
          <cell r="G1166" t="str">
            <v>300256</v>
          </cell>
          <cell r="H1166" t="str">
            <v>نادري بركجه پرويز</v>
          </cell>
          <cell r="P1166" t="str">
            <v>180</v>
          </cell>
        </row>
        <row r="1167">
          <cell r="A1167">
            <v>1800</v>
          </cell>
          <cell r="B1167" t="str">
            <v>442002300262</v>
          </cell>
          <cell r="C1167" t="str">
            <v>442</v>
          </cell>
          <cell r="D1167" t="str">
            <v>442002</v>
          </cell>
          <cell r="E1167" t="str">
            <v>ذخيره مزاياي پايان خدمت كاركنان</v>
          </cell>
          <cell r="F1167" t="str">
            <v>ذخيره مزاياي پايان خدمت  كاركنان</v>
          </cell>
          <cell r="G1167" t="str">
            <v>300262</v>
          </cell>
          <cell r="H1167" t="str">
            <v>عزت پور نقاره كوب آيدين</v>
          </cell>
          <cell r="P1167" t="str">
            <v>180</v>
          </cell>
        </row>
        <row r="1168">
          <cell r="A1168">
            <v>1800</v>
          </cell>
          <cell r="B1168" t="str">
            <v>442002300271</v>
          </cell>
          <cell r="C1168" t="str">
            <v>442</v>
          </cell>
          <cell r="D1168" t="str">
            <v>442002</v>
          </cell>
          <cell r="E1168" t="str">
            <v>ذخيره مزاياي پايان خدمت كاركنان</v>
          </cell>
          <cell r="F1168" t="str">
            <v>ذخيره مزاياي پايان خدمت  كاركنان</v>
          </cell>
          <cell r="G1168" t="str">
            <v>300271</v>
          </cell>
          <cell r="H1168" t="str">
            <v>واحدي باويل مهدي</v>
          </cell>
          <cell r="P1168" t="str">
            <v>180</v>
          </cell>
        </row>
        <row r="1169">
          <cell r="A1169">
            <v>1800</v>
          </cell>
          <cell r="B1169" t="str">
            <v>442002300304</v>
          </cell>
          <cell r="C1169" t="str">
            <v>442</v>
          </cell>
          <cell r="D1169" t="str">
            <v>442002</v>
          </cell>
          <cell r="E1169" t="str">
            <v>ذخيره مزاياي پايان خدمت كاركنان</v>
          </cell>
          <cell r="F1169" t="str">
            <v>ذخيره مزاياي پايان خدمت  كاركنان</v>
          </cell>
          <cell r="G1169" t="str">
            <v>300304</v>
          </cell>
          <cell r="H1169" t="str">
            <v>محمد نژاد سعيد</v>
          </cell>
          <cell r="P1169" t="str">
            <v>180</v>
          </cell>
        </row>
        <row r="1170">
          <cell r="A1170">
            <v>1800</v>
          </cell>
          <cell r="B1170" t="str">
            <v>442002300254</v>
          </cell>
          <cell r="C1170" t="str">
            <v>442</v>
          </cell>
          <cell r="D1170" t="str">
            <v>442002</v>
          </cell>
          <cell r="E1170" t="str">
            <v>ذخيره مزاياي پايان خدمت كاركنان</v>
          </cell>
          <cell r="F1170" t="str">
            <v>ذخيره مزاياي پايان خدمت  كاركنان</v>
          </cell>
          <cell r="G1170" t="str">
            <v>300254</v>
          </cell>
          <cell r="H1170" t="str">
            <v>زمانلو مهدي</v>
          </cell>
          <cell r="P1170" t="str">
            <v>180</v>
          </cell>
        </row>
        <row r="1171">
          <cell r="A1171">
            <v>1800</v>
          </cell>
          <cell r="B1171" t="str">
            <v>442002300308</v>
          </cell>
          <cell r="C1171" t="str">
            <v>442</v>
          </cell>
          <cell r="D1171" t="str">
            <v>442002</v>
          </cell>
          <cell r="E1171" t="str">
            <v>ذخيره مزاياي پايان خدمت كاركنان</v>
          </cell>
          <cell r="F1171" t="str">
            <v>ذخيره مزاياي پايان خدمت  كاركنان</v>
          </cell>
          <cell r="G1171" t="str">
            <v>300308</v>
          </cell>
          <cell r="H1171" t="str">
            <v>شاه قاسمي مهرداد</v>
          </cell>
          <cell r="P1171" t="str">
            <v>180</v>
          </cell>
        </row>
        <row r="1172">
          <cell r="A1172">
            <v>1800</v>
          </cell>
          <cell r="B1172" t="str">
            <v>442002300310</v>
          </cell>
          <cell r="C1172" t="str">
            <v>442</v>
          </cell>
          <cell r="D1172" t="str">
            <v>442002</v>
          </cell>
          <cell r="E1172" t="str">
            <v>ذخيره مزاياي پايان خدمت كاركنان</v>
          </cell>
          <cell r="F1172" t="str">
            <v>ذخيره مزاياي پايان خدمت  كاركنان</v>
          </cell>
          <cell r="G1172" t="str">
            <v>300310</v>
          </cell>
          <cell r="H1172" t="str">
            <v>نوري مسعود</v>
          </cell>
          <cell r="P1172" t="str">
            <v>180</v>
          </cell>
        </row>
        <row r="1173">
          <cell r="A1173">
            <v>1800</v>
          </cell>
          <cell r="B1173" t="str">
            <v>442002300314</v>
          </cell>
          <cell r="C1173" t="str">
            <v>442</v>
          </cell>
          <cell r="D1173" t="str">
            <v>442002</v>
          </cell>
          <cell r="E1173" t="str">
            <v>ذخيره مزاياي پايان خدمت كاركنان</v>
          </cell>
          <cell r="F1173" t="str">
            <v>ذخيره مزاياي پايان خدمت  كاركنان</v>
          </cell>
          <cell r="G1173" t="str">
            <v>300314</v>
          </cell>
          <cell r="H1173" t="str">
            <v>صالح زاده احد</v>
          </cell>
          <cell r="P1173" t="str">
            <v>180</v>
          </cell>
        </row>
        <row r="1174">
          <cell r="A1174">
            <v>1800</v>
          </cell>
          <cell r="B1174" t="str">
            <v>442002300312</v>
          </cell>
          <cell r="C1174" t="str">
            <v>442</v>
          </cell>
          <cell r="D1174" t="str">
            <v>442002</v>
          </cell>
          <cell r="E1174" t="str">
            <v>ذخيره مزاياي پايان خدمت كاركنان</v>
          </cell>
          <cell r="F1174" t="str">
            <v>ذخيره مزاياي پايان خدمت  كاركنان</v>
          </cell>
          <cell r="G1174" t="str">
            <v>300312</v>
          </cell>
          <cell r="H1174" t="str">
            <v>غنيمتي محمد</v>
          </cell>
          <cell r="P1174" t="str">
            <v>180</v>
          </cell>
        </row>
        <row r="1175">
          <cell r="A1175">
            <v>1800</v>
          </cell>
          <cell r="B1175" t="str">
            <v>442002300313</v>
          </cell>
          <cell r="C1175" t="str">
            <v>442</v>
          </cell>
          <cell r="D1175" t="str">
            <v>442002</v>
          </cell>
          <cell r="E1175" t="str">
            <v>ذخيره مزاياي پايان خدمت كاركنان</v>
          </cell>
          <cell r="F1175" t="str">
            <v>ذخيره مزاياي پايان خدمت  كاركنان</v>
          </cell>
          <cell r="G1175" t="str">
            <v>300313</v>
          </cell>
          <cell r="H1175" t="str">
            <v>ايران زاد محمدهادي</v>
          </cell>
          <cell r="P1175" t="str">
            <v>180</v>
          </cell>
        </row>
        <row r="1176">
          <cell r="A1176">
            <v>1800</v>
          </cell>
          <cell r="B1176" t="str">
            <v>442002300319</v>
          </cell>
          <cell r="C1176" t="str">
            <v>442</v>
          </cell>
          <cell r="D1176" t="str">
            <v>442002</v>
          </cell>
          <cell r="E1176" t="str">
            <v>ذخيره مزاياي پايان خدمت كاركنان</v>
          </cell>
          <cell r="F1176" t="str">
            <v>ذخيره مزاياي پايان خدمت  كاركنان</v>
          </cell>
          <cell r="G1176" t="str">
            <v>300319</v>
          </cell>
          <cell r="H1176" t="str">
            <v>پيماني امير</v>
          </cell>
          <cell r="P1176" t="str">
            <v>180</v>
          </cell>
        </row>
        <row r="1177">
          <cell r="A1177">
            <v>1800</v>
          </cell>
          <cell r="B1177" t="str">
            <v>442002300315</v>
          </cell>
          <cell r="C1177" t="str">
            <v>442</v>
          </cell>
          <cell r="D1177" t="str">
            <v>442002</v>
          </cell>
          <cell r="E1177" t="str">
            <v>ذخيره مزاياي پايان خدمت كاركنان</v>
          </cell>
          <cell r="F1177" t="str">
            <v>ذخيره مزاياي پايان خدمت  كاركنان</v>
          </cell>
          <cell r="G1177" t="str">
            <v>300315</v>
          </cell>
          <cell r="H1177" t="str">
            <v>زينالي علي</v>
          </cell>
          <cell r="P1177" t="str">
            <v>180</v>
          </cell>
        </row>
        <row r="1178">
          <cell r="A1178">
            <v>1800</v>
          </cell>
          <cell r="B1178" t="str">
            <v>442002300033</v>
          </cell>
          <cell r="C1178" t="str">
            <v>442</v>
          </cell>
          <cell r="D1178" t="str">
            <v>442002</v>
          </cell>
          <cell r="E1178" t="str">
            <v>ذخيره مزاياي پايان خدمت كاركنان</v>
          </cell>
          <cell r="F1178" t="str">
            <v>ذخيره مزاياي پايان خدمت  كاركنان</v>
          </cell>
          <cell r="G1178" t="str">
            <v>300033</v>
          </cell>
          <cell r="H1178" t="str">
            <v>احمد زاده حمامي رضا</v>
          </cell>
          <cell r="P1178" t="str">
            <v>180</v>
          </cell>
        </row>
        <row r="1179">
          <cell r="A1179">
            <v>1900</v>
          </cell>
          <cell r="B1179" t="str">
            <v>550001101026</v>
          </cell>
          <cell r="C1179" t="str">
            <v>550</v>
          </cell>
          <cell r="D1179" t="str">
            <v>550001</v>
          </cell>
          <cell r="E1179" t="str">
            <v>سرمايه</v>
          </cell>
          <cell r="F1179" t="str">
            <v>سرمايه ثبت شده</v>
          </cell>
          <cell r="G1179" t="str">
            <v>101026</v>
          </cell>
          <cell r="H1179" t="str">
            <v>شرکت سايپا</v>
          </cell>
          <cell r="P1179" t="str">
            <v>190</v>
          </cell>
        </row>
        <row r="1180">
          <cell r="A1180">
            <v>1901</v>
          </cell>
          <cell r="B1180" t="str">
            <v>550001101220</v>
          </cell>
          <cell r="C1180" t="str">
            <v>550</v>
          </cell>
          <cell r="D1180" t="str">
            <v>550001</v>
          </cell>
          <cell r="E1180" t="str">
            <v>سرمايه</v>
          </cell>
          <cell r="F1180" t="str">
            <v>سرمايه ثبت شده</v>
          </cell>
          <cell r="G1180" t="str">
            <v>101220</v>
          </cell>
          <cell r="H1180" t="str">
            <v>سازمان گسترش ونوسازي صنايع ايران</v>
          </cell>
          <cell r="P1180" t="str">
            <v>190</v>
          </cell>
        </row>
        <row r="1181">
          <cell r="A1181">
            <v>20</v>
          </cell>
          <cell r="B1181" t="str">
            <v>551001</v>
          </cell>
          <cell r="C1181" t="str">
            <v>551</v>
          </cell>
          <cell r="D1181" t="str">
            <v>551001</v>
          </cell>
          <cell r="E1181" t="str">
            <v>اندوخته ها</v>
          </cell>
          <cell r="F1181" t="str">
            <v>اندوخته قانوني</v>
          </cell>
          <cell r="G1181" t="str">
            <v/>
          </cell>
          <cell r="H1181" t="str">
            <v/>
          </cell>
          <cell r="P1181" t="str">
            <v>20</v>
          </cell>
        </row>
        <row r="1182">
          <cell r="A1182">
            <v>121</v>
          </cell>
          <cell r="B1182" t="str">
            <v>553001</v>
          </cell>
          <cell r="C1182" t="str">
            <v>553</v>
          </cell>
          <cell r="D1182" t="str">
            <v>553001</v>
          </cell>
          <cell r="E1182" t="str">
            <v>سود(زيان)انباشته</v>
          </cell>
          <cell r="F1182" t="str">
            <v>سود و يا زيان سنوات قبل</v>
          </cell>
          <cell r="G1182" t="str">
            <v/>
          </cell>
          <cell r="H1182" t="str">
            <v/>
          </cell>
          <cell r="P1182" t="str">
            <v>121</v>
          </cell>
        </row>
        <row r="1183">
          <cell r="A1183" t="str">
            <v>كد را وارد كنيد</v>
          </cell>
          <cell r="B1183" t="str">
            <v>556001000833</v>
          </cell>
          <cell r="C1183" t="str">
            <v>556</v>
          </cell>
          <cell r="D1183" t="str">
            <v>556001</v>
          </cell>
          <cell r="E1183" t="str">
            <v>مازاد ناشي از تجديد ارزيابي دارائيهاي ثابت</v>
          </cell>
          <cell r="F1183" t="str">
            <v>مازاد ناشي از تجديد ارزيابي زمين</v>
          </cell>
          <cell r="G1183" t="str">
            <v>000833</v>
          </cell>
          <cell r="H1183" t="str">
            <v>زمين</v>
          </cell>
          <cell r="P1183" t="str">
            <v xml:space="preserve">كد </v>
          </cell>
        </row>
        <row r="1184">
          <cell r="A1184">
            <v>2100</v>
          </cell>
          <cell r="B1184" t="str">
            <v>660001000001</v>
          </cell>
          <cell r="C1184" t="str">
            <v>660</v>
          </cell>
          <cell r="D1184" t="str">
            <v>660001</v>
          </cell>
          <cell r="E1184" t="str">
            <v>فروش و درآمد حاصل ازارائه خدمات</v>
          </cell>
          <cell r="F1184" t="str">
            <v>فروش قطعات خودرو</v>
          </cell>
          <cell r="G1184" t="str">
            <v>000001</v>
          </cell>
          <cell r="H1184" t="str">
            <v>كليپر پرايد</v>
          </cell>
          <cell r="P1184" t="str">
            <v>210</v>
          </cell>
        </row>
        <row r="1185">
          <cell r="A1185">
            <v>2102</v>
          </cell>
          <cell r="B1185" t="str">
            <v>660001000003</v>
          </cell>
          <cell r="C1185" t="str">
            <v>660</v>
          </cell>
          <cell r="D1185" t="str">
            <v>660001</v>
          </cell>
          <cell r="E1185" t="str">
            <v>فروش و درآمد حاصل ازارائه خدمات</v>
          </cell>
          <cell r="F1185" t="str">
            <v>فروش قطعات خودرو</v>
          </cell>
          <cell r="G1185" t="str">
            <v>000003</v>
          </cell>
          <cell r="H1185" t="str">
            <v>اكسل عقب نيسان(كفشك)</v>
          </cell>
          <cell r="P1185" t="str">
            <v>210</v>
          </cell>
        </row>
        <row r="1186">
          <cell r="A1186">
            <v>2101</v>
          </cell>
          <cell r="B1186" t="str">
            <v>660001000002</v>
          </cell>
          <cell r="C1186" t="str">
            <v>660</v>
          </cell>
          <cell r="D1186" t="str">
            <v>660001</v>
          </cell>
          <cell r="E1186" t="str">
            <v>فروش و درآمد حاصل ازارائه خدمات</v>
          </cell>
          <cell r="F1186" t="str">
            <v>فروش قطعات خودرو</v>
          </cell>
          <cell r="G1186" t="str">
            <v>000002</v>
          </cell>
          <cell r="H1186" t="str">
            <v>اكسل جلو نيسان</v>
          </cell>
          <cell r="P1186" t="str">
            <v>210</v>
          </cell>
        </row>
        <row r="1187">
          <cell r="A1187">
            <v>2103</v>
          </cell>
          <cell r="B1187" t="str">
            <v>660001000005</v>
          </cell>
          <cell r="C1187" t="str">
            <v>660</v>
          </cell>
          <cell r="D1187" t="str">
            <v>660001</v>
          </cell>
          <cell r="E1187" t="str">
            <v>فروش و درآمد حاصل ازارائه خدمات</v>
          </cell>
          <cell r="F1187" t="str">
            <v>فروش قطعات خودرو</v>
          </cell>
          <cell r="G1187" t="str">
            <v>000005</v>
          </cell>
          <cell r="H1187" t="str">
            <v>قيفي نيسان</v>
          </cell>
          <cell r="P1187" t="str">
            <v>210</v>
          </cell>
        </row>
        <row r="1188">
          <cell r="A1188">
            <v>2130</v>
          </cell>
          <cell r="B1188" t="str">
            <v>660001000007</v>
          </cell>
          <cell r="C1188" t="str">
            <v>660</v>
          </cell>
          <cell r="D1188" t="str">
            <v>660001</v>
          </cell>
          <cell r="E1188" t="str">
            <v>فروش و درآمد حاصل ازارائه خدمات</v>
          </cell>
          <cell r="F1188" t="str">
            <v>فروش قطعات خودرو</v>
          </cell>
          <cell r="G1188" t="str">
            <v>000007</v>
          </cell>
          <cell r="H1188" t="str">
            <v>ساير قطعات خودرو</v>
          </cell>
          <cell r="P1188" t="str">
            <v>213</v>
          </cell>
        </row>
        <row r="1189">
          <cell r="A1189">
            <v>2104</v>
          </cell>
          <cell r="B1189" t="str">
            <v>660001000006</v>
          </cell>
          <cell r="C1189" t="str">
            <v>660</v>
          </cell>
          <cell r="D1189" t="str">
            <v>660001</v>
          </cell>
          <cell r="E1189" t="str">
            <v>فروش و درآمد حاصل ازارائه خدمات</v>
          </cell>
          <cell r="F1189" t="str">
            <v>فروش قطعات خودرو</v>
          </cell>
          <cell r="G1189" t="str">
            <v>000006</v>
          </cell>
          <cell r="H1189" t="str">
            <v>كشويي نيسان</v>
          </cell>
          <cell r="P1189" t="str">
            <v>210</v>
          </cell>
        </row>
        <row r="1190">
          <cell r="A1190">
            <v>2106</v>
          </cell>
          <cell r="B1190" t="str">
            <v>660001000020</v>
          </cell>
          <cell r="C1190" t="str">
            <v>660</v>
          </cell>
          <cell r="D1190" t="str">
            <v>660001</v>
          </cell>
          <cell r="E1190" t="str">
            <v>فروش و درآمد حاصل ازارائه خدمات</v>
          </cell>
          <cell r="F1190" t="str">
            <v>فروش قطعات خودرو</v>
          </cell>
          <cell r="G1190" t="str">
            <v>000020</v>
          </cell>
          <cell r="H1190" t="str">
            <v>مستر و بوستر پرايد</v>
          </cell>
          <cell r="P1190" t="str">
            <v>210</v>
          </cell>
        </row>
        <row r="1191">
          <cell r="A1191">
            <v>2109</v>
          </cell>
          <cell r="B1191" t="str">
            <v>660002000004</v>
          </cell>
          <cell r="C1191" t="str">
            <v>660</v>
          </cell>
          <cell r="D1191" t="str">
            <v>660002</v>
          </cell>
          <cell r="E1191" t="str">
            <v>فروش و درآمد حاصل ازارائه خدمات</v>
          </cell>
          <cell r="F1191" t="str">
            <v>فروش ساخت ابزارآلات</v>
          </cell>
          <cell r="G1191" t="str">
            <v>000004</v>
          </cell>
          <cell r="H1191" t="str">
            <v>ساخت گيج</v>
          </cell>
          <cell r="P1191" t="str">
            <v>210</v>
          </cell>
        </row>
        <row r="1192">
          <cell r="A1192">
            <v>2131</v>
          </cell>
          <cell r="B1192" t="str">
            <v>660003000009</v>
          </cell>
          <cell r="C1192" t="str">
            <v>660</v>
          </cell>
          <cell r="D1192" t="str">
            <v>660003</v>
          </cell>
          <cell r="E1192" t="str">
            <v>فروش و درآمد حاصل ازارائه خدمات</v>
          </cell>
          <cell r="F1192" t="str">
            <v>فروش ارائه خدمات</v>
          </cell>
          <cell r="G1192" t="str">
            <v>000009</v>
          </cell>
          <cell r="H1192" t="str">
            <v>خدمات كاليبراسيون</v>
          </cell>
          <cell r="P1192" t="str">
            <v>213</v>
          </cell>
        </row>
        <row r="1193">
          <cell r="A1193">
            <v>2132</v>
          </cell>
          <cell r="B1193" t="str">
            <v>660003000010</v>
          </cell>
          <cell r="C1193" t="str">
            <v>660</v>
          </cell>
          <cell r="D1193" t="str">
            <v>660003</v>
          </cell>
          <cell r="E1193" t="str">
            <v>فروش و درآمد حاصل ازارائه خدمات</v>
          </cell>
          <cell r="F1193" t="str">
            <v>فروش ارائه خدمات</v>
          </cell>
          <cell r="G1193" t="str">
            <v>000010</v>
          </cell>
          <cell r="H1193" t="str">
            <v>خدمات سنگزني</v>
          </cell>
          <cell r="P1193" t="str">
            <v>213</v>
          </cell>
        </row>
        <row r="1194">
          <cell r="A1194">
            <v>2139</v>
          </cell>
          <cell r="B1194" t="str">
            <v>660003000013</v>
          </cell>
          <cell r="C1194" t="str">
            <v>660</v>
          </cell>
          <cell r="D1194" t="str">
            <v>660003</v>
          </cell>
          <cell r="E1194" t="str">
            <v>فروش و درآمد حاصل ازارائه خدمات</v>
          </cell>
          <cell r="F1194" t="str">
            <v>فروش ارائه خدمات</v>
          </cell>
          <cell r="G1194" t="str">
            <v>000013</v>
          </cell>
          <cell r="H1194" t="str">
            <v>خدمات تست و آناليز مواد</v>
          </cell>
          <cell r="P1194" t="str">
            <v>213</v>
          </cell>
        </row>
        <row r="1195">
          <cell r="A1195">
            <v>2139</v>
          </cell>
          <cell r="B1195" t="str">
            <v>660003000011</v>
          </cell>
          <cell r="C1195" t="str">
            <v>660</v>
          </cell>
          <cell r="D1195" t="str">
            <v>660003</v>
          </cell>
          <cell r="E1195" t="str">
            <v>فروش و درآمد حاصل ازارائه خدمات</v>
          </cell>
          <cell r="F1195" t="str">
            <v>فروش ارائه خدمات</v>
          </cell>
          <cell r="G1195" t="str">
            <v>000011</v>
          </cell>
          <cell r="H1195" t="str">
            <v>خدمات ساخت فيكسچر</v>
          </cell>
          <cell r="P1195" t="str">
            <v>213</v>
          </cell>
        </row>
        <row r="1196">
          <cell r="A1196">
            <v>2139</v>
          </cell>
          <cell r="B1196" t="str">
            <v>660003000014</v>
          </cell>
          <cell r="C1196" t="str">
            <v>660</v>
          </cell>
          <cell r="D1196" t="str">
            <v>660003</v>
          </cell>
          <cell r="E1196" t="str">
            <v>فروش و درآمد حاصل ازارائه خدمات</v>
          </cell>
          <cell r="F1196" t="str">
            <v>فروش ارائه خدمات</v>
          </cell>
          <cell r="G1196" t="str">
            <v>000014</v>
          </cell>
          <cell r="H1196" t="str">
            <v>خدمات اندازه گيري</v>
          </cell>
          <cell r="P1196" t="str">
            <v>213</v>
          </cell>
        </row>
        <row r="1197">
          <cell r="A1197">
            <v>2139</v>
          </cell>
          <cell r="B1197" t="str">
            <v>660003000016</v>
          </cell>
          <cell r="C1197" t="str">
            <v>660</v>
          </cell>
          <cell r="D1197" t="str">
            <v>660003</v>
          </cell>
          <cell r="E1197" t="str">
            <v>فروش و درآمد حاصل ازارائه خدمات</v>
          </cell>
          <cell r="F1197" t="str">
            <v>فروش ارائه خدمات</v>
          </cell>
          <cell r="G1197" t="str">
            <v>000016</v>
          </cell>
          <cell r="H1197" t="str">
            <v>خدمات متفرقه</v>
          </cell>
          <cell r="P1197" t="str">
            <v>213</v>
          </cell>
        </row>
        <row r="1198">
          <cell r="A1198">
            <v>2104</v>
          </cell>
          <cell r="B1198" t="str">
            <v>661001000006</v>
          </cell>
          <cell r="C1198" t="str">
            <v>661</v>
          </cell>
          <cell r="D1198" t="str">
            <v>661001</v>
          </cell>
          <cell r="E1198" t="str">
            <v>برگشت از فروش و تخفيفات</v>
          </cell>
          <cell r="F1198" t="str">
            <v>برگشت از فروش قطعات خودرو</v>
          </cell>
          <cell r="G1198" t="str">
            <v>000006</v>
          </cell>
          <cell r="H1198" t="str">
            <v>كشويي نيسان</v>
          </cell>
          <cell r="P1198" t="str">
            <v>210</v>
          </cell>
        </row>
        <row r="1199">
          <cell r="A1199">
            <v>2162</v>
          </cell>
          <cell r="B1199" t="str">
            <v>661001000003</v>
          </cell>
          <cell r="C1199" t="str">
            <v>661</v>
          </cell>
          <cell r="D1199" t="str">
            <v>661001</v>
          </cell>
          <cell r="E1199" t="str">
            <v>برگشت از فروش و تخفيفات</v>
          </cell>
          <cell r="F1199" t="str">
            <v>برگشت از فروش قطعات خودرو</v>
          </cell>
          <cell r="G1199" t="str">
            <v>000003</v>
          </cell>
          <cell r="H1199" t="str">
            <v>اكسل عقب نيسان(كفشك)</v>
          </cell>
          <cell r="P1199" t="str">
            <v>216</v>
          </cell>
        </row>
        <row r="1200">
          <cell r="A1200">
            <v>2160</v>
          </cell>
          <cell r="B1200" t="str">
            <v>661001000001</v>
          </cell>
          <cell r="C1200" t="str">
            <v>661</v>
          </cell>
          <cell r="D1200" t="str">
            <v>661001</v>
          </cell>
          <cell r="E1200" t="str">
            <v>برگشت از فروش و تخفيفات</v>
          </cell>
          <cell r="F1200" t="str">
            <v>برگشت از فروش قطعات خودرو</v>
          </cell>
          <cell r="G1200" t="str">
            <v>000001</v>
          </cell>
          <cell r="H1200" t="str">
            <v>كليپر پرايد</v>
          </cell>
          <cell r="P1200" t="str">
            <v>216</v>
          </cell>
        </row>
        <row r="1201">
          <cell r="A1201">
            <v>2106</v>
          </cell>
          <cell r="B1201" t="str">
            <v>661001000020</v>
          </cell>
          <cell r="C1201" t="str">
            <v>661</v>
          </cell>
          <cell r="D1201" t="str">
            <v>661001</v>
          </cell>
          <cell r="E1201" t="str">
            <v>برگشت از فروش و تخفيفات</v>
          </cell>
          <cell r="F1201" t="str">
            <v>برگشت از فروش قطعات خودرو</v>
          </cell>
          <cell r="G1201" t="str">
            <v>000020</v>
          </cell>
          <cell r="H1201" t="str">
            <v>مستر و بوستر پرايد</v>
          </cell>
          <cell r="P1201" t="str">
            <v>210</v>
          </cell>
        </row>
        <row r="1202">
          <cell r="A1202">
            <v>2169</v>
          </cell>
          <cell r="B1202" t="str">
            <v>661002000004</v>
          </cell>
          <cell r="C1202" t="str">
            <v>661</v>
          </cell>
          <cell r="D1202" t="str">
            <v>661002</v>
          </cell>
          <cell r="E1202" t="str">
            <v>برگشت از فروش و تخفيفات</v>
          </cell>
          <cell r="F1202" t="str">
            <v>برگشت از فروش ساخت ابزارآلات</v>
          </cell>
          <cell r="G1202" t="str">
            <v>000004</v>
          </cell>
          <cell r="H1202" t="str">
            <v>ساخت گيج</v>
          </cell>
          <cell r="P1202" t="str">
            <v>216</v>
          </cell>
        </row>
        <row r="1203">
          <cell r="A1203">
            <v>2168</v>
          </cell>
          <cell r="B1203" t="str">
            <v>661011000007</v>
          </cell>
          <cell r="C1203" t="str">
            <v>661</v>
          </cell>
          <cell r="D1203" t="str">
            <v>661011</v>
          </cell>
          <cell r="E1203" t="str">
            <v>برگشت از فروش و تخفيفات</v>
          </cell>
          <cell r="F1203" t="str">
            <v>تخفيفات فروش قطعات خودرو</v>
          </cell>
          <cell r="G1203" t="str">
            <v>000007</v>
          </cell>
          <cell r="H1203" t="str">
            <v>ساير قطعات خودرو</v>
          </cell>
          <cell r="P1203" t="str">
            <v>216</v>
          </cell>
        </row>
        <row r="1204">
          <cell r="A1204">
            <v>2169</v>
          </cell>
          <cell r="B1204" t="str">
            <v>661012000004</v>
          </cell>
          <cell r="C1204" t="str">
            <v>661</v>
          </cell>
          <cell r="D1204" t="str">
            <v>661012</v>
          </cell>
          <cell r="E1204" t="str">
            <v>برگشت از فروش و تخفيفات</v>
          </cell>
          <cell r="F1204" t="str">
            <v>تخفيفات فروش ساخت ابزارآلات</v>
          </cell>
          <cell r="G1204" t="str">
            <v>000004</v>
          </cell>
          <cell r="H1204" t="str">
            <v>ساخت گيج</v>
          </cell>
          <cell r="P1204" t="str">
            <v>216</v>
          </cell>
        </row>
        <row r="1205">
          <cell r="A1205">
            <v>2550</v>
          </cell>
          <cell r="B1205" t="str">
            <v>662001000017</v>
          </cell>
          <cell r="C1205" t="str">
            <v>662</v>
          </cell>
          <cell r="D1205" t="str">
            <v>662001</v>
          </cell>
          <cell r="E1205" t="str">
            <v>ساير درآمدها و هزينه ها ي عملياتي</v>
          </cell>
          <cell r="F1205" t="str">
            <v>فروش ضايعات</v>
          </cell>
          <cell r="G1205" t="str">
            <v>000017</v>
          </cell>
          <cell r="H1205" t="str">
            <v>درآمد هاي عملياتي</v>
          </cell>
          <cell r="P1205" t="str">
            <v>255</v>
          </cell>
        </row>
        <row r="1206">
          <cell r="A1206">
            <v>2705</v>
          </cell>
          <cell r="B1206" t="str">
            <v>663002000018</v>
          </cell>
          <cell r="C1206" t="str">
            <v>663</v>
          </cell>
          <cell r="D1206" t="str">
            <v>663002</v>
          </cell>
          <cell r="E1206" t="str">
            <v>ساير درآمدها و هزينه ها ي غيرغملياتي</v>
          </cell>
          <cell r="F1206" t="str">
            <v>ساير درآمدهاوهزينه هاي غير عملياتي</v>
          </cell>
          <cell r="G1206" t="str">
            <v>000018</v>
          </cell>
          <cell r="H1206" t="str">
            <v>درآمد هاي غير عملياتي</v>
          </cell>
          <cell r="P1206" t="str">
            <v>270</v>
          </cell>
        </row>
        <row r="1207">
          <cell r="A1207">
            <v>2701</v>
          </cell>
          <cell r="B1207" t="str">
            <v>663003</v>
          </cell>
          <cell r="C1207" t="str">
            <v>663</v>
          </cell>
          <cell r="D1207" t="str">
            <v>663003</v>
          </cell>
          <cell r="E1207" t="str">
            <v>ساير درآمدها و هزينه ها ي غيرغملياتي</v>
          </cell>
          <cell r="F1207" t="str">
            <v>سود دريافتي از بانك</v>
          </cell>
          <cell r="G1207" t="str">
            <v/>
          </cell>
          <cell r="H1207" t="str">
            <v/>
          </cell>
          <cell r="P1207" t="str">
            <v>270</v>
          </cell>
        </row>
        <row r="1208">
          <cell r="A1208">
            <v>2240</v>
          </cell>
          <cell r="B1208" t="str">
            <v>880001800103</v>
          </cell>
          <cell r="C1208" t="str">
            <v>880</v>
          </cell>
          <cell r="D1208" t="str">
            <v>880001</v>
          </cell>
          <cell r="E1208" t="str">
            <v>دستمزد و مزايا</v>
          </cell>
          <cell r="F1208" t="str">
            <v>دستمزد ثابت</v>
          </cell>
          <cell r="G1208" t="str">
            <v>800103</v>
          </cell>
          <cell r="H1208" t="str">
            <v>مرکز ساخت و توليد</v>
          </cell>
          <cell r="P1208" t="str">
            <v>224</v>
          </cell>
        </row>
        <row r="1209">
          <cell r="A1209">
            <v>2200</v>
          </cell>
          <cell r="B1209" t="str">
            <v>880001800100</v>
          </cell>
          <cell r="C1209" t="str">
            <v>880</v>
          </cell>
          <cell r="D1209" t="str">
            <v>880001</v>
          </cell>
          <cell r="E1209" t="str">
            <v>دستمزد و مزايا</v>
          </cell>
          <cell r="F1209" t="str">
            <v>دستمزد ثابت</v>
          </cell>
          <cell r="G1209" t="str">
            <v>800100</v>
          </cell>
          <cell r="H1209" t="str">
            <v>مونتاژ</v>
          </cell>
          <cell r="P1209" t="str">
            <v>220</v>
          </cell>
        </row>
        <row r="1210">
          <cell r="A1210">
            <v>2300</v>
          </cell>
          <cell r="B1210" t="str">
            <v>880001800303</v>
          </cell>
          <cell r="C1210" t="str">
            <v>880</v>
          </cell>
          <cell r="D1210" t="str">
            <v>880001</v>
          </cell>
          <cell r="E1210" t="str">
            <v>دستمزد و مزايا</v>
          </cell>
          <cell r="F1210" t="str">
            <v>دستمزد ثابت</v>
          </cell>
          <cell r="G1210" t="str">
            <v>800303</v>
          </cell>
          <cell r="H1210" t="str">
            <v>برنامه ريزي</v>
          </cell>
          <cell r="P1210" t="str">
            <v>230</v>
          </cell>
        </row>
        <row r="1211">
          <cell r="A1211">
            <v>2400</v>
          </cell>
          <cell r="B1211" t="str">
            <v>880001800403</v>
          </cell>
          <cell r="C1211" t="str">
            <v>880</v>
          </cell>
          <cell r="D1211" t="str">
            <v>880001</v>
          </cell>
          <cell r="E1211" t="str">
            <v>دستمزد و مزايا</v>
          </cell>
          <cell r="F1211" t="str">
            <v>دستمزد ثابت</v>
          </cell>
          <cell r="G1211" t="str">
            <v>800403</v>
          </cell>
          <cell r="H1211" t="str">
            <v>امو ر اداري</v>
          </cell>
          <cell r="P1211" t="str">
            <v>240</v>
          </cell>
        </row>
        <row r="1212">
          <cell r="A1212">
            <v>2240</v>
          </cell>
          <cell r="B1212" t="str">
            <v>880001800104</v>
          </cell>
          <cell r="C1212" t="str">
            <v>880</v>
          </cell>
          <cell r="D1212" t="str">
            <v>880001</v>
          </cell>
          <cell r="E1212" t="str">
            <v>دستمزد و مزايا</v>
          </cell>
          <cell r="F1212" t="str">
            <v>دستمزد ثابت</v>
          </cell>
          <cell r="G1212" t="str">
            <v>800104</v>
          </cell>
          <cell r="H1212" t="str">
            <v>کنترل کيفي</v>
          </cell>
          <cell r="P1212" t="str">
            <v>224</v>
          </cell>
        </row>
        <row r="1213">
          <cell r="A1213">
            <v>2300</v>
          </cell>
          <cell r="B1213" t="str">
            <v>880001800302</v>
          </cell>
          <cell r="C1213" t="str">
            <v>880</v>
          </cell>
          <cell r="D1213" t="str">
            <v>880001</v>
          </cell>
          <cell r="E1213" t="str">
            <v>دستمزد و مزايا</v>
          </cell>
          <cell r="F1213" t="str">
            <v>دستمزد ثابت</v>
          </cell>
          <cell r="G1213" t="str">
            <v>800302</v>
          </cell>
          <cell r="H1213" t="str">
            <v>خدمات فني</v>
          </cell>
          <cell r="P1213" t="str">
            <v>230</v>
          </cell>
        </row>
        <row r="1214">
          <cell r="A1214">
            <v>2261</v>
          </cell>
          <cell r="B1214" t="str">
            <v>880001800202</v>
          </cell>
          <cell r="C1214" t="str">
            <v>880</v>
          </cell>
          <cell r="D1214" t="str">
            <v>880001</v>
          </cell>
          <cell r="E1214" t="str">
            <v>دستمزد و مزايا</v>
          </cell>
          <cell r="F1214" t="str">
            <v>دستمزد ثابت</v>
          </cell>
          <cell r="G1214" t="str">
            <v>800202</v>
          </cell>
          <cell r="H1214" t="str">
            <v>عمومي ساخت و توليد</v>
          </cell>
          <cell r="P1214" t="str">
            <v>226</v>
          </cell>
        </row>
        <row r="1215">
          <cell r="A1215">
            <v>2400</v>
          </cell>
          <cell r="B1215" t="str">
            <v>880001800401</v>
          </cell>
          <cell r="C1215" t="str">
            <v>880</v>
          </cell>
          <cell r="D1215" t="str">
            <v>880001</v>
          </cell>
          <cell r="E1215" t="str">
            <v>دستمزد و مزايا</v>
          </cell>
          <cell r="F1215" t="str">
            <v>دستمزد ثابت</v>
          </cell>
          <cell r="G1215" t="str">
            <v>800401</v>
          </cell>
          <cell r="H1215" t="str">
            <v>مديريت</v>
          </cell>
          <cell r="P1215" t="str">
            <v>240</v>
          </cell>
        </row>
        <row r="1216">
          <cell r="A1216">
            <v>2400</v>
          </cell>
          <cell r="B1216" t="str">
            <v>880001800400</v>
          </cell>
          <cell r="C1216" t="str">
            <v>880</v>
          </cell>
          <cell r="D1216" t="str">
            <v>880001</v>
          </cell>
          <cell r="E1216" t="str">
            <v>دستمزد و مزايا</v>
          </cell>
          <cell r="F1216" t="str">
            <v>دستمزد ثابت</v>
          </cell>
          <cell r="G1216" t="str">
            <v>800400</v>
          </cell>
          <cell r="H1216" t="str">
            <v>امور مالي</v>
          </cell>
          <cell r="P1216" t="str">
            <v>240</v>
          </cell>
        </row>
        <row r="1217">
          <cell r="A1217">
            <v>2240</v>
          </cell>
          <cell r="B1217" t="str">
            <v>880001800101</v>
          </cell>
          <cell r="C1217" t="str">
            <v>880</v>
          </cell>
          <cell r="D1217" t="str">
            <v>880001</v>
          </cell>
          <cell r="E1217" t="str">
            <v>دستمزد و مزايا</v>
          </cell>
          <cell r="F1217" t="str">
            <v>دستمزد ثابت</v>
          </cell>
          <cell r="G1217" t="str">
            <v>800101</v>
          </cell>
          <cell r="H1217" t="str">
            <v>تحقيقات مهندسي</v>
          </cell>
          <cell r="P1217" t="str">
            <v>224</v>
          </cell>
        </row>
        <row r="1218">
          <cell r="A1218">
            <v>2240</v>
          </cell>
          <cell r="B1218" t="str">
            <v>880001800107</v>
          </cell>
          <cell r="C1218" t="str">
            <v>880</v>
          </cell>
          <cell r="D1218" t="str">
            <v>880001</v>
          </cell>
          <cell r="E1218" t="str">
            <v>دستمزد و مزايا</v>
          </cell>
          <cell r="F1218" t="str">
            <v>دستمزد ثابت</v>
          </cell>
          <cell r="G1218" t="str">
            <v>800107</v>
          </cell>
          <cell r="H1218" t="str">
            <v>خط گيج</v>
          </cell>
          <cell r="P1218" t="str">
            <v>224</v>
          </cell>
        </row>
        <row r="1219">
          <cell r="A1219">
            <v>2300</v>
          </cell>
          <cell r="B1219" t="str">
            <v>880001800301</v>
          </cell>
          <cell r="C1219" t="str">
            <v>880</v>
          </cell>
          <cell r="D1219" t="str">
            <v>880001</v>
          </cell>
          <cell r="E1219" t="str">
            <v>دستمزد و مزايا</v>
          </cell>
          <cell r="F1219" t="str">
            <v>دستمزد ثابت</v>
          </cell>
          <cell r="G1219" t="str">
            <v>800301</v>
          </cell>
          <cell r="H1219" t="str">
            <v>حراست</v>
          </cell>
          <cell r="P1219" t="str">
            <v>230</v>
          </cell>
        </row>
        <row r="1220">
          <cell r="A1220">
            <v>2500</v>
          </cell>
          <cell r="B1220" t="str">
            <v>880001800500</v>
          </cell>
          <cell r="C1220" t="str">
            <v>880</v>
          </cell>
          <cell r="D1220" t="str">
            <v>880001</v>
          </cell>
          <cell r="E1220" t="str">
            <v>دستمزد و مزايا</v>
          </cell>
          <cell r="F1220" t="str">
            <v>دستمزد ثابت</v>
          </cell>
          <cell r="G1220" t="str">
            <v>800500</v>
          </cell>
          <cell r="H1220" t="str">
            <v>فروش</v>
          </cell>
          <cell r="P1220" t="str">
            <v>250</v>
          </cell>
        </row>
        <row r="1221">
          <cell r="A1221">
            <v>2300</v>
          </cell>
          <cell r="B1221" t="str">
            <v>880001800304</v>
          </cell>
          <cell r="C1221" t="str">
            <v>880</v>
          </cell>
          <cell r="D1221" t="str">
            <v>880001</v>
          </cell>
          <cell r="E1221" t="str">
            <v>دستمزد و مزايا</v>
          </cell>
          <cell r="F1221" t="str">
            <v>دستمزد ثابت</v>
          </cell>
          <cell r="G1221" t="str">
            <v>800304</v>
          </cell>
          <cell r="H1221" t="str">
            <v>تدارکات و تامين قطعات</v>
          </cell>
          <cell r="P1221" t="str">
            <v>230</v>
          </cell>
        </row>
        <row r="1222">
          <cell r="A1222">
            <v>2240</v>
          </cell>
          <cell r="B1222" t="str">
            <v>880001800105</v>
          </cell>
          <cell r="C1222" t="str">
            <v>880</v>
          </cell>
          <cell r="D1222" t="str">
            <v>880001</v>
          </cell>
          <cell r="E1222" t="str">
            <v>دستمزد و مزايا</v>
          </cell>
          <cell r="F1222" t="str">
            <v>دستمزد ثابت</v>
          </cell>
          <cell r="G1222" t="str">
            <v>800105</v>
          </cell>
          <cell r="H1222" t="str">
            <v>مترولوژي</v>
          </cell>
          <cell r="P1222" t="str">
            <v>224</v>
          </cell>
        </row>
        <row r="1223">
          <cell r="A1223">
            <v>2400</v>
          </cell>
          <cell r="B1223" t="str">
            <v>880001800402</v>
          </cell>
          <cell r="C1223" t="str">
            <v>880</v>
          </cell>
          <cell r="D1223" t="str">
            <v>880001</v>
          </cell>
          <cell r="E1223" t="str">
            <v>دستمزد و مزايا</v>
          </cell>
          <cell r="F1223" t="str">
            <v>دستمزد ثابت</v>
          </cell>
          <cell r="G1223" t="str">
            <v>800402</v>
          </cell>
          <cell r="H1223" t="str">
            <v>دفتر تهران</v>
          </cell>
          <cell r="P1223" t="str">
            <v>240</v>
          </cell>
        </row>
        <row r="1224">
          <cell r="A1224">
            <v>2261</v>
          </cell>
          <cell r="B1224" t="str">
            <v>880001800203</v>
          </cell>
          <cell r="C1224" t="str">
            <v>880</v>
          </cell>
          <cell r="D1224" t="str">
            <v>880001</v>
          </cell>
          <cell r="E1224" t="str">
            <v>دستمزد و مزايا</v>
          </cell>
          <cell r="F1224" t="str">
            <v>دستمزد ثابت</v>
          </cell>
          <cell r="G1224" t="str">
            <v>800203</v>
          </cell>
          <cell r="H1224" t="str">
            <v>عمومي کنترل کيفي</v>
          </cell>
          <cell r="P1224" t="str">
            <v>226</v>
          </cell>
        </row>
        <row r="1225">
          <cell r="A1225">
            <v>2261</v>
          </cell>
          <cell r="B1225" t="str">
            <v>880001800206</v>
          </cell>
          <cell r="C1225" t="str">
            <v>880</v>
          </cell>
          <cell r="D1225" t="str">
            <v>880001</v>
          </cell>
          <cell r="E1225" t="str">
            <v>دستمزد و مزايا</v>
          </cell>
          <cell r="F1225" t="str">
            <v>دستمزد ثابت</v>
          </cell>
          <cell r="G1225" t="str">
            <v>800206</v>
          </cell>
          <cell r="H1225" t="str">
            <v>عمومي خط گيج</v>
          </cell>
          <cell r="P1225" t="str">
            <v>226</v>
          </cell>
        </row>
        <row r="1226">
          <cell r="A1226">
            <v>2300</v>
          </cell>
          <cell r="B1226" t="str">
            <v>880001800305</v>
          </cell>
          <cell r="C1226" t="str">
            <v>880</v>
          </cell>
          <cell r="D1226" t="str">
            <v>880001</v>
          </cell>
          <cell r="E1226" t="str">
            <v>دستمزد و مزايا</v>
          </cell>
          <cell r="F1226" t="str">
            <v>دستمزد ثابت</v>
          </cell>
          <cell r="G1226" t="str">
            <v>800305</v>
          </cell>
          <cell r="H1226" t="str">
            <v>طرح و توسعه سيستمها</v>
          </cell>
          <cell r="P1226" t="str">
            <v>230</v>
          </cell>
        </row>
        <row r="1227">
          <cell r="A1227">
            <v>2221</v>
          </cell>
          <cell r="B1227" t="str">
            <v>880001800200</v>
          </cell>
          <cell r="C1227" t="str">
            <v>880</v>
          </cell>
          <cell r="D1227" t="str">
            <v>880001</v>
          </cell>
          <cell r="E1227" t="str">
            <v>دستمزد و مزايا</v>
          </cell>
          <cell r="F1227" t="str">
            <v>دستمزد ثابت</v>
          </cell>
          <cell r="G1227" t="str">
            <v>800200</v>
          </cell>
          <cell r="H1227" t="str">
            <v>عمومي مونتاژ</v>
          </cell>
          <cell r="P1227" t="str">
            <v>222</v>
          </cell>
        </row>
        <row r="1228">
          <cell r="A1228">
            <v>2261</v>
          </cell>
          <cell r="B1228" t="str">
            <v>880001800201</v>
          </cell>
          <cell r="C1228" t="str">
            <v>880</v>
          </cell>
          <cell r="D1228" t="str">
            <v>880001</v>
          </cell>
          <cell r="E1228" t="str">
            <v>دستمزد و مزايا</v>
          </cell>
          <cell r="F1228" t="str">
            <v>دستمزد ثابت</v>
          </cell>
          <cell r="G1228" t="str">
            <v>800201</v>
          </cell>
          <cell r="H1228" t="str">
            <v>عمومي تحقيقات و مهندسي</v>
          </cell>
          <cell r="P1228" t="str">
            <v>226</v>
          </cell>
        </row>
        <row r="1229">
          <cell r="A1229">
            <v>2240</v>
          </cell>
          <cell r="B1229" t="str">
            <v>880001800102</v>
          </cell>
          <cell r="C1229" t="str">
            <v>880</v>
          </cell>
          <cell r="D1229" t="str">
            <v>880001</v>
          </cell>
          <cell r="E1229" t="str">
            <v>دستمزد و مزايا</v>
          </cell>
          <cell r="F1229" t="str">
            <v>دستمزد ثابت</v>
          </cell>
          <cell r="G1229" t="str">
            <v>800102</v>
          </cell>
          <cell r="H1229" t="str">
            <v>عمليات حرارتي و آبکاري</v>
          </cell>
          <cell r="P1229" t="str">
            <v>224</v>
          </cell>
        </row>
        <row r="1230">
          <cell r="A1230">
            <v>2240</v>
          </cell>
          <cell r="B1230" t="str">
            <v>880001800106</v>
          </cell>
          <cell r="C1230" t="str">
            <v>880</v>
          </cell>
          <cell r="D1230" t="str">
            <v>880001</v>
          </cell>
          <cell r="E1230" t="str">
            <v>دستمزد و مزايا</v>
          </cell>
          <cell r="F1230" t="str">
            <v>دستمزد ثابت</v>
          </cell>
          <cell r="G1230" t="str">
            <v>800106</v>
          </cell>
          <cell r="H1230" t="str">
            <v>تست مواد وشيمي</v>
          </cell>
          <cell r="P1230" t="str">
            <v>224</v>
          </cell>
        </row>
        <row r="1231">
          <cell r="A1231">
            <v>2240</v>
          </cell>
          <cell r="B1231" t="str">
            <v>880002800103</v>
          </cell>
          <cell r="C1231" t="str">
            <v>880</v>
          </cell>
          <cell r="D1231" t="str">
            <v>880002</v>
          </cell>
          <cell r="E1231" t="str">
            <v>دستمزد و مزايا</v>
          </cell>
          <cell r="F1231" t="str">
            <v>اضافه كاري</v>
          </cell>
          <cell r="G1231" t="str">
            <v>800103</v>
          </cell>
          <cell r="H1231" t="str">
            <v>مرکز ساخت و توليد</v>
          </cell>
          <cell r="P1231" t="str">
            <v>224</v>
          </cell>
        </row>
        <row r="1232">
          <cell r="A1232">
            <v>2300</v>
          </cell>
          <cell r="B1232" t="str">
            <v>880002800302</v>
          </cell>
          <cell r="C1232" t="str">
            <v>880</v>
          </cell>
          <cell r="D1232" t="str">
            <v>880002</v>
          </cell>
          <cell r="E1232" t="str">
            <v>دستمزد و مزايا</v>
          </cell>
          <cell r="F1232" t="str">
            <v>اضافه كاري</v>
          </cell>
          <cell r="G1232" t="str">
            <v>800302</v>
          </cell>
          <cell r="H1232" t="str">
            <v>خدمات فني</v>
          </cell>
          <cell r="P1232" t="str">
            <v>230</v>
          </cell>
        </row>
        <row r="1233">
          <cell r="A1233">
            <v>2300</v>
          </cell>
          <cell r="B1233" t="str">
            <v>880002800303</v>
          </cell>
          <cell r="C1233" t="str">
            <v>880</v>
          </cell>
          <cell r="D1233" t="str">
            <v>880002</v>
          </cell>
          <cell r="E1233" t="str">
            <v>دستمزد و مزايا</v>
          </cell>
          <cell r="F1233" t="str">
            <v>اضافه كاري</v>
          </cell>
          <cell r="G1233" t="str">
            <v>800303</v>
          </cell>
          <cell r="H1233" t="str">
            <v>برنامه ريزي</v>
          </cell>
          <cell r="P1233" t="str">
            <v>230</v>
          </cell>
        </row>
        <row r="1234">
          <cell r="A1234">
            <v>2400</v>
          </cell>
          <cell r="B1234" t="str">
            <v>880002800401</v>
          </cell>
          <cell r="C1234" t="str">
            <v>880</v>
          </cell>
          <cell r="D1234" t="str">
            <v>880002</v>
          </cell>
          <cell r="E1234" t="str">
            <v>دستمزد و مزايا</v>
          </cell>
          <cell r="F1234" t="str">
            <v>اضافه كاري</v>
          </cell>
          <cell r="G1234" t="str">
            <v>800401</v>
          </cell>
          <cell r="H1234" t="str">
            <v>مديريت</v>
          </cell>
          <cell r="P1234" t="str">
            <v>240</v>
          </cell>
        </row>
        <row r="1235">
          <cell r="A1235">
            <v>2400</v>
          </cell>
          <cell r="B1235" t="str">
            <v>880002800403</v>
          </cell>
          <cell r="C1235" t="str">
            <v>880</v>
          </cell>
          <cell r="D1235" t="str">
            <v>880002</v>
          </cell>
          <cell r="E1235" t="str">
            <v>دستمزد و مزايا</v>
          </cell>
          <cell r="F1235" t="str">
            <v>اضافه كاري</v>
          </cell>
          <cell r="G1235" t="str">
            <v>800403</v>
          </cell>
          <cell r="H1235" t="str">
            <v>امو ر اداري</v>
          </cell>
          <cell r="P1235" t="str">
            <v>240</v>
          </cell>
        </row>
        <row r="1236">
          <cell r="A1236">
            <v>2300</v>
          </cell>
          <cell r="B1236" t="str">
            <v>880002800301</v>
          </cell>
          <cell r="C1236" t="str">
            <v>880</v>
          </cell>
          <cell r="D1236" t="str">
            <v>880002</v>
          </cell>
          <cell r="E1236" t="str">
            <v>دستمزد و مزايا</v>
          </cell>
          <cell r="F1236" t="str">
            <v>اضافه كاري</v>
          </cell>
          <cell r="G1236" t="str">
            <v>800301</v>
          </cell>
          <cell r="H1236" t="str">
            <v>حراست</v>
          </cell>
          <cell r="P1236" t="str">
            <v>230</v>
          </cell>
        </row>
        <row r="1237">
          <cell r="A1237">
            <v>2261</v>
          </cell>
          <cell r="B1237" t="str">
            <v>880002800202</v>
          </cell>
          <cell r="C1237" t="str">
            <v>880</v>
          </cell>
          <cell r="D1237" t="str">
            <v>880002</v>
          </cell>
          <cell r="E1237" t="str">
            <v>دستمزد و مزايا</v>
          </cell>
          <cell r="F1237" t="str">
            <v>اضافه كاري</v>
          </cell>
          <cell r="G1237" t="str">
            <v>800202</v>
          </cell>
          <cell r="H1237" t="str">
            <v>عمومي ساخت و توليد</v>
          </cell>
          <cell r="P1237" t="str">
            <v>226</v>
          </cell>
        </row>
        <row r="1238">
          <cell r="A1238">
            <v>2200</v>
          </cell>
          <cell r="B1238" t="str">
            <v>880002800100</v>
          </cell>
          <cell r="C1238" t="str">
            <v>880</v>
          </cell>
          <cell r="D1238" t="str">
            <v>880002</v>
          </cell>
          <cell r="E1238" t="str">
            <v>دستمزد و مزايا</v>
          </cell>
          <cell r="F1238" t="str">
            <v>اضافه كاري</v>
          </cell>
          <cell r="G1238" t="str">
            <v>800100</v>
          </cell>
          <cell r="H1238" t="str">
            <v>مونتاژ</v>
          </cell>
          <cell r="P1238" t="str">
            <v>220</v>
          </cell>
        </row>
        <row r="1239">
          <cell r="A1239">
            <v>2240</v>
          </cell>
          <cell r="B1239" t="str">
            <v>880002800104</v>
          </cell>
          <cell r="C1239" t="str">
            <v>880</v>
          </cell>
          <cell r="D1239" t="str">
            <v>880002</v>
          </cell>
          <cell r="E1239" t="str">
            <v>دستمزد و مزايا</v>
          </cell>
          <cell r="F1239" t="str">
            <v>اضافه كاري</v>
          </cell>
          <cell r="G1239" t="str">
            <v>800104</v>
          </cell>
          <cell r="H1239" t="str">
            <v>کنترل کيفي</v>
          </cell>
          <cell r="P1239" t="str">
            <v>224</v>
          </cell>
        </row>
        <row r="1240">
          <cell r="A1240">
            <v>2400</v>
          </cell>
          <cell r="B1240" t="str">
            <v>880002800400</v>
          </cell>
          <cell r="C1240" t="str">
            <v>880</v>
          </cell>
          <cell r="D1240" t="str">
            <v>880002</v>
          </cell>
          <cell r="E1240" t="str">
            <v>دستمزد و مزايا</v>
          </cell>
          <cell r="F1240" t="str">
            <v>اضافه كاري</v>
          </cell>
          <cell r="G1240" t="str">
            <v>800400</v>
          </cell>
          <cell r="H1240" t="str">
            <v>امور مالي</v>
          </cell>
          <cell r="P1240" t="str">
            <v>240</v>
          </cell>
        </row>
        <row r="1241">
          <cell r="A1241">
            <v>2240</v>
          </cell>
          <cell r="B1241" t="str">
            <v>880002800107</v>
          </cell>
          <cell r="C1241" t="str">
            <v>880</v>
          </cell>
          <cell r="D1241" t="str">
            <v>880002</v>
          </cell>
          <cell r="E1241" t="str">
            <v>دستمزد و مزايا</v>
          </cell>
          <cell r="F1241" t="str">
            <v>اضافه كاري</v>
          </cell>
          <cell r="G1241" t="str">
            <v>800107</v>
          </cell>
          <cell r="H1241" t="str">
            <v>خط گيج</v>
          </cell>
          <cell r="P1241" t="str">
            <v>224</v>
          </cell>
        </row>
        <row r="1242">
          <cell r="A1242">
            <v>2240</v>
          </cell>
          <cell r="B1242" t="str">
            <v>880002800101</v>
          </cell>
          <cell r="C1242" t="str">
            <v>880</v>
          </cell>
          <cell r="D1242" t="str">
            <v>880002</v>
          </cell>
          <cell r="E1242" t="str">
            <v>دستمزد و مزايا</v>
          </cell>
          <cell r="F1242" t="str">
            <v>اضافه كاري</v>
          </cell>
          <cell r="G1242" t="str">
            <v>800101</v>
          </cell>
          <cell r="H1242" t="str">
            <v>تحقيقات مهندسي</v>
          </cell>
          <cell r="P1242" t="str">
            <v>224</v>
          </cell>
        </row>
        <row r="1243">
          <cell r="A1243">
            <v>2300</v>
          </cell>
          <cell r="B1243" t="str">
            <v>880002800304</v>
          </cell>
          <cell r="C1243" t="str">
            <v>880</v>
          </cell>
          <cell r="D1243" t="str">
            <v>880002</v>
          </cell>
          <cell r="E1243" t="str">
            <v>دستمزد و مزايا</v>
          </cell>
          <cell r="F1243" t="str">
            <v>اضافه كاري</v>
          </cell>
          <cell r="G1243" t="str">
            <v>800304</v>
          </cell>
          <cell r="H1243" t="str">
            <v>تدارکات و تامين قطعات</v>
          </cell>
          <cell r="P1243" t="str">
            <v>230</v>
          </cell>
        </row>
        <row r="1244">
          <cell r="A1244">
            <v>2500</v>
          </cell>
          <cell r="B1244" t="str">
            <v>880002800500</v>
          </cell>
          <cell r="C1244" t="str">
            <v>880</v>
          </cell>
          <cell r="D1244" t="str">
            <v>880002</v>
          </cell>
          <cell r="E1244" t="str">
            <v>دستمزد و مزايا</v>
          </cell>
          <cell r="F1244" t="str">
            <v>اضافه كاري</v>
          </cell>
          <cell r="G1244" t="str">
            <v>800500</v>
          </cell>
          <cell r="H1244" t="str">
            <v>فروش</v>
          </cell>
          <cell r="P1244" t="str">
            <v>250</v>
          </cell>
        </row>
        <row r="1245">
          <cell r="A1245">
            <v>2261</v>
          </cell>
          <cell r="B1245" t="str">
            <v>880002800206</v>
          </cell>
          <cell r="C1245" t="str">
            <v>880</v>
          </cell>
          <cell r="D1245" t="str">
            <v>880002</v>
          </cell>
          <cell r="E1245" t="str">
            <v>دستمزد و مزايا</v>
          </cell>
          <cell r="F1245" t="str">
            <v>اضافه كاري</v>
          </cell>
          <cell r="G1245" t="str">
            <v>800206</v>
          </cell>
          <cell r="H1245" t="str">
            <v>عمومي خط گيج</v>
          </cell>
          <cell r="P1245" t="str">
            <v>226</v>
          </cell>
        </row>
        <row r="1246">
          <cell r="A1246">
            <v>2240</v>
          </cell>
          <cell r="B1246" t="str">
            <v>880002800105</v>
          </cell>
          <cell r="C1246" t="str">
            <v>880</v>
          </cell>
          <cell r="D1246" t="str">
            <v>880002</v>
          </cell>
          <cell r="E1246" t="str">
            <v>دستمزد و مزايا</v>
          </cell>
          <cell r="F1246" t="str">
            <v>اضافه كاري</v>
          </cell>
          <cell r="G1246" t="str">
            <v>800105</v>
          </cell>
          <cell r="H1246" t="str">
            <v>مترولوژي</v>
          </cell>
          <cell r="P1246" t="str">
            <v>224</v>
          </cell>
        </row>
        <row r="1247">
          <cell r="A1247">
            <v>2261</v>
          </cell>
          <cell r="B1247" t="str">
            <v>880002800203</v>
          </cell>
          <cell r="C1247" t="str">
            <v>880</v>
          </cell>
          <cell r="D1247" t="str">
            <v>880002</v>
          </cell>
          <cell r="E1247" t="str">
            <v>دستمزد و مزايا</v>
          </cell>
          <cell r="F1247" t="str">
            <v>اضافه كاري</v>
          </cell>
          <cell r="G1247" t="str">
            <v>800203</v>
          </cell>
          <cell r="H1247" t="str">
            <v>عمومي کنترل کيفي</v>
          </cell>
          <cell r="P1247" t="str">
            <v>226</v>
          </cell>
        </row>
        <row r="1248">
          <cell r="A1248">
            <v>2221</v>
          </cell>
          <cell r="B1248" t="str">
            <v>880002800200</v>
          </cell>
          <cell r="C1248" t="str">
            <v>880</v>
          </cell>
          <cell r="D1248" t="str">
            <v>880002</v>
          </cell>
          <cell r="E1248" t="str">
            <v>دستمزد و مزايا</v>
          </cell>
          <cell r="F1248" t="str">
            <v>اضافه كاري</v>
          </cell>
          <cell r="G1248" t="str">
            <v>800200</v>
          </cell>
          <cell r="H1248" t="str">
            <v>عمومي مونتاژ</v>
          </cell>
          <cell r="P1248" t="str">
            <v>222</v>
          </cell>
        </row>
        <row r="1249">
          <cell r="A1249">
            <v>2300</v>
          </cell>
          <cell r="B1249" t="str">
            <v>880002800305</v>
          </cell>
          <cell r="C1249" t="str">
            <v>880</v>
          </cell>
          <cell r="D1249" t="str">
            <v>880002</v>
          </cell>
          <cell r="E1249" t="str">
            <v>دستمزد و مزايا</v>
          </cell>
          <cell r="F1249" t="str">
            <v>اضافه كاري</v>
          </cell>
          <cell r="G1249" t="str">
            <v>800305</v>
          </cell>
          <cell r="H1249" t="str">
            <v>طرح و توسعه سيستمها</v>
          </cell>
          <cell r="P1249" t="str">
            <v>230</v>
          </cell>
        </row>
        <row r="1250">
          <cell r="A1250">
            <v>2261</v>
          </cell>
          <cell r="B1250" t="str">
            <v>880002800201</v>
          </cell>
          <cell r="C1250" t="str">
            <v>880</v>
          </cell>
          <cell r="D1250" t="str">
            <v>880002</v>
          </cell>
          <cell r="E1250" t="str">
            <v>دستمزد و مزايا</v>
          </cell>
          <cell r="F1250" t="str">
            <v>اضافه كاري</v>
          </cell>
          <cell r="G1250" t="str">
            <v>800201</v>
          </cell>
          <cell r="H1250" t="str">
            <v>عمومي تحقيقات و مهندسي</v>
          </cell>
          <cell r="P1250" t="str">
            <v>226</v>
          </cell>
        </row>
        <row r="1251">
          <cell r="A1251">
            <v>2240</v>
          </cell>
          <cell r="B1251" t="str">
            <v>880002800102</v>
          </cell>
          <cell r="C1251" t="str">
            <v>880</v>
          </cell>
          <cell r="D1251" t="str">
            <v>880002</v>
          </cell>
          <cell r="E1251" t="str">
            <v>دستمزد و مزايا</v>
          </cell>
          <cell r="F1251" t="str">
            <v>اضافه كاري</v>
          </cell>
          <cell r="G1251" t="str">
            <v>800102</v>
          </cell>
          <cell r="H1251" t="str">
            <v>عمليات حرارتي و آبکاري</v>
          </cell>
          <cell r="P1251" t="str">
            <v>224</v>
          </cell>
        </row>
        <row r="1252">
          <cell r="A1252">
            <v>2400</v>
          </cell>
          <cell r="B1252" t="str">
            <v>880002800402</v>
          </cell>
          <cell r="C1252" t="str">
            <v>880</v>
          </cell>
          <cell r="D1252" t="str">
            <v>880002</v>
          </cell>
          <cell r="E1252" t="str">
            <v>دستمزد و مزايا</v>
          </cell>
          <cell r="F1252" t="str">
            <v>اضافه كاري</v>
          </cell>
          <cell r="G1252" t="str">
            <v>800402</v>
          </cell>
          <cell r="H1252" t="str">
            <v>دفتر تهران</v>
          </cell>
          <cell r="P1252" t="str">
            <v>240</v>
          </cell>
        </row>
        <row r="1253">
          <cell r="A1253">
            <v>2240</v>
          </cell>
          <cell r="B1253" t="str">
            <v>880002800106</v>
          </cell>
          <cell r="C1253" t="str">
            <v>880</v>
          </cell>
          <cell r="D1253" t="str">
            <v>880002</v>
          </cell>
          <cell r="E1253" t="str">
            <v>دستمزد و مزايا</v>
          </cell>
          <cell r="F1253" t="str">
            <v>اضافه كاري</v>
          </cell>
          <cell r="G1253" t="str">
            <v>800106</v>
          </cell>
          <cell r="H1253" t="str">
            <v>تست مواد وشيمي</v>
          </cell>
          <cell r="P1253" t="str">
            <v>224</v>
          </cell>
        </row>
        <row r="1254">
          <cell r="A1254">
            <v>2240</v>
          </cell>
          <cell r="B1254" t="str">
            <v>880003800103</v>
          </cell>
          <cell r="C1254" t="str">
            <v>880</v>
          </cell>
          <cell r="D1254" t="str">
            <v>880003</v>
          </cell>
          <cell r="E1254" t="str">
            <v>دستمزد و مزايا</v>
          </cell>
          <cell r="F1254" t="str">
            <v>نوبت كاري</v>
          </cell>
          <cell r="G1254" t="str">
            <v>800103</v>
          </cell>
          <cell r="H1254" t="str">
            <v>مرکز ساخت و توليد</v>
          </cell>
          <cell r="P1254" t="str">
            <v>224</v>
          </cell>
        </row>
        <row r="1255">
          <cell r="A1255">
            <v>2200</v>
          </cell>
          <cell r="B1255" t="str">
            <v>880003800100</v>
          </cell>
          <cell r="C1255" t="str">
            <v>880</v>
          </cell>
          <cell r="D1255" t="str">
            <v>880003</v>
          </cell>
          <cell r="E1255" t="str">
            <v>دستمزد و مزايا</v>
          </cell>
          <cell r="F1255" t="str">
            <v>نوبت كاري</v>
          </cell>
          <cell r="G1255" t="str">
            <v>800100</v>
          </cell>
          <cell r="H1255" t="str">
            <v>مونتاژ</v>
          </cell>
          <cell r="P1255" t="str">
            <v>220</v>
          </cell>
        </row>
        <row r="1256">
          <cell r="A1256">
            <v>2261</v>
          </cell>
          <cell r="B1256" t="str">
            <v>880003800202</v>
          </cell>
          <cell r="C1256" t="str">
            <v>880</v>
          </cell>
          <cell r="D1256" t="str">
            <v>880003</v>
          </cell>
          <cell r="E1256" t="str">
            <v>دستمزد و مزايا</v>
          </cell>
          <cell r="F1256" t="str">
            <v>نوبت كاري</v>
          </cell>
          <cell r="G1256" t="str">
            <v>800202</v>
          </cell>
          <cell r="H1256" t="str">
            <v>عمومي ساخت و توليد</v>
          </cell>
          <cell r="P1256" t="str">
            <v>226</v>
          </cell>
        </row>
        <row r="1257">
          <cell r="A1257">
            <v>2300</v>
          </cell>
          <cell r="B1257" t="str">
            <v>880003800302</v>
          </cell>
          <cell r="C1257" t="str">
            <v>880</v>
          </cell>
          <cell r="D1257" t="str">
            <v>880003</v>
          </cell>
          <cell r="E1257" t="str">
            <v>دستمزد و مزايا</v>
          </cell>
          <cell r="F1257" t="str">
            <v>نوبت كاري</v>
          </cell>
          <cell r="G1257" t="str">
            <v>800302</v>
          </cell>
          <cell r="H1257" t="str">
            <v>خدمات فني</v>
          </cell>
          <cell r="P1257" t="str">
            <v>230</v>
          </cell>
        </row>
        <row r="1258">
          <cell r="A1258">
            <v>2300</v>
          </cell>
          <cell r="B1258" t="str">
            <v>880003800301</v>
          </cell>
          <cell r="C1258" t="str">
            <v>880</v>
          </cell>
          <cell r="D1258" t="str">
            <v>880003</v>
          </cell>
          <cell r="E1258" t="str">
            <v>دستمزد و مزايا</v>
          </cell>
          <cell r="F1258" t="str">
            <v>نوبت كاري</v>
          </cell>
          <cell r="G1258" t="str">
            <v>800301</v>
          </cell>
          <cell r="H1258" t="str">
            <v>حراست</v>
          </cell>
          <cell r="P1258" t="str">
            <v>230</v>
          </cell>
        </row>
        <row r="1259">
          <cell r="A1259">
            <v>2240</v>
          </cell>
          <cell r="B1259" t="str">
            <v>880004800103</v>
          </cell>
          <cell r="C1259" t="str">
            <v>880</v>
          </cell>
          <cell r="D1259" t="str">
            <v>880004</v>
          </cell>
          <cell r="E1259" t="str">
            <v>دستمزد و مزايا</v>
          </cell>
          <cell r="F1259" t="str">
            <v>حق اولاد</v>
          </cell>
          <cell r="G1259" t="str">
            <v>800103</v>
          </cell>
          <cell r="H1259" t="str">
            <v>مرکز ساخت و توليد</v>
          </cell>
          <cell r="P1259" t="str">
            <v>224</v>
          </cell>
        </row>
        <row r="1260">
          <cell r="A1260">
            <v>2200</v>
          </cell>
          <cell r="B1260" t="str">
            <v>880004800100</v>
          </cell>
          <cell r="C1260" t="str">
            <v>880</v>
          </cell>
          <cell r="D1260" t="str">
            <v>880004</v>
          </cell>
          <cell r="E1260" t="str">
            <v>دستمزد و مزايا</v>
          </cell>
          <cell r="F1260" t="str">
            <v>حق اولاد</v>
          </cell>
          <cell r="G1260" t="str">
            <v>800100</v>
          </cell>
          <cell r="H1260" t="str">
            <v>مونتاژ</v>
          </cell>
          <cell r="P1260" t="str">
            <v>220</v>
          </cell>
        </row>
        <row r="1261">
          <cell r="A1261">
            <v>2300</v>
          </cell>
          <cell r="B1261" t="str">
            <v>880004800303</v>
          </cell>
          <cell r="C1261" t="str">
            <v>880</v>
          </cell>
          <cell r="D1261" t="str">
            <v>880004</v>
          </cell>
          <cell r="E1261" t="str">
            <v>دستمزد و مزايا</v>
          </cell>
          <cell r="F1261" t="str">
            <v>حق اولاد</v>
          </cell>
          <cell r="G1261" t="str">
            <v>800303</v>
          </cell>
          <cell r="H1261" t="str">
            <v>برنامه ريزي</v>
          </cell>
          <cell r="P1261" t="str">
            <v>230</v>
          </cell>
        </row>
        <row r="1262">
          <cell r="A1262">
            <v>2400</v>
          </cell>
          <cell r="B1262" t="str">
            <v>880004800403</v>
          </cell>
          <cell r="C1262" t="str">
            <v>880</v>
          </cell>
          <cell r="D1262" t="str">
            <v>880004</v>
          </cell>
          <cell r="E1262" t="str">
            <v>دستمزد و مزايا</v>
          </cell>
          <cell r="F1262" t="str">
            <v>حق اولاد</v>
          </cell>
          <cell r="G1262" t="str">
            <v>800403</v>
          </cell>
          <cell r="H1262" t="str">
            <v>امو ر اداري</v>
          </cell>
          <cell r="P1262" t="str">
            <v>240</v>
          </cell>
        </row>
        <row r="1263">
          <cell r="A1263">
            <v>2261</v>
          </cell>
          <cell r="B1263" t="str">
            <v>880004800202</v>
          </cell>
          <cell r="C1263" t="str">
            <v>880</v>
          </cell>
          <cell r="D1263" t="str">
            <v>880004</v>
          </cell>
          <cell r="E1263" t="str">
            <v>دستمزد و مزايا</v>
          </cell>
          <cell r="F1263" t="str">
            <v>حق اولاد</v>
          </cell>
          <cell r="G1263" t="str">
            <v>800202</v>
          </cell>
          <cell r="H1263" t="str">
            <v>عمومي ساخت و توليد</v>
          </cell>
          <cell r="P1263" t="str">
            <v>226</v>
          </cell>
        </row>
        <row r="1264">
          <cell r="A1264">
            <v>2300</v>
          </cell>
          <cell r="B1264" t="str">
            <v>880004800302</v>
          </cell>
          <cell r="C1264" t="str">
            <v>880</v>
          </cell>
          <cell r="D1264" t="str">
            <v>880004</v>
          </cell>
          <cell r="E1264" t="str">
            <v>دستمزد و مزايا</v>
          </cell>
          <cell r="F1264" t="str">
            <v>حق اولاد</v>
          </cell>
          <cell r="G1264" t="str">
            <v>800302</v>
          </cell>
          <cell r="H1264" t="str">
            <v>خدمات فني</v>
          </cell>
          <cell r="P1264" t="str">
            <v>230</v>
          </cell>
        </row>
        <row r="1265">
          <cell r="A1265">
            <v>2240</v>
          </cell>
          <cell r="B1265" t="str">
            <v>880004800104</v>
          </cell>
          <cell r="C1265" t="str">
            <v>880</v>
          </cell>
          <cell r="D1265" t="str">
            <v>880004</v>
          </cell>
          <cell r="E1265" t="str">
            <v>دستمزد و مزايا</v>
          </cell>
          <cell r="F1265" t="str">
            <v>حق اولاد</v>
          </cell>
          <cell r="G1265" t="str">
            <v>800104</v>
          </cell>
          <cell r="H1265" t="str">
            <v>کنترل کيفي</v>
          </cell>
          <cell r="P1265" t="str">
            <v>224</v>
          </cell>
        </row>
        <row r="1266">
          <cell r="A1266">
            <v>2240</v>
          </cell>
          <cell r="B1266" t="str">
            <v>880004800107</v>
          </cell>
          <cell r="C1266" t="str">
            <v>880</v>
          </cell>
          <cell r="D1266" t="str">
            <v>880004</v>
          </cell>
          <cell r="E1266" t="str">
            <v>دستمزد و مزايا</v>
          </cell>
          <cell r="F1266" t="str">
            <v>حق اولاد</v>
          </cell>
          <cell r="G1266" t="str">
            <v>800107</v>
          </cell>
          <cell r="H1266" t="str">
            <v>خط گيج</v>
          </cell>
          <cell r="P1266" t="str">
            <v>224</v>
          </cell>
        </row>
        <row r="1267">
          <cell r="A1267">
            <v>2300</v>
          </cell>
          <cell r="B1267" t="str">
            <v>880004800304</v>
          </cell>
          <cell r="C1267" t="str">
            <v>880</v>
          </cell>
          <cell r="D1267" t="str">
            <v>880004</v>
          </cell>
          <cell r="E1267" t="str">
            <v>دستمزد و مزايا</v>
          </cell>
          <cell r="F1267" t="str">
            <v>حق اولاد</v>
          </cell>
          <cell r="G1267" t="str">
            <v>800304</v>
          </cell>
          <cell r="H1267" t="str">
            <v>تدارکات و تامين قطعات</v>
          </cell>
          <cell r="P1267" t="str">
            <v>230</v>
          </cell>
        </row>
        <row r="1268">
          <cell r="A1268">
            <v>2400</v>
          </cell>
          <cell r="B1268" t="str">
            <v>880004800400</v>
          </cell>
          <cell r="C1268" t="str">
            <v>880</v>
          </cell>
          <cell r="D1268" t="str">
            <v>880004</v>
          </cell>
          <cell r="E1268" t="str">
            <v>دستمزد و مزايا</v>
          </cell>
          <cell r="F1268" t="str">
            <v>حق اولاد</v>
          </cell>
          <cell r="G1268" t="str">
            <v>800400</v>
          </cell>
          <cell r="H1268" t="str">
            <v>امور مالي</v>
          </cell>
          <cell r="P1268" t="str">
            <v>240</v>
          </cell>
        </row>
        <row r="1269">
          <cell r="A1269">
            <v>2300</v>
          </cell>
          <cell r="B1269" t="str">
            <v>880004800301</v>
          </cell>
          <cell r="C1269" t="str">
            <v>880</v>
          </cell>
          <cell r="D1269" t="str">
            <v>880004</v>
          </cell>
          <cell r="E1269" t="str">
            <v>دستمزد و مزايا</v>
          </cell>
          <cell r="F1269" t="str">
            <v>حق اولاد</v>
          </cell>
          <cell r="G1269" t="str">
            <v>800301</v>
          </cell>
          <cell r="H1269" t="str">
            <v>حراست</v>
          </cell>
          <cell r="P1269" t="str">
            <v>230</v>
          </cell>
        </row>
        <row r="1270">
          <cell r="A1270">
            <v>2400</v>
          </cell>
          <cell r="B1270" t="str">
            <v>880004800402</v>
          </cell>
          <cell r="C1270" t="str">
            <v>880</v>
          </cell>
          <cell r="D1270" t="str">
            <v>880004</v>
          </cell>
          <cell r="E1270" t="str">
            <v>دستمزد و مزايا</v>
          </cell>
          <cell r="F1270" t="str">
            <v>حق اولاد</v>
          </cell>
          <cell r="G1270" t="str">
            <v>800402</v>
          </cell>
          <cell r="H1270" t="str">
            <v>دفتر تهران</v>
          </cell>
          <cell r="P1270" t="str">
            <v>240</v>
          </cell>
        </row>
        <row r="1271">
          <cell r="A1271">
            <v>2400</v>
          </cell>
          <cell r="B1271" t="str">
            <v>880004800401</v>
          </cell>
          <cell r="C1271" t="str">
            <v>880</v>
          </cell>
          <cell r="D1271" t="str">
            <v>880004</v>
          </cell>
          <cell r="E1271" t="str">
            <v>دستمزد و مزايا</v>
          </cell>
          <cell r="F1271" t="str">
            <v>حق اولاد</v>
          </cell>
          <cell r="G1271" t="str">
            <v>800401</v>
          </cell>
          <cell r="H1271" t="str">
            <v>مديريت</v>
          </cell>
          <cell r="P1271" t="str">
            <v>240</v>
          </cell>
        </row>
        <row r="1272">
          <cell r="A1272">
            <v>2261</v>
          </cell>
          <cell r="B1272" t="str">
            <v>880004800203</v>
          </cell>
          <cell r="C1272" t="str">
            <v>880</v>
          </cell>
          <cell r="D1272" t="str">
            <v>880004</v>
          </cell>
          <cell r="E1272" t="str">
            <v>دستمزد و مزايا</v>
          </cell>
          <cell r="F1272" t="str">
            <v>حق اولاد</v>
          </cell>
          <cell r="G1272" t="str">
            <v>800203</v>
          </cell>
          <cell r="H1272" t="str">
            <v>عمومي کنترل کيفي</v>
          </cell>
          <cell r="P1272" t="str">
            <v>226</v>
          </cell>
        </row>
        <row r="1273">
          <cell r="A1273">
            <v>2500</v>
          </cell>
          <cell r="B1273" t="str">
            <v>880004800500</v>
          </cell>
          <cell r="C1273" t="str">
            <v>880</v>
          </cell>
          <cell r="D1273" t="str">
            <v>880004</v>
          </cell>
          <cell r="E1273" t="str">
            <v>دستمزد و مزايا</v>
          </cell>
          <cell r="F1273" t="str">
            <v>حق اولاد</v>
          </cell>
          <cell r="G1273" t="str">
            <v>800500</v>
          </cell>
          <cell r="H1273" t="str">
            <v>فروش</v>
          </cell>
          <cell r="P1273" t="str">
            <v>250</v>
          </cell>
        </row>
        <row r="1274">
          <cell r="A1274">
            <v>2240</v>
          </cell>
          <cell r="B1274" t="str">
            <v>880004800101</v>
          </cell>
          <cell r="C1274" t="str">
            <v>880</v>
          </cell>
          <cell r="D1274" t="str">
            <v>880004</v>
          </cell>
          <cell r="E1274" t="str">
            <v>دستمزد و مزايا</v>
          </cell>
          <cell r="F1274" t="str">
            <v>حق اولاد</v>
          </cell>
          <cell r="G1274" t="str">
            <v>800101</v>
          </cell>
          <cell r="H1274" t="str">
            <v>تحقيقات مهندسي</v>
          </cell>
          <cell r="P1274" t="str">
            <v>224</v>
          </cell>
        </row>
        <row r="1275">
          <cell r="A1275">
            <v>2221</v>
          </cell>
          <cell r="B1275" t="str">
            <v>880004800200</v>
          </cell>
          <cell r="C1275" t="str">
            <v>880</v>
          </cell>
          <cell r="D1275" t="str">
            <v>880004</v>
          </cell>
          <cell r="E1275" t="str">
            <v>دستمزد و مزايا</v>
          </cell>
          <cell r="F1275" t="str">
            <v>حق اولاد</v>
          </cell>
          <cell r="G1275" t="str">
            <v>800200</v>
          </cell>
          <cell r="H1275" t="str">
            <v>عمومي مونتاژ</v>
          </cell>
          <cell r="P1275" t="str">
            <v>222</v>
          </cell>
        </row>
        <row r="1276">
          <cell r="A1276">
            <v>2261</v>
          </cell>
          <cell r="B1276" t="str">
            <v>880004800206</v>
          </cell>
          <cell r="C1276" t="str">
            <v>880</v>
          </cell>
          <cell r="D1276" t="str">
            <v>880004</v>
          </cell>
          <cell r="E1276" t="str">
            <v>دستمزد و مزايا</v>
          </cell>
          <cell r="F1276" t="str">
            <v>حق اولاد</v>
          </cell>
          <cell r="G1276" t="str">
            <v>800206</v>
          </cell>
          <cell r="H1276" t="str">
            <v>عمومي خط گيج</v>
          </cell>
          <cell r="P1276" t="str">
            <v>226</v>
          </cell>
        </row>
        <row r="1277">
          <cell r="A1277">
            <v>2240</v>
          </cell>
          <cell r="B1277" t="str">
            <v>880004800105</v>
          </cell>
          <cell r="C1277" t="str">
            <v>880</v>
          </cell>
          <cell r="D1277" t="str">
            <v>880004</v>
          </cell>
          <cell r="E1277" t="str">
            <v>دستمزد و مزايا</v>
          </cell>
          <cell r="F1277" t="str">
            <v>حق اولاد</v>
          </cell>
          <cell r="G1277" t="str">
            <v>800105</v>
          </cell>
          <cell r="H1277" t="str">
            <v>مترولوژي</v>
          </cell>
          <cell r="P1277" t="str">
            <v>224</v>
          </cell>
        </row>
        <row r="1278">
          <cell r="A1278">
            <v>2240</v>
          </cell>
          <cell r="B1278" t="str">
            <v>880004800102</v>
          </cell>
          <cell r="C1278" t="str">
            <v>880</v>
          </cell>
          <cell r="D1278" t="str">
            <v>880004</v>
          </cell>
          <cell r="E1278" t="str">
            <v>دستمزد و مزايا</v>
          </cell>
          <cell r="F1278" t="str">
            <v>حق اولاد</v>
          </cell>
          <cell r="G1278" t="str">
            <v>800102</v>
          </cell>
          <cell r="H1278" t="str">
            <v>عمليات حرارتي و آبکاري</v>
          </cell>
          <cell r="P1278" t="str">
            <v>224</v>
          </cell>
        </row>
        <row r="1279">
          <cell r="A1279">
            <v>2261</v>
          </cell>
          <cell r="B1279" t="str">
            <v>880004800201</v>
          </cell>
          <cell r="C1279" t="str">
            <v>880</v>
          </cell>
          <cell r="D1279" t="str">
            <v>880004</v>
          </cell>
          <cell r="E1279" t="str">
            <v>دستمزد و مزايا</v>
          </cell>
          <cell r="F1279" t="str">
            <v>حق اولاد</v>
          </cell>
          <cell r="G1279" t="str">
            <v>800201</v>
          </cell>
          <cell r="H1279" t="str">
            <v>عمومي تحقيقات و مهندسي</v>
          </cell>
          <cell r="P1279" t="str">
            <v>226</v>
          </cell>
        </row>
        <row r="1280">
          <cell r="A1280">
            <v>2241</v>
          </cell>
          <cell r="B1280" t="str">
            <v>880005800103</v>
          </cell>
          <cell r="C1280" t="str">
            <v>880</v>
          </cell>
          <cell r="D1280" t="str">
            <v>880005</v>
          </cell>
          <cell r="E1280" t="str">
            <v>دستمزد و مزايا</v>
          </cell>
          <cell r="F1280" t="str">
            <v>بيمه كارفرما</v>
          </cell>
          <cell r="G1280" t="str">
            <v>800103</v>
          </cell>
          <cell r="H1280" t="str">
            <v>مرکز ساخت و توليد</v>
          </cell>
          <cell r="P1280" t="str">
            <v>224</v>
          </cell>
        </row>
        <row r="1281">
          <cell r="A1281">
            <v>2201</v>
          </cell>
          <cell r="B1281" t="str">
            <v>880005800100</v>
          </cell>
          <cell r="C1281" t="str">
            <v>880</v>
          </cell>
          <cell r="D1281" t="str">
            <v>880005</v>
          </cell>
          <cell r="E1281" t="str">
            <v>دستمزد و مزايا</v>
          </cell>
          <cell r="F1281" t="str">
            <v>بيمه كارفرما</v>
          </cell>
          <cell r="G1281" t="str">
            <v>800100</v>
          </cell>
          <cell r="H1281" t="str">
            <v>مونتاژ</v>
          </cell>
          <cell r="P1281" t="str">
            <v>220</v>
          </cell>
        </row>
        <row r="1282">
          <cell r="A1282">
            <v>2401</v>
          </cell>
          <cell r="B1282" t="str">
            <v>880005800403</v>
          </cell>
          <cell r="C1282" t="str">
            <v>880</v>
          </cell>
          <cell r="D1282" t="str">
            <v>880005</v>
          </cell>
          <cell r="E1282" t="str">
            <v>دستمزد و مزايا</v>
          </cell>
          <cell r="F1282" t="str">
            <v>بيمه كارفرما</v>
          </cell>
          <cell r="G1282" t="str">
            <v>800403</v>
          </cell>
          <cell r="H1282" t="str">
            <v>امو ر اداري</v>
          </cell>
          <cell r="P1282" t="str">
            <v>240</v>
          </cell>
        </row>
        <row r="1283">
          <cell r="A1283">
            <v>2301</v>
          </cell>
          <cell r="B1283" t="str">
            <v>880005800303</v>
          </cell>
          <cell r="C1283" t="str">
            <v>880</v>
          </cell>
          <cell r="D1283" t="str">
            <v>880005</v>
          </cell>
          <cell r="E1283" t="str">
            <v>دستمزد و مزايا</v>
          </cell>
          <cell r="F1283" t="str">
            <v>بيمه كارفرما</v>
          </cell>
          <cell r="G1283" t="str">
            <v>800303</v>
          </cell>
          <cell r="H1283" t="str">
            <v>برنامه ريزي</v>
          </cell>
          <cell r="P1283" t="str">
            <v>230</v>
          </cell>
        </row>
        <row r="1284">
          <cell r="A1284">
            <v>2301</v>
          </cell>
          <cell r="B1284" t="str">
            <v>880005800302</v>
          </cell>
          <cell r="C1284" t="str">
            <v>880</v>
          </cell>
          <cell r="D1284" t="str">
            <v>880005</v>
          </cell>
          <cell r="E1284" t="str">
            <v>دستمزد و مزايا</v>
          </cell>
          <cell r="F1284" t="str">
            <v>بيمه كارفرما</v>
          </cell>
          <cell r="G1284" t="str">
            <v>800302</v>
          </cell>
          <cell r="H1284" t="str">
            <v>خدمات فني</v>
          </cell>
          <cell r="P1284" t="str">
            <v>230</v>
          </cell>
        </row>
        <row r="1285">
          <cell r="A1285">
            <v>2301</v>
          </cell>
          <cell r="B1285" t="str">
            <v>880005800301</v>
          </cell>
          <cell r="C1285" t="str">
            <v>880</v>
          </cell>
          <cell r="D1285" t="str">
            <v>880005</v>
          </cell>
          <cell r="E1285" t="str">
            <v>دستمزد و مزايا</v>
          </cell>
          <cell r="F1285" t="str">
            <v>بيمه كارفرما</v>
          </cell>
          <cell r="G1285" t="str">
            <v>800301</v>
          </cell>
          <cell r="H1285" t="str">
            <v>حراست</v>
          </cell>
          <cell r="P1285" t="str">
            <v>230</v>
          </cell>
        </row>
        <row r="1286">
          <cell r="A1286">
            <v>2241</v>
          </cell>
          <cell r="B1286" t="str">
            <v>880005800104</v>
          </cell>
          <cell r="C1286" t="str">
            <v>880</v>
          </cell>
          <cell r="D1286" t="str">
            <v>880005</v>
          </cell>
          <cell r="E1286" t="str">
            <v>دستمزد و مزايا</v>
          </cell>
          <cell r="F1286" t="str">
            <v>بيمه كارفرما</v>
          </cell>
          <cell r="G1286" t="str">
            <v>800104</v>
          </cell>
          <cell r="H1286" t="str">
            <v>کنترل کيفي</v>
          </cell>
          <cell r="P1286" t="str">
            <v>224</v>
          </cell>
        </row>
        <row r="1287">
          <cell r="A1287">
            <v>2266</v>
          </cell>
          <cell r="B1287" t="str">
            <v>880005800202</v>
          </cell>
          <cell r="C1287" t="str">
            <v>880</v>
          </cell>
          <cell r="D1287" t="str">
            <v>880005</v>
          </cell>
          <cell r="E1287" t="str">
            <v>دستمزد و مزايا</v>
          </cell>
          <cell r="F1287" t="str">
            <v>بيمه كارفرما</v>
          </cell>
          <cell r="G1287" t="str">
            <v>800202</v>
          </cell>
          <cell r="H1287" t="str">
            <v>عمومي ساخت و توليد</v>
          </cell>
          <cell r="P1287" t="str">
            <v>226</v>
          </cell>
        </row>
        <row r="1288">
          <cell r="A1288">
            <v>2301</v>
          </cell>
          <cell r="B1288" t="str">
            <v>880005800304</v>
          </cell>
          <cell r="C1288" t="str">
            <v>880</v>
          </cell>
          <cell r="D1288" t="str">
            <v>880005</v>
          </cell>
          <cell r="E1288" t="str">
            <v>دستمزد و مزايا</v>
          </cell>
          <cell r="F1288" t="str">
            <v>بيمه كارفرما</v>
          </cell>
          <cell r="G1288" t="str">
            <v>800304</v>
          </cell>
          <cell r="H1288" t="str">
            <v>تدارکات و تامين قطعات</v>
          </cell>
          <cell r="P1288" t="str">
            <v>230</v>
          </cell>
        </row>
        <row r="1289">
          <cell r="A1289">
            <v>2241</v>
          </cell>
          <cell r="B1289" t="str">
            <v>880005800101</v>
          </cell>
          <cell r="C1289" t="str">
            <v>880</v>
          </cell>
          <cell r="D1289" t="str">
            <v>880005</v>
          </cell>
          <cell r="E1289" t="str">
            <v>دستمزد و مزايا</v>
          </cell>
          <cell r="F1289" t="str">
            <v>بيمه كارفرما</v>
          </cell>
          <cell r="G1289" t="str">
            <v>800101</v>
          </cell>
          <cell r="H1289" t="str">
            <v>تحقيقات مهندسي</v>
          </cell>
          <cell r="P1289" t="str">
            <v>224</v>
          </cell>
        </row>
        <row r="1290">
          <cell r="A1290">
            <v>2401</v>
          </cell>
          <cell r="B1290" t="str">
            <v>880005800400</v>
          </cell>
          <cell r="C1290" t="str">
            <v>880</v>
          </cell>
          <cell r="D1290" t="str">
            <v>880005</v>
          </cell>
          <cell r="E1290" t="str">
            <v>دستمزد و مزايا</v>
          </cell>
          <cell r="F1290" t="str">
            <v>بيمه كارفرما</v>
          </cell>
          <cell r="G1290" t="str">
            <v>800400</v>
          </cell>
          <cell r="H1290" t="str">
            <v>امور مالي</v>
          </cell>
          <cell r="P1290" t="str">
            <v>240</v>
          </cell>
        </row>
        <row r="1291">
          <cell r="A1291">
            <v>2241</v>
          </cell>
          <cell r="B1291" t="str">
            <v>880005800107</v>
          </cell>
          <cell r="C1291" t="str">
            <v>880</v>
          </cell>
          <cell r="D1291" t="str">
            <v>880005</v>
          </cell>
          <cell r="E1291" t="str">
            <v>دستمزد و مزايا</v>
          </cell>
          <cell r="F1291" t="str">
            <v>بيمه كارفرما</v>
          </cell>
          <cell r="G1291" t="str">
            <v>800107</v>
          </cell>
          <cell r="H1291" t="str">
            <v>خط گيج</v>
          </cell>
          <cell r="P1291" t="str">
            <v>224</v>
          </cell>
        </row>
        <row r="1292">
          <cell r="A1292">
            <v>2266</v>
          </cell>
          <cell r="B1292" t="str">
            <v>880005800206</v>
          </cell>
          <cell r="C1292" t="str">
            <v>880</v>
          </cell>
          <cell r="D1292" t="str">
            <v>880005</v>
          </cell>
          <cell r="E1292" t="str">
            <v>دستمزد و مزايا</v>
          </cell>
          <cell r="F1292" t="str">
            <v>بيمه كارفرما</v>
          </cell>
          <cell r="G1292" t="str">
            <v>800206</v>
          </cell>
          <cell r="H1292" t="str">
            <v>عمومي خط گيج</v>
          </cell>
          <cell r="P1292" t="str">
            <v>226</v>
          </cell>
        </row>
        <row r="1293">
          <cell r="A1293">
            <v>2226</v>
          </cell>
          <cell r="B1293" t="str">
            <v>880005800200</v>
          </cell>
          <cell r="C1293" t="str">
            <v>880</v>
          </cell>
          <cell r="D1293" t="str">
            <v>880005</v>
          </cell>
          <cell r="E1293" t="str">
            <v>دستمزد و مزايا</v>
          </cell>
          <cell r="F1293" t="str">
            <v>بيمه كارفرما</v>
          </cell>
          <cell r="G1293" t="str">
            <v>800200</v>
          </cell>
          <cell r="H1293" t="str">
            <v>عمومي مونتاژ</v>
          </cell>
          <cell r="P1293" t="str">
            <v>222</v>
          </cell>
        </row>
        <row r="1294">
          <cell r="A1294">
            <v>2241</v>
          </cell>
          <cell r="B1294" t="str">
            <v>880005800105</v>
          </cell>
          <cell r="C1294" t="str">
            <v>880</v>
          </cell>
          <cell r="D1294" t="str">
            <v>880005</v>
          </cell>
          <cell r="E1294" t="str">
            <v>دستمزد و مزايا</v>
          </cell>
          <cell r="F1294" t="str">
            <v>بيمه كارفرما</v>
          </cell>
          <cell r="G1294" t="str">
            <v>800105</v>
          </cell>
          <cell r="H1294" t="str">
            <v>مترولوژي</v>
          </cell>
          <cell r="P1294" t="str">
            <v>224</v>
          </cell>
        </row>
        <row r="1295">
          <cell r="A1295">
            <v>2501</v>
          </cell>
          <cell r="B1295" t="str">
            <v>880005800500</v>
          </cell>
          <cell r="C1295" t="str">
            <v>880</v>
          </cell>
          <cell r="D1295" t="str">
            <v>880005</v>
          </cell>
          <cell r="E1295" t="str">
            <v>دستمزد و مزايا</v>
          </cell>
          <cell r="F1295" t="str">
            <v>بيمه كارفرما</v>
          </cell>
          <cell r="G1295" t="str">
            <v>800500</v>
          </cell>
          <cell r="H1295" t="str">
            <v>فروش</v>
          </cell>
          <cell r="P1295" t="str">
            <v>250</v>
          </cell>
        </row>
        <row r="1296">
          <cell r="A1296">
            <v>2401</v>
          </cell>
          <cell r="B1296" t="str">
            <v>880005800402</v>
          </cell>
          <cell r="C1296" t="str">
            <v>880</v>
          </cell>
          <cell r="D1296" t="str">
            <v>880005</v>
          </cell>
          <cell r="E1296" t="str">
            <v>دستمزد و مزايا</v>
          </cell>
          <cell r="F1296" t="str">
            <v>بيمه كارفرما</v>
          </cell>
          <cell r="G1296" t="str">
            <v>800402</v>
          </cell>
          <cell r="H1296" t="str">
            <v>دفتر تهران</v>
          </cell>
          <cell r="P1296" t="str">
            <v>240</v>
          </cell>
        </row>
        <row r="1297">
          <cell r="A1297">
            <v>2266</v>
          </cell>
          <cell r="B1297" t="str">
            <v>880005800203</v>
          </cell>
          <cell r="C1297" t="str">
            <v>880</v>
          </cell>
          <cell r="D1297" t="str">
            <v>880005</v>
          </cell>
          <cell r="E1297" t="str">
            <v>دستمزد و مزايا</v>
          </cell>
          <cell r="F1297" t="str">
            <v>بيمه كارفرما</v>
          </cell>
          <cell r="G1297" t="str">
            <v>800203</v>
          </cell>
          <cell r="H1297" t="str">
            <v>عمومي کنترل کيفي</v>
          </cell>
          <cell r="P1297" t="str">
            <v>226</v>
          </cell>
        </row>
        <row r="1298">
          <cell r="A1298">
            <v>2401</v>
          </cell>
          <cell r="B1298" t="str">
            <v>880005800401</v>
          </cell>
          <cell r="C1298" t="str">
            <v>880</v>
          </cell>
          <cell r="D1298" t="str">
            <v>880005</v>
          </cell>
          <cell r="E1298" t="str">
            <v>دستمزد و مزايا</v>
          </cell>
          <cell r="F1298" t="str">
            <v>بيمه كارفرما</v>
          </cell>
          <cell r="G1298" t="str">
            <v>800401</v>
          </cell>
          <cell r="H1298" t="str">
            <v>مديريت</v>
          </cell>
          <cell r="P1298" t="str">
            <v>240</v>
          </cell>
        </row>
        <row r="1299">
          <cell r="A1299">
            <v>2266</v>
          </cell>
          <cell r="B1299" t="str">
            <v>880005800201</v>
          </cell>
          <cell r="C1299" t="str">
            <v>880</v>
          </cell>
          <cell r="D1299" t="str">
            <v>880005</v>
          </cell>
          <cell r="E1299" t="str">
            <v>دستمزد و مزايا</v>
          </cell>
          <cell r="F1299" t="str">
            <v>بيمه كارفرما</v>
          </cell>
          <cell r="G1299" t="str">
            <v>800201</v>
          </cell>
          <cell r="H1299" t="str">
            <v>عمومي تحقيقات و مهندسي</v>
          </cell>
          <cell r="P1299" t="str">
            <v>226</v>
          </cell>
        </row>
        <row r="1300">
          <cell r="A1300">
            <v>2266</v>
          </cell>
          <cell r="B1300" t="str">
            <v>880005800205</v>
          </cell>
          <cell r="C1300" t="str">
            <v>880</v>
          </cell>
          <cell r="D1300" t="str">
            <v>880005</v>
          </cell>
          <cell r="E1300" t="str">
            <v>دستمزد و مزايا</v>
          </cell>
          <cell r="F1300" t="str">
            <v>بيمه كارفرما</v>
          </cell>
          <cell r="G1300" t="str">
            <v>800205</v>
          </cell>
          <cell r="H1300" t="str">
            <v>عمومي تست مواد و شيمي</v>
          </cell>
          <cell r="P1300" t="str">
            <v>226</v>
          </cell>
        </row>
        <row r="1301">
          <cell r="A1301">
            <v>2301</v>
          </cell>
          <cell r="B1301" t="str">
            <v>880005800305</v>
          </cell>
          <cell r="C1301" t="str">
            <v>880</v>
          </cell>
          <cell r="D1301" t="str">
            <v>880005</v>
          </cell>
          <cell r="E1301" t="str">
            <v>دستمزد و مزايا</v>
          </cell>
          <cell r="F1301" t="str">
            <v>بيمه كارفرما</v>
          </cell>
          <cell r="G1301" t="str">
            <v>800305</v>
          </cell>
          <cell r="H1301" t="str">
            <v>طرح و توسعه سيستمها</v>
          </cell>
          <cell r="P1301" t="str">
            <v>230</v>
          </cell>
        </row>
        <row r="1302">
          <cell r="A1302">
            <v>2241</v>
          </cell>
          <cell r="B1302" t="str">
            <v>880005800102</v>
          </cell>
          <cell r="C1302" t="str">
            <v>880</v>
          </cell>
          <cell r="D1302" t="str">
            <v>880005</v>
          </cell>
          <cell r="E1302" t="str">
            <v>دستمزد و مزايا</v>
          </cell>
          <cell r="F1302" t="str">
            <v>بيمه كارفرما</v>
          </cell>
          <cell r="G1302" t="str">
            <v>800102</v>
          </cell>
          <cell r="H1302" t="str">
            <v>عمليات حرارتي و آبکاري</v>
          </cell>
          <cell r="P1302" t="str">
            <v>224</v>
          </cell>
        </row>
        <row r="1303">
          <cell r="A1303">
            <v>2241</v>
          </cell>
          <cell r="B1303" t="str">
            <v>880005800106</v>
          </cell>
          <cell r="C1303" t="str">
            <v>880</v>
          </cell>
          <cell r="D1303" t="str">
            <v>880005</v>
          </cell>
          <cell r="E1303" t="str">
            <v>دستمزد و مزايا</v>
          </cell>
          <cell r="F1303" t="str">
            <v>بيمه كارفرما</v>
          </cell>
          <cell r="G1303" t="str">
            <v>800106</v>
          </cell>
          <cell r="H1303" t="str">
            <v>تست مواد وشيمي</v>
          </cell>
          <cell r="P1303" t="str">
            <v>224</v>
          </cell>
        </row>
        <row r="1304">
          <cell r="A1304">
            <v>2240</v>
          </cell>
          <cell r="B1304" t="str">
            <v>880006800103</v>
          </cell>
          <cell r="C1304" t="str">
            <v>880</v>
          </cell>
          <cell r="D1304" t="str">
            <v>880006</v>
          </cell>
          <cell r="E1304" t="str">
            <v>دستمزد و مزايا</v>
          </cell>
          <cell r="F1304" t="str">
            <v>پاداش اضافه توليد</v>
          </cell>
          <cell r="G1304" t="str">
            <v>800103</v>
          </cell>
          <cell r="H1304" t="str">
            <v>مرکز ساخت و توليد</v>
          </cell>
          <cell r="P1304" t="str">
            <v>224</v>
          </cell>
        </row>
        <row r="1305">
          <cell r="A1305">
            <v>2200</v>
          </cell>
          <cell r="B1305" t="str">
            <v>880006800100</v>
          </cell>
          <cell r="C1305" t="str">
            <v>880</v>
          </cell>
          <cell r="D1305" t="str">
            <v>880006</v>
          </cell>
          <cell r="E1305" t="str">
            <v>دستمزد و مزايا</v>
          </cell>
          <cell r="F1305" t="str">
            <v>پاداش اضافه توليد</v>
          </cell>
          <cell r="G1305" t="str">
            <v>800100</v>
          </cell>
          <cell r="H1305" t="str">
            <v>مونتاژ</v>
          </cell>
          <cell r="P1305" t="str">
            <v>220</v>
          </cell>
        </row>
        <row r="1306">
          <cell r="A1306">
            <v>2300</v>
          </cell>
          <cell r="B1306" t="str">
            <v>880006800303</v>
          </cell>
          <cell r="C1306" t="str">
            <v>880</v>
          </cell>
          <cell r="D1306" t="str">
            <v>880006</v>
          </cell>
          <cell r="E1306" t="str">
            <v>دستمزد و مزايا</v>
          </cell>
          <cell r="F1306" t="str">
            <v>پاداش اضافه توليد</v>
          </cell>
          <cell r="G1306" t="str">
            <v>800303</v>
          </cell>
          <cell r="H1306" t="str">
            <v>برنامه ريزي</v>
          </cell>
          <cell r="P1306" t="str">
            <v>230</v>
          </cell>
        </row>
        <row r="1307">
          <cell r="A1307">
            <v>2240</v>
          </cell>
          <cell r="B1307" t="str">
            <v>880006800104</v>
          </cell>
          <cell r="C1307" t="str">
            <v>880</v>
          </cell>
          <cell r="D1307" t="str">
            <v>880006</v>
          </cell>
          <cell r="E1307" t="str">
            <v>دستمزد و مزايا</v>
          </cell>
          <cell r="F1307" t="str">
            <v>پاداش اضافه توليد</v>
          </cell>
          <cell r="G1307" t="str">
            <v>800104</v>
          </cell>
          <cell r="H1307" t="str">
            <v>کنترل کيفي</v>
          </cell>
          <cell r="P1307" t="str">
            <v>224</v>
          </cell>
        </row>
        <row r="1308">
          <cell r="A1308">
            <v>2261</v>
          </cell>
          <cell r="B1308" t="str">
            <v>880006800202</v>
          </cell>
          <cell r="C1308" t="str">
            <v>880</v>
          </cell>
          <cell r="D1308" t="str">
            <v>880006</v>
          </cell>
          <cell r="E1308" t="str">
            <v>دستمزد و مزايا</v>
          </cell>
          <cell r="F1308" t="str">
            <v>پاداش اضافه توليد</v>
          </cell>
          <cell r="G1308" t="str">
            <v>800202</v>
          </cell>
          <cell r="H1308" t="str">
            <v>عمومي ساخت و توليد</v>
          </cell>
          <cell r="P1308" t="str">
            <v>226</v>
          </cell>
        </row>
        <row r="1309">
          <cell r="A1309">
            <v>2221</v>
          </cell>
          <cell r="B1309" t="str">
            <v>880006800200</v>
          </cell>
          <cell r="C1309" t="str">
            <v>880</v>
          </cell>
          <cell r="D1309" t="str">
            <v>880006</v>
          </cell>
          <cell r="E1309" t="str">
            <v>دستمزد و مزايا</v>
          </cell>
          <cell r="F1309" t="str">
            <v>پاداش اضافه توليد</v>
          </cell>
          <cell r="G1309" t="str">
            <v>800200</v>
          </cell>
          <cell r="H1309" t="str">
            <v>عمومي مونتاژ</v>
          </cell>
          <cell r="P1309" t="str">
            <v>222</v>
          </cell>
        </row>
        <row r="1310">
          <cell r="A1310">
            <v>2300</v>
          </cell>
          <cell r="B1310" t="str">
            <v>880006800304</v>
          </cell>
          <cell r="C1310" t="str">
            <v>880</v>
          </cell>
          <cell r="D1310" t="str">
            <v>880006</v>
          </cell>
          <cell r="E1310" t="str">
            <v>دستمزد و مزايا</v>
          </cell>
          <cell r="F1310" t="str">
            <v>پاداش اضافه توليد</v>
          </cell>
          <cell r="G1310" t="str">
            <v>800304</v>
          </cell>
          <cell r="H1310" t="str">
            <v>تدارکات و تامين قطعات</v>
          </cell>
          <cell r="P1310" t="str">
            <v>230</v>
          </cell>
        </row>
        <row r="1311">
          <cell r="A1311">
            <v>2400</v>
          </cell>
          <cell r="B1311" t="str">
            <v>880006800403</v>
          </cell>
          <cell r="C1311" t="str">
            <v>880</v>
          </cell>
          <cell r="D1311" t="str">
            <v>880006</v>
          </cell>
          <cell r="E1311" t="str">
            <v>دستمزد و مزايا</v>
          </cell>
          <cell r="F1311" t="str">
            <v>پاداش اضافه توليد</v>
          </cell>
          <cell r="G1311" t="str">
            <v>800403</v>
          </cell>
          <cell r="H1311" t="str">
            <v>امو ر اداري</v>
          </cell>
          <cell r="P1311" t="str">
            <v>240</v>
          </cell>
        </row>
        <row r="1312">
          <cell r="A1312">
            <v>2241</v>
          </cell>
          <cell r="B1312" t="str">
            <v>880008800103</v>
          </cell>
          <cell r="C1312" t="str">
            <v>880</v>
          </cell>
          <cell r="D1312" t="str">
            <v>880008</v>
          </cell>
          <cell r="E1312" t="str">
            <v>دستمزد و مزايا</v>
          </cell>
          <cell r="F1312" t="str">
            <v>بيمه تكميلي (عمر و حوادث)</v>
          </cell>
          <cell r="G1312" t="str">
            <v>800103</v>
          </cell>
          <cell r="H1312" t="str">
            <v>مرکز ساخت و توليد</v>
          </cell>
          <cell r="P1312" t="str">
            <v>224</v>
          </cell>
        </row>
        <row r="1313">
          <cell r="A1313">
            <v>2201</v>
          </cell>
          <cell r="B1313" t="str">
            <v>880008800100</v>
          </cell>
          <cell r="C1313" t="str">
            <v>880</v>
          </cell>
          <cell r="D1313" t="str">
            <v>880008</v>
          </cell>
          <cell r="E1313" t="str">
            <v>دستمزد و مزايا</v>
          </cell>
          <cell r="F1313" t="str">
            <v>بيمه تكميلي (عمر و حوادث)</v>
          </cell>
          <cell r="G1313" t="str">
            <v>800100</v>
          </cell>
          <cell r="H1313" t="str">
            <v>مونتاژ</v>
          </cell>
          <cell r="P1313" t="str">
            <v>220</v>
          </cell>
        </row>
        <row r="1314">
          <cell r="A1314">
            <v>2301</v>
          </cell>
          <cell r="B1314" t="str">
            <v>880008800303</v>
          </cell>
          <cell r="C1314" t="str">
            <v>880</v>
          </cell>
          <cell r="D1314" t="str">
            <v>880008</v>
          </cell>
          <cell r="E1314" t="str">
            <v>دستمزد و مزايا</v>
          </cell>
          <cell r="F1314" t="str">
            <v>بيمه تكميلي (عمر و حوادث)</v>
          </cell>
          <cell r="G1314" t="str">
            <v>800303</v>
          </cell>
          <cell r="H1314" t="str">
            <v>برنامه ريزي</v>
          </cell>
          <cell r="P1314" t="str">
            <v>230</v>
          </cell>
        </row>
        <row r="1315">
          <cell r="A1315">
            <v>2241</v>
          </cell>
          <cell r="B1315" t="str">
            <v>880008800104</v>
          </cell>
          <cell r="C1315" t="str">
            <v>880</v>
          </cell>
          <cell r="D1315" t="str">
            <v>880008</v>
          </cell>
          <cell r="E1315" t="str">
            <v>دستمزد و مزايا</v>
          </cell>
          <cell r="F1315" t="str">
            <v>بيمه تكميلي (عمر و حوادث)</v>
          </cell>
          <cell r="G1315" t="str">
            <v>800104</v>
          </cell>
          <cell r="H1315" t="str">
            <v>کنترل کيفي</v>
          </cell>
          <cell r="P1315" t="str">
            <v>224</v>
          </cell>
        </row>
        <row r="1316">
          <cell r="A1316">
            <v>2401</v>
          </cell>
          <cell r="B1316" t="str">
            <v>880008800403</v>
          </cell>
          <cell r="C1316" t="str">
            <v>880</v>
          </cell>
          <cell r="D1316" t="str">
            <v>880008</v>
          </cell>
          <cell r="E1316" t="str">
            <v>دستمزد و مزايا</v>
          </cell>
          <cell r="F1316" t="str">
            <v>بيمه تكميلي (عمر و حوادث)</v>
          </cell>
          <cell r="G1316" t="str">
            <v>800403</v>
          </cell>
          <cell r="H1316" t="str">
            <v>امو ر اداري</v>
          </cell>
          <cell r="P1316" t="str">
            <v>240</v>
          </cell>
        </row>
        <row r="1317">
          <cell r="A1317">
            <v>2301</v>
          </cell>
          <cell r="B1317" t="str">
            <v>880008800302</v>
          </cell>
          <cell r="C1317" t="str">
            <v>880</v>
          </cell>
          <cell r="D1317" t="str">
            <v>880008</v>
          </cell>
          <cell r="E1317" t="str">
            <v>دستمزد و مزايا</v>
          </cell>
          <cell r="F1317" t="str">
            <v>بيمه تكميلي (عمر و حوادث)</v>
          </cell>
          <cell r="G1317" t="str">
            <v>800302</v>
          </cell>
          <cell r="H1317" t="str">
            <v>خدمات فني</v>
          </cell>
          <cell r="P1317" t="str">
            <v>230</v>
          </cell>
        </row>
        <row r="1318">
          <cell r="A1318">
            <v>2266</v>
          </cell>
          <cell r="B1318" t="str">
            <v>880008800202</v>
          </cell>
          <cell r="C1318" t="str">
            <v>880</v>
          </cell>
          <cell r="D1318" t="str">
            <v>880008</v>
          </cell>
          <cell r="E1318" t="str">
            <v>دستمزد و مزايا</v>
          </cell>
          <cell r="F1318" t="str">
            <v>بيمه تكميلي (عمر و حوادث)</v>
          </cell>
          <cell r="G1318" t="str">
            <v>800202</v>
          </cell>
          <cell r="H1318" t="str">
            <v>عمومي ساخت و توليد</v>
          </cell>
          <cell r="P1318" t="str">
            <v>226</v>
          </cell>
        </row>
        <row r="1319">
          <cell r="A1319">
            <v>2241</v>
          </cell>
          <cell r="B1319" t="str">
            <v>880008800107</v>
          </cell>
          <cell r="C1319" t="str">
            <v>880</v>
          </cell>
          <cell r="D1319" t="str">
            <v>880008</v>
          </cell>
          <cell r="E1319" t="str">
            <v>دستمزد و مزايا</v>
          </cell>
          <cell r="F1319" t="str">
            <v>بيمه تكميلي (عمر و حوادث)</v>
          </cell>
          <cell r="G1319" t="str">
            <v>800107</v>
          </cell>
          <cell r="H1319" t="str">
            <v>خط گيج</v>
          </cell>
          <cell r="P1319" t="str">
            <v>224</v>
          </cell>
        </row>
        <row r="1320">
          <cell r="A1320">
            <v>2401</v>
          </cell>
          <cell r="B1320" t="str">
            <v>880008800400</v>
          </cell>
          <cell r="C1320" t="str">
            <v>880</v>
          </cell>
          <cell r="D1320" t="str">
            <v>880008</v>
          </cell>
          <cell r="E1320" t="str">
            <v>دستمزد و مزايا</v>
          </cell>
          <cell r="F1320" t="str">
            <v>بيمه تكميلي (عمر و حوادث)</v>
          </cell>
          <cell r="G1320" t="str">
            <v>800400</v>
          </cell>
          <cell r="H1320" t="str">
            <v>امور مالي</v>
          </cell>
          <cell r="P1320" t="str">
            <v>240</v>
          </cell>
        </row>
        <row r="1321">
          <cell r="A1321">
            <v>2301</v>
          </cell>
          <cell r="B1321" t="str">
            <v>880008800304</v>
          </cell>
          <cell r="C1321" t="str">
            <v>880</v>
          </cell>
          <cell r="D1321" t="str">
            <v>880008</v>
          </cell>
          <cell r="E1321" t="str">
            <v>دستمزد و مزايا</v>
          </cell>
          <cell r="F1321" t="str">
            <v>بيمه تكميلي (عمر و حوادث)</v>
          </cell>
          <cell r="G1321" t="str">
            <v>800304</v>
          </cell>
          <cell r="H1321" t="str">
            <v>تدارکات و تامين قطعات</v>
          </cell>
          <cell r="P1321" t="str">
            <v>230</v>
          </cell>
        </row>
        <row r="1322">
          <cell r="A1322">
            <v>2301</v>
          </cell>
          <cell r="B1322" t="str">
            <v>880008800301</v>
          </cell>
          <cell r="C1322" t="str">
            <v>880</v>
          </cell>
          <cell r="D1322" t="str">
            <v>880008</v>
          </cell>
          <cell r="E1322" t="str">
            <v>دستمزد و مزايا</v>
          </cell>
          <cell r="F1322" t="str">
            <v>بيمه تكميلي (عمر و حوادث)</v>
          </cell>
          <cell r="G1322" t="str">
            <v>800301</v>
          </cell>
          <cell r="H1322" t="str">
            <v>حراست</v>
          </cell>
          <cell r="P1322" t="str">
            <v>230</v>
          </cell>
        </row>
        <row r="1323">
          <cell r="A1323">
            <v>2501</v>
          </cell>
          <cell r="B1323" t="str">
            <v>880008800500</v>
          </cell>
          <cell r="C1323" t="str">
            <v>880</v>
          </cell>
          <cell r="D1323" t="str">
            <v>880008</v>
          </cell>
          <cell r="E1323" t="str">
            <v>دستمزد و مزايا</v>
          </cell>
          <cell r="F1323" t="str">
            <v>بيمه تكميلي (عمر و حوادث)</v>
          </cell>
          <cell r="G1323" t="str">
            <v>800500</v>
          </cell>
          <cell r="H1323" t="str">
            <v>فروش</v>
          </cell>
          <cell r="P1323" t="str">
            <v>250</v>
          </cell>
        </row>
        <row r="1324">
          <cell r="A1324">
            <v>2241</v>
          </cell>
          <cell r="B1324" t="str">
            <v>880008800101</v>
          </cell>
          <cell r="C1324" t="str">
            <v>880</v>
          </cell>
          <cell r="D1324" t="str">
            <v>880008</v>
          </cell>
          <cell r="E1324" t="str">
            <v>دستمزد و مزايا</v>
          </cell>
          <cell r="F1324" t="str">
            <v>بيمه تكميلي (عمر و حوادث)</v>
          </cell>
          <cell r="G1324" t="str">
            <v>800101</v>
          </cell>
          <cell r="H1324" t="str">
            <v>تحقيقات مهندسي</v>
          </cell>
          <cell r="P1324" t="str">
            <v>224</v>
          </cell>
        </row>
        <row r="1325">
          <cell r="A1325">
            <v>2266</v>
          </cell>
          <cell r="B1325" t="str">
            <v>880008800203</v>
          </cell>
          <cell r="C1325" t="str">
            <v>880</v>
          </cell>
          <cell r="D1325" t="str">
            <v>880008</v>
          </cell>
          <cell r="E1325" t="str">
            <v>دستمزد و مزايا</v>
          </cell>
          <cell r="F1325" t="str">
            <v>بيمه تكميلي (عمر و حوادث)</v>
          </cell>
          <cell r="G1325" t="str">
            <v>800203</v>
          </cell>
          <cell r="H1325" t="str">
            <v>عمومي کنترل کيفي</v>
          </cell>
          <cell r="P1325" t="str">
            <v>226</v>
          </cell>
        </row>
        <row r="1326">
          <cell r="A1326">
            <v>2241</v>
          </cell>
          <cell r="B1326" t="str">
            <v>880008800105</v>
          </cell>
          <cell r="C1326" t="str">
            <v>880</v>
          </cell>
          <cell r="D1326" t="str">
            <v>880008</v>
          </cell>
          <cell r="E1326" t="str">
            <v>دستمزد و مزايا</v>
          </cell>
          <cell r="F1326" t="str">
            <v>بيمه تكميلي (عمر و حوادث)</v>
          </cell>
          <cell r="G1326" t="str">
            <v>800105</v>
          </cell>
          <cell r="H1326" t="str">
            <v>مترولوژي</v>
          </cell>
          <cell r="P1326" t="str">
            <v>224</v>
          </cell>
        </row>
        <row r="1327">
          <cell r="A1327">
            <v>2401</v>
          </cell>
          <cell r="B1327" t="str">
            <v>880008800402</v>
          </cell>
          <cell r="C1327" t="str">
            <v>880</v>
          </cell>
          <cell r="D1327" t="str">
            <v>880008</v>
          </cell>
          <cell r="E1327" t="str">
            <v>دستمزد و مزايا</v>
          </cell>
          <cell r="F1327" t="str">
            <v>بيمه تكميلي (عمر و حوادث)</v>
          </cell>
          <cell r="G1327" t="str">
            <v>800402</v>
          </cell>
          <cell r="H1327" t="str">
            <v>دفتر تهران</v>
          </cell>
          <cell r="P1327" t="str">
            <v>240</v>
          </cell>
        </row>
        <row r="1328">
          <cell r="A1328">
            <v>2266</v>
          </cell>
          <cell r="B1328" t="str">
            <v>880008800206</v>
          </cell>
          <cell r="C1328" t="str">
            <v>880</v>
          </cell>
          <cell r="D1328" t="str">
            <v>880008</v>
          </cell>
          <cell r="E1328" t="str">
            <v>دستمزد و مزايا</v>
          </cell>
          <cell r="F1328" t="str">
            <v>بيمه تكميلي (عمر و حوادث)</v>
          </cell>
          <cell r="G1328" t="str">
            <v>800206</v>
          </cell>
          <cell r="H1328" t="str">
            <v>عمومي خط گيج</v>
          </cell>
          <cell r="P1328" t="str">
            <v>226</v>
          </cell>
        </row>
        <row r="1329">
          <cell r="A1329">
            <v>2226</v>
          </cell>
          <cell r="B1329" t="str">
            <v>880008800200</v>
          </cell>
          <cell r="C1329" t="str">
            <v>880</v>
          </cell>
          <cell r="D1329" t="str">
            <v>880008</v>
          </cell>
          <cell r="E1329" t="str">
            <v>دستمزد و مزايا</v>
          </cell>
          <cell r="F1329" t="str">
            <v>بيمه تكميلي (عمر و حوادث)</v>
          </cell>
          <cell r="G1329" t="str">
            <v>800200</v>
          </cell>
          <cell r="H1329" t="str">
            <v>عمومي مونتاژ</v>
          </cell>
          <cell r="P1329" t="str">
            <v>222</v>
          </cell>
        </row>
        <row r="1330">
          <cell r="A1330">
            <v>2401</v>
          </cell>
          <cell r="B1330" t="str">
            <v>880008800401</v>
          </cell>
          <cell r="C1330" t="str">
            <v>880</v>
          </cell>
          <cell r="D1330" t="str">
            <v>880008</v>
          </cell>
          <cell r="E1330" t="str">
            <v>دستمزد و مزايا</v>
          </cell>
          <cell r="F1330" t="str">
            <v>بيمه تكميلي (عمر و حوادث)</v>
          </cell>
          <cell r="G1330" t="str">
            <v>800401</v>
          </cell>
          <cell r="H1330" t="str">
            <v>مديريت</v>
          </cell>
          <cell r="P1330" t="str">
            <v>240</v>
          </cell>
        </row>
        <row r="1331">
          <cell r="A1331">
            <v>2301</v>
          </cell>
          <cell r="B1331" t="str">
            <v>880008800305</v>
          </cell>
          <cell r="C1331" t="str">
            <v>880</v>
          </cell>
          <cell r="D1331" t="str">
            <v>880008</v>
          </cell>
          <cell r="E1331" t="str">
            <v>دستمزد و مزايا</v>
          </cell>
          <cell r="F1331" t="str">
            <v>بيمه تكميلي (عمر و حوادث)</v>
          </cell>
          <cell r="G1331" t="str">
            <v>800305</v>
          </cell>
          <cell r="H1331" t="str">
            <v>طرح و توسعه سيستمها</v>
          </cell>
          <cell r="P1331" t="str">
            <v>230</v>
          </cell>
        </row>
        <row r="1332">
          <cell r="A1332">
            <v>2241</v>
          </cell>
          <cell r="B1332" t="str">
            <v>880008800102</v>
          </cell>
          <cell r="C1332" t="str">
            <v>880</v>
          </cell>
          <cell r="D1332" t="str">
            <v>880008</v>
          </cell>
          <cell r="E1332" t="str">
            <v>دستمزد و مزايا</v>
          </cell>
          <cell r="F1332" t="str">
            <v>بيمه تكميلي (عمر و حوادث)</v>
          </cell>
          <cell r="G1332" t="str">
            <v>800102</v>
          </cell>
          <cell r="H1332" t="str">
            <v>عمليات حرارتي و آبکاري</v>
          </cell>
          <cell r="P1332" t="str">
            <v>224</v>
          </cell>
        </row>
        <row r="1333">
          <cell r="A1333">
            <v>2266</v>
          </cell>
          <cell r="B1333" t="str">
            <v>880008800201</v>
          </cell>
          <cell r="C1333" t="str">
            <v>880</v>
          </cell>
          <cell r="D1333" t="str">
            <v>880008</v>
          </cell>
          <cell r="E1333" t="str">
            <v>دستمزد و مزايا</v>
          </cell>
          <cell r="F1333" t="str">
            <v>بيمه تكميلي (عمر و حوادث)</v>
          </cell>
          <cell r="G1333" t="str">
            <v>800201</v>
          </cell>
          <cell r="H1333" t="str">
            <v>عمومي تحقيقات و مهندسي</v>
          </cell>
          <cell r="P1333" t="str">
            <v>226</v>
          </cell>
        </row>
        <row r="1334">
          <cell r="A1334">
            <v>2241</v>
          </cell>
          <cell r="B1334" t="str">
            <v>880008800106</v>
          </cell>
          <cell r="C1334" t="str">
            <v>880</v>
          </cell>
          <cell r="D1334" t="str">
            <v>880008</v>
          </cell>
          <cell r="E1334" t="str">
            <v>دستمزد و مزايا</v>
          </cell>
          <cell r="F1334" t="str">
            <v>بيمه تكميلي (عمر و حوادث)</v>
          </cell>
          <cell r="G1334" t="str">
            <v>800106</v>
          </cell>
          <cell r="H1334" t="str">
            <v>تست مواد وشيمي</v>
          </cell>
          <cell r="P1334" t="str">
            <v>224</v>
          </cell>
        </row>
        <row r="1335">
          <cell r="A1335">
            <v>2300</v>
          </cell>
          <cell r="B1335" t="str">
            <v>880009800301</v>
          </cell>
          <cell r="C1335" t="str">
            <v>880</v>
          </cell>
          <cell r="D1335" t="str">
            <v>880009</v>
          </cell>
          <cell r="E1335" t="str">
            <v>دستمزد و مزايا</v>
          </cell>
          <cell r="F1335" t="str">
            <v>شب كاري</v>
          </cell>
          <cell r="G1335" t="str">
            <v>800301</v>
          </cell>
          <cell r="H1335" t="str">
            <v>حراست</v>
          </cell>
          <cell r="P1335" t="str">
            <v>230</v>
          </cell>
        </row>
        <row r="1336">
          <cell r="A1336">
            <v>2300</v>
          </cell>
          <cell r="B1336" t="str">
            <v>880009800302</v>
          </cell>
          <cell r="C1336" t="str">
            <v>880</v>
          </cell>
          <cell r="D1336" t="str">
            <v>880009</v>
          </cell>
          <cell r="E1336" t="str">
            <v>دستمزد و مزايا</v>
          </cell>
          <cell r="F1336" t="str">
            <v>شب كاري</v>
          </cell>
          <cell r="G1336" t="str">
            <v>800302</v>
          </cell>
          <cell r="H1336" t="str">
            <v>خدمات فني</v>
          </cell>
          <cell r="P1336" t="str">
            <v>230</v>
          </cell>
        </row>
        <row r="1337">
          <cell r="A1337">
            <v>2400</v>
          </cell>
          <cell r="B1337" t="str">
            <v>880009800403</v>
          </cell>
          <cell r="C1337" t="str">
            <v>880</v>
          </cell>
          <cell r="D1337" t="str">
            <v>880009</v>
          </cell>
          <cell r="E1337" t="str">
            <v>دستمزد و مزايا</v>
          </cell>
          <cell r="F1337" t="str">
            <v>شب كاري</v>
          </cell>
          <cell r="G1337" t="str">
            <v>800403</v>
          </cell>
          <cell r="H1337" t="str">
            <v>امو ر اداري</v>
          </cell>
          <cell r="P1337" t="str">
            <v>240</v>
          </cell>
        </row>
        <row r="1338">
          <cell r="A1338">
            <v>2240</v>
          </cell>
          <cell r="B1338" t="str">
            <v>880009800103</v>
          </cell>
          <cell r="C1338" t="str">
            <v>880</v>
          </cell>
          <cell r="D1338" t="str">
            <v>880009</v>
          </cell>
          <cell r="E1338" t="str">
            <v>دستمزد و مزايا</v>
          </cell>
          <cell r="F1338" t="str">
            <v>شب كاري</v>
          </cell>
          <cell r="G1338" t="str">
            <v>800103</v>
          </cell>
          <cell r="H1338" t="str">
            <v>مرکز ساخت و توليد</v>
          </cell>
          <cell r="P1338" t="str">
            <v>224</v>
          </cell>
        </row>
        <row r="1339">
          <cell r="A1339">
            <v>2240</v>
          </cell>
          <cell r="B1339" t="str">
            <v>880009800107</v>
          </cell>
          <cell r="C1339" t="str">
            <v>880</v>
          </cell>
          <cell r="D1339" t="str">
            <v>880009</v>
          </cell>
          <cell r="E1339" t="str">
            <v>دستمزد و مزايا</v>
          </cell>
          <cell r="F1339" t="str">
            <v>شب كاري</v>
          </cell>
          <cell r="G1339" t="str">
            <v>800107</v>
          </cell>
          <cell r="H1339" t="str">
            <v>خط گيج</v>
          </cell>
          <cell r="P1339" t="str">
            <v>224</v>
          </cell>
        </row>
        <row r="1340">
          <cell r="A1340">
            <v>2200</v>
          </cell>
          <cell r="B1340" t="str">
            <v>880009800100</v>
          </cell>
          <cell r="C1340" t="str">
            <v>880</v>
          </cell>
          <cell r="D1340" t="str">
            <v>880009</v>
          </cell>
          <cell r="E1340" t="str">
            <v>دستمزد و مزايا</v>
          </cell>
          <cell r="F1340" t="str">
            <v>شب كاري</v>
          </cell>
          <cell r="G1340" t="str">
            <v>800100</v>
          </cell>
          <cell r="H1340" t="str">
            <v>مونتاژ</v>
          </cell>
          <cell r="P1340" t="str">
            <v>220</v>
          </cell>
        </row>
        <row r="1341">
          <cell r="A1341">
            <v>2240</v>
          </cell>
          <cell r="B1341" t="str">
            <v>880009800105</v>
          </cell>
          <cell r="C1341" t="str">
            <v>880</v>
          </cell>
          <cell r="D1341" t="str">
            <v>880009</v>
          </cell>
          <cell r="E1341" t="str">
            <v>دستمزد و مزايا</v>
          </cell>
          <cell r="F1341" t="str">
            <v>شب كاري</v>
          </cell>
          <cell r="G1341" t="str">
            <v>800105</v>
          </cell>
          <cell r="H1341" t="str">
            <v>مترولوژي</v>
          </cell>
          <cell r="P1341" t="str">
            <v>224</v>
          </cell>
        </row>
        <row r="1342">
          <cell r="A1342">
            <v>2300</v>
          </cell>
          <cell r="B1342" t="str">
            <v>880009800304</v>
          </cell>
          <cell r="C1342" t="str">
            <v>880</v>
          </cell>
          <cell r="D1342" t="str">
            <v>880009</v>
          </cell>
          <cell r="E1342" t="str">
            <v>دستمزد و مزايا</v>
          </cell>
          <cell r="F1342" t="str">
            <v>شب كاري</v>
          </cell>
          <cell r="G1342" t="str">
            <v>800304</v>
          </cell>
          <cell r="H1342" t="str">
            <v>تدارکات و تامين قطعات</v>
          </cell>
          <cell r="P1342" t="str">
            <v>230</v>
          </cell>
        </row>
        <row r="1343">
          <cell r="A1343">
            <v>2261</v>
          </cell>
          <cell r="B1343" t="str">
            <v>880009800206</v>
          </cell>
          <cell r="C1343" t="str">
            <v>880</v>
          </cell>
          <cell r="D1343" t="str">
            <v>880009</v>
          </cell>
          <cell r="E1343" t="str">
            <v>دستمزد و مزايا</v>
          </cell>
          <cell r="F1343" t="str">
            <v>شب كاري</v>
          </cell>
          <cell r="G1343" t="str">
            <v>800206</v>
          </cell>
          <cell r="H1343" t="str">
            <v>عمومي خط گيج</v>
          </cell>
          <cell r="P1343" t="str">
            <v>226</v>
          </cell>
        </row>
        <row r="1344">
          <cell r="A1344">
            <v>2261</v>
          </cell>
          <cell r="B1344" t="str">
            <v>880009800202</v>
          </cell>
          <cell r="C1344" t="str">
            <v>880</v>
          </cell>
          <cell r="D1344" t="str">
            <v>880009</v>
          </cell>
          <cell r="E1344" t="str">
            <v>دستمزد و مزايا</v>
          </cell>
          <cell r="F1344" t="str">
            <v>شب كاري</v>
          </cell>
          <cell r="G1344" t="str">
            <v>800202</v>
          </cell>
          <cell r="H1344" t="str">
            <v>عمومي ساخت و توليد</v>
          </cell>
          <cell r="P1344" t="str">
            <v>226</v>
          </cell>
        </row>
        <row r="1345">
          <cell r="A1345">
            <v>2300</v>
          </cell>
          <cell r="B1345" t="str">
            <v>880009800303</v>
          </cell>
          <cell r="C1345" t="str">
            <v>880</v>
          </cell>
          <cell r="D1345" t="str">
            <v>880009</v>
          </cell>
          <cell r="E1345" t="str">
            <v>دستمزد و مزايا</v>
          </cell>
          <cell r="F1345" t="str">
            <v>شب كاري</v>
          </cell>
          <cell r="G1345" t="str">
            <v>800303</v>
          </cell>
          <cell r="H1345" t="str">
            <v>برنامه ريزي</v>
          </cell>
          <cell r="P1345" t="str">
            <v>230</v>
          </cell>
        </row>
        <row r="1346">
          <cell r="A1346">
            <v>2400</v>
          </cell>
          <cell r="B1346" t="str">
            <v>880009800402</v>
          </cell>
          <cell r="C1346" t="str">
            <v>880</v>
          </cell>
          <cell r="D1346" t="str">
            <v>880009</v>
          </cell>
          <cell r="E1346" t="str">
            <v>دستمزد و مزايا</v>
          </cell>
          <cell r="F1346" t="str">
            <v>شب كاري</v>
          </cell>
          <cell r="G1346" t="str">
            <v>800402</v>
          </cell>
          <cell r="H1346" t="str">
            <v>دفتر تهران</v>
          </cell>
          <cell r="P1346" t="str">
            <v>240</v>
          </cell>
        </row>
        <row r="1347">
          <cell r="A1347">
            <v>2400</v>
          </cell>
          <cell r="B1347" t="str">
            <v>880009800401</v>
          </cell>
          <cell r="C1347" t="str">
            <v>880</v>
          </cell>
          <cell r="D1347" t="str">
            <v>880009</v>
          </cell>
          <cell r="E1347" t="str">
            <v>دستمزد و مزايا</v>
          </cell>
          <cell r="F1347" t="str">
            <v>شب كاري</v>
          </cell>
          <cell r="G1347" t="str">
            <v>800401</v>
          </cell>
          <cell r="H1347" t="str">
            <v>مديريت</v>
          </cell>
          <cell r="P1347" t="str">
            <v>240</v>
          </cell>
        </row>
        <row r="1348">
          <cell r="A1348">
            <v>2240</v>
          </cell>
          <cell r="B1348" t="str">
            <v>880009800104</v>
          </cell>
          <cell r="C1348" t="str">
            <v>880</v>
          </cell>
          <cell r="D1348" t="str">
            <v>880009</v>
          </cell>
          <cell r="E1348" t="str">
            <v>دستمزد و مزايا</v>
          </cell>
          <cell r="F1348" t="str">
            <v>شب كاري</v>
          </cell>
          <cell r="G1348" t="str">
            <v>800104</v>
          </cell>
          <cell r="H1348" t="str">
            <v>کنترل کيفي</v>
          </cell>
          <cell r="P1348" t="str">
            <v>224</v>
          </cell>
        </row>
        <row r="1349">
          <cell r="A1349">
            <v>2400</v>
          </cell>
          <cell r="B1349" t="str">
            <v>880009800400</v>
          </cell>
          <cell r="C1349" t="str">
            <v>880</v>
          </cell>
          <cell r="D1349" t="str">
            <v>880009</v>
          </cell>
          <cell r="E1349" t="str">
            <v>دستمزد و مزايا</v>
          </cell>
          <cell r="F1349" t="str">
            <v>شب كاري</v>
          </cell>
          <cell r="G1349" t="str">
            <v>800400</v>
          </cell>
          <cell r="H1349" t="str">
            <v>امور مالي</v>
          </cell>
          <cell r="P1349" t="str">
            <v>240</v>
          </cell>
        </row>
        <row r="1350">
          <cell r="A1350">
            <v>2500</v>
          </cell>
          <cell r="B1350" t="str">
            <v>880009800500</v>
          </cell>
          <cell r="C1350" t="str">
            <v>880</v>
          </cell>
          <cell r="D1350" t="str">
            <v>880009</v>
          </cell>
          <cell r="E1350" t="str">
            <v>دستمزد و مزايا</v>
          </cell>
          <cell r="F1350" t="str">
            <v>شب كاري</v>
          </cell>
          <cell r="G1350" t="str">
            <v>800500</v>
          </cell>
          <cell r="H1350" t="str">
            <v>فروش</v>
          </cell>
          <cell r="P1350" t="str">
            <v>250</v>
          </cell>
        </row>
        <row r="1351">
          <cell r="A1351">
            <v>2261</v>
          </cell>
          <cell r="B1351" t="str">
            <v>880009800203</v>
          </cell>
          <cell r="C1351" t="str">
            <v>880</v>
          </cell>
          <cell r="D1351" t="str">
            <v>880009</v>
          </cell>
          <cell r="E1351" t="str">
            <v>دستمزد و مزايا</v>
          </cell>
          <cell r="F1351" t="str">
            <v>شب كاري</v>
          </cell>
          <cell r="G1351" t="str">
            <v>800203</v>
          </cell>
          <cell r="H1351" t="str">
            <v>عمومي کنترل کيفي</v>
          </cell>
          <cell r="P1351" t="str">
            <v>226</v>
          </cell>
        </row>
        <row r="1352">
          <cell r="A1352">
            <v>2240</v>
          </cell>
          <cell r="B1352" t="str">
            <v>880009800101</v>
          </cell>
          <cell r="C1352" t="str">
            <v>880</v>
          </cell>
          <cell r="D1352" t="str">
            <v>880009</v>
          </cell>
          <cell r="E1352" t="str">
            <v>دستمزد و مزايا</v>
          </cell>
          <cell r="F1352" t="str">
            <v>شب كاري</v>
          </cell>
          <cell r="G1352" t="str">
            <v>800101</v>
          </cell>
          <cell r="H1352" t="str">
            <v>تحقيقات مهندسي</v>
          </cell>
          <cell r="P1352" t="str">
            <v>224</v>
          </cell>
        </row>
        <row r="1353">
          <cell r="A1353">
            <v>2240</v>
          </cell>
          <cell r="B1353" t="str">
            <v>880009800102</v>
          </cell>
          <cell r="C1353" t="str">
            <v>880</v>
          </cell>
          <cell r="D1353" t="str">
            <v>880009</v>
          </cell>
          <cell r="E1353" t="str">
            <v>دستمزد و مزايا</v>
          </cell>
          <cell r="F1353" t="str">
            <v>شب كاري</v>
          </cell>
          <cell r="G1353" t="str">
            <v>800102</v>
          </cell>
          <cell r="H1353" t="str">
            <v>عمليات حرارتي و آبکاري</v>
          </cell>
          <cell r="P1353" t="str">
            <v>224</v>
          </cell>
        </row>
        <row r="1354">
          <cell r="A1354">
            <v>2240</v>
          </cell>
          <cell r="B1354" t="str">
            <v>880009800106</v>
          </cell>
          <cell r="C1354" t="str">
            <v>880</v>
          </cell>
          <cell r="D1354" t="str">
            <v>880009</v>
          </cell>
          <cell r="E1354" t="str">
            <v>دستمزد و مزايا</v>
          </cell>
          <cell r="F1354" t="str">
            <v>شب كاري</v>
          </cell>
          <cell r="G1354" t="str">
            <v>800106</v>
          </cell>
          <cell r="H1354" t="str">
            <v>تست مواد وشيمي</v>
          </cell>
          <cell r="P1354" t="str">
            <v>224</v>
          </cell>
        </row>
        <row r="1355">
          <cell r="A1355">
            <v>2400</v>
          </cell>
          <cell r="B1355" t="str">
            <v>880010800401</v>
          </cell>
          <cell r="C1355" t="str">
            <v>880</v>
          </cell>
          <cell r="D1355" t="str">
            <v>880010</v>
          </cell>
          <cell r="E1355" t="str">
            <v>دستمزد و مزايا</v>
          </cell>
          <cell r="F1355" t="str">
            <v>حق مسكن</v>
          </cell>
          <cell r="G1355" t="str">
            <v>800401</v>
          </cell>
          <cell r="H1355" t="str">
            <v>مديريت</v>
          </cell>
          <cell r="P1355" t="str">
            <v>240</v>
          </cell>
        </row>
        <row r="1356">
          <cell r="A1356">
            <v>2240</v>
          </cell>
          <cell r="B1356" t="str">
            <v>880010800103</v>
          </cell>
          <cell r="C1356" t="str">
            <v>880</v>
          </cell>
          <cell r="D1356" t="str">
            <v>880010</v>
          </cell>
          <cell r="E1356" t="str">
            <v>دستمزد و مزايا</v>
          </cell>
          <cell r="F1356" t="str">
            <v>حق مسكن</v>
          </cell>
          <cell r="G1356" t="str">
            <v>800103</v>
          </cell>
          <cell r="H1356" t="str">
            <v>مرکز ساخت و توليد</v>
          </cell>
          <cell r="P1356" t="str">
            <v>224</v>
          </cell>
        </row>
        <row r="1357">
          <cell r="A1357">
            <v>2200</v>
          </cell>
          <cell r="B1357" t="str">
            <v>880010800100</v>
          </cell>
          <cell r="C1357" t="str">
            <v>880</v>
          </cell>
          <cell r="D1357" t="str">
            <v>880010</v>
          </cell>
          <cell r="E1357" t="str">
            <v>دستمزد و مزايا</v>
          </cell>
          <cell r="F1357" t="str">
            <v>حق مسكن</v>
          </cell>
          <cell r="G1357" t="str">
            <v>800100</v>
          </cell>
          <cell r="H1357" t="str">
            <v>مونتاژ</v>
          </cell>
          <cell r="P1357" t="str">
            <v>220</v>
          </cell>
        </row>
        <row r="1358">
          <cell r="A1358">
            <v>2300</v>
          </cell>
          <cell r="B1358" t="str">
            <v>880010800303</v>
          </cell>
          <cell r="C1358" t="str">
            <v>880</v>
          </cell>
          <cell r="D1358" t="str">
            <v>880010</v>
          </cell>
          <cell r="E1358" t="str">
            <v>دستمزد و مزايا</v>
          </cell>
          <cell r="F1358" t="str">
            <v>حق مسكن</v>
          </cell>
          <cell r="G1358" t="str">
            <v>800303</v>
          </cell>
          <cell r="H1358" t="str">
            <v>برنامه ريزي</v>
          </cell>
          <cell r="P1358" t="str">
            <v>230</v>
          </cell>
        </row>
        <row r="1359">
          <cell r="A1359">
            <v>2240</v>
          </cell>
          <cell r="B1359" t="str">
            <v>880010800104</v>
          </cell>
          <cell r="C1359" t="str">
            <v>880</v>
          </cell>
          <cell r="D1359" t="str">
            <v>880010</v>
          </cell>
          <cell r="E1359" t="str">
            <v>دستمزد و مزايا</v>
          </cell>
          <cell r="F1359" t="str">
            <v>حق مسكن</v>
          </cell>
          <cell r="G1359" t="str">
            <v>800104</v>
          </cell>
          <cell r="H1359" t="str">
            <v>کنترل کيفي</v>
          </cell>
          <cell r="P1359" t="str">
            <v>224</v>
          </cell>
        </row>
        <row r="1360">
          <cell r="A1360">
            <v>2400</v>
          </cell>
          <cell r="B1360" t="str">
            <v>880010800403</v>
          </cell>
          <cell r="C1360" t="str">
            <v>880</v>
          </cell>
          <cell r="D1360" t="str">
            <v>880010</v>
          </cell>
          <cell r="E1360" t="str">
            <v>دستمزد و مزايا</v>
          </cell>
          <cell r="F1360" t="str">
            <v>حق مسكن</v>
          </cell>
          <cell r="G1360" t="str">
            <v>800403</v>
          </cell>
          <cell r="H1360" t="str">
            <v>امو ر اداري</v>
          </cell>
          <cell r="P1360" t="str">
            <v>240</v>
          </cell>
        </row>
        <row r="1361">
          <cell r="A1361">
            <v>2400</v>
          </cell>
          <cell r="B1361" t="str">
            <v>880010800400</v>
          </cell>
          <cell r="C1361" t="str">
            <v>880</v>
          </cell>
          <cell r="D1361" t="str">
            <v>880010</v>
          </cell>
          <cell r="E1361" t="str">
            <v>دستمزد و مزايا</v>
          </cell>
          <cell r="F1361" t="str">
            <v>حق مسكن</v>
          </cell>
          <cell r="G1361" t="str">
            <v>800400</v>
          </cell>
          <cell r="H1361" t="str">
            <v>امور مالي</v>
          </cell>
          <cell r="P1361" t="str">
            <v>240</v>
          </cell>
        </row>
        <row r="1362">
          <cell r="A1362">
            <v>2300</v>
          </cell>
          <cell r="B1362" t="str">
            <v>880010800302</v>
          </cell>
          <cell r="C1362" t="str">
            <v>880</v>
          </cell>
          <cell r="D1362" t="str">
            <v>880010</v>
          </cell>
          <cell r="E1362" t="str">
            <v>دستمزد و مزايا</v>
          </cell>
          <cell r="F1362" t="str">
            <v>حق مسكن</v>
          </cell>
          <cell r="G1362" t="str">
            <v>800302</v>
          </cell>
          <cell r="H1362" t="str">
            <v>خدمات فني</v>
          </cell>
          <cell r="P1362" t="str">
            <v>230</v>
          </cell>
        </row>
        <row r="1363">
          <cell r="A1363">
            <v>2261</v>
          </cell>
          <cell r="B1363" t="str">
            <v>880010800202</v>
          </cell>
          <cell r="C1363" t="str">
            <v>880</v>
          </cell>
          <cell r="D1363" t="str">
            <v>880010</v>
          </cell>
          <cell r="E1363" t="str">
            <v>دستمزد و مزايا</v>
          </cell>
          <cell r="F1363" t="str">
            <v>حق مسكن</v>
          </cell>
          <cell r="G1363" t="str">
            <v>800202</v>
          </cell>
          <cell r="H1363" t="str">
            <v>عمومي ساخت و توليد</v>
          </cell>
          <cell r="P1363" t="str">
            <v>226</v>
          </cell>
        </row>
        <row r="1364">
          <cell r="A1364">
            <v>2240</v>
          </cell>
          <cell r="B1364" t="str">
            <v>880010800107</v>
          </cell>
          <cell r="C1364" t="str">
            <v>880</v>
          </cell>
          <cell r="D1364" t="str">
            <v>880010</v>
          </cell>
          <cell r="E1364" t="str">
            <v>دستمزد و مزايا</v>
          </cell>
          <cell r="F1364" t="str">
            <v>حق مسكن</v>
          </cell>
          <cell r="G1364" t="str">
            <v>800107</v>
          </cell>
          <cell r="H1364" t="str">
            <v>خط گيج</v>
          </cell>
          <cell r="P1364" t="str">
            <v>224</v>
          </cell>
        </row>
        <row r="1365">
          <cell r="A1365">
            <v>2240</v>
          </cell>
          <cell r="B1365" t="str">
            <v>880010800101</v>
          </cell>
          <cell r="C1365" t="str">
            <v>880</v>
          </cell>
          <cell r="D1365" t="str">
            <v>880010</v>
          </cell>
          <cell r="E1365" t="str">
            <v>دستمزد و مزايا</v>
          </cell>
          <cell r="F1365" t="str">
            <v>حق مسكن</v>
          </cell>
          <cell r="G1365" t="str">
            <v>800101</v>
          </cell>
          <cell r="H1365" t="str">
            <v>تحقيقات مهندسي</v>
          </cell>
          <cell r="P1365" t="str">
            <v>224</v>
          </cell>
        </row>
        <row r="1366">
          <cell r="A1366">
            <v>2300</v>
          </cell>
          <cell r="B1366" t="str">
            <v>880010800301</v>
          </cell>
          <cell r="C1366" t="str">
            <v>880</v>
          </cell>
          <cell r="D1366" t="str">
            <v>880010</v>
          </cell>
          <cell r="E1366" t="str">
            <v>دستمزد و مزايا</v>
          </cell>
          <cell r="F1366" t="str">
            <v>حق مسكن</v>
          </cell>
          <cell r="G1366" t="str">
            <v>800301</v>
          </cell>
          <cell r="H1366" t="str">
            <v>حراست</v>
          </cell>
          <cell r="P1366" t="str">
            <v>230</v>
          </cell>
        </row>
        <row r="1367">
          <cell r="A1367">
            <v>2300</v>
          </cell>
          <cell r="B1367" t="str">
            <v>880010800304</v>
          </cell>
          <cell r="C1367" t="str">
            <v>880</v>
          </cell>
          <cell r="D1367" t="str">
            <v>880010</v>
          </cell>
          <cell r="E1367" t="str">
            <v>دستمزد و مزايا</v>
          </cell>
          <cell r="F1367" t="str">
            <v>حق مسكن</v>
          </cell>
          <cell r="G1367" t="str">
            <v>800304</v>
          </cell>
          <cell r="H1367" t="str">
            <v>تدارکات و تامين قطعات</v>
          </cell>
          <cell r="P1367" t="str">
            <v>230</v>
          </cell>
        </row>
        <row r="1368">
          <cell r="A1368">
            <v>2500</v>
          </cell>
          <cell r="B1368" t="str">
            <v>880010800500</v>
          </cell>
          <cell r="C1368" t="str">
            <v>880</v>
          </cell>
          <cell r="D1368" t="str">
            <v>880010</v>
          </cell>
          <cell r="E1368" t="str">
            <v>دستمزد و مزايا</v>
          </cell>
          <cell r="F1368" t="str">
            <v>حق مسكن</v>
          </cell>
          <cell r="G1368" t="str">
            <v>800500</v>
          </cell>
          <cell r="H1368" t="str">
            <v>فروش</v>
          </cell>
          <cell r="P1368" t="str">
            <v>250</v>
          </cell>
        </row>
        <row r="1369">
          <cell r="A1369">
            <v>2240</v>
          </cell>
          <cell r="B1369" t="str">
            <v>880010800105</v>
          </cell>
          <cell r="C1369" t="str">
            <v>880</v>
          </cell>
          <cell r="D1369" t="str">
            <v>880010</v>
          </cell>
          <cell r="E1369" t="str">
            <v>دستمزد و مزايا</v>
          </cell>
          <cell r="F1369" t="str">
            <v>حق مسكن</v>
          </cell>
          <cell r="G1369" t="str">
            <v>800105</v>
          </cell>
          <cell r="H1369" t="str">
            <v>مترولوژي</v>
          </cell>
          <cell r="P1369" t="str">
            <v>224</v>
          </cell>
        </row>
        <row r="1370">
          <cell r="A1370">
            <v>2400</v>
          </cell>
          <cell r="B1370" t="str">
            <v>880010800402</v>
          </cell>
          <cell r="C1370" t="str">
            <v>880</v>
          </cell>
          <cell r="D1370" t="str">
            <v>880010</v>
          </cell>
          <cell r="E1370" t="str">
            <v>دستمزد و مزايا</v>
          </cell>
          <cell r="F1370" t="str">
            <v>حق مسكن</v>
          </cell>
          <cell r="G1370" t="str">
            <v>800402</v>
          </cell>
          <cell r="H1370" t="str">
            <v>دفتر تهران</v>
          </cell>
          <cell r="P1370" t="str">
            <v>240</v>
          </cell>
        </row>
        <row r="1371">
          <cell r="A1371">
            <v>2261</v>
          </cell>
          <cell r="B1371" t="str">
            <v>880010800203</v>
          </cell>
          <cell r="C1371" t="str">
            <v>880</v>
          </cell>
          <cell r="D1371" t="str">
            <v>880010</v>
          </cell>
          <cell r="E1371" t="str">
            <v>دستمزد و مزايا</v>
          </cell>
          <cell r="F1371" t="str">
            <v>حق مسكن</v>
          </cell>
          <cell r="G1371" t="str">
            <v>800203</v>
          </cell>
          <cell r="H1371" t="str">
            <v>عمومي کنترل کيفي</v>
          </cell>
          <cell r="P1371" t="str">
            <v>226</v>
          </cell>
        </row>
        <row r="1372">
          <cell r="A1372">
            <v>2300</v>
          </cell>
          <cell r="B1372" t="str">
            <v>880010800305</v>
          </cell>
          <cell r="C1372" t="str">
            <v>880</v>
          </cell>
          <cell r="D1372" t="str">
            <v>880010</v>
          </cell>
          <cell r="E1372" t="str">
            <v>دستمزد و مزايا</v>
          </cell>
          <cell r="F1372" t="str">
            <v>حق مسكن</v>
          </cell>
          <cell r="G1372" t="str">
            <v>800305</v>
          </cell>
          <cell r="H1372" t="str">
            <v>طرح و توسعه سيستمها</v>
          </cell>
          <cell r="P1372" t="str">
            <v>230</v>
          </cell>
        </row>
        <row r="1373">
          <cell r="A1373">
            <v>2221</v>
          </cell>
          <cell r="B1373" t="str">
            <v>880010800200</v>
          </cell>
          <cell r="C1373" t="str">
            <v>880</v>
          </cell>
          <cell r="D1373" t="str">
            <v>880010</v>
          </cell>
          <cell r="E1373" t="str">
            <v>دستمزد و مزايا</v>
          </cell>
          <cell r="F1373" t="str">
            <v>حق مسكن</v>
          </cell>
          <cell r="G1373" t="str">
            <v>800200</v>
          </cell>
          <cell r="H1373" t="str">
            <v>عمومي مونتاژ</v>
          </cell>
          <cell r="P1373" t="str">
            <v>222</v>
          </cell>
        </row>
        <row r="1374">
          <cell r="A1374">
            <v>2261</v>
          </cell>
          <cell r="B1374" t="str">
            <v>880010800206</v>
          </cell>
          <cell r="C1374" t="str">
            <v>880</v>
          </cell>
          <cell r="D1374" t="str">
            <v>880010</v>
          </cell>
          <cell r="E1374" t="str">
            <v>دستمزد و مزايا</v>
          </cell>
          <cell r="F1374" t="str">
            <v>حق مسكن</v>
          </cell>
          <cell r="G1374" t="str">
            <v>800206</v>
          </cell>
          <cell r="H1374" t="str">
            <v>عمومي خط گيج</v>
          </cell>
          <cell r="P1374" t="str">
            <v>226</v>
          </cell>
        </row>
        <row r="1375">
          <cell r="A1375">
            <v>2240</v>
          </cell>
          <cell r="B1375" t="str">
            <v>880010800102</v>
          </cell>
          <cell r="C1375" t="str">
            <v>880</v>
          </cell>
          <cell r="D1375" t="str">
            <v>880010</v>
          </cell>
          <cell r="E1375" t="str">
            <v>دستمزد و مزايا</v>
          </cell>
          <cell r="F1375" t="str">
            <v>حق مسكن</v>
          </cell>
          <cell r="G1375" t="str">
            <v>800102</v>
          </cell>
          <cell r="H1375" t="str">
            <v>عمليات حرارتي و آبکاري</v>
          </cell>
          <cell r="P1375" t="str">
            <v>224</v>
          </cell>
        </row>
        <row r="1376">
          <cell r="A1376">
            <v>2261</v>
          </cell>
          <cell r="B1376" t="str">
            <v>880010800201</v>
          </cell>
          <cell r="C1376" t="str">
            <v>880</v>
          </cell>
          <cell r="D1376" t="str">
            <v>880010</v>
          </cell>
          <cell r="E1376" t="str">
            <v>دستمزد و مزايا</v>
          </cell>
          <cell r="F1376" t="str">
            <v>حق مسكن</v>
          </cell>
          <cell r="G1376" t="str">
            <v>800201</v>
          </cell>
          <cell r="H1376" t="str">
            <v>عمومي تحقيقات و مهندسي</v>
          </cell>
          <cell r="P1376" t="str">
            <v>226</v>
          </cell>
        </row>
        <row r="1377">
          <cell r="A1377">
            <v>2240</v>
          </cell>
          <cell r="B1377" t="str">
            <v>880010800106</v>
          </cell>
          <cell r="C1377" t="str">
            <v>880</v>
          </cell>
          <cell r="D1377" t="str">
            <v>880010</v>
          </cell>
          <cell r="E1377" t="str">
            <v>دستمزد و مزايا</v>
          </cell>
          <cell r="F1377" t="str">
            <v>حق مسكن</v>
          </cell>
          <cell r="G1377" t="str">
            <v>800106</v>
          </cell>
          <cell r="H1377" t="str">
            <v>تست مواد وشيمي</v>
          </cell>
          <cell r="P1377" t="str">
            <v>224</v>
          </cell>
        </row>
        <row r="1378">
          <cell r="A1378">
            <v>2240</v>
          </cell>
          <cell r="B1378" t="str">
            <v>880011800103</v>
          </cell>
          <cell r="C1378" t="str">
            <v>880</v>
          </cell>
          <cell r="D1378" t="str">
            <v>880011</v>
          </cell>
          <cell r="E1378" t="str">
            <v>دستمزد و مزايا</v>
          </cell>
          <cell r="F1378" t="str">
            <v>خواروبار</v>
          </cell>
          <cell r="G1378" t="str">
            <v>800103</v>
          </cell>
          <cell r="H1378" t="str">
            <v>مرکز ساخت و توليد</v>
          </cell>
          <cell r="P1378" t="str">
            <v>224</v>
          </cell>
        </row>
        <row r="1379">
          <cell r="A1379">
            <v>2200</v>
          </cell>
          <cell r="B1379" t="str">
            <v>880011800100</v>
          </cell>
          <cell r="C1379" t="str">
            <v>880</v>
          </cell>
          <cell r="D1379" t="str">
            <v>880011</v>
          </cell>
          <cell r="E1379" t="str">
            <v>دستمزد و مزايا</v>
          </cell>
          <cell r="F1379" t="str">
            <v>خواروبار</v>
          </cell>
          <cell r="G1379" t="str">
            <v>800100</v>
          </cell>
          <cell r="H1379" t="str">
            <v>مونتاژ</v>
          </cell>
          <cell r="P1379" t="str">
            <v>220</v>
          </cell>
        </row>
        <row r="1380">
          <cell r="A1380">
            <v>2300</v>
          </cell>
          <cell r="B1380" t="str">
            <v>880011800303</v>
          </cell>
          <cell r="C1380" t="str">
            <v>880</v>
          </cell>
          <cell r="D1380" t="str">
            <v>880011</v>
          </cell>
          <cell r="E1380" t="str">
            <v>دستمزد و مزايا</v>
          </cell>
          <cell r="F1380" t="str">
            <v>خواروبار</v>
          </cell>
          <cell r="G1380" t="str">
            <v>800303</v>
          </cell>
          <cell r="H1380" t="str">
            <v>برنامه ريزي</v>
          </cell>
          <cell r="P1380" t="str">
            <v>230</v>
          </cell>
        </row>
        <row r="1381">
          <cell r="A1381">
            <v>2404</v>
          </cell>
          <cell r="B1381" t="str">
            <v>880011800403</v>
          </cell>
          <cell r="C1381" t="str">
            <v>880</v>
          </cell>
          <cell r="D1381" t="str">
            <v>880011</v>
          </cell>
          <cell r="E1381" t="str">
            <v>دستمزد و مزايا</v>
          </cell>
          <cell r="F1381" t="str">
            <v>خواروبار</v>
          </cell>
          <cell r="G1381" t="str">
            <v>800403</v>
          </cell>
          <cell r="H1381" t="str">
            <v>امو ر اداري</v>
          </cell>
          <cell r="P1381" t="str">
            <v>240</v>
          </cell>
        </row>
        <row r="1382">
          <cell r="A1382">
            <v>2240</v>
          </cell>
          <cell r="B1382" t="str">
            <v>880011800104</v>
          </cell>
          <cell r="C1382" t="str">
            <v>880</v>
          </cell>
          <cell r="D1382" t="str">
            <v>880011</v>
          </cell>
          <cell r="E1382" t="str">
            <v>دستمزد و مزايا</v>
          </cell>
          <cell r="F1382" t="str">
            <v>خواروبار</v>
          </cell>
          <cell r="G1382" t="str">
            <v>800104</v>
          </cell>
          <cell r="H1382" t="str">
            <v>کنترل کيفي</v>
          </cell>
          <cell r="P1382" t="str">
            <v>224</v>
          </cell>
        </row>
        <row r="1383">
          <cell r="A1383">
            <v>2240</v>
          </cell>
          <cell r="B1383" t="str">
            <v>880011800107</v>
          </cell>
          <cell r="C1383" t="str">
            <v>880</v>
          </cell>
          <cell r="D1383" t="str">
            <v>880011</v>
          </cell>
          <cell r="E1383" t="str">
            <v>دستمزد و مزايا</v>
          </cell>
          <cell r="F1383" t="str">
            <v>خواروبار</v>
          </cell>
          <cell r="G1383" t="str">
            <v>800107</v>
          </cell>
          <cell r="H1383" t="str">
            <v>خط گيج</v>
          </cell>
          <cell r="P1383" t="str">
            <v>224</v>
          </cell>
        </row>
        <row r="1384">
          <cell r="A1384">
            <v>2300</v>
          </cell>
          <cell r="B1384" t="str">
            <v>880011800302</v>
          </cell>
          <cell r="C1384" t="str">
            <v>880</v>
          </cell>
          <cell r="D1384" t="str">
            <v>880011</v>
          </cell>
          <cell r="E1384" t="str">
            <v>دستمزد و مزايا</v>
          </cell>
          <cell r="F1384" t="str">
            <v>خواروبار</v>
          </cell>
          <cell r="G1384" t="str">
            <v>800302</v>
          </cell>
          <cell r="H1384" t="str">
            <v>خدمات فني</v>
          </cell>
          <cell r="P1384" t="str">
            <v>230</v>
          </cell>
        </row>
        <row r="1385">
          <cell r="A1385">
            <v>2404</v>
          </cell>
          <cell r="B1385" t="str">
            <v>880011800401</v>
          </cell>
          <cell r="C1385" t="str">
            <v>880</v>
          </cell>
          <cell r="D1385" t="str">
            <v>880011</v>
          </cell>
          <cell r="E1385" t="str">
            <v>دستمزد و مزايا</v>
          </cell>
          <cell r="F1385" t="str">
            <v>خواروبار</v>
          </cell>
          <cell r="G1385" t="str">
            <v>800401</v>
          </cell>
          <cell r="H1385" t="str">
            <v>مديريت</v>
          </cell>
          <cell r="P1385" t="str">
            <v>240</v>
          </cell>
        </row>
        <row r="1386">
          <cell r="A1386">
            <v>2268</v>
          </cell>
          <cell r="B1386" t="str">
            <v>880011800202</v>
          </cell>
          <cell r="C1386" t="str">
            <v>880</v>
          </cell>
          <cell r="D1386" t="str">
            <v>880011</v>
          </cell>
          <cell r="E1386" t="str">
            <v>دستمزد و مزايا</v>
          </cell>
          <cell r="F1386" t="str">
            <v>خواروبار</v>
          </cell>
          <cell r="G1386" t="str">
            <v>800202</v>
          </cell>
          <cell r="H1386" t="str">
            <v>عمومي ساخت و توليد</v>
          </cell>
          <cell r="P1386" t="str">
            <v>226</v>
          </cell>
        </row>
        <row r="1387">
          <cell r="A1387">
            <v>2404</v>
          </cell>
          <cell r="B1387" t="str">
            <v>880011800400</v>
          </cell>
          <cell r="C1387" t="str">
            <v>880</v>
          </cell>
          <cell r="D1387" t="str">
            <v>880011</v>
          </cell>
          <cell r="E1387" t="str">
            <v>دستمزد و مزايا</v>
          </cell>
          <cell r="F1387" t="str">
            <v>خواروبار</v>
          </cell>
          <cell r="G1387" t="str">
            <v>800400</v>
          </cell>
          <cell r="H1387" t="str">
            <v>امور مالي</v>
          </cell>
          <cell r="P1387" t="str">
            <v>240</v>
          </cell>
        </row>
        <row r="1388">
          <cell r="A1388">
            <v>2300</v>
          </cell>
          <cell r="B1388" t="str">
            <v>880011800304</v>
          </cell>
          <cell r="C1388" t="str">
            <v>880</v>
          </cell>
          <cell r="D1388" t="str">
            <v>880011</v>
          </cell>
          <cell r="E1388" t="str">
            <v>دستمزد و مزايا</v>
          </cell>
          <cell r="F1388" t="str">
            <v>خواروبار</v>
          </cell>
          <cell r="G1388" t="str">
            <v>800304</v>
          </cell>
          <cell r="H1388" t="str">
            <v>تدارکات و تامين قطعات</v>
          </cell>
          <cell r="P1388" t="str">
            <v>230</v>
          </cell>
        </row>
        <row r="1389">
          <cell r="A1389">
            <v>2300</v>
          </cell>
          <cell r="B1389" t="str">
            <v>880011800301</v>
          </cell>
          <cell r="C1389" t="str">
            <v>880</v>
          </cell>
          <cell r="D1389" t="str">
            <v>880011</v>
          </cell>
          <cell r="E1389" t="str">
            <v>دستمزد و مزايا</v>
          </cell>
          <cell r="F1389" t="str">
            <v>خواروبار</v>
          </cell>
          <cell r="G1389" t="str">
            <v>800301</v>
          </cell>
          <cell r="H1389" t="str">
            <v>حراست</v>
          </cell>
          <cell r="P1389" t="str">
            <v>230</v>
          </cell>
        </row>
        <row r="1390">
          <cell r="A1390">
            <v>2240</v>
          </cell>
          <cell r="B1390" t="str">
            <v>880011800105</v>
          </cell>
          <cell r="C1390" t="str">
            <v>880</v>
          </cell>
          <cell r="D1390" t="str">
            <v>880011</v>
          </cell>
          <cell r="E1390" t="str">
            <v>دستمزد و مزايا</v>
          </cell>
          <cell r="F1390" t="str">
            <v>خواروبار</v>
          </cell>
          <cell r="G1390" t="str">
            <v>800105</v>
          </cell>
          <cell r="H1390" t="str">
            <v>مترولوژي</v>
          </cell>
          <cell r="P1390" t="str">
            <v>224</v>
          </cell>
        </row>
        <row r="1391">
          <cell r="A1391">
            <v>2500</v>
          </cell>
          <cell r="B1391" t="str">
            <v>880011800500</v>
          </cell>
          <cell r="C1391" t="str">
            <v>880</v>
          </cell>
          <cell r="D1391" t="str">
            <v>880011</v>
          </cell>
          <cell r="E1391" t="str">
            <v>دستمزد و مزايا</v>
          </cell>
          <cell r="F1391" t="str">
            <v>خواروبار</v>
          </cell>
          <cell r="G1391" t="str">
            <v>800500</v>
          </cell>
          <cell r="H1391" t="str">
            <v>فروش</v>
          </cell>
          <cell r="P1391" t="str">
            <v>250</v>
          </cell>
        </row>
        <row r="1392">
          <cell r="A1392">
            <v>2404</v>
          </cell>
          <cell r="B1392" t="str">
            <v>880011800402</v>
          </cell>
          <cell r="C1392" t="str">
            <v>880</v>
          </cell>
          <cell r="D1392" t="str">
            <v>880011</v>
          </cell>
          <cell r="E1392" t="str">
            <v>دستمزد و مزايا</v>
          </cell>
          <cell r="F1392" t="str">
            <v>خواروبار</v>
          </cell>
          <cell r="G1392" t="str">
            <v>800402</v>
          </cell>
          <cell r="H1392" t="str">
            <v>دفتر تهران</v>
          </cell>
          <cell r="P1392" t="str">
            <v>240</v>
          </cell>
        </row>
        <row r="1393">
          <cell r="A1393">
            <v>2300</v>
          </cell>
          <cell r="B1393" t="str">
            <v>880011800305</v>
          </cell>
          <cell r="C1393" t="str">
            <v>880</v>
          </cell>
          <cell r="D1393" t="str">
            <v>880011</v>
          </cell>
          <cell r="E1393" t="str">
            <v>دستمزد و مزايا</v>
          </cell>
          <cell r="F1393" t="str">
            <v>خواروبار</v>
          </cell>
          <cell r="G1393" t="str">
            <v>800305</v>
          </cell>
          <cell r="H1393" t="str">
            <v>طرح و توسعه سيستمها</v>
          </cell>
          <cell r="P1393" t="str">
            <v>230</v>
          </cell>
        </row>
        <row r="1394">
          <cell r="A1394">
            <v>2240</v>
          </cell>
          <cell r="B1394" t="str">
            <v>880011800101</v>
          </cell>
          <cell r="C1394" t="str">
            <v>880</v>
          </cell>
          <cell r="D1394" t="str">
            <v>880011</v>
          </cell>
          <cell r="E1394" t="str">
            <v>دستمزد و مزايا</v>
          </cell>
          <cell r="F1394" t="str">
            <v>خواروبار</v>
          </cell>
          <cell r="G1394" t="str">
            <v>800101</v>
          </cell>
          <cell r="H1394" t="str">
            <v>تحقيقات مهندسي</v>
          </cell>
          <cell r="P1394" t="str">
            <v>224</v>
          </cell>
        </row>
        <row r="1395">
          <cell r="A1395">
            <v>2268</v>
          </cell>
          <cell r="B1395" t="str">
            <v>880011800203</v>
          </cell>
          <cell r="C1395" t="str">
            <v>880</v>
          </cell>
          <cell r="D1395" t="str">
            <v>880011</v>
          </cell>
          <cell r="E1395" t="str">
            <v>دستمزد و مزايا</v>
          </cell>
          <cell r="F1395" t="str">
            <v>خواروبار</v>
          </cell>
          <cell r="G1395" t="str">
            <v>800203</v>
          </cell>
          <cell r="H1395" t="str">
            <v>عمومي کنترل کيفي</v>
          </cell>
          <cell r="P1395" t="str">
            <v>226</v>
          </cell>
        </row>
        <row r="1396">
          <cell r="A1396">
            <v>2228</v>
          </cell>
          <cell r="B1396" t="str">
            <v>880011800200</v>
          </cell>
          <cell r="C1396" t="str">
            <v>880</v>
          </cell>
          <cell r="D1396" t="str">
            <v>880011</v>
          </cell>
          <cell r="E1396" t="str">
            <v>دستمزد و مزايا</v>
          </cell>
          <cell r="F1396" t="str">
            <v>خواروبار</v>
          </cell>
          <cell r="G1396" t="str">
            <v>800200</v>
          </cell>
          <cell r="H1396" t="str">
            <v>عمومي مونتاژ</v>
          </cell>
          <cell r="P1396" t="str">
            <v>222</v>
          </cell>
        </row>
        <row r="1397">
          <cell r="A1397">
            <v>2268</v>
          </cell>
          <cell r="B1397" t="str">
            <v>880011800206</v>
          </cell>
          <cell r="C1397" t="str">
            <v>880</v>
          </cell>
          <cell r="D1397" t="str">
            <v>880011</v>
          </cell>
          <cell r="E1397" t="str">
            <v>دستمزد و مزايا</v>
          </cell>
          <cell r="F1397" t="str">
            <v>خواروبار</v>
          </cell>
          <cell r="G1397" t="str">
            <v>800206</v>
          </cell>
          <cell r="H1397" t="str">
            <v>عمومي خط گيج</v>
          </cell>
          <cell r="P1397" t="str">
            <v>226</v>
          </cell>
        </row>
        <row r="1398">
          <cell r="A1398">
            <v>2240</v>
          </cell>
          <cell r="B1398" t="str">
            <v>880011800102</v>
          </cell>
          <cell r="C1398" t="str">
            <v>880</v>
          </cell>
          <cell r="D1398" t="str">
            <v>880011</v>
          </cell>
          <cell r="E1398" t="str">
            <v>دستمزد و مزايا</v>
          </cell>
          <cell r="F1398" t="str">
            <v>خواروبار</v>
          </cell>
          <cell r="G1398" t="str">
            <v>800102</v>
          </cell>
          <cell r="H1398" t="str">
            <v>عمليات حرارتي و آبکاري</v>
          </cell>
          <cell r="P1398" t="str">
            <v>224</v>
          </cell>
        </row>
        <row r="1399">
          <cell r="A1399">
            <v>2268</v>
          </cell>
          <cell r="B1399" t="str">
            <v>880011800201</v>
          </cell>
          <cell r="C1399" t="str">
            <v>880</v>
          </cell>
          <cell r="D1399" t="str">
            <v>880011</v>
          </cell>
          <cell r="E1399" t="str">
            <v>دستمزد و مزايا</v>
          </cell>
          <cell r="F1399" t="str">
            <v>خواروبار</v>
          </cell>
          <cell r="G1399" t="str">
            <v>800201</v>
          </cell>
          <cell r="H1399" t="str">
            <v>عمومي تحقيقات و مهندسي</v>
          </cell>
          <cell r="P1399" t="str">
            <v>226</v>
          </cell>
        </row>
        <row r="1400">
          <cell r="A1400">
            <v>2240</v>
          </cell>
          <cell r="B1400" t="str">
            <v>880011800106</v>
          </cell>
          <cell r="C1400" t="str">
            <v>880</v>
          </cell>
          <cell r="D1400" t="str">
            <v>880011</v>
          </cell>
          <cell r="E1400" t="str">
            <v>دستمزد و مزايا</v>
          </cell>
          <cell r="F1400" t="str">
            <v>خواروبار</v>
          </cell>
          <cell r="G1400" t="str">
            <v>800106</v>
          </cell>
          <cell r="H1400" t="str">
            <v>تست مواد وشيمي</v>
          </cell>
          <cell r="P1400" t="str">
            <v>224</v>
          </cell>
        </row>
        <row r="1401">
          <cell r="A1401">
            <v>2242</v>
          </cell>
          <cell r="B1401" t="str">
            <v>880012800103</v>
          </cell>
          <cell r="C1401" t="str">
            <v>880</v>
          </cell>
          <cell r="D1401" t="str">
            <v>880012</v>
          </cell>
          <cell r="E1401" t="str">
            <v>دستمزد و مزايا</v>
          </cell>
          <cell r="F1401" t="str">
            <v>پاداش بهره وري</v>
          </cell>
          <cell r="G1401" t="str">
            <v>800103</v>
          </cell>
          <cell r="H1401" t="str">
            <v>مرکز ساخت و توليد</v>
          </cell>
          <cell r="P1401" t="str">
            <v>224</v>
          </cell>
        </row>
        <row r="1402">
          <cell r="A1402">
            <v>2202</v>
          </cell>
          <cell r="B1402" t="str">
            <v>880012800100</v>
          </cell>
          <cell r="C1402" t="str">
            <v>880</v>
          </cell>
          <cell r="D1402" t="str">
            <v>880012</v>
          </cell>
          <cell r="E1402" t="str">
            <v>دستمزد و مزايا</v>
          </cell>
          <cell r="F1402" t="str">
            <v>پاداش بهره وري</v>
          </cell>
          <cell r="G1402" t="str">
            <v>800100</v>
          </cell>
          <cell r="H1402" t="str">
            <v>مونتاژ</v>
          </cell>
          <cell r="P1402" t="str">
            <v>220</v>
          </cell>
        </row>
        <row r="1403">
          <cell r="A1403">
            <v>2303</v>
          </cell>
          <cell r="B1403" t="str">
            <v>880012800303</v>
          </cell>
          <cell r="C1403" t="str">
            <v>880</v>
          </cell>
          <cell r="D1403" t="str">
            <v>880012</v>
          </cell>
          <cell r="E1403" t="str">
            <v>دستمزد و مزايا</v>
          </cell>
          <cell r="F1403" t="str">
            <v>پاداش بهره وري</v>
          </cell>
          <cell r="G1403" t="str">
            <v>800303</v>
          </cell>
          <cell r="H1403" t="str">
            <v>برنامه ريزي</v>
          </cell>
          <cell r="P1403" t="str">
            <v>230</v>
          </cell>
        </row>
        <row r="1404">
          <cell r="A1404">
            <v>2265</v>
          </cell>
          <cell r="B1404" t="str">
            <v>880012800202</v>
          </cell>
          <cell r="C1404" t="str">
            <v>880</v>
          </cell>
          <cell r="D1404" t="str">
            <v>880012</v>
          </cell>
          <cell r="E1404" t="str">
            <v>دستمزد و مزايا</v>
          </cell>
          <cell r="F1404" t="str">
            <v>پاداش بهره وري</v>
          </cell>
          <cell r="G1404" t="str">
            <v>800202</v>
          </cell>
          <cell r="H1404" t="str">
            <v>عمومي ساخت و توليد</v>
          </cell>
          <cell r="P1404" t="str">
            <v>226</v>
          </cell>
        </row>
        <row r="1405">
          <cell r="A1405">
            <v>2242</v>
          </cell>
          <cell r="B1405" t="str">
            <v>880012800104</v>
          </cell>
          <cell r="C1405" t="str">
            <v>880</v>
          </cell>
          <cell r="D1405" t="str">
            <v>880012</v>
          </cell>
          <cell r="E1405" t="str">
            <v>دستمزد و مزايا</v>
          </cell>
          <cell r="F1405" t="str">
            <v>پاداش بهره وري</v>
          </cell>
          <cell r="G1405" t="str">
            <v>800104</v>
          </cell>
          <cell r="H1405" t="str">
            <v>کنترل کيفي</v>
          </cell>
          <cell r="P1405" t="str">
            <v>224</v>
          </cell>
        </row>
        <row r="1406">
          <cell r="A1406">
            <v>2303</v>
          </cell>
          <cell r="B1406" t="str">
            <v>880012800302</v>
          </cell>
          <cell r="C1406" t="str">
            <v>880</v>
          </cell>
          <cell r="D1406" t="str">
            <v>880012</v>
          </cell>
          <cell r="E1406" t="str">
            <v>دستمزد و مزايا</v>
          </cell>
          <cell r="F1406" t="str">
            <v>پاداش بهره وري</v>
          </cell>
          <cell r="G1406" t="str">
            <v>800302</v>
          </cell>
          <cell r="H1406" t="str">
            <v>خدمات فني</v>
          </cell>
          <cell r="P1406" t="str">
            <v>230</v>
          </cell>
        </row>
        <row r="1407">
          <cell r="A1407">
            <v>2403</v>
          </cell>
          <cell r="B1407" t="str">
            <v>880012800401</v>
          </cell>
          <cell r="C1407" t="str">
            <v>880</v>
          </cell>
          <cell r="D1407" t="str">
            <v>880012</v>
          </cell>
          <cell r="E1407" t="str">
            <v>دستمزد و مزايا</v>
          </cell>
          <cell r="F1407" t="str">
            <v>پاداش بهره وري</v>
          </cell>
          <cell r="G1407" t="str">
            <v>800401</v>
          </cell>
          <cell r="H1407" t="str">
            <v>مديريت</v>
          </cell>
          <cell r="P1407" t="str">
            <v>240</v>
          </cell>
        </row>
        <row r="1408">
          <cell r="A1408">
            <v>2403</v>
          </cell>
          <cell r="B1408" t="str">
            <v>880012800403</v>
          </cell>
          <cell r="C1408" t="str">
            <v>880</v>
          </cell>
          <cell r="D1408" t="str">
            <v>880012</v>
          </cell>
          <cell r="E1408" t="str">
            <v>دستمزد و مزايا</v>
          </cell>
          <cell r="F1408" t="str">
            <v>پاداش بهره وري</v>
          </cell>
          <cell r="G1408" t="str">
            <v>800403</v>
          </cell>
          <cell r="H1408" t="str">
            <v>امو ر اداري</v>
          </cell>
          <cell r="P1408" t="str">
            <v>240</v>
          </cell>
        </row>
        <row r="1409">
          <cell r="A1409">
            <v>2403</v>
          </cell>
          <cell r="B1409" t="str">
            <v>880012800400</v>
          </cell>
          <cell r="C1409" t="str">
            <v>880</v>
          </cell>
          <cell r="D1409" t="str">
            <v>880012</v>
          </cell>
          <cell r="E1409" t="str">
            <v>دستمزد و مزايا</v>
          </cell>
          <cell r="F1409" t="str">
            <v>پاداش بهره وري</v>
          </cell>
          <cell r="G1409" t="str">
            <v>800400</v>
          </cell>
          <cell r="H1409" t="str">
            <v>امور مالي</v>
          </cell>
          <cell r="P1409" t="str">
            <v>240</v>
          </cell>
        </row>
        <row r="1410">
          <cell r="A1410">
            <v>2503</v>
          </cell>
          <cell r="B1410" t="str">
            <v>880012800500</v>
          </cell>
          <cell r="C1410" t="str">
            <v>880</v>
          </cell>
          <cell r="D1410" t="str">
            <v>880012</v>
          </cell>
          <cell r="E1410" t="str">
            <v>دستمزد و مزايا</v>
          </cell>
          <cell r="F1410" t="str">
            <v>پاداش بهره وري</v>
          </cell>
          <cell r="G1410" t="str">
            <v>800500</v>
          </cell>
          <cell r="H1410" t="str">
            <v>فروش</v>
          </cell>
          <cell r="P1410" t="str">
            <v>250</v>
          </cell>
        </row>
        <row r="1411">
          <cell r="A1411">
            <v>2242</v>
          </cell>
          <cell r="B1411" t="str">
            <v>880012800107</v>
          </cell>
          <cell r="C1411" t="str">
            <v>880</v>
          </cell>
          <cell r="D1411" t="str">
            <v>880012</v>
          </cell>
          <cell r="E1411" t="str">
            <v>دستمزد و مزايا</v>
          </cell>
          <cell r="F1411" t="str">
            <v>پاداش بهره وري</v>
          </cell>
          <cell r="G1411" t="str">
            <v>800107</v>
          </cell>
          <cell r="H1411" t="str">
            <v>خط گيج</v>
          </cell>
          <cell r="P1411" t="str">
            <v>224</v>
          </cell>
        </row>
        <row r="1412">
          <cell r="A1412">
            <v>2242</v>
          </cell>
          <cell r="B1412" t="str">
            <v>880012800101</v>
          </cell>
          <cell r="C1412" t="str">
            <v>880</v>
          </cell>
          <cell r="D1412" t="str">
            <v>880012</v>
          </cell>
          <cell r="E1412" t="str">
            <v>دستمزد و مزايا</v>
          </cell>
          <cell r="F1412" t="str">
            <v>پاداش بهره وري</v>
          </cell>
          <cell r="G1412" t="str">
            <v>800101</v>
          </cell>
          <cell r="H1412" t="str">
            <v>تحقيقات مهندسي</v>
          </cell>
          <cell r="P1412" t="str">
            <v>224</v>
          </cell>
        </row>
        <row r="1413">
          <cell r="A1413">
            <v>2265</v>
          </cell>
          <cell r="B1413" t="str">
            <v>880012800203</v>
          </cell>
          <cell r="C1413" t="str">
            <v>880</v>
          </cell>
          <cell r="D1413" t="str">
            <v>880012</v>
          </cell>
          <cell r="E1413" t="str">
            <v>دستمزد و مزايا</v>
          </cell>
          <cell r="F1413" t="str">
            <v>پاداش بهره وري</v>
          </cell>
          <cell r="G1413" t="str">
            <v>800203</v>
          </cell>
          <cell r="H1413" t="str">
            <v>عمومي کنترل کيفي</v>
          </cell>
          <cell r="P1413" t="str">
            <v>226</v>
          </cell>
        </row>
        <row r="1414">
          <cell r="A1414">
            <v>2303</v>
          </cell>
          <cell r="B1414" t="str">
            <v>880012800304</v>
          </cell>
          <cell r="C1414" t="str">
            <v>880</v>
          </cell>
          <cell r="D1414" t="str">
            <v>880012</v>
          </cell>
          <cell r="E1414" t="str">
            <v>دستمزد و مزايا</v>
          </cell>
          <cell r="F1414" t="str">
            <v>پاداش بهره وري</v>
          </cell>
          <cell r="G1414" t="str">
            <v>800304</v>
          </cell>
          <cell r="H1414" t="str">
            <v>تدارکات و تامين قطعات</v>
          </cell>
          <cell r="P1414" t="str">
            <v>230</v>
          </cell>
        </row>
        <row r="1415">
          <cell r="A1415">
            <v>2303</v>
          </cell>
          <cell r="B1415" t="str">
            <v>880012800301</v>
          </cell>
          <cell r="C1415" t="str">
            <v>880</v>
          </cell>
          <cell r="D1415" t="str">
            <v>880012</v>
          </cell>
          <cell r="E1415" t="str">
            <v>دستمزد و مزايا</v>
          </cell>
          <cell r="F1415" t="str">
            <v>پاداش بهره وري</v>
          </cell>
          <cell r="G1415" t="str">
            <v>800301</v>
          </cell>
          <cell r="H1415" t="str">
            <v>حراست</v>
          </cell>
          <cell r="P1415" t="str">
            <v>230</v>
          </cell>
        </row>
        <row r="1416">
          <cell r="A1416">
            <v>2303</v>
          </cell>
          <cell r="B1416" t="str">
            <v>880012800305</v>
          </cell>
          <cell r="C1416" t="str">
            <v>880</v>
          </cell>
          <cell r="D1416" t="str">
            <v>880012</v>
          </cell>
          <cell r="E1416" t="str">
            <v>دستمزد و مزايا</v>
          </cell>
          <cell r="F1416" t="str">
            <v>پاداش بهره وري</v>
          </cell>
          <cell r="G1416" t="str">
            <v>800305</v>
          </cell>
          <cell r="H1416" t="str">
            <v>طرح و توسعه سيستمها</v>
          </cell>
          <cell r="P1416" t="str">
            <v>230</v>
          </cell>
        </row>
        <row r="1417">
          <cell r="A1417">
            <v>2265</v>
          </cell>
          <cell r="B1417" t="str">
            <v>880012800201</v>
          </cell>
          <cell r="C1417" t="str">
            <v>880</v>
          </cell>
          <cell r="D1417" t="str">
            <v>880012</v>
          </cell>
          <cell r="E1417" t="str">
            <v>دستمزد و مزايا</v>
          </cell>
          <cell r="F1417" t="str">
            <v>پاداش بهره وري</v>
          </cell>
          <cell r="G1417" t="str">
            <v>800201</v>
          </cell>
          <cell r="H1417" t="str">
            <v>عمومي تحقيقات و مهندسي</v>
          </cell>
          <cell r="P1417" t="str">
            <v>226</v>
          </cell>
        </row>
        <row r="1418">
          <cell r="A1418">
            <v>2242</v>
          </cell>
          <cell r="B1418" t="str">
            <v>880012800105</v>
          </cell>
          <cell r="C1418" t="str">
            <v>880</v>
          </cell>
          <cell r="D1418" t="str">
            <v>880012</v>
          </cell>
          <cell r="E1418" t="str">
            <v>دستمزد و مزايا</v>
          </cell>
          <cell r="F1418" t="str">
            <v>پاداش بهره وري</v>
          </cell>
          <cell r="G1418" t="str">
            <v>800105</v>
          </cell>
          <cell r="H1418" t="str">
            <v>مترولوژي</v>
          </cell>
          <cell r="P1418" t="str">
            <v>224</v>
          </cell>
        </row>
        <row r="1419">
          <cell r="A1419">
            <v>2225</v>
          </cell>
          <cell r="B1419" t="str">
            <v>880012800200</v>
          </cell>
          <cell r="C1419" t="str">
            <v>880</v>
          </cell>
          <cell r="D1419" t="str">
            <v>880012</v>
          </cell>
          <cell r="E1419" t="str">
            <v>دستمزد و مزايا</v>
          </cell>
          <cell r="F1419" t="str">
            <v>پاداش بهره وري</v>
          </cell>
          <cell r="G1419" t="str">
            <v>800200</v>
          </cell>
          <cell r="H1419" t="str">
            <v>عمومي مونتاژ</v>
          </cell>
          <cell r="P1419" t="str">
            <v>222</v>
          </cell>
        </row>
        <row r="1420">
          <cell r="A1420">
            <v>2403</v>
          </cell>
          <cell r="B1420" t="str">
            <v>880012800402</v>
          </cell>
          <cell r="C1420" t="str">
            <v>880</v>
          </cell>
          <cell r="D1420" t="str">
            <v>880012</v>
          </cell>
          <cell r="E1420" t="str">
            <v>دستمزد و مزايا</v>
          </cell>
          <cell r="F1420" t="str">
            <v>پاداش بهره وري</v>
          </cell>
          <cell r="G1420" t="str">
            <v>800402</v>
          </cell>
          <cell r="H1420" t="str">
            <v>دفتر تهران</v>
          </cell>
          <cell r="P1420" t="str">
            <v>240</v>
          </cell>
        </row>
        <row r="1421">
          <cell r="A1421">
            <v>2242</v>
          </cell>
          <cell r="B1421" t="str">
            <v>880012800106</v>
          </cell>
          <cell r="C1421" t="str">
            <v>880</v>
          </cell>
          <cell r="D1421" t="str">
            <v>880012</v>
          </cell>
          <cell r="E1421" t="str">
            <v>دستمزد و مزايا</v>
          </cell>
          <cell r="F1421" t="str">
            <v>پاداش بهره وري</v>
          </cell>
          <cell r="G1421" t="str">
            <v>800106</v>
          </cell>
          <cell r="H1421" t="str">
            <v>تست مواد وشيمي</v>
          </cell>
          <cell r="P1421" t="str">
            <v>224</v>
          </cell>
        </row>
        <row r="1422">
          <cell r="A1422">
            <v>2265</v>
          </cell>
          <cell r="B1422" t="str">
            <v>880012800206</v>
          </cell>
          <cell r="C1422" t="str">
            <v>880</v>
          </cell>
          <cell r="D1422" t="str">
            <v>880012</v>
          </cell>
          <cell r="E1422" t="str">
            <v>دستمزد و مزايا</v>
          </cell>
          <cell r="F1422" t="str">
            <v>پاداش بهره وري</v>
          </cell>
          <cell r="G1422" t="str">
            <v>800206</v>
          </cell>
          <cell r="H1422" t="str">
            <v>عمومي خط گيج</v>
          </cell>
          <cell r="P1422" t="str">
            <v>226</v>
          </cell>
        </row>
        <row r="1423">
          <cell r="A1423">
            <v>2242</v>
          </cell>
          <cell r="B1423" t="str">
            <v>880012800102</v>
          </cell>
          <cell r="C1423" t="str">
            <v>880</v>
          </cell>
          <cell r="D1423" t="str">
            <v>880012</v>
          </cell>
          <cell r="E1423" t="str">
            <v>دستمزد و مزايا</v>
          </cell>
          <cell r="F1423" t="str">
            <v>پاداش بهره وري</v>
          </cell>
          <cell r="G1423" t="str">
            <v>800102</v>
          </cell>
          <cell r="H1423" t="str">
            <v>عمليات حرارتي و آبکاري</v>
          </cell>
          <cell r="P1423" t="str">
            <v>224</v>
          </cell>
        </row>
        <row r="1424">
          <cell r="A1424">
            <v>2403</v>
          </cell>
          <cell r="B1424" t="str">
            <v>880013800400</v>
          </cell>
          <cell r="C1424" t="str">
            <v>880</v>
          </cell>
          <cell r="D1424" t="str">
            <v>880013</v>
          </cell>
          <cell r="E1424" t="str">
            <v>دستمزد و مزايا</v>
          </cell>
          <cell r="F1424" t="str">
            <v>پاداش هاي اهدائي مديريت</v>
          </cell>
          <cell r="G1424" t="str">
            <v>800400</v>
          </cell>
          <cell r="H1424" t="str">
            <v>امور مالي</v>
          </cell>
          <cell r="P1424" t="str">
            <v>240</v>
          </cell>
        </row>
        <row r="1425">
          <cell r="A1425">
            <v>2303</v>
          </cell>
          <cell r="B1425" t="str">
            <v>880013800303</v>
          </cell>
          <cell r="C1425" t="str">
            <v>880</v>
          </cell>
          <cell r="D1425" t="str">
            <v>880013</v>
          </cell>
          <cell r="E1425" t="str">
            <v>دستمزد و مزايا</v>
          </cell>
          <cell r="F1425" t="str">
            <v>پاداش هاي اهدائي مديريت</v>
          </cell>
          <cell r="G1425" t="str">
            <v>800303</v>
          </cell>
          <cell r="H1425" t="str">
            <v>برنامه ريزي</v>
          </cell>
          <cell r="P1425" t="str">
            <v>230</v>
          </cell>
        </row>
        <row r="1426">
          <cell r="A1426">
            <v>2242</v>
          </cell>
          <cell r="B1426" t="str">
            <v>880013800103</v>
          </cell>
          <cell r="C1426" t="str">
            <v>880</v>
          </cell>
          <cell r="D1426" t="str">
            <v>880013</v>
          </cell>
          <cell r="E1426" t="str">
            <v>دستمزد و مزايا</v>
          </cell>
          <cell r="F1426" t="str">
            <v>پاداش هاي اهدائي مديريت</v>
          </cell>
          <cell r="G1426" t="str">
            <v>800103</v>
          </cell>
          <cell r="H1426" t="str">
            <v>مرکز ساخت و توليد</v>
          </cell>
          <cell r="P1426" t="str">
            <v>224</v>
          </cell>
        </row>
        <row r="1427">
          <cell r="A1427">
            <v>2202</v>
          </cell>
          <cell r="B1427" t="str">
            <v>880013800100</v>
          </cell>
          <cell r="C1427" t="str">
            <v>880</v>
          </cell>
          <cell r="D1427" t="str">
            <v>880013</v>
          </cell>
          <cell r="E1427" t="str">
            <v>دستمزد و مزايا</v>
          </cell>
          <cell r="F1427" t="str">
            <v>پاداش هاي اهدائي مديريت</v>
          </cell>
          <cell r="G1427" t="str">
            <v>800100</v>
          </cell>
          <cell r="H1427" t="str">
            <v>مونتاژ</v>
          </cell>
          <cell r="P1427" t="str">
            <v>220</v>
          </cell>
        </row>
        <row r="1428">
          <cell r="A1428">
            <v>2403</v>
          </cell>
          <cell r="B1428" t="str">
            <v>880013800403</v>
          </cell>
          <cell r="C1428" t="str">
            <v>880</v>
          </cell>
          <cell r="D1428" t="str">
            <v>880013</v>
          </cell>
          <cell r="E1428" t="str">
            <v>دستمزد و مزايا</v>
          </cell>
          <cell r="F1428" t="str">
            <v>پاداش هاي اهدائي مديريت</v>
          </cell>
          <cell r="G1428" t="str">
            <v>800403</v>
          </cell>
          <cell r="H1428" t="str">
            <v>امو ر اداري</v>
          </cell>
          <cell r="P1428" t="str">
            <v>240</v>
          </cell>
        </row>
        <row r="1429">
          <cell r="A1429">
            <v>2303</v>
          </cell>
          <cell r="B1429" t="str">
            <v>880013800302</v>
          </cell>
          <cell r="C1429" t="str">
            <v>880</v>
          </cell>
          <cell r="D1429" t="str">
            <v>880013</v>
          </cell>
          <cell r="E1429" t="str">
            <v>دستمزد و مزايا</v>
          </cell>
          <cell r="F1429" t="str">
            <v>پاداش هاي اهدائي مديريت</v>
          </cell>
          <cell r="G1429" t="str">
            <v>800302</v>
          </cell>
          <cell r="H1429" t="str">
            <v>خدمات فني</v>
          </cell>
          <cell r="P1429" t="str">
            <v>230</v>
          </cell>
        </row>
        <row r="1430">
          <cell r="A1430">
            <v>2242</v>
          </cell>
          <cell r="B1430" t="str">
            <v>880013800107</v>
          </cell>
          <cell r="C1430" t="str">
            <v>880</v>
          </cell>
          <cell r="D1430" t="str">
            <v>880013</v>
          </cell>
          <cell r="E1430" t="str">
            <v>دستمزد و مزايا</v>
          </cell>
          <cell r="F1430" t="str">
            <v>پاداش هاي اهدائي مديريت</v>
          </cell>
          <cell r="G1430" t="str">
            <v>800107</v>
          </cell>
          <cell r="H1430" t="str">
            <v>خط گيج</v>
          </cell>
          <cell r="P1430" t="str">
            <v>224</v>
          </cell>
        </row>
        <row r="1431">
          <cell r="A1431">
            <v>2242</v>
          </cell>
          <cell r="B1431" t="str">
            <v>880013800104</v>
          </cell>
          <cell r="C1431" t="str">
            <v>880</v>
          </cell>
          <cell r="D1431" t="str">
            <v>880013</v>
          </cell>
          <cell r="E1431" t="str">
            <v>دستمزد و مزايا</v>
          </cell>
          <cell r="F1431" t="str">
            <v>پاداش هاي اهدائي مديريت</v>
          </cell>
          <cell r="G1431" t="str">
            <v>800104</v>
          </cell>
          <cell r="H1431" t="str">
            <v>کنترل کيفي</v>
          </cell>
          <cell r="P1431" t="str">
            <v>224</v>
          </cell>
        </row>
        <row r="1432">
          <cell r="A1432">
            <v>2265</v>
          </cell>
          <cell r="B1432" t="str">
            <v>880013800202</v>
          </cell>
          <cell r="C1432" t="str">
            <v>880</v>
          </cell>
          <cell r="D1432" t="str">
            <v>880013</v>
          </cell>
          <cell r="E1432" t="str">
            <v>دستمزد و مزايا</v>
          </cell>
          <cell r="F1432" t="str">
            <v>پاداش هاي اهدائي مديريت</v>
          </cell>
          <cell r="G1432" t="str">
            <v>800202</v>
          </cell>
          <cell r="H1432" t="str">
            <v>عمومي ساخت و توليد</v>
          </cell>
          <cell r="P1432" t="str">
            <v>226</v>
          </cell>
        </row>
        <row r="1433">
          <cell r="A1433">
            <v>2242</v>
          </cell>
          <cell r="B1433" t="str">
            <v>880013800101</v>
          </cell>
          <cell r="C1433" t="str">
            <v>880</v>
          </cell>
          <cell r="D1433" t="str">
            <v>880013</v>
          </cell>
          <cell r="E1433" t="str">
            <v>دستمزد و مزايا</v>
          </cell>
          <cell r="F1433" t="str">
            <v>پاداش هاي اهدائي مديريت</v>
          </cell>
          <cell r="G1433" t="str">
            <v>800101</v>
          </cell>
          <cell r="H1433" t="str">
            <v>تحقيقات مهندسي</v>
          </cell>
          <cell r="P1433" t="str">
            <v>224</v>
          </cell>
        </row>
        <row r="1434">
          <cell r="A1434">
            <v>2403</v>
          </cell>
          <cell r="B1434" t="str">
            <v>880013800401</v>
          </cell>
          <cell r="C1434" t="str">
            <v>880</v>
          </cell>
          <cell r="D1434" t="str">
            <v>880013</v>
          </cell>
          <cell r="E1434" t="str">
            <v>دستمزد و مزايا</v>
          </cell>
          <cell r="F1434" t="str">
            <v>پاداش هاي اهدائي مديريت</v>
          </cell>
          <cell r="G1434" t="str">
            <v>800401</v>
          </cell>
          <cell r="H1434" t="str">
            <v>مديريت</v>
          </cell>
          <cell r="P1434" t="str">
            <v>240</v>
          </cell>
        </row>
        <row r="1435">
          <cell r="A1435">
            <v>2303</v>
          </cell>
          <cell r="B1435" t="str">
            <v>880013800301</v>
          </cell>
          <cell r="C1435" t="str">
            <v>880</v>
          </cell>
          <cell r="D1435" t="str">
            <v>880013</v>
          </cell>
          <cell r="E1435" t="str">
            <v>دستمزد و مزايا</v>
          </cell>
          <cell r="F1435" t="str">
            <v>پاداش هاي اهدائي مديريت</v>
          </cell>
          <cell r="G1435" t="str">
            <v>800301</v>
          </cell>
          <cell r="H1435" t="str">
            <v>حراست</v>
          </cell>
          <cell r="P1435" t="str">
            <v>230</v>
          </cell>
        </row>
        <row r="1436">
          <cell r="A1436">
            <v>2503</v>
          </cell>
          <cell r="B1436" t="str">
            <v>880013800500</v>
          </cell>
          <cell r="C1436" t="str">
            <v>880</v>
          </cell>
          <cell r="D1436" t="str">
            <v>880013</v>
          </cell>
          <cell r="E1436" t="str">
            <v>دستمزد و مزايا</v>
          </cell>
          <cell r="F1436" t="str">
            <v>پاداش هاي اهدائي مديريت</v>
          </cell>
          <cell r="G1436" t="str">
            <v>800500</v>
          </cell>
          <cell r="H1436" t="str">
            <v>فروش</v>
          </cell>
          <cell r="P1436" t="str">
            <v>250</v>
          </cell>
        </row>
        <row r="1437">
          <cell r="A1437">
            <v>2303</v>
          </cell>
          <cell r="B1437" t="str">
            <v>880013800304</v>
          </cell>
          <cell r="C1437" t="str">
            <v>880</v>
          </cell>
          <cell r="D1437" t="str">
            <v>880013</v>
          </cell>
          <cell r="E1437" t="str">
            <v>دستمزد و مزايا</v>
          </cell>
          <cell r="F1437" t="str">
            <v>پاداش هاي اهدائي مديريت</v>
          </cell>
          <cell r="G1437" t="str">
            <v>800304</v>
          </cell>
          <cell r="H1437" t="str">
            <v>تدارکات و تامين قطعات</v>
          </cell>
          <cell r="P1437" t="str">
            <v>230</v>
          </cell>
        </row>
        <row r="1438">
          <cell r="A1438">
            <v>2242</v>
          </cell>
          <cell r="B1438" t="str">
            <v>880013800105</v>
          </cell>
          <cell r="C1438" t="str">
            <v>880</v>
          </cell>
          <cell r="D1438" t="str">
            <v>880013</v>
          </cell>
          <cell r="E1438" t="str">
            <v>دستمزد و مزايا</v>
          </cell>
          <cell r="F1438" t="str">
            <v>پاداش هاي اهدائي مديريت</v>
          </cell>
          <cell r="G1438" t="str">
            <v>800105</v>
          </cell>
          <cell r="H1438" t="str">
            <v>مترولوژي</v>
          </cell>
          <cell r="P1438" t="str">
            <v>224</v>
          </cell>
        </row>
        <row r="1439">
          <cell r="A1439">
            <v>2303</v>
          </cell>
          <cell r="B1439" t="str">
            <v>880013800305</v>
          </cell>
          <cell r="C1439" t="str">
            <v>880</v>
          </cell>
          <cell r="D1439" t="str">
            <v>880013</v>
          </cell>
          <cell r="E1439" t="str">
            <v>دستمزد و مزايا</v>
          </cell>
          <cell r="F1439" t="str">
            <v>پاداش هاي اهدائي مديريت</v>
          </cell>
          <cell r="G1439" t="str">
            <v>800305</v>
          </cell>
          <cell r="H1439" t="str">
            <v>طرح و توسعه سيستمها</v>
          </cell>
          <cell r="P1439" t="str">
            <v>230</v>
          </cell>
        </row>
        <row r="1440">
          <cell r="A1440">
            <v>2403</v>
          </cell>
          <cell r="B1440" t="str">
            <v>880013800402</v>
          </cell>
          <cell r="C1440" t="str">
            <v>880</v>
          </cell>
          <cell r="D1440" t="str">
            <v>880013</v>
          </cell>
          <cell r="E1440" t="str">
            <v>دستمزد و مزايا</v>
          </cell>
          <cell r="F1440" t="str">
            <v>پاداش هاي اهدائي مديريت</v>
          </cell>
          <cell r="G1440" t="str">
            <v>800402</v>
          </cell>
          <cell r="H1440" t="str">
            <v>دفتر تهران</v>
          </cell>
          <cell r="P1440" t="str">
            <v>240</v>
          </cell>
        </row>
        <row r="1441">
          <cell r="A1441">
            <v>2265</v>
          </cell>
          <cell r="B1441" t="str">
            <v>880013800203</v>
          </cell>
          <cell r="C1441" t="str">
            <v>880</v>
          </cell>
          <cell r="D1441" t="str">
            <v>880013</v>
          </cell>
          <cell r="E1441" t="str">
            <v>دستمزد و مزايا</v>
          </cell>
          <cell r="F1441" t="str">
            <v>پاداش هاي اهدائي مديريت</v>
          </cell>
          <cell r="G1441" t="str">
            <v>800203</v>
          </cell>
          <cell r="H1441" t="str">
            <v>عمومي کنترل کيفي</v>
          </cell>
          <cell r="P1441" t="str">
            <v>226</v>
          </cell>
        </row>
        <row r="1442">
          <cell r="A1442">
            <v>2225</v>
          </cell>
          <cell r="B1442" t="str">
            <v>880013800200</v>
          </cell>
          <cell r="C1442" t="str">
            <v>880</v>
          </cell>
          <cell r="D1442" t="str">
            <v>880013</v>
          </cell>
          <cell r="E1442" t="str">
            <v>دستمزد و مزايا</v>
          </cell>
          <cell r="F1442" t="str">
            <v>پاداش هاي اهدائي مديريت</v>
          </cell>
          <cell r="G1442" t="str">
            <v>800200</v>
          </cell>
          <cell r="H1442" t="str">
            <v>عمومي مونتاژ</v>
          </cell>
          <cell r="P1442" t="str">
            <v>222</v>
          </cell>
        </row>
        <row r="1443">
          <cell r="A1443">
            <v>2265</v>
          </cell>
          <cell r="B1443" t="str">
            <v>880013800206</v>
          </cell>
          <cell r="C1443" t="str">
            <v>880</v>
          </cell>
          <cell r="D1443" t="str">
            <v>880013</v>
          </cell>
          <cell r="E1443" t="str">
            <v>دستمزد و مزايا</v>
          </cell>
          <cell r="F1443" t="str">
            <v>پاداش هاي اهدائي مديريت</v>
          </cell>
          <cell r="G1443" t="str">
            <v>800206</v>
          </cell>
          <cell r="H1443" t="str">
            <v>عمومي خط گيج</v>
          </cell>
          <cell r="P1443" t="str">
            <v>226</v>
          </cell>
        </row>
        <row r="1444">
          <cell r="A1444">
            <v>2265</v>
          </cell>
          <cell r="B1444" t="str">
            <v>880013800201</v>
          </cell>
          <cell r="C1444" t="str">
            <v>880</v>
          </cell>
          <cell r="D1444" t="str">
            <v>880013</v>
          </cell>
          <cell r="E1444" t="str">
            <v>دستمزد و مزايا</v>
          </cell>
          <cell r="F1444" t="str">
            <v>پاداش هاي اهدائي مديريت</v>
          </cell>
          <cell r="G1444" t="str">
            <v>800201</v>
          </cell>
          <cell r="H1444" t="str">
            <v>عمومي تحقيقات و مهندسي</v>
          </cell>
          <cell r="P1444" t="str">
            <v>226</v>
          </cell>
        </row>
        <row r="1445">
          <cell r="A1445">
            <v>2242</v>
          </cell>
          <cell r="B1445" t="str">
            <v>880013800106</v>
          </cell>
          <cell r="C1445" t="str">
            <v>880</v>
          </cell>
          <cell r="D1445" t="str">
            <v>880013</v>
          </cell>
          <cell r="E1445" t="str">
            <v>دستمزد و مزايا</v>
          </cell>
          <cell r="F1445" t="str">
            <v>پاداش هاي اهدائي مديريت</v>
          </cell>
          <cell r="G1445" t="str">
            <v>800106</v>
          </cell>
          <cell r="H1445" t="str">
            <v>تست مواد وشيمي</v>
          </cell>
          <cell r="P1445" t="str">
            <v>224</v>
          </cell>
        </row>
        <row r="1446">
          <cell r="A1446">
            <v>2242</v>
          </cell>
          <cell r="B1446" t="str">
            <v>880013800102</v>
          </cell>
          <cell r="C1446" t="str">
            <v>880</v>
          </cell>
          <cell r="D1446" t="str">
            <v>880013</v>
          </cell>
          <cell r="E1446" t="str">
            <v>دستمزد و مزايا</v>
          </cell>
          <cell r="F1446" t="str">
            <v>پاداش هاي اهدائي مديريت</v>
          </cell>
          <cell r="G1446" t="str">
            <v>800102</v>
          </cell>
          <cell r="H1446" t="str">
            <v>عمليات حرارتي و آبکاري</v>
          </cell>
          <cell r="P1446" t="str">
            <v>224</v>
          </cell>
        </row>
        <row r="1447">
          <cell r="A1447">
            <v>2246</v>
          </cell>
          <cell r="B1447" t="str">
            <v>880016800103</v>
          </cell>
          <cell r="C1447" t="str">
            <v>880</v>
          </cell>
          <cell r="D1447" t="str">
            <v>880016</v>
          </cell>
          <cell r="E1447" t="str">
            <v>دستمزد و مزايا</v>
          </cell>
          <cell r="F1447" t="str">
            <v>پاداش پايان سال (عيدي)</v>
          </cell>
          <cell r="G1447" t="str">
            <v>800103</v>
          </cell>
          <cell r="H1447" t="str">
            <v>مرکز ساخت و توليد</v>
          </cell>
          <cell r="P1447" t="str">
            <v>224</v>
          </cell>
        </row>
        <row r="1448">
          <cell r="A1448">
            <v>2206</v>
          </cell>
          <cell r="B1448" t="str">
            <v>880016800100</v>
          </cell>
          <cell r="C1448" t="str">
            <v>880</v>
          </cell>
          <cell r="D1448" t="str">
            <v>880016</v>
          </cell>
          <cell r="E1448" t="str">
            <v>دستمزد و مزايا</v>
          </cell>
          <cell r="F1448" t="str">
            <v>پاداش پايان سال (عيدي)</v>
          </cell>
          <cell r="G1448" t="str">
            <v>800100</v>
          </cell>
          <cell r="H1448" t="str">
            <v>مونتاژ</v>
          </cell>
          <cell r="P1448" t="str">
            <v>220</v>
          </cell>
        </row>
        <row r="1449">
          <cell r="A1449">
            <v>2305</v>
          </cell>
          <cell r="B1449" t="str">
            <v>880016800303</v>
          </cell>
          <cell r="C1449" t="str">
            <v>880</v>
          </cell>
          <cell r="D1449" t="str">
            <v>880016</v>
          </cell>
          <cell r="E1449" t="str">
            <v>دستمزد و مزايا</v>
          </cell>
          <cell r="F1449" t="str">
            <v>پاداش پايان سال (عيدي)</v>
          </cell>
          <cell r="G1449" t="str">
            <v>800303</v>
          </cell>
          <cell r="H1449" t="str">
            <v>برنامه ريزي</v>
          </cell>
          <cell r="P1449" t="str">
            <v>230</v>
          </cell>
        </row>
        <row r="1450">
          <cell r="A1450">
            <v>2405</v>
          </cell>
          <cell r="B1450" t="str">
            <v>880016800403</v>
          </cell>
          <cell r="C1450" t="str">
            <v>880</v>
          </cell>
          <cell r="D1450" t="str">
            <v>880016</v>
          </cell>
          <cell r="E1450" t="str">
            <v>دستمزد و مزايا</v>
          </cell>
          <cell r="F1450" t="str">
            <v>پاداش پايان سال (عيدي)</v>
          </cell>
          <cell r="G1450" t="str">
            <v>800403</v>
          </cell>
          <cell r="H1450" t="str">
            <v>امو ر اداري</v>
          </cell>
          <cell r="P1450" t="str">
            <v>240</v>
          </cell>
        </row>
        <row r="1451">
          <cell r="A1451">
            <v>2246</v>
          </cell>
          <cell r="B1451" t="str">
            <v>880016800104</v>
          </cell>
          <cell r="C1451" t="str">
            <v>880</v>
          </cell>
          <cell r="D1451" t="str">
            <v>880016</v>
          </cell>
          <cell r="E1451" t="str">
            <v>دستمزد و مزايا</v>
          </cell>
          <cell r="F1451" t="str">
            <v>پاداش پايان سال (عيدي)</v>
          </cell>
          <cell r="G1451" t="str">
            <v>800104</v>
          </cell>
          <cell r="H1451" t="str">
            <v>کنترل کيفي</v>
          </cell>
          <cell r="P1451" t="str">
            <v>224</v>
          </cell>
        </row>
        <row r="1452">
          <cell r="A1452">
            <v>2305</v>
          </cell>
          <cell r="B1452" t="str">
            <v>880016800302</v>
          </cell>
          <cell r="C1452" t="str">
            <v>880</v>
          </cell>
          <cell r="D1452" t="str">
            <v>880016</v>
          </cell>
          <cell r="E1452" t="str">
            <v>دستمزد و مزايا</v>
          </cell>
          <cell r="F1452" t="str">
            <v>پاداش پايان سال (عيدي)</v>
          </cell>
          <cell r="G1452" t="str">
            <v>800302</v>
          </cell>
          <cell r="H1452" t="str">
            <v>خدمات فني</v>
          </cell>
          <cell r="P1452" t="str">
            <v>230</v>
          </cell>
        </row>
        <row r="1453">
          <cell r="A1453">
            <v>2269</v>
          </cell>
          <cell r="B1453" t="str">
            <v>880016800202</v>
          </cell>
          <cell r="C1453" t="str">
            <v>880</v>
          </cell>
          <cell r="D1453" t="str">
            <v>880016</v>
          </cell>
          <cell r="E1453" t="str">
            <v>دستمزد و مزايا</v>
          </cell>
          <cell r="F1453" t="str">
            <v>پاداش پايان سال (عيدي)</v>
          </cell>
          <cell r="G1453" t="str">
            <v>800202</v>
          </cell>
          <cell r="H1453" t="str">
            <v>عمومي ساخت و توليد</v>
          </cell>
          <cell r="P1453" t="str">
            <v>226</v>
          </cell>
        </row>
        <row r="1454">
          <cell r="A1454">
            <v>2246</v>
          </cell>
          <cell r="B1454" t="str">
            <v>880016800107</v>
          </cell>
          <cell r="C1454" t="str">
            <v>880</v>
          </cell>
          <cell r="D1454" t="str">
            <v>880016</v>
          </cell>
          <cell r="E1454" t="str">
            <v>دستمزد و مزايا</v>
          </cell>
          <cell r="F1454" t="str">
            <v>پاداش پايان سال (عيدي)</v>
          </cell>
          <cell r="G1454" t="str">
            <v>800107</v>
          </cell>
          <cell r="H1454" t="str">
            <v>خط گيج</v>
          </cell>
          <cell r="P1454" t="str">
            <v>224</v>
          </cell>
        </row>
        <row r="1455">
          <cell r="A1455">
            <v>2405</v>
          </cell>
          <cell r="B1455" t="str">
            <v>880016800400</v>
          </cell>
          <cell r="C1455" t="str">
            <v>880</v>
          </cell>
          <cell r="D1455" t="str">
            <v>880016</v>
          </cell>
          <cell r="E1455" t="str">
            <v>دستمزد و مزايا</v>
          </cell>
          <cell r="F1455" t="str">
            <v>پاداش پايان سال (عيدي)</v>
          </cell>
          <cell r="G1455" t="str">
            <v>800400</v>
          </cell>
          <cell r="H1455" t="str">
            <v>امور مالي</v>
          </cell>
          <cell r="P1455" t="str">
            <v>240</v>
          </cell>
        </row>
        <row r="1456">
          <cell r="A1456">
            <v>2246</v>
          </cell>
          <cell r="B1456" t="str">
            <v>880016800101</v>
          </cell>
          <cell r="C1456" t="str">
            <v>880</v>
          </cell>
          <cell r="D1456" t="str">
            <v>880016</v>
          </cell>
          <cell r="E1456" t="str">
            <v>دستمزد و مزايا</v>
          </cell>
          <cell r="F1456" t="str">
            <v>پاداش پايان سال (عيدي)</v>
          </cell>
          <cell r="G1456" t="str">
            <v>800101</v>
          </cell>
          <cell r="H1456" t="str">
            <v>تحقيقات مهندسي</v>
          </cell>
          <cell r="P1456" t="str">
            <v>224</v>
          </cell>
        </row>
        <row r="1457">
          <cell r="A1457">
            <v>2505</v>
          </cell>
          <cell r="B1457" t="str">
            <v>880016800500</v>
          </cell>
          <cell r="C1457" t="str">
            <v>880</v>
          </cell>
          <cell r="D1457" t="str">
            <v>880016</v>
          </cell>
          <cell r="E1457" t="str">
            <v>دستمزد و مزايا</v>
          </cell>
          <cell r="F1457" t="str">
            <v>پاداش پايان سال (عيدي)</v>
          </cell>
          <cell r="G1457" t="str">
            <v>800500</v>
          </cell>
          <cell r="H1457" t="str">
            <v>فروش</v>
          </cell>
          <cell r="P1457" t="str">
            <v>250</v>
          </cell>
        </row>
        <row r="1458">
          <cell r="A1458">
            <v>2305</v>
          </cell>
          <cell r="B1458" t="str">
            <v>880016800301</v>
          </cell>
          <cell r="C1458" t="str">
            <v>880</v>
          </cell>
          <cell r="D1458" t="str">
            <v>880016</v>
          </cell>
          <cell r="E1458" t="str">
            <v>دستمزد و مزايا</v>
          </cell>
          <cell r="F1458" t="str">
            <v>پاداش پايان سال (عيدي)</v>
          </cell>
          <cell r="G1458" t="str">
            <v>800301</v>
          </cell>
          <cell r="H1458" t="str">
            <v>حراست</v>
          </cell>
          <cell r="P1458" t="str">
            <v>230</v>
          </cell>
        </row>
        <row r="1459">
          <cell r="A1459">
            <v>2305</v>
          </cell>
          <cell r="B1459" t="str">
            <v>880016800304</v>
          </cell>
          <cell r="C1459" t="str">
            <v>880</v>
          </cell>
          <cell r="D1459" t="str">
            <v>880016</v>
          </cell>
          <cell r="E1459" t="str">
            <v>دستمزد و مزايا</v>
          </cell>
          <cell r="F1459" t="str">
            <v>پاداش پايان سال (عيدي)</v>
          </cell>
          <cell r="G1459" t="str">
            <v>800304</v>
          </cell>
          <cell r="H1459" t="str">
            <v>تدارکات و تامين قطعات</v>
          </cell>
          <cell r="P1459" t="str">
            <v>230</v>
          </cell>
        </row>
        <row r="1460">
          <cell r="A1460">
            <v>2246</v>
          </cell>
          <cell r="B1460" t="str">
            <v>880016800105</v>
          </cell>
          <cell r="C1460" t="str">
            <v>880</v>
          </cell>
          <cell r="D1460" t="str">
            <v>880016</v>
          </cell>
          <cell r="E1460" t="str">
            <v>دستمزد و مزايا</v>
          </cell>
          <cell r="F1460" t="str">
            <v>پاداش پايان سال (عيدي)</v>
          </cell>
          <cell r="G1460" t="str">
            <v>800105</v>
          </cell>
          <cell r="H1460" t="str">
            <v>مترولوژي</v>
          </cell>
          <cell r="P1460" t="str">
            <v>224</v>
          </cell>
        </row>
        <row r="1461">
          <cell r="A1461">
            <v>2269</v>
          </cell>
          <cell r="B1461" t="str">
            <v>880016800203</v>
          </cell>
          <cell r="C1461" t="str">
            <v>880</v>
          </cell>
          <cell r="D1461" t="str">
            <v>880016</v>
          </cell>
          <cell r="E1461" t="str">
            <v>دستمزد و مزايا</v>
          </cell>
          <cell r="F1461" t="str">
            <v>پاداش پايان سال (عيدي)</v>
          </cell>
          <cell r="G1461" t="str">
            <v>800203</v>
          </cell>
          <cell r="H1461" t="str">
            <v>عمومي کنترل کيفي</v>
          </cell>
          <cell r="P1461" t="str">
            <v>226</v>
          </cell>
        </row>
        <row r="1462">
          <cell r="A1462">
            <v>2405</v>
          </cell>
          <cell r="B1462" t="str">
            <v>880016800402</v>
          </cell>
          <cell r="C1462" t="str">
            <v>880</v>
          </cell>
          <cell r="D1462" t="str">
            <v>880016</v>
          </cell>
          <cell r="E1462" t="str">
            <v>دستمزد و مزايا</v>
          </cell>
          <cell r="F1462" t="str">
            <v>پاداش پايان سال (عيدي)</v>
          </cell>
          <cell r="G1462" t="str">
            <v>800402</v>
          </cell>
          <cell r="H1462" t="str">
            <v>دفتر تهران</v>
          </cell>
          <cell r="P1462" t="str">
            <v>240</v>
          </cell>
        </row>
        <row r="1463">
          <cell r="A1463">
            <v>2405</v>
          </cell>
          <cell r="B1463" t="str">
            <v>880016800401</v>
          </cell>
          <cell r="C1463" t="str">
            <v>880</v>
          </cell>
          <cell r="D1463" t="str">
            <v>880016</v>
          </cell>
          <cell r="E1463" t="str">
            <v>دستمزد و مزايا</v>
          </cell>
          <cell r="F1463" t="str">
            <v>پاداش پايان سال (عيدي)</v>
          </cell>
          <cell r="G1463" t="str">
            <v>800401</v>
          </cell>
          <cell r="H1463" t="str">
            <v>مديريت</v>
          </cell>
          <cell r="P1463" t="str">
            <v>240</v>
          </cell>
        </row>
        <row r="1464">
          <cell r="A1464">
            <v>2269</v>
          </cell>
          <cell r="B1464" t="str">
            <v>880016800206</v>
          </cell>
          <cell r="C1464" t="str">
            <v>880</v>
          </cell>
          <cell r="D1464" t="str">
            <v>880016</v>
          </cell>
          <cell r="E1464" t="str">
            <v>دستمزد و مزايا</v>
          </cell>
          <cell r="F1464" t="str">
            <v>پاداش پايان سال (عيدي)</v>
          </cell>
          <cell r="G1464" t="str">
            <v>800206</v>
          </cell>
          <cell r="H1464" t="str">
            <v>عمومي خط گيج</v>
          </cell>
          <cell r="P1464" t="str">
            <v>226</v>
          </cell>
        </row>
        <row r="1465">
          <cell r="A1465">
            <v>2229</v>
          </cell>
          <cell r="B1465" t="str">
            <v>880016800200</v>
          </cell>
          <cell r="C1465" t="str">
            <v>880</v>
          </cell>
          <cell r="D1465" t="str">
            <v>880016</v>
          </cell>
          <cell r="E1465" t="str">
            <v>دستمزد و مزايا</v>
          </cell>
          <cell r="F1465" t="str">
            <v>پاداش پايان سال (عيدي)</v>
          </cell>
          <cell r="G1465" t="str">
            <v>800200</v>
          </cell>
          <cell r="H1465" t="str">
            <v>عمومي مونتاژ</v>
          </cell>
          <cell r="P1465" t="str">
            <v>222</v>
          </cell>
        </row>
        <row r="1466">
          <cell r="A1466">
            <v>2305</v>
          </cell>
          <cell r="B1466" t="str">
            <v>880016800305</v>
          </cell>
          <cell r="C1466" t="str">
            <v>880</v>
          </cell>
          <cell r="D1466" t="str">
            <v>880016</v>
          </cell>
          <cell r="E1466" t="str">
            <v>دستمزد و مزايا</v>
          </cell>
          <cell r="F1466" t="str">
            <v>پاداش پايان سال (عيدي)</v>
          </cell>
          <cell r="G1466" t="str">
            <v>800305</v>
          </cell>
          <cell r="H1466" t="str">
            <v>طرح و توسعه سيستمها</v>
          </cell>
          <cell r="P1466" t="str">
            <v>230</v>
          </cell>
        </row>
        <row r="1467">
          <cell r="A1467">
            <v>2246</v>
          </cell>
          <cell r="B1467" t="str">
            <v>880016800102</v>
          </cell>
          <cell r="C1467" t="str">
            <v>880</v>
          </cell>
          <cell r="D1467" t="str">
            <v>880016</v>
          </cell>
          <cell r="E1467" t="str">
            <v>دستمزد و مزايا</v>
          </cell>
          <cell r="F1467" t="str">
            <v>پاداش پايان سال (عيدي)</v>
          </cell>
          <cell r="G1467" t="str">
            <v>800102</v>
          </cell>
          <cell r="H1467" t="str">
            <v>عمليات حرارتي و آبکاري</v>
          </cell>
          <cell r="P1467" t="str">
            <v>224</v>
          </cell>
        </row>
        <row r="1468">
          <cell r="A1468">
            <v>2246</v>
          </cell>
          <cell r="B1468" t="str">
            <v>880016800106</v>
          </cell>
          <cell r="C1468" t="str">
            <v>880</v>
          </cell>
          <cell r="D1468" t="str">
            <v>880016</v>
          </cell>
          <cell r="E1468" t="str">
            <v>دستمزد و مزايا</v>
          </cell>
          <cell r="F1468" t="str">
            <v>پاداش پايان سال (عيدي)</v>
          </cell>
          <cell r="G1468" t="str">
            <v>800106</v>
          </cell>
          <cell r="H1468" t="str">
            <v>تست مواد وشيمي</v>
          </cell>
          <cell r="P1468" t="str">
            <v>224</v>
          </cell>
        </row>
        <row r="1469">
          <cell r="A1469">
            <v>2269</v>
          </cell>
          <cell r="B1469" t="str">
            <v>880016800201</v>
          </cell>
          <cell r="C1469" t="str">
            <v>880</v>
          </cell>
          <cell r="D1469" t="str">
            <v>880016</v>
          </cell>
          <cell r="E1469" t="str">
            <v>دستمزد و مزايا</v>
          </cell>
          <cell r="F1469" t="str">
            <v>پاداش پايان سال (عيدي)</v>
          </cell>
          <cell r="G1469" t="str">
            <v>800201</v>
          </cell>
          <cell r="H1469" t="str">
            <v>عمومي تحقيقات و مهندسي</v>
          </cell>
          <cell r="P1469" t="str">
            <v>226</v>
          </cell>
        </row>
        <row r="1470">
          <cell r="A1470">
            <v>2244</v>
          </cell>
          <cell r="B1470" t="str">
            <v>880017800103</v>
          </cell>
          <cell r="C1470" t="str">
            <v>880</v>
          </cell>
          <cell r="D1470" t="str">
            <v>880017</v>
          </cell>
          <cell r="E1470" t="str">
            <v>دستمزد و مزايا</v>
          </cell>
          <cell r="F1470" t="str">
            <v>بن و جيره غير نقدي</v>
          </cell>
          <cell r="G1470" t="str">
            <v>800103</v>
          </cell>
          <cell r="H1470" t="str">
            <v>مرکز ساخت و توليد</v>
          </cell>
          <cell r="P1470" t="str">
            <v>224</v>
          </cell>
        </row>
        <row r="1471">
          <cell r="A1471">
            <v>2204</v>
          </cell>
          <cell r="B1471" t="str">
            <v>880017800100</v>
          </cell>
          <cell r="C1471" t="str">
            <v>880</v>
          </cell>
          <cell r="D1471" t="str">
            <v>880017</v>
          </cell>
          <cell r="E1471" t="str">
            <v>دستمزد و مزايا</v>
          </cell>
          <cell r="F1471" t="str">
            <v>بن و جيره غير نقدي</v>
          </cell>
          <cell r="G1471" t="str">
            <v>800100</v>
          </cell>
          <cell r="H1471" t="str">
            <v>مونتاژ</v>
          </cell>
          <cell r="P1471" t="str">
            <v>220</v>
          </cell>
        </row>
        <row r="1472">
          <cell r="A1472">
            <v>2304</v>
          </cell>
          <cell r="B1472" t="str">
            <v>880017800303</v>
          </cell>
          <cell r="C1472" t="str">
            <v>880</v>
          </cell>
          <cell r="D1472" t="str">
            <v>880017</v>
          </cell>
          <cell r="E1472" t="str">
            <v>دستمزد و مزايا</v>
          </cell>
          <cell r="F1472" t="str">
            <v>بن و جيره غير نقدي</v>
          </cell>
          <cell r="G1472" t="str">
            <v>800303</v>
          </cell>
          <cell r="H1472" t="str">
            <v>برنامه ريزي</v>
          </cell>
          <cell r="P1472" t="str">
            <v>230</v>
          </cell>
        </row>
        <row r="1473">
          <cell r="A1473">
            <v>2244</v>
          </cell>
          <cell r="B1473" t="str">
            <v>880017800104</v>
          </cell>
          <cell r="C1473" t="str">
            <v>880</v>
          </cell>
          <cell r="D1473" t="str">
            <v>880017</v>
          </cell>
          <cell r="E1473" t="str">
            <v>دستمزد و مزايا</v>
          </cell>
          <cell r="F1473" t="str">
            <v>بن و جيره غير نقدي</v>
          </cell>
          <cell r="G1473" t="str">
            <v>800104</v>
          </cell>
          <cell r="H1473" t="str">
            <v>کنترل کيفي</v>
          </cell>
          <cell r="P1473" t="str">
            <v>224</v>
          </cell>
        </row>
        <row r="1474">
          <cell r="A1474">
            <v>2404</v>
          </cell>
          <cell r="B1474" t="str">
            <v>880017800403</v>
          </cell>
          <cell r="C1474" t="str">
            <v>880</v>
          </cell>
          <cell r="D1474" t="str">
            <v>880017</v>
          </cell>
          <cell r="E1474" t="str">
            <v>دستمزد و مزايا</v>
          </cell>
          <cell r="F1474" t="str">
            <v>بن و جيره غير نقدي</v>
          </cell>
          <cell r="G1474" t="str">
            <v>800403</v>
          </cell>
          <cell r="H1474" t="str">
            <v>امو ر اداري</v>
          </cell>
          <cell r="P1474" t="str">
            <v>240</v>
          </cell>
        </row>
        <row r="1475">
          <cell r="A1475">
            <v>2304</v>
          </cell>
          <cell r="B1475" t="str">
            <v>880017800302</v>
          </cell>
          <cell r="C1475" t="str">
            <v>880</v>
          </cell>
          <cell r="D1475" t="str">
            <v>880017</v>
          </cell>
          <cell r="E1475" t="str">
            <v>دستمزد و مزايا</v>
          </cell>
          <cell r="F1475" t="str">
            <v>بن و جيره غير نقدي</v>
          </cell>
          <cell r="G1475" t="str">
            <v>800302</v>
          </cell>
          <cell r="H1475" t="str">
            <v>خدمات فني</v>
          </cell>
          <cell r="P1475" t="str">
            <v>230</v>
          </cell>
        </row>
        <row r="1476">
          <cell r="A1476">
            <v>2244</v>
          </cell>
          <cell r="B1476" t="str">
            <v>880017800107</v>
          </cell>
          <cell r="C1476" t="str">
            <v>880</v>
          </cell>
          <cell r="D1476" t="str">
            <v>880017</v>
          </cell>
          <cell r="E1476" t="str">
            <v>دستمزد و مزايا</v>
          </cell>
          <cell r="F1476" t="str">
            <v>بن و جيره غير نقدي</v>
          </cell>
          <cell r="G1476" t="str">
            <v>800107</v>
          </cell>
          <cell r="H1476" t="str">
            <v>خط گيج</v>
          </cell>
          <cell r="P1476" t="str">
            <v>224</v>
          </cell>
        </row>
        <row r="1477">
          <cell r="A1477">
            <v>2268</v>
          </cell>
          <cell r="B1477" t="str">
            <v>880017800202</v>
          </cell>
          <cell r="C1477" t="str">
            <v>880</v>
          </cell>
          <cell r="D1477" t="str">
            <v>880017</v>
          </cell>
          <cell r="E1477" t="str">
            <v>دستمزد و مزايا</v>
          </cell>
          <cell r="F1477" t="str">
            <v>بن و جيره غير نقدي</v>
          </cell>
          <cell r="G1477" t="str">
            <v>800202</v>
          </cell>
          <cell r="H1477" t="str">
            <v>عمومي ساخت و توليد</v>
          </cell>
          <cell r="P1477" t="str">
            <v>226</v>
          </cell>
        </row>
        <row r="1478">
          <cell r="A1478">
            <v>2404</v>
          </cell>
          <cell r="B1478" t="str">
            <v>880017800401</v>
          </cell>
          <cell r="C1478" t="str">
            <v>880</v>
          </cell>
          <cell r="D1478" t="str">
            <v>880017</v>
          </cell>
          <cell r="E1478" t="str">
            <v>دستمزد و مزايا</v>
          </cell>
          <cell r="F1478" t="str">
            <v>بن و جيره غير نقدي</v>
          </cell>
          <cell r="G1478" t="str">
            <v>800401</v>
          </cell>
          <cell r="H1478" t="str">
            <v>مديريت</v>
          </cell>
          <cell r="P1478" t="str">
            <v>240</v>
          </cell>
        </row>
        <row r="1479">
          <cell r="A1479">
            <v>2404</v>
          </cell>
          <cell r="B1479" t="str">
            <v>880017800400</v>
          </cell>
          <cell r="C1479" t="str">
            <v>880</v>
          </cell>
          <cell r="D1479" t="str">
            <v>880017</v>
          </cell>
          <cell r="E1479" t="str">
            <v>دستمزد و مزايا</v>
          </cell>
          <cell r="F1479" t="str">
            <v>بن و جيره غير نقدي</v>
          </cell>
          <cell r="G1479" t="str">
            <v>800400</v>
          </cell>
          <cell r="H1479" t="str">
            <v>امور مالي</v>
          </cell>
          <cell r="P1479" t="str">
            <v>240</v>
          </cell>
        </row>
        <row r="1480">
          <cell r="A1480">
            <v>2304</v>
          </cell>
          <cell r="B1480" t="str">
            <v>880017800304</v>
          </cell>
          <cell r="C1480" t="str">
            <v>880</v>
          </cell>
          <cell r="D1480" t="str">
            <v>880017</v>
          </cell>
          <cell r="E1480" t="str">
            <v>دستمزد و مزايا</v>
          </cell>
          <cell r="F1480" t="str">
            <v>بن و جيره غير نقدي</v>
          </cell>
          <cell r="G1480" t="str">
            <v>800304</v>
          </cell>
          <cell r="H1480" t="str">
            <v>تدارکات و تامين قطعات</v>
          </cell>
          <cell r="P1480" t="str">
            <v>230</v>
          </cell>
        </row>
        <row r="1481">
          <cell r="A1481">
            <v>2504</v>
          </cell>
          <cell r="B1481" t="str">
            <v>880017800500</v>
          </cell>
          <cell r="C1481" t="str">
            <v>880</v>
          </cell>
          <cell r="D1481" t="str">
            <v>880017</v>
          </cell>
          <cell r="E1481" t="str">
            <v>دستمزد و مزايا</v>
          </cell>
          <cell r="F1481" t="str">
            <v>بن و جيره غير نقدي</v>
          </cell>
          <cell r="G1481" t="str">
            <v>800500</v>
          </cell>
          <cell r="H1481" t="str">
            <v>فروش</v>
          </cell>
          <cell r="P1481" t="str">
            <v>250</v>
          </cell>
        </row>
        <row r="1482">
          <cell r="A1482">
            <v>2404</v>
          </cell>
          <cell r="B1482" t="str">
            <v>880017800402</v>
          </cell>
          <cell r="C1482" t="str">
            <v>880</v>
          </cell>
          <cell r="D1482" t="str">
            <v>880017</v>
          </cell>
          <cell r="E1482" t="str">
            <v>دستمزد و مزايا</v>
          </cell>
          <cell r="F1482" t="str">
            <v>بن و جيره غير نقدي</v>
          </cell>
          <cell r="G1482" t="str">
            <v>800402</v>
          </cell>
          <cell r="H1482" t="str">
            <v>دفتر تهران</v>
          </cell>
          <cell r="P1482" t="str">
            <v>240</v>
          </cell>
        </row>
        <row r="1483">
          <cell r="A1483">
            <v>2304</v>
          </cell>
          <cell r="B1483" t="str">
            <v>880017800301</v>
          </cell>
          <cell r="C1483" t="str">
            <v>880</v>
          </cell>
          <cell r="D1483" t="str">
            <v>880017</v>
          </cell>
          <cell r="E1483" t="str">
            <v>دستمزد و مزايا</v>
          </cell>
          <cell r="F1483" t="str">
            <v>بن و جيره غير نقدي</v>
          </cell>
          <cell r="G1483" t="str">
            <v>800301</v>
          </cell>
          <cell r="H1483" t="str">
            <v>حراست</v>
          </cell>
          <cell r="P1483" t="str">
            <v>230</v>
          </cell>
        </row>
        <row r="1484">
          <cell r="A1484">
            <v>2244</v>
          </cell>
          <cell r="B1484" t="str">
            <v>880017800105</v>
          </cell>
          <cell r="C1484" t="str">
            <v>880</v>
          </cell>
          <cell r="D1484" t="str">
            <v>880017</v>
          </cell>
          <cell r="E1484" t="str">
            <v>دستمزد و مزايا</v>
          </cell>
          <cell r="F1484" t="str">
            <v>بن و جيره غير نقدي</v>
          </cell>
          <cell r="G1484" t="str">
            <v>800105</v>
          </cell>
          <cell r="H1484" t="str">
            <v>مترولوژي</v>
          </cell>
          <cell r="P1484" t="str">
            <v>224</v>
          </cell>
        </row>
        <row r="1485">
          <cell r="A1485">
            <v>2268</v>
          </cell>
          <cell r="B1485" t="str">
            <v>880017800206</v>
          </cell>
          <cell r="C1485" t="str">
            <v>880</v>
          </cell>
          <cell r="D1485" t="str">
            <v>880017</v>
          </cell>
          <cell r="E1485" t="str">
            <v>دستمزد و مزايا</v>
          </cell>
          <cell r="F1485" t="str">
            <v>بن و جيره غير نقدي</v>
          </cell>
          <cell r="G1485" t="str">
            <v>800206</v>
          </cell>
          <cell r="H1485" t="str">
            <v>عمومي خط گيج</v>
          </cell>
          <cell r="P1485" t="str">
            <v>226</v>
          </cell>
        </row>
        <row r="1486">
          <cell r="A1486">
            <v>2244</v>
          </cell>
          <cell r="B1486" t="str">
            <v>880017800101</v>
          </cell>
          <cell r="C1486" t="str">
            <v>880</v>
          </cell>
          <cell r="D1486" t="str">
            <v>880017</v>
          </cell>
          <cell r="E1486" t="str">
            <v>دستمزد و مزايا</v>
          </cell>
          <cell r="F1486" t="str">
            <v>بن و جيره غير نقدي</v>
          </cell>
          <cell r="G1486" t="str">
            <v>800101</v>
          </cell>
          <cell r="H1486" t="str">
            <v>تحقيقات مهندسي</v>
          </cell>
          <cell r="P1486" t="str">
            <v>224</v>
          </cell>
        </row>
        <row r="1487">
          <cell r="A1487">
            <v>2304</v>
          </cell>
          <cell r="B1487" t="str">
            <v>880017800305</v>
          </cell>
          <cell r="C1487" t="str">
            <v>880</v>
          </cell>
          <cell r="D1487" t="str">
            <v>880017</v>
          </cell>
          <cell r="E1487" t="str">
            <v>دستمزد و مزايا</v>
          </cell>
          <cell r="F1487" t="str">
            <v>بن و جيره غير نقدي</v>
          </cell>
          <cell r="G1487" t="str">
            <v>800305</v>
          </cell>
          <cell r="H1487" t="str">
            <v>طرح و توسعه سيستمها</v>
          </cell>
          <cell r="P1487" t="str">
            <v>230</v>
          </cell>
        </row>
        <row r="1488">
          <cell r="A1488">
            <v>2268</v>
          </cell>
          <cell r="B1488" t="str">
            <v>880017800203</v>
          </cell>
          <cell r="C1488" t="str">
            <v>880</v>
          </cell>
          <cell r="D1488" t="str">
            <v>880017</v>
          </cell>
          <cell r="E1488" t="str">
            <v>دستمزد و مزايا</v>
          </cell>
          <cell r="F1488" t="str">
            <v>بن و جيره غير نقدي</v>
          </cell>
          <cell r="G1488" t="str">
            <v>800203</v>
          </cell>
          <cell r="H1488" t="str">
            <v>عمومي کنترل کيفي</v>
          </cell>
          <cell r="P1488" t="str">
            <v>226</v>
          </cell>
        </row>
        <row r="1489">
          <cell r="A1489">
            <v>2228</v>
          </cell>
          <cell r="B1489" t="str">
            <v>880017800200</v>
          </cell>
          <cell r="C1489" t="str">
            <v>880</v>
          </cell>
          <cell r="D1489" t="str">
            <v>880017</v>
          </cell>
          <cell r="E1489" t="str">
            <v>دستمزد و مزايا</v>
          </cell>
          <cell r="F1489" t="str">
            <v>بن و جيره غير نقدي</v>
          </cell>
          <cell r="G1489" t="str">
            <v>800200</v>
          </cell>
          <cell r="H1489" t="str">
            <v>عمومي مونتاژ</v>
          </cell>
          <cell r="P1489" t="str">
            <v>222</v>
          </cell>
        </row>
        <row r="1490">
          <cell r="A1490">
            <v>2244</v>
          </cell>
          <cell r="B1490" t="str">
            <v>880017800102</v>
          </cell>
          <cell r="C1490" t="str">
            <v>880</v>
          </cell>
          <cell r="D1490" t="str">
            <v>880017</v>
          </cell>
          <cell r="E1490" t="str">
            <v>دستمزد و مزايا</v>
          </cell>
          <cell r="F1490" t="str">
            <v>بن و جيره غير نقدي</v>
          </cell>
          <cell r="G1490" t="str">
            <v>800102</v>
          </cell>
          <cell r="H1490" t="str">
            <v>عمليات حرارتي و آبکاري</v>
          </cell>
          <cell r="P1490" t="str">
            <v>224</v>
          </cell>
        </row>
        <row r="1491">
          <cell r="A1491">
            <v>2244</v>
          </cell>
          <cell r="B1491" t="str">
            <v>880017800106</v>
          </cell>
          <cell r="C1491" t="str">
            <v>880</v>
          </cell>
          <cell r="D1491" t="str">
            <v>880017</v>
          </cell>
          <cell r="E1491" t="str">
            <v>دستمزد و مزايا</v>
          </cell>
          <cell r="F1491" t="str">
            <v>بن و جيره غير نقدي</v>
          </cell>
          <cell r="G1491" t="str">
            <v>800106</v>
          </cell>
          <cell r="H1491" t="str">
            <v>تست مواد وشيمي</v>
          </cell>
          <cell r="P1491" t="str">
            <v>224</v>
          </cell>
        </row>
        <row r="1492">
          <cell r="A1492">
            <v>2268</v>
          </cell>
          <cell r="B1492" t="str">
            <v>880017800201</v>
          </cell>
          <cell r="C1492" t="str">
            <v>880</v>
          </cell>
          <cell r="D1492" t="str">
            <v>880017</v>
          </cell>
          <cell r="E1492" t="str">
            <v>دستمزد و مزايا</v>
          </cell>
          <cell r="F1492" t="str">
            <v>بن و جيره غير نقدي</v>
          </cell>
          <cell r="G1492" t="str">
            <v>800201</v>
          </cell>
          <cell r="H1492" t="str">
            <v>عمومي تحقيقات و مهندسي</v>
          </cell>
          <cell r="P1492" t="str">
            <v>226</v>
          </cell>
        </row>
        <row r="1493">
          <cell r="A1493">
            <v>2243</v>
          </cell>
          <cell r="B1493" t="str">
            <v>880018800103</v>
          </cell>
          <cell r="C1493" t="str">
            <v>880</v>
          </cell>
          <cell r="D1493" t="str">
            <v>880018</v>
          </cell>
          <cell r="E1493" t="str">
            <v>دستمزد و مزايا</v>
          </cell>
          <cell r="F1493" t="str">
            <v>باز خريد سنوات خدمت كاركنان</v>
          </cell>
          <cell r="G1493" t="str">
            <v>800103</v>
          </cell>
          <cell r="H1493" t="str">
            <v>مرکز ساخت و توليد</v>
          </cell>
          <cell r="P1493" t="str">
            <v>224</v>
          </cell>
        </row>
        <row r="1494">
          <cell r="A1494">
            <v>2203</v>
          </cell>
          <cell r="B1494" t="str">
            <v>880018800100</v>
          </cell>
          <cell r="C1494" t="str">
            <v>880</v>
          </cell>
          <cell r="D1494" t="str">
            <v>880018</v>
          </cell>
          <cell r="E1494" t="str">
            <v>دستمزد و مزايا</v>
          </cell>
          <cell r="F1494" t="str">
            <v>باز خريد سنوات خدمت كاركنان</v>
          </cell>
          <cell r="G1494" t="str">
            <v>800100</v>
          </cell>
          <cell r="H1494" t="str">
            <v>مونتاژ</v>
          </cell>
          <cell r="P1494" t="str">
            <v>220</v>
          </cell>
        </row>
        <row r="1495">
          <cell r="A1495">
            <v>2402</v>
          </cell>
          <cell r="B1495" t="str">
            <v>880018800403</v>
          </cell>
          <cell r="C1495" t="str">
            <v>880</v>
          </cell>
          <cell r="D1495" t="str">
            <v>880018</v>
          </cell>
          <cell r="E1495" t="str">
            <v>دستمزد و مزايا</v>
          </cell>
          <cell r="F1495" t="str">
            <v>باز خريد سنوات خدمت كاركنان</v>
          </cell>
          <cell r="G1495" t="str">
            <v>800403</v>
          </cell>
          <cell r="H1495" t="str">
            <v>امو ر اداري</v>
          </cell>
          <cell r="P1495" t="str">
            <v>240</v>
          </cell>
        </row>
        <row r="1496">
          <cell r="A1496">
            <v>2302</v>
          </cell>
          <cell r="B1496" t="str">
            <v>880018800302</v>
          </cell>
          <cell r="C1496" t="str">
            <v>880</v>
          </cell>
          <cell r="D1496" t="str">
            <v>880018</v>
          </cell>
          <cell r="E1496" t="str">
            <v>دستمزد و مزايا</v>
          </cell>
          <cell r="F1496" t="str">
            <v>باز خريد سنوات خدمت كاركنان</v>
          </cell>
          <cell r="G1496" t="str">
            <v>800302</v>
          </cell>
          <cell r="H1496" t="str">
            <v>خدمات فني</v>
          </cell>
          <cell r="P1496" t="str">
            <v>230</v>
          </cell>
        </row>
        <row r="1497">
          <cell r="A1497">
            <v>2243</v>
          </cell>
          <cell r="B1497" t="str">
            <v>880018800104</v>
          </cell>
          <cell r="C1497" t="str">
            <v>880</v>
          </cell>
          <cell r="D1497" t="str">
            <v>880018</v>
          </cell>
          <cell r="E1497" t="str">
            <v>دستمزد و مزايا</v>
          </cell>
          <cell r="F1497" t="str">
            <v>باز خريد سنوات خدمت كاركنان</v>
          </cell>
          <cell r="G1497" t="str">
            <v>800104</v>
          </cell>
          <cell r="H1497" t="str">
            <v>کنترل کيفي</v>
          </cell>
          <cell r="P1497" t="str">
            <v>224</v>
          </cell>
        </row>
        <row r="1498">
          <cell r="A1498">
            <v>2302</v>
          </cell>
          <cell r="B1498" t="str">
            <v>880018800303</v>
          </cell>
          <cell r="C1498" t="str">
            <v>880</v>
          </cell>
          <cell r="D1498" t="str">
            <v>880018</v>
          </cell>
          <cell r="E1498" t="str">
            <v>دستمزد و مزايا</v>
          </cell>
          <cell r="F1498" t="str">
            <v>باز خريد سنوات خدمت كاركنان</v>
          </cell>
          <cell r="G1498" t="str">
            <v>800303</v>
          </cell>
          <cell r="H1498" t="str">
            <v>برنامه ريزي</v>
          </cell>
          <cell r="P1498" t="str">
            <v>230</v>
          </cell>
        </row>
        <row r="1499">
          <cell r="A1499">
            <v>2502</v>
          </cell>
          <cell r="B1499" t="str">
            <v>880018800500</v>
          </cell>
          <cell r="C1499" t="str">
            <v>880</v>
          </cell>
          <cell r="D1499" t="str">
            <v>880018</v>
          </cell>
          <cell r="E1499" t="str">
            <v>دستمزد و مزايا</v>
          </cell>
          <cell r="F1499" t="str">
            <v>باز خريد سنوات خدمت كاركنان</v>
          </cell>
          <cell r="G1499" t="str">
            <v>800500</v>
          </cell>
          <cell r="H1499" t="str">
            <v>فروش</v>
          </cell>
          <cell r="P1499" t="str">
            <v>250</v>
          </cell>
        </row>
        <row r="1500">
          <cell r="A1500">
            <v>2302</v>
          </cell>
          <cell r="B1500" t="str">
            <v>880018800301</v>
          </cell>
          <cell r="C1500" t="str">
            <v>880</v>
          </cell>
          <cell r="D1500" t="str">
            <v>880018</v>
          </cell>
          <cell r="E1500" t="str">
            <v>دستمزد و مزايا</v>
          </cell>
          <cell r="F1500" t="str">
            <v>باز خريد سنوات خدمت كاركنان</v>
          </cell>
          <cell r="G1500" t="str">
            <v>800301</v>
          </cell>
          <cell r="H1500" t="str">
            <v>حراست</v>
          </cell>
          <cell r="P1500" t="str">
            <v>230</v>
          </cell>
        </row>
        <row r="1501">
          <cell r="A1501">
            <v>2243</v>
          </cell>
          <cell r="B1501" t="str">
            <v>880018800101</v>
          </cell>
          <cell r="C1501" t="str">
            <v>880</v>
          </cell>
          <cell r="D1501" t="str">
            <v>880018</v>
          </cell>
          <cell r="E1501" t="str">
            <v>دستمزد و مزايا</v>
          </cell>
          <cell r="F1501" t="str">
            <v>باز خريد سنوات خدمت كاركنان</v>
          </cell>
          <cell r="G1501" t="str">
            <v>800101</v>
          </cell>
          <cell r="H1501" t="str">
            <v>تحقيقات مهندسي</v>
          </cell>
          <cell r="P1501" t="str">
            <v>224</v>
          </cell>
        </row>
        <row r="1502">
          <cell r="A1502">
            <v>2267</v>
          </cell>
          <cell r="B1502" t="str">
            <v>880018800202</v>
          </cell>
          <cell r="C1502" t="str">
            <v>880</v>
          </cell>
          <cell r="D1502" t="str">
            <v>880018</v>
          </cell>
          <cell r="E1502" t="str">
            <v>دستمزد و مزايا</v>
          </cell>
          <cell r="F1502" t="str">
            <v>باز خريد سنوات خدمت كاركنان</v>
          </cell>
          <cell r="G1502" t="str">
            <v>800202</v>
          </cell>
          <cell r="H1502" t="str">
            <v>عمومي ساخت و توليد</v>
          </cell>
          <cell r="P1502" t="str">
            <v>226</v>
          </cell>
        </row>
        <row r="1503">
          <cell r="A1503">
            <v>2302</v>
          </cell>
          <cell r="B1503" t="str">
            <v>880018800304</v>
          </cell>
          <cell r="C1503" t="str">
            <v>880</v>
          </cell>
          <cell r="D1503" t="str">
            <v>880018</v>
          </cell>
          <cell r="E1503" t="str">
            <v>دستمزد و مزايا</v>
          </cell>
          <cell r="F1503" t="str">
            <v>باز خريد سنوات خدمت كاركنان</v>
          </cell>
          <cell r="G1503" t="str">
            <v>800304</v>
          </cell>
          <cell r="H1503" t="str">
            <v>تدارکات و تامين قطعات</v>
          </cell>
          <cell r="P1503" t="str">
            <v>230</v>
          </cell>
        </row>
        <row r="1504">
          <cell r="A1504">
            <v>2243</v>
          </cell>
          <cell r="B1504" t="str">
            <v>880018800107</v>
          </cell>
          <cell r="C1504" t="str">
            <v>880</v>
          </cell>
          <cell r="D1504" t="str">
            <v>880018</v>
          </cell>
          <cell r="E1504" t="str">
            <v>دستمزد و مزايا</v>
          </cell>
          <cell r="F1504" t="str">
            <v>باز خريد سنوات خدمت كاركنان</v>
          </cell>
          <cell r="G1504" t="str">
            <v>800107</v>
          </cell>
          <cell r="H1504" t="str">
            <v>خط گيج</v>
          </cell>
          <cell r="P1504" t="str">
            <v>224</v>
          </cell>
        </row>
        <row r="1505">
          <cell r="A1505">
            <v>2402</v>
          </cell>
          <cell r="B1505" t="str">
            <v>880018800400</v>
          </cell>
          <cell r="C1505" t="str">
            <v>880</v>
          </cell>
          <cell r="D1505" t="str">
            <v>880018</v>
          </cell>
          <cell r="E1505" t="str">
            <v>دستمزد و مزايا</v>
          </cell>
          <cell r="F1505" t="str">
            <v>باز خريد سنوات خدمت كاركنان</v>
          </cell>
          <cell r="G1505" t="str">
            <v>800400</v>
          </cell>
          <cell r="H1505" t="str">
            <v>امور مالي</v>
          </cell>
          <cell r="P1505" t="str">
            <v>240</v>
          </cell>
        </row>
        <row r="1506">
          <cell r="A1506">
            <v>2402</v>
          </cell>
          <cell r="B1506" t="str">
            <v>880018800402</v>
          </cell>
          <cell r="C1506" t="str">
            <v>880</v>
          </cell>
          <cell r="D1506" t="str">
            <v>880018</v>
          </cell>
          <cell r="E1506" t="str">
            <v>دستمزد و مزايا</v>
          </cell>
          <cell r="F1506" t="str">
            <v>باز خريد سنوات خدمت كاركنان</v>
          </cell>
          <cell r="G1506" t="str">
            <v>800402</v>
          </cell>
          <cell r="H1506" t="str">
            <v>دفتر تهران</v>
          </cell>
          <cell r="P1506" t="str">
            <v>240</v>
          </cell>
        </row>
        <row r="1507">
          <cell r="A1507">
            <v>2243</v>
          </cell>
          <cell r="B1507" t="str">
            <v>880018800105</v>
          </cell>
          <cell r="C1507" t="str">
            <v>880</v>
          </cell>
          <cell r="D1507" t="str">
            <v>880018</v>
          </cell>
          <cell r="E1507" t="str">
            <v>دستمزد و مزايا</v>
          </cell>
          <cell r="F1507" t="str">
            <v>باز خريد سنوات خدمت كاركنان</v>
          </cell>
          <cell r="G1507" t="str">
            <v>800105</v>
          </cell>
          <cell r="H1507" t="str">
            <v>مترولوژي</v>
          </cell>
          <cell r="P1507" t="str">
            <v>224</v>
          </cell>
        </row>
        <row r="1508">
          <cell r="A1508">
            <v>2267</v>
          </cell>
          <cell r="B1508" t="str">
            <v>880018800206</v>
          </cell>
          <cell r="C1508" t="str">
            <v>880</v>
          </cell>
          <cell r="D1508" t="str">
            <v>880018</v>
          </cell>
          <cell r="E1508" t="str">
            <v>دستمزد و مزايا</v>
          </cell>
          <cell r="F1508" t="str">
            <v>باز خريد سنوات خدمت كاركنان</v>
          </cell>
          <cell r="G1508" t="str">
            <v>800206</v>
          </cell>
          <cell r="H1508" t="str">
            <v>عمومي خط گيج</v>
          </cell>
          <cell r="P1508" t="str">
            <v>226</v>
          </cell>
        </row>
        <row r="1509">
          <cell r="A1509">
            <v>2227</v>
          </cell>
          <cell r="B1509" t="str">
            <v>880018800200</v>
          </cell>
          <cell r="C1509" t="str">
            <v>880</v>
          </cell>
          <cell r="D1509" t="str">
            <v>880018</v>
          </cell>
          <cell r="E1509" t="str">
            <v>دستمزد و مزايا</v>
          </cell>
          <cell r="F1509" t="str">
            <v>باز خريد سنوات خدمت كاركنان</v>
          </cell>
          <cell r="G1509" t="str">
            <v>800200</v>
          </cell>
          <cell r="H1509" t="str">
            <v>عمومي مونتاژ</v>
          </cell>
          <cell r="P1509" t="str">
            <v>222</v>
          </cell>
        </row>
        <row r="1510">
          <cell r="A1510">
            <v>2402</v>
          </cell>
          <cell r="B1510" t="str">
            <v>880018800401</v>
          </cell>
          <cell r="C1510" t="str">
            <v>880</v>
          </cell>
          <cell r="D1510" t="str">
            <v>880018</v>
          </cell>
          <cell r="E1510" t="str">
            <v>دستمزد و مزايا</v>
          </cell>
          <cell r="F1510" t="str">
            <v>باز خريد سنوات خدمت كاركنان</v>
          </cell>
          <cell r="G1510" t="str">
            <v>800401</v>
          </cell>
          <cell r="H1510" t="str">
            <v>مديريت</v>
          </cell>
          <cell r="P1510" t="str">
            <v>240</v>
          </cell>
        </row>
        <row r="1511">
          <cell r="A1511">
            <v>2243</v>
          </cell>
          <cell r="B1511" t="str">
            <v>880018800106</v>
          </cell>
          <cell r="C1511" t="str">
            <v>880</v>
          </cell>
          <cell r="D1511" t="str">
            <v>880018</v>
          </cell>
          <cell r="E1511" t="str">
            <v>دستمزد و مزايا</v>
          </cell>
          <cell r="F1511" t="str">
            <v>باز خريد سنوات خدمت كاركنان</v>
          </cell>
          <cell r="G1511" t="str">
            <v>800106</v>
          </cell>
          <cell r="H1511" t="str">
            <v>تست مواد وشيمي</v>
          </cell>
          <cell r="P1511" t="str">
            <v>224</v>
          </cell>
        </row>
        <row r="1512">
          <cell r="A1512">
            <v>2267</v>
          </cell>
          <cell r="B1512" t="str">
            <v>880018800203</v>
          </cell>
          <cell r="C1512" t="str">
            <v>880</v>
          </cell>
          <cell r="D1512" t="str">
            <v>880018</v>
          </cell>
          <cell r="E1512" t="str">
            <v>دستمزد و مزايا</v>
          </cell>
          <cell r="F1512" t="str">
            <v>باز خريد سنوات خدمت كاركنان</v>
          </cell>
          <cell r="G1512" t="str">
            <v>800203</v>
          </cell>
          <cell r="H1512" t="str">
            <v>عمومي کنترل کيفي</v>
          </cell>
          <cell r="P1512" t="str">
            <v>226</v>
          </cell>
        </row>
        <row r="1513">
          <cell r="A1513">
            <v>2302</v>
          </cell>
          <cell r="B1513" t="str">
            <v>880018800305</v>
          </cell>
          <cell r="C1513" t="str">
            <v>880</v>
          </cell>
          <cell r="D1513" t="str">
            <v>880018</v>
          </cell>
          <cell r="E1513" t="str">
            <v>دستمزد و مزايا</v>
          </cell>
          <cell r="F1513" t="str">
            <v>باز خريد سنوات خدمت كاركنان</v>
          </cell>
          <cell r="G1513" t="str">
            <v>800305</v>
          </cell>
          <cell r="H1513" t="str">
            <v>طرح و توسعه سيستمها</v>
          </cell>
          <cell r="P1513" t="str">
            <v>230</v>
          </cell>
        </row>
        <row r="1514">
          <cell r="A1514">
            <v>2243</v>
          </cell>
          <cell r="B1514" t="str">
            <v>880018800102</v>
          </cell>
          <cell r="C1514" t="str">
            <v>880</v>
          </cell>
          <cell r="D1514" t="str">
            <v>880018</v>
          </cell>
          <cell r="E1514" t="str">
            <v>دستمزد و مزايا</v>
          </cell>
          <cell r="F1514" t="str">
            <v>باز خريد سنوات خدمت كاركنان</v>
          </cell>
          <cell r="G1514" t="str">
            <v>800102</v>
          </cell>
          <cell r="H1514" t="str">
            <v>عمليات حرارتي و آبکاري</v>
          </cell>
          <cell r="P1514" t="str">
            <v>224</v>
          </cell>
        </row>
        <row r="1515">
          <cell r="A1515">
            <v>2267</v>
          </cell>
          <cell r="B1515" t="str">
            <v>880018800201</v>
          </cell>
          <cell r="C1515" t="str">
            <v>880</v>
          </cell>
          <cell r="D1515" t="str">
            <v>880018</v>
          </cell>
          <cell r="E1515" t="str">
            <v>دستمزد و مزايا</v>
          </cell>
          <cell r="F1515" t="str">
            <v>باز خريد سنوات خدمت كاركنان</v>
          </cell>
          <cell r="G1515" t="str">
            <v>800201</v>
          </cell>
          <cell r="H1515" t="str">
            <v>عمومي تحقيقات و مهندسي</v>
          </cell>
          <cell r="P1515" t="str">
            <v>226</v>
          </cell>
        </row>
        <row r="1516">
          <cell r="A1516">
            <v>2248</v>
          </cell>
          <cell r="B1516" t="str">
            <v>880019800103</v>
          </cell>
          <cell r="C1516" t="str">
            <v>880</v>
          </cell>
          <cell r="D1516" t="str">
            <v>880019</v>
          </cell>
          <cell r="E1516" t="str">
            <v>دستمزد و مزايا</v>
          </cell>
          <cell r="F1516" t="str">
            <v>بازخريد مرخصي استفاده نشده كاركنان</v>
          </cell>
          <cell r="G1516" t="str">
            <v>800103</v>
          </cell>
          <cell r="H1516" t="str">
            <v>مرکز ساخت و توليد</v>
          </cell>
          <cell r="P1516" t="str">
            <v>224</v>
          </cell>
        </row>
        <row r="1517">
          <cell r="A1517">
            <v>2208</v>
          </cell>
          <cell r="B1517" t="str">
            <v>880019800100</v>
          </cell>
          <cell r="C1517" t="str">
            <v>880</v>
          </cell>
          <cell r="D1517" t="str">
            <v>880019</v>
          </cell>
          <cell r="E1517" t="str">
            <v>دستمزد و مزايا</v>
          </cell>
          <cell r="F1517" t="str">
            <v>بازخريد مرخصي استفاده نشده كاركنان</v>
          </cell>
          <cell r="G1517" t="str">
            <v>800100</v>
          </cell>
          <cell r="H1517" t="str">
            <v>مونتاژ</v>
          </cell>
          <cell r="P1517" t="str">
            <v>220</v>
          </cell>
        </row>
        <row r="1518">
          <cell r="A1518">
            <v>2307</v>
          </cell>
          <cell r="B1518" t="str">
            <v>880019800303</v>
          </cell>
          <cell r="C1518" t="str">
            <v>880</v>
          </cell>
          <cell r="D1518" t="str">
            <v>880019</v>
          </cell>
          <cell r="E1518" t="str">
            <v>دستمزد و مزايا</v>
          </cell>
          <cell r="F1518" t="str">
            <v>بازخريد مرخصي استفاده نشده كاركنان</v>
          </cell>
          <cell r="G1518" t="str">
            <v>800303</v>
          </cell>
          <cell r="H1518" t="str">
            <v>برنامه ريزي</v>
          </cell>
          <cell r="P1518" t="str">
            <v>230</v>
          </cell>
        </row>
        <row r="1519">
          <cell r="A1519">
            <v>2248</v>
          </cell>
          <cell r="B1519" t="str">
            <v>880019800104</v>
          </cell>
          <cell r="C1519" t="str">
            <v>880</v>
          </cell>
          <cell r="D1519" t="str">
            <v>880019</v>
          </cell>
          <cell r="E1519" t="str">
            <v>دستمزد و مزايا</v>
          </cell>
          <cell r="F1519" t="str">
            <v>بازخريد مرخصي استفاده نشده كاركنان</v>
          </cell>
          <cell r="G1519" t="str">
            <v>800104</v>
          </cell>
          <cell r="H1519" t="str">
            <v>کنترل کيفي</v>
          </cell>
          <cell r="P1519" t="str">
            <v>224</v>
          </cell>
        </row>
        <row r="1520">
          <cell r="A1520">
            <v>2407</v>
          </cell>
          <cell r="B1520" t="str">
            <v>880019800403</v>
          </cell>
          <cell r="C1520" t="str">
            <v>880</v>
          </cell>
          <cell r="D1520" t="str">
            <v>880019</v>
          </cell>
          <cell r="E1520" t="str">
            <v>دستمزد و مزايا</v>
          </cell>
          <cell r="F1520" t="str">
            <v>بازخريد مرخصي استفاده نشده كاركنان</v>
          </cell>
          <cell r="G1520" t="str">
            <v>800403</v>
          </cell>
          <cell r="H1520" t="str">
            <v>امو ر اداري</v>
          </cell>
          <cell r="P1520" t="str">
            <v>240</v>
          </cell>
        </row>
        <row r="1521">
          <cell r="A1521">
            <v>2307</v>
          </cell>
          <cell r="B1521" t="str">
            <v>880019800302</v>
          </cell>
          <cell r="C1521" t="str">
            <v>880</v>
          </cell>
          <cell r="D1521" t="str">
            <v>880019</v>
          </cell>
          <cell r="E1521" t="str">
            <v>دستمزد و مزايا</v>
          </cell>
          <cell r="F1521" t="str">
            <v>بازخريد مرخصي استفاده نشده كاركنان</v>
          </cell>
          <cell r="G1521" t="str">
            <v>800302</v>
          </cell>
          <cell r="H1521" t="str">
            <v>خدمات فني</v>
          </cell>
          <cell r="P1521" t="str">
            <v>230</v>
          </cell>
        </row>
        <row r="1522">
          <cell r="A1522">
            <v>2248</v>
          </cell>
          <cell r="B1522" t="str">
            <v>880019800107</v>
          </cell>
          <cell r="C1522" t="str">
            <v>880</v>
          </cell>
          <cell r="D1522" t="str">
            <v>880019</v>
          </cell>
          <cell r="E1522" t="str">
            <v>دستمزد و مزايا</v>
          </cell>
          <cell r="F1522" t="str">
            <v>بازخريد مرخصي استفاده نشده كاركنان</v>
          </cell>
          <cell r="G1522" t="str">
            <v>800107</v>
          </cell>
          <cell r="H1522" t="str">
            <v>خط گيج</v>
          </cell>
          <cell r="P1522" t="str">
            <v>224</v>
          </cell>
        </row>
        <row r="1523">
          <cell r="A1523">
            <v>2272</v>
          </cell>
          <cell r="B1523" t="str">
            <v>880019800202</v>
          </cell>
          <cell r="C1523" t="str">
            <v>880</v>
          </cell>
          <cell r="D1523" t="str">
            <v>880019</v>
          </cell>
          <cell r="E1523" t="str">
            <v>دستمزد و مزايا</v>
          </cell>
          <cell r="F1523" t="str">
            <v>بازخريد مرخصي استفاده نشده كاركنان</v>
          </cell>
          <cell r="G1523" t="str">
            <v>800202</v>
          </cell>
          <cell r="H1523" t="str">
            <v>عمومي ساخت و توليد</v>
          </cell>
          <cell r="P1523" t="str">
            <v>227</v>
          </cell>
        </row>
        <row r="1524">
          <cell r="A1524">
            <v>2248</v>
          </cell>
          <cell r="B1524" t="str">
            <v>880019800101</v>
          </cell>
          <cell r="C1524" t="str">
            <v>880</v>
          </cell>
          <cell r="D1524" t="str">
            <v>880019</v>
          </cell>
          <cell r="E1524" t="str">
            <v>دستمزد و مزايا</v>
          </cell>
          <cell r="F1524" t="str">
            <v>بازخريد مرخصي استفاده نشده كاركنان</v>
          </cell>
          <cell r="G1524" t="str">
            <v>800101</v>
          </cell>
          <cell r="H1524" t="str">
            <v>تحقيقات مهندسي</v>
          </cell>
          <cell r="P1524" t="str">
            <v>224</v>
          </cell>
        </row>
        <row r="1525">
          <cell r="A1525">
            <v>2307</v>
          </cell>
          <cell r="B1525" t="str">
            <v>880019800301</v>
          </cell>
          <cell r="C1525" t="str">
            <v>880</v>
          </cell>
          <cell r="D1525" t="str">
            <v>880019</v>
          </cell>
          <cell r="E1525" t="str">
            <v>دستمزد و مزايا</v>
          </cell>
          <cell r="F1525" t="str">
            <v>بازخريد مرخصي استفاده نشده كاركنان</v>
          </cell>
          <cell r="G1525" t="str">
            <v>800301</v>
          </cell>
          <cell r="H1525" t="str">
            <v>حراست</v>
          </cell>
          <cell r="P1525" t="str">
            <v>230</v>
          </cell>
        </row>
        <row r="1526">
          <cell r="A1526">
            <v>2407</v>
          </cell>
          <cell r="B1526" t="str">
            <v>880019800400</v>
          </cell>
          <cell r="C1526" t="str">
            <v>880</v>
          </cell>
          <cell r="D1526" t="str">
            <v>880019</v>
          </cell>
          <cell r="E1526" t="str">
            <v>دستمزد و مزايا</v>
          </cell>
          <cell r="F1526" t="str">
            <v>بازخريد مرخصي استفاده نشده كاركنان</v>
          </cell>
          <cell r="G1526" t="str">
            <v>800400</v>
          </cell>
          <cell r="H1526" t="str">
            <v>امور مالي</v>
          </cell>
          <cell r="P1526" t="str">
            <v>240</v>
          </cell>
        </row>
        <row r="1527">
          <cell r="A1527">
            <v>2307</v>
          </cell>
          <cell r="B1527" t="str">
            <v>880019800304</v>
          </cell>
          <cell r="C1527" t="str">
            <v>880</v>
          </cell>
          <cell r="D1527" t="str">
            <v>880019</v>
          </cell>
          <cell r="E1527" t="str">
            <v>دستمزد و مزايا</v>
          </cell>
          <cell r="F1527" t="str">
            <v>بازخريد مرخصي استفاده نشده كاركنان</v>
          </cell>
          <cell r="G1527" t="str">
            <v>800304</v>
          </cell>
          <cell r="H1527" t="str">
            <v>تدارکات و تامين قطعات</v>
          </cell>
          <cell r="P1527" t="str">
            <v>230</v>
          </cell>
        </row>
        <row r="1528">
          <cell r="A1528">
            <v>2248</v>
          </cell>
          <cell r="B1528" t="str">
            <v>880019800105</v>
          </cell>
          <cell r="C1528" t="str">
            <v>880</v>
          </cell>
          <cell r="D1528" t="str">
            <v>880019</v>
          </cell>
          <cell r="E1528" t="str">
            <v>دستمزد و مزايا</v>
          </cell>
          <cell r="F1528" t="str">
            <v>بازخريد مرخصي استفاده نشده كاركنان</v>
          </cell>
          <cell r="G1528" t="str">
            <v>800105</v>
          </cell>
          <cell r="H1528" t="str">
            <v>مترولوژي</v>
          </cell>
          <cell r="P1528" t="str">
            <v>224</v>
          </cell>
        </row>
        <row r="1529">
          <cell r="A1529">
            <v>2307</v>
          </cell>
          <cell r="B1529" t="str">
            <v>880019800305</v>
          </cell>
          <cell r="C1529" t="str">
            <v>880</v>
          </cell>
          <cell r="D1529" t="str">
            <v>880019</v>
          </cell>
          <cell r="E1529" t="str">
            <v>دستمزد و مزايا</v>
          </cell>
          <cell r="F1529" t="str">
            <v>بازخريد مرخصي استفاده نشده كاركنان</v>
          </cell>
          <cell r="G1529" t="str">
            <v>800305</v>
          </cell>
          <cell r="H1529" t="str">
            <v>طرح و توسعه سيستمها</v>
          </cell>
          <cell r="P1529" t="str">
            <v>230</v>
          </cell>
        </row>
        <row r="1530">
          <cell r="A1530">
            <v>2407</v>
          </cell>
          <cell r="B1530" t="str">
            <v>880019800402</v>
          </cell>
          <cell r="C1530" t="str">
            <v>880</v>
          </cell>
          <cell r="D1530" t="str">
            <v>880019</v>
          </cell>
          <cell r="E1530" t="str">
            <v>دستمزد و مزايا</v>
          </cell>
          <cell r="F1530" t="str">
            <v>بازخريد مرخصي استفاده نشده كاركنان</v>
          </cell>
          <cell r="G1530" t="str">
            <v>800402</v>
          </cell>
          <cell r="H1530" t="str">
            <v>دفتر تهران</v>
          </cell>
          <cell r="P1530" t="str">
            <v>240</v>
          </cell>
        </row>
        <row r="1531">
          <cell r="A1531">
            <v>2232</v>
          </cell>
          <cell r="B1531" t="str">
            <v>880019800200</v>
          </cell>
          <cell r="C1531" t="str">
            <v>880</v>
          </cell>
          <cell r="D1531" t="str">
            <v>880019</v>
          </cell>
          <cell r="E1531" t="str">
            <v>دستمزد و مزايا</v>
          </cell>
          <cell r="F1531" t="str">
            <v>بازخريد مرخصي استفاده نشده كاركنان</v>
          </cell>
          <cell r="G1531" t="str">
            <v>800200</v>
          </cell>
          <cell r="H1531" t="str">
            <v>عمومي مونتاژ</v>
          </cell>
          <cell r="P1531" t="str">
            <v>223</v>
          </cell>
        </row>
        <row r="1532">
          <cell r="A1532">
            <v>2272</v>
          </cell>
          <cell r="B1532" t="str">
            <v>880019800203</v>
          </cell>
          <cell r="C1532" t="str">
            <v>880</v>
          </cell>
          <cell r="D1532" t="str">
            <v>880019</v>
          </cell>
          <cell r="E1532" t="str">
            <v>دستمزد و مزايا</v>
          </cell>
          <cell r="F1532" t="str">
            <v>بازخريد مرخصي استفاده نشده كاركنان</v>
          </cell>
          <cell r="G1532" t="str">
            <v>800203</v>
          </cell>
          <cell r="H1532" t="str">
            <v>عمومي کنترل کيفي</v>
          </cell>
          <cell r="P1532" t="str">
            <v>227</v>
          </cell>
        </row>
        <row r="1533">
          <cell r="A1533">
            <v>2407</v>
          </cell>
          <cell r="B1533" t="str">
            <v>880019800401</v>
          </cell>
          <cell r="C1533" t="str">
            <v>880</v>
          </cell>
          <cell r="D1533" t="str">
            <v>880019</v>
          </cell>
          <cell r="E1533" t="str">
            <v>دستمزد و مزايا</v>
          </cell>
          <cell r="F1533" t="str">
            <v>بازخريد مرخصي استفاده نشده كاركنان</v>
          </cell>
          <cell r="G1533" t="str">
            <v>800401</v>
          </cell>
          <cell r="H1533" t="str">
            <v>مديريت</v>
          </cell>
          <cell r="P1533" t="str">
            <v>240</v>
          </cell>
        </row>
        <row r="1534">
          <cell r="A1534">
            <v>2507</v>
          </cell>
          <cell r="B1534" t="str">
            <v>880019800500</v>
          </cell>
          <cell r="C1534" t="str">
            <v>880</v>
          </cell>
          <cell r="D1534" t="str">
            <v>880019</v>
          </cell>
          <cell r="E1534" t="str">
            <v>دستمزد و مزايا</v>
          </cell>
          <cell r="F1534" t="str">
            <v>بازخريد مرخصي استفاده نشده كاركنان</v>
          </cell>
          <cell r="G1534" t="str">
            <v>800500</v>
          </cell>
          <cell r="H1534" t="str">
            <v>فروش</v>
          </cell>
          <cell r="P1534" t="str">
            <v>250</v>
          </cell>
        </row>
        <row r="1535">
          <cell r="A1535">
            <v>2248</v>
          </cell>
          <cell r="B1535" t="str">
            <v>880019800102</v>
          </cell>
          <cell r="C1535" t="str">
            <v>880</v>
          </cell>
          <cell r="D1535" t="str">
            <v>880019</v>
          </cell>
          <cell r="E1535" t="str">
            <v>دستمزد و مزايا</v>
          </cell>
          <cell r="F1535" t="str">
            <v>بازخريد مرخصي استفاده نشده كاركنان</v>
          </cell>
          <cell r="G1535" t="str">
            <v>800102</v>
          </cell>
          <cell r="H1535" t="str">
            <v>عمليات حرارتي و آبکاري</v>
          </cell>
          <cell r="P1535" t="str">
            <v>224</v>
          </cell>
        </row>
        <row r="1536">
          <cell r="A1536">
            <v>2248</v>
          </cell>
          <cell r="B1536" t="str">
            <v>880019800106</v>
          </cell>
          <cell r="C1536" t="str">
            <v>880</v>
          </cell>
          <cell r="D1536" t="str">
            <v>880019</v>
          </cell>
          <cell r="E1536" t="str">
            <v>دستمزد و مزايا</v>
          </cell>
          <cell r="F1536" t="str">
            <v>بازخريد مرخصي استفاده نشده كاركنان</v>
          </cell>
          <cell r="G1536" t="str">
            <v>800106</v>
          </cell>
          <cell r="H1536" t="str">
            <v>تست مواد وشيمي</v>
          </cell>
          <cell r="P1536" t="str">
            <v>224</v>
          </cell>
        </row>
        <row r="1537">
          <cell r="A1537">
            <v>2272</v>
          </cell>
          <cell r="B1537" t="str">
            <v>880019800201</v>
          </cell>
          <cell r="C1537" t="str">
            <v>880</v>
          </cell>
          <cell r="D1537" t="str">
            <v>880019</v>
          </cell>
          <cell r="E1537" t="str">
            <v>دستمزد و مزايا</v>
          </cell>
          <cell r="F1537" t="str">
            <v>بازخريد مرخصي استفاده نشده كاركنان</v>
          </cell>
          <cell r="G1537" t="str">
            <v>800201</v>
          </cell>
          <cell r="H1537" t="str">
            <v>عمومي تحقيقات و مهندسي</v>
          </cell>
          <cell r="P1537" t="str">
            <v>227</v>
          </cell>
        </row>
        <row r="1538">
          <cell r="A1538">
            <v>2272</v>
          </cell>
          <cell r="B1538" t="str">
            <v>880019800206</v>
          </cell>
          <cell r="C1538" t="str">
            <v>880</v>
          </cell>
          <cell r="D1538" t="str">
            <v>880019</v>
          </cell>
          <cell r="E1538" t="str">
            <v>دستمزد و مزايا</v>
          </cell>
          <cell r="F1538" t="str">
            <v>بازخريد مرخصي استفاده نشده كاركنان</v>
          </cell>
          <cell r="G1538" t="str">
            <v>800206</v>
          </cell>
          <cell r="H1538" t="str">
            <v>عمومي خط گيج</v>
          </cell>
          <cell r="P1538" t="str">
            <v>227</v>
          </cell>
        </row>
        <row r="1539">
          <cell r="A1539">
            <v>2415</v>
          </cell>
          <cell r="B1539" t="str">
            <v>880020800401</v>
          </cell>
          <cell r="C1539" t="str">
            <v>880</v>
          </cell>
          <cell r="D1539" t="str">
            <v>880020</v>
          </cell>
          <cell r="E1539" t="str">
            <v>دستمزد و مزايا</v>
          </cell>
          <cell r="F1539" t="str">
            <v>فوق العاده سفر و ماموريت</v>
          </cell>
          <cell r="G1539" t="str">
            <v>800401</v>
          </cell>
          <cell r="H1539" t="str">
            <v>مديريت</v>
          </cell>
          <cell r="P1539" t="str">
            <v>241</v>
          </cell>
        </row>
        <row r="1540">
          <cell r="A1540">
            <v>2415</v>
          </cell>
          <cell r="B1540" t="str">
            <v>880020800400</v>
          </cell>
          <cell r="C1540" t="str">
            <v>880</v>
          </cell>
          <cell r="D1540" t="str">
            <v>880020</v>
          </cell>
          <cell r="E1540" t="str">
            <v>دستمزد و مزايا</v>
          </cell>
          <cell r="F1540" t="str">
            <v>فوق العاده سفر و ماموريت</v>
          </cell>
          <cell r="G1540" t="str">
            <v>800400</v>
          </cell>
          <cell r="H1540" t="str">
            <v>امور مالي</v>
          </cell>
          <cell r="P1540" t="str">
            <v>241</v>
          </cell>
        </row>
        <row r="1541">
          <cell r="A1541">
            <v>2271</v>
          </cell>
          <cell r="B1541" t="str">
            <v>880020800203</v>
          </cell>
          <cell r="C1541" t="str">
            <v>880</v>
          </cell>
          <cell r="D1541" t="str">
            <v>880020</v>
          </cell>
          <cell r="E1541" t="str">
            <v>دستمزد و مزايا</v>
          </cell>
          <cell r="F1541" t="str">
            <v>فوق العاده سفر و ماموريت</v>
          </cell>
          <cell r="G1541" t="str">
            <v>800203</v>
          </cell>
          <cell r="H1541" t="str">
            <v>عمومي کنترل کيفي</v>
          </cell>
          <cell r="P1541" t="str">
            <v>227</v>
          </cell>
        </row>
        <row r="1542">
          <cell r="A1542">
            <v>2249</v>
          </cell>
          <cell r="B1542" t="str">
            <v>880020800101</v>
          </cell>
          <cell r="C1542" t="str">
            <v>880</v>
          </cell>
          <cell r="D1542" t="str">
            <v>880020</v>
          </cell>
          <cell r="E1542" t="str">
            <v>دستمزد و مزايا</v>
          </cell>
          <cell r="F1542" t="str">
            <v>فوق العاده سفر و ماموريت</v>
          </cell>
          <cell r="G1542" t="str">
            <v>800101</v>
          </cell>
          <cell r="H1542" t="str">
            <v>تحقيقات مهندسي</v>
          </cell>
          <cell r="P1542" t="str">
            <v>224</v>
          </cell>
        </row>
        <row r="1543">
          <cell r="A1543">
            <v>2315</v>
          </cell>
          <cell r="B1543" t="str">
            <v>880020800304</v>
          </cell>
          <cell r="C1543" t="str">
            <v>880</v>
          </cell>
          <cell r="D1543" t="str">
            <v>880020</v>
          </cell>
          <cell r="E1543" t="str">
            <v>دستمزد و مزايا</v>
          </cell>
          <cell r="F1543" t="str">
            <v>فوق العاده سفر و ماموريت</v>
          </cell>
          <cell r="G1543" t="str">
            <v>800304</v>
          </cell>
          <cell r="H1543" t="str">
            <v>تدارکات و تامين قطعات</v>
          </cell>
          <cell r="P1543" t="str">
            <v>231</v>
          </cell>
        </row>
        <row r="1544">
          <cell r="A1544">
            <v>2515</v>
          </cell>
          <cell r="B1544" t="str">
            <v>880020800500</v>
          </cell>
          <cell r="C1544" t="str">
            <v>880</v>
          </cell>
          <cell r="D1544" t="str">
            <v>880020</v>
          </cell>
          <cell r="E1544" t="str">
            <v>دستمزد و مزايا</v>
          </cell>
          <cell r="F1544" t="str">
            <v>فوق العاده سفر و ماموريت</v>
          </cell>
          <cell r="G1544" t="str">
            <v>800500</v>
          </cell>
          <cell r="H1544" t="str">
            <v>فروش</v>
          </cell>
          <cell r="P1544" t="str">
            <v>251</v>
          </cell>
        </row>
        <row r="1545">
          <cell r="A1545">
            <v>2315</v>
          </cell>
          <cell r="B1545" t="str">
            <v>880020800302</v>
          </cell>
          <cell r="C1545" t="str">
            <v>880</v>
          </cell>
          <cell r="D1545" t="str">
            <v>880020</v>
          </cell>
          <cell r="E1545" t="str">
            <v>دستمزد و مزايا</v>
          </cell>
          <cell r="F1545" t="str">
            <v>فوق العاده سفر و ماموريت</v>
          </cell>
          <cell r="G1545" t="str">
            <v>800302</v>
          </cell>
          <cell r="H1545" t="str">
            <v>خدمات فني</v>
          </cell>
          <cell r="P1545" t="str">
            <v>231</v>
          </cell>
        </row>
        <row r="1546">
          <cell r="A1546">
            <v>2249</v>
          </cell>
          <cell r="B1546" t="str">
            <v>880020800104</v>
          </cell>
          <cell r="C1546" t="str">
            <v>880</v>
          </cell>
          <cell r="D1546" t="str">
            <v>880020</v>
          </cell>
          <cell r="E1546" t="str">
            <v>دستمزد و مزايا</v>
          </cell>
          <cell r="F1546" t="str">
            <v>فوق العاده سفر و ماموريت</v>
          </cell>
          <cell r="G1546" t="str">
            <v>800104</v>
          </cell>
          <cell r="H1546" t="str">
            <v>کنترل کيفي</v>
          </cell>
          <cell r="P1546" t="str">
            <v>224</v>
          </cell>
        </row>
        <row r="1547">
          <cell r="A1547">
            <v>2271</v>
          </cell>
          <cell r="B1547" t="str">
            <v>880020800201</v>
          </cell>
          <cell r="C1547" t="str">
            <v>880</v>
          </cell>
          <cell r="D1547" t="str">
            <v>880020</v>
          </cell>
          <cell r="E1547" t="str">
            <v>دستمزد و مزايا</v>
          </cell>
          <cell r="F1547" t="str">
            <v>فوق العاده سفر و ماموريت</v>
          </cell>
          <cell r="G1547" t="str">
            <v>800201</v>
          </cell>
          <cell r="H1547" t="str">
            <v>عمومي تحقيقات و مهندسي</v>
          </cell>
          <cell r="P1547" t="str">
            <v>227</v>
          </cell>
        </row>
        <row r="1548">
          <cell r="A1548">
            <v>2415</v>
          </cell>
          <cell r="B1548" t="str">
            <v>880020800403</v>
          </cell>
          <cell r="C1548" t="str">
            <v>880</v>
          </cell>
          <cell r="D1548" t="str">
            <v>880020</v>
          </cell>
          <cell r="E1548" t="str">
            <v>دستمزد و مزايا</v>
          </cell>
          <cell r="F1548" t="str">
            <v>فوق العاده سفر و ماموريت</v>
          </cell>
          <cell r="G1548" t="str">
            <v>800403</v>
          </cell>
          <cell r="H1548" t="str">
            <v>امو ر اداري</v>
          </cell>
          <cell r="P1548" t="str">
            <v>241</v>
          </cell>
        </row>
        <row r="1549">
          <cell r="A1549">
            <v>2271</v>
          </cell>
          <cell r="B1549" t="str">
            <v>880020800204</v>
          </cell>
          <cell r="C1549" t="str">
            <v>880</v>
          </cell>
          <cell r="D1549" t="str">
            <v>880020</v>
          </cell>
          <cell r="E1549" t="str">
            <v>دستمزد و مزايا</v>
          </cell>
          <cell r="F1549" t="str">
            <v>فوق العاده سفر و ماموريت</v>
          </cell>
          <cell r="G1549" t="str">
            <v>800204</v>
          </cell>
          <cell r="H1549" t="str">
            <v>عمومي مترولوژي</v>
          </cell>
          <cell r="P1549" t="str">
            <v>227</v>
          </cell>
        </row>
        <row r="1550">
          <cell r="A1550">
            <v>2315</v>
          </cell>
          <cell r="B1550" t="str">
            <v>880020800301</v>
          </cell>
          <cell r="C1550" t="str">
            <v>880</v>
          </cell>
          <cell r="D1550" t="str">
            <v>880020</v>
          </cell>
          <cell r="E1550" t="str">
            <v>دستمزد و مزايا</v>
          </cell>
          <cell r="F1550" t="str">
            <v>فوق العاده سفر و ماموريت</v>
          </cell>
          <cell r="G1550" t="str">
            <v>800301</v>
          </cell>
          <cell r="H1550" t="str">
            <v>حراست</v>
          </cell>
          <cell r="P1550" t="str">
            <v>231</v>
          </cell>
        </row>
        <row r="1551">
          <cell r="A1551">
            <v>2249</v>
          </cell>
          <cell r="B1551" t="str">
            <v>880020800107</v>
          </cell>
          <cell r="C1551" t="str">
            <v>880</v>
          </cell>
          <cell r="D1551" t="str">
            <v>880020</v>
          </cell>
          <cell r="E1551" t="str">
            <v>دستمزد و مزايا</v>
          </cell>
          <cell r="F1551" t="str">
            <v>فوق العاده سفر و ماموريت</v>
          </cell>
          <cell r="G1551" t="str">
            <v>800107</v>
          </cell>
          <cell r="H1551" t="str">
            <v>خط گيج</v>
          </cell>
          <cell r="P1551" t="str">
            <v>224</v>
          </cell>
        </row>
        <row r="1552">
          <cell r="A1552">
            <v>2271</v>
          </cell>
          <cell r="B1552" t="str">
            <v>880020800202</v>
          </cell>
          <cell r="C1552" t="str">
            <v>880</v>
          </cell>
          <cell r="D1552" t="str">
            <v>880020</v>
          </cell>
          <cell r="E1552" t="str">
            <v>دستمزد و مزايا</v>
          </cell>
          <cell r="F1552" t="str">
            <v>فوق العاده سفر و ماموريت</v>
          </cell>
          <cell r="G1552" t="str">
            <v>800202</v>
          </cell>
          <cell r="H1552" t="str">
            <v>عمومي ساخت و توليد</v>
          </cell>
          <cell r="P1552" t="str">
            <v>227</v>
          </cell>
        </row>
        <row r="1553">
          <cell r="A1553">
            <v>2415</v>
          </cell>
          <cell r="B1553" t="str">
            <v>880020800402</v>
          </cell>
          <cell r="C1553" t="str">
            <v>880</v>
          </cell>
          <cell r="D1553" t="str">
            <v>880020</v>
          </cell>
          <cell r="E1553" t="str">
            <v>دستمزد و مزايا</v>
          </cell>
          <cell r="F1553" t="str">
            <v>فوق العاده سفر و ماموريت</v>
          </cell>
          <cell r="G1553" t="str">
            <v>800402</v>
          </cell>
          <cell r="H1553" t="str">
            <v>دفتر تهران</v>
          </cell>
          <cell r="P1553" t="str">
            <v>241</v>
          </cell>
        </row>
        <row r="1554">
          <cell r="A1554">
            <v>2271</v>
          </cell>
          <cell r="B1554" t="str">
            <v>880020800206</v>
          </cell>
          <cell r="C1554" t="str">
            <v>880</v>
          </cell>
          <cell r="D1554" t="str">
            <v>880020</v>
          </cell>
          <cell r="E1554" t="str">
            <v>دستمزد و مزايا</v>
          </cell>
          <cell r="F1554" t="str">
            <v>فوق العاده سفر و ماموريت</v>
          </cell>
          <cell r="G1554" t="str">
            <v>800206</v>
          </cell>
          <cell r="H1554" t="str">
            <v>عمومي خط گيج</v>
          </cell>
          <cell r="P1554" t="str">
            <v>227</v>
          </cell>
        </row>
        <row r="1555">
          <cell r="A1555">
            <v>2209</v>
          </cell>
          <cell r="B1555" t="str">
            <v>880020800100</v>
          </cell>
          <cell r="C1555" t="str">
            <v>880</v>
          </cell>
          <cell r="D1555" t="str">
            <v>880020</v>
          </cell>
          <cell r="E1555" t="str">
            <v>دستمزد و مزايا</v>
          </cell>
          <cell r="F1555" t="str">
            <v>فوق العاده سفر و ماموريت</v>
          </cell>
          <cell r="G1555" t="str">
            <v>800100</v>
          </cell>
          <cell r="H1555" t="str">
            <v>مونتاژ</v>
          </cell>
          <cell r="P1555" t="str">
            <v>220</v>
          </cell>
        </row>
        <row r="1556">
          <cell r="A1556">
            <v>2315</v>
          </cell>
          <cell r="B1556" t="str">
            <v>880020800303</v>
          </cell>
          <cell r="C1556" t="str">
            <v>880</v>
          </cell>
          <cell r="D1556" t="str">
            <v>880020</v>
          </cell>
          <cell r="E1556" t="str">
            <v>دستمزد و مزايا</v>
          </cell>
          <cell r="F1556" t="str">
            <v>فوق العاده سفر و ماموريت</v>
          </cell>
          <cell r="G1556" t="str">
            <v>800303</v>
          </cell>
          <cell r="H1556" t="str">
            <v>برنامه ريزي</v>
          </cell>
          <cell r="P1556" t="str">
            <v>231</v>
          </cell>
        </row>
        <row r="1557">
          <cell r="A1557">
            <v>2240</v>
          </cell>
          <cell r="B1557" t="str">
            <v>880020800105</v>
          </cell>
          <cell r="C1557" t="str">
            <v>880</v>
          </cell>
          <cell r="D1557" t="str">
            <v>880020</v>
          </cell>
          <cell r="E1557" t="str">
            <v>دستمزد و مزايا</v>
          </cell>
          <cell r="F1557" t="str">
            <v>فوق العاده سفر و ماموريت</v>
          </cell>
          <cell r="G1557" t="str">
            <v>800105</v>
          </cell>
          <cell r="H1557" t="str">
            <v>مترولوژي</v>
          </cell>
          <cell r="P1557" t="str">
            <v>224</v>
          </cell>
        </row>
        <row r="1558">
          <cell r="A1558">
            <v>2247</v>
          </cell>
          <cell r="B1558" t="str">
            <v>880021800103</v>
          </cell>
          <cell r="C1558" t="str">
            <v>880</v>
          </cell>
          <cell r="D1558" t="str">
            <v>880021</v>
          </cell>
          <cell r="E1558" t="str">
            <v>دستمزد و مزايا</v>
          </cell>
          <cell r="F1558" t="str">
            <v>اياب ذهاب</v>
          </cell>
          <cell r="G1558" t="str">
            <v>800103</v>
          </cell>
          <cell r="H1558" t="str">
            <v>مرکز ساخت و توليد</v>
          </cell>
          <cell r="P1558" t="str">
            <v>224</v>
          </cell>
        </row>
        <row r="1559">
          <cell r="A1559">
            <v>2406</v>
          </cell>
          <cell r="B1559" t="str">
            <v>880021800402</v>
          </cell>
          <cell r="C1559" t="str">
            <v>880</v>
          </cell>
          <cell r="D1559" t="str">
            <v>880021</v>
          </cell>
          <cell r="E1559" t="str">
            <v>دستمزد و مزايا</v>
          </cell>
          <cell r="F1559" t="str">
            <v>اياب ذهاب</v>
          </cell>
          <cell r="G1559" t="str">
            <v>800402</v>
          </cell>
          <cell r="H1559" t="str">
            <v>دفتر تهران</v>
          </cell>
          <cell r="P1559" t="str">
            <v>240</v>
          </cell>
        </row>
        <row r="1560">
          <cell r="A1560">
            <v>2207</v>
          </cell>
          <cell r="B1560" t="str">
            <v>880021800100</v>
          </cell>
          <cell r="C1560" t="str">
            <v>880</v>
          </cell>
          <cell r="D1560" t="str">
            <v>880021</v>
          </cell>
          <cell r="E1560" t="str">
            <v>دستمزد و مزايا</v>
          </cell>
          <cell r="F1560" t="str">
            <v>اياب ذهاب</v>
          </cell>
          <cell r="G1560" t="str">
            <v>800100</v>
          </cell>
          <cell r="H1560" t="str">
            <v>مونتاژ</v>
          </cell>
          <cell r="P1560" t="str">
            <v>220</v>
          </cell>
        </row>
        <row r="1561">
          <cell r="A1561">
            <v>2406</v>
          </cell>
          <cell r="B1561" t="str">
            <v>880021800403</v>
          </cell>
          <cell r="C1561" t="str">
            <v>880</v>
          </cell>
          <cell r="D1561" t="str">
            <v>880021</v>
          </cell>
          <cell r="E1561" t="str">
            <v>دستمزد و مزايا</v>
          </cell>
          <cell r="F1561" t="str">
            <v>اياب ذهاب</v>
          </cell>
          <cell r="G1561" t="str">
            <v>800403</v>
          </cell>
          <cell r="H1561" t="str">
            <v>امو ر اداري</v>
          </cell>
          <cell r="P1561" t="str">
            <v>240</v>
          </cell>
        </row>
        <row r="1562">
          <cell r="A1562">
            <v>2306</v>
          </cell>
          <cell r="B1562" t="str">
            <v>880021800303</v>
          </cell>
          <cell r="C1562" t="str">
            <v>880</v>
          </cell>
          <cell r="D1562" t="str">
            <v>880021</v>
          </cell>
          <cell r="E1562" t="str">
            <v>دستمزد و مزايا</v>
          </cell>
          <cell r="F1562" t="str">
            <v>اياب ذهاب</v>
          </cell>
          <cell r="G1562" t="str">
            <v>800303</v>
          </cell>
          <cell r="H1562" t="str">
            <v>برنامه ريزي</v>
          </cell>
          <cell r="P1562" t="str">
            <v>230</v>
          </cell>
        </row>
        <row r="1563">
          <cell r="A1563">
            <v>2406</v>
          </cell>
          <cell r="B1563" t="str">
            <v>880021800400</v>
          </cell>
          <cell r="C1563" t="str">
            <v>880</v>
          </cell>
          <cell r="D1563" t="str">
            <v>880021</v>
          </cell>
          <cell r="E1563" t="str">
            <v>دستمزد و مزايا</v>
          </cell>
          <cell r="F1563" t="str">
            <v>اياب ذهاب</v>
          </cell>
          <cell r="G1563" t="str">
            <v>800400</v>
          </cell>
          <cell r="H1563" t="str">
            <v>امور مالي</v>
          </cell>
          <cell r="P1563" t="str">
            <v>240</v>
          </cell>
        </row>
        <row r="1564">
          <cell r="A1564">
            <v>2306</v>
          </cell>
          <cell r="B1564" t="str">
            <v>880021800302</v>
          </cell>
          <cell r="C1564" t="str">
            <v>880</v>
          </cell>
          <cell r="D1564" t="str">
            <v>880021</v>
          </cell>
          <cell r="E1564" t="str">
            <v>دستمزد و مزايا</v>
          </cell>
          <cell r="F1564" t="str">
            <v>اياب ذهاب</v>
          </cell>
          <cell r="G1564" t="str">
            <v>800302</v>
          </cell>
          <cell r="H1564" t="str">
            <v>خدمات فني</v>
          </cell>
          <cell r="P1564" t="str">
            <v>230</v>
          </cell>
        </row>
        <row r="1565">
          <cell r="A1565">
            <v>2270</v>
          </cell>
          <cell r="B1565" t="str">
            <v>880021800202</v>
          </cell>
          <cell r="C1565" t="str">
            <v>880</v>
          </cell>
          <cell r="D1565" t="str">
            <v>880021</v>
          </cell>
          <cell r="E1565" t="str">
            <v>دستمزد و مزايا</v>
          </cell>
          <cell r="F1565" t="str">
            <v>اياب ذهاب</v>
          </cell>
          <cell r="G1565" t="str">
            <v>800202</v>
          </cell>
          <cell r="H1565" t="str">
            <v>عمومي ساخت و توليد</v>
          </cell>
          <cell r="P1565" t="str">
            <v>227</v>
          </cell>
        </row>
        <row r="1566">
          <cell r="A1566">
            <v>2247</v>
          </cell>
          <cell r="B1566" t="str">
            <v>880021800104</v>
          </cell>
          <cell r="C1566" t="str">
            <v>880</v>
          </cell>
          <cell r="D1566" t="str">
            <v>880021</v>
          </cell>
          <cell r="E1566" t="str">
            <v>دستمزد و مزايا</v>
          </cell>
          <cell r="F1566" t="str">
            <v>اياب ذهاب</v>
          </cell>
          <cell r="G1566" t="str">
            <v>800104</v>
          </cell>
          <cell r="H1566" t="str">
            <v>کنترل کيفي</v>
          </cell>
          <cell r="P1566" t="str">
            <v>224</v>
          </cell>
        </row>
        <row r="1567">
          <cell r="A1567">
            <v>2506</v>
          </cell>
          <cell r="B1567" t="str">
            <v>880021800500</v>
          </cell>
          <cell r="C1567" t="str">
            <v>880</v>
          </cell>
          <cell r="D1567" t="str">
            <v>880021</v>
          </cell>
          <cell r="E1567" t="str">
            <v>دستمزد و مزايا</v>
          </cell>
          <cell r="F1567" t="str">
            <v>اياب ذهاب</v>
          </cell>
          <cell r="G1567" t="str">
            <v>800500</v>
          </cell>
          <cell r="H1567" t="str">
            <v>فروش</v>
          </cell>
          <cell r="P1567" t="str">
            <v>250</v>
          </cell>
        </row>
        <row r="1568">
          <cell r="A1568">
            <v>2247</v>
          </cell>
          <cell r="B1568" t="str">
            <v>880021800107</v>
          </cell>
          <cell r="C1568" t="str">
            <v>880</v>
          </cell>
          <cell r="D1568" t="str">
            <v>880021</v>
          </cell>
          <cell r="E1568" t="str">
            <v>دستمزد و مزايا</v>
          </cell>
          <cell r="F1568" t="str">
            <v>اياب ذهاب</v>
          </cell>
          <cell r="G1568" t="str">
            <v>800107</v>
          </cell>
          <cell r="H1568" t="str">
            <v>خط گيج</v>
          </cell>
          <cell r="P1568" t="str">
            <v>224</v>
          </cell>
        </row>
        <row r="1569">
          <cell r="A1569">
            <v>2406</v>
          </cell>
          <cell r="B1569" t="str">
            <v>880021800401</v>
          </cell>
          <cell r="C1569" t="str">
            <v>880</v>
          </cell>
          <cell r="D1569" t="str">
            <v>880021</v>
          </cell>
          <cell r="E1569" t="str">
            <v>دستمزد و مزايا</v>
          </cell>
          <cell r="F1569" t="str">
            <v>اياب ذهاب</v>
          </cell>
          <cell r="G1569" t="str">
            <v>800401</v>
          </cell>
          <cell r="H1569" t="str">
            <v>مديريت</v>
          </cell>
          <cell r="P1569" t="str">
            <v>240</v>
          </cell>
        </row>
        <row r="1570">
          <cell r="A1570">
            <v>2306</v>
          </cell>
          <cell r="B1570" t="str">
            <v>880021800304</v>
          </cell>
          <cell r="C1570" t="str">
            <v>880</v>
          </cell>
          <cell r="D1570" t="str">
            <v>880021</v>
          </cell>
          <cell r="E1570" t="str">
            <v>دستمزد و مزايا</v>
          </cell>
          <cell r="F1570" t="str">
            <v>اياب ذهاب</v>
          </cell>
          <cell r="G1570" t="str">
            <v>800304</v>
          </cell>
          <cell r="H1570" t="str">
            <v>تدارکات و تامين قطعات</v>
          </cell>
          <cell r="P1570" t="str">
            <v>230</v>
          </cell>
        </row>
        <row r="1571">
          <cell r="A1571">
            <v>2270</v>
          </cell>
          <cell r="B1571" t="str">
            <v>880021800201</v>
          </cell>
          <cell r="C1571" t="str">
            <v>880</v>
          </cell>
          <cell r="D1571" t="str">
            <v>880021</v>
          </cell>
          <cell r="E1571" t="str">
            <v>دستمزد و مزايا</v>
          </cell>
          <cell r="F1571" t="str">
            <v>اياب ذهاب</v>
          </cell>
          <cell r="G1571" t="str">
            <v>800201</v>
          </cell>
          <cell r="H1571" t="str">
            <v>عمومي تحقيقات و مهندسي</v>
          </cell>
          <cell r="P1571" t="str">
            <v>227</v>
          </cell>
        </row>
        <row r="1572">
          <cell r="A1572">
            <v>2306</v>
          </cell>
          <cell r="B1572" t="str">
            <v>880021800301</v>
          </cell>
          <cell r="C1572" t="str">
            <v>880</v>
          </cell>
          <cell r="D1572" t="str">
            <v>880021</v>
          </cell>
          <cell r="E1572" t="str">
            <v>دستمزد و مزايا</v>
          </cell>
          <cell r="F1572" t="str">
            <v>اياب ذهاب</v>
          </cell>
          <cell r="G1572" t="str">
            <v>800301</v>
          </cell>
          <cell r="H1572" t="str">
            <v>حراست</v>
          </cell>
          <cell r="P1572" t="str">
            <v>230</v>
          </cell>
        </row>
        <row r="1573">
          <cell r="A1573">
            <v>2247</v>
          </cell>
          <cell r="B1573" t="str">
            <v>880021800101</v>
          </cell>
          <cell r="C1573" t="str">
            <v>880</v>
          </cell>
          <cell r="D1573" t="str">
            <v>880021</v>
          </cell>
          <cell r="E1573" t="str">
            <v>دستمزد و مزايا</v>
          </cell>
          <cell r="F1573" t="str">
            <v>اياب ذهاب</v>
          </cell>
          <cell r="G1573" t="str">
            <v>800101</v>
          </cell>
          <cell r="H1573" t="str">
            <v>تحقيقات مهندسي</v>
          </cell>
          <cell r="P1573" t="str">
            <v>224</v>
          </cell>
        </row>
        <row r="1574">
          <cell r="A1574">
            <v>2247</v>
          </cell>
          <cell r="B1574" t="str">
            <v>880021800105</v>
          </cell>
          <cell r="C1574" t="str">
            <v>880</v>
          </cell>
          <cell r="D1574" t="str">
            <v>880021</v>
          </cell>
          <cell r="E1574" t="str">
            <v>دستمزد و مزايا</v>
          </cell>
          <cell r="F1574" t="str">
            <v>اياب ذهاب</v>
          </cell>
          <cell r="G1574" t="str">
            <v>800105</v>
          </cell>
          <cell r="H1574" t="str">
            <v>مترولوژي</v>
          </cell>
          <cell r="P1574" t="str">
            <v>224</v>
          </cell>
        </row>
        <row r="1575">
          <cell r="A1575">
            <v>2306</v>
          </cell>
          <cell r="B1575" t="str">
            <v>880021800305</v>
          </cell>
          <cell r="C1575" t="str">
            <v>880</v>
          </cell>
          <cell r="D1575" t="str">
            <v>880021</v>
          </cell>
          <cell r="E1575" t="str">
            <v>دستمزد و مزايا</v>
          </cell>
          <cell r="F1575" t="str">
            <v>اياب ذهاب</v>
          </cell>
          <cell r="G1575" t="str">
            <v>800305</v>
          </cell>
          <cell r="H1575" t="str">
            <v>طرح و توسعه سيستمها</v>
          </cell>
          <cell r="P1575" t="str">
            <v>230</v>
          </cell>
        </row>
        <row r="1576">
          <cell r="A1576">
            <v>2270</v>
          </cell>
          <cell r="B1576" t="str">
            <v>880021800203</v>
          </cell>
          <cell r="C1576" t="str">
            <v>880</v>
          </cell>
          <cell r="D1576" t="str">
            <v>880021</v>
          </cell>
          <cell r="E1576" t="str">
            <v>دستمزد و مزايا</v>
          </cell>
          <cell r="F1576" t="str">
            <v>اياب ذهاب</v>
          </cell>
          <cell r="G1576" t="str">
            <v>800203</v>
          </cell>
          <cell r="H1576" t="str">
            <v>عمومي کنترل کيفي</v>
          </cell>
          <cell r="P1576" t="str">
            <v>227</v>
          </cell>
        </row>
        <row r="1577">
          <cell r="A1577">
            <v>2230</v>
          </cell>
          <cell r="B1577" t="str">
            <v>880021800200</v>
          </cell>
          <cell r="C1577" t="str">
            <v>880</v>
          </cell>
          <cell r="D1577" t="str">
            <v>880021</v>
          </cell>
          <cell r="E1577" t="str">
            <v>دستمزد و مزايا</v>
          </cell>
          <cell r="F1577" t="str">
            <v>اياب ذهاب</v>
          </cell>
          <cell r="G1577" t="str">
            <v>800200</v>
          </cell>
          <cell r="H1577" t="str">
            <v>عمومي مونتاژ</v>
          </cell>
          <cell r="P1577" t="str">
            <v>223</v>
          </cell>
        </row>
        <row r="1578">
          <cell r="A1578">
            <v>2247</v>
          </cell>
          <cell r="B1578" t="str">
            <v>880021800102</v>
          </cell>
          <cell r="C1578" t="str">
            <v>880</v>
          </cell>
          <cell r="D1578" t="str">
            <v>880021</v>
          </cell>
          <cell r="E1578" t="str">
            <v>دستمزد و مزايا</v>
          </cell>
          <cell r="F1578" t="str">
            <v>اياب ذهاب</v>
          </cell>
          <cell r="G1578" t="str">
            <v>800102</v>
          </cell>
          <cell r="H1578" t="str">
            <v>عمليات حرارتي و آبکاري</v>
          </cell>
          <cell r="P1578" t="str">
            <v>224</v>
          </cell>
        </row>
        <row r="1579">
          <cell r="A1579">
            <v>2247</v>
          </cell>
          <cell r="B1579" t="str">
            <v>880021800106</v>
          </cell>
          <cell r="C1579" t="str">
            <v>880</v>
          </cell>
          <cell r="D1579" t="str">
            <v>880021</v>
          </cell>
          <cell r="E1579" t="str">
            <v>دستمزد و مزايا</v>
          </cell>
          <cell r="F1579" t="str">
            <v>اياب ذهاب</v>
          </cell>
          <cell r="G1579" t="str">
            <v>800106</v>
          </cell>
          <cell r="H1579" t="str">
            <v>تست مواد وشيمي</v>
          </cell>
          <cell r="P1579" t="str">
            <v>224</v>
          </cell>
        </row>
        <row r="1580">
          <cell r="A1580">
            <v>2270</v>
          </cell>
          <cell r="B1580" t="str">
            <v>880021800206</v>
          </cell>
          <cell r="C1580" t="str">
            <v>880</v>
          </cell>
          <cell r="D1580" t="str">
            <v>880021</v>
          </cell>
          <cell r="E1580" t="str">
            <v>دستمزد و مزايا</v>
          </cell>
          <cell r="F1580" t="str">
            <v>اياب ذهاب</v>
          </cell>
          <cell r="G1580" t="str">
            <v>800206</v>
          </cell>
          <cell r="H1580" t="str">
            <v>عمومي خط گيج</v>
          </cell>
          <cell r="P1580" t="str">
            <v>227</v>
          </cell>
        </row>
        <row r="1581">
          <cell r="A1581">
            <v>2245</v>
          </cell>
          <cell r="B1581" t="str">
            <v>880022800103</v>
          </cell>
          <cell r="C1581" t="str">
            <v>880</v>
          </cell>
          <cell r="D1581" t="str">
            <v>880022</v>
          </cell>
          <cell r="E1581" t="str">
            <v>دستمزد و مزايا</v>
          </cell>
          <cell r="F1581" t="str">
            <v>حق غذا</v>
          </cell>
          <cell r="G1581" t="str">
            <v>800103</v>
          </cell>
          <cell r="H1581" t="str">
            <v>مرکز ساخت و توليد</v>
          </cell>
          <cell r="P1581" t="str">
            <v>224</v>
          </cell>
        </row>
        <row r="1582">
          <cell r="A1582">
            <v>2205</v>
          </cell>
          <cell r="B1582" t="str">
            <v>880022800100</v>
          </cell>
          <cell r="C1582" t="str">
            <v>880</v>
          </cell>
          <cell r="D1582" t="str">
            <v>880022</v>
          </cell>
          <cell r="E1582" t="str">
            <v>دستمزد و مزايا</v>
          </cell>
          <cell r="F1582" t="str">
            <v>حق غذا</v>
          </cell>
          <cell r="G1582" t="str">
            <v>800100</v>
          </cell>
          <cell r="H1582" t="str">
            <v>مونتاژ</v>
          </cell>
          <cell r="P1582" t="str">
            <v>220</v>
          </cell>
        </row>
        <row r="1583">
          <cell r="A1583">
            <v>2308</v>
          </cell>
          <cell r="B1583" t="str">
            <v>880022800303</v>
          </cell>
          <cell r="C1583" t="str">
            <v>880</v>
          </cell>
          <cell r="D1583" t="str">
            <v>880022</v>
          </cell>
          <cell r="E1583" t="str">
            <v>دستمزد و مزايا</v>
          </cell>
          <cell r="F1583" t="str">
            <v>حق غذا</v>
          </cell>
          <cell r="G1583" t="str">
            <v>800303</v>
          </cell>
          <cell r="H1583" t="str">
            <v>برنامه ريزي</v>
          </cell>
          <cell r="P1583" t="str">
            <v>230</v>
          </cell>
        </row>
        <row r="1584">
          <cell r="A1584">
            <v>2245</v>
          </cell>
          <cell r="B1584" t="str">
            <v>880022800107</v>
          </cell>
          <cell r="C1584" t="str">
            <v>880</v>
          </cell>
          <cell r="D1584" t="str">
            <v>880022</v>
          </cell>
          <cell r="E1584" t="str">
            <v>دستمزد و مزايا</v>
          </cell>
          <cell r="F1584" t="str">
            <v>حق غذا</v>
          </cell>
          <cell r="G1584" t="str">
            <v>800107</v>
          </cell>
          <cell r="H1584" t="str">
            <v>خط گيج</v>
          </cell>
          <cell r="P1584" t="str">
            <v>224</v>
          </cell>
        </row>
        <row r="1585">
          <cell r="A1585">
            <v>2408</v>
          </cell>
          <cell r="B1585" t="str">
            <v>880022800403</v>
          </cell>
          <cell r="C1585" t="str">
            <v>880</v>
          </cell>
          <cell r="D1585" t="str">
            <v>880022</v>
          </cell>
          <cell r="E1585" t="str">
            <v>دستمزد و مزايا</v>
          </cell>
          <cell r="F1585" t="str">
            <v>حق غذا</v>
          </cell>
          <cell r="G1585" t="str">
            <v>800403</v>
          </cell>
          <cell r="H1585" t="str">
            <v>امو ر اداري</v>
          </cell>
          <cell r="P1585" t="str">
            <v>240</v>
          </cell>
        </row>
        <row r="1586">
          <cell r="A1586">
            <v>2245</v>
          </cell>
          <cell r="B1586" t="str">
            <v>880022800104</v>
          </cell>
          <cell r="C1586" t="str">
            <v>880</v>
          </cell>
          <cell r="D1586" t="str">
            <v>880022</v>
          </cell>
          <cell r="E1586" t="str">
            <v>دستمزد و مزايا</v>
          </cell>
          <cell r="F1586" t="str">
            <v>حق غذا</v>
          </cell>
          <cell r="G1586" t="str">
            <v>800104</v>
          </cell>
          <cell r="H1586" t="str">
            <v>کنترل کيفي</v>
          </cell>
          <cell r="P1586" t="str">
            <v>224</v>
          </cell>
        </row>
        <row r="1587">
          <cell r="A1587">
            <v>2308</v>
          </cell>
          <cell r="B1587" t="str">
            <v>880022800302</v>
          </cell>
          <cell r="C1587" t="str">
            <v>880</v>
          </cell>
          <cell r="D1587" t="str">
            <v>880022</v>
          </cell>
          <cell r="E1587" t="str">
            <v>دستمزد و مزايا</v>
          </cell>
          <cell r="F1587" t="str">
            <v>حق غذا</v>
          </cell>
          <cell r="G1587" t="str">
            <v>800302</v>
          </cell>
          <cell r="H1587" t="str">
            <v>خدمات فني</v>
          </cell>
          <cell r="P1587" t="str">
            <v>230</v>
          </cell>
        </row>
        <row r="1588">
          <cell r="A1588">
            <v>2279</v>
          </cell>
          <cell r="B1588" t="str">
            <v>880022800202</v>
          </cell>
          <cell r="C1588" t="str">
            <v>880</v>
          </cell>
          <cell r="D1588" t="str">
            <v>880022</v>
          </cell>
          <cell r="E1588" t="str">
            <v>دستمزد و مزايا</v>
          </cell>
          <cell r="F1588" t="str">
            <v>حق غذا</v>
          </cell>
          <cell r="G1588" t="str">
            <v>800202</v>
          </cell>
          <cell r="H1588" t="str">
            <v>عمومي ساخت و توليد</v>
          </cell>
          <cell r="P1588" t="str">
            <v>227</v>
          </cell>
        </row>
        <row r="1589">
          <cell r="A1589">
            <v>2408</v>
          </cell>
          <cell r="B1589" t="str">
            <v>880022800400</v>
          </cell>
          <cell r="C1589" t="str">
            <v>880</v>
          </cell>
          <cell r="D1589" t="str">
            <v>880022</v>
          </cell>
          <cell r="E1589" t="str">
            <v>دستمزد و مزايا</v>
          </cell>
          <cell r="F1589" t="str">
            <v>حق غذا</v>
          </cell>
          <cell r="G1589" t="str">
            <v>800400</v>
          </cell>
          <cell r="H1589" t="str">
            <v>امور مالي</v>
          </cell>
          <cell r="P1589" t="str">
            <v>240</v>
          </cell>
        </row>
        <row r="1590">
          <cell r="A1590">
            <v>2308</v>
          </cell>
          <cell r="B1590" t="str">
            <v>880022800304</v>
          </cell>
          <cell r="C1590" t="str">
            <v>880</v>
          </cell>
          <cell r="D1590" t="str">
            <v>880022</v>
          </cell>
          <cell r="E1590" t="str">
            <v>دستمزد و مزايا</v>
          </cell>
          <cell r="F1590" t="str">
            <v>حق غذا</v>
          </cell>
          <cell r="G1590" t="str">
            <v>800304</v>
          </cell>
          <cell r="H1590" t="str">
            <v>تدارکات و تامين قطعات</v>
          </cell>
          <cell r="P1590" t="str">
            <v>230</v>
          </cell>
        </row>
        <row r="1591">
          <cell r="A1591">
            <v>2408</v>
          </cell>
          <cell r="B1591" t="str">
            <v>880022800402</v>
          </cell>
          <cell r="C1591" t="str">
            <v>880</v>
          </cell>
          <cell r="D1591" t="str">
            <v>880022</v>
          </cell>
          <cell r="E1591" t="str">
            <v>دستمزد و مزايا</v>
          </cell>
          <cell r="F1591" t="str">
            <v>حق غذا</v>
          </cell>
          <cell r="G1591" t="str">
            <v>800402</v>
          </cell>
          <cell r="H1591" t="str">
            <v>دفتر تهران</v>
          </cell>
          <cell r="P1591" t="str">
            <v>240</v>
          </cell>
        </row>
        <row r="1592">
          <cell r="A1592">
            <v>2308</v>
          </cell>
          <cell r="B1592" t="str">
            <v>880022800301</v>
          </cell>
          <cell r="C1592" t="str">
            <v>880</v>
          </cell>
          <cell r="D1592" t="str">
            <v>880022</v>
          </cell>
          <cell r="E1592" t="str">
            <v>دستمزد و مزايا</v>
          </cell>
          <cell r="F1592" t="str">
            <v>حق غذا</v>
          </cell>
          <cell r="G1592" t="str">
            <v>800301</v>
          </cell>
          <cell r="H1592" t="str">
            <v>حراست</v>
          </cell>
          <cell r="P1592" t="str">
            <v>230</v>
          </cell>
        </row>
        <row r="1593">
          <cell r="A1593">
            <v>2408</v>
          </cell>
          <cell r="B1593" t="str">
            <v>880022800401</v>
          </cell>
          <cell r="C1593" t="str">
            <v>880</v>
          </cell>
          <cell r="D1593" t="str">
            <v>880022</v>
          </cell>
          <cell r="E1593" t="str">
            <v>دستمزد و مزايا</v>
          </cell>
          <cell r="F1593" t="str">
            <v>حق غذا</v>
          </cell>
          <cell r="G1593" t="str">
            <v>800401</v>
          </cell>
          <cell r="H1593" t="str">
            <v>مديريت</v>
          </cell>
          <cell r="P1593" t="str">
            <v>240</v>
          </cell>
        </row>
        <row r="1594">
          <cell r="A1594">
            <v>2245</v>
          </cell>
          <cell r="B1594" t="str">
            <v>880022800105</v>
          </cell>
          <cell r="C1594" t="str">
            <v>880</v>
          </cell>
          <cell r="D1594" t="str">
            <v>880022</v>
          </cell>
          <cell r="E1594" t="str">
            <v>دستمزد و مزايا</v>
          </cell>
          <cell r="F1594" t="str">
            <v>حق غذا</v>
          </cell>
          <cell r="G1594" t="str">
            <v>800105</v>
          </cell>
          <cell r="H1594" t="str">
            <v>مترولوژي</v>
          </cell>
          <cell r="P1594" t="str">
            <v>224</v>
          </cell>
        </row>
        <row r="1595">
          <cell r="A1595">
            <v>2508</v>
          </cell>
          <cell r="B1595" t="str">
            <v>880022800500</v>
          </cell>
          <cell r="C1595" t="str">
            <v>880</v>
          </cell>
          <cell r="D1595" t="str">
            <v>880022</v>
          </cell>
          <cell r="E1595" t="str">
            <v>دستمزد و مزايا</v>
          </cell>
          <cell r="F1595" t="str">
            <v>حق غذا</v>
          </cell>
          <cell r="G1595" t="str">
            <v>800500</v>
          </cell>
          <cell r="H1595" t="str">
            <v>فروش</v>
          </cell>
          <cell r="P1595" t="str">
            <v>250</v>
          </cell>
        </row>
        <row r="1596">
          <cell r="A1596">
            <v>2245</v>
          </cell>
          <cell r="B1596" t="str">
            <v>880022800101</v>
          </cell>
          <cell r="C1596" t="str">
            <v>880</v>
          </cell>
          <cell r="D1596" t="str">
            <v>880022</v>
          </cell>
          <cell r="E1596" t="str">
            <v>دستمزد و مزايا</v>
          </cell>
          <cell r="F1596" t="str">
            <v>حق غذا</v>
          </cell>
          <cell r="G1596" t="str">
            <v>800101</v>
          </cell>
          <cell r="H1596" t="str">
            <v>تحقيقات مهندسي</v>
          </cell>
          <cell r="P1596" t="str">
            <v>224</v>
          </cell>
        </row>
        <row r="1597">
          <cell r="A1597">
            <v>2308</v>
          </cell>
          <cell r="B1597" t="str">
            <v>880022800305</v>
          </cell>
          <cell r="C1597" t="str">
            <v>880</v>
          </cell>
          <cell r="D1597" t="str">
            <v>880022</v>
          </cell>
          <cell r="E1597" t="str">
            <v>دستمزد و مزايا</v>
          </cell>
          <cell r="F1597" t="str">
            <v>حق غذا</v>
          </cell>
          <cell r="G1597" t="str">
            <v>800305</v>
          </cell>
          <cell r="H1597" t="str">
            <v>طرح و توسعه سيستمها</v>
          </cell>
          <cell r="P1597" t="str">
            <v>230</v>
          </cell>
        </row>
        <row r="1598">
          <cell r="A1598">
            <v>2239</v>
          </cell>
          <cell r="B1598" t="str">
            <v>880022800200</v>
          </cell>
          <cell r="C1598" t="str">
            <v>880</v>
          </cell>
          <cell r="D1598" t="str">
            <v>880022</v>
          </cell>
          <cell r="E1598" t="str">
            <v>دستمزد و مزايا</v>
          </cell>
          <cell r="F1598" t="str">
            <v>حق غذا</v>
          </cell>
          <cell r="G1598" t="str">
            <v>800200</v>
          </cell>
          <cell r="H1598" t="str">
            <v>عمومي مونتاژ</v>
          </cell>
          <cell r="P1598" t="str">
            <v>223</v>
          </cell>
        </row>
        <row r="1599">
          <cell r="A1599">
            <v>2279</v>
          </cell>
          <cell r="B1599" t="str">
            <v>880022800206</v>
          </cell>
          <cell r="C1599" t="str">
            <v>880</v>
          </cell>
          <cell r="D1599" t="str">
            <v>880022</v>
          </cell>
          <cell r="E1599" t="str">
            <v>دستمزد و مزايا</v>
          </cell>
          <cell r="F1599" t="str">
            <v>حق غذا</v>
          </cell>
          <cell r="G1599" t="str">
            <v>800206</v>
          </cell>
          <cell r="H1599" t="str">
            <v>عمومي خط گيج</v>
          </cell>
          <cell r="P1599" t="str">
            <v>227</v>
          </cell>
        </row>
        <row r="1600">
          <cell r="A1600">
            <v>2279</v>
          </cell>
          <cell r="B1600" t="str">
            <v>880022800203</v>
          </cell>
          <cell r="C1600" t="str">
            <v>880</v>
          </cell>
          <cell r="D1600" t="str">
            <v>880022</v>
          </cell>
          <cell r="E1600" t="str">
            <v>دستمزد و مزايا</v>
          </cell>
          <cell r="F1600" t="str">
            <v>حق غذا</v>
          </cell>
          <cell r="G1600" t="str">
            <v>800203</v>
          </cell>
          <cell r="H1600" t="str">
            <v>عمومي کنترل کيفي</v>
          </cell>
          <cell r="P1600" t="str">
            <v>227</v>
          </cell>
        </row>
        <row r="1601">
          <cell r="A1601">
            <v>2245</v>
          </cell>
          <cell r="B1601" t="str">
            <v>880022800102</v>
          </cell>
          <cell r="C1601" t="str">
            <v>880</v>
          </cell>
          <cell r="D1601" t="str">
            <v>880022</v>
          </cell>
          <cell r="E1601" t="str">
            <v>دستمزد و مزايا</v>
          </cell>
          <cell r="F1601" t="str">
            <v>حق غذا</v>
          </cell>
          <cell r="G1601" t="str">
            <v>800102</v>
          </cell>
          <cell r="H1601" t="str">
            <v>عمليات حرارتي و آبکاري</v>
          </cell>
          <cell r="P1601" t="str">
            <v>224</v>
          </cell>
        </row>
        <row r="1602">
          <cell r="A1602">
            <v>2245</v>
          </cell>
          <cell r="B1602" t="str">
            <v>880022800106</v>
          </cell>
          <cell r="C1602" t="str">
            <v>880</v>
          </cell>
          <cell r="D1602" t="str">
            <v>880022</v>
          </cell>
          <cell r="E1602" t="str">
            <v>دستمزد و مزايا</v>
          </cell>
          <cell r="F1602" t="str">
            <v>حق غذا</v>
          </cell>
          <cell r="G1602" t="str">
            <v>800106</v>
          </cell>
          <cell r="H1602" t="str">
            <v>تست مواد وشيمي</v>
          </cell>
          <cell r="P1602" t="str">
            <v>224</v>
          </cell>
        </row>
        <row r="1603">
          <cell r="A1603">
            <v>2279</v>
          </cell>
          <cell r="B1603" t="str">
            <v>880022800201</v>
          </cell>
          <cell r="C1603" t="str">
            <v>880</v>
          </cell>
          <cell r="D1603" t="str">
            <v>880022</v>
          </cell>
          <cell r="E1603" t="str">
            <v>دستمزد و مزايا</v>
          </cell>
          <cell r="F1603" t="str">
            <v>حق غذا</v>
          </cell>
          <cell r="G1603" t="str">
            <v>800201</v>
          </cell>
          <cell r="H1603" t="str">
            <v>عمومي تحقيقات و مهندسي</v>
          </cell>
          <cell r="P1603" t="str">
            <v>227</v>
          </cell>
        </row>
        <row r="1604">
          <cell r="A1604">
            <v>2279</v>
          </cell>
          <cell r="B1604" t="str">
            <v>880023800202</v>
          </cell>
          <cell r="C1604" t="str">
            <v>880</v>
          </cell>
          <cell r="D1604" t="str">
            <v>880023</v>
          </cell>
          <cell r="E1604" t="str">
            <v>دستمزد و مزايا</v>
          </cell>
          <cell r="F1604" t="str">
            <v>حق عضويت دركميته ها</v>
          </cell>
          <cell r="G1604" t="str">
            <v>800202</v>
          </cell>
          <cell r="H1604" t="str">
            <v>عمومي ساخت و توليد</v>
          </cell>
          <cell r="P1604" t="str">
            <v>227</v>
          </cell>
        </row>
        <row r="1605">
          <cell r="A1605">
            <v>2418</v>
          </cell>
          <cell r="B1605" t="str">
            <v>880023800400</v>
          </cell>
          <cell r="C1605" t="str">
            <v>880</v>
          </cell>
          <cell r="D1605" t="str">
            <v>880023</v>
          </cell>
          <cell r="E1605" t="str">
            <v>دستمزد و مزايا</v>
          </cell>
          <cell r="F1605" t="str">
            <v>حق عضويت دركميته ها</v>
          </cell>
          <cell r="G1605" t="str">
            <v>800400</v>
          </cell>
          <cell r="H1605" t="str">
            <v>امور مالي</v>
          </cell>
          <cell r="P1605" t="str">
            <v>241</v>
          </cell>
        </row>
        <row r="1606">
          <cell r="A1606">
            <v>2418</v>
          </cell>
          <cell r="B1606" t="str">
            <v>880023800403</v>
          </cell>
          <cell r="C1606" t="str">
            <v>880</v>
          </cell>
          <cell r="D1606" t="str">
            <v>880023</v>
          </cell>
          <cell r="E1606" t="str">
            <v>دستمزد و مزايا</v>
          </cell>
          <cell r="F1606" t="str">
            <v>حق عضويت دركميته ها</v>
          </cell>
          <cell r="G1606" t="str">
            <v>800403</v>
          </cell>
          <cell r="H1606" t="str">
            <v>امو ر اداري</v>
          </cell>
          <cell r="P1606" t="str">
            <v>241</v>
          </cell>
        </row>
        <row r="1607">
          <cell r="A1607">
            <v>2260</v>
          </cell>
          <cell r="B1607" t="str">
            <v>880023800101</v>
          </cell>
          <cell r="C1607" t="str">
            <v>880</v>
          </cell>
          <cell r="D1607" t="str">
            <v>880023</v>
          </cell>
          <cell r="E1607" t="str">
            <v>دستمزد و مزايا</v>
          </cell>
          <cell r="F1607" t="str">
            <v>حق عضويت دركميته ها</v>
          </cell>
          <cell r="G1607" t="str">
            <v>800101</v>
          </cell>
          <cell r="H1607" t="str">
            <v>تحقيقات مهندسي</v>
          </cell>
          <cell r="P1607" t="str">
            <v>226</v>
          </cell>
        </row>
        <row r="1608">
          <cell r="A1608">
            <v>2279</v>
          </cell>
          <cell r="B1608" t="str">
            <v>880023800201</v>
          </cell>
          <cell r="C1608" t="str">
            <v>880</v>
          </cell>
          <cell r="D1608" t="str">
            <v>880023</v>
          </cell>
          <cell r="E1608" t="str">
            <v>دستمزد و مزايا</v>
          </cell>
          <cell r="F1608" t="str">
            <v>حق عضويت دركميته ها</v>
          </cell>
          <cell r="G1608" t="str">
            <v>800201</v>
          </cell>
          <cell r="H1608" t="str">
            <v>عمومي تحقيقات و مهندسي</v>
          </cell>
          <cell r="P1608" t="str">
            <v>227</v>
          </cell>
        </row>
        <row r="1609">
          <cell r="A1609">
            <v>2300</v>
          </cell>
          <cell r="B1609" t="str">
            <v>880023800302</v>
          </cell>
          <cell r="C1609" t="str">
            <v>880</v>
          </cell>
          <cell r="D1609" t="str">
            <v>880023</v>
          </cell>
          <cell r="E1609" t="str">
            <v>دستمزد و مزايا</v>
          </cell>
          <cell r="F1609" t="str">
            <v>حق عضويت دركميته ها</v>
          </cell>
          <cell r="G1609" t="str">
            <v>800302</v>
          </cell>
          <cell r="H1609" t="str">
            <v>خدمات فني</v>
          </cell>
          <cell r="P1609" t="str">
            <v>230</v>
          </cell>
        </row>
        <row r="1610">
          <cell r="A1610">
            <v>2300</v>
          </cell>
          <cell r="B1610" t="str">
            <v>880023800301</v>
          </cell>
          <cell r="C1610" t="str">
            <v>880</v>
          </cell>
          <cell r="D1610" t="str">
            <v>880023</v>
          </cell>
          <cell r="E1610" t="str">
            <v>دستمزد و مزايا</v>
          </cell>
          <cell r="F1610" t="str">
            <v>حق عضويت دركميته ها</v>
          </cell>
          <cell r="G1610" t="str">
            <v>800301</v>
          </cell>
          <cell r="H1610" t="str">
            <v>حراست</v>
          </cell>
          <cell r="P1610" t="str">
            <v>230</v>
          </cell>
        </row>
        <row r="1611">
          <cell r="A1611">
            <v>2529</v>
          </cell>
          <cell r="B1611" t="str">
            <v>880023800500</v>
          </cell>
          <cell r="C1611" t="str">
            <v>880</v>
          </cell>
          <cell r="D1611" t="str">
            <v>880023</v>
          </cell>
          <cell r="E1611" t="str">
            <v>دستمزد و مزايا</v>
          </cell>
          <cell r="F1611" t="str">
            <v>حق عضويت دركميته ها</v>
          </cell>
          <cell r="G1611" t="str">
            <v>800500</v>
          </cell>
          <cell r="H1611" t="str">
            <v>فروش</v>
          </cell>
          <cell r="P1611" t="str">
            <v>252</v>
          </cell>
        </row>
        <row r="1612">
          <cell r="A1612">
            <v>2239</v>
          </cell>
          <cell r="B1612" t="str">
            <v>880023800200</v>
          </cell>
          <cell r="C1612" t="str">
            <v>880</v>
          </cell>
          <cell r="D1612" t="str">
            <v>880023</v>
          </cell>
          <cell r="E1612" t="str">
            <v>دستمزد و مزايا</v>
          </cell>
          <cell r="F1612" t="str">
            <v>حق عضويت دركميته ها</v>
          </cell>
          <cell r="G1612" t="str">
            <v>800200</v>
          </cell>
          <cell r="H1612" t="str">
            <v>عمومي مونتاژ</v>
          </cell>
          <cell r="P1612" t="str">
            <v>223</v>
          </cell>
        </row>
        <row r="1613">
          <cell r="A1613">
            <v>2279</v>
          </cell>
          <cell r="B1613" t="str">
            <v>880023800203</v>
          </cell>
          <cell r="C1613" t="str">
            <v>880</v>
          </cell>
          <cell r="D1613" t="str">
            <v>880023</v>
          </cell>
          <cell r="E1613" t="str">
            <v>دستمزد و مزايا</v>
          </cell>
          <cell r="F1613" t="str">
            <v>حق عضويت دركميته ها</v>
          </cell>
          <cell r="G1613" t="str">
            <v>800203</v>
          </cell>
          <cell r="H1613" t="str">
            <v>عمومي کنترل کيفي</v>
          </cell>
          <cell r="P1613" t="str">
            <v>227</v>
          </cell>
        </row>
        <row r="1614">
          <cell r="A1614">
            <v>2300</v>
          </cell>
          <cell r="B1614" t="str">
            <v>880023800304</v>
          </cell>
          <cell r="C1614" t="str">
            <v>880</v>
          </cell>
          <cell r="D1614" t="str">
            <v>880023</v>
          </cell>
          <cell r="E1614" t="str">
            <v>دستمزد و مزايا</v>
          </cell>
          <cell r="F1614" t="str">
            <v>حق عضويت دركميته ها</v>
          </cell>
          <cell r="G1614" t="str">
            <v>800304</v>
          </cell>
          <cell r="H1614" t="str">
            <v>تدارکات و تامين قطعات</v>
          </cell>
          <cell r="P1614" t="str">
            <v>230</v>
          </cell>
        </row>
        <row r="1615">
          <cell r="A1615">
            <v>2260</v>
          </cell>
          <cell r="B1615" t="str">
            <v>880023800106</v>
          </cell>
          <cell r="C1615" t="str">
            <v>880</v>
          </cell>
          <cell r="D1615" t="str">
            <v>880023</v>
          </cell>
          <cell r="E1615" t="str">
            <v>دستمزد و مزايا</v>
          </cell>
          <cell r="F1615" t="str">
            <v>حق عضويت دركميته ها</v>
          </cell>
          <cell r="G1615" t="str">
            <v>800106</v>
          </cell>
          <cell r="H1615" t="str">
            <v>تست مواد وشيمي</v>
          </cell>
          <cell r="P1615" t="str">
            <v>226</v>
          </cell>
        </row>
        <row r="1616">
          <cell r="A1616">
            <v>2260</v>
          </cell>
          <cell r="B1616" t="str">
            <v>880023800104</v>
          </cell>
          <cell r="C1616" t="str">
            <v>880</v>
          </cell>
          <cell r="D1616" t="str">
            <v>880023</v>
          </cell>
          <cell r="E1616" t="str">
            <v>دستمزد و مزايا</v>
          </cell>
          <cell r="F1616" t="str">
            <v>حق عضويت دركميته ها</v>
          </cell>
          <cell r="G1616" t="str">
            <v>800104</v>
          </cell>
          <cell r="H1616" t="str">
            <v>کنترل کيفي</v>
          </cell>
          <cell r="P1616" t="str">
            <v>226</v>
          </cell>
        </row>
        <row r="1617">
          <cell r="A1617">
            <v>2260</v>
          </cell>
          <cell r="B1617" t="str">
            <v>880023800107</v>
          </cell>
          <cell r="C1617" t="str">
            <v>880</v>
          </cell>
          <cell r="D1617" t="str">
            <v>880023</v>
          </cell>
          <cell r="E1617" t="str">
            <v>دستمزد و مزايا</v>
          </cell>
          <cell r="F1617" t="str">
            <v>حق عضويت دركميته ها</v>
          </cell>
          <cell r="G1617" t="str">
            <v>800107</v>
          </cell>
          <cell r="H1617" t="str">
            <v>خط گيج</v>
          </cell>
          <cell r="P1617" t="str">
            <v>226</v>
          </cell>
        </row>
        <row r="1618">
          <cell r="A1618">
            <v>2418</v>
          </cell>
          <cell r="B1618" t="str">
            <v>880023800401</v>
          </cell>
          <cell r="C1618" t="str">
            <v>880</v>
          </cell>
          <cell r="D1618" t="str">
            <v>880023</v>
          </cell>
          <cell r="E1618" t="str">
            <v>دستمزد و مزايا</v>
          </cell>
          <cell r="F1618" t="str">
            <v>حق عضويت دركميته ها</v>
          </cell>
          <cell r="G1618" t="str">
            <v>800401</v>
          </cell>
          <cell r="H1618" t="str">
            <v>مديريت</v>
          </cell>
          <cell r="P1618" t="str">
            <v>241</v>
          </cell>
        </row>
        <row r="1619">
          <cell r="A1619">
            <v>2300</v>
          </cell>
          <cell r="B1619" t="str">
            <v>880023800303</v>
          </cell>
          <cell r="C1619" t="str">
            <v>880</v>
          </cell>
          <cell r="D1619" t="str">
            <v>880023</v>
          </cell>
          <cell r="E1619" t="str">
            <v>دستمزد و مزايا</v>
          </cell>
          <cell r="F1619" t="str">
            <v>حق عضويت دركميته ها</v>
          </cell>
          <cell r="G1619" t="str">
            <v>800303</v>
          </cell>
          <cell r="H1619" t="str">
            <v>برنامه ريزي</v>
          </cell>
          <cell r="P1619" t="str">
            <v>230</v>
          </cell>
        </row>
        <row r="1620">
          <cell r="A1620">
            <v>2429</v>
          </cell>
          <cell r="B1620" t="str">
            <v>880024800403</v>
          </cell>
          <cell r="C1620" t="str">
            <v>880</v>
          </cell>
          <cell r="D1620" t="str">
            <v>880024</v>
          </cell>
          <cell r="E1620" t="str">
            <v>دستمزد و مزايا</v>
          </cell>
          <cell r="F1620" t="str">
            <v>هزينه مهدكودك</v>
          </cell>
          <cell r="G1620" t="str">
            <v>800403</v>
          </cell>
          <cell r="H1620" t="str">
            <v>امو ر اداري</v>
          </cell>
          <cell r="P1620" t="str">
            <v>242</v>
          </cell>
        </row>
        <row r="1621">
          <cell r="A1621">
            <v>2220</v>
          </cell>
          <cell r="B1621" t="str">
            <v>880025800100</v>
          </cell>
          <cell r="C1621" t="str">
            <v>880</v>
          </cell>
          <cell r="D1621" t="str">
            <v>880025</v>
          </cell>
          <cell r="E1621" t="str">
            <v>دستمزد و مزايا</v>
          </cell>
          <cell r="F1621" t="str">
            <v>كارگران موقت</v>
          </cell>
          <cell r="G1621" t="str">
            <v>800100</v>
          </cell>
          <cell r="H1621" t="str">
            <v>مونتاژ</v>
          </cell>
          <cell r="P1621" t="str">
            <v>222</v>
          </cell>
        </row>
        <row r="1622">
          <cell r="A1622">
            <v>2240</v>
          </cell>
          <cell r="B1622" t="str">
            <v>880025800103</v>
          </cell>
          <cell r="C1622" t="str">
            <v>880</v>
          </cell>
          <cell r="D1622" t="str">
            <v>880025</v>
          </cell>
          <cell r="E1622" t="str">
            <v>دستمزد و مزايا</v>
          </cell>
          <cell r="F1622" t="str">
            <v>كارگران موقت</v>
          </cell>
          <cell r="G1622" t="str">
            <v>800103</v>
          </cell>
          <cell r="H1622" t="str">
            <v>مرکز ساخت و توليد</v>
          </cell>
          <cell r="P1622" t="str">
            <v>224</v>
          </cell>
        </row>
        <row r="1623">
          <cell r="A1623">
            <v>2330</v>
          </cell>
          <cell r="B1623" t="str">
            <v>880025800303</v>
          </cell>
          <cell r="C1623" t="str">
            <v>880</v>
          </cell>
          <cell r="D1623" t="str">
            <v>880025</v>
          </cell>
          <cell r="E1623" t="str">
            <v>دستمزد و مزايا</v>
          </cell>
          <cell r="F1623" t="str">
            <v>كارگران موقت</v>
          </cell>
          <cell r="G1623" t="str">
            <v>800303</v>
          </cell>
          <cell r="H1623" t="str">
            <v>برنامه ريزي</v>
          </cell>
          <cell r="P1623" t="str">
            <v>233</v>
          </cell>
        </row>
        <row r="1624">
          <cell r="A1624">
            <v>2240</v>
          </cell>
          <cell r="B1624" t="str">
            <v>880025800102</v>
          </cell>
          <cell r="C1624" t="str">
            <v>880</v>
          </cell>
          <cell r="D1624" t="str">
            <v>880025</v>
          </cell>
          <cell r="E1624" t="str">
            <v>دستمزد و مزايا</v>
          </cell>
          <cell r="F1624" t="str">
            <v>كارگران موقت</v>
          </cell>
          <cell r="G1624" t="str">
            <v>800102</v>
          </cell>
          <cell r="H1624" t="str">
            <v>عمليات حرارتي و آبکاري</v>
          </cell>
          <cell r="P1624" t="str">
            <v>224</v>
          </cell>
        </row>
        <row r="1625">
          <cell r="A1625">
            <v>2240</v>
          </cell>
          <cell r="B1625" t="str">
            <v>880025800104</v>
          </cell>
          <cell r="C1625" t="str">
            <v>880</v>
          </cell>
          <cell r="D1625" t="str">
            <v>880025</v>
          </cell>
          <cell r="E1625" t="str">
            <v>دستمزد و مزايا</v>
          </cell>
          <cell r="F1625" t="str">
            <v>كارگران موقت</v>
          </cell>
          <cell r="G1625" t="str">
            <v>800104</v>
          </cell>
          <cell r="H1625" t="str">
            <v>کنترل کيفي</v>
          </cell>
          <cell r="P1625" t="str">
            <v>224</v>
          </cell>
        </row>
        <row r="1626">
          <cell r="A1626">
            <v>2330</v>
          </cell>
          <cell r="B1626" t="str">
            <v>880025800304</v>
          </cell>
          <cell r="C1626" t="str">
            <v>880</v>
          </cell>
          <cell r="D1626" t="str">
            <v>880025</v>
          </cell>
          <cell r="E1626" t="str">
            <v>دستمزد و مزايا</v>
          </cell>
          <cell r="F1626" t="str">
            <v>كارگران موقت</v>
          </cell>
          <cell r="G1626" t="str">
            <v>800304</v>
          </cell>
          <cell r="H1626" t="str">
            <v>تدارکات و تامين قطعات</v>
          </cell>
          <cell r="P1626" t="str">
            <v>233</v>
          </cell>
        </row>
        <row r="1627">
          <cell r="A1627">
            <v>2330</v>
          </cell>
          <cell r="B1627" t="str">
            <v>880025800302</v>
          </cell>
          <cell r="C1627" t="str">
            <v>880</v>
          </cell>
          <cell r="D1627" t="str">
            <v>880025</v>
          </cell>
          <cell r="E1627" t="str">
            <v>دستمزد و مزايا</v>
          </cell>
          <cell r="F1627" t="str">
            <v>كارگران موقت</v>
          </cell>
          <cell r="G1627" t="str">
            <v>800302</v>
          </cell>
          <cell r="H1627" t="str">
            <v>خدمات فني</v>
          </cell>
          <cell r="P1627" t="str">
            <v>233</v>
          </cell>
        </row>
        <row r="1628">
          <cell r="A1628">
            <v>2260</v>
          </cell>
          <cell r="B1628" t="str">
            <v>880025800101</v>
          </cell>
          <cell r="C1628" t="str">
            <v>880</v>
          </cell>
          <cell r="D1628" t="str">
            <v>880025</v>
          </cell>
          <cell r="E1628" t="str">
            <v>دستمزد و مزايا</v>
          </cell>
          <cell r="F1628" t="str">
            <v>كارگران موقت</v>
          </cell>
          <cell r="G1628" t="str">
            <v>800101</v>
          </cell>
          <cell r="H1628" t="str">
            <v>تحقيقات مهندسي</v>
          </cell>
          <cell r="P1628" t="str">
            <v>226</v>
          </cell>
        </row>
        <row r="1629">
          <cell r="A1629">
            <v>2330</v>
          </cell>
          <cell r="B1629" t="str">
            <v>880025800301</v>
          </cell>
          <cell r="C1629" t="str">
            <v>880</v>
          </cell>
          <cell r="D1629" t="str">
            <v>880025</v>
          </cell>
          <cell r="E1629" t="str">
            <v>دستمزد و مزايا</v>
          </cell>
          <cell r="F1629" t="str">
            <v>كارگران موقت</v>
          </cell>
          <cell r="G1629" t="str">
            <v>800301</v>
          </cell>
          <cell r="H1629" t="str">
            <v>حراست</v>
          </cell>
          <cell r="P1629" t="str">
            <v>233</v>
          </cell>
        </row>
        <row r="1630">
          <cell r="A1630">
            <v>2500</v>
          </cell>
          <cell r="B1630" t="str">
            <v>880025800500</v>
          </cell>
          <cell r="C1630" t="str">
            <v>880</v>
          </cell>
          <cell r="D1630" t="str">
            <v>880025</v>
          </cell>
          <cell r="E1630" t="str">
            <v>دستمزد و مزايا</v>
          </cell>
          <cell r="F1630" t="str">
            <v>كارگران موقت</v>
          </cell>
          <cell r="G1630" t="str">
            <v>800500</v>
          </cell>
          <cell r="H1630" t="str">
            <v>فروش</v>
          </cell>
          <cell r="P1630" t="str">
            <v>250</v>
          </cell>
        </row>
        <row r="1631">
          <cell r="A1631">
            <v>2418</v>
          </cell>
          <cell r="B1631" t="str">
            <v>880026800401</v>
          </cell>
          <cell r="C1631" t="str">
            <v>880</v>
          </cell>
          <cell r="D1631" t="str">
            <v>880026</v>
          </cell>
          <cell r="E1631" t="str">
            <v>دستمزد و مزايا</v>
          </cell>
          <cell r="F1631" t="str">
            <v>حق حضور هيئت مديره غير موظف در جلسات</v>
          </cell>
          <cell r="G1631" t="str">
            <v>800401</v>
          </cell>
          <cell r="H1631" t="str">
            <v>مديريت</v>
          </cell>
          <cell r="P1631" t="str">
            <v>241</v>
          </cell>
        </row>
        <row r="1632">
          <cell r="A1632">
            <v>2260</v>
          </cell>
          <cell r="B1632" t="str">
            <v>880027800103</v>
          </cell>
          <cell r="C1632" t="str">
            <v>880</v>
          </cell>
          <cell r="D1632" t="str">
            <v>880027</v>
          </cell>
          <cell r="E1632" t="str">
            <v>دستمزد و مزايا</v>
          </cell>
          <cell r="F1632" t="str">
            <v>سرمايه گذاري كاركنان سايپا (سهم شركت)</v>
          </cell>
          <cell r="G1632" t="str">
            <v>800103</v>
          </cell>
          <cell r="H1632" t="str">
            <v>مرکز ساخت و توليد</v>
          </cell>
          <cell r="P1632" t="str">
            <v>226</v>
          </cell>
        </row>
        <row r="1633">
          <cell r="A1633">
            <v>2220</v>
          </cell>
          <cell r="B1633" t="str">
            <v>880027800100</v>
          </cell>
          <cell r="C1633" t="str">
            <v>880</v>
          </cell>
          <cell r="D1633" t="str">
            <v>880027</v>
          </cell>
          <cell r="E1633" t="str">
            <v>دستمزد و مزايا</v>
          </cell>
          <cell r="F1633" t="str">
            <v>سرمايه گذاري كاركنان سايپا (سهم شركت)</v>
          </cell>
          <cell r="G1633" t="str">
            <v>800100</v>
          </cell>
          <cell r="H1633" t="str">
            <v>مونتاژ</v>
          </cell>
          <cell r="P1633" t="str">
            <v>222</v>
          </cell>
        </row>
        <row r="1634">
          <cell r="A1634">
            <v>2403</v>
          </cell>
          <cell r="B1634" t="str">
            <v>880027800403</v>
          </cell>
          <cell r="C1634" t="str">
            <v>880</v>
          </cell>
          <cell r="D1634" t="str">
            <v>880027</v>
          </cell>
          <cell r="E1634" t="str">
            <v>دستمزد و مزايا</v>
          </cell>
          <cell r="F1634" t="str">
            <v>سرمايه گذاري كاركنان سايپا (سهم شركت)</v>
          </cell>
          <cell r="G1634" t="str">
            <v>800403</v>
          </cell>
          <cell r="H1634" t="str">
            <v>امو ر اداري</v>
          </cell>
          <cell r="P1634" t="str">
            <v>240</v>
          </cell>
        </row>
        <row r="1635">
          <cell r="A1635">
            <v>2300</v>
          </cell>
          <cell r="B1635" t="str">
            <v>880027800302</v>
          </cell>
          <cell r="C1635" t="str">
            <v>880</v>
          </cell>
          <cell r="D1635" t="str">
            <v>880027</v>
          </cell>
          <cell r="E1635" t="str">
            <v>دستمزد و مزايا</v>
          </cell>
          <cell r="F1635" t="str">
            <v>سرمايه گذاري كاركنان سايپا (سهم شركت)</v>
          </cell>
          <cell r="G1635" t="str">
            <v>800302</v>
          </cell>
          <cell r="H1635" t="str">
            <v>خدمات فني</v>
          </cell>
          <cell r="P1635" t="str">
            <v>230</v>
          </cell>
        </row>
        <row r="1636">
          <cell r="A1636">
            <v>2403</v>
          </cell>
          <cell r="B1636" t="str">
            <v>880027800400</v>
          </cell>
          <cell r="C1636" t="str">
            <v>880</v>
          </cell>
          <cell r="D1636" t="str">
            <v>880027</v>
          </cell>
          <cell r="E1636" t="str">
            <v>دستمزد و مزايا</v>
          </cell>
          <cell r="F1636" t="str">
            <v>سرمايه گذاري كاركنان سايپا (سهم شركت)</v>
          </cell>
          <cell r="G1636" t="str">
            <v>800400</v>
          </cell>
          <cell r="H1636" t="str">
            <v>امور مالي</v>
          </cell>
          <cell r="P1636" t="str">
            <v>240</v>
          </cell>
        </row>
        <row r="1637">
          <cell r="A1637">
            <v>2260</v>
          </cell>
          <cell r="B1637" t="str">
            <v>880027800104</v>
          </cell>
          <cell r="C1637" t="str">
            <v>880</v>
          </cell>
          <cell r="D1637" t="str">
            <v>880027</v>
          </cell>
          <cell r="E1637" t="str">
            <v>دستمزد و مزايا</v>
          </cell>
          <cell r="F1637" t="str">
            <v>سرمايه گذاري كاركنان سايپا (سهم شركت)</v>
          </cell>
          <cell r="G1637" t="str">
            <v>800104</v>
          </cell>
          <cell r="H1637" t="str">
            <v>کنترل کيفي</v>
          </cell>
          <cell r="P1637" t="str">
            <v>226</v>
          </cell>
        </row>
        <row r="1638">
          <cell r="A1638">
            <v>2300</v>
          </cell>
          <cell r="B1638" t="str">
            <v>880027800303</v>
          </cell>
          <cell r="C1638" t="str">
            <v>880</v>
          </cell>
          <cell r="D1638" t="str">
            <v>880027</v>
          </cell>
          <cell r="E1638" t="str">
            <v>دستمزد و مزايا</v>
          </cell>
          <cell r="F1638" t="str">
            <v>سرمايه گذاري كاركنان سايپا (سهم شركت)</v>
          </cell>
          <cell r="G1638" t="str">
            <v>800303</v>
          </cell>
          <cell r="H1638" t="str">
            <v>برنامه ريزي</v>
          </cell>
          <cell r="P1638" t="str">
            <v>230</v>
          </cell>
        </row>
        <row r="1639">
          <cell r="A1639">
            <v>2279</v>
          </cell>
          <cell r="B1639" t="str">
            <v>880027800202</v>
          </cell>
          <cell r="C1639" t="str">
            <v>880</v>
          </cell>
          <cell r="D1639" t="str">
            <v>880027</v>
          </cell>
          <cell r="E1639" t="str">
            <v>دستمزد و مزايا</v>
          </cell>
          <cell r="F1639" t="str">
            <v>سرمايه گذاري كاركنان سايپا (سهم شركت)</v>
          </cell>
          <cell r="G1639" t="str">
            <v>800202</v>
          </cell>
          <cell r="H1639" t="str">
            <v>عمومي ساخت و توليد</v>
          </cell>
          <cell r="P1639" t="str">
            <v>227</v>
          </cell>
        </row>
        <row r="1640">
          <cell r="A1640">
            <v>2503</v>
          </cell>
          <cell r="B1640" t="str">
            <v>880027800500</v>
          </cell>
          <cell r="C1640" t="str">
            <v>880</v>
          </cell>
          <cell r="D1640" t="str">
            <v>880027</v>
          </cell>
          <cell r="E1640" t="str">
            <v>دستمزد و مزايا</v>
          </cell>
          <cell r="F1640" t="str">
            <v>سرمايه گذاري كاركنان سايپا (سهم شركت)</v>
          </cell>
          <cell r="G1640" t="str">
            <v>800500</v>
          </cell>
          <cell r="H1640" t="str">
            <v>فروش</v>
          </cell>
          <cell r="P1640" t="str">
            <v>250</v>
          </cell>
        </row>
        <row r="1641">
          <cell r="A1641">
            <v>2260</v>
          </cell>
          <cell r="B1641" t="str">
            <v>880027800107</v>
          </cell>
          <cell r="C1641" t="str">
            <v>880</v>
          </cell>
          <cell r="D1641" t="str">
            <v>880027</v>
          </cell>
          <cell r="E1641" t="str">
            <v>دستمزد و مزايا</v>
          </cell>
          <cell r="F1641" t="str">
            <v>سرمايه گذاري كاركنان سايپا (سهم شركت)</v>
          </cell>
          <cell r="G1641" t="str">
            <v>800107</v>
          </cell>
          <cell r="H1641" t="str">
            <v>خط گيج</v>
          </cell>
          <cell r="P1641" t="str">
            <v>226</v>
          </cell>
        </row>
        <row r="1642">
          <cell r="A1642">
            <v>2403</v>
          </cell>
          <cell r="B1642" t="str">
            <v>880027800402</v>
          </cell>
          <cell r="C1642" t="str">
            <v>880</v>
          </cell>
          <cell r="D1642" t="str">
            <v>880027</v>
          </cell>
          <cell r="E1642" t="str">
            <v>دستمزد و مزايا</v>
          </cell>
          <cell r="F1642" t="str">
            <v>سرمايه گذاري كاركنان سايپا (سهم شركت)</v>
          </cell>
          <cell r="G1642" t="str">
            <v>800402</v>
          </cell>
          <cell r="H1642" t="str">
            <v>دفتر تهران</v>
          </cell>
          <cell r="P1642" t="str">
            <v>240</v>
          </cell>
        </row>
        <row r="1643">
          <cell r="A1643">
            <v>2279</v>
          </cell>
          <cell r="B1643" t="str">
            <v>880027800203</v>
          </cell>
          <cell r="C1643" t="str">
            <v>880</v>
          </cell>
          <cell r="D1643" t="str">
            <v>880027</v>
          </cell>
          <cell r="E1643" t="str">
            <v>دستمزد و مزايا</v>
          </cell>
          <cell r="F1643" t="str">
            <v>سرمايه گذاري كاركنان سايپا (سهم شركت)</v>
          </cell>
          <cell r="G1643" t="str">
            <v>800203</v>
          </cell>
          <cell r="H1643" t="str">
            <v>عمومي کنترل کيفي</v>
          </cell>
          <cell r="P1643" t="str">
            <v>227</v>
          </cell>
        </row>
        <row r="1644">
          <cell r="A1644">
            <v>2300</v>
          </cell>
          <cell r="B1644" t="str">
            <v>880027800304</v>
          </cell>
          <cell r="C1644" t="str">
            <v>880</v>
          </cell>
          <cell r="D1644" t="str">
            <v>880027</v>
          </cell>
          <cell r="E1644" t="str">
            <v>دستمزد و مزايا</v>
          </cell>
          <cell r="F1644" t="str">
            <v>سرمايه گذاري كاركنان سايپا (سهم شركت)</v>
          </cell>
          <cell r="G1644" t="str">
            <v>800304</v>
          </cell>
          <cell r="H1644" t="str">
            <v>تدارکات و تامين قطعات</v>
          </cell>
          <cell r="P1644" t="str">
            <v>230</v>
          </cell>
        </row>
        <row r="1645">
          <cell r="A1645">
            <v>2300</v>
          </cell>
          <cell r="B1645" t="str">
            <v>880027800301</v>
          </cell>
          <cell r="C1645" t="str">
            <v>880</v>
          </cell>
          <cell r="D1645" t="str">
            <v>880027</v>
          </cell>
          <cell r="E1645" t="str">
            <v>دستمزد و مزايا</v>
          </cell>
          <cell r="F1645" t="str">
            <v>سرمايه گذاري كاركنان سايپا (سهم شركت)</v>
          </cell>
          <cell r="G1645" t="str">
            <v>800301</v>
          </cell>
          <cell r="H1645" t="str">
            <v>حراست</v>
          </cell>
          <cell r="P1645" t="str">
            <v>230</v>
          </cell>
        </row>
        <row r="1646">
          <cell r="A1646">
            <v>2260</v>
          </cell>
          <cell r="B1646" t="str">
            <v>880027800105</v>
          </cell>
          <cell r="C1646" t="str">
            <v>880</v>
          </cell>
          <cell r="D1646" t="str">
            <v>880027</v>
          </cell>
          <cell r="E1646" t="str">
            <v>دستمزد و مزايا</v>
          </cell>
          <cell r="F1646" t="str">
            <v>سرمايه گذاري كاركنان سايپا (سهم شركت)</v>
          </cell>
          <cell r="G1646" t="str">
            <v>800105</v>
          </cell>
          <cell r="H1646" t="str">
            <v>مترولوژي</v>
          </cell>
          <cell r="P1646" t="str">
            <v>226</v>
          </cell>
        </row>
        <row r="1647">
          <cell r="A1647">
            <v>2300</v>
          </cell>
          <cell r="B1647" t="str">
            <v>880027800305</v>
          </cell>
          <cell r="C1647" t="str">
            <v>880</v>
          </cell>
          <cell r="D1647" t="str">
            <v>880027</v>
          </cell>
          <cell r="E1647" t="str">
            <v>دستمزد و مزايا</v>
          </cell>
          <cell r="F1647" t="str">
            <v>سرمايه گذاري كاركنان سايپا (سهم شركت)</v>
          </cell>
          <cell r="G1647" t="str">
            <v>800305</v>
          </cell>
          <cell r="H1647" t="str">
            <v>طرح و توسعه سيستمها</v>
          </cell>
          <cell r="P1647" t="str">
            <v>230</v>
          </cell>
        </row>
        <row r="1648">
          <cell r="A1648">
            <v>2279</v>
          </cell>
          <cell r="B1648" t="str">
            <v>880027800206</v>
          </cell>
          <cell r="C1648" t="str">
            <v>880</v>
          </cell>
          <cell r="D1648" t="str">
            <v>880027</v>
          </cell>
          <cell r="E1648" t="str">
            <v>دستمزد و مزايا</v>
          </cell>
          <cell r="F1648" t="str">
            <v>سرمايه گذاري كاركنان سايپا (سهم شركت)</v>
          </cell>
          <cell r="G1648" t="str">
            <v>800206</v>
          </cell>
          <cell r="H1648" t="str">
            <v>عمومي خط گيج</v>
          </cell>
          <cell r="P1648" t="str">
            <v>227</v>
          </cell>
        </row>
        <row r="1649">
          <cell r="A1649">
            <v>2403</v>
          </cell>
          <cell r="B1649" t="str">
            <v>880027800401</v>
          </cell>
          <cell r="C1649" t="str">
            <v>880</v>
          </cell>
          <cell r="D1649" t="str">
            <v>880027</v>
          </cell>
          <cell r="E1649" t="str">
            <v>دستمزد و مزايا</v>
          </cell>
          <cell r="F1649" t="str">
            <v>سرمايه گذاري كاركنان سايپا (سهم شركت)</v>
          </cell>
          <cell r="G1649" t="str">
            <v>800401</v>
          </cell>
          <cell r="H1649" t="str">
            <v>مديريت</v>
          </cell>
          <cell r="P1649" t="str">
            <v>240</v>
          </cell>
        </row>
        <row r="1650">
          <cell r="A1650">
            <v>2239</v>
          </cell>
          <cell r="B1650" t="str">
            <v>880027800200</v>
          </cell>
          <cell r="C1650" t="str">
            <v>880</v>
          </cell>
          <cell r="D1650" t="str">
            <v>880027</v>
          </cell>
          <cell r="E1650" t="str">
            <v>دستمزد و مزايا</v>
          </cell>
          <cell r="F1650" t="str">
            <v>سرمايه گذاري كاركنان سايپا (سهم شركت)</v>
          </cell>
          <cell r="G1650" t="str">
            <v>800200</v>
          </cell>
          <cell r="H1650" t="str">
            <v>عمومي مونتاژ</v>
          </cell>
          <cell r="P1650" t="str">
            <v>223</v>
          </cell>
        </row>
        <row r="1651">
          <cell r="A1651">
            <v>2260</v>
          </cell>
          <cell r="B1651" t="str">
            <v>880027800101</v>
          </cell>
          <cell r="C1651" t="str">
            <v>880</v>
          </cell>
          <cell r="D1651" t="str">
            <v>880027</v>
          </cell>
          <cell r="E1651" t="str">
            <v>دستمزد و مزايا</v>
          </cell>
          <cell r="F1651" t="str">
            <v>سرمايه گذاري كاركنان سايپا (سهم شركت)</v>
          </cell>
          <cell r="G1651" t="str">
            <v>800101</v>
          </cell>
          <cell r="H1651" t="str">
            <v>تحقيقات مهندسي</v>
          </cell>
          <cell r="P1651" t="str">
            <v>226</v>
          </cell>
        </row>
        <row r="1652">
          <cell r="A1652">
            <v>2260</v>
          </cell>
          <cell r="B1652" t="str">
            <v>880027800106</v>
          </cell>
          <cell r="C1652" t="str">
            <v>880</v>
          </cell>
          <cell r="D1652" t="str">
            <v>880027</v>
          </cell>
          <cell r="E1652" t="str">
            <v>دستمزد و مزايا</v>
          </cell>
          <cell r="F1652" t="str">
            <v>سرمايه گذاري كاركنان سايپا (سهم شركت)</v>
          </cell>
          <cell r="G1652" t="str">
            <v>800106</v>
          </cell>
          <cell r="H1652" t="str">
            <v>تست مواد وشيمي</v>
          </cell>
          <cell r="P1652" t="str">
            <v>226</v>
          </cell>
        </row>
        <row r="1653">
          <cell r="A1653">
            <v>2239</v>
          </cell>
          <cell r="B1653" t="str">
            <v>881001800100</v>
          </cell>
          <cell r="C1653" t="str">
            <v>881</v>
          </cell>
          <cell r="D1653" t="str">
            <v>881001</v>
          </cell>
          <cell r="E1653" t="str">
            <v>هزينه هاي كاركنان</v>
          </cell>
          <cell r="F1653" t="str">
            <v>كمك هزينه تحصيلي</v>
          </cell>
          <cell r="G1653" t="str">
            <v>800100</v>
          </cell>
          <cell r="H1653" t="str">
            <v>مونتاژ</v>
          </cell>
          <cell r="P1653" t="str">
            <v>223</v>
          </cell>
        </row>
        <row r="1654">
          <cell r="A1654">
            <v>2403</v>
          </cell>
          <cell r="B1654" t="str">
            <v>881001800403</v>
          </cell>
          <cell r="C1654" t="str">
            <v>881</v>
          </cell>
          <cell r="D1654" t="str">
            <v>881001</v>
          </cell>
          <cell r="E1654" t="str">
            <v>هزينه هاي كاركنان</v>
          </cell>
          <cell r="F1654" t="str">
            <v>كمك هزينه تحصيلي</v>
          </cell>
          <cell r="G1654" t="str">
            <v>800403</v>
          </cell>
          <cell r="H1654" t="str">
            <v>امو ر اداري</v>
          </cell>
          <cell r="P1654" t="str">
            <v>240</v>
          </cell>
        </row>
        <row r="1655">
          <cell r="A1655">
            <v>2279</v>
          </cell>
          <cell r="B1655" t="str">
            <v>881001800103</v>
          </cell>
          <cell r="C1655" t="str">
            <v>881</v>
          </cell>
          <cell r="D1655" t="str">
            <v>881001</v>
          </cell>
          <cell r="E1655" t="str">
            <v>هزينه هاي كاركنان</v>
          </cell>
          <cell r="F1655" t="str">
            <v>كمك هزينه تحصيلي</v>
          </cell>
          <cell r="G1655" t="str">
            <v>800103</v>
          </cell>
          <cell r="H1655" t="str">
            <v>مرکز ساخت و توليد</v>
          </cell>
          <cell r="P1655" t="str">
            <v>227</v>
          </cell>
        </row>
        <row r="1656">
          <cell r="A1656">
            <v>2309</v>
          </cell>
          <cell r="B1656" t="str">
            <v>881001800303</v>
          </cell>
          <cell r="C1656" t="str">
            <v>881</v>
          </cell>
          <cell r="D1656" t="str">
            <v>881001</v>
          </cell>
          <cell r="E1656" t="str">
            <v>هزينه هاي كاركنان</v>
          </cell>
          <cell r="F1656" t="str">
            <v>كمك هزينه تحصيلي</v>
          </cell>
          <cell r="G1656" t="str">
            <v>800303</v>
          </cell>
          <cell r="H1656" t="str">
            <v>برنامه ريزي</v>
          </cell>
          <cell r="P1656" t="str">
            <v>230</v>
          </cell>
        </row>
        <row r="1657">
          <cell r="A1657">
            <v>2279</v>
          </cell>
          <cell r="B1657" t="str">
            <v>881001800202</v>
          </cell>
          <cell r="C1657" t="str">
            <v>881</v>
          </cell>
          <cell r="D1657" t="str">
            <v>881001</v>
          </cell>
          <cell r="E1657" t="str">
            <v>هزينه هاي كاركنان</v>
          </cell>
          <cell r="F1657" t="str">
            <v>كمك هزينه تحصيلي</v>
          </cell>
          <cell r="G1657" t="str">
            <v>800202</v>
          </cell>
          <cell r="H1657" t="str">
            <v>عمومي ساخت و توليد</v>
          </cell>
          <cell r="P1657" t="str">
            <v>227</v>
          </cell>
        </row>
        <row r="1658">
          <cell r="A1658">
            <v>2279</v>
          </cell>
          <cell r="B1658" t="str">
            <v>881001800104</v>
          </cell>
          <cell r="C1658" t="str">
            <v>881</v>
          </cell>
          <cell r="D1658" t="str">
            <v>881001</v>
          </cell>
          <cell r="E1658" t="str">
            <v>هزينه هاي كاركنان</v>
          </cell>
          <cell r="F1658" t="str">
            <v>كمك هزينه تحصيلي</v>
          </cell>
          <cell r="G1658" t="str">
            <v>800104</v>
          </cell>
          <cell r="H1658" t="str">
            <v>کنترل کيفي</v>
          </cell>
          <cell r="P1658" t="str">
            <v>227</v>
          </cell>
        </row>
        <row r="1659">
          <cell r="A1659">
            <v>2279</v>
          </cell>
          <cell r="B1659" t="str">
            <v>881001800107</v>
          </cell>
          <cell r="C1659" t="str">
            <v>881</v>
          </cell>
          <cell r="D1659" t="str">
            <v>881001</v>
          </cell>
          <cell r="E1659" t="str">
            <v>هزينه هاي كاركنان</v>
          </cell>
          <cell r="F1659" t="str">
            <v>كمك هزينه تحصيلي</v>
          </cell>
          <cell r="G1659" t="str">
            <v>800107</v>
          </cell>
          <cell r="H1659" t="str">
            <v>خط گيج</v>
          </cell>
          <cell r="P1659" t="str">
            <v>227</v>
          </cell>
        </row>
        <row r="1660">
          <cell r="A1660">
            <v>2309</v>
          </cell>
          <cell r="B1660" t="str">
            <v>881001800302</v>
          </cell>
          <cell r="C1660" t="str">
            <v>881</v>
          </cell>
          <cell r="D1660" t="str">
            <v>881001</v>
          </cell>
          <cell r="E1660" t="str">
            <v>هزينه هاي كاركنان</v>
          </cell>
          <cell r="F1660" t="str">
            <v>كمك هزينه تحصيلي</v>
          </cell>
          <cell r="G1660" t="str">
            <v>800302</v>
          </cell>
          <cell r="H1660" t="str">
            <v>خدمات فني</v>
          </cell>
          <cell r="P1660" t="str">
            <v>230</v>
          </cell>
        </row>
        <row r="1661">
          <cell r="A1661">
            <v>2309</v>
          </cell>
          <cell r="B1661" t="str">
            <v>881001800304</v>
          </cell>
          <cell r="C1661" t="str">
            <v>881</v>
          </cell>
          <cell r="D1661" t="str">
            <v>881001</v>
          </cell>
          <cell r="E1661" t="str">
            <v>هزينه هاي كاركنان</v>
          </cell>
          <cell r="F1661" t="str">
            <v>كمك هزينه تحصيلي</v>
          </cell>
          <cell r="G1661" t="str">
            <v>800304</v>
          </cell>
          <cell r="H1661" t="str">
            <v>تدارکات و تامين قطعات</v>
          </cell>
          <cell r="P1661" t="str">
            <v>230</v>
          </cell>
        </row>
        <row r="1662">
          <cell r="A1662">
            <v>2403</v>
          </cell>
          <cell r="B1662" t="str">
            <v>881001800402</v>
          </cell>
          <cell r="C1662" t="str">
            <v>881</v>
          </cell>
          <cell r="D1662" t="str">
            <v>881001</v>
          </cell>
          <cell r="E1662" t="str">
            <v>هزينه هاي كاركنان</v>
          </cell>
          <cell r="F1662" t="str">
            <v>كمك هزينه تحصيلي</v>
          </cell>
          <cell r="G1662" t="str">
            <v>800402</v>
          </cell>
          <cell r="H1662" t="str">
            <v>دفتر تهران</v>
          </cell>
          <cell r="P1662" t="str">
            <v>240</v>
          </cell>
        </row>
        <row r="1663">
          <cell r="A1663">
            <v>2279</v>
          </cell>
          <cell r="B1663" t="str">
            <v>881001800203</v>
          </cell>
          <cell r="C1663" t="str">
            <v>881</v>
          </cell>
          <cell r="D1663" t="str">
            <v>881001</v>
          </cell>
          <cell r="E1663" t="str">
            <v>هزينه هاي كاركنان</v>
          </cell>
          <cell r="F1663" t="str">
            <v>كمك هزينه تحصيلي</v>
          </cell>
          <cell r="G1663" t="str">
            <v>800203</v>
          </cell>
          <cell r="H1663" t="str">
            <v>عمومي کنترل کيفي</v>
          </cell>
          <cell r="P1663" t="str">
            <v>227</v>
          </cell>
        </row>
        <row r="1664">
          <cell r="A1664">
            <v>2279</v>
          </cell>
          <cell r="B1664" t="str">
            <v>881001800206</v>
          </cell>
          <cell r="C1664" t="str">
            <v>881</v>
          </cell>
          <cell r="D1664" t="str">
            <v>881001</v>
          </cell>
          <cell r="E1664" t="str">
            <v>هزينه هاي كاركنان</v>
          </cell>
          <cell r="F1664" t="str">
            <v>كمك هزينه تحصيلي</v>
          </cell>
          <cell r="G1664" t="str">
            <v>800206</v>
          </cell>
          <cell r="H1664" t="str">
            <v>عمومي خط گيج</v>
          </cell>
          <cell r="P1664" t="str">
            <v>227</v>
          </cell>
        </row>
        <row r="1665">
          <cell r="A1665">
            <v>2503</v>
          </cell>
          <cell r="B1665" t="str">
            <v>881001800500</v>
          </cell>
          <cell r="C1665" t="str">
            <v>881</v>
          </cell>
          <cell r="D1665" t="str">
            <v>881001</v>
          </cell>
          <cell r="E1665" t="str">
            <v>هزينه هاي كاركنان</v>
          </cell>
          <cell r="F1665" t="str">
            <v>كمك هزينه تحصيلي</v>
          </cell>
          <cell r="G1665" t="str">
            <v>800500</v>
          </cell>
          <cell r="H1665" t="str">
            <v>فروش</v>
          </cell>
          <cell r="P1665" t="str">
            <v>250</v>
          </cell>
        </row>
        <row r="1666">
          <cell r="A1666">
            <v>2309</v>
          </cell>
          <cell r="B1666" t="str">
            <v>881001800301</v>
          </cell>
          <cell r="C1666" t="str">
            <v>881</v>
          </cell>
          <cell r="D1666" t="str">
            <v>881001</v>
          </cell>
          <cell r="E1666" t="str">
            <v>هزينه هاي كاركنان</v>
          </cell>
          <cell r="F1666" t="str">
            <v>كمك هزينه تحصيلي</v>
          </cell>
          <cell r="G1666" t="str">
            <v>800301</v>
          </cell>
          <cell r="H1666" t="str">
            <v>حراست</v>
          </cell>
          <cell r="P1666" t="str">
            <v>230</v>
          </cell>
        </row>
        <row r="1667">
          <cell r="A1667">
            <v>2279</v>
          </cell>
          <cell r="B1667" t="str">
            <v>881001800101</v>
          </cell>
          <cell r="C1667" t="str">
            <v>881</v>
          </cell>
          <cell r="D1667" t="str">
            <v>881001</v>
          </cell>
          <cell r="E1667" t="str">
            <v>هزينه هاي كاركنان</v>
          </cell>
          <cell r="F1667" t="str">
            <v>كمك هزينه تحصيلي</v>
          </cell>
          <cell r="G1667" t="str">
            <v>800101</v>
          </cell>
          <cell r="H1667" t="str">
            <v>تحقيقات مهندسي</v>
          </cell>
          <cell r="P1667" t="str">
            <v>227</v>
          </cell>
        </row>
        <row r="1668">
          <cell r="A1668">
            <v>2403</v>
          </cell>
          <cell r="B1668" t="str">
            <v>881001800400</v>
          </cell>
          <cell r="C1668" t="str">
            <v>881</v>
          </cell>
          <cell r="D1668" t="str">
            <v>881001</v>
          </cell>
          <cell r="E1668" t="str">
            <v>هزينه هاي كاركنان</v>
          </cell>
          <cell r="F1668" t="str">
            <v>كمك هزينه تحصيلي</v>
          </cell>
          <cell r="G1668" t="str">
            <v>800400</v>
          </cell>
          <cell r="H1668" t="str">
            <v>امور مالي</v>
          </cell>
          <cell r="P1668" t="str">
            <v>240</v>
          </cell>
        </row>
        <row r="1669">
          <cell r="A1669">
            <v>2279</v>
          </cell>
          <cell r="B1669" t="str">
            <v>881001800102</v>
          </cell>
          <cell r="C1669" t="str">
            <v>881</v>
          </cell>
          <cell r="D1669" t="str">
            <v>881001</v>
          </cell>
          <cell r="E1669" t="str">
            <v>هزينه هاي كاركنان</v>
          </cell>
          <cell r="F1669" t="str">
            <v>كمك هزينه تحصيلي</v>
          </cell>
          <cell r="G1669" t="str">
            <v>800102</v>
          </cell>
          <cell r="H1669" t="str">
            <v>عمليات حرارتي و آبکاري</v>
          </cell>
          <cell r="P1669" t="str">
            <v>227</v>
          </cell>
        </row>
        <row r="1670">
          <cell r="A1670">
            <v>2239</v>
          </cell>
          <cell r="B1670" t="str">
            <v>881001800200</v>
          </cell>
          <cell r="C1670" t="str">
            <v>881</v>
          </cell>
          <cell r="D1670" t="str">
            <v>881001</v>
          </cell>
          <cell r="E1670" t="str">
            <v>هزينه هاي كاركنان</v>
          </cell>
          <cell r="F1670" t="str">
            <v>كمك هزينه تحصيلي</v>
          </cell>
          <cell r="G1670" t="str">
            <v>800200</v>
          </cell>
          <cell r="H1670" t="str">
            <v>عمومي مونتاژ</v>
          </cell>
          <cell r="P1670" t="str">
            <v>223</v>
          </cell>
        </row>
        <row r="1671">
          <cell r="A1671">
            <v>2279</v>
          </cell>
          <cell r="B1671" t="str">
            <v>881001800201</v>
          </cell>
          <cell r="C1671" t="str">
            <v>881</v>
          </cell>
          <cell r="D1671" t="str">
            <v>881001</v>
          </cell>
          <cell r="E1671" t="str">
            <v>هزينه هاي كاركنان</v>
          </cell>
          <cell r="F1671" t="str">
            <v>كمك هزينه تحصيلي</v>
          </cell>
          <cell r="G1671" t="str">
            <v>800201</v>
          </cell>
          <cell r="H1671" t="str">
            <v>عمومي تحقيقات و مهندسي</v>
          </cell>
          <cell r="P1671" t="str">
            <v>227</v>
          </cell>
        </row>
        <row r="1672">
          <cell r="A1672">
            <v>2409</v>
          </cell>
          <cell r="B1672" t="str">
            <v>881002800403</v>
          </cell>
          <cell r="C1672" t="str">
            <v>881</v>
          </cell>
          <cell r="D1672" t="str">
            <v>881002</v>
          </cell>
          <cell r="E1672" t="str">
            <v>هزينه هاي كاركنان</v>
          </cell>
          <cell r="F1672" t="str">
            <v>آموزش</v>
          </cell>
          <cell r="G1672" t="str">
            <v>800403</v>
          </cell>
          <cell r="H1672" t="str">
            <v>امو ر اداري</v>
          </cell>
          <cell r="P1672" t="str">
            <v>240</v>
          </cell>
        </row>
        <row r="1673">
          <cell r="A1673">
            <v>2309</v>
          </cell>
          <cell r="B1673" t="str">
            <v>881002800305</v>
          </cell>
          <cell r="C1673" t="str">
            <v>881</v>
          </cell>
          <cell r="D1673" t="str">
            <v>881002</v>
          </cell>
          <cell r="E1673" t="str">
            <v>هزينه هاي كاركنان</v>
          </cell>
          <cell r="F1673" t="str">
            <v>آموزش</v>
          </cell>
          <cell r="G1673" t="str">
            <v>800305</v>
          </cell>
          <cell r="H1673" t="str">
            <v>طرح و توسعه سيستمها</v>
          </cell>
          <cell r="P1673" t="str">
            <v>230</v>
          </cell>
        </row>
        <row r="1674">
          <cell r="A1674">
            <v>2279</v>
          </cell>
          <cell r="B1674" t="str">
            <v>881002800101</v>
          </cell>
          <cell r="C1674" t="str">
            <v>881</v>
          </cell>
          <cell r="D1674" t="str">
            <v>881002</v>
          </cell>
          <cell r="E1674" t="str">
            <v>هزينه هاي كاركنان</v>
          </cell>
          <cell r="F1674" t="str">
            <v>آموزش</v>
          </cell>
          <cell r="G1674" t="str">
            <v>800101</v>
          </cell>
          <cell r="H1674" t="str">
            <v>تحقيقات مهندسي</v>
          </cell>
          <cell r="P1674" t="str">
            <v>227</v>
          </cell>
        </row>
        <row r="1675">
          <cell r="A1675">
            <v>2279</v>
          </cell>
          <cell r="B1675" t="str">
            <v>881002800203</v>
          </cell>
          <cell r="C1675" t="str">
            <v>881</v>
          </cell>
          <cell r="D1675" t="str">
            <v>881002</v>
          </cell>
          <cell r="E1675" t="str">
            <v>هزينه هاي كاركنان</v>
          </cell>
          <cell r="F1675" t="str">
            <v>آموزش</v>
          </cell>
          <cell r="G1675" t="str">
            <v>800203</v>
          </cell>
          <cell r="H1675" t="str">
            <v>عمومي کنترل کيفي</v>
          </cell>
          <cell r="P1675" t="str">
            <v>227</v>
          </cell>
        </row>
        <row r="1676">
          <cell r="A1676">
            <v>2409</v>
          </cell>
          <cell r="B1676" t="str">
            <v>881002800400</v>
          </cell>
          <cell r="C1676" t="str">
            <v>881</v>
          </cell>
          <cell r="D1676" t="str">
            <v>881002</v>
          </cell>
          <cell r="E1676" t="str">
            <v>هزينه هاي كاركنان</v>
          </cell>
          <cell r="F1676" t="str">
            <v>آموزش</v>
          </cell>
          <cell r="G1676" t="str">
            <v>800400</v>
          </cell>
          <cell r="H1676" t="str">
            <v>امور مالي</v>
          </cell>
          <cell r="P1676" t="str">
            <v>240</v>
          </cell>
        </row>
        <row r="1677">
          <cell r="A1677">
            <v>2309</v>
          </cell>
          <cell r="B1677" t="str">
            <v>881002800302</v>
          </cell>
          <cell r="C1677" t="str">
            <v>881</v>
          </cell>
          <cell r="D1677" t="str">
            <v>881002</v>
          </cell>
          <cell r="E1677" t="str">
            <v>هزينه هاي كاركنان</v>
          </cell>
          <cell r="F1677" t="str">
            <v>آموزش</v>
          </cell>
          <cell r="G1677" t="str">
            <v>800302</v>
          </cell>
          <cell r="H1677" t="str">
            <v>خدمات فني</v>
          </cell>
          <cell r="P1677" t="str">
            <v>230</v>
          </cell>
        </row>
        <row r="1678">
          <cell r="A1678">
            <v>2411</v>
          </cell>
          <cell r="B1678" t="str">
            <v>881003800403</v>
          </cell>
          <cell r="C1678" t="str">
            <v>881</v>
          </cell>
          <cell r="D1678" t="str">
            <v>881003</v>
          </cell>
          <cell r="E1678" t="str">
            <v>هزينه هاي كاركنان</v>
          </cell>
          <cell r="F1678" t="str">
            <v>بهداشت و درمان</v>
          </cell>
          <cell r="G1678" t="str">
            <v>800403</v>
          </cell>
          <cell r="H1678" t="str">
            <v>امو ر اداري</v>
          </cell>
          <cell r="P1678" t="str">
            <v>241</v>
          </cell>
        </row>
        <row r="1679">
          <cell r="A1679">
            <v>2279</v>
          </cell>
          <cell r="B1679" t="str">
            <v>881003800103</v>
          </cell>
          <cell r="C1679" t="str">
            <v>881</v>
          </cell>
          <cell r="D1679" t="str">
            <v>881003</v>
          </cell>
          <cell r="E1679" t="str">
            <v>هزينه هاي كاركنان</v>
          </cell>
          <cell r="F1679" t="str">
            <v>بهداشت و درمان</v>
          </cell>
          <cell r="G1679" t="str">
            <v>800103</v>
          </cell>
          <cell r="H1679" t="str">
            <v>مرکز ساخت و توليد</v>
          </cell>
          <cell r="P1679" t="str">
            <v>227</v>
          </cell>
        </row>
        <row r="1680">
          <cell r="A1680">
            <v>2411</v>
          </cell>
          <cell r="B1680" t="str">
            <v>881003800401</v>
          </cell>
          <cell r="C1680" t="str">
            <v>881</v>
          </cell>
          <cell r="D1680" t="str">
            <v>881003</v>
          </cell>
          <cell r="E1680" t="str">
            <v>هزينه هاي كاركنان</v>
          </cell>
          <cell r="F1680" t="str">
            <v>بهداشت و درمان</v>
          </cell>
          <cell r="G1680" t="str">
            <v>800401</v>
          </cell>
          <cell r="H1680" t="str">
            <v>مديريت</v>
          </cell>
          <cell r="P1680" t="str">
            <v>241</v>
          </cell>
        </row>
        <row r="1681">
          <cell r="A1681">
            <v>2279</v>
          </cell>
          <cell r="B1681" t="str">
            <v>881004800103</v>
          </cell>
          <cell r="C1681" t="str">
            <v>881</v>
          </cell>
          <cell r="D1681" t="str">
            <v>881004</v>
          </cell>
          <cell r="E1681" t="str">
            <v>هزينه هاي كاركنان</v>
          </cell>
          <cell r="F1681" t="str">
            <v>پوشاك و لوازم ايمني</v>
          </cell>
          <cell r="G1681" t="str">
            <v>800103</v>
          </cell>
          <cell r="H1681" t="str">
            <v>مرکز ساخت و توليد</v>
          </cell>
          <cell r="P1681" t="str">
            <v>227</v>
          </cell>
        </row>
        <row r="1682">
          <cell r="A1682">
            <v>2411</v>
          </cell>
          <cell r="B1682" t="str">
            <v>881004800401</v>
          </cell>
          <cell r="C1682" t="str">
            <v>881</v>
          </cell>
          <cell r="D1682" t="str">
            <v>881004</v>
          </cell>
          <cell r="E1682" t="str">
            <v>هزينه هاي كاركنان</v>
          </cell>
          <cell r="F1682" t="str">
            <v>پوشاك و لوازم ايمني</v>
          </cell>
          <cell r="G1682" t="str">
            <v>800401</v>
          </cell>
          <cell r="H1682" t="str">
            <v>مديريت</v>
          </cell>
          <cell r="P1682" t="str">
            <v>241</v>
          </cell>
        </row>
        <row r="1683">
          <cell r="A1683">
            <v>2411</v>
          </cell>
          <cell r="B1683" t="str">
            <v>881004800403</v>
          </cell>
          <cell r="C1683" t="str">
            <v>881</v>
          </cell>
          <cell r="D1683" t="str">
            <v>881004</v>
          </cell>
          <cell r="E1683" t="str">
            <v>هزينه هاي كاركنان</v>
          </cell>
          <cell r="F1683" t="str">
            <v>پوشاك و لوازم ايمني</v>
          </cell>
          <cell r="G1683" t="str">
            <v>800403</v>
          </cell>
          <cell r="H1683" t="str">
            <v>امو ر اداري</v>
          </cell>
          <cell r="P1683" t="str">
            <v>241</v>
          </cell>
        </row>
        <row r="1684">
          <cell r="A1684">
            <v>2239</v>
          </cell>
          <cell r="B1684" t="str">
            <v>881004800100</v>
          </cell>
          <cell r="C1684" t="str">
            <v>881</v>
          </cell>
          <cell r="D1684" t="str">
            <v>881004</v>
          </cell>
          <cell r="E1684" t="str">
            <v>هزينه هاي كاركنان</v>
          </cell>
          <cell r="F1684" t="str">
            <v>پوشاك و لوازم ايمني</v>
          </cell>
          <cell r="G1684" t="str">
            <v>800100</v>
          </cell>
          <cell r="H1684" t="str">
            <v>مونتاژ</v>
          </cell>
          <cell r="P1684" t="str">
            <v>223</v>
          </cell>
        </row>
        <row r="1685">
          <cell r="A1685">
            <v>2330</v>
          </cell>
          <cell r="B1685" t="str">
            <v>881004800301</v>
          </cell>
          <cell r="C1685" t="str">
            <v>881</v>
          </cell>
          <cell r="D1685" t="str">
            <v>881004</v>
          </cell>
          <cell r="E1685" t="str">
            <v>هزينه هاي كاركنان</v>
          </cell>
          <cell r="F1685" t="str">
            <v>پوشاك و لوازم ايمني</v>
          </cell>
          <cell r="G1685" t="str">
            <v>800301</v>
          </cell>
          <cell r="H1685" t="str">
            <v>حراست</v>
          </cell>
          <cell r="P1685" t="str">
            <v>233</v>
          </cell>
        </row>
        <row r="1686">
          <cell r="A1686">
            <v>2411</v>
          </cell>
          <cell r="B1686" t="str">
            <v>881004800400</v>
          </cell>
          <cell r="C1686" t="str">
            <v>881</v>
          </cell>
          <cell r="D1686" t="str">
            <v>881004</v>
          </cell>
          <cell r="E1686" t="str">
            <v>هزينه هاي كاركنان</v>
          </cell>
          <cell r="F1686" t="str">
            <v>پوشاك و لوازم ايمني</v>
          </cell>
          <cell r="G1686" t="str">
            <v>800400</v>
          </cell>
          <cell r="H1686" t="str">
            <v>امور مالي</v>
          </cell>
          <cell r="P1686" t="str">
            <v>241</v>
          </cell>
        </row>
        <row r="1687">
          <cell r="A1687">
            <v>2279</v>
          </cell>
          <cell r="B1687" t="str">
            <v>881004800202</v>
          </cell>
          <cell r="C1687" t="str">
            <v>881</v>
          </cell>
          <cell r="D1687" t="str">
            <v>881004</v>
          </cell>
          <cell r="E1687" t="str">
            <v>هزينه هاي كاركنان</v>
          </cell>
          <cell r="F1687" t="str">
            <v>پوشاك و لوازم ايمني</v>
          </cell>
          <cell r="G1687" t="str">
            <v>800202</v>
          </cell>
          <cell r="H1687" t="str">
            <v>عمومي ساخت و توليد</v>
          </cell>
          <cell r="P1687" t="str">
            <v>227</v>
          </cell>
        </row>
        <row r="1688">
          <cell r="A1688">
            <v>2411</v>
          </cell>
          <cell r="B1688" t="str">
            <v>881004800402</v>
          </cell>
          <cell r="C1688" t="str">
            <v>881</v>
          </cell>
          <cell r="D1688" t="str">
            <v>881004</v>
          </cell>
          <cell r="E1688" t="str">
            <v>هزينه هاي كاركنان</v>
          </cell>
          <cell r="F1688" t="str">
            <v>پوشاك و لوازم ايمني</v>
          </cell>
          <cell r="G1688" t="str">
            <v>800402</v>
          </cell>
          <cell r="H1688" t="str">
            <v>دفتر تهران</v>
          </cell>
          <cell r="P1688" t="str">
            <v>241</v>
          </cell>
        </row>
        <row r="1689">
          <cell r="A1689">
            <v>2330</v>
          </cell>
          <cell r="B1689" t="str">
            <v>881004800303</v>
          </cell>
          <cell r="C1689" t="str">
            <v>881</v>
          </cell>
          <cell r="D1689" t="str">
            <v>881004</v>
          </cell>
          <cell r="E1689" t="str">
            <v>هزينه هاي كاركنان</v>
          </cell>
          <cell r="F1689" t="str">
            <v>پوشاك و لوازم ايمني</v>
          </cell>
          <cell r="G1689" t="str">
            <v>800303</v>
          </cell>
          <cell r="H1689" t="str">
            <v>برنامه ريزي</v>
          </cell>
          <cell r="P1689" t="str">
            <v>233</v>
          </cell>
        </row>
        <row r="1690">
          <cell r="A1690">
            <v>2529</v>
          </cell>
          <cell r="B1690" t="str">
            <v>881004800500</v>
          </cell>
          <cell r="C1690" t="str">
            <v>881</v>
          </cell>
          <cell r="D1690" t="str">
            <v>881004</v>
          </cell>
          <cell r="E1690" t="str">
            <v>هزينه هاي كاركنان</v>
          </cell>
          <cell r="F1690" t="str">
            <v>پوشاك و لوازم ايمني</v>
          </cell>
          <cell r="G1690" t="str">
            <v>800500</v>
          </cell>
          <cell r="H1690" t="str">
            <v>فروش</v>
          </cell>
          <cell r="P1690" t="str">
            <v>252</v>
          </cell>
        </row>
        <row r="1691">
          <cell r="A1691">
            <v>2330</v>
          </cell>
          <cell r="B1691" t="str">
            <v>881004800302</v>
          </cell>
          <cell r="C1691" t="str">
            <v>881</v>
          </cell>
          <cell r="D1691" t="str">
            <v>881004</v>
          </cell>
          <cell r="E1691" t="str">
            <v>هزينه هاي كاركنان</v>
          </cell>
          <cell r="F1691" t="str">
            <v>پوشاك و لوازم ايمني</v>
          </cell>
          <cell r="G1691" t="str">
            <v>800302</v>
          </cell>
          <cell r="H1691" t="str">
            <v>خدمات فني</v>
          </cell>
          <cell r="P1691" t="str">
            <v>233</v>
          </cell>
        </row>
        <row r="1692">
          <cell r="A1692">
            <v>2279</v>
          </cell>
          <cell r="B1692" t="str">
            <v>881004800107</v>
          </cell>
          <cell r="C1692" t="str">
            <v>881</v>
          </cell>
          <cell r="D1692" t="str">
            <v>881004</v>
          </cell>
          <cell r="E1692" t="str">
            <v>هزينه هاي كاركنان</v>
          </cell>
          <cell r="F1692" t="str">
            <v>پوشاك و لوازم ايمني</v>
          </cell>
          <cell r="G1692" t="str">
            <v>800107</v>
          </cell>
          <cell r="H1692" t="str">
            <v>خط گيج</v>
          </cell>
          <cell r="P1692" t="str">
            <v>227</v>
          </cell>
        </row>
        <row r="1693">
          <cell r="A1693">
            <v>2279</v>
          </cell>
          <cell r="B1693" t="str">
            <v>881004800201</v>
          </cell>
          <cell r="C1693" t="str">
            <v>881</v>
          </cell>
          <cell r="D1693" t="str">
            <v>881004</v>
          </cell>
          <cell r="E1693" t="str">
            <v>هزينه هاي كاركنان</v>
          </cell>
          <cell r="F1693" t="str">
            <v>پوشاك و لوازم ايمني</v>
          </cell>
          <cell r="G1693" t="str">
            <v>800201</v>
          </cell>
          <cell r="H1693" t="str">
            <v>عمومي تحقيقات و مهندسي</v>
          </cell>
          <cell r="P1693" t="str">
            <v>227</v>
          </cell>
        </row>
        <row r="1694">
          <cell r="A1694">
            <v>2279</v>
          </cell>
          <cell r="B1694" t="str">
            <v>881004800104</v>
          </cell>
          <cell r="C1694" t="str">
            <v>881</v>
          </cell>
          <cell r="D1694" t="str">
            <v>881004</v>
          </cell>
          <cell r="E1694" t="str">
            <v>هزينه هاي كاركنان</v>
          </cell>
          <cell r="F1694" t="str">
            <v>پوشاك و لوازم ايمني</v>
          </cell>
          <cell r="G1694" t="str">
            <v>800104</v>
          </cell>
          <cell r="H1694" t="str">
            <v>کنترل کيفي</v>
          </cell>
          <cell r="P1694" t="str">
            <v>227</v>
          </cell>
        </row>
        <row r="1695">
          <cell r="A1695">
            <v>2330</v>
          </cell>
          <cell r="B1695" t="str">
            <v>881004800304</v>
          </cell>
          <cell r="C1695" t="str">
            <v>881</v>
          </cell>
          <cell r="D1695" t="str">
            <v>881004</v>
          </cell>
          <cell r="E1695" t="str">
            <v>هزينه هاي كاركنان</v>
          </cell>
          <cell r="F1695" t="str">
            <v>پوشاك و لوازم ايمني</v>
          </cell>
          <cell r="G1695" t="str">
            <v>800304</v>
          </cell>
          <cell r="H1695" t="str">
            <v>تدارکات و تامين قطعات</v>
          </cell>
          <cell r="P1695" t="str">
            <v>233</v>
          </cell>
        </row>
        <row r="1696">
          <cell r="A1696">
            <v>2279</v>
          </cell>
          <cell r="B1696" t="str">
            <v>881004800101</v>
          </cell>
          <cell r="C1696" t="str">
            <v>881</v>
          </cell>
          <cell r="D1696" t="str">
            <v>881004</v>
          </cell>
          <cell r="E1696" t="str">
            <v>هزينه هاي كاركنان</v>
          </cell>
          <cell r="F1696" t="str">
            <v>پوشاك و لوازم ايمني</v>
          </cell>
          <cell r="G1696" t="str">
            <v>800101</v>
          </cell>
          <cell r="H1696" t="str">
            <v>تحقيقات مهندسي</v>
          </cell>
          <cell r="P1696" t="str">
            <v>227</v>
          </cell>
        </row>
        <row r="1697">
          <cell r="A1697">
            <v>2279</v>
          </cell>
          <cell r="B1697" t="str">
            <v>881004800105</v>
          </cell>
          <cell r="C1697" t="str">
            <v>881</v>
          </cell>
          <cell r="D1697" t="str">
            <v>881004</v>
          </cell>
          <cell r="E1697" t="str">
            <v>هزينه هاي كاركنان</v>
          </cell>
          <cell r="F1697" t="str">
            <v>پوشاك و لوازم ايمني</v>
          </cell>
          <cell r="G1697" t="str">
            <v>800105</v>
          </cell>
          <cell r="H1697" t="str">
            <v>مترولوژي</v>
          </cell>
          <cell r="P1697" t="str">
            <v>227</v>
          </cell>
        </row>
        <row r="1698">
          <cell r="A1698">
            <v>2311</v>
          </cell>
          <cell r="B1698" t="str">
            <v>881004800305</v>
          </cell>
          <cell r="C1698" t="str">
            <v>881</v>
          </cell>
          <cell r="D1698" t="str">
            <v>881004</v>
          </cell>
          <cell r="E1698" t="str">
            <v>هزينه هاي كاركنان</v>
          </cell>
          <cell r="F1698" t="str">
            <v>پوشاك و لوازم ايمني</v>
          </cell>
          <cell r="G1698" t="str">
            <v>800305</v>
          </cell>
          <cell r="H1698" t="str">
            <v>طرح و توسعه سيستمها</v>
          </cell>
          <cell r="P1698" t="str">
            <v>231</v>
          </cell>
        </row>
        <row r="1699">
          <cell r="A1699">
            <v>2279</v>
          </cell>
          <cell r="B1699" t="str">
            <v>881004800102</v>
          </cell>
          <cell r="C1699" t="str">
            <v>881</v>
          </cell>
          <cell r="D1699" t="str">
            <v>881004</v>
          </cell>
          <cell r="E1699" t="str">
            <v>هزينه هاي كاركنان</v>
          </cell>
          <cell r="F1699" t="str">
            <v>پوشاك و لوازم ايمني</v>
          </cell>
          <cell r="G1699" t="str">
            <v>800102</v>
          </cell>
          <cell r="H1699" t="str">
            <v>عمليات حرارتي و آبکاري</v>
          </cell>
          <cell r="P1699" t="str">
            <v>227</v>
          </cell>
        </row>
        <row r="1700">
          <cell r="A1700">
            <v>2279</v>
          </cell>
          <cell r="B1700" t="str">
            <v>881004800106</v>
          </cell>
          <cell r="C1700" t="str">
            <v>881</v>
          </cell>
          <cell r="D1700" t="str">
            <v>881004</v>
          </cell>
          <cell r="E1700" t="str">
            <v>هزينه هاي كاركنان</v>
          </cell>
          <cell r="F1700" t="str">
            <v>پوشاك و لوازم ايمني</v>
          </cell>
          <cell r="G1700" t="str">
            <v>800106</v>
          </cell>
          <cell r="H1700" t="str">
            <v>تست مواد وشيمي</v>
          </cell>
          <cell r="P1700" t="str">
            <v>227</v>
          </cell>
        </row>
        <row r="1701">
          <cell r="A1701">
            <v>2239</v>
          </cell>
          <cell r="B1701" t="str">
            <v>881004800200</v>
          </cell>
          <cell r="C1701" t="str">
            <v>881</v>
          </cell>
          <cell r="D1701" t="str">
            <v>881004</v>
          </cell>
          <cell r="E1701" t="str">
            <v>هزينه هاي كاركنان</v>
          </cell>
          <cell r="F1701" t="str">
            <v>پوشاك و لوازم ايمني</v>
          </cell>
          <cell r="G1701" t="str">
            <v>800200</v>
          </cell>
          <cell r="H1701" t="str">
            <v>عمومي مونتاژ</v>
          </cell>
          <cell r="P1701" t="str">
            <v>223</v>
          </cell>
        </row>
        <row r="1702">
          <cell r="A1702">
            <v>2279</v>
          </cell>
          <cell r="B1702" t="str">
            <v>881004800203</v>
          </cell>
          <cell r="C1702" t="str">
            <v>881</v>
          </cell>
          <cell r="D1702" t="str">
            <v>881004</v>
          </cell>
          <cell r="E1702" t="str">
            <v>هزينه هاي كاركنان</v>
          </cell>
          <cell r="F1702" t="str">
            <v>پوشاك و لوازم ايمني</v>
          </cell>
          <cell r="G1702" t="str">
            <v>800203</v>
          </cell>
          <cell r="H1702" t="str">
            <v>عمومي کنترل کيفي</v>
          </cell>
          <cell r="P1702" t="str">
            <v>227</v>
          </cell>
        </row>
        <row r="1703">
          <cell r="A1703">
            <v>2279</v>
          </cell>
          <cell r="B1703" t="str">
            <v>881004800206</v>
          </cell>
          <cell r="C1703" t="str">
            <v>881</v>
          </cell>
          <cell r="D1703" t="str">
            <v>881004</v>
          </cell>
          <cell r="E1703" t="str">
            <v>هزينه هاي كاركنان</v>
          </cell>
          <cell r="F1703" t="str">
            <v>پوشاك و لوازم ايمني</v>
          </cell>
          <cell r="G1703" t="str">
            <v>800206</v>
          </cell>
          <cell r="H1703" t="str">
            <v>عمومي خط گيج</v>
          </cell>
          <cell r="P1703" t="str">
            <v>227</v>
          </cell>
        </row>
        <row r="1704">
          <cell r="A1704">
            <v>2411</v>
          </cell>
          <cell r="B1704" t="str">
            <v>881006800403</v>
          </cell>
          <cell r="C1704" t="str">
            <v>881</v>
          </cell>
          <cell r="D1704" t="str">
            <v>881006</v>
          </cell>
          <cell r="E1704" t="str">
            <v>هزينه هاي كاركنان</v>
          </cell>
          <cell r="F1704" t="str">
            <v>ورزش</v>
          </cell>
          <cell r="G1704" t="str">
            <v>800403</v>
          </cell>
          <cell r="H1704" t="str">
            <v>امو ر اداري</v>
          </cell>
          <cell r="P1704" t="str">
            <v>241</v>
          </cell>
        </row>
        <row r="1705">
          <cell r="A1705">
            <v>2279</v>
          </cell>
          <cell r="B1705" t="str">
            <v>881006800103</v>
          </cell>
          <cell r="C1705" t="str">
            <v>881</v>
          </cell>
          <cell r="D1705" t="str">
            <v>881006</v>
          </cell>
          <cell r="E1705" t="str">
            <v>هزينه هاي كاركنان</v>
          </cell>
          <cell r="F1705" t="str">
            <v>ورزش</v>
          </cell>
          <cell r="G1705" t="str">
            <v>800103</v>
          </cell>
          <cell r="H1705" t="str">
            <v>مرکز ساخت و توليد</v>
          </cell>
          <cell r="P1705" t="str">
            <v>227</v>
          </cell>
        </row>
        <row r="1706">
          <cell r="A1706">
            <v>2411</v>
          </cell>
          <cell r="B1706" t="str">
            <v>881006800401</v>
          </cell>
          <cell r="C1706" t="str">
            <v>881</v>
          </cell>
          <cell r="D1706" t="str">
            <v>881006</v>
          </cell>
          <cell r="E1706" t="str">
            <v>هزينه هاي كاركنان</v>
          </cell>
          <cell r="F1706" t="str">
            <v>ورزش</v>
          </cell>
          <cell r="G1706" t="str">
            <v>800401</v>
          </cell>
          <cell r="H1706" t="str">
            <v>مديريت</v>
          </cell>
          <cell r="P1706" t="str">
            <v>241</v>
          </cell>
        </row>
        <row r="1707">
          <cell r="A1707">
            <v>2239</v>
          </cell>
          <cell r="B1707" t="str">
            <v>881006800100</v>
          </cell>
          <cell r="C1707" t="str">
            <v>881</v>
          </cell>
          <cell r="D1707" t="str">
            <v>881006</v>
          </cell>
          <cell r="E1707" t="str">
            <v>هزينه هاي كاركنان</v>
          </cell>
          <cell r="F1707" t="str">
            <v>ورزش</v>
          </cell>
          <cell r="G1707" t="str">
            <v>800100</v>
          </cell>
          <cell r="H1707" t="str">
            <v>مونتاژ</v>
          </cell>
          <cell r="P1707" t="str">
            <v>223</v>
          </cell>
        </row>
        <row r="1708">
          <cell r="A1708">
            <v>2330</v>
          </cell>
          <cell r="B1708" t="str">
            <v>881006800303</v>
          </cell>
          <cell r="C1708" t="str">
            <v>881</v>
          </cell>
          <cell r="D1708" t="str">
            <v>881006</v>
          </cell>
          <cell r="E1708" t="str">
            <v>هزينه هاي كاركنان</v>
          </cell>
          <cell r="F1708" t="str">
            <v>ورزش</v>
          </cell>
          <cell r="G1708" t="str">
            <v>800303</v>
          </cell>
          <cell r="H1708" t="str">
            <v>برنامه ريزي</v>
          </cell>
          <cell r="P1708" t="str">
            <v>233</v>
          </cell>
        </row>
        <row r="1709">
          <cell r="A1709">
            <v>2279</v>
          </cell>
          <cell r="B1709" t="str">
            <v>881006800104</v>
          </cell>
          <cell r="C1709" t="str">
            <v>881</v>
          </cell>
          <cell r="D1709" t="str">
            <v>881006</v>
          </cell>
          <cell r="E1709" t="str">
            <v>هزينه هاي كاركنان</v>
          </cell>
          <cell r="F1709" t="str">
            <v>ورزش</v>
          </cell>
          <cell r="G1709" t="str">
            <v>800104</v>
          </cell>
          <cell r="H1709" t="str">
            <v>کنترل کيفي</v>
          </cell>
          <cell r="P1709" t="str">
            <v>227</v>
          </cell>
        </row>
        <row r="1710">
          <cell r="A1710">
            <v>2330</v>
          </cell>
          <cell r="B1710" t="str">
            <v>881006800302</v>
          </cell>
          <cell r="C1710" t="str">
            <v>881</v>
          </cell>
          <cell r="D1710" t="str">
            <v>881006</v>
          </cell>
          <cell r="E1710" t="str">
            <v>هزينه هاي كاركنان</v>
          </cell>
          <cell r="F1710" t="str">
            <v>ورزش</v>
          </cell>
          <cell r="G1710" t="str">
            <v>800302</v>
          </cell>
          <cell r="H1710" t="str">
            <v>خدمات فني</v>
          </cell>
          <cell r="P1710" t="str">
            <v>233</v>
          </cell>
        </row>
        <row r="1711">
          <cell r="A1711">
            <v>2279</v>
          </cell>
          <cell r="B1711" t="str">
            <v>881006800202</v>
          </cell>
          <cell r="C1711" t="str">
            <v>881</v>
          </cell>
          <cell r="D1711" t="str">
            <v>881006</v>
          </cell>
          <cell r="E1711" t="str">
            <v>هزينه هاي كاركنان</v>
          </cell>
          <cell r="F1711" t="str">
            <v>ورزش</v>
          </cell>
          <cell r="G1711" t="str">
            <v>800202</v>
          </cell>
          <cell r="H1711" t="str">
            <v>عمومي ساخت و توليد</v>
          </cell>
          <cell r="P1711" t="str">
            <v>227</v>
          </cell>
        </row>
        <row r="1712">
          <cell r="A1712">
            <v>2279</v>
          </cell>
          <cell r="B1712" t="str">
            <v>881006800107</v>
          </cell>
          <cell r="C1712" t="str">
            <v>881</v>
          </cell>
          <cell r="D1712" t="str">
            <v>881006</v>
          </cell>
          <cell r="E1712" t="str">
            <v>هزينه هاي كاركنان</v>
          </cell>
          <cell r="F1712" t="str">
            <v>ورزش</v>
          </cell>
          <cell r="G1712" t="str">
            <v>800107</v>
          </cell>
          <cell r="H1712" t="str">
            <v>خط گيج</v>
          </cell>
          <cell r="P1712" t="str">
            <v>227</v>
          </cell>
        </row>
        <row r="1713">
          <cell r="A1713">
            <v>2330</v>
          </cell>
          <cell r="B1713" t="str">
            <v>881006800301</v>
          </cell>
          <cell r="C1713" t="str">
            <v>881</v>
          </cell>
          <cell r="D1713" t="str">
            <v>881006</v>
          </cell>
          <cell r="E1713" t="str">
            <v>هزينه هاي كاركنان</v>
          </cell>
          <cell r="F1713" t="str">
            <v>ورزش</v>
          </cell>
          <cell r="G1713" t="str">
            <v>800301</v>
          </cell>
          <cell r="H1713" t="str">
            <v>حراست</v>
          </cell>
          <cell r="P1713" t="str">
            <v>233</v>
          </cell>
        </row>
        <row r="1714">
          <cell r="A1714">
            <v>2279</v>
          </cell>
          <cell r="B1714" t="str">
            <v>881006800101</v>
          </cell>
          <cell r="C1714" t="str">
            <v>881</v>
          </cell>
          <cell r="D1714" t="str">
            <v>881006</v>
          </cell>
          <cell r="E1714" t="str">
            <v>هزينه هاي كاركنان</v>
          </cell>
          <cell r="F1714" t="str">
            <v>ورزش</v>
          </cell>
          <cell r="G1714" t="str">
            <v>800101</v>
          </cell>
          <cell r="H1714" t="str">
            <v>تحقيقات مهندسي</v>
          </cell>
          <cell r="P1714" t="str">
            <v>227</v>
          </cell>
        </row>
        <row r="1715">
          <cell r="A1715">
            <v>2279</v>
          </cell>
          <cell r="B1715" t="str">
            <v>881006800105</v>
          </cell>
          <cell r="C1715" t="str">
            <v>881</v>
          </cell>
          <cell r="D1715" t="str">
            <v>881006</v>
          </cell>
          <cell r="E1715" t="str">
            <v>هزينه هاي كاركنان</v>
          </cell>
          <cell r="F1715" t="str">
            <v>ورزش</v>
          </cell>
          <cell r="G1715" t="str">
            <v>800105</v>
          </cell>
          <cell r="H1715" t="str">
            <v>مترولوژي</v>
          </cell>
          <cell r="P1715" t="str">
            <v>227</v>
          </cell>
        </row>
        <row r="1716">
          <cell r="A1716">
            <v>2411</v>
          </cell>
          <cell r="B1716" t="str">
            <v>881006800400</v>
          </cell>
          <cell r="C1716" t="str">
            <v>881</v>
          </cell>
          <cell r="D1716" t="str">
            <v>881006</v>
          </cell>
          <cell r="E1716" t="str">
            <v>هزينه هاي كاركنان</v>
          </cell>
          <cell r="F1716" t="str">
            <v>ورزش</v>
          </cell>
          <cell r="G1716" t="str">
            <v>800400</v>
          </cell>
          <cell r="H1716" t="str">
            <v>امور مالي</v>
          </cell>
          <cell r="P1716" t="str">
            <v>241</v>
          </cell>
        </row>
        <row r="1717">
          <cell r="A1717">
            <v>2330</v>
          </cell>
          <cell r="B1717" t="str">
            <v>881006800304</v>
          </cell>
          <cell r="C1717" t="str">
            <v>881</v>
          </cell>
          <cell r="D1717" t="str">
            <v>881006</v>
          </cell>
          <cell r="E1717" t="str">
            <v>هزينه هاي كاركنان</v>
          </cell>
          <cell r="F1717" t="str">
            <v>ورزش</v>
          </cell>
          <cell r="G1717" t="str">
            <v>800304</v>
          </cell>
          <cell r="H1717" t="str">
            <v>تدارکات و تامين قطعات</v>
          </cell>
          <cell r="P1717" t="str">
            <v>233</v>
          </cell>
        </row>
        <row r="1718">
          <cell r="A1718">
            <v>2239</v>
          </cell>
          <cell r="B1718" t="str">
            <v>881006800200</v>
          </cell>
          <cell r="C1718" t="str">
            <v>881</v>
          </cell>
          <cell r="D1718" t="str">
            <v>881006</v>
          </cell>
          <cell r="E1718" t="str">
            <v>هزينه هاي كاركنان</v>
          </cell>
          <cell r="F1718" t="str">
            <v>ورزش</v>
          </cell>
          <cell r="G1718" t="str">
            <v>800200</v>
          </cell>
          <cell r="H1718" t="str">
            <v>عمومي مونتاژ</v>
          </cell>
          <cell r="P1718" t="str">
            <v>223</v>
          </cell>
        </row>
        <row r="1719">
          <cell r="A1719">
            <v>2279</v>
          </cell>
          <cell r="B1719" t="str">
            <v>881006800203</v>
          </cell>
          <cell r="C1719" t="str">
            <v>881</v>
          </cell>
          <cell r="D1719" t="str">
            <v>881006</v>
          </cell>
          <cell r="E1719" t="str">
            <v>هزينه هاي كاركنان</v>
          </cell>
          <cell r="F1719" t="str">
            <v>ورزش</v>
          </cell>
          <cell r="G1719" t="str">
            <v>800203</v>
          </cell>
          <cell r="H1719" t="str">
            <v>عمومي کنترل کيفي</v>
          </cell>
          <cell r="P1719" t="str">
            <v>227</v>
          </cell>
        </row>
        <row r="1720">
          <cell r="A1720">
            <v>2279</v>
          </cell>
          <cell r="B1720" t="str">
            <v>881006800206</v>
          </cell>
          <cell r="C1720" t="str">
            <v>881</v>
          </cell>
          <cell r="D1720" t="str">
            <v>881006</v>
          </cell>
          <cell r="E1720" t="str">
            <v>هزينه هاي كاركنان</v>
          </cell>
          <cell r="F1720" t="str">
            <v>ورزش</v>
          </cell>
          <cell r="G1720" t="str">
            <v>800206</v>
          </cell>
          <cell r="H1720" t="str">
            <v>عمومي خط گيج</v>
          </cell>
          <cell r="P1720" t="str">
            <v>227</v>
          </cell>
        </row>
        <row r="1721">
          <cell r="A1721">
            <v>2529</v>
          </cell>
          <cell r="B1721" t="str">
            <v>881006800500</v>
          </cell>
          <cell r="C1721" t="str">
            <v>881</v>
          </cell>
          <cell r="D1721" t="str">
            <v>881006</v>
          </cell>
          <cell r="E1721" t="str">
            <v>هزينه هاي كاركنان</v>
          </cell>
          <cell r="F1721" t="str">
            <v>ورزش</v>
          </cell>
          <cell r="G1721" t="str">
            <v>800500</v>
          </cell>
          <cell r="H1721" t="str">
            <v>فروش</v>
          </cell>
          <cell r="P1721" t="str">
            <v>252</v>
          </cell>
        </row>
        <row r="1722">
          <cell r="A1722">
            <v>2279</v>
          </cell>
          <cell r="B1722" t="str">
            <v>881006800102</v>
          </cell>
          <cell r="C1722" t="str">
            <v>881</v>
          </cell>
          <cell r="D1722" t="str">
            <v>881006</v>
          </cell>
          <cell r="E1722" t="str">
            <v>هزينه هاي كاركنان</v>
          </cell>
          <cell r="F1722" t="str">
            <v>ورزش</v>
          </cell>
          <cell r="G1722" t="str">
            <v>800102</v>
          </cell>
          <cell r="H1722" t="str">
            <v>عمليات حرارتي و آبکاري</v>
          </cell>
          <cell r="P1722" t="str">
            <v>227</v>
          </cell>
        </row>
        <row r="1723">
          <cell r="A1723">
            <v>2279</v>
          </cell>
          <cell r="B1723" t="str">
            <v>881006800106</v>
          </cell>
          <cell r="C1723" t="str">
            <v>881</v>
          </cell>
          <cell r="D1723" t="str">
            <v>881006</v>
          </cell>
          <cell r="E1723" t="str">
            <v>هزينه هاي كاركنان</v>
          </cell>
          <cell r="F1723" t="str">
            <v>ورزش</v>
          </cell>
          <cell r="G1723" t="str">
            <v>800106</v>
          </cell>
          <cell r="H1723" t="str">
            <v>تست مواد وشيمي</v>
          </cell>
          <cell r="P1723" t="str">
            <v>227</v>
          </cell>
        </row>
        <row r="1724">
          <cell r="A1724">
            <v>2279</v>
          </cell>
          <cell r="B1724" t="str">
            <v>881006800201</v>
          </cell>
          <cell r="C1724" t="str">
            <v>881</v>
          </cell>
          <cell r="D1724" t="str">
            <v>881006</v>
          </cell>
          <cell r="E1724" t="str">
            <v>هزينه هاي كاركنان</v>
          </cell>
          <cell r="F1724" t="str">
            <v>ورزش</v>
          </cell>
          <cell r="G1724" t="str">
            <v>800201</v>
          </cell>
          <cell r="H1724" t="str">
            <v>عمومي تحقيقات و مهندسي</v>
          </cell>
          <cell r="P1724" t="str">
            <v>227</v>
          </cell>
        </row>
        <row r="1725">
          <cell r="A1725">
            <v>2330</v>
          </cell>
          <cell r="B1725" t="str">
            <v>881007800303</v>
          </cell>
          <cell r="C1725" t="str">
            <v>881</v>
          </cell>
          <cell r="D1725" t="str">
            <v>881007</v>
          </cell>
          <cell r="E1725" t="str">
            <v>هزينه هاي كاركنان</v>
          </cell>
          <cell r="F1725" t="str">
            <v>كمك هزينه ازدواج،تولد نوزاد و فوت اقوام</v>
          </cell>
          <cell r="G1725" t="str">
            <v>800303</v>
          </cell>
          <cell r="H1725" t="str">
            <v>برنامه ريزي</v>
          </cell>
          <cell r="P1725" t="str">
            <v>233</v>
          </cell>
        </row>
        <row r="1726">
          <cell r="A1726">
            <v>2279</v>
          </cell>
          <cell r="B1726" t="str">
            <v>881007800103</v>
          </cell>
          <cell r="C1726" t="str">
            <v>881</v>
          </cell>
          <cell r="D1726" t="str">
            <v>881007</v>
          </cell>
          <cell r="E1726" t="str">
            <v>هزينه هاي كاركنان</v>
          </cell>
          <cell r="F1726" t="str">
            <v>كمك هزينه ازدواج،تولد نوزاد و فوت اقوام</v>
          </cell>
          <cell r="G1726" t="str">
            <v>800103</v>
          </cell>
          <cell r="H1726" t="str">
            <v>مرکز ساخت و توليد</v>
          </cell>
          <cell r="P1726" t="str">
            <v>227</v>
          </cell>
        </row>
        <row r="1727">
          <cell r="A1727">
            <v>2330</v>
          </cell>
          <cell r="B1727" t="str">
            <v>881007800304</v>
          </cell>
          <cell r="C1727" t="str">
            <v>881</v>
          </cell>
          <cell r="D1727" t="str">
            <v>881007</v>
          </cell>
          <cell r="E1727" t="str">
            <v>هزينه هاي كاركنان</v>
          </cell>
          <cell r="F1727" t="str">
            <v>كمك هزينه ازدواج،تولد نوزاد و فوت اقوام</v>
          </cell>
          <cell r="G1727" t="str">
            <v>800304</v>
          </cell>
          <cell r="H1727" t="str">
            <v>تدارکات و تامين قطعات</v>
          </cell>
          <cell r="P1727" t="str">
            <v>233</v>
          </cell>
        </row>
        <row r="1728">
          <cell r="A1728">
            <v>2403</v>
          </cell>
          <cell r="B1728" t="str">
            <v>881007800400</v>
          </cell>
          <cell r="C1728" t="str">
            <v>881</v>
          </cell>
          <cell r="D1728" t="str">
            <v>881007</v>
          </cell>
          <cell r="E1728" t="str">
            <v>هزينه هاي كاركنان</v>
          </cell>
          <cell r="F1728" t="str">
            <v>كمك هزينه ازدواج،تولد نوزاد و فوت اقوام</v>
          </cell>
          <cell r="G1728" t="str">
            <v>800400</v>
          </cell>
          <cell r="H1728" t="str">
            <v>امور مالي</v>
          </cell>
          <cell r="P1728" t="str">
            <v>240</v>
          </cell>
        </row>
        <row r="1729">
          <cell r="A1729">
            <v>2239</v>
          </cell>
          <cell r="B1729" t="str">
            <v>881007800100</v>
          </cell>
          <cell r="C1729" t="str">
            <v>881</v>
          </cell>
          <cell r="D1729" t="str">
            <v>881007</v>
          </cell>
          <cell r="E1729" t="str">
            <v>هزينه هاي كاركنان</v>
          </cell>
          <cell r="F1729" t="str">
            <v>كمك هزينه ازدواج،تولد نوزاد و فوت اقوام</v>
          </cell>
          <cell r="G1729" t="str">
            <v>800100</v>
          </cell>
          <cell r="H1729" t="str">
            <v>مونتاژ</v>
          </cell>
          <cell r="P1729" t="str">
            <v>223</v>
          </cell>
        </row>
        <row r="1730">
          <cell r="A1730">
            <v>2403</v>
          </cell>
          <cell r="B1730" t="str">
            <v>881007800403</v>
          </cell>
          <cell r="C1730" t="str">
            <v>881</v>
          </cell>
          <cell r="D1730" t="str">
            <v>881007</v>
          </cell>
          <cell r="E1730" t="str">
            <v>هزينه هاي كاركنان</v>
          </cell>
          <cell r="F1730" t="str">
            <v>كمك هزينه ازدواج،تولد نوزاد و فوت اقوام</v>
          </cell>
          <cell r="G1730" t="str">
            <v>800403</v>
          </cell>
          <cell r="H1730" t="str">
            <v>امو ر اداري</v>
          </cell>
          <cell r="P1730" t="str">
            <v>240</v>
          </cell>
        </row>
        <row r="1731">
          <cell r="A1731">
            <v>2279</v>
          </cell>
          <cell r="B1731" t="str">
            <v>881007800104</v>
          </cell>
          <cell r="C1731" t="str">
            <v>881</v>
          </cell>
          <cell r="D1731" t="str">
            <v>881007</v>
          </cell>
          <cell r="E1731" t="str">
            <v>هزينه هاي كاركنان</v>
          </cell>
          <cell r="F1731" t="str">
            <v>كمك هزينه ازدواج،تولد نوزاد و فوت اقوام</v>
          </cell>
          <cell r="G1731" t="str">
            <v>800104</v>
          </cell>
          <cell r="H1731" t="str">
            <v>کنترل کيفي</v>
          </cell>
          <cell r="P1731" t="str">
            <v>227</v>
          </cell>
        </row>
        <row r="1732">
          <cell r="A1732">
            <v>2279</v>
          </cell>
          <cell r="B1732" t="str">
            <v>881007800101</v>
          </cell>
          <cell r="C1732" t="str">
            <v>881</v>
          </cell>
          <cell r="D1732" t="str">
            <v>881007</v>
          </cell>
          <cell r="E1732" t="str">
            <v>هزينه هاي كاركنان</v>
          </cell>
          <cell r="F1732" t="str">
            <v>كمك هزينه ازدواج،تولد نوزاد و فوت اقوام</v>
          </cell>
          <cell r="G1732" t="str">
            <v>800101</v>
          </cell>
          <cell r="H1732" t="str">
            <v>تحقيقات مهندسي</v>
          </cell>
          <cell r="P1732" t="str">
            <v>227</v>
          </cell>
        </row>
        <row r="1733">
          <cell r="A1733">
            <v>2279</v>
          </cell>
          <cell r="B1733" t="str">
            <v>881007800105</v>
          </cell>
          <cell r="C1733" t="str">
            <v>881</v>
          </cell>
          <cell r="D1733" t="str">
            <v>881007</v>
          </cell>
          <cell r="E1733" t="str">
            <v>هزينه هاي كاركنان</v>
          </cell>
          <cell r="F1733" t="str">
            <v>كمك هزينه ازدواج،تولد نوزاد و فوت اقوام</v>
          </cell>
          <cell r="G1733" t="str">
            <v>800105</v>
          </cell>
          <cell r="H1733" t="str">
            <v>مترولوژي</v>
          </cell>
          <cell r="P1733" t="str">
            <v>227</v>
          </cell>
        </row>
        <row r="1734">
          <cell r="A1734">
            <v>2330</v>
          </cell>
          <cell r="B1734" t="str">
            <v>881007800302</v>
          </cell>
          <cell r="C1734" t="str">
            <v>881</v>
          </cell>
          <cell r="D1734" t="str">
            <v>881007</v>
          </cell>
          <cell r="E1734" t="str">
            <v>هزينه هاي كاركنان</v>
          </cell>
          <cell r="F1734" t="str">
            <v>كمك هزينه ازدواج،تولد نوزاد و فوت اقوام</v>
          </cell>
          <cell r="G1734" t="str">
            <v>800302</v>
          </cell>
          <cell r="H1734" t="str">
            <v>خدمات فني</v>
          </cell>
          <cell r="P1734" t="str">
            <v>233</v>
          </cell>
        </row>
        <row r="1735">
          <cell r="A1735">
            <v>2330</v>
          </cell>
          <cell r="B1735" t="str">
            <v>881007800305</v>
          </cell>
          <cell r="C1735" t="str">
            <v>881</v>
          </cell>
          <cell r="D1735" t="str">
            <v>881007</v>
          </cell>
          <cell r="E1735" t="str">
            <v>هزينه هاي كاركنان</v>
          </cell>
          <cell r="F1735" t="str">
            <v>كمك هزينه ازدواج،تولد نوزاد و فوت اقوام</v>
          </cell>
          <cell r="G1735" t="str">
            <v>800305</v>
          </cell>
          <cell r="H1735" t="str">
            <v>طرح و توسعه سيستمها</v>
          </cell>
          <cell r="P1735" t="str">
            <v>233</v>
          </cell>
        </row>
        <row r="1736">
          <cell r="A1736">
            <v>2403</v>
          </cell>
          <cell r="B1736" t="str">
            <v>881007800401</v>
          </cell>
          <cell r="C1736" t="str">
            <v>881</v>
          </cell>
          <cell r="D1736" t="str">
            <v>881007</v>
          </cell>
          <cell r="E1736" t="str">
            <v>هزينه هاي كاركنان</v>
          </cell>
          <cell r="F1736" t="str">
            <v>كمك هزينه ازدواج،تولد نوزاد و فوت اقوام</v>
          </cell>
          <cell r="G1736" t="str">
            <v>800401</v>
          </cell>
          <cell r="H1736" t="str">
            <v>مديريت</v>
          </cell>
          <cell r="P1736" t="str">
            <v>240</v>
          </cell>
        </row>
        <row r="1737">
          <cell r="A1737">
            <v>2403</v>
          </cell>
          <cell r="B1737" t="str">
            <v>881007800402</v>
          </cell>
          <cell r="C1737" t="str">
            <v>881</v>
          </cell>
          <cell r="D1737" t="str">
            <v>881007</v>
          </cell>
          <cell r="E1737" t="str">
            <v>هزينه هاي كاركنان</v>
          </cell>
          <cell r="F1737" t="str">
            <v>كمك هزينه ازدواج،تولد نوزاد و فوت اقوام</v>
          </cell>
          <cell r="G1737" t="str">
            <v>800402</v>
          </cell>
          <cell r="H1737" t="str">
            <v>دفتر تهران</v>
          </cell>
          <cell r="P1737" t="str">
            <v>240</v>
          </cell>
        </row>
        <row r="1738">
          <cell r="A1738">
            <v>2429</v>
          </cell>
          <cell r="B1738" t="str">
            <v>881010800400</v>
          </cell>
          <cell r="C1738" t="str">
            <v>881</v>
          </cell>
          <cell r="D1738" t="str">
            <v>881010</v>
          </cell>
          <cell r="E1738" t="str">
            <v>هزينه هاي كاركنان</v>
          </cell>
          <cell r="F1738" t="str">
            <v>كسر تنخواه</v>
          </cell>
          <cell r="G1738" t="str">
            <v>800400</v>
          </cell>
          <cell r="H1738" t="str">
            <v>امور مالي</v>
          </cell>
          <cell r="P1738" t="str">
            <v>242</v>
          </cell>
        </row>
        <row r="1739">
          <cell r="A1739">
            <v>2300</v>
          </cell>
          <cell r="B1739" t="str">
            <v>881010800304</v>
          </cell>
          <cell r="C1739" t="str">
            <v>881</v>
          </cell>
          <cell r="D1739" t="str">
            <v>881010</v>
          </cell>
          <cell r="E1739" t="str">
            <v>هزينه هاي كاركنان</v>
          </cell>
          <cell r="F1739" t="str">
            <v>كسر تنخواه</v>
          </cell>
          <cell r="G1739" t="str">
            <v>800304</v>
          </cell>
          <cell r="H1739" t="str">
            <v>تدارکات و تامين قطعات</v>
          </cell>
          <cell r="P1739" t="str">
            <v>230</v>
          </cell>
        </row>
        <row r="1740">
          <cell r="A1740">
            <v>2429</v>
          </cell>
          <cell r="B1740" t="str">
            <v>881010800402</v>
          </cell>
          <cell r="C1740" t="str">
            <v>881</v>
          </cell>
          <cell r="D1740" t="str">
            <v>881010</v>
          </cell>
          <cell r="E1740" t="str">
            <v>هزينه هاي كاركنان</v>
          </cell>
          <cell r="F1740" t="str">
            <v>كسر تنخواه</v>
          </cell>
          <cell r="G1740" t="str">
            <v>800402</v>
          </cell>
          <cell r="H1740" t="str">
            <v>دفتر تهران</v>
          </cell>
          <cell r="P1740" t="str">
            <v>242</v>
          </cell>
        </row>
        <row r="1741">
          <cell r="A1741">
            <v>2412</v>
          </cell>
          <cell r="B1741" t="str">
            <v>881011800401</v>
          </cell>
          <cell r="C1741" t="str">
            <v>881</v>
          </cell>
          <cell r="D1741" t="str">
            <v>881011</v>
          </cell>
          <cell r="E1741" t="str">
            <v>هزينه هاي كاركنان</v>
          </cell>
          <cell r="F1741" t="str">
            <v>مكالمه تلفن(مزايا)</v>
          </cell>
          <cell r="G1741" t="str">
            <v>800401</v>
          </cell>
          <cell r="H1741" t="str">
            <v>مديريت</v>
          </cell>
          <cell r="P1741" t="str">
            <v>241</v>
          </cell>
        </row>
        <row r="1742">
          <cell r="A1742">
            <v>2279</v>
          </cell>
          <cell r="B1742" t="str">
            <v>881011800202</v>
          </cell>
          <cell r="C1742" t="str">
            <v>881</v>
          </cell>
          <cell r="D1742" t="str">
            <v>881011</v>
          </cell>
          <cell r="E1742" t="str">
            <v>هزينه هاي كاركنان</v>
          </cell>
          <cell r="F1742" t="str">
            <v>مكالمه تلفن(مزايا)</v>
          </cell>
          <cell r="G1742" t="str">
            <v>800202</v>
          </cell>
          <cell r="H1742" t="str">
            <v>عمومي ساخت و توليد</v>
          </cell>
          <cell r="P1742" t="str">
            <v>227</v>
          </cell>
        </row>
        <row r="1743">
          <cell r="A1743">
            <v>2412</v>
          </cell>
          <cell r="B1743" t="str">
            <v>881011800400</v>
          </cell>
          <cell r="C1743" t="str">
            <v>881</v>
          </cell>
          <cell r="D1743" t="str">
            <v>881011</v>
          </cell>
          <cell r="E1743" t="str">
            <v>هزينه هاي كاركنان</v>
          </cell>
          <cell r="F1743" t="str">
            <v>مكالمه تلفن(مزايا)</v>
          </cell>
          <cell r="G1743" t="str">
            <v>800400</v>
          </cell>
          <cell r="H1743" t="str">
            <v>امور مالي</v>
          </cell>
          <cell r="P1743" t="str">
            <v>241</v>
          </cell>
        </row>
        <row r="1744">
          <cell r="A1744">
            <v>2300</v>
          </cell>
          <cell r="B1744" t="str">
            <v>881011800304</v>
          </cell>
          <cell r="C1744" t="str">
            <v>881</v>
          </cell>
          <cell r="D1744" t="str">
            <v>881011</v>
          </cell>
          <cell r="E1744" t="str">
            <v>هزينه هاي كاركنان</v>
          </cell>
          <cell r="F1744" t="str">
            <v>مكالمه تلفن(مزايا)</v>
          </cell>
          <cell r="G1744" t="str">
            <v>800304</v>
          </cell>
          <cell r="H1744" t="str">
            <v>تدارکات و تامين قطعات</v>
          </cell>
          <cell r="P1744" t="str">
            <v>230</v>
          </cell>
        </row>
        <row r="1745">
          <cell r="A1745">
            <v>2529</v>
          </cell>
          <cell r="B1745" t="str">
            <v>881011800500</v>
          </cell>
          <cell r="C1745" t="str">
            <v>881</v>
          </cell>
          <cell r="D1745" t="str">
            <v>881011</v>
          </cell>
          <cell r="E1745" t="str">
            <v>هزينه هاي كاركنان</v>
          </cell>
          <cell r="F1745" t="str">
            <v>مكالمه تلفن(مزايا)</v>
          </cell>
          <cell r="G1745" t="str">
            <v>800500</v>
          </cell>
          <cell r="H1745" t="str">
            <v>فروش</v>
          </cell>
          <cell r="P1745" t="str">
            <v>252</v>
          </cell>
        </row>
        <row r="1746">
          <cell r="A1746">
            <v>2279</v>
          </cell>
          <cell r="B1746" t="str">
            <v>881011800201</v>
          </cell>
          <cell r="C1746" t="str">
            <v>881</v>
          </cell>
          <cell r="D1746" t="str">
            <v>881011</v>
          </cell>
          <cell r="E1746" t="str">
            <v>هزينه هاي كاركنان</v>
          </cell>
          <cell r="F1746" t="str">
            <v>مكالمه تلفن(مزايا)</v>
          </cell>
          <cell r="G1746" t="str">
            <v>800201</v>
          </cell>
          <cell r="H1746" t="str">
            <v>عمومي تحقيقات و مهندسي</v>
          </cell>
          <cell r="P1746" t="str">
            <v>227</v>
          </cell>
        </row>
        <row r="1747">
          <cell r="A1747">
            <v>2412</v>
          </cell>
          <cell r="B1747" t="str">
            <v>881011800403</v>
          </cell>
          <cell r="C1747" t="str">
            <v>881</v>
          </cell>
          <cell r="D1747" t="str">
            <v>881011</v>
          </cell>
          <cell r="E1747" t="str">
            <v>هزينه هاي كاركنان</v>
          </cell>
          <cell r="F1747" t="str">
            <v>مكالمه تلفن(مزايا)</v>
          </cell>
          <cell r="G1747" t="str">
            <v>800403</v>
          </cell>
          <cell r="H1747" t="str">
            <v>امو ر اداري</v>
          </cell>
          <cell r="P1747" t="str">
            <v>241</v>
          </cell>
        </row>
        <row r="1748">
          <cell r="A1748">
            <v>2300</v>
          </cell>
          <cell r="B1748" t="str">
            <v>881011800302</v>
          </cell>
          <cell r="C1748" t="str">
            <v>881</v>
          </cell>
          <cell r="D1748" t="str">
            <v>881011</v>
          </cell>
          <cell r="E1748" t="str">
            <v>هزينه هاي كاركنان</v>
          </cell>
          <cell r="F1748" t="str">
            <v>مكالمه تلفن(مزايا)</v>
          </cell>
          <cell r="G1748" t="str">
            <v>800302</v>
          </cell>
          <cell r="H1748" t="str">
            <v>خدمات فني</v>
          </cell>
          <cell r="P1748" t="str">
            <v>230</v>
          </cell>
        </row>
        <row r="1749">
          <cell r="A1749">
            <v>2300</v>
          </cell>
          <cell r="B1749" t="str">
            <v>881011800303</v>
          </cell>
          <cell r="C1749" t="str">
            <v>881</v>
          </cell>
          <cell r="D1749" t="str">
            <v>881011</v>
          </cell>
          <cell r="E1749" t="str">
            <v>هزينه هاي كاركنان</v>
          </cell>
          <cell r="F1749" t="str">
            <v>مكالمه تلفن(مزايا)</v>
          </cell>
          <cell r="G1749" t="str">
            <v>800303</v>
          </cell>
          <cell r="H1749" t="str">
            <v>برنامه ريزي</v>
          </cell>
          <cell r="P1749" t="str">
            <v>230</v>
          </cell>
        </row>
        <row r="1750">
          <cell r="A1750">
            <v>2279</v>
          </cell>
          <cell r="B1750" t="str">
            <v>881012800103</v>
          </cell>
          <cell r="C1750" t="str">
            <v>881</v>
          </cell>
          <cell r="D1750" t="str">
            <v>881012</v>
          </cell>
          <cell r="E1750" t="str">
            <v>هزينه هاي كاركنان</v>
          </cell>
          <cell r="F1750" t="str">
            <v>ساير هزينه هاي كاركنان</v>
          </cell>
          <cell r="G1750" t="str">
            <v>800103</v>
          </cell>
          <cell r="H1750" t="str">
            <v>مرکز ساخت و توليد</v>
          </cell>
          <cell r="P1750" t="str">
            <v>227</v>
          </cell>
        </row>
        <row r="1751">
          <cell r="A1751">
            <v>2429</v>
          </cell>
          <cell r="B1751" t="str">
            <v>881012800403</v>
          </cell>
          <cell r="C1751" t="str">
            <v>881</v>
          </cell>
          <cell r="D1751" t="str">
            <v>881012</v>
          </cell>
          <cell r="E1751" t="str">
            <v>هزينه هاي كاركنان</v>
          </cell>
          <cell r="F1751" t="str">
            <v>ساير هزينه هاي كاركنان</v>
          </cell>
          <cell r="G1751" t="str">
            <v>800403</v>
          </cell>
          <cell r="H1751" t="str">
            <v>امو ر اداري</v>
          </cell>
          <cell r="P1751" t="str">
            <v>242</v>
          </cell>
        </row>
        <row r="1752">
          <cell r="A1752">
            <v>2239</v>
          </cell>
          <cell r="B1752" t="str">
            <v>881012800100</v>
          </cell>
          <cell r="C1752" t="str">
            <v>881</v>
          </cell>
          <cell r="D1752" t="str">
            <v>881012</v>
          </cell>
          <cell r="E1752" t="str">
            <v>هزينه هاي كاركنان</v>
          </cell>
          <cell r="F1752" t="str">
            <v>ساير هزينه هاي كاركنان</v>
          </cell>
          <cell r="G1752" t="str">
            <v>800100</v>
          </cell>
          <cell r="H1752" t="str">
            <v>مونتاژ</v>
          </cell>
          <cell r="P1752" t="str">
            <v>223</v>
          </cell>
        </row>
        <row r="1753">
          <cell r="A1753">
            <v>2330</v>
          </cell>
          <cell r="B1753" t="str">
            <v>881012800303</v>
          </cell>
          <cell r="C1753" t="str">
            <v>881</v>
          </cell>
          <cell r="D1753" t="str">
            <v>881012</v>
          </cell>
          <cell r="E1753" t="str">
            <v>هزينه هاي كاركنان</v>
          </cell>
          <cell r="F1753" t="str">
            <v>ساير هزينه هاي كاركنان</v>
          </cell>
          <cell r="G1753" t="str">
            <v>800303</v>
          </cell>
          <cell r="H1753" t="str">
            <v>برنامه ريزي</v>
          </cell>
          <cell r="P1753" t="str">
            <v>233</v>
          </cell>
        </row>
        <row r="1754">
          <cell r="A1754">
            <v>2279</v>
          </cell>
          <cell r="B1754" t="str">
            <v>881012800107</v>
          </cell>
          <cell r="C1754" t="str">
            <v>881</v>
          </cell>
          <cell r="D1754" t="str">
            <v>881012</v>
          </cell>
          <cell r="E1754" t="str">
            <v>هزينه هاي كاركنان</v>
          </cell>
          <cell r="F1754" t="str">
            <v>ساير هزينه هاي كاركنان</v>
          </cell>
          <cell r="G1754" t="str">
            <v>800107</v>
          </cell>
          <cell r="H1754" t="str">
            <v>خط گيج</v>
          </cell>
          <cell r="P1754" t="str">
            <v>227</v>
          </cell>
        </row>
        <row r="1755">
          <cell r="A1755">
            <v>2279</v>
          </cell>
          <cell r="B1755" t="str">
            <v>881012800104</v>
          </cell>
          <cell r="C1755" t="str">
            <v>881</v>
          </cell>
          <cell r="D1755" t="str">
            <v>881012</v>
          </cell>
          <cell r="E1755" t="str">
            <v>هزينه هاي كاركنان</v>
          </cell>
          <cell r="F1755" t="str">
            <v>ساير هزينه هاي كاركنان</v>
          </cell>
          <cell r="G1755" t="str">
            <v>800104</v>
          </cell>
          <cell r="H1755" t="str">
            <v>کنترل کيفي</v>
          </cell>
          <cell r="P1755" t="str">
            <v>227</v>
          </cell>
        </row>
        <row r="1756">
          <cell r="A1756">
            <v>2330</v>
          </cell>
          <cell r="B1756" t="str">
            <v>881012800302</v>
          </cell>
          <cell r="C1756" t="str">
            <v>881</v>
          </cell>
          <cell r="D1756" t="str">
            <v>881012</v>
          </cell>
          <cell r="E1756" t="str">
            <v>هزينه هاي كاركنان</v>
          </cell>
          <cell r="F1756" t="str">
            <v>ساير هزينه هاي كاركنان</v>
          </cell>
          <cell r="G1756" t="str">
            <v>800302</v>
          </cell>
          <cell r="H1756" t="str">
            <v>خدمات فني</v>
          </cell>
          <cell r="P1756" t="str">
            <v>233</v>
          </cell>
        </row>
        <row r="1757">
          <cell r="A1757">
            <v>2279</v>
          </cell>
          <cell r="B1757" t="str">
            <v>881012800202</v>
          </cell>
          <cell r="C1757" t="str">
            <v>881</v>
          </cell>
          <cell r="D1757" t="str">
            <v>881012</v>
          </cell>
          <cell r="E1757" t="str">
            <v>هزينه هاي كاركنان</v>
          </cell>
          <cell r="F1757" t="str">
            <v>ساير هزينه هاي كاركنان</v>
          </cell>
          <cell r="G1757" t="str">
            <v>800202</v>
          </cell>
          <cell r="H1757" t="str">
            <v>عمومي ساخت و توليد</v>
          </cell>
          <cell r="P1757" t="str">
            <v>227</v>
          </cell>
        </row>
        <row r="1758">
          <cell r="A1758">
            <v>2429</v>
          </cell>
          <cell r="B1758" t="str">
            <v>881012800400</v>
          </cell>
          <cell r="C1758" t="str">
            <v>881</v>
          </cell>
          <cell r="D1758" t="str">
            <v>881012</v>
          </cell>
          <cell r="E1758" t="str">
            <v>هزينه هاي كاركنان</v>
          </cell>
          <cell r="F1758" t="str">
            <v>ساير هزينه هاي كاركنان</v>
          </cell>
          <cell r="G1758" t="str">
            <v>800400</v>
          </cell>
          <cell r="H1758" t="str">
            <v>امور مالي</v>
          </cell>
          <cell r="P1758" t="str">
            <v>242</v>
          </cell>
        </row>
        <row r="1759">
          <cell r="A1759">
            <v>2330</v>
          </cell>
          <cell r="B1759" t="str">
            <v>881012800304</v>
          </cell>
          <cell r="C1759" t="str">
            <v>881</v>
          </cell>
          <cell r="D1759" t="str">
            <v>881012</v>
          </cell>
          <cell r="E1759" t="str">
            <v>هزينه هاي كاركنان</v>
          </cell>
          <cell r="F1759" t="str">
            <v>ساير هزينه هاي كاركنان</v>
          </cell>
          <cell r="G1759" t="str">
            <v>800304</v>
          </cell>
          <cell r="H1759" t="str">
            <v>تدارکات و تامين قطعات</v>
          </cell>
          <cell r="P1759" t="str">
            <v>233</v>
          </cell>
        </row>
        <row r="1760">
          <cell r="A1760">
            <v>2429</v>
          </cell>
          <cell r="B1760" t="str">
            <v>881012800401</v>
          </cell>
          <cell r="C1760" t="str">
            <v>881</v>
          </cell>
          <cell r="D1760" t="str">
            <v>881012</v>
          </cell>
          <cell r="E1760" t="str">
            <v>هزينه هاي كاركنان</v>
          </cell>
          <cell r="F1760" t="str">
            <v>ساير هزينه هاي كاركنان</v>
          </cell>
          <cell r="G1760" t="str">
            <v>800401</v>
          </cell>
          <cell r="H1760" t="str">
            <v>مديريت</v>
          </cell>
          <cell r="P1760" t="str">
            <v>242</v>
          </cell>
        </row>
        <row r="1761">
          <cell r="A1761">
            <v>2330</v>
          </cell>
          <cell r="B1761" t="str">
            <v>881012800301</v>
          </cell>
          <cell r="C1761" t="str">
            <v>881</v>
          </cell>
          <cell r="D1761" t="str">
            <v>881012</v>
          </cell>
          <cell r="E1761" t="str">
            <v>هزينه هاي كاركنان</v>
          </cell>
          <cell r="F1761" t="str">
            <v>ساير هزينه هاي كاركنان</v>
          </cell>
          <cell r="G1761" t="str">
            <v>800301</v>
          </cell>
          <cell r="H1761" t="str">
            <v>حراست</v>
          </cell>
          <cell r="P1761" t="str">
            <v>233</v>
          </cell>
        </row>
        <row r="1762">
          <cell r="A1762">
            <v>2529</v>
          </cell>
          <cell r="B1762" t="str">
            <v>881012800500</v>
          </cell>
          <cell r="C1762" t="str">
            <v>881</v>
          </cell>
          <cell r="D1762" t="str">
            <v>881012</v>
          </cell>
          <cell r="E1762" t="str">
            <v>هزينه هاي كاركنان</v>
          </cell>
          <cell r="F1762" t="str">
            <v>ساير هزينه هاي كاركنان</v>
          </cell>
          <cell r="G1762" t="str">
            <v>800500</v>
          </cell>
          <cell r="H1762" t="str">
            <v>فروش</v>
          </cell>
          <cell r="P1762" t="str">
            <v>252</v>
          </cell>
        </row>
        <row r="1763">
          <cell r="A1763">
            <v>2279</v>
          </cell>
          <cell r="B1763" t="str">
            <v>881012800105</v>
          </cell>
          <cell r="C1763" t="str">
            <v>881</v>
          </cell>
          <cell r="D1763" t="str">
            <v>881012</v>
          </cell>
          <cell r="E1763" t="str">
            <v>هزينه هاي كاركنان</v>
          </cell>
          <cell r="F1763" t="str">
            <v>ساير هزينه هاي كاركنان</v>
          </cell>
          <cell r="G1763" t="str">
            <v>800105</v>
          </cell>
          <cell r="H1763" t="str">
            <v>مترولوژي</v>
          </cell>
          <cell r="P1763" t="str">
            <v>227</v>
          </cell>
        </row>
        <row r="1764">
          <cell r="A1764">
            <v>2279</v>
          </cell>
          <cell r="B1764" t="str">
            <v>881012800101</v>
          </cell>
          <cell r="C1764" t="str">
            <v>881</v>
          </cell>
          <cell r="D1764" t="str">
            <v>881012</v>
          </cell>
          <cell r="E1764" t="str">
            <v>هزينه هاي كاركنان</v>
          </cell>
          <cell r="F1764" t="str">
            <v>ساير هزينه هاي كاركنان</v>
          </cell>
          <cell r="G1764" t="str">
            <v>800101</v>
          </cell>
          <cell r="H1764" t="str">
            <v>تحقيقات مهندسي</v>
          </cell>
          <cell r="P1764" t="str">
            <v>227</v>
          </cell>
        </row>
        <row r="1765">
          <cell r="A1765">
            <v>2429</v>
          </cell>
          <cell r="B1765" t="str">
            <v>881012800402</v>
          </cell>
          <cell r="C1765" t="str">
            <v>881</v>
          </cell>
          <cell r="D1765" t="str">
            <v>881012</v>
          </cell>
          <cell r="E1765" t="str">
            <v>هزينه هاي كاركنان</v>
          </cell>
          <cell r="F1765" t="str">
            <v>ساير هزينه هاي كاركنان</v>
          </cell>
          <cell r="G1765" t="str">
            <v>800402</v>
          </cell>
          <cell r="H1765" t="str">
            <v>دفتر تهران</v>
          </cell>
          <cell r="P1765" t="str">
            <v>242</v>
          </cell>
        </row>
        <row r="1766">
          <cell r="A1766">
            <v>2330</v>
          </cell>
          <cell r="B1766" t="str">
            <v>881012800305</v>
          </cell>
          <cell r="C1766" t="str">
            <v>881</v>
          </cell>
          <cell r="D1766" t="str">
            <v>881012</v>
          </cell>
          <cell r="E1766" t="str">
            <v>هزينه هاي كاركنان</v>
          </cell>
          <cell r="F1766" t="str">
            <v>ساير هزينه هاي كاركنان</v>
          </cell>
          <cell r="G1766" t="str">
            <v>800305</v>
          </cell>
          <cell r="H1766" t="str">
            <v>طرح و توسعه سيستمها</v>
          </cell>
          <cell r="P1766" t="str">
            <v>233</v>
          </cell>
        </row>
        <row r="1767">
          <cell r="A1767">
            <v>2279</v>
          </cell>
          <cell r="B1767" t="str">
            <v>881012800102</v>
          </cell>
          <cell r="C1767" t="str">
            <v>881</v>
          </cell>
          <cell r="D1767" t="str">
            <v>881012</v>
          </cell>
          <cell r="E1767" t="str">
            <v>هزينه هاي كاركنان</v>
          </cell>
          <cell r="F1767" t="str">
            <v>ساير هزينه هاي كاركنان</v>
          </cell>
          <cell r="G1767" t="str">
            <v>800102</v>
          </cell>
          <cell r="H1767" t="str">
            <v>عمليات حرارتي و آبکاري</v>
          </cell>
          <cell r="P1767" t="str">
            <v>227</v>
          </cell>
        </row>
        <row r="1768">
          <cell r="A1768">
            <v>2279</v>
          </cell>
          <cell r="B1768" t="str">
            <v>881012800106</v>
          </cell>
          <cell r="C1768" t="str">
            <v>881</v>
          </cell>
          <cell r="D1768" t="str">
            <v>881012</v>
          </cell>
          <cell r="E1768" t="str">
            <v>هزينه هاي كاركنان</v>
          </cell>
          <cell r="F1768" t="str">
            <v>ساير هزينه هاي كاركنان</v>
          </cell>
          <cell r="G1768" t="str">
            <v>800106</v>
          </cell>
          <cell r="H1768" t="str">
            <v>تست مواد وشيمي</v>
          </cell>
          <cell r="P1768" t="str">
            <v>227</v>
          </cell>
        </row>
        <row r="1769">
          <cell r="A1769">
            <v>2239</v>
          </cell>
          <cell r="B1769" t="str">
            <v>881012800200</v>
          </cell>
          <cell r="C1769" t="str">
            <v>881</v>
          </cell>
          <cell r="D1769" t="str">
            <v>881012</v>
          </cell>
          <cell r="E1769" t="str">
            <v>هزينه هاي كاركنان</v>
          </cell>
          <cell r="F1769" t="str">
            <v>ساير هزينه هاي كاركنان</v>
          </cell>
          <cell r="G1769" t="str">
            <v>800200</v>
          </cell>
          <cell r="H1769" t="str">
            <v>عمومي مونتاژ</v>
          </cell>
          <cell r="P1769" t="str">
            <v>223</v>
          </cell>
        </row>
        <row r="1770">
          <cell r="A1770">
            <v>2279</v>
          </cell>
          <cell r="B1770" t="str">
            <v>881012800201</v>
          </cell>
          <cell r="C1770" t="str">
            <v>881</v>
          </cell>
          <cell r="D1770" t="str">
            <v>881012</v>
          </cell>
          <cell r="E1770" t="str">
            <v>هزينه هاي كاركنان</v>
          </cell>
          <cell r="F1770" t="str">
            <v>ساير هزينه هاي كاركنان</v>
          </cell>
          <cell r="G1770" t="str">
            <v>800201</v>
          </cell>
          <cell r="H1770" t="str">
            <v>عمومي تحقيقات و مهندسي</v>
          </cell>
          <cell r="P1770" t="str">
            <v>227</v>
          </cell>
        </row>
        <row r="1771">
          <cell r="A1771">
            <v>2279</v>
          </cell>
          <cell r="B1771" t="str">
            <v>881012800203</v>
          </cell>
          <cell r="C1771" t="str">
            <v>881</v>
          </cell>
          <cell r="D1771" t="str">
            <v>881012</v>
          </cell>
          <cell r="E1771" t="str">
            <v>هزينه هاي كاركنان</v>
          </cell>
          <cell r="F1771" t="str">
            <v>ساير هزينه هاي كاركنان</v>
          </cell>
          <cell r="G1771" t="str">
            <v>800203</v>
          </cell>
          <cell r="H1771" t="str">
            <v>عمومي کنترل کيفي</v>
          </cell>
          <cell r="P1771" t="str">
            <v>227</v>
          </cell>
        </row>
        <row r="1772">
          <cell r="A1772">
            <v>2279</v>
          </cell>
          <cell r="B1772" t="str">
            <v>881012800206</v>
          </cell>
          <cell r="C1772" t="str">
            <v>881</v>
          </cell>
          <cell r="D1772" t="str">
            <v>881012</v>
          </cell>
          <cell r="E1772" t="str">
            <v>هزينه هاي كاركنان</v>
          </cell>
          <cell r="F1772" t="str">
            <v>ساير هزينه هاي كاركنان</v>
          </cell>
          <cell r="G1772" t="str">
            <v>800206</v>
          </cell>
          <cell r="H1772" t="str">
            <v>عمومي خط گيج</v>
          </cell>
          <cell r="P1772" t="str">
            <v>227</v>
          </cell>
        </row>
        <row r="1773">
          <cell r="A1773">
            <v>2264</v>
          </cell>
          <cell r="B1773" t="str">
            <v>882001800103</v>
          </cell>
          <cell r="C1773" t="str">
            <v>882</v>
          </cell>
          <cell r="D1773" t="str">
            <v>882001</v>
          </cell>
          <cell r="E1773" t="str">
            <v>هزينه هاي عملياتي</v>
          </cell>
          <cell r="F1773" t="str">
            <v>تعميرونگهداري ماشين آلات</v>
          </cell>
          <cell r="G1773" t="str">
            <v>800103</v>
          </cell>
          <cell r="H1773" t="str">
            <v>مرکز ساخت و توليد</v>
          </cell>
          <cell r="P1773" t="str">
            <v>226</v>
          </cell>
        </row>
        <row r="1774">
          <cell r="A1774">
            <v>2310</v>
          </cell>
          <cell r="B1774" t="str">
            <v>882001800303</v>
          </cell>
          <cell r="C1774" t="str">
            <v>882</v>
          </cell>
          <cell r="D1774" t="str">
            <v>882001</v>
          </cell>
          <cell r="E1774" t="str">
            <v>هزينه هاي عملياتي</v>
          </cell>
          <cell r="F1774" t="str">
            <v>تعميرونگهداري ماشين آلات</v>
          </cell>
          <cell r="G1774" t="str">
            <v>800303</v>
          </cell>
          <cell r="H1774" t="str">
            <v>برنامه ريزي</v>
          </cell>
          <cell r="P1774" t="str">
            <v>231</v>
          </cell>
        </row>
        <row r="1775">
          <cell r="A1775">
            <v>2264</v>
          </cell>
          <cell r="B1775" t="str">
            <v>882001800107</v>
          </cell>
          <cell r="C1775" t="str">
            <v>882</v>
          </cell>
          <cell r="D1775" t="str">
            <v>882001</v>
          </cell>
          <cell r="E1775" t="str">
            <v>هزينه هاي عملياتي</v>
          </cell>
          <cell r="F1775" t="str">
            <v>تعميرونگهداري ماشين آلات</v>
          </cell>
          <cell r="G1775" t="str">
            <v>800107</v>
          </cell>
          <cell r="H1775" t="str">
            <v>خط گيج</v>
          </cell>
          <cell r="P1775" t="str">
            <v>226</v>
          </cell>
        </row>
        <row r="1776">
          <cell r="A1776">
            <v>2264</v>
          </cell>
          <cell r="B1776" t="str">
            <v>882001800105</v>
          </cell>
          <cell r="C1776" t="str">
            <v>882</v>
          </cell>
          <cell r="D1776" t="str">
            <v>882001</v>
          </cell>
          <cell r="E1776" t="str">
            <v>هزينه هاي عملياتي</v>
          </cell>
          <cell r="F1776" t="str">
            <v>تعميرونگهداري ماشين آلات</v>
          </cell>
          <cell r="G1776" t="str">
            <v>800105</v>
          </cell>
          <cell r="H1776" t="str">
            <v>مترولوژي</v>
          </cell>
          <cell r="P1776" t="str">
            <v>226</v>
          </cell>
        </row>
        <row r="1777">
          <cell r="A1777">
            <v>2264</v>
          </cell>
          <cell r="B1777" t="str">
            <v>882001800106</v>
          </cell>
          <cell r="C1777" t="str">
            <v>882</v>
          </cell>
          <cell r="D1777" t="str">
            <v>882001</v>
          </cell>
          <cell r="E1777" t="str">
            <v>هزينه هاي عملياتي</v>
          </cell>
          <cell r="F1777" t="str">
            <v>تعميرونگهداري ماشين آلات</v>
          </cell>
          <cell r="G1777" t="str">
            <v>800106</v>
          </cell>
          <cell r="H1777" t="str">
            <v>تست مواد وشيمي</v>
          </cell>
          <cell r="P1777" t="str">
            <v>226</v>
          </cell>
        </row>
        <row r="1778">
          <cell r="A1778">
            <v>2310</v>
          </cell>
          <cell r="B1778" t="str">
            <v>882001800302</v>
          </cell>
          <cell r="C1778" t="str">
            <v>882</v>
          </cell>
          <cell r="D1778" t="str">
            <v>882001</v>
          </cell>
          <cell r="E1778" t="str">
            <v>هزينه هاي عملياتي</v>
          </cell>
          <cell r="F1778" t="str">
            <v>تعميرونگهداري ماشين آلات</v>
          </cell>
          <cell r="G1778" t="str">
            <v>800302</v>
          </cell>
          <cell r="H1778" t="str">
            <v>خدمات فني</v>
          </cell>
          <cell r="P1778" t="str">
            <v>231</v>
          </cell>
        </row>
        <row r="1779">
          <cell r="A1779">
            <v>2264</v>
          </cell>
          <cell r="B1779" t="str">
            <v>882001800104</v>
          </cell>
          <cell r="C1779" t="str">
            <v>882</v>
          </cell>
          <cell r="D1779" t="str">
            <v>882001</v>
          </cell>
          <cell r="E1779" t="str">
            <v>هزينه هاي عملياتي</v>
          </cell>
          <cell r="F1779" t="str">
            <v>تعميرونگهداري ماشين آلات</v>
          </cell>
          <cell r="G1779" t="str">
            <v>800104</v>
          </cell>
          <cell r="H1779" t="str">
            <v>کنترل کيفي</v>
          </cell>
          <cell r="P1779" t="str">
            <v>226</v>
          </cell>
        </row>
        <row r="1780">
          <cell r="A1780">
            <v>2224</v>
          </cell>
          <cell r="B1780" t="str">
            <v>882001800100</v>
          </cell>
          <cell r="C1780" t="str">
            <v>882</v>
          </cell>
          <cell r="D1780" t="str">
            <v>882001</v>
          </cell>
          <cell r="E1780" t="str">
            <v>هزينه هاي عملياتي</v>
          </cell>
          <cell r="F1780" t="str">
            <v>تعميرونگهداري ماشين آلات</v>
          </cell>
          <cell r="G1780" t="str">
            <v>800100</v>
          </cell>
          <cell r="H1780" t="str">
            <v>مونتاژ</v>
          </cell>
          <cell r="P1780" t="str">
            <v>222</v>
          </cell>
        </row>
        <row r="1781">
          <cell r="A1781">
            <v>2264</v>
          </cell>
          <cell r="B1781" t="str">
            <v>882001800102</v>
          </cell>
          <cell r="C1781" t="str">
            <v>882</v>
          </cell>
          <cell r="D1781" t="str">
            <v>882001</v>
          </cell>
          <cell r="E1781" t="str">
            <v>هزينه هاي عملياتي</v>
          </cell>
          <cell r="F1781" t="str">
            <v>تعميرونگهداري ماشين آلات</v>
          </cell>
          <cell r="G1781" t="str">
            <v>800102</v>
          </cell>
          <cell r="H1781" t="str">
            <v>عمليات حرارتي و آبکاري</v>
          </cell>
          <cell r="P1781" t="str">
            <v>226</v>
          </cell>
        </row>
        <row r="1782">
          <cell r="A1782">
            <v>2310</v>
          </cell>
          <cell r="B1782" t="str">
            <v>882001800301</v>
          </cell>
          <cell r="C1782" t="str">
            <v>882</v>
          </cell>
          <cell r="D1782" t="str">
            <v>882001</v>
          </cell>
          <cell r="E1782" t="str">
            <v>هزينه هاي عملياتي</v>
          </cell>
          <cell r="F1782" t="str">
            <v>تعميرونگهداري ماشين آلات</v>
          </cell>
          <cell r="G1782" t="str">
            <v>800301</v>
          </cell>
          <cell r="H1782" t="str">
            <v>حراست</v>
          </cell>
          <cell r="P1782" t="str">
            <v>231</v>
          </cell>
        </row>
        <row r="1783">
          <cell r="A1783">
            <v>2310</v>
          </cell>
          <cell r="B1783" t="str">
            <v>882002800303</v>
          </cell>
          <cell r="C1783" t="str">
            <v>882</v>
          </cell>
          <cell r="D1783" t="str">
            <v>882002</v>
          </cell>
          <cell r="E1783" t="str">
            <v>هزينه هاي عملياتي</v>
          </cell>
          <cell r="F1783" t="str">
            <v>تعميرونگهداري اثاثيه ومنصوبات</v>
          </cell>
          <cell r="G1783" t="str">
            <v>800303</v>
          </cell>
          <cell r="H1783" t="str">
            <v>برنامه ريزي</v>
          </cell>
          <cell r="P1783" t="str">
            <v>231</v>
          </cell>
        </row>
        <row r="1784">
          <cell r="A1784">
            <v>2419</v>
          </cell>
          <cell r="B1784" t="str">
            <v>882002800403</v>
          </cell>
          <cell r="C1784" t="str">
            <v>882</v>
          </cell>
          <cell r="D1784" t="str">
            <v>882002</v>
          </cell>
          <cell r="E1784" t="str">
            <v>هزينه هاي عملياتي</v>
          </cell>
          <cell r="F1784" t="str">
            <v>تعميرونگهداري اثاثيه ومنصوبات</v>
          </cell>
          <cell r="G1784" t="str">
            <v>800403</v>
          </cell>
          <cell r="H1784" t="str">
            <v>امو ر اداري</v>
          </cell>
          <cell r="P1784" t="str">
            <v>241</v>
          </cell>
        </row>
        <row r="1785">
          <cell r="A1785">
            <v>2419</v>
          </cell>
          <cell r="B1785" t="str">
            <v>882002800400</v>
          </cell>
          <cell r="C1785" t="str">
            <v>882</v>
          </cell>
          <cell r="D1785" t="str">
            <v>882002</v>
          </cell>
          <cell r="E1785" t="str">
            <v>هزينه هاي عملياتي</v>
          </cell>
          <cell r="F1785" t="str">
            <v>تعميرونگهداري اثاثيه ومنصوبات</v>
          </cell>
          <cell r="G1785" t="str">
            <v>800400</v>
          </cell>
          <cell r="H1785" t="str">
            <v>امور مالي</v>
          </cell>
          <cell r="P1785" t="str">
            <v>241</v>
          </cell>
        </row>
        <row r="1786">
          <cell r="A1786">
            <v>2264</v>
          </cell>
          <cell r="B1786" t="str">
            <v>882002800103</v>
          </cell>
          <cell r="C1786" t="str">
            <v>882</v>
          </cell>
          <cell r="D1786" t="str">
            <v>882002</v>
          </cell>
          <cell r="E1786" t="str">
            <v>هزينه هاي عملياتي</v>
          </cell>
          <cell r="F1786" t="str">
            <v>تعميرونگهداري اثاثيه ومنصوبات</v>
          </cell>
          <cell r="G1786" t="str">
            <v>800103</v>
          </cell>
          <cell r="H1786" t="str">
            <v>مرکز ساخت و توليد</v>
          </cell>
          <cell r="P1786" t="str">
            <v>226</v>
          </cell>
        </row>
        <row r="1787">
          <cell r="A1787">
            <v>2264</v>
          </cell>
          <cell r="B1787" t="str">
            <v>882002800102</v>
          </cell>
          <cell r="C1787" t="str">
            <v>882</v>
          </cell>
          <cell r="D1787" t="str">
            <v>882002</v>
          </cell>
          <cell r="E1787" t="str">
            <v>هزينه هاي عملياتي</v>
          </cell>
          <cell r="F1787" t="str">
            <v>تعميرونگهداري اثاثيه ومنصوبات</v>
          </cell>
          <cell r="G1787" t="str">
            <v>800102</v>
          </cell>
          <cell r="H1787" t="str">
            <v>عمليات حرارتي و آبکاري</v>
          </cell>
          <cell r="P1787" t="str">
            <v>226</v>
          </cell>
        </row>
        <row r="1788">
          <cell r="A1788">
            <v>2310</v>
          </cell>
          <cell r="B1788" t="str">
            <v>882002800300</v>
          </cell>
          <cell r="C1788" t="str">
            <v>882</v>
          </cell>
          <cell r="D1788" t="str">
            <v>882002</v>
          </cell>
          <cell r="E1788" t="str">
            <v>هزينه هاي عملياتي</v>
          </cell>
          <cell r="F1788" t="str">
            <v>تعميرونگهداري اثاثيه ومنصوبات</v>
          </cell>
          <cell r="G1788" t="str">
            <v>800300</v>
          </cell>
          <cell r="H1788" t="str">
            <v>کانتين</v>
          </cell>
          <cell r="P1788" t="str">
            <v>231</v>
          </cell>
        </row>
        <row r="1789">
          <cell r="A1789">
            <v>2419</v>
          </cell>
          <cell r="B1789" t="str">
            <v>882002800402</v>
          </cell>
          <cell r="C1789" t="str">
            <v>882</v>
          </cell>
          <cell r="D1789" t="str">
            <v>882002</v>
          </cell>
          <cell r="E1789" t="str">
            <v>هزينه هاي عملياتي</v>
          </cell>
          <cell r="F1789" t="str">
            <v>تعميرونگهداري اثاثيه ومنصوبات</v>
          </cell>
          <cell r="G1789" t="str">
            <v>800402</v>
          </cell>
          <cell r="H1789" t="str">
            <v>دفتر تهران</v>
          </cell>
          <cell r="P1789" t="str">
            <v>241</v>
          </cell>
        </row>
        <row r="1790">
          <cell r="A1790">
            <v>2310</v>
          </cell>
          <cell r="B1790" t="str">
            <v>882002800302</v>
          </cell>
          <cell r="C1790" t="str">
            <v>882</v>
          </cell>
          <cell r="D1790" t="str">
            <v>882002</v>
          </cell>
          <cell r="E1790" t="str">
            <v>هزينه هاي عملياتي</v>
          </cell>
          <cell r="F1790" t="str">
            <v>تعميرونگهداري اثاثيه ومنصوبات</v>
          </cell>
          <cell r="G1790" t="str">
            <v>800302</v>
          </cell>
          <cell r="H1790" t="str">
            <v>خدمات فني</v>
          </cell>
          <cell r="P1790" t="str">
            <v>231</v>
          </cell>
        </row>
        <row r="1791">
          <cell r="A1791">
            <v>2310</v>
          </cell>
          <cell r="B1791" t="str">
            <v>882002800304</v>
          </cell>
          <cell r="C1791" t="str">
            <v>882</v>
          </cell>
          <cell r="D1791" t="str">
            <v>882002</v>
          </cell>
          <cell r="E1791" t="str">
            <v>هزينه هاي عملياتي</v>
          </cell>
          <cell r="F1791" t="str">
            <v>تعميرونگهداري اثاثيه ومنصوبات</v>
          </cell>
          <cell r="G1791" t="str">
            <v>800304</v>
          </cell>
          <cell r="H1791" t="str">
            <v>تدارکات و تامين قطعات</v>
          </cell>
          <cell r="P1791" t="str">
            <v>231</v>
          </cell>
        </row>
        <row r="1792">
          <cell r="A1792">
            <v>2224</v>
          </cell>
          <cell r="B1792" t="str">
            <v>882002800100</v>
          </cell>
          <cell r="C1792" t="str">
            <v>882</v>
          </cell>
          <cell r="D1792" t="str">
            <v>882002</v>
          </cell>
          <cell r="E1792" t="str">
            <v>هزينه هاي عملياتي</v>
          </cell>
          <cell r="F1792" t="str">
            <v>تعميرونگهداري اثاثيه ومنصوبات</v>
          </cell>
          <cell r="G1792" t="str">
            <v>800100</v>
          </cell>
          <cell r="H1792" t="str">
            <v>مونتاژ</v>
          </cell>
          <cell r="P1792" t="str">
            <v>222</v>
          </cell>
        </row>
        <row r="1793">
          <cell r="A1793">
            <v>2310</v>
          </cell>
          <cell r="B1793" t="str">
            <v>882002800305</v>
          </cell>
          <cell r="C1793" t="str">
            <v>882</v>
          </cell>
          <cell r="D1793" t="str">
            <v>882002</v>
          </cell>
          <cell r="E1793" t="str">
            <v>هزينه هاي عملياتي</v>
          </cell>
          <cell r="F1793" t="str">
            <v>تعميرونگهداري اثاثيه ومنصوبات</v>
          </cell>
          <cell r="G1793" t="str">
            <v>800305</v>
          </cell>
          <cell r="H1793" t="str">
            <v>طرح و توسعه سيستمها</v>
          </cell>
          <cell r="P1793" t="str">
            <v>231</v>
          </cell>
        </row>
        <row r="1794">
          <cell r="A1794">
            <v>2310</v>
          </cell>
          <cell r="B1794" t="str">
            <v>882002800301</v>
          </cell>
          <cell r="C1794" t="str">
            <v>882</v>
          </cell>
          <cell r="D1794" t="str">
            <v>882002</v>
          </cell>
          <cell r="E1794" t="str">
            <v>هزينه هاي عملياتي</v>
          </cell>
          <cell r="F1794" t="str">
            <v>تعميرونگهداري اثاثيه ومنصوبات</v>
          </cell>
          <cell r="G1794" t="str">
            <v>800301</v>
          </cell>
          <cell r="H1794" t="str">
            <v>حراست</v>
          </cell>
          <cell r="P1794" t="str">
            <v>231</v>
          </cell>
        </row>
        <row r="1795">
          <cell r="A1795">
            <v>2264</v>
          </cell>
          <cell r="B1795" t="str">
            <v>882002800106</v>
          </cell>
          <cell r="C1795" t="str">
            <v>882</v>
          </cell>
          <cell r="D1795" t="str">
            <v>882002</v>
          </cell>
          <cell r="E1795" t="str">
            <v>هزينه هاي عملياتي</v>
          </cell>
          <cell r="F1795" t="str">
            <v>تعميرونگهداري اثاثيه ومنصوبات</v>
          </cell>
          <cell r="G1795" t="str">
            <v>800106</v>
          </cell>
          <cell r="H1795" t="str">
            <v>تست مواد وشيمي</v>
          </cell>
          <cell r="P1795" t="str">
            <v>226</v>
          </cell>
        </row>
        <row r="1796">
          <cell r="A1796">
            <v>2419</v>
          </cell>
          <cell r="B1796" t="str">
            <v>882002800401</v>
          </cell>
          <cell r="C1796" t="str">
            <v>882</v>
          </cell>
          <cell r="D1796" t="str">
            <v>882002</v>
          </cell>
          <cell r="E1796" t="str">
            <v>هزينه هاي عملياتي</v>
          </cell>
          <cell r="F1796" t="str">
            <v>تعميرونگهداري اثاثيه ومنصوبات</v>
          </cell>
          <cell r="G1796" t="str">
            <v>800401</v>
          </cell>
          <cell r="H1796" t="str">
            <v>مديريت</v>
          </cell>
          <cell r="P1796" t="str">
            <v>241</v>
          </cell>
        </row>
        <row r="1797">
          <cell r="A1797">
            <v>2264</v>
          </cell>
          <cell r="B1797" t="str">
            <v>882002800201</v>
          </cell>
          <cell r="C1797" t="str">
            <v>882</v>
          </cell>
          <cell r="D1797" t="str">
            <v>882002</v>
          </cell>
          <cell r="E1797" t="str">
            <v>هزينه هاي عملياتي</v>
          </cell>
          <cell r="F1797" t="str">
            <v>تعميرونگهداري اثاثيه ومنصوبات</v>
          </cell>
          <cell r="G1797" t="str">
            <v>800201</v>
          </cell>
          <cell r="H1797" t="str">
            <v>عمومي تحقيقات و مهندسي</v>
          </cell>
          <cell r="P1797" t="str">
            <v>226</v>
          </cell>
        </row>
        <row r="1798">
          <cell r="A1798">
            <v>2264</v>
          </cell>
          <cell r="B1798" t="str">
            <v>882002800104</v>
          </cell>
          <cell r="C1798" t="str">
            <v>882</v>
          </cell>
          <cell r="D1798" t="str">
            <v>882002</v>
          </cell>
          <cell r="E1798" t="str">
            <v>هزينه هاي عملياتي</v>
          </cell>
          <cell r="F1798" t="str">
            <v>تعميرونگهداري اثاثيه ومنصوبات</v>
          </cell>
          <cell r="G1798" t="str">
            <v>800104</v>
          </cell>
          <cell r="H1798" t="str">
            <v>کنترل کيفي</v>
          </cell>
          <cell r="P1798" t="str">
            <v>226</v>
          </cell>
        </row>
        <row r="1799">
          <cell r="A1799">
            <v>2264</v>
          </cell>
          <cell r="B1799" t="str">
            <v>882002800107</v>
          </cell>
          <cell r="C1799" t="str">
            <v>882</v>
          </cell>
          <cell r="D1799" t="str">
            <v>882002</v>
          </cell>
          <cell r="E1799" t="str">
            <v>هزينه هاي عملياتي</v>
          </cell>
          <cell r="F1799" t="str">
            <v>تعميرونگهداري اثاثيه ومنصوبات</v>
          </cell>
          <cell r="G1799" t="str">
            <v>800107</v>
          </cell>
          <cell r="H1799" t="str">
            <v>خط گيج</v>
          </cell>
          <cell r="P1799" t="str">
            <v>226</v>
          </cell>
        </row>
        <row r="1800">
          <cell r="A1800">
            <v>2264</v>
          </cell>
          <cell r="B1800" t="str">
            <v>882003800103</v>
          </cell>
          <cell r="C1800" t="str">
            <v>882</v>
          </cell>
          <cell r="D1800" t="str">
            <v>882003</v>
          </cell>
          <cell r="E1800" t="str">
            <v>هزينه هاي عملياتي</v>
          </cell>
          <cell r="F1800" t="str">
            <v>تعميرونگهداري ساختمان</v>
          </cell>
          <cell r="G1800" t="str">
            <v>800103</v>
          </cell>
          <cell r="H1800" t="str">
            <v>مرکز ساخت و توليد</v>
          </cell>
          <cell r="P1800" t="str">
            <v>226</v>
          </cell>
        </row>
        <row r="1801">
          <cell r="A1801">
            <v>2224</v>
          </cell>
          <cell r="B1801" t="str">
            <v>882003800100</v>
          </cell>
          <cell r="C1801" t="str">
            <v>882</v>
          </cell>
          <cell r="D1801" t="str">
            <v>882003</v>
          </cell>
          <cell r="E1801" t="str">
            <v>هزينه هاي عملياتي</v>
          </cell>
          <cell r="F1801" t="str">
            <v>تعميرونگهداري ساختمان</v>
          </cell>
          <cell r="G1801" t="str">
            <v>800100</v>
          </cell>
          <cell r="H1801" t="str">
            <v>مونتاژ</v>
          </cell>
          <cell r="P1801" t="str">
            <v>222</v>
          </cell>
        </row>
        <row r="1802">
          <cell r="A1802">
            <v>2310</v>
          </cell>
          <cell r="B1802" t="str">
            <v>882003800302</v>
          </cell>
          <cell r="C1802" t="str">
            <v>882</v>
          </cell>
          <cell r="D1802" t="str">
            <v>882003</v>
          </cell>
          <cell r="E1802" t="str">
            <v>هزينه هاي عملياتي</v>
          </cell>
          <cell r="F1802" t="str">
            <v>تعميرونگهداري ساختمان</v>
          </cell>
          <cell r="G1802" t="str">
            <v>800302</v>
          </cell>
          <cell r="H1802" t="str">
            <v>خدمات فني</v>
          </cell>
          <cell r="P1802" t="str">
            <v>231</v>
          </cell>
        </row>
        <row r="1803">
          <cell r="A1803">
            <v>2419</v>
          </cell>
          <cell r="B1803" t="str">
            <v>882003800403</v>
          </cell>
          <cell r="C1803" t="str">
            <v>882</v>
          </cell>
          <cell r="D1803" t="str">
            <v>882003</v>
          </cell>
          <cell r="E1803" t="str">
            <v>هزينه هاي عملياتي</v>
          </cell>
          <cell r="F1803" t="str">
            <v>تعميرونگهداري ساختمان</v>
          </cell>
          <cell r="G1803" t="str">
            <v>800403</v>
          </cell>
          <cell r="H1803" t="str">
            <v>امو ر اداري</v>
          </cell>
          <cell r="P1803" t="str">
            <v>241</v>
          </cell>
        </row>
        <row r="1804">
          <cell r="A1804">
            <v>2419</v>
          </cell>
          <cell r="B1804" t="str">
            <v>882003800402</v>
          </cell>
          <cell r="C1804" t="str">
            <v>882</v>
          </cell>
          <cell r="D1804" t="str">
            <v>882003</v>
          </cell>
          <cell r="E1804" t="str">
            <v>هزينه هاي عملياتي</v>
          </cell>
          <cell r="F1804" t="str">
            <v>تعميرونگهداري ساختمان</v>
          </cell>
          <cell r="G1804" t="str">
            <v>800402</v>
          </cell>
          <cell r="H1804" t="str">
            <v>دفتر تهران</v>
          </cell>
          <cell r="P1804" t="str">
            <v>241</v>
          </cell>
        </row>
        <row r="1805">
          <cell r="A1805">
            <v>2310</v>
          </cell>
          <cell r="B1805" t="str">
            <v>882003800301</v>
          </cell>
          <cell r="C1805" t="str">
            <v>882</v>
          </cell>
          <cell r="D1805" t="str">
            <v>882003</v>
          </cell>
          <cell r="E1805" t="str">
            <v>هزينه هاي عملياتي</v>
          </cell>
          <cell r="F1805" t="str">
            <v>تعميرونگهداري ساختمان</v>
          </cell>
          <cell r="G1805" t="str">
            <v>800301</v>
          </cell>
          <cell r="H1805" t="str">
            <v>حراست</v>
          </cell>
          <cell r="P1805" t="str">
            <v>231</v>
          </cell>
        </row>
        <row r="1806">
          <cell r="A1806">
            <v>2310</v>
          </cell>
          <cell r="B1806" t="str">
            <v>882003800303</v>
          </cell>
          <cell r="C1806" t="str">
            <v>882</v>
          </cell>
          <cell r="D1806" t="str">
            <v>882003</v>
          </cell>
          <cell r="E1806" t="str">
            <v>هزينه هاي عملياتي</v>
          </cell>
          <cell r="F1806" t="str">
            <v>تعميرونگهداري ساختمان</v>
          </cell>
          <cell r="G1806" t="str">
            <v>800303</v>
          </cell>
          <cell r="H1806" t="str">
            <v>برنامه ريزي</v>
          </cell>
          <cell r="P1806" t="str">
            <v>231</v>
          </cell>
        </row>
        <row r="1807">
          <cell r="A1807">
            <v>2264</v>
          </cell>
          <cell r="B1807" t="str">
            <v>882003800107</v>
          </cell>
          <cell r="C1807" t="str">
            <v>882</v>
          </cell>
          <cell r="D1807" t="str">
            <v>882003</v>
          </cell>
          <cell r="E1807" t="str">
            <v>هزينه هاي عملياتي</v>
          </cell>
          <cell r="F1807" t="str">
            <v>تعميرونگهداري ساختمان</v>
          </cell>
          <cell r="G1807" t="str">
            <v>800107</v>
          </cell>
          <cell r="H1807" t="str">
            <v>خط گيج</v>
          </cell>
          <cell r="P1807" t="str">
            <v>226</v>
          </cell>
        </row>
        <row r="1808">
          <cell r="A1808">
            <v>2310</v>
          </cell>
          <cell r="B1808" t="str">
            <v>882004800302</v>
          </cell>
          <cell r="C1808" t="str">
            <v>882</v>
          </cell>
          <cell r="D1808" t="str">
            <v>882004</v>
          </cell>
          <cell r="E1808" t="str">
            <v>هزينه هاي عملياتي</v>
          </cell>
          <cell r="F1808" t="str">
            <v>تعميرونگهداري تاسيسات</v>
          </cell>
          <cell r="G1808" t="str">
            <v>800302</v>
          </cell>
          <cell r="H1808" t="str">
            <v>خدمات فني</v>
          </cell>
          <cell r="P1808" t="str">
            <v>231</v>
          </cell>
        </row>
        <row r="1809">
          <cell r="A1809">
            <v>2264</v>
          </cell>
          <cell r="B1809" t="str">
            <v>882004800105</v>
          </cell>
          <cell r="C1809" t="str">
            <v>882</v>
          </cell>
          <cell r="D1809" t="str">
            <v>882004</v>
          </cell>
          <cell r="E1809" t="str">
            <v>هزينه هاي عملياتي</v>
          </cell>
          <cell r="F1809" t="str">
            <v>تعميرونگهداري تاسيسات</v>
          </cell>
          <cell r="G1809" t="str">
            <v>800105</v>
          </cell>
          <cell r="H1809" t="str">
            <v>مترولوژي</v>
          </cell>
          <cell r="P1809" t="str">
            <v>226</v>
          </cell>
        </row>
        <row r="1810">
          <cell r="A1810">
            <v>2264</v>
          </cell>
          <cell r="B1810" t="str">
            <v>882004800103</v>
          </cell>
          <cell r="C1810" t="str">
            <v>882</v>
          </cell>
          <cell r="D1810" t="str">
            <v>882004</v>
          </cell>
          <cell r="E1810" t="str">
            <v>هزينه هاي عملياتي</v>
          </cell>
          <cell r="F1810" t="str">
            <v>تعميرونگهداري تاسيسات</v>
          </cell>
          <cell r="G1810" t="str">
            <v>800103</v>
          </cell>
          <cell r="H1810" t="str">
            <v>مرکز ساخت و توليد</v>
          </cell>
          <cell r="P1810" t="str">
            <v>226</v>
          </cell>
        </row>
        <row r="1811">
          <cell r="A1811">
            <v>2224</v>
          </cell>
          <cell r="B1811" t="str">
            <v>882004800100</v>
          </cell>
          <cell r="C1811" t="str">
            <v>882</v>
          </cell>
          <cell r="D1811" t="str">
            <v>882004</v>
          </cell>
          <cell r="E1811" t="str">
            <v>هزينه هاي عملياتي</v>
          </cell>
          <cell r="F1811" t="str">
            <v>تعميرونگهداري تاسيسات</v>
          </cell>
          <cell r="G1811" t="str">
            <v>800100</v>
          </cell>
          <cell r="H1811" t="str">
            <v>مونتاژ</v>
          </cell>
          <cell r="P1811" t="str">
            <v>222</v>
          </cell>
        </row>
        <row r="1812">
          <cell r="A1812">
            <v>2264</v>
          </cell>
          <cell r="B1812" t="str">
            <v>882004800104</v>
          </cell>
          <cell r="C1812" t="str">
            <v>882</v>
          </cell>
          <cell r="D1812" t="str">
            <v>882004</v>
          </cell>
          <cell r="E1812" t="str">
            <v>هزينه هاي عملياتي</v>
          </cell>
          <cell r="F1812" t="str">
            <v>تعميرونگهداري تاسيسات</v>
          </cell>
          <cell r="G1812" t="str">
            <v>800104</v>
          </cell>
          <cell r="H1812" t="str">
            <v>کنترل کيفي</v>
          </cell>
          <cell r="P1812" t="str">
            <v>226</v>
          </cell>
        </row>
        <row r="1813">
          <cell r="A1813">
            <v>2264</v>
          </cell>
          <cell r="B1813" t="str">
            <v>882004800106</v>
          </cell>
          <cell r="C1813" t="str">
            <v>882</v>
          </cell>
          <cell r="D1813" t="str">
            <v>882004</v>
          </cell>
          <cell r="E1813" t="str">
            <v>هزينه هاي عملياتي</v>
          </cell>
          <cell r="F1813" t="str">
            <v>تعميرونگهداري تاسيسات</v>
          </cell>
          <cell r="G1813" t="str">
            <v>800106</v>
          </cell>
          <cell r="H1813" t="str">
            <v>تست مواد وشيمي</v>
          </cell>
          <cell r="P1813" t="str">
            <v>226</v>
          </cell>
        </row>
        <row r="1814">
          <cell r="A1814">
            <v>2273</v>
          </cell>
          <cell r="B1814" t="str">
            <v>882005800103</v>
          </cell>
          <cell r="C1814" t="str">
            <v>882</v>
          </cell>
          <cell r="D1814" t="str">
            <v>882005</v>
          </cell>
          <cell r="E1814" t="str">
            <v>هزينه هاي عملياتي</v>
          </cell>
          <cell r="F1814" t="str">
            <v>بيمه ماشين آلات</v>
          </cell>
          <cell r="G1814" t="str">
            <v>800103</v>
          </cell>
          <cell r="H1814" t="str">
            <v>مرکز ساخت و توليد</v>
          </cell>
          <cell r="P1814" t="str">
            <v>227</v>
          </cell>
        </row>
        <row r="1815">
          <cell r="A1815">
            <v>2429</v>
          </cell>
          <cell r="B1815" t="str">
            <v>882006800403</v>
          </cell>
          <cell r="C1815" t="str">
            <v>882</v>
          </cell>
          <cell r="D1815" t="str">
            <v>882006</v>
          </cell>
          <cell r="E1815" t="str">
            <v>هزينه هاي عملياتي</v>
          </cell>
          <cell r="F1815" t="str">
            <v>بيمه اثاثيه ومنصوبات اداري</v>
          </cell>
          <cell r="G1815" t="str">
            <v>800403</v>
          </cell>
          <cell r="H1815" t="str">
            <v>امو ر اداري</v>
          </cell>
          <cell r="P1815" t="str">
            <v>242</v>
          </cell>
        </row>
        <row r="1816">
          <cell r="A1816">
            <v>2312</v>
          </cell>
          <cell r="B1816" t="str">
            <v>882007800302</v>
          </cell>
          <cell r="C1816" t="str">
            <v>882</v>
          </cell>
          <cell r="D1816" t="str">
            <v>882007</v>
          </cell>
          <cell r="E1816" t="str">
            <v>هزينه هاي عملياتي</v>
          </cell>
          <cell r="F1816" t="str">
            <v>بيمه آتش سوزي ساختمان</v>
          </cell>
          <cell r="G1816" t="str">
            <v>800302</v>
          </cell>
          <cell r="H1816" t="str">
            <v>خدمات فني</v>
          </cell>
          <cell r="P1816" t="str">
            <v>231</v>
          </cell>
        </row>
        <row r="1817">
          <cell r="A1817">
            <v>2312</v>
          </cell>
          <cell r="B1817" t="str">
            <v>882008800302</v>
          </cell>
          <cell r="C1817" t="str">
            <v>882</v>
          </cell>
          <cell r="D1817" t="str">
            <v>882008</v>
          </cell>
          <cell r="E1817" t="str">
            <v>هزينه هاي عملياتي</v>
          </cell>
          <cell r="F1817" t="str">
            <v>بيمه تاسيسات</v>
          </cell>
          <cell r="G1817" t="str">
            <v>800302</v>
          </cell>
          <cell r="H1817" t="str">
            <v>خدمات فني</v>
          </cell>
          <cell r="P1817" t="str">
            <v>231</v>
          </cell>
        </row>
        <row r="1818">
          <cell r="A1818">
            <v>2429</v>
          </cell>
          <cell r="B1818" t="str">
            <v>882009800401</v>
          </cell>
          <cell r="C1818" t="str">
            <v>882</v>
          </cell>
          <cell r="D1818" t="str">
            <v>882009</v>
          </cell>
          <cell r="E1818" t="str">
            <v>هزينه هاي عملياتي</v>
          </cell>
          <cell r="F1818" t="str">
            <v>بيمه و سائط نقليه</v>
          </cell>
          <cell r="G1818" t="str">
            <v>800401</v>
          </cell>
          <cell r="H1818" t="str">
            <v>مديريت</v>
          </cell>
          <cell r="P1818" t="str">
            <v>242</v>
          </cell>
        </row>
        <row r="1819">
          <cell r="A1819">
            <v>2429</v>
          </cell>
          <cell r="B1819" t="str">
            <v>882009800403</v>
          </cell>
          <cell r="C1819" t="str">
            <v>882</v>
          </cell>
          <cell r="D1819" t="str">
            <v>882009</v>
          </cell>
          <cell r="E1819" t="str">
            <v>هزينه هاي عملياتي</v>
          </cell>
          <cell r="F1819" t="str">
            <v>بيمه و سائط نقليه</v>
          </cell>
          <cell r="G1819" t="str">
            <v>800403</v>
          </cell>
          <cell r="H1819" t="str">
            <v>امو ر اداري</v>
          </cell>
          <cell r="P1819" t="str">
            <v>242</v>
          </cell>
        </row>
        <row r="1820">
          <cell r="A1820">
            <v>2312</v>
          </cell>
          <cell r="B1820" t="str">
            <v>882009800304</v>
          </cell>
          <cell r="C1820" t="str">
            <v>882</v>
          </cell>
          <cell r="D1820" t="str">
            <v>882009</v>
          </cell>
          <cell r="E1820" t="str">
            <v>هزينه هاي عملياتي</v>
          </cell>
          <cell r="F1820" t="str">
            <v>بيمه و سائط نقليه</v>
          </cell>
          <cell r="G1820" t="str">
            <v>800304</v>
          </cell>
          <cell r="H1820" t="str">
            <v>تدارکات و تامين قطعات</v>
          </cell>
          <cell r="P1820" t="str">
            <v>231</v>
          </cell>
        </row>
        <row r="1821">
          <cell r="A1821">
            <v>2312</v>
          </cell>
          <cell r="B1821" t="str">
            <v>882009800303</v>
          </cell>
          <cell r="C1821" t="str">
            <v>882</v>
          </cell>
          <cell r="D1821" t="str">
            <v>882009</v>
          </cell>
          <cell r="E1821" t="str">
            <v>هزينه هاي عملياتي</v>
          </cell>
          <cell r="F1821" t="str">
            <v>بيمه و سائط نقليه</v>
          </cell>
          <cell r="G1821" t="str">
            <v>800303</v>
          </cell>
          <cell r="H1821" t="str">
            <v>برنامه ريزي</v>
          </cell>
          <cell r="P1821" t="str">
            <v>231</v>
          </cell>
        </row>
        <row r="1822">
          <cell r="A1822">
            <v>2429</v>
          </cell>
          <cell r="B1822" t="str">
            <v>882010800400</v>
          </cell>
          <cell r="C1822" t="str">
            <v>882</v>
          </cell>
          <cell r="D1822" t="str">
            <v>882010</v>
          </cell>
          <cell r="E1822" t="str">
            <v>هزينه هاي عملياتي</v>
          </cell>
          <cell r="F1822" t="str">
            <v>بيمه صندوق</v>
          </cell>
          <cell r="G1822" t="str">
            <v>800400</v>
          </cell>
          <cell r="H1822" t="str">
            <v>امور مالي</v>
          </cell>
          <cell r="P1822" t="str">
            <v>242</v>
          </cell>
        </row>
        <row r="1823">
          <cell r="A1823">
            <v>2263</v>
          </cell>
          <cell r="B1823" t="str">
            <v>882011800103</v>
          </cell>
          <cell r="C1823" t="str">
            <v>882</v>
          </cell>
          <cell r="D1823" t="str">
            <v>882011</v>
          </cell>
          <cell r="E1823" t="str">
            <v>هزينه هاي عملياتي</v>
          </cell>
          <cell r="F1823" t="str">
            <v>اقلام مصرفي</v>
          </cell>
          <cell r="G1823" t="str">
            <v>800103</v>
          </cell>
          <cell r="H1823" t="str">
            <v>مرکز ساخت و توليد</v>
          </cell>
          <cell r="P1823" t="str">
            <v>226</v>
          </cell>
        </row>
        <row r="1824">
          <cell r="A1824">
            <v>2223</v>
          </cell>
          <cell r="B1824" t="str">
            <v>882011800100</v>
          </cell>
          <cell r="C1824" t="str">
            <v>882</v>
          </cell>
          <cell r="D1824" t="str">
            <v>882011</v>
          </cell>
          <cell r="E1824" t="str">
            <v>هزينه هاي عملياتي</v>
          </cell>
          <cell r="F1824" t="str">
            <v>اقلام مصرفي</v>
          </cell>
          <cell r="G1824" t="str">
            <v>800100</v>
          </cell>
          <cell r="H1824" t="str">
            <v>مونتاژ</v>
          </cell>
          <cell r="P1824" t="str">
            <v>222</v>
          </cell>
        </row>
        <row r="1825">
          <cell r="A1825">
            <v>2417</v>
          </cell>
          <cell r="B1825" t="str">
            <v>882011800402</v>
          </cell>
          <cell r="C1825" t="str">
            <v>882</v>
          </cell>
          <cell r="D1825" t="str">
            <v>882011</v>
          </cell>
          <cell r="E1825" t="str">
            <v>هزينه هاي عملياتي</v>
          </cell>
          <cell r="F1825" t="str">
            <v>اقلام مصرفي</v>
          </cell>
          <cell r="G1825" t="str">
            <v>800402</v>
          </cell>
          <cell r="H1825" t="str">
            <v>دفتر تهران</v>
          </cell>
          <cell r="P1825" t="str">
            <v>241</v>
          </cell>
        </row>
        <row r="1826">
          <cell r="A1826">
            <v>2417</v>
          </cell>
          <cell r="B1826" t="str">
            <v>882011800401</v>
          </cell>
          <cell r="C1826" t="str">
            <v>882</v>
          </cell>
          <cell r="D1826" t="str">
            <v>882011</v>
          </cell>
          <cell r="E1826" t="str">
            <v>هزينه هاي عملياتي</v>
          </cell>
          <cell r="F1826" t="str">
            <v>اقلام مصرفي</v>
          </cell>
          <cell r="G1826" t="str">
            <v>800401</v>
          </cell>
          <cell r="H1826" t="str">
            <v>مديريت</v>
          </cell>
          <cell r="P1826" t="str">
            <v>241</v>
          </cell>
        </row>
        <row r="1827">
          <cell r="A1827">
            <v>2263</v>
          </cell>
          <cell r="B1827" t="str">
            <v>882011800106</v>
          </cell>
          <cell r="C1827" t="str">
            <v>882</v>
          </cell>
          <cell r="D1827" t="str">
            <v>882011</v>
          </cell>
          <cell r="E1827" t="str">
            <v>هزينه هاي عملياتي</v>
          </cell>
          <cell r="F1827" t="str">
            <v>اقلام مصرفي</v>
          </cell>
          <cell r="G1827" t="str">
            <v>800106</v>
          </cell>
          <cell r="H1827" t="str">
            <v>تست مواد وشيمي</v>
          </cell>
          <cell r="P1827" t="str">
            <v>226</v>
          </cell>
        </row>
        <row r="1828">
          <cell r="A1828">
            <v>2263</v>
          </cell>
          <cell r="B1828" t="str">
            <v>882011800104</v>
          </cell>
          <cell r="C1828" t="str">
            <v>882</v>
          </cell>
          <cell r="D1828" t="str">
            <v>882011</v>
          </cell>
          <cell r="E1828" t="str">
            <v>هزينه هاي عملياتي</v>
          </cell>
          <cell r="F1828" t="str">
            <v>اقلام مصرفي</v>
          </cell>
          <cell r="G1828" t="str">
            <v>800104</v>
          </cell>
          <cell r="H1828" t="str">
            <v>کنترل کيفي</v>
          </cell>
          <cell r="P1828" t="str">
            <v>226</v>
          </cell>
        </row>
        <row r="1829">
          <cell r="A1829">
            <v>2417</v>
          </cell>
          <cell r="B1829" t="str">
            <v>882011800403</v>
          </cell>
          <cell r="C1829" t="str">
            <v>882</v>
          </cell>
          <cell r="D1829" t="str">
            <v>882011</v>
          </cell>
          <cell r="E1829" t="str">
            <v>هزينه هاي عملياتي</v>
          </cell>
          <cell r="F1829" t="str">
            <v>اقلام مصرفي</v>
          </cell>
          <cell r="G1829" t="str">
            <v>800403</v>
          </cell>
          <cell r="H1829" t="str">
            <v>امو ر اداري</v>
          </cell>
          <cell r="P1829" t="str">
            <v>241</v>
          </cell>
        </row>
        <row r="1830">
          <cell r="A1830">
            <v>2263</v>
          </cell>
          <cell r="B1830" t="str">
            <v>882011800105</v>
          </cell>
          <cell r="C1830" t="str">
            <v>882</v>
          </cell>
          <cell r="D1830" t="str">
            <v>882011</v>
          </cell>
          <cell r="E1830" t="str">
            <v>هزينه هاي عملياتي</v>
          </cell>
          <cell r="F1830" t="str">
            <v>اقلام مصرفي</v>
          </cell>
          <cell r="G1830" t="str">
            <v>800105</v>
          </cell>
          <cell r="H1830" t="str">
            <v>مترولوژي</v>
          </cell>
          <cell r="P1830" t="str">
            <v>226</v>
          </cell>
        </row>
        <row r="1831">
          <cell r="A1831">
            <v>2314</v>
          </cell>
          <cell r="B1831" t="str">
            <v>882011800303</v>
          </cell>
          <cell r="C1831" t="str">
            <v>882</v>
          </cell>
          <cell r="D1831" t="str">
            <v>882011</v>
          </cell>
          <cell r="E1831" t="str">
            <v>هزينه هاي عملياتي</v>
          </cell>
          <cell r="F1831" t="str">
            <v>اقلام مصرفي</v>
          </cell>
          <cell r="G1831" t="str">
            <v>800303</v>
          </cell>
          <cell r="H1831" t="str">
            <v>برنامه ريزي</v>
          </cell>
          <cell r="P1831" t="str">
            <v>231</v>
          </cell>
        </row>
        <row r="1832">
          <cell r="A1832">
            <v>2417</v>
          </cell>
          <cell r="B1832" t="str">
            <v>882011800400</v>
          </cell>
          <cell r="C1832" t="str">
            <v>882</v>
          </cell>
          <cell r="D1832" t="str">
            <v>882011</v>
          </cell>
          <cell r="E1832" t="str">
            <v>هزينه هاي عملياتي</v>
          </cell>
          <cell r="F1832" t="str">
            <v>اقلام مصرفي</v>
          </cell>
          <cell r="G1832" t="str">
            <v>800400</v>
          </cell>
          <cell r="H1832" t="str">
            <v>امور مالي</v>
          </cell>
          <cell r="P1832" t="str">
            <v>241</v>
          </cell>
        </row>
        <row r="1833">
          <cell r="A1833">
            <v>2314</v>
          </cell>
          <cell r="B1833" t="str">
            <v>882011800305</v>
          </cell>
          <cell r="C1833" t="str">
            <v>882</v>
          </cell>
          <cell r="D1833" t="str">
            <v>882011</v>
          </cell>
          <cell r="E1833" t="str">
            <v>هزينه هاي عملياتي</v>
          </cell>
          <cell r="F1833" t="str">
            <v>اقلام مصرفي</v>
          </cell>
          <cell r="G1833" t="str">
            <v>800305</v>
          </cell>
          <cell r="H1833" t="str">
            <v>طرح و توسعه سيستمها</v>
          </cell>
          <cell r="P1833" t="str">
            <v>231</v>
          </cell>
        </row>
        <row r="1834">
          <cell r="A1834">
            <v>2314</v>
          </cell>
          <cell r="B1834" t="str">
            <v>882011800302</v>
          </cell>
          <cell r="C1834" t="str">
            <v>882</v>
          </cell>
          <cell r="D1834" t="str">
            <v>882011</v>
          </cell>
          <cell r="E1834" t="str">
            <v>هزينه هاي عملياتي</v>
          </cell>
          <cell r="F1834" t="str">
            <v>اقلام مصرفي</v>
          </cell>
          <cell r="G1834" t="str">
            <v>800302</v>
          </cell>
          <cell r="H1834" t="str">
            <v>خدمات فني</v>
          </cell>
          <cell r="P1834" t="str">
            <v>231</v>
          </cell>
        </row>
        <row r="1835">
          <cell r="A1835">
            <v>2314</v>
          </cell>
          <cell r="B1835" t="str">
            <v>882011800301</v>
          </cell>
          <cell r="C1835" t="str">
            <v>882</v>
          </cell>
          <cell r="D1835" t="str">
            <v>882011</v>
          </cell>
          <cell r="E1835" t="str">
            <v>هزينه هاي عملياتي</v>
          </cell>
          <cell r="F1835" t="str">
            <v>اقلام مصرفي</v>
          </cell>
          <cell r="G1835" t="str">
            <v>800301</v>
          </cell>
          <cell r="H1835" t="str">
            <v>حراست</v>
          </cell>
          <cell r="P1835" t="str">
            <v>231</v>
          </cell>
        </row>
        <row r="1836">
          <cell r="A1836">
            <v>2314</v>
          </cell>
          <cell r="B1836" t="str">
            <v>882011800300</v>
          </cell>
          <cell r="C1836" t="str">
            <v>882</v>
          </cell>
          <cell r="D1836" t="str">
            <v>882011</v>
          </cell>
          <cell r="E1836" t="str">
            <v>هزينه هاي عملياتي</v>
          </cell>
          <cell r="F1836" t="str">
            <v>اقلام مصرفي</v>
          </cell>
          <cell r="G1836" t="str">
            <v>800300</v>
          </cell>
          <cell r="H1836" t="str">
            <v>کانتين</v>
          </cell>
          <cell r="P1836" t="str">
            <v>231</v>
          </cell>
        </row>
        <row r="1837">
          <cell r="A1837">
            <v>2263</v>
          </cell>
          <cell r="B1837" t="str">
            <v>882011800102</v>
          </cell>
          <cell r="C1837" t="str">
            <v>882</v>
          </cell>
          <cell r="D1837" t="str">
            <v>882011</v>
          </cell>
          <cell r="E1837" t="str">
            <v>هزينه هاي عملياتي</v>
          </cell>
          <cell r="F1837" t="str">
            <v>اقلام مصرفي</v>
          </cell>
          <cell r="G1837" t="str">
            <v>800102</v>
          </cell>
          <cell r="H1837" t="str">
            <v>عمليات حرارتي و آبکاري</v>
          </cell>
          <cell r="P1837" t="str">
            <v>226</v>
          </cell>
        </row>
        <row r="1838">
          <cell r="A1838">
            <v>2314</v>
          </cell>
          <cell r="B1838" t="str">
            <v>882011800304</v>
          </cell>
          <cell r="C1838" t="str">
            <v>882</v>
          </cell>
          <cell r="D1838" t="str">
            <v>882011</v>
          </cell>
          <cell r="E1838" t="str">
            <v>هزينه هاي عملياتي</v>
          </cell>
          <cell r="F1838" t="str">
            <v>اقلام مصرفي</v>
          </cell>
          <cell r="G1838" t="str">
            <v>800304</v>
          </cell>
          <cell r="H1838" t="str">
            <v>تدارکات و تامين قطعات</v>
          </cell>
          <cell r="P1838" t="str">
            <v>231</v>
          </cell>
        </row>
        <row r="1839">
          <cell r="A1839">
            <v>2263</v>
          </cell>
          <cell r="B1839" t="str">
            <v>882011800101</v>
          </cell>
          <cell r="C1839" t="str">
            <v>882</v>
          </cell>
          <cell r="D1839" t="str">
            <v>882011</v>
          </cell>
          <cell r="E1839" t="str">
            <v>هزينه هاي عملياتي</v>
          </cell>
          <cell r="F1839" t="str">
            <v>اقلام مصرفي</v>
          </cell>
          <cell r="G1839" t="str">
            <v>800101</v>
          </cell>
          <cell r="H1839" t="str">
            <v>تحقيقات مهندسي</v>
          </cell>
          <cell r="P1839" t="str">
            <v>226</v>
          </cell>
        </row>
        <row r="1840">
          <cell r="A1840">
            <v>2529</v>
          </cell>
          <cell r="B1840" t="str">
            <v>882011800500</v>
          </cell>
          <cell r="C1840" t="str">
            <v>882</v>
          </cell>
          <cell r="D1840" t="str">
            <v>882011</v>
          </cell>
          <cell r="E1840" t="str">
            <v>هزينه هاي عملياتي</v>
          </cell>
          <cell r="F1840" t="str">
            <v>اقلام مصرفي</v>
          </cell>
          <cell r="G1840" t="str">
            <v>800500</v>
          </cell>
          <cell r="H1840" t="str">
            <v>فروش</v>
          </cell>
          <cell r="P1840" t="str">
            <v>252</v>
          </cell>
        </row>
        <row r="1841">
          <cell r="A1841">
            <v>2263</v>
          </cell>
          <cell r="B1841" t="str">
            <v>882011800107</v>
          </cell>
          <cell r="C1841" t="str">
            <v>882</v>
          </cell>
          <cell r="D1841" t="str">
            <v>882011</v>
          </cell>
          <cell r="E1841" t="str">
            <v>هزينه هاي عملياتي</v>
          </cell>
          <cell r="F1841" t="str">
            <v>اقلام مصرفي</v>
          </cell>
          <cell r="G1841" t="str">
            <v>800107</v>
          </cell>
          <cell r="H1841" t="str">
            <v>خط گيج</v>
          </cell>
          <cell r="P1841" t="str">
            <v>226</v>
          </cell>
        </row>
        <row r="1842">
          <cell r="A1842">
            <v>2263</v>
          </cell>
          <cell r="B1842" t="str">
            <v>882011800201</v>
          </cell>
          <cell r="C1842" t="str">
            <v>882</v>
          </cell>
          <cell r="D1842" t="str">
            <v>882011</v>
          </cell>
          <cell r="E1842" t="str">
            <v>هزينه هاي عملياتي</v>
          </cell>
          <cell r="F1842" t="str">
            <v>اقلام مصرفي</v>
          </cell>
          <cell r="G1842" t="str">
            <v>800201</v>
          </cell>
          <cell r="H1842" t="str">
            <v>عمومي تحقيقات و مهندسي</v>
          </cell>
          <cell r="P1842" t="str">
            <v>226</v>
          </cell>
        </row>
        <row r="1843">
          <cell r="A1843">
            <v>2263</v>
          </cell>
          <cell r="B1843" t="str">
            <v>882011800202</v>
          </cell>
          <cell r="C1843" t="str">
            <v>882</v>
          </cell>
          <cell r="D1843" t="str">
            <v>882011</v>
          </cell>
          <cell r="E1843" t="str">
            <v>هزينه هاي عملياتي</v>
          </cell>
          <cell r="F1843" t="str">
            <v>اقلام مصرفي</v>
          </cell>
          <cell r="G1843" t="str">
            <v>800202</v>
          </cell>
          <cell r="H1843" t="str">
            <v>عمومي ساخت و توليد</v>
          </cell>
          <cell r="P1843" t="str">
            <v>226</v>
          </cell>
        </row>
        <row r="1844">
          <cell r="A1844">
            <v>2263</v>
          </cell>
          <cell r="B1844" t="str">
            <v>882012800103</v>
          </cell>
          <cell r="C1844" t="str">
            <v>882</v>
          </cell>
          <cell r="D1844" t="str">
            <v>882012</v>
          </cell>
          <cell r="E1844" t="str">
            <v>هزينه هاي عملياتي</v>
          </cell>
          <cell r="F1844" t="str">
            <v>ابزارمصرفي</v>
          </cell>
          <cell r="G1844" t="str">
            <v>800103</v>
          </cell>
          <cell r="H1844" t="str">
            <v>مرکز ساخت و توليد</v>
          </cell>
          <cell r="P1844" t="str">
            <v>226</v>
          </cell>
        </row>
        <row r="1845">
          <cell r="A1845">
            <v>2223</v>
          </cell>
          <cell r="B1845" t="str">
            <v>882012800100</v>
          </cell>
          <cell r="C1845" t="str">
            <v>882</v>
          </cell>
          <cell r="D1845" t="str">
            <v>882012</v>
          </cell>
          <cell r="E1845" t="str">
            <v>هزينه هاي عملياتي</v>
          </cell>
          <cell r="F1845" t="str">
            <v>ابزارمصرفي</v>
          </cell>
          <cell r="G1845" t="str">
            <v>800100</v>
          </cell>
          <cell r="H1845" t="str">
            <v>مونتاژ</v>
          </cell>
          <cell r="P1845" t="str">
            <v>222</v>
          </cell>
        </row>
        <row r="1846">
          <cell r="A1846">
            <v>2263</v>
          </cell>
          <cell r="B1846" t="str">
            <v>882012800107</v>
          </cell>
          <cell r="C1846" t="str">
            <v>882</v>
          </cell>
          <cell r="D1846" t="str">
            <v>882012</v>
          </cell>
          <cell r="E1846" t="str">
            <v>هزينه هاي عملياتي</v>
          </cell>
          <cell r="F1846" t="str">
            <v>ابزارمصرفي</v>
          </cell>
          <cell r="G1846" t="str">
            <v>800107</v>
          </cell>
          <cell r="H1846" t="str">
            <v>خط گيج</v>
          </cell>
          <cell r="P1846" t="str">
            <v>226</v>
          </cell>
        </row>
        <row r="1847">
          <cell r="A1847">
            <v>2314</v>
          </cell>
          <cell r="B1847" t="str">
            <v>882012800303</v>
          </cell>
          <cell r="C1847" t="str">
            <v>882</v>
          </cell>
          <cell r="D1847" t="str">
            <v>882012</v>
          </cell>
          <cell r="E1847" t="str">
            <v>هزينه هاي عملياتي</v>
          </cell>
          <cell r="F1847" t="str">
            <v>ابزارمصرفي</v>
          </cell>
          <cell r="G1847" t="str">
            <v>800303</v>
          </cell>
          <cell r="H1847" t="str">
            <v>برنامه ريزي</v>
          </cell>
          <cell r="P1847" t="str">
            <v>231</v>
          </cell>
        </row>
        <row r="1848">
          <cell r="A1848">
            <v>2263</v>
          </cell>
          <cell r="B1848" t="str">
            <v>882012800102</v>
          </cell>
          <cell r="C1848" t="str">
            <v>882</v>
          </cell>
          <cell r="D1848" t="str">
            <v>882012</v>
          </cell>
          <cell r="E1848" t="str">
            <v>هزينه هاي عملياتي</v>
          </cell>
          <cell r="F1848" t="str">
            <v>ابزارمصرفي</v>
          </cell>
          <cell r="G1848" t="str">
            <v>800102</v>
          </cell>
          <cell r="H1848" t="str">
            <v>عمليات حرارتي و آبکاري</v>
          </cell>
          <cell r="P1848" t="str">
            <v>226</v>
          </cell>
        </row>
        <row r="1849">
          <cell r="A1849">
            <v>2417</v>
          </cell>
          <cell r="B1849" t="str">
            <v>882012800403</v>
          </cell>
          <cell r="C1849" t="str">
            <v>882</v>
          </cell>
          <cell r="D1849" t="str">
            <v>882012</v>
          </cell>
          <cell r="E1849" t="str">
            <v>هزينه هاي عملياتي</v>
          </cell>
          <cell r="F1849" t="str">
            <v>ابزارمصرفي</v>
          </cell>
          <cell r="G1849" t="str">
            <v>800403</v>
          </cell>
          <cell r="H1849" t="str">
            <v>امو ر اداري</v>
          </cell>
          <cell r="P1849" t="str">
            <v>241</v>
          </cell>
        </row>
        <row r="1850">
          <cell r="A1850">
            <v>2314</v>
          </cell>
          <cell r="B1850" t="str">
            <v>882012800304</v>
          </cell>
          <cell r="C1850" t="str">
            <v>882</v>
          </cell>
          <cell r="D1850" t="str">
            <v>882012</v>
          </cell>
          <cell r="E1850" t="str">
            <v>هزينه هاي عملياتي</v>
          </cell>
          <cell r="F1850" t="str">
            <v>ابزارمصرفي</v>
          </cell>
          <cell r="G1850" t="str">
            <v>800304</v>
          </cell>
          <cell r="H1850" t="str">
            <v>تدارکات و تامين قطعات</v>
          </cell>
          <cell r="P1850" t="str">
            <v>231</v>
          </cell>
        </row>
        <row r="1851">
          <cell r="A1851">
            <v>2263</v>
          </cell>
          <cell r="B1851" t="str">
            <v>882012800104</v>
          </cell>
          <cell r="C1851" t="str">
            <v>882</v>
          </cell>
          <cell r="D1851" t="str">
            <v>882012</v>
          </cell>
          <cell r="E1851" t="str">
            <v>هزينه هاي عملياتي</v>
          </cell>
          <cell r="F1851" t="str">
            <v>ابزارمصرفي</v>
          </cell>
          <cell r="G1851" t="str">
            <v>800104</v>
          </cell>
          <cell r="H1851" t="str">
            <v>کنترل کيفي</v>
          </cell>
          <cell r="P1851" t="str">
            <v>226</v>
          </cell>
        </row>
        <row r="1852">
          <cell r="A1852">
            <v>2263</v>
          </cell>
          <cell r="B1852" t="str">
            <v>882012800106</v>
          </cell>
          <cell r="C1852" t="str">
            <v>882</v>
          </cell>
          <cell r="D1852" t="str">
            <v>882012</v>
          </cell>
          <cell r="E1852" t="str">
            <v>هزينه هاي عملياتي</v>
          </cell>
          <cell r="F1852" t="str">
            <v>ابزارمصرفي</v>
          </cell>
          <cell r="G1852" t="str">
            <v>800106</v>
          </cell>
          <cell r="H1852" t="str">
            <v>تست مواد وشيمي</v>
          </cell>
          <cell r="P1852" t="str">
            <v>226</v>
          </cell>
        </row>
        <row r="1853">
          <cell r="A1853">
            <v>2314</v>
          </cell>
          <cell r="B1853" t="str">
            <v>882012800302</v>
          </cell>
          <cell r="C1853" t="str">
            <v>882</v>
          </cell>
          <cell r="D1853" t="str">
            <v>882012</v>
          </cell>
          <cell r="E1853" t="str">
            <v>هزينه هاي عملياتي</v>
          </cell>
          <cell r="F1853" t="str">
            <v>ابزارمصرفي</v>
          </cell>
          <cell r="G1853" t="str">
            <v>800302</v>
          </cell>
          <cell r="H1853" t="str">
            <v>خدمات فني</v>
          </cell>
          <cell r="P1853" t="str">
            <v>231</v>
          </cell>
        </row>
        <row r="1854">
          <cell r="A1854">
            <v>2263</v>
          </cell>
          <cell r="B1854" t="str">
            <v>882012800205</v>
          </cell>
          <cell r="C1854" t="str">
            <v>882</v>
          </cell>
          <cell r="D1854" t="str">
            <v>882012</v>
          </cell>
          <cell r="E1854" t="str">
            <v>هزينه هاي عملياتي</v>
          </cell>
          <cell r="F1854" t="str">
            <v>ابزارمصرفي</v>
          </cell>
          <cell r="G1854" t="str">
            <v>800205</v>
          </cell>
          <cell r="H1854" t="str">
            <v>عمومي تست مواد و شيمي</v>
          </cell>
          <cell r="P1854" t="str">
            <v>226</v>
          </cell>
        </row>
        <row r="1855">
          <cell r="A1855">
            <v>2314</v>
          </cell>
          <cell r="B1855" t="str">
            <v>882012800305</v>
          </cell>
          <cell r="C1855" t="str">
            <v>882</v>
          </cell>
          <cell r="D1855" t="str">
            <v>882012</v>
          </cell>
          <cell r="E1855" t="str">
            <v>هزينه هاي عملياتي</v>
          </cell>
          <cell r="F1855" t="str">
            <v>ابزارمصرفي</v>
          </cell>
          <cell r="G1855" t="str">
            <v>800305</v>
          </cell>
          <cell r="H1855" t="str">
            <v>طرح و توسعه سيستمها</v>
          </cell>
          <cell r="P1855" t="str">
            <v>231</v>
          </cell>
        </row>
        <row r="1856">
          <cell r="A1856">
            <v>2412</v>
          </cell>
          <cell r="B1856" t="str">
            <v>882013800403</v>
          </cell>
          <cell r="C1856" t="str">
            <v>882</v>
          </cell>
          <cell r="D1856" t="str">
            <v>882013</v>
          </cell>
          <cell r="E1856" t="str">
            <v>هزينه هاي عملياتي</v>
          </cell>
          <cell r="F1856" t="str">
            <v>تلفن(عملياتي)</v>
          </cell>
          <cell r="G1856" t="str">
            <v>800403</v>
          </cell>
          <cell r="H1856" t="str">
            <v>امو ر اداري</v>
          </cell>
          <cell r="P1856" t="str">
            <v>241</v>
          </cell>
        </row>
        <row r="1857">
          <cell r="A1857">
            <v>2412</v>
          </cell>
          <cell r="B1857" t="str">
            <v>882013800402</v>
          </cell>
          <cell r="C1857" t="str">
            <v>882</v>
          </cell>
          <cell r="D1857" t="str">
            <v>882013</v>
          </cell>
          <cell r="E1857" t="str">
            <v>هزينه هاي عملياتي</v>
          </cell>
          <cell r="F1857" t="str">
            <v>تلفن(عملياتي)</v>
          </cell>
          <cell r="G1857" t="str">
            <v>800402</v>
          </cell>
          <cell r="H1857" t="str">
            <v>دفتر تهران</v>
          </cell>
          <cell r="P1857" t="str">
            <v>241</v>
          </cell>
        </row>
        <row r="1858">
          <cell r="A1858">
            <v>2412</v>
          </cell>
          <cell r="B1858" t="str">
            <v>882013800401</v>
          </cell>
          <cell r="C1858" t="str">
            <v>882</v>
          </cell>
          <cell r="D1858" t="str">
            <v>882013</v>
          </cell>
          <cell r="E1858" t="str">
            <v>هزينه هاي عملياتي</v>
          </cell>
          <cell r="F1858" t="str">
            <v>تلفن(عملياتي)</v>
          </cell>
          <cell r="G1858" t="str">
            <v>800401</v>
          </cell>
          <cell r="H1858" t="str">
            <v>مديريت</v>
          </cell>
          <cell r="P1858" t="str">
            <v>241</v>
          </cell>
        </row>
        <row r="1859">
          <cell r="A1859">
            <v>2529</v>
          </cell>
          <cell r="B1859" t="str">
            <v>882013800500</v>
          </cell>
          <cell r="C1859" t="str">
            <v>882</v>
          </cell>
          <cell r="D1859" t="str">
            <v>882013</v>
          </cell>
          <cell r="E1859" t="str">
            <v>هزينه هاي عملياتي</v>
          </cell>
          <cell r="F1859" t="str">
            <v>تلفن(عملياتي)</v>
          </cell>
          <cell r="G1859" t="str">
            <v>800500</v>
          </cell>
          <cell r="H1859" t="str">
            <v>فروش</v>
          </cell>
          <cell r="P1859" t="str">
            <v>252</v>
          </cell>
        </row>
        <row r="1860">
          <cell r="A1860">
            <v>2412</v>
          </cell>
          <cell r="B1860" t="str">
            <v>882013800400</v>
          </cell>
          <cell r="C1860" t="str">
            <v>882</v>
          </cell>
          <cell r="D1860" t="str">
            <v>882013</v>
          </cell>
          <cell r="E1860" t="str">
            <v>هزينه هاي عملياتي</v>
          </cell>
          <cell r="F1860" t="str">
            <v>تلفن(عملياتي)</v>
          </cell>
          <cell r="G1860" t="str">
            <v>800400</v>
          </cell>
          <cell r="H1860" t="str">
            <v>امور مالي</v>
          </cell>
          <cell r="P1860" t="str">
            <v>241</v>
          </cell>
        </row>
        <row r="1861">
          <cell r="A1861">
            <v>2316</v>
          </cell>
          <cell r="B1861" t="str">
            <v>882013800302</v>
          </cell>
          <cell r="C1861" t="str">
            <v>882</v>
          </cell>
          <cell r="D1861" t="str">
            <v>882013</v>
          </cell>
          <cell r="E1861" t="str">
            <v>هزينه هاي عملياتي</v>
          </cell>
          <cell r="F1861" t="str">
            <v>تلفن(عملياتي)</v>
          </cell>
          <cell r="G1861" t="str">
            <v>800302</v>
          </cell>
          <cell r="H1861" t="str">
            <v>خدمات فني</v>
          </cell>
          <cell r="P1861" t="str">
            <v>231</v>
          </cell>
        </row>
        <row r="1862">
          <cell r="A1862">
            <v>2279</v>
          </cell>
          <cell r="B1862" t="str">
            <v>882013800201</v>
          </cell>
          <cell r="C1862" t="str">
            <v>882</v>
          </cell>
          <cell r="D1862" t="str">
            <v>882013</v>
          </cell>
          <cell r="E1862" t="str">
            <v>هزينه هاي عملياتي</v>
          </cell>
          <cell r="F1862" t="str">
            <v>تلفن(عملياتي)</v>
          </cell>
          <cell r="G1862" t="str">
            <v>800201</v>
          </cell>
          <cell r="H1862" t="str">
            <v>عمومي تحقيقات و مهندسي</v>
          </cell>
          <cell r="P1862" t="str">
            <v>227</v>
          </cell>
        </row>
        <row r="1863">
          <cell r="A1863">
            <v>2316</v>
          </cell>
          <cell r="B1863" t="str">
            <v>882013800301</v>
          </cell>
          <cell r="C1863" t="str">
            <v>882</v>
          </cell>
          <cell r="D1863" t="str">
            <v>882013</v>
          </cell>
          <cell r="E1863" t="str">
            <v>هزينه هاي عملياتي</v>
          </cell>
          <cell r="F1863" t="str">
            <v>تلفن(عملياتي)</v>
          </cell>
          <cell r="G1863" t="str">
            <v>800301</v>
          </cell>
          <cell r="H1863" t="str">
            <v>حراست</v>
          </cell>
          <cell r="P1863" t="str">
            <v>231</v>
          </cell>
        </row>
        <row r="1864">
          <cell r="A1864">
            <v>2279</v>
          </cell>
          <cell r="B1864" t="str">
            <v>882013800101</v>
          </cell>
          <cell r="C1864" t="str">
            <v>882</v>
          </cell>
          <cell r="D1864" t="str">
            <v>882013</v>
          </cell>
          <cell r="E1864" t="str">
            <v>هزينه هاي عملياتي</v>
          </cell>
          <cell r="F1864" t="str">
            <v>تلفن(عملياتي)</v>
          </cell>
          <cell r="G1864" t="str">
            <v>800101</v>
          </cell>
          <cell r="H1864" t="str">
            <v>تحقيقات مهندسي</v>
          </cell>
          <cell r="P1864" t="str">
            <v>227</v>
          </cell>
        </row>
        <row r="1865">
          <cell r="A1865">
            <v>2316</v>
          </cell>
          <cell r="B1865" t="str">
            <v>882013800304</v>
          </cell>
          <cell r="C1865" t="str">
            <v>882</v>
          </cell>
          <cell r="D1865" t="str">
            <v>882013</v>
          </cell>
          <cell r="E1865" t="str">
            <v>هزينه هاي عملياتي</v>
          </cell>
          <cell r="F1865" t="str">
            <v>تلفن(عملياتي)</v>
          </cell>
          <cell r="G1865" t="str">
            <v>800304</v>
          </cell>
          <cell r="H1865" t="str">
            <v>تدارکات و تامين قطعات</v>
          </cell>
          <cell r="P1865" t="str">
            <v>231</v>
          </cell>
        </row>
        <row r="1866">
          <cell r="A1866">
            <v>2279</v>
          </cell>
          <cell r="B1866" t="str">
            <v>882013800202</v>
          </cell>
          <cell r="C1866" t="str">
            <v>882</v>
          </cell>
          <cell r="D1866" t="str">
            <v>882013</v>
          </cell>
          <cell r="E1866" t="str">
            <v>هزينه هاي عملياتي</v>
          </cell>
          <cell r="F1866" t="str">
            <v>تلفن(عملياتي)</v>
          </cell>
          <cell r="G1866" t="str">
            <v>800202</v>
          </cell>
          <cell r="H1866" t="str">
            <v>عمومي ساخت و توليد</v>
          </cell>
          <cell r="P1866" t="str">
            <v>227</v>
          </cell>
        </row>
        <row r="1867">
          <cell r="A1867">
            <v>2316</v>
          </cell>
          <cell r="B1867" t="str">
            <v>882013800305</v>
          </cell>
          <cell r="C1867" t="str">
            <v>882</v>
          </cell>
          <cell r="D1867" t="str">
            <v>882013</v>
          </cell>
          <cell r="E1867" t="str">
            <v>هزينه هاي عملياتي</v>
          </cell>
          <cell r="F1867" t="str">
            <v>تلفن(عملياتي)</v>
          </cell>
          <cell r="G1867" t="str">
            <v>800305</v>
          </cell>
          <cell r="H1867" t="str">
            <v>طرح و توسعه سيستمها</v>
          </cell>
          <cell r="P1867" t="str">
            <v>231</v>
          </cell>
        </row>
        <row r="1868">
          <cell r="A1868">
            <v>2316</v>
          </cell>
          <cell r="B1868" t="str">
            <v>882014800302</v>
          </cell>
          <cell r="C1868" t="str">
            <v>882</v>
          </cell>
          <cell r="D1868" t="str">
            <v>882014</v>
          </cell>
          <cell r="E1868" t="str">
            <v>هزينه هاي عملياتي</v>
          </cell>
          <cell r="F1868" t="str">
            <v>آب مصرفي</v>
          </cell>
          <cell r="G1868" t="str">
            <v>800302</v>
          </cell>
          <cell r="H1868" t="str">
            <v>خدمات فني</v>
          </cell>
          <cell r="P1868" t="str">
            <v>231</v>
          </cell>
        </row>
        <row r="1869">
          <cell r="A1869">
            <v>2316</v>
          </cell>
          <cell r="B1869" t="str">
            <v>882015800302</v>
          </cell>
          <cell r="C1869" t="str">
            <v>882</v>
          </cell>
          <cell r="D1869" t="str">
            <v>882015</v>
          </cell>
          <cell r="E1869" t="str">
            <v>هزينه هاي عملياتي</v>
          </cell>
          <cell r="F1869" t="str">
            <v>برق مصرفي</v>
          </cell>
          <cell r="G1869" t="str">
            <v>800302</v>
          </cell>
          <cell r="H1869" t="str">
            <v>خدمات فني</v>
          </cell>
          <cell r="P1869" t="str">
            <v>231</v>
          </cell>
        </row>
        <row r="1870">
          <cell r="A1870">
            <v>2429</v>
          </cell>
          <cell r="B1870" t="str">
            <v>882015800402</v>
          </cell>
          <cell r="C1870" t="str">
            <v>882</v>
          </cell>
          <cell r="D1870" t="str">
            <v>882015</v>
          </cell>
          <cell r="E1870" t="str">
            <v>هزينه هاي عملياتي</v>
          </cell>
          <cell r="F1870" t="str">
            <v>برق مصرفي</v>
          </cell>
          <cell r="G1870" t="str">
            <v>800402</v>
          </cell>
          <cell r="H1870" t="str">
            <v>دفتر تهران</v>
          </cell>
          <cell r="P1870" t="str">
            <v>242</v>
          </cell>
        </row>
        <row r="1871">
          <cell r="A1871">
            <v>2318</v>
          </cell>
          <cell r="B1871" t="str">
            <v>882016800302</v>
          </cell>
          <cell r="C1871" t="str">
            <v>882</v>
          </cell>
          <cell r="D1871" t="str">
            <v>882016</v>
          </cell>
          <cell r="E1871" t="str">
            <v>هزينه هاي عملياتي</v>
          </cell>
          <cell r="F1871" t="str">
            <v>گازمصرفي</v>
          </cell>
          <cell r="G1871" t="str">
            <v>800302</v>
          </cell>
          <cell r="H1871" t="str">
            <v>خدمات فني</v>
          </cell>
          <cell r="P1871" t="str">
            <v>231</v>
          </cell>
        </row>
        <row r="1872">
          <cell r="A1872">
            <v>2318</v>
          </cell>
          <cell r="B1872" t="str">
            <v>882017800304</v>
          </cell>
          <cell r="C1872" t="str">
            <v>882</v>
          </cell>
          <cell r="D1872" t="str">
            <v>882017</v>
          </cell>
          <cell r="E1872" t="str">
            <v>هزينه هاي عملياتي</v>
          </cell>
          <cell r="F1872" t="str">
            <v>بنزين و روغن</v>
          </cell>
          <cell r="G1872" t="str">
            <v>800304</v>
          </cell>
          <cell r="H1872" t="str">
            <v>تدارکات و تامين قطعات</v>
          </cell>
          <cell r="P1872" t="str">
            <v>231</v>
          </cell>
        </row>
        <row r="1873">
          <cell r="A1873">
            <v>2429</v>
          </cell>
          <cell r="B1873" t="str">
            <v>882017800401</v>
          </cell>
          <cell r="C1873" t="str">
            <v>882</v>
          </cell>
          <cell r="D1873" t="str">
            <v>882017</v>
          </cell>
          <cell r="E1873" t="str">
            <v>هزينه هاي عملياتي</v>
          </cell>
          <cell r="F1873" t="str">
            <v>بنزين و روغن</v>
          </cell>
          <cell r="G1873" t="str">
            <v>800401</v>
          </cell>
          <cell r="H1873" t="str">
            <v>مديريت</v>
          </cell>
          <cell r="P1873" t="str">
            <v>242</v>
          </cell>
        </row>
        <row r="1874">
          <cell r="A1874">
            <v>2429</v>
          </cell>
          <cell r="B1874" t="str">
            <v>882017800402</v>
          </cell>
          <cell r="C1874" t="str">
            <v>882</v>
          </cell>
          <cell r="D1874" t="str">
            <v>882017</v>
          </cell>
          <cell r="E1874" t="str">
            <v>هزينه هاي عملياتي</v>
          </cell>
          <cell r="F1874" t="str">
            <v>بنزين و روغن</v>
          </cell>
          <cell r="G1874" t="str">
            <v>800402</v>
          </cell>
          <cell r="H1874" t="str">
            <v>دفتر تهران</v>
          </cell>
          <cell r="P1874" t="str">
            <v>242</v>
          </cell>
        </row>
        <row r="1875">
          <cell r="A1875">
            <v>2429</v>
          </cell>
          <cell r="B1875" t="str">
            <v>882017800403</v>
          </cell>
          <cell r="C1875" t="str">
            <v>882</v>
          </cell>
          <cell r="D1875" t="str">
            <v>882017</v>
          </cell>
          <cell r="E1875" t="str">
            <v>هزينه هاي عملياتي</v>
          </cell>
          <cell r="F1875" t="str">
            <v>بنزين و روغن</v>
          </cell>
          <cell r="G1875" t="str">
            <v>800403</v>
          </cell>
          <cell r="H1875" t="str">
            <v>امو ر اداري</v>
          </cell>
          <cell r="P1875" t="str">
            <v>242</v>
          </cell>
        </row>
        <row r="1876">
          <cell r="A1876">
            <v>2318</v>
          </cell>
          <cell r="B1876" t="str">
            <v>882017800303</v>
          </cell>
          <cell r="C1876" t="str">
            <v>882</v>
          </cell>
          <cell r="D1876" t="str">
            <v>882017</v>
          </cell>
          <cell r="E1876" t="str">
            <v>هزينه هاي عملياتي</v>
          </cell>
          <cell r="F1876" t="str">
            <v>بنزين و روغن</v>
          </cell>
          <cell r="G1876" t="str">
            <v>800303</v>
          </cell>
          <cell r="H1876" t="str">
            <v>برنامه ريزي</v>
          </cell>
          <cell r="P1876" t="str">
            <v>231</v>
          </cell>
        </row>
        <row r="1877">
          <cell r="A1877">
            <v>2417</v>
          </cell>
          <cell r="B1877" t="str">
            <v>882019800400</v>
          </cell>
          <cell r="C1877" t="str">
            <v>882</v>
          </cell>
          <cell r="D1877" t="str">
            <v>882019</v>
          </cell>
          <cell r="E1877" t="str">
            <v>هزينه هاي عملياتي</v>
          </cell>
          <cell r="F1877" t="str">
            <v>تحقيق توسعه و اينترنت</v>
          </cell>
          <cell r="G1877" t="str">
            <v>800400</v>
          </cell>
          <cell r="H1877" t="str">
            <v>امور مالي</v>
          </cell>
          <cell r="P1877" t="str">
            <v>241</v>
          </cell>
        </row>
        <row r="1878">
          <cell r="A1878">
            <v>2330</v>
          </cell>
          <cell r="B1878" t="str">
            <v>882019800305</v>
          </cell>
          <cell r="C1878" t="str">
            <v>882</v>
          </cell>
          <cell r="D1878" t="str">
            <v>882019</v>
          </cell>
          <cell r="E1878" t="str">
            <v>هزينه هاي عملياتي</v>
          </cell>
          <cell r="F1878" t="str">
            <v>تحقيق توسعه و اينترنت</v>
          </cell>
          <cell r="G1878" t="str">
            <v>800305</v>
          </cell>
          <cell r="H1878" t="str">
            <v>طرح و توسعه سيستمها</v>
          </cell>
          <cell r="P1878" t="str">
            <v>233</v>
          </cell>
        </row>
        <row r="1879">
          <cell r="A1879">
            <v>2279</v>
          </cell>
          <cell r="B1879" t="str">
            <v>882019800101</v>
          </cell>
          <cell r="C1879" t="str">
            <v>882</v>
          </cell>
          <cell r="D1879" t="str">
            <v>882019</v>
          </cell>
          <cell r="E1879" t="str">
            <v>هزينه هاي عملياتي</v>
          </cell>
          <cell r="F1879" t="str">
            <v>تحقيق توسعه و اينترنت</v>
          </cell>
          <cell r="G1879" t="str">
            <v>800101</v>
          </cell>
          <cell r="H1879" t="str">
            <v>تحقيقات مهندسي</v>
          </cell>
          <cell r="P1879" t="str">
            <v>227</v>
          </cell>
        </row>
        <row r="1880">
          <cell r="A1880">
            <v>2417</v>
          </cell>
          <cell r="B1880" t="str">
            <v>882019800401</v>
          </cell>
          <cell r="C1880" t="str">
            <v>882</v>
          </cell>
          <cell r="D1880" t="str">
            <v>882019</v>
          </cell>
          <cell r="E1880" t="str">
            <v>هزينه هاي عملياتي</v>
          </cell>
          <cell r="F1880" t="str">
            <v>تحقيق توسعه و اينترنت</v>
          </cell>
          <cell r="G1880" t="str">
            <v>800401</v>
          </cell>
          <cell r="H1880" t="str">
            <v>مديريت</v>
          </cell>
          <cell r="P1880" t="str">
            <v>241</v>
          </cell>
        </row>
        <row r="1881">
          <cell r="A1881">
            <v>2417</v>
          </cell>
          <cell r="B1881" t="str">
            <v>882019800403</v>
          </cell>
          <cell r="C1881" t="str">
            <v>882</v>
          </cell>
          <cell r="D1881" t="str">
            <v>882019</v>
          </cell>
          <cell r="E1881" t="str">
            <v>هزينه هاي عملياتي</v>
          </cell>
          <cell r="F1881" t="str">
            <v>تحقيق توسعه و اينترنت</v>
          </cell>
          <cell r="G1881" t="str">
            <v>800403</v>
          </cell>
          <cell r="H1881" t="str">
            <v>امو ر اداري</v>
          </cell>
          <cell r="P1881" t="str">
            <v>241</v>
          </cell>
        </row>
        <row r="1882">
          <cell r="A1882">
            <v>2330</v>
          </cell>
          <cell r="B1882" t="str">
            <v>882019800302</v>
          </cell>
          <cell r="C1882" t="str">
            <v>882</v>
          </cell>
          <cell r="D1882" t="str">
            <v>882019</v>
          </cell>
          <cell r="E1882" t="str">
            <v>هزينه هاي عملياتي</v>
          </cell>
          <cell r="F1882" t="str">
            <v>تحقيق توسعه و اينترنت</v>
          </cell>
          <cell r="G1882" t="str">
            <v>800302</v>
          </cell>
          <cell r="H1882" t="str">
            <v>خدمات فني</v>
          </cell>
          <cell r="P1882" t="str">
            <v>233</v>
          </cell>
        </row>
        <row r="1883">
          <cell r="A1883">
            <v>2279</v>
          </cell>
          <cell r="B1883" t="str">
            <v>882020800105</v>
          </cell>
          <cell r="C1883" t="str">
            <v>882</v>
          </cell>
          <cell r="D1883" t="str">
            <v>882020</v>
          </cell>
          <cell r="E1883" t="str">
            <v>هزينه هاي عملياتي</v>
          </cell>
          <cell r="F1883" t="str">
            <v>كاليبراسيون ابزارآلات</v>
          </cell>
          <cell r="G1883" t="str">
            <v>800105</v>
          </cell>
          <cell r="H1883" t="str">
            <v>مترولوژي</v>
          </cell>
          <cell r="P1883" t="str">
            <v>227</v>
          </cell>
        </row>
        <row r="1884">
          <cell r="A1884">
            <v>2223</v>
          </cell>
          <cell r="B1884" t="str">
            <v>882020800100</v>
          </cell>
          <cell r="C1884" t="str">
            <v>882</v>
          </cell>
          <cell r="D1884" t="str">
            <v>882020</v>
          </cell>
          <cell r="E1884" t="str">
            <v>هزينه هاي عملياتي</v>
          </cell>
          <cell r="F1884" t="str">
            <v>كاليبراسيون ابزارآلات</v>
          </cell>
          <cell r="G1884" t="str">
            <v>800100</v>
          </cell>
          <cell r="H1884" t="str">
            <v>مونتاژ</v>
          </cell>
          <cell r="P1884" t="str">
            <v>222</v>
          </cell>
        </row>
        <row r="1885">
          <cell r="A1885">
            <v>2279</v>
          </cell>
          <cell r="B1885" t="str">
            <v>882021800103</v>
          </cell>
          <cell r="C1885" t="str">
            <v>882</v>
          </cell>
          <cell r="D1885" t="str">
            <v>882021</v>
          </cell>
          <cell r="E1885" t="str">
            <v>هزينه هاي عملياتي</v>
          </cell>
          <cell r="F1885" t="str">
            <v>پست</v>
          </cell>
          <cell r="G1885" t="str">
            <v>800103</v>
          </cell>
          <cell r="H1885" t="str">
            <v>مرکز ساخت و توليد</v>
          </cell>
          <cell r="P1885" t="str">
            <v>227</v>
          </cell>
        </row>
        <row r="1886">
          <cell r="A1886">
            <v>2412</v>
          </cell>
          <cell r="B1886" t="str">
            <v>882021800403</v>
          </cell>
          <cell r="C1886" t="str">
            <v>882</v>
          </cell>
          <cell r="D1886" t="str">
            <v>882021</v>
          </cell>
          <cell r="E1886" t="str">
            <v>هزينه هاي عملياتي</v>
          </cell>
          <cell r="F1886" t="str">
            <v>پست</v>
          </cell>
          <cell r="G1886" t="str">
            <v>800403</v>
          </cell>
          <cell r="H1886" t="str">
            <v>امو ر اداري</v>
          </cell>
          <cell r="P1886" t="str">
            <v>241</v>
          </cell>
        </row>
        <row r="1887">
          <cell r="A1887">
            <v>2319</v>
          </cell>
          <cell r="B1887" t="str">
            <v>882021800304</v>
          </cell>
          <cell r="C1887" t="str">
            <v>882</v>
          </cell>
          <cell r="D1887" t="str">
            <v>882021</v>
          </cell>
          <cell r="E1887" t="str">
            <v>هزينه هاي عملياتي</v>
          </cell>
          <cell r="F1887" t="str">
            <v>پست</v>
          </cell>
          <cell r="G1887" t="str">
            <v>800304</v>
          </cell>
          <cell r="H1887" t="str">
            <v>تدارکات و تامين قطعات</v>
          </cell>
          <cell r="P1887" t="str">
            <v>231</v>
          </cell>
        </row>
        <row r="1888">
          <cell r="A1888">
            <v>2412</v>
          </cell>
          <cell r="B1888" t="str">
            <v>882021800402</v>
          </cell>
          <cell r="C1888" t="str">
            <v>882</v>
          </cell>
          <cell r="D1888" t="str">
            <v>882021</v>
          </cell>
          <cell r="E1888" t="str">
            <v>هزينه هاي عملياتي</v>
          </cell>
          <cell r="F1888" t="str">
            <v>پست</v>
          </cell>
          <cell r="G1888" t="str">
            <v>800402</v>
          </cell>
          <cell r="H1888" t="str">
            <v>دفتر تهران</v>
          </cell>
          <cell r="P1888" t="str">
            <v>241</v>
          </cell>
        </row>
        <row r="1889">
          <cell r="A1889">
            <v>2412</v>
          </cell>
          <cell r="B1889" t="str">
            <v>882021800400</v>
          </cell>
          <cell r="C1889" t="str">
            <v>882</v>
          </cell>
          <cell r="D1889" t="str">
            <v>882021</v>
          </cell>
          <cell r="E1889" t="str">
            <v>هزينه هاي عملياتي</v>
          </cell>
          <cell r="F1889" t="str">
            <v>پست</v>
          </cell>
          <cell r="G1889" t="str">
            <v>800400</v>
          </cell>
          <cell r="H1889" t="str">
            <v>امور مالي</v>
          </cell>
          <cell r="P1889" t="str">
            <v>241</v>
          </cell>
        </row>
        <row r="1890">
          <cell r="A1890">
            <v>2330</v>
          </cell>
          <cell r="B1890" t="str">
            <v>882021800301</v>
          </cell>
          <cell r="C1890" t="str">
            <v>882</v>
          </cell>
          <cell r="D1890" t="str">
            <v>882021</v>
          </cell>
          <cell r="E1890" t="str">
            <v>هزينه هاي عملياتي</v>
          </cell>
          <cell r="F1890" t="str">
            <v>پست</v>
          </cell>
          <cell r="G1890" t="str">
            <v>800301</v>
          </cell>
          <cell r="H1890" t="str">
            <v>حراست</v>
          </cell>
          <cell r="P1890" t="str">
            <v>233</v>
          </cell>
        </row>
        <row r="1891">
          <cell r="A1891">
            <v>2279</v>
          </cell>
          <cell r="B1891" t="str">
            <v>882022800103</v>
          </cell>
          <cell r="C1891" t="str">
            <v>882</v>
          </cell>
          <cell r="D1891" t="str">
            <v>882022</v>
          </cell>
          <cell r="E1891" t="str">
            <v>هزينه هاي عملياتي</v>
          </cell>
          <cell r="F1891" t="str">
            <v>هزينه حمل</v>
          </cell>
          <cell r="G1891" t="str">
            <v>800103</v>
          </cell>
          <cell r="H1891" t="str">
            <v>مرکز ساخت و توليد</v>
          </cell>
          <cell r="P1891" t="str">
            <v>227</v>
          </cell>
        </row>
        <row r="1892">
          <cell r="A1892">
            <v>2429</v>
          </cell>
          <cell r="B1892" t="str">
            <v>882022800402</v>
          </cell>
          <cell r="C1892" t="str">
            <v>882</v>
          </cell>
          <cell r="D1892" t="str">
            <v>882022</v>
          </cell>
          <cell r="E1892" t="str">
            <v>هزينه هاي عملياتي</v>
          </cell>
          <cell r="F1892" t="str">
            <v>هزينه حمل</v>
          </cell>
          <cell r="G1892" t="str">
            <v>800402</v>
          </cell>
          <cell r="H1892" t="str">
            <v>دفتر تهران</v>
          </cell>
          <cell r="P1892" t="str">
            <v>242</v>
          </cell>
        </row>
        <row r="1893">
          <cell r="A1893">
            <v>2429</v>
          </cell>
          <cell r="B1893" t="str">
            <v>882022800403</v>
          </cell>
          <cell r="C1893" t="str">
            <v>882</v>
          </cell>
          <cell r="D1893" t="str">
            <v>882022</v>
          </cell>
          <cell r="E1893" t="str">
            <v>هزينه هاي عملياتي</v>
          </cell>
          <cell r="F1893" t="str">
            <v>هزينه حمل</v>
          </cell>
          <cell r="G1893" t="str">
            <v>800403</v>
          </cell>
          <cell r="H1893" t="str">
            <v>امو ر اداري</v>
          </cell>
          <cell r="P1893" t="str">
            <v>242</v>
          </cell>
        </row>
        <row r="1894">
          <cell r="A1894">
            <v>2330</v>
          </cell>
          <cell r="B1894" t="str">
            <v>882022800304</v>
          </cell>
          <cell r="C1894" t="str">
            <v>882</v>
          </cell>
          <cell r="D1894" t="str">
            <v>882022</v>
          </cell>
          <cell r="E1894" t="str">
            <v>هزينه هاي عملياتي</v>
          </cell>
          <cell r="F1894" t="str">
            <v>هزينه حمل</v>
          </cell>
          <cell r="G1894" t="str">
            <v>800304</v>
          </cell>
          <cell r="H1894" t="str">
            <v>تدارکات و تامين قطعات</v>
          </cell>
          <cell r="P1894" t="str">
            <v>233</v>
          </cell>
        </row>
        <row r="1895">
          <cell r="A1895">
            <v>2511</v>
          </cell>
          <cell r="B1895" t="str">
            <v>882022800500</v>
          </cell>
          <cell r="C1895" t="str">
            <v>882</v>
          </cell>
          <cell r="D1895" t="str">
            <v>882022</v>
          </cell>
          <cell r="E1895" t="str">
            <v>هزينه هاي عملياتي</v>
          </cell>
          <cell r="F1895" t="str">
            <v>هزينه حمل</v>
          </cell>
          <cell r="G1895" t="str">
            <v>800500</v>
          </cell>
          <cell r="H1895" t="str">
            <v>فروش</v>
          </cell>
          <cell r="P1895" t="str">
            <v>251</v>
          </cell>
        </row>
        <row r="1896">
          <cell r="A1896">
            <v>2310</v>
          </cell>
          <cell r="B1896" t="str">
            <v>882023800303</v>
          </cell>
          <cell r="C1896" t="str">
            <v>882</v>
          </cell>
          <cell r="D1896" t="str">
            <v>882023</v>
          </cell>
          <cell r="E1896" t="str">
            <v>هزينه هاي عملياتي</v>
          </cell>
          <cell r="F1896" t="str">
            <v>تعمييرونگهداري وسائط نقليه</v>
          </cell>
          <cell r="G1896" t="str">
            <v>800303</v>
          </cell>
          <cell r="H1896" t="str">
            <v>برنامه ريزي</v>
          </cell>
          <cell r="P1896" t="str">
            <v>231</v>
          </cell>
        </row>
        <row r="1897">
          <cell r="A1897">
            <v>2310</v>
          </cell>
          <cell r="B1897" t="str">
            <v>882023800304</v>
          </cell>
          <cell r="C1897" t="str">
            <v>882</v>
          </cell>
          <cell r="D1897" t="str">
            <v>882023</v>
          </cell>
          <cell r="E1897" t="str">
            <v>هزينه هاي عملياتي</v>
          </cell>
          <cell r="F1897" t="str">
            <v>تعمييرونگهداري وسائط نقليه</v>
          </cell>
          <cell r="G1897" t="str">
            <v>800304</v>
          </cell>
          <cell r="H1897" t="str">
            <v>تدارکات و تامين قطعات</v>
          </cell>
          <cell r="P1897" t="str">
            <v>231</v>
          </cell>
        </row>
        <row r="1898">
          <cell r="A1898">
            <v>2419</v>
          </cell>
          <cell r="B1898" t="str">
            <v>882023800401</v>
          </cell>
          <cell r="C1898" t="str">
            <v>882</v>
          </cell>
          <cell r="D1898" t="str">
            <v>882023</v>
          </cell>
          <cell r="E1898" t="str">
            <v>هزينه هاي عملياتي</v>
          </cell>
          <cell r="F1898" t="str">
            <v>تعمييرونگهداري وسائط نقليه</v>
          </cell>
          <cell r="G1898" t="str">
            <v>800401</v>
          </cell>
          <cell r="H1898" t="str">
            <v>مديريت</v>
          </cell>
          <cell r="P1898" t="str">
            <v>241</v>
          </cell>
        </row>
        <row r="1899">
          <cell r="A1899">
            <v>2419</v>
          </cell>
          <cell r="B1899" t="str">
            <v>882023800402</v>
          </cell>
          <cell r="C1899" t="str">
            <v>882</v>
          </cell>
          <cell r="D1899" t="str">
            <v>882023</v>
          </cell>
          <cell r="E1899" t="str">
            <v>هزينه هاي عملياتي</v>
          </cell>
          <cell r="F1899" t="str">
            <v>تعمييرونگهداري وسائط نقليه</v>
          </cell>
          <cell r="G1899" t="str">
            <v>800402</v>
          </cell>
          <cell r="H1899" t="str">
            <v>دفتر تهران</v>
          </cell>
          <cell r="P1899" t="str">
            <v>241</v>
          </cell>
        </row>
        <row r="1900">
          <cell r="A1900">
            <v>2419</v>
          </cell>
          <cell r="B1900" t="str">
            <v>882023800403</v>
          </cell>
          <cell r="C1900" t="str">
            <v>882</v>
          </cell>
          <cell r="D1900" t="str">
            <v>882023</v>
          </cell>
          <cell r="E1900" t="str">
            <v>هزينه هاي عملياتي</v>
          </cell>
          <cell r="F1900" t="str">
            <v>تعمييرونگهداري وسائط نقليه</v>
          </cell>
          <cell r="G1900" t="str">
            <v>800403</v>
          </cell>
          <cell r="H1900" t="str">
            <v>امو ر اداري</v>
          </cell>
          <cell r="P1900" t="str">
            <v>241</v>
          </cell>
        </row>
        <row r="1901">
          <cell r="A1901">
            <v>2416</v>
          </cell>
          <cell r="B1901" t="str">
            <v>882024800402</v>
          </cell>
          <cell r="C1901" t="str">
            <v>882</v>
          </cell>
          <cell r="D1901" t="str">
            <v>882024</v>
          </cell>
          <cell r="E1901" t="str">
            <v>هزينه هاي عملياتي</v>
          </cell>
          <cell r="F1901" t="str">
            <v>هزينه هاي شارژ دفتر تهران و ميهمانسرا</v>
          </cell>
          <cell r="G1901" t="str">
            <v>800402</v>
          </cell>
          <cell r="H1901" t="str">
            <v>دفتر تهران</v>
          </cell>
          <cell r="P1901" t="str">
            <v>241</v>
          </cell>
        </row>
        <row r="1902">
          <cell r="A1902">
            <v>2312</v>
          </cell>
          <cell r="B1902" t="str">
            <v>882025800303</v>
          </cell>
          <cell r="C1902" t="str">
            <v>882</v>
          </cell>
          <cell r="D1902" t="str">
            <v>882025</v>
          </cell>
          <cell r="E1902" t="str">
            <v>هزينه هاي عملياتي</v>
          </cell>
          <cell r="F1902" t="str">
            <v>بيمه مواد اوليه و انبارها</v>
          </cell>
          <cell r="G1902" t="str">
            <v>800303</v>
          </cell>
          <cell r="H1902" t="str">
            <v>برنامه ريزي</v>
          </cell>
          <cell r="P1902" t="str">
            <v>231</v>
          </cell>
        </row>
        <row r="1903">
          <cell r="A1903">
            <v>2273</v>
          </cell>
          <cell r="B1903" t="str">
            <v>882026800103</v>
          </cell>
          <cell r="C1903" t="str">
            <v>882</v>
          </cell>
          <cell r="D1903" t="str">
            <v>882026</v>
          </cell>
          <cell r="E1903" t="str">
            <v>هزينه هاي عملياتي</v>
          </cell>
          <cell r="F1903" t="str">
            <v>بيمه محصولات</v>
          </cell>
          <cell r="G1903" t="str">
            <v>800103</v>
          </cell>
          <cell r="H1903" t="str">
            <v>مرکز ساخت و توليد</v>
          </cell>
          <cell r="P1903" t="str">
            <v>227</v>
          </cell>
        </row>
        <row r="1904">
          <cell r="A1904">
            <v>2330</v>
          </cell>
          <cell r="B1904" t="str">
            <v>882027800302</v>
          </cell>
          <cell r="C1904" t="str">
            <v>882</v>
          </cell>
          <cell r="D1904" t="str">
            <v>882027</v>
          </cell>
          <cell r="E1904" t="str">
            <v>هزينه هاي عملياتي</v>
          </cell>
          <cell r="F1904" t="str">
            <v>فاضلاب انساني</v>
          </cell>
          <cell r="G1904" t="str">
            <v>800302</v>
          </cell>
          <cell r="H1904" t="str">
            <v>خدمات فني</v>
          </cell>
          <cell r="P1904" t="str">
            <v>233</v>
          </cell>
        </row>
        <row r="1905">
          <cell r="A1905">
            <v>2273</v>
          </cell>
          <cell r="B1905" t="str">
            <v>882029800103</v>
          </cell>
          <cell r="C1905" t="str">
            <v>882</v>
          </cell>
          <cell r="D1905" t="str">
            <v>882029</v>
          </cell>
          <cell r="E1905" t="str">
            <v>هزينه هاي عملياتي</v>
          </cell>
          <cell r="F1905" t="str">
            <v>بيمه اثاثيه و منصوبات كارگاهي</v>
          </cell>
          <cell r="G1905" t="str">
            <v>800103</v>
          </cell>
          <cell r="H1905" t="str">
            <v>مرکز ساخت و توليد</v>
          </cell>
          <cell r="P1905" t="str">
            <v>227</v>
          </cell>
        </row>
        <row r="1906">
          <cell r="A1906">
            <v>2318</v>
          </cell>
          <cell r="B1906" t="str">
            <v>882030800302</v>
          </cell>
          <cell r="C1906" t="str">
            <v>882</v>
          </cell>
          <cell r="D1906" t="str">
            <v>882030</v>
          </cell>
          <cell r="E1906" t="str">
            <v>هزينه هاي عملياتي</v>
          </cell>
          <cell r="F1906" t="str">
            <v>سوخت وحرارت</v>
          </cell>
          <cell r="G1906" t="str">
            <v>800302</v>
          </cell>
          <cell r="H1906" t="str">
            <v>خدمات فني</v>
          </cell>
          <cell r="P1906" t="str">
            <v>231</v>
          </cell>
        </row>
        <row r="1907">
          <cell r="A1907">
            <v>2413</v>
          </cell>
          <cell r="B1907" t="str">
            <v>883001800402</v>
          </cell>
          <cell r="C1907" t="str">
            <v>883</v>
          </cell>
          <cell r="D1907" t="str">
            <v>883001</v>
          </cell>
          <cell r="E1907" t="str">
            <v>هزينه هاي استهلاك</v>
          </cell>
          <cell r="F1907" t="str">
            <v>استهلاك ساختمان</v>
          </cell>
          <cell r="G1907" t="str">
            <v>800402</v>
          </cell>
          <cell r="H1907" t="str">
            <v>دفتر تهران</v>
          </cell>
          <cell r="P1907" t="str">
            <v>241</v>
          </cell>
        </row>
        <row r="1908">
          <cell r="A1908">
            <v>2262</v>
          </cell>
          <cell r="B1908" t="str">
            <v>883001800103</v>
          </cell>
          <cell r="C1908" t="str">
            <v>883</v>
          </cell>
          <cell r="D1908" t="str">
            <v>883001</v>
          </cell>
          <cell r="E1908" t="str">
            <v>هزينه هاي استهلاك</v>
          </cell>
          <cell r="F1908" t="str">
            <v>استهلاك ساختمان</v>
          </cell>
          <cell r="G1908" t="str">
            <v>800103</v>
          </cell>
          <cell r="H1908" t="str">
            <v>مرکز ساخت و توليد</v>
          </cell>
          <cell r="P1908" t="str">
            <v>226</v>
          </cell>
        </row>
        <row r="1909">
          <cell r="A1909">
            <v>2313</v>
          </cell>
          <cell r="B1909" t="str">
            <v>883001800303</v>
          </cell>
          <cell r="C1909" t="str">
            <v>883</v>
          </cell>
          <cell r="D1909" t="str">
            <v>883001</v>
          </cell>
          <cell r="E1909" t="str">
            <v>هزينه هاي استهلاك</v>
          </cell>
          <cell r="F1909" t="str">
            <v>استهلاك ساختمان</v>
          </cell>
          <cell r="G1909" t="str">
            <v>800303</v>
          </cell>
          <cell r="H1909" t="str">
            <v>برنامه ريزي</v>
          </cell>
          <cell r="P1909" t="str">
            <v>231</v>
          </cell>
        </row>
        <row r="1910">
          <cell r="A1910">
            <v>2413</v>
          </cell>
          <cell r="B1910" t="str">
            <v>883001800403</v>
          </cell>
          <cell r="C1910" t="str">
            <v>883</v>
          </cell>
          <cell r="D1910" t="str">
            <v>883001</v>
          </cell>
          <cell r="E1910" t="str">
            <v>هزينه هاي استهلاك</v>
          </cell>
          <cell r="F1910" t="str">
            <v>استهلاك ساختمان</v>
          </cell>
          <cell r="G1910" t="str">
            <v>800403</v>
          </cell>
          <cell r="H1910" t="str">
            <v>امو ر اداري</v>
          </cell>
          <cell r="P1910" t="str">
            <v>241</v>
          </cell>
        </row>
        <row r="1911">
          <cell r="A1911">
            <v>2313</v>
          </cell>
          <cell r="B1911" t="str">
            <v>883001800302</v>
          </cell>
          <cell r="C1911" t="str">
            <v>883</v>
          </cell>
          <cell r="D1911" t="str">
            <v>883001</v>
          </cell>
          <cell r="E1911" t="str">
            <v>هزينه هاي استهلاك</v>
          </cell>
          <cell r="F1911" t="str">
            <v>استهلاك ساختمان</v>
          </cell>
          <cell r="G1911" t="str">
            <v>800302</v>
          </cell>
          <cell r="H1911" t="str">
            <v>خدمات فني</v>
          </cell>
          <cell r="P1911" t="str">
            <v>231</v>
          </cell>
        </row>
        <row r="1912">
          <cell r="A1912">
            <v>2262</v>
          </cell>
          <cell r="B1912" t="str">
            <v>883001800104</v>
          </cell>
          <cell r="C1912" t="str">
            <v>883</v>
          </cell>
          <cell r="D1912" t="str">
            <v>883001</v>
          </cell>
          <cell r="E1912" t="str">
            <v>هزينه هاي استهلاك</v>
          </cell>
          <cell r="F1912" t="str">
            <v>استهلاك ساختمان</v>
          </cell>
          <cell r="G1912" t="str">
            <v>800104</v>
          </cell>
          <cell r="H1912" t="str">
            <v>کنترل کيفي</v>
          </cell>
          <cell r="P1912" t="str">
            <v>226</v>
          </cell>
        </row>
        <row r="1913">
          <cell r="A1913">
            <v>2222</v>
          </cell>
          <cell r="B1913" t="str">
            <v>883001800100</v>
          </cell>
          <cell r="C1913" t="str">
            <v>883</v>
          </cell>
          <cell r="D1913" t="str">
            <v>883001</v>
          </cell>
          <cell r="E1913" t="str">
            <v>هزينه هاي استهلاك</v>
          </cell>
          <cell r="F1913" t="str">
            <v>استهلاك ساختمان</v>
          </cell>
          <cell r="G1913" t="str">
            <v>800100</v>
          </cell>
          <cell r="H1913" t="str">
            <v>مونتاژ</v>
          </cell>
          <cell r="P1913" t="str">
            <v>222</v>
          </cell>
        </row>
        <row r="1914">
          <cell r="A1914">
            <v>2413</v>
          </cell>
          <cell r="B1914" t="str">
            <v>883001800401</v>
          </cell>
          <cell r="C1914" t="str">
            <v>883</v>
          </cell>
          <cell r="D1914" t="str">
            <v>883001</v>
          </cell>
          <cell r="E1914" t="str">
            <v>هزينه هاي استهلاك</v>
          </cell>
          <cell r="F1914" t="str">
            <v>استهلاك ساختمان</v>
          </cell>
          <cell r="G1914" t="str">
            <v>800401</v>
          </cell>
          <cell r="H1914" t="str">
            <v>مديريت</v>
          </cell>
          <cell r="P1914" t="str">
            <v>241</v>
          </cell>
        </row>
        <row r="1915">
          <cell r="A1915">
            <v>2313</v>
          </cell>
          <cell r="B1915" t="str">
            <v>883001800300</v>
          </cell>
          <cell r="C1915" t="str">
            <v>883</v>
          </cell>
          <cell r="D1915" t="str">
            <v>883001</v>
          </cell>
          <cell r="E1915" t="str">
            <v>هزينه هاي استهلاك</v>
          </cell>
          <cell r="F1915" t="str">
            <v>استهلاك ساختمان</v>
          </cell>
          <cell r="G1915" t="str">
            <v>800300</v>
          </cell>
          <cell r="H1915" t="str">
            <v>کانتين</v>
          </cell>
          <cell r="P1915" t="str">
            <v>231</v>
          </cell>
        </row>
        <row r="1916">
          <cell r="A1916">
            <v>2313</v>
          </cell>
          <cell r="B1916" t="str">
            <v>883001800301</v>
          </cell>
          <cell r="C1916" t="str">
            <v>883</v>
          </cell>
          <cell r="D1916" t="str">
            <v>883001</v>
          </cell>
          <cell r="E1916" t="str">
            <v>هزينه هاي استهلاك</v>
          </cell>
          <cell r="F1916" t="str">
            <v>استهلاك ساختمان</v>
          </cell>
          <cell r="G1916" t="str">
            <v>800301</v>
          </cell>
          <cell r="H1916" t="str">
            <v>حراست</v>
          </cell>
          <cell r="P1916" t="str">
            <v>231</v>
          </cell>
        </row>
        <row r="1917">
          <cell r="A1917">
            <v>2262</v>
          </cell>
          <cell r="B1917" t="str">
            <v>883001800101</v>
          </cell>
          <cell r="C1917" t="str">
            <v>883</v>
          </cell>
          <cell r="D1917" t="str">
            <v>883001</v>
          </cell>
          <cell r="E1917" t="str">
            <v>هزينه هاي استهلاك</v>
          </cell>
          <cell r="F1917" t="str">
            <v>استهلاك ساختمان</v>
          </cell>
          <cell r="G1917" t="str">
            <v>800101</v>
          </cell>
          <cell r="H1917" t="str">
            <v>تحقيقات مهندسي</v>
          </cell>
          <cell r="P1917" t="str">
            <v>226</v>
          </cell>
        </row>
        <row r="1918">
          <cell r="A1918">
            <v>2413</v>
          </cell>
          <cell r="B1918" t="str">
            <v>883001800400</v>
          </cell>
          <cell r="C1918" t="str">
            <v>883</v>
          </cell>
          <cell r="D1918" t="str">
            <v>883001</v>
          </cell>
          <cell r="E1918" t="str">
            <v>هزينه هاي استهلاك</v>
          </cell>
          <cell r="F1918" t="str">
            <v>استهلاك ساختمان</v>
          </cell>
          <cell r="G1918" t="str">
            <v>800400</v>
          </cell>
          <cell r="H1918" t="str">
            <v>امور مالي</v>
          </cell>
          <cell r="P1918" t="str">
            <v>241</v>
          </cell>
        </row>
        <row r="1919">
          <cell r="A1919">
            <v>2262</v>
          </cell>
          <cell r="B1919" t="str">
            <v>883001800102</v>
          </cell>
          <cell r="C1919" t="str">
            <v>883</v>
          </cell>
          <cell r="D1919" t="str">
            <v>883001</v>
          </cell>
          <cell r="E1919" t="str">
            <v>هزينه هاي استهلاك</v>
          </cell>
          <cell r="F1919" t="str">
            <v>استهلاك ساختمان</v>
          </cell>
          <cell r="G1919" t="str">
            <v>800102</v>
          </cell>
          <cell r="H1919" t="str">
            <v>عمليات حرارتي و آبکاري</v>
          </cell>
          <cell r="P1919" t="str">
            <v>226</v>
          </cell>
        </row>
        <row r="1920">
          <cell r="A1920">
            <v>2262</v>
          </cell>
          <cell r="B1920" t="str">
            <v>883001800106</v>
          </cell>
          <cell r="C1920" t="str">
            <v>883</v>
          </cell>
          <cell r="D1920" t="str">
            <v>883001</v>
          </cell>
          <cell r="E1920" t="str">
            <v>هزينه هاي استهلاك</v>
          </cell>
          <cell r="F1920" t="str">
            <v>استهلاك ساختمان</v>
          </cell>
          <cell r="G1920" t="str">
            <v>800106</v>
          </cell>
          <cell r="H1920" t="str">
            <v>تست مواد وشيمي</v>
          </cell>
          <cell r="P1920" t="str">
            <v>226</v>
          </cell>
        </row>
        <row r="1921">
          <cell r="A1921">
            <v>2513</v>
          </cell>
          <cell r="B1921" t="str">
            <v>883001800500</v>
          </cell>
          <cell r="C1921" t="str">
            <v>883</v>
          </cell>
          <cell r="D1921" t="str">
            <v>883001</v>
          </cell>
          <cell r="E1921" t="str">
            <v>هزينه هاي استهلاك</v>
          </cell>
          <cell r="F1921" t="str">
            <v>استهلاك ساختمان</v>
          </cell>
          <cell r="G1921" t="str">
            <v>800500</v>
          </cell>
          <cell r="H1921" t="str">
            <v>فروش</v>
          </cell>
          <cell r="P1921" t="str">
            <v>251</v>
          </cell>
        </row>
        <row r="1922">
          <cell r="A1922">
            <v>2313</v>
          </cell>
          <cell r="B1922" t="str">
            <v>883001800304</v>
          </cell>
          <cell r="C1922" t="str">
            <v>883</v>
          </cell>
          <cell r="D1922" t="str">
            <v>883001</v>
          </cell>
          <cell r="E1922" t="str">
            <v>هزينه هاي استهلاك</v>
          </cell>
          <cell r="F1922" t="str">
            <v>استهلاك ساختمان</v>
          </cell>
          <cell r="G1922" t="str">
            <v>800304</v>
          </cell>
          <cell r="H1922" t="str">
            <v>تدارکات و تامين قطعات</v>
          </cell>
          <cell r="P1922" t="str">
            <v>231</v>
          </cell>
        </row>
        <row r="1923">
          <cell r="A1923">
            <v>2313</v>
          </cell>
          <cell r="B1923" t="str">
            <v>883001800305</v>
          </cell>
          <cell r="C1923" t="str">
            <v>883</v>
          </cell>
          <cell r="D1923" t="str">
            <v>883001</v>
          </cell>
          <cell r="E1923" t="str">
            <v>هزينه هاي استهلاك</v>
          </cell>
          <cell r="F1923" t="str">
            <v>استهلاك ساختمان</v>
          </cell>
          <cell r="G1923" t="str">
            <v>800305</v>
          </cell>
          <cell r="H1923" t="str">
            <v>طرح و توسعه سيستمها</v>
          </cell>
          <cell r="P1923" t="str">
            <v>231</v>
          </cell>
        </row>
        <row r="1924">
          <cell r="A1924">
            <v>2313</v>
          </cell>
          <cell r="B1924" t="str">
            <v>883002800302</v>
          </cell>
          <cell r="C1924" t="str">
            <v>883</v>
          </cell>
          <cell r="D1924" t="str">
            <v>883002</v>
          </cell>
          <cell r="E1924" t="str">
            <v>هزينه هاي استهلاك</v>
          </cell>
          <cell r="F1924" t="str">
            <v>استهلاك تاسيسات</v>
          </cell>
          <cell r="G1924" t="str">
            <v>800302</v>
          </cell>
          <cell r="H1924" t="str">
            <v>خدمات فني</v>
          </cell>
          <cell r="P1924" t="str">
            <v>231</v>
          </cell>
        </row>
        <row r="1925">
          <cell r="A1925">
            <v>2313</v>
          </cell>
          <cell r="B1925" t="str">
            <v>883002800301</v>
          </cell>
          <cell r="C1925" t="str">
            <v>883</v>
          </cell>
          <cell r="D1925" t="str">
            <v>883002</v>
          </cell>
          <cell r="E1925" t="str">
            <v>هزينه هاي استهلاك</v>
          </cell>
          <cell r="F1925" t="str">
            <v>استهلاك تاسيسات</v>
          </cell>
          <cell r="G1925" t="str">
            <v>800301</v>
          </cell>
          <cell r="H1925" t="str">
            <v>حراست</v>
          </cell>
          <cell r="P1925" t="str">
            <v>231</v>
          </cell>
        </row>
        <row r="1926">
          <cell r="A1926">
            <v>2262</v>
          </cell>
          <cell r="B1926" t="str">
            <v>883003800103</v>
          </cell>
          <cell r="C1926" t="str">
            <v>883</v>
          </cell>
          <cell r="D1926" t="str">
            <v>883003</v>
          </cell>
          <cell r="E1926" t="str">
            <v>هزينه هاي استهلاك</v>
          </cell>
          <cell r="F1926" t="str">
            <v>استهلاك ماشين آلات</v>
          </cell>
          <cell r="G1926" t="str">
            <v>800103</v>
          </cell>
          <cell r="H1926" t="str">
            <v>مرکز ساخت و توليد</v>
          </cell>
          <cell r="P1926" t="str">
            <v>226</v>
          </cell>
        </row>
        <row r="1927">
          <cell r="A1927">
            <v>2262</v>
          </cell>
          <cell r="B1927" t="str">
            <v>883003800104</v>
          </cell>
          <cell r="C1927" t="str">
            <v>883</v>
          </cell>
          <cell r="D1927" t="str">
            <v>883003</v>
          </cell>
          <cell r="E1927" t="str">
            <v>هزينه هاي استهلاك</v>
          </cell>
          <cell r="F1927" t="str">
            <v>استهلاك ماشين آلات</v>
          </cell>
          <cell r="G1927" t="str">
            <v>800104</v>
          </cell>
          <cell r="H1927" t="str">
            <v>کنترل کيفي</v>
          </cell>
          <cell r="P1927" t="str">
            <v>226</v>
          </cell>
        </row>
        <row r="1928">
          <cell r="A1928">
            <v>2313</v>
          </cell>
          <cell r="B1928" t="str">
            <v>883003800303</v>
          </cell>
          <cell r="C1928" t="str">
            <v>883</v>
          </cell>
          <cell r="D1928" t="str">
            <v>883003</v>
          </cell>
          <cell r="E1928" t="str">
            <v>هزينه هاي استهلاك</v>
          </cell>
          <cell r="F1928" t="str">
            <v>استهلاك ماشين آلات</v>
          </cell>
          <cell r="G1928" t="str">
            <v>800303</v>
          </cell>
          <cell r="H1928" t="str">
            <v>برنامه ريزي</v>
          </cell>
          <cell r="P1928" t="str">
            <v>231</v>
          </cell>
        </row>
        <row r="1929">
          <cell r="A1929">
            <v>2313</v>
          </cell>
          <cell r="B1929" t="str">
            <v>883003800302</v>
          </cell>
          <cell r="C1929" t="str">
            <v>883</v>
          </cell>
          <cell r="D1929" t="str">
            <v>883003</v>
          </cell>
          <cell r="E1929" t="str">
            <v>هزينه هاي استهلاك</v>
          </cell>
          <cell r="F1929" t="str">
            <v>استهلاك ماشين آلات</v>
          </cell>
          <cell r="G1929" t="str">
            <v>800302</v>
          </cell>
          <cell r="H1929" t="str">
            <v>خدمات فني</v>
          </cell>
          <cell r="P1929" t="str">
            <v>231</v>
          </cell>
        </row>
        <row r="1930">
          <cell r="A1930">
            <v>2262</v>
          </cell>
          <cell r="B1930" t="str">
            <v>883003800106</v>
          </cell>
          <cell r="C1930" t="str">
            <v>883</v>
          </cell>
          <cell r="D1930" t="str">
            <v>883003</v>
          </cell>
          <cell r="E1930" t="str">
            <v>هزينه هاي استهلاك</v>
          </cell>
          <cell r="F1930" t="str">
            <v>استهلاك ماشين آلات</v>
          </cell>
          <cell r="G1930" t="str">
            <v>800106</v>
          </cell>
          <cell r="H1930" t="str">
            <v>تست مواد وشيمي</v>
          </cell>
          <cell r="P1930" t="str">
            <v>226</v>
          </cell>
        </row>
        <row r="1931">
          <cell r="A1931">
            <v>2262</v>
          </cell>
          <cell r="B1931" t="str">
            <v>883003800102</v>
          </cell>
          <cell r="C1931" t="str">
            <v>883</v>
          </cell>
          <cell r="D1931" t="str">
            <v>883003</v>
          </cell>
          <cell r="E1931" t="str">
            <v>هزينه هاي استهلاك</v>
          </cell>
          <cell r="F1931" t="str">
            <v>استهلاك ماشين آلات</v>
          </cell>
          <cell r="G1931" t="str">
            <v>800102</v>
          </cell>
          <cell r="H1931" t="str">
            <v>عمليات حرارتي و آبکاري</v>
          </cell>
          <cell r="P1931" t="str">
            <v>226</v>
          </cell>
        </row>
        <row r="1932">
          <cell r="A1932">
            <v>2222</v>
          </cell>
          <cell r="B1932" t="str">
            <v>883003800100</v>
          </cell>
          <cell r="C1932" t="str">
            <v>883</v>
          </cell>
          <cell r="D1932" t="str">
            <v>883003</v>
          </cell>
          <cell r="E1932" t="str">
            <v>هزينه هاي استهلاك</v>
          </cell>
          <cell r="F1932" t="str">
            <v>استهلاك ماشين آلات</v>
          </cell>
          <cell r="G1932" t="str">
            <v>800100</v>
          </cell>
          <cell r="H1932" t="str">
            <v>مونتاژ</v>
          </cell>
          <cell r="P1932" t="str">
            <v>222</v>
          </cell>
        </row>
        <row r="1933">
          <cell r="A1933">
            <v>2262</v>
          </cell>
          <cell r="B1933" t="str">
            <v>883003800101</v>
          </cell>
          <cell r="C1933" t="str">
            <v>883</v>
          </cell>
          <cell r="D1933" t="str">
            <v>883003</v>
          </cell>
          <cell r="E1933" t="str">
            <v>هزينه هاي استهلاك</v>
          </cell>
          <cell r="F1933" t="str">
            <v>استهلاك ماشين آلات</v>
          </cell>
          <cell r="G1933" t="str">
            <v>800101</v>
          </cell>
          <cell r="H1933" t="str">
            <v>تحقيقات مهندسي</v>
          </cell>
          <cell r="P1933" t="str">
            <v>226</v>
          </cell>
        </row>
        <row r="1934">
          <cell r="A1934">
            <v>2262</v>
          </cell>
          <cell r="B1934" t="str">
            <v>883004800103</v>
          </cell>
          <cell r="C1934" t="str">
            <v>883</v>
          </cell>
          <cell r="D1934" t="str">
            <v>883004</v>
          </cell>
          <cell r="E1934" t="str">
            <v>هزينه هاي استهلاك</v>
          </cell>
          <cell r="F1934" t="str">
            <v>استهلاك اثاثيه كارگاهي</v>
          </cell>
          <cell r="G1934" t="str">
            <v>800103</v>
          </cell>
          <cell r="H1934" t="str">
            <v>مرکز ساخت و توليد</v>
          </cell>
          <cell r="P1934" t="str">
            <v>226</v>
          </cell>
        </row>
        <row r="1935">
          <cell r="A1935">
            <v>2222</v>
          </cell>
          <cell r="B1935" t="str">
            <v>883004800100</v>
          </cell>
          <cell r="C1935" t="str">
            <v>883</v>
          </cell>
          <cell r="D1935" t="str">
            <v>883004</v>
          </cell>
          <cell r="E1935" t="str">
            <v>هزينه هاي استهلاك</v>
          </cell>
          <cell r="F1935" t="str">
            <v>استهلاك اثاثيه كارگاهي</v>
          </cell>
          <cell r="G1935" t="str">
            <v>800100</v>
          </cell>
          <cell r="H1935" t="str">
            <v>مونتاژ</v>
          </cell>
          <cell r="P1935" t="str">
            <v>222</v>
          </cell>
        </row>
        <row r="1936">
          <cell r="A1936">
            <v>2313</v>
          </cell>
          <cell r="B1936" t="str">
            <v>883004800303</v>
          </cell>
          <cell r="C1936" t="str">
            <v>883</v>
          </cell>
          <cell r="D1936" t="str">
            <v>883004</v>
          </cell>
          <cell r="E1936" t="str">
            <v>هزينه هاي استهلاك</v>
          </cell>
          <cell r="F1936" t="str">
            <v>استهلاك اثاثيه كارگاهي</v>
          </cell>
          <cell r="G1936" t="str">
            <v>800303</v>
          </cell>
          <cell r="H1936" t="str">
            <v>برنامه ريزي</v>
          </cell>
          <cell r="P1936" t="str">
            <v>231</v>
          </cell>
        </row>
        <row r="1937">
          <cell r="A1937">
            <v>2262</v>
          </cell>
          <cell r="B1937" t="str">
            <v>883004800104</v>
          </cell>
          <cell r="C1937" t="str">
            <v>883</v>
          </cell>
          <cell r="D1937" t="str">
            <v>883004</v>
          </cell>
          <cell r="E1937" t="str">
            <v>هزينه هاي استهلاك</v>
          </cell>
          <cell r="F1937" t="str">
            <v>استهلاك اثاثيه كارگاهي</v>
          </cell>
          <cell r="G1937" t="str">
            <v>800104</v>
          </cell>
          <cell r="H1937" t="str">
            <v>کنترل کيفي</v>
          </cell>
          <cell r="P1937" t="str">
            <v>226</v>
          </cell>
        </row>
        <row r="1938">
          <cell r="A1938">
            <v>2262</v>
          </cell>
          <cell r="B1938" t="str">
            <v>883004800102</v>
          </cell>
          <cell r="C1938" t="str">
            <v>883</v>
          </cell>
          <cell r="D1938" t="str">
            <v>883004</v>
          </cell>
          <cell r="E1938" t="str">
            <v>هزينه هاي استهلاك</v>
          </cell>
          <cell r="F1938" t="str">
            <v>استهلاك اثاثيه كارگاهي</v>
          </cell>
          <cell r="G1938" t="str">
            <v>800102</v>
          </cell>
          <cell r="H1938" t="str">
            <v>عمليات حرارتي و آبکاري</v>
          </cell>
          <cell r="P1938" t="str">
            <v>226</v>
          </cell>
        </row>
        <row r="1939">
          <cell r="A1939">
            <v>2262</v>
          </cell>
          <cell r="B1939" t="str">
            <v>883004800106</v>
          </cell>
          <cell r="C1939" t="str">
            <v>883</v>
          </cell>
          <cell r="D1939" t="str">
            <v>883004</v>
          </cell>
          <cell r="E1939" t="str">
            <v>هزينه هاي استهلاك</v>
          </cell>
          <cell r="F1939" t="str">
            <v>استهلاك اثاثيه كارگاهي</v>
          </cell>
          <cell r="G1939" t="str">
            <v>800106</v>
          </cell>
          <cell r="H1939" t="str">
            <v>تست مواد وشيمي</v>
          </cell>
          <cell r="P1939" t="str">
            <v>226</v>
          </cell>
        </row>
        <row r="1940">
          <cell r="A1940">
            <v>2413</v>
          </cell>
          <cell r="B1940" t="str">
            <v>883006800401</v>
          </cell>
          <cell r="C1940" t="str">
            <v>883</v>
          </cell>
          <cell r="D1940" t="str">
            <v>883006</v>
          </cell>
          <cell r="E1940" t="str">
            <v>هزينه هاي استهلاك</v>
          </cell>
          <cell r="F1940" t="str">
            <v>استهلاك و سائط نقليه</v>
          </cell>
          <cell r="G1940" t="str">
            <v>800401</v>
          </cell>
          <cell r="H1940" t="str">
            <v>مديريت</v>
          </cell>
          <cell r="P1940" t="str">
            <v>241</v>
          </cell>
        </row>
        <row r="1941">
          <cell r="A1941">
            <v>2413</v>
          </cell>
          <cell r="B1941" t="str">
            <v>883006800402</v>
          </cell>
          <cell r="C1941" t="str">
            <v>883</v>
          </cell>
          <cell r="D1941" t="str">
            <v>883006</v>
          </cell>
          <cell r="E1941" t="str">
            <v>هزينه هاي استهلاك</v>
          </cell>
          <cell r="F1941" t="str">
            <v>استهلاك و سائط نقليه</v>
          </cell>
          <cell r="G1941" t="str">
            <v>800402</v>
          </cell>
          <cell r="H1941" t="str">
            <v>دفتر تهران</v>
          </cell>
          <cell r="P1941" t="str">
            <v>241</v>
          </cell>
        </row>
        <row r="1942">
          <cell r="A1942">
            <v>2313</v>
          </cell>
          <cell r="B1942" t="str">
            <v>883006800303</v>
          </cell>
          <cell r="C1942" t="str">
            <v>883</v>
          </cell>
          <cell r="D1942" t="str">
            <v>883006</v>
          </cell>
          <cell r="E1942" t="str">
            <v>هزينه هاي استهلاك</v>
          </cell>
          <cell r="F1942" t="str">
            <v>استهلاك و سائط نقليه</v>
          </cell>
          <cell r="G1942" t="str">
            <v>800303</v>
          </cell>
          <cell r="H1942" t="str">
            <v>برنامه ريزي</v>
          </cell>
          <cell r="P1942" t="str">
            <v>231</v>
          </cell>
        </row>
        <row r="1943">
          <cell r="A1943">
            <v>2313</v>
          </cell>
          <cell r="B1943" t="str">
            <v>883006800304</v>
          </cell>
          <cell r="C1943" t="str">
            <v>883</v>
          </cell>
          <cell r="D1943" t="str">
            <v>883006</v>
          </cell>
          <cell r="E1943" t="str">
            <v>هزينه هاي استهلاك</v>
          </cell>
          <cell r="F1943" t="str">
            <v>استهلاك و سائط نقليه</v>
          </cell>
          <cell r="G1943" t="str">
            <v>800304</v>
          </cell>
          <cell r="H1943" t="str">
            <v>تدارکات و تامين قطعات</v>
          </cell>
          <cell r="P1943" t="str">
            <v>231</v>
          </cell>
        </row>
        <row r="1944">
          <cell r="A1944">
            <v>2313</v>
          </cell>
          <cell r="B1944" t="str">
            <v>883006800302</v>
          </cell>
          <cell r="C1944" t="str">
            <v>883</v>
          </cell>
          <cell r="D1944" t="str">
            <v>883006</v>
          </cell>
          <cell r="E1944" t="str">
            <v>هزينه هاي استهلاك</v>
          </cell>
          <cell r="F1944" t="str">
            <v>استهلاك و سائط نقليه</v>
          </cell>
          <cell r="G1944" t="str">
            <v>800302</v>
          </cell>
          <cell r="H1944" t="str">
            <v>خدمات فني</v>
          </cell>
          <cell r="P1944" t="str">
            <v>231</v>
          </cell>
        </row>
        <row r="1945">
          <cell r="A1945">
            <v>2413</v>
          </cell>
          <cell r="B1945" t="str">
            <v>883007800403</v>
          </cell>
          <cell r="C1945" t="str">
            <v>883</v>
          </cell>
          <cell r="D1945" t="str">
            <v>883007</v>
          </cell>
          <cell r="E1945" t="str">
            <v>هزينه هاي استهلاك</v>
          </cell>
          <cell r="F1945" t="str">
            <v>استهلاك اثاثيه و منصوبات</v>
          </cell>
          <cell r="G1945" t="str">
            <v>800403</v>
          </cell>
          <cell r="H1945" t="str">
            <v>امو ر اداري</v>
          </cell>
          <cell r="P1945" t="str">
            <v>241</v>
          </cell>
        </row>
        <row r="1946">
          <cell r="A1946">
            <v>2413</v>
          </cell>
          <cell r="B1946" t="str">
            <v>883007800401</v>
          </cell>
          <cell r="C1946" t="str">
            <v>883</v>
          </cell>
          <cell r="D1946" t="str">
            <v>883007</v>
          </cell>
          <cell r="E1946" t="str">
            <v>هزينه هاي استهلاك</v>
          </cell>
          <cell r="F1946" t="str">
            <v>استهلاك اثاثيه و منصوبات</v>
          </cell>
          <cell r="G1946" t="str">
            <v>800401</v>
          </cell>
          <cell r="H1946" t="str">
            <v>مديريت</v>
          </cell>
          <cell r="P1946" t="str">
            <v>241</v>
          </cell>
        </row>
        <row r="1947">
          <cell r="A1947">
            <v>2413</v>
          </cell>
          <cell r="B1947" t="str">
            <v>883007800400</v>
          </cell>
          <cell r="C1947" t="str">
            <v>883</v>
          </cell>
          <cell r="D1947" t="str">
            <v>883007</v>
          </cell>
          <cell r="E1947" t="str">
            <v>هزينه هاي استهلاك</v>
          </cell>
          <cell r="F1947" t="str">
            <v>استهلاك اثاثيه و منصوبات</v>
          </cell>
          <cell r="G1947" t="str">
            <v>800400</v>
          </cell>
          <cell r="H1947" t="str">
            <v>امور مالي</v>
          </cell>
          <cell r="P1947" t="str">
            <v>241</v>
          </cell>
        </row>
        <row r="1948">
          <cell r="A1948">
            <v>2313</v>
          </cell>
          <cell r="B1948" t="str">
            <v>883007800305</v>
          </cell>
          <cell r="C1948" t="str">
            <v>883</v>
          </cell>
          <cell r="D1948" t="str">
            <v>883007</v>
          </cell>
          <cell r="E1948" t="str">
            <v>هزينه هاي استهلاك</v>
          </cell>
          <cell r="F1948" t="str">
            <v>استهلاك اثاثيه و منصوبات</v>
          </cell>
          <cell r="G1948" t="str">
            <v>800305</v>
          </cell>
          <cell r="H1948" t="str">
            <v>طرح و توسعه سيستمها</v>
          </cell>
          <cell r="P1948" t="str">
            <v>231</v>
          </cell>
        </row>
        <row r="1949">
          <cell r="A1949">
            <v>2313</v>
          </cell>
          <cell r="B1949" t="str">
            <v>883007800303</v>
          </cell>
          <cell r="C1949" t="str">
            <v>883</v>
          </cell>
          <cell r="D1949" t="str">
            <v>883007</v>
          </cell>
          <cell r="E1949" t="str">
            <v>هزينه هاي استهلاك</v>
          </cell>
          <cell r="F1949" t="str">
            <v>استهلاك اثاثيه و منصوبات</v>
          </cell>
          <cell r="G1949" t="str">
            <v>800303</v>
          </cell>
          <cell r="H1949" t="str">
            <v>برنامه ريزي</v>
          </cell>
          <cell r="P1949" t="str">
            <v>231</v>
          </cell>
        </row>
        <row r="1950">
          <cell r="A1950">
            <v>2262</v>
          </cell>
          <cell r="B1950" t="str">
            <v>883007800101</v>
          </cell>
          <cell r="C1950" t="str">
            <v>883</v>
          </cell>
          <cell r="D1950" t="str">
            <v>883007</v>
          </cell>
          <cell r="E1950" t="str">
            <v>هزينه هاي استهلاك</v>
          </cell>
          <cell r="F1950" t="str">
            <v>استهلاك اثاثيه و منصوبات</v>
          </cell>
          <cell r="G1950" t="str">
            <v>800101</v>
          </cell>
          <cell r="H1950" t="str">
            <v>تحقيقات مهندسي</v>
          </cell>
          <cell r="P1950" t="str">
            <v>226</v>
          </cell>
        </row>
        <row r="1951">
          <cell r="A1951">
            <v>2413</v>
          </cell>
          <cell r="B1951" t="str">
            <v>883007800402</v>
          </cell>
          <cell r="C1951" t="str">
            <v>883</v>
          </cell>
          <cell r="D1951" t="str">
            <v>883007</v>
          </cell>
          <cell r="E1951" t="str">
            <v>هزينه هاي استهلاك</v>
          </cell>
          <cell r="F1951" t="str">
            <v>استهلاك اثاثيه و منصوبات</v>
          </cell>
          <cell r="G1951" t="str">
            <v>800402</v>
          </cell>
          <cell r="H1951" t="str">
            <v>دفتر تهران</v>
          </cell>
          <cell r="P1951" t="str">
            <v>241</v>
          </cell>
        </row>
        <row r="1952">
          <cell r="A1952">
            <v>2262</v>
          </cell>
          <cell r="B1952" t="str">
            <v>883007800103</v>
          </cell>
          <cell r="C1952" t="str">
            <v>883</v>
          </cell>
          <cell r="D1952" t="str">
            <v>883007</v>
          </cell>
          <cell r="E1952" t="str">
            <v>هزينه هاي استهلاك</v>
          </cell>
          <cell r="F1952" t="str">
            <v>استهلاك اثاثيه و منصوبات</v>
          </cell>
          <cell r="G1952" t="str">
            <v>800103</v>
          </cell>
          <cell r="H1952" t="str">
            <v>مرکز ساخت و توليد</v>
          </cell>
          <cell r="P1952" t="str">
            <v>226</v>
          </cell>
        </row>
        <row r="1953">
          <cell r="A1953">
            <v>2513</v>
          </cell>
          <cell r="B1953" t="str">
            <v>883007800500</v>
          </cell>
          <cell r="C1953" t="str">
            <v>883</v>
          </cell>
          <cell r="D1953" t="str">
            <v>883007</v>
          </cell>
          <cell r="E1953" t="str">
            <v>هزينه هاي استهلاك</v>
          </cell>
          <cell r="F1953" t="str">
            <v>استهلاك اثاثيه و منصوبات</v>
          </cell>
          <cell r="G1953" t="str">
            <v>800500</v>
          </cell>
          <cell r="H1953" t="str">
            <v>فروش</v>
          </cell>
          <cell r="P1953" t="str">
            <v>251</v>
          </cell>
        </row>
        <row r="1954">
          <cell r="A1954">
            <v>2313</v>
          </cell>
          <cell r="B1954" t="str">
            <v>883007800304</v>
          </cell>
          <cell r="C1954" t="str">
            <v>883</v>
          </cell>
          <cell r="D1954" t="str">
            <v>883007</v>
          </cell>
          <cell r="E1954" t="str">
            <v>هزينه هاي استهلاك</v>
          </cell>
          <cell r="F1954" t="str">
            <v>استهلاك اثاثيه و منصوبات</v>
          </cell>
          <cell r="G1954" t="str">
            <v>800304</v>
          </cell>
          <cell r="H1954" t="str">
            <v>تدارکات و تامين قطعات</v>
          </cell>
          <cell r="P1954" t="str">
            <v>231</v>
          </cell>
        </row>
        <row r="1955">
          <cell r="A1955">
            <v>2222</v>
          </cell>
          <cell r="B1955" t="str">
            <v>883007800100</v>
          </cell>
          <cell r="C1955" t="str">
            <v>883</v>
          </cell>
          <cell r="D1955" t="str">
            <v>883007</v>
          </cell>
          <cell r="E1955" t="str">
            <v>هزينه هاي استهلاك</v>
          </cell>
          <cell r="F1955" t="str">
            <v>استهلاك اثاثيه و منصوبات</v>
          </cell>
          <cell r="G1955" t="str">
            <v>800100</v>
          </cell>
          <cell r="H1955" t="str">
            <v>مونتاژ</v>
          </cell>
          <cell r="P1955" t="str">
            <v>222</v>
          </cell>
        </row>
        <row r="1956">
          <cell r="A1956">
            <v>2313</v>
          </cell>
          <cell r="B1956" t="str">
            <v>883007800301</v>
          </cell>
          <cell r="C1956" t="str">
            <v>883</v>
          </cell>
          <cell r="D1956" t="str">
            <v>883007</v>
          </cell>
          <cell r="E1956" t="str">
            <v>هزينه هاي استهلاك</v>
          </cell>
          <cell r="F1956" t="str">
            <v>استهلاك اثاثيه و منصوبات</v>
          </cell>
          <cell r="G1956" t="str">
            <v>800301</v>
          </cell>
          <cell r="H1956" t="str">
            <v>حراست</v>
          </cell>
          <cell r="P1956" t="str">
            <v>231</v>
          </cell>
        </row>
        <row r="1957">
          <cell r="A1957">
            <v>2262</v>
          </cell>
          <cell r="B1957" t="str">
            <v>883007800104</v>
          </cell>
          <cell r="C1957" t="str">
            <v>883</v>
          </cell>
          <cell r="D1957" t="str">
            <v>883007</v>
          </cell>
          <cell r="E1957" t="str">
            <v>هزينه هاي استهلاك</v>
          </cell>
          <cell r="F1957" t="str">
            <v>استهلاك اثاثيه و منصوبات</v>
          </cell>
          <cell r="G1957" t="str">
            <v>800104</v>
          </cell>
          <cell r="H1957" t="str">
            <v>کنترل کيفي</v>
          </cell>
          <cell r="P1957" t="str">
            <v>226</v>
          </cell>
        </row>
        <row r="1958">
          <cell r="A1958">
            <v>2313</v>
          </cell>
          <cell r="B1958" t="str">
            <v>883007800302</v>
          </cell>
          <cell r="C1958" t="str">
            <v>883</v>
          </cell>
          <cell r="D1958" t="str">
            <v>883007</v>
          </cell>
          <cell r="E1958" t="str">
            <v>هزينه هاي استهلاك</v>
          </cell>
          <cell r="F1958" t="str">
            <v>استهلاك اثاثيه و منصوبات</v>
          </cell>
          <cell r="G1958" t="str">
            <v>800302</v>
          </cell>
          <cell r="H1958" t="str">
            <v>خدمات فني</v>
          </cell>
          <cell r="P1958" t="str">
            <v>231</v>
          </cell>
        </row>
        <row r="1959">
          <cell r="A1959">
            <v>2313</v>
          </cell>
          <cell r="B1959" t="str">
            <v>883007800300</v>
          </cell>
          <cell r="C1959" t="str">
            <v>883</v>
          </cell>
          <cell r="D1959" t="str">
            <v>883007</v>
          </cell>
          <cell r="E1959" t="str">
            <v>هزينه هاي استهلاك</v>
          </cell>
          <cell r="F1959" t="str">
            <v>استهلاك اثاثيه و منصوبات</v>
          </cell>
          <cell r="G1959" t="str">
            <v>800300</v>
          </cell>
          <cell r="H1959" t="str">
            <v>کانتين</v>
          </cell>
          <cell r="P1959" t="str">
            <v>231</v>
          </cell>
        </row>
        <row r="1960">
          <cell r="A1960">
            <v>2262</v>
          </cell>
          <cell r="B1960" t="str">
            <v>883007800203</v>
          </cell>
          <cell r="C1960" t="str">
            <v>883</v>
          </cell>
          <cell r="D1960" t="str">
            <v>883007</v>
          </cell>
          <cell r="E1960" t="str">
            <v>هزينه هاي استهلاك</v>
          </cell>
          <cell r="F1960" t="str">
            <v>استهلاك اثاثيه و منصوبات</v>
          </cell>
          <cell r="G1960" t="str">
            <v>800203</v>
          </cell>
          <cell r="H1960" t="str">
            <v>عمومي کنترل کيفي</v>
          </cell>
          <cell r="P1960" t="str">
            <v>226</v>
          </cell>
        </row>
        <row r="1961">
          <cell r="A1961">
            <v>2262</v>
          </cell>
          <cell r="B1961" t="str">
            <v>883007800105</v>
          </cell>
          <cell r="C1961" t="str">
            <v>883</v>
          </cell>
          <cell r="D1961" t="str">
            <v>883007</v>
          </cell>
          <cell r="E1961" t="str">
            <v>هزينه هاي استهلاك</v>
          </cell>
          <cell r="F1961" t="str">
            <v>استهلاك اثاثيه و منصوبات</v>
          </cell>
          <cell r="G1961" t="str">
            <v>800105</v>
          </cell>
          <cell r="H1961" t="str">
            <v>مترولوژي</v>
          </cell>
          <cell r="P1961" t="str">
            <v>226</v>
          </cell>
        </row>
        <row r="1962">
          <cell r="A1962">
            <v>2413</v>
          </cell>
          <cell r="B1962" t="str">
            <v>883009800400</v>
          </cell>
          <cell r="C1962" t="str">
            <v>883</v>
          </cell>
          <cell r="D1962" t="str">
            <v>883009</v>
          </cell>
          <cell r="E1962" t="str">
            <v>هزينه هاي استهلاك</v>
          </cell>
          <cell r="F1962" t="str">
            <v>استهلاک سيستم هاي نرم افزاري</v>
          </cell>
          <cell r="G1962" t="str">
            <v>800400</v>
          </cell>
          <cell r="H1962" t="str">
            <v>امور مالي</v>
          </cell>
          <cell r="P1962" t="str">
            <v>241</v>
          </cell>
        </row>
        <row r="1963">
          <cell r="A1963">
            <v>2413</v>
          </cell>
          <cell r="B1963" t="str">
            <v>883009800403</v>
          </cell>
          <cell r="C1963" t="str">
            <v>883</v>
          </cell>
          <cell r="D1963" t="str">
            <v>883009</v>
          </cell>
          <cell r="E1963" t="str">
            <v>هزينه هاي استهلاك</v>
          </cell>
          <cell r="F1963" t="str">
            <v>استهلاک سيستم هاي نرم افزاري</v>
          </cell>
          <cell r="G1963" t="str">
            <v>800403</v>
          </cell>
          <cell r="H1963" t="str">
            <v>امو ر اداري</v>
          </cell>
          <cell r="P1963" t="str">
            <v>241</v>
          </cell>
        </row>
        <row r="1964">
          <cell r="A1964">
            <v>2601</v>
          </cell>
          <cell r="B1964" t="str">
            <v>884001800400</v>
          </cell>
          <cell r="C1964" t="str">
            <v>884</v>
          </cell>
          <cell r="D1964" t="str">
            <v>884001</v>
          </cell>
          <cell r="E1964" t="str">
            <v>هزينه هاي مالي</v>
          </cell>
          <cell r="F1964" t="str">
            <v>كارمزد وخدمات بانكي</v>
          </cell>
          <cell r="G1964" t="str">
            <v>800400</v>
          </cell>
          <cell r="H1964" t="str">
            <v>امور مالي</v>
          </cell>
          <cell r="P1964" t="str">
            <v>260</v>
          </cell>
        </row>
        <row r="1965">
          <cell r="A1965">
            <v>2603</v>
          </cell>
          <cell r="B1965" t="str">
            <v>884002800400</v>
          </cell>
          <cell r="C1965" t="str">
            <v>884</v>
          </cell>
          <cell r="D1965" t="str">
            <v>884002</v>
          </cell>
          <cell r="E1965" t="str">
            <v>هزينه هاي مالي</v>
          </cell>
          <cell r="F1965" t="str">
            <v>سفته و برات</v>
          </cell>
          <cell r="G1965" t="str">
            <v>800400</v>
          </cell>
          <cell r="H1965" t="str">
            <v>امور مالي</v>
          </cell>
          <cell r="P1965" t="str">
            <v>260</v>
          </cell>
        </row>
        <row r="1966">
          <cell r="A1966">
            <v>2600</v>
          </cell>
          <cell r="B1966" t="str">
            <v>884003800400</v>
          </cell>
          <cell r="C1966" t="str">
            <v>884</v>
          </cell>
          <cell r="D1966" t="str">
            <v>884003</v>
          </cell>
          <cell r="E1966" t="str">
            <v>هزينه هاي مالي</v>
          </cell>
          <cell r="F1966" t="str">
            <v>بهره تسهيلات دريافتي</v>
          </cell>
          <cell r="G1966" t="str">
            <v>800400</v>
          </cell>
          <cell r="H1966" t="str">
            <v>امور مالي</v>
          </cell>
          <cell r="P1966" t="str">
            <v>260</v>
          </cell>
        </row>
        <row r="1967">
          <cell r="A1967">
            <v>2511</v>
          </cell>
          <cell r="B1967" t="str">
            <v>885001800500</v>
          </cell>
          <cell r="C1967" t="str">
            <v>885</v>
          </cell>
          <cell r="D1967" t="str">
            <v>885001</v>
          </cell>
          <cell r="E1967" t="str">
            <v>هزينه هاي فروش</v>
          </cell>
          <cell r="F1967" t="str">
            <v>هزينه حمل فروش</v>
          </cell>
          <cell r="G1967" t="str">
            <v>800500</v>
          </cell>
          <cell r="H1967" t="str">
            <v>فروش</v>
          </cell>
          <cell r="P1967" t="str">
            <v>251</v>
          </cell>
        </row>
        <row r="1968">
          <cell r="A1968">
            <v>2330</v>
          </cell>
          <cell r="B1968" t="str">
            <v>885001800304</v>
          </cell>
          <cell r="C1968" t="str">
            <v>885</v>
          </cell>
          <cell r="D1968" t="str">
            <v>885001</v>
          </cell>
          <cell r="E1968" t="str">
            <v>هزينه هاي فروش</v>
          </cell>
          <cell r="F1968" t="str">
            <v>هزينه حمل فروش</v>
          </cell>
          <cell r="G1968" t="str">
            <v>800304</v>
          </cell>
          <cell r="H1968" t="str">
            <v>تدارکات و تامين قطعات</v>
          </cell>
          <cell r="P1968" t="str">
            <v>233</v>
          </cell>
        </row>
        <row r="1969">
          <cell r="A1969">
            <v>2510</v>
          </cell>
          <cell r="B1969" t="str">
            <v>885002800500</v>
          </cell>
          <cell r="C1969" t="str">
            <v>885</v>
          </cell>
          <cell r="D1969" t="str">
            <v>885002</v>
          </cell>
          <cell r="E1969" t="str">
            <v>هزينه هاي فروش</v>
          </cell>
          <cell r="F1969" t="str">
            <v>نمايشگاه</v>
          </cell>
          <cell r="G1969" t="str">
            <v>800500</v>
          </cell>
          <cell r="H1969" t="str">
            <v>فروش</v>
          </cell>
          <cell r="P1969" t="str">
            <v>251</v>
          </cell>
        </row>
        <row r="1970">
          <cell r="A1970">
            <v>2510</v>
          </cell>
          <cell r="B1970" t="str">
            <v>885003800500</v>
          </cell>
          <cell r="C1970" t="str">
            <v>885</v>
          </cell>
          <cell r="D1970" t="str">
            <v>885003</v>
          </cell>
          <cell r="E1970" t="str">
            <v>هزينه هاي فروش</v>
          </cell>
          <cell r="F1970" t="str">
            <v>بازاريابي</v>
          </cell>
          <cell r="G1970" t="str">
            <v>800500</v>
          </cell>
          <cell r="H1970" t="str">
            <v>فروش</v>
          </cell>
          <cell r="P1970" t="str">
            <v>251</v>
          </cell>
        </row>
        <row r="1971">
          <cell r="A1971">
            <v>2510</v>
          </cell>
          <cell r="B1971" t="str">
            <v>885004800500</v>
          </cell>
          <cell r="C1971" t="str">
            <v>885</v>
          </cell>
          <cell r="D1971" t="str">
            <v>885004</v>
          </cell>
          <cell r="E1971" t="str">
            <v>هزينه هاي فروش</v>
          </cell>
          <cell r="F1971" t="str">
            <v>تبليغاتي</v>
          </cell>
          <cell r="G1971" t="str">
            <v>800500</v>
          </cell>
          <cell r="H1971" t="str">
            <v>فروش</v>
          </cell>
          <cell r="P1971" t="str">
            <v>251</v>
          </cell>
        </row>
        <row r="1972">
          <cell r="A1972">
            <v>2529</v>
          </cell>
          <cell r="B1972" t="str">
            <v>885005800500</v>
          </cell>
          <cell r="C1972" t="str">
            <v>885</v>
          </cell>
          <cell r="D1972" t="str">
            <v>885005</v>
          </cell>
          <cell r="E1972" t="str">
            <v>هزينه هاي فروش</v>
          </cell>
          <cell r="F1972" t="str">
            <v>بسته بندي</v>
          </cell>
          <cell r="G1972" t="str">
            <v>800500</v>
          </cell>
          <cell r="H1972" t="str">
            <v>فروش</v>
          </cell>
          <cell r="P1972" t="str">
            <v>252</v>
          </cell>
        </row>
        <row r="1973">
          <cell r="A1973">
            <v>2512</v>
          </cell>
          <cell r="B1973" t="str">
            <v>885006800500</v>
          </cell>
          <cell r="C1973" t="str">
            <v>885</v>
          </cell>
          <cell r="D1973" t="str">
            <v>885006</v>
          </cell>
          <cell r="E1973" t="str">
            <v>هزينه هاي فروش</v>
          </cell>
          <cell r="F1973" t="str">
            <v>خدمات پس ازفروش</v>
          </cell>
          <cell r="G1973" t="str">
            <v>800500</v>
          </cell>
          <cell r="H1973" t="str">
            <v>فروش</v>
          </cell>
          <cell r="P1973" t="str">
            <v>251</v>
          </cell>
        </row>
        <row r="1974">
          <cell r="A1974">
            <v>2529</v>
          </cell>
          <cell r="B1974" t="str">
            <v>885008800500</v>
          </cell>
          <cell r="C1974" t="str">
            <v>885</v>
          </cell>
          <cell r="D1974" t="str">
            <v>885008</v>
          </cell>
          <cell r="E1974" t="str">
            <v>هزينه هاي فروش</v>
          </cell>
          <cell r="F1974" t="str">
            <v>امكان سنجي ماشينكاري</v>
          </cell>
          <cell r="G1974" t="str">
            <v>800500</v>
          </cell>
          <cell r="H1974" t="str">
            <v>فروش</v>
          </cell>
          <cell r="P1974" t="str">
            <v>252</v>
          </cell>
        </row>
        <row r="1975">
          <cell r="A1975">
            <v>2414</v>
          </cell>
          <cell r="B1975" t="str">
            <v>886001800400</v>
          </cell>
          <cell r="C1975" t="str">
            <v>886</v>
          </cell>
          <cell r="D1975" t="str">
            <v>886001</v>
          </cell>
          <cell r="E1975" t="str">
            <v>ساير هزينه ها عمومي</v>
          </cell>
          <cell r="F1975" t="str">
            <v>حق الزحمه و هزينه هاي حسابرسي</v>
          </cell>
          <cell r="G1975" t="str">
            <v>800400</v>
          </cell>
          <cell r="H1975" t="str">
            <v>امور مالي</v>
          </cell>
          <cell r="P1975" t="str">
            <v>241</v>
          </cell>
        </row>
        <row r="1976">
          <cell r="A1976">
            <v>2414</v>
          </cell>
          <cell r="B1976" t="str">
            <v>886002800403</v>
          </cell>
          <cell r="C1976" t="str">
            <v>886</v>
          </cell>
          <cell r="D1976" t="str">
            <v>886002</v>
          </cell>
          <cell r="E1976" t="str">
            <v>ساير هزينه ها عمومي</v>
          </cell>
          <cell r="F1976" t="str">
            <v>حق الزحمه مشاور بيمه و كارگزيني</v>
          </cell>
          <cell r="G1976" t="str">
            <v>800403</v>
          </cell>
          <cell r="H1976" t="str">
            <v>امو ر اداري</v>
          </cell>
          <cell r="P1976" t="str">
            <v>241</v>
          </cell>
        </row>
        <row r="1977">
          <cell r="A1977">
            <v>2414</v>
          </cell>
          <cell r="B1977" t="str">
            <v>886003800400</v>
          </cell>
          <cell r="C1977" t="str">
            <v>886</v>
          </cell>
          <cell r="D1977" t="str">
            <v>886003</v>
          </cell>
          <cell r="E1977" t="str">
            <v>ساير هزينه ها عمومي</v>
          </cell>
          <cell r="F1977" t="str">
            <v>حق الزحمه مشاور مالي</v>
          </cell>
          <cell r="G1977" t="str">
            <v>800400</v>
          </cell>
          <cell r="H1977" t="str">
            <v>امور مالي</v>
          </cell>
          <cell r="P1977" t="str">
            <v>241</v>
          </cell>
        </row>
        <row r="1978">
          <cell r="A1978">
            <v>2414</v>
          </cell>
          <cell r="B1978" t="str">
            <v>886004800403</v>
          </cell>
          <cell r="C1978" t="str">
            <v>886</v>
          </cell>
          <cell r="D1978" t="str">
            <v>886004</v>
          </cell>
          <cell r="E1978" t="str">
            <v>ساير هزينه ها عمومي</v>
          </cell>
          <cell r="F1978" t="str">
            <v>حق الزحمه مشاور حقوقي</v>
          </cell>
          <cell r="G1978" t="str">
            <v>800403</v>
          </cell>
          <cell r="H1978" t="str">
            <v>امو ر اداري</v>
          </cell>
          <cell r="P1978" t="str">
            <v>241</v>
          </cell>
        </row>
        <row r="1979">
          <cell r="A1979">
            <v>2414</v>
          </cell>
          <cell r="B1979" t="str">
            <v>886004800401</v>
          </cell>
          <cell r="C1979" t="str">
            <v>886</v>
          </cell>
          <cell r="D1979" t="str">
            <v>886004</v>
          </cell>
          <cell r="E1979" t="str">
            <v>ساير هزينه ها عمومي</v>
          </cell>
          <cell r="F1979" t="str">
            <v>حق الزحمه مشاور حقوقي</v>
          </cell>
          <cell r="G1979" t="str">
            <v>800401</v>
          </cell>
          <cell r="H1979" t="str">
            <v>مديريت</v>
          </cell>
          <cell r="P1979" t="str">
            <v>241</v>
          </cell>
        </row>
        <row r="1980">
          <cell r="A1980">
            <v>2414</v>
          </cell>
          <cell r="B1980" t="str">
            <v>886005800403</v>
          </cell>
          <cell r="C1980" t="str">
            <v>886</v>
          </cell>
          <cell r="D1980" t="str">
            <v>886005</v>
          </cell>
          <cell r="E1980" t="str">
            <v>ساير هزينه ها عمومي</v>
          </cell>
          <cell r="F1980" t="str">
            <v>حق الزحمه مشاور پزشكي</v>
          </cell>
          <cell r="G1980" t="str">
            <v>800403</v>
          </cell>
          <cell r="H1980" t="str">
            <v>امو ر اداري</v>
          </cell>
          <cell r="P1980" t="str">
            <v>241</v>
          </cell>
        </row>
        <row r="1981">
          <cell r="A1981">
            <v>2410</v>
          </cell>
          <cell r="B1981" t="str">
            <v>886007800403</v>
          </cell>
          <cell r="C1981" t="str">
            <v>886</v>
          </cell>
          <cell r="D1981" t="str">
            <v>886007</v>
          </cell>
          <cell r="E1981" t="str">
            <v>ساير هزينه ها عمومي</v>
          </cell>
          <cell r="F1981" t="str">
            <v>خدمات اداري وفضاي سبز</v>
          </cell>
          <cell r="G1981" t="str">
            <v>800403</v>
          </cell>
          <cell r="H1981" t="str">
            <v>امو ر اداري</v>
          </cell>
          <cell r="P1981" t="str">
            <v>241</v>
          </cell>
        </row>
        <row r="1982">
          <cell r="A1982">
            <v>2416</v>
          </cell>
          <cell r="B1982" t="str">
            <v>886008800403</v>
          </cell>
          <cell r="C1982" t="str">
            <v>886</v>
          </cell>
          <cell r="D1982" t="str">
            <v>886008</v>
          </cell>
          <cell r="E1982" t="str">
            <v>ساير هزينه ها عمومي</v>
          </cell>
          <cell r="F1982" t="str">
            <v>پذيرائي جشنها و مناسبتها</v>
          </cell>
          <cell r="G1982" t="str">
            <v>800403</v>
          </cell>
          <cell r="H1982" t="str">
            <v>امو ر اداري</v>
          </cell>
          <cell r="P1982" t="str">
            <v>241</v>
          </cell>
        </row>
        <row r="1983">
          <cell r="A1983">
            <v>2416</v>
          </cell>
          <cell r="B1983" t="str">
            <v>886008800401</v>
          </cell>
          <cell r="C1983" t="str">
            <v>886</v>
          </cell>
          <cell r="D1983" t="str">
            <v>886008</v>
          </cell>
          <cell r="E1983" t="str">
            <v>ساير هزينه ها عمومي</v>
          </cell>
          <cell r="F1983" t="str">
            <v>پذيرائي جشنها و مناسبتها</v>
          </cell>
          <cell r="G1983" t="str">
            <v>800401</v>
          </cell>
          <cell r="H1983" t="str">
            <v>مديريت</v>
          </cell>
          <cell r="P1983" t="str">
            <v>241</v>
          </cell>
        </row>
        <row r="1984">
          <cell r="A1984">
            <v>2279</v>
          </cell>
          <cell r="B1984" t="str">
            <v>886008800103</v>
          </cell>
          <cell r="C1984" t="str">
            <v>886</v>
          </cell>
          <cell r="D1984" t="str">
            <v>886008</v>
          </cell>
          <cell r="E1984" t="str">
            <v>ساير هزينه ها عمومي</v>
          </cell>
          <cell r="F1984" t="str">
            <v>پذيرائي جشنها و مناسبتها</v>
          </cell>
          <cell r="G1984" t="str">
            <v>800103</v>
          </cell>
          <cell r="H1984" t="str">
            <v>مرکز ساخت و توليد</v>
          </cell>
          <cell r="P1984" t="str">
            <v>227</v>
          </cell>
        </row>
        <row r="1985">
          <cell r="A1985">
            <v>2330</v>
          </cell>
          <cell r="B1985" t="str">
            <v>886008800302</v>
          </cell>
          <cell r="C1985" t="str">
            <v>886</v>
          </cell>
          <cell r="D1985" t="str">
            <v>886008</v>
          </cell>
          <cell r="E1985" t="str">
            <v>ساير هزينه ها عمومي</v>
          </cell>
          <cell r="F1985" t="str">
            <v>پذيرائي جشنها و مناسبتها</v>
          </cell>
          <cell r="G1985" t="str">
            <v>800302</v>
          </cell>
          <cell r="H1985" t="str">
            <v>خدمات فني</v>
          </cell>
          <cell r="P1985" t="str">
            <v>233</v>
          </cell>
        </row>
        <row r="1986">
          <cell r="A1986">
            <v>2330</v>
          </cell>
          <cell r="B1986" t="str">
            <v>886008800303</v>
          </cell>
          <cell r="C1986" t="str">
            <v>886</v>
          </cell>
          <cell r="D1986" t="str">
            <v>886008</v>
          </cell>
          <cell r="E1986" t="str">
            <v>ساير هزينه ها عمومي</v>
          </cell>
          <cell r="F1986" t="str">
            <v>پذيرائي جشنها و مناسبتها</v>
          </cell>
          <cell r="G1986" t="str">
            <v>800303</v>
          </cell>
          <cell r="H1986" t="str">
            <v>برنامه ريزي</v>
          </cell>
          <cell r="P1986" t="str">
            <v>233</v>
          </cell>
        </row>
        <row r="1987">
          <cell r="A1987">
            <v>2529</v>
          </cell>
          <cell r="B1987" t="str">
            <v>886008800500</v>
          </cell>
          <cell r="C1987" t="str">
            <v>886</v>
          </cell>
          <cell r="D1987" t="str">
            <v>886008</v>
          </cell>
          <cell r="E1987" t="str">
            <v>ساير هزينه ها عمومي</v>
          </cell>
          <cell r="F1987" t="str">
            <v>پذيرائي جشنها و مناسبتها</v>
          </cell>
          <cell r="G1987" t="str">
            <v>800500</v>
          </cell>
          <cell r="H1987" t="str">
            <v>فروش</v>
          </cell>
          <cell r="P1987" t="str">
            <v>252</v>
          </cell>
        </row>
        <row r="1988">
          <cell r="A1988">
            <v>2416</v>
          </cell>
          <cell r="B1988" t="str">
            <v>886008800402</v>
          </cell>
          <cell r="C1988" t="str">
            <v>886</v>
          </cell>
          <cell r="D1988" t="str">
            <v>886008</v>
          </cell>
          <cell r="E1988" t="str">
            <v>ساير هزينه ها عمومي</v>
          </cell>
          <cell r="F1988" t="str">
            <v>پذيرائي جشنها و مناسبتها</v>
          </cell>
          <cell r="G1988" t="str">
            <v>800402</v>
          </cell>
          <cell r="H1988" t="str">
            <v>دفتر تهران</v>
          </cell>
          <cell r="P1988" t="str">
            <v>241</v>
          </cell>
        </row>
        <row r="1989">
          <cell r="A1989">
            <v>2409</v>
          </cell>
          <cell r="B1989" t="str">
            <v>886009800403</v>
          </cell>
          <cell r="C1989" t="str">
            <v>886</v>
          </cell>
          <cell r="D1989" t="str">
            <v>886009</v>
          </cell>
          <cell r="E1989" t="str">
            <v>ساير هزينه ها عمومي</v>
          </cell>
          <cell r="F1989" t="str">
            <v>كتب،نشريات،مطبوعات و لوزم التحرير</v>
          </cell>
          <cell r="G1989" t="str">
            <v>800403</v>
          </cell>
          <cell r="H1989" t="str">
            <v>امو ر اداري</v>
          </cell>
          <cell r="P1989" t="str">
            <v>240</v>
          </cell>
        </row>
        <row r="1990">
          <cell r="A1990">
            <v>2319</v>
          </cell>
          <cell r="B1990" t="str">
            <v>886009800305</v>
          </cell>
          <cell r="C1990" t="str">
            <v>886</v>
          </cell>
          <cell r="D1990" t="str">
            <v>886009</v>
          </cell>
          <cell r="E1990" t="str">
            <v>ساير هزينه ها عمومي</v>
          </cell>
          <cell r="F1990" t="str">
            <v>كتب،نشريات،مطبوعات و لوزم التحرير</v>
          </cell>
          <cell r="G1990" t="str">
            <v>800305</v>
          </cell>
          <cell r="H1990" t="str">
            <v>طرح و توسعه سيستمها</v>
          </cell>
          <cell r="P1990" t="str">
            <v>231</v>
          </cell>
        </row>
        <row r="1991">
          <cell r="A1991">
            <v>2234</v>
          </cell>
          <cell r="B1991" t="str">
            <v>886009800100</v>
          </cell>
          <cell r="C1991" t="str">
            <v>886</v>
          </cell>
          <cell r="D1991" t="str">
            <v>886009</v>
          </cell>
          <cell r="E1991" t="str">
            <v>ساير هزينه ها عمومي</v>
          </cell>
          <cell r="F1991" t="str">
            <v>كتب،نشريات،مطبوعات و لوزم التحرير</v>
          </cell>
          <cell r="G1991" t="str">
            <v>800100</v>
          </cell>
          <cell r="H1991" t="str">
            <v>مونتاژ</v>
          </cell>
          <cell r="P1991" t="str">
            <v>223</v>
          </cell>
        </row>
        <row r="1992">
          <cell r="A1992">
            <v>2319</v>
          </cell>
          <cell r="B1992" t="str">
            <v>886009800303</v>
          </cell>
          <cell r="C1992" t="str">
            <v>886</v>
          </cell>
          <cell r="D1992" t="str">
            <v>886009</v>
          </cell>
          <cell r="E1992" t="str">
            <v>ساير هزينه ها عمومي</v>
          </cell>
          <cell r="F1992" t="str">
            <v>كتب،نشريات،مطبوعات و لوزم التحرير</v>
          </cell>
          <cell r="G1992" t="str">
            <v>800303</v>
          </cell>
          <cell r="H1992" t="str">
            <v>برنامه ريزي</v>
          </cell>
          <cell r="P1992" t="str">
            <v>231</v>
          </cell>
        </row>
        <row r="1993">
          <cell r="A1993">
            <v>2409</v>
          </cell>
          <cell r="B1993" t="str">
            <v>886009800402</v>
          </cell>
          <cell r="C1993" t="str">
            <v>886</v>
          </cell>
          <cell r="D1993" t="str">
            <v>886009</v>
          </cell>
          <cell r="E1993" t="str">
            <v>ساير هزينه ها عمومي</v>
          </cell>
          <cell r="F1993" t="str">
            <v>كتب،نشريات،مطبوعات و لوزم التحرير</v>
          </cell>
          <cell r="G1993" t="str">
            <v>800402</v>
          </cell>
          <cell r="H1993" t="str">
            <v>دفتر تهران</v>
          </cell>
          <cell r="P1993" t="str">
            <v>240</v>
          </cell>
        </row>
        <row r="1994">
          <cell r="A1994">
            <v>2409</v>
          </cell>
          <cell r="B1994" t="str">
            <v>886009800400</v>
          </cell>
          <cell r="C1994" t="str">
            <v>886</v>
          </cell>
          <cell r="D1994" t="str">
            <v>886009</v>
          </cell>
          <cell r="E1994" t="str">
            <v>ساير هزينه ها عمومي</v>
          </cell>
          <cell r="F1994" t="str">
            <v>كتب،نشريات،مطبوعات و لوزم التحرير</v>
          </cell>
          <cell r="G1994" t="str">
            <v>800400</v>
          </cell>
          <cell r="H1994" t="str">
            <v>امور مالي</v>
          </cell>
          <cell r="P1994" t="str">
            <v>240</v>
          </cell>
        </row>
        <row r="1995">
          <cell r="A1995">
            <v>2319</v>
          </cell>
          <cell r="B1995" t="str">
            <v>886009800301</v>
          </cell>
          <cell r="C1995" t="str">
            <v>886</v>
          </cell>
          <cell r="D1995" t="str">
            <v>886009</v>
          </cell>
          <cell r="E1995" t="str">
            <v>ساير هزينه ها عمومي</v>
          </cell>
          <cell r="F1995" t="str">
            <v>كتب،نشريات،مطبوعات و لوزم التحرير</v>
          </cell>
          <cell r="G1995" t="str">
            <v>800301</v>
          </cell>
          <cell r="H1995" t="str">
            <v>حراست</v>
          </cell>
          <cell r="P1995" t="str">
            <v>231</v>
          </cell>
        </row>
        <row r="1996">
          <cell r="A1996">
            <v>2319</v>
          </cell>
          <cell r="B1996" t="str">
            <v>886009800304</v>
          </cell>
          <cell r="C1996" t="str">
            <v>886</v>
          </cell>
          <cell r="D1996" t="str">
            <v>886009</v>
          </cell>
          <cell r="E1996" t="str">
            <v>ساير هزينه ها عمومي</v>
          </cell>
          <cell r="F1996" t="str">
            <v>كتب،نشريات،مطبوعات و لوزم التحرير</v>
          </cell>
          <cell r="G1996" t="str">
            <v>800304</v>
          </cell>
          <cell r="H1996" t="str">
            <v>تدارکات و تامين قطعات</v>
          </cell>
          <cell r="P1996" t="str">
            <v>231</v>
          </cell>
        </row>
        <row r="1997">
          <cell r="A1997">
            <v>2274</v>
          </cell>
          <cell r="B1997" t="str">
            <v>886009800106</v>
          </cell>
          <cell r="C1997" t="str">
            <v>886</v>
          </cell>
          <cell r="D1997" t="str">
            <v>886009</v>
          </cell>
          <cell r="E1997" t="str">
            <v>ساير هزينه ها عمومي</v>
          </cell>
          <cell r="F1997" t="str">
            <v>كتب،نشريات،مطبوعات و لوزم التحرير</v>
          </cell>
          <cell r="G1997" t="str">
            <v>800106</v>
          </cell>
          <cell r="H1997" t="str">
            <v>تست مواد وشيمي</v>
          </cell>
          <cell r="P1997" t="str">
            <v>227</v>
          </cell>
        </row>
        <row r="1998">
          <cell r="A1998">
            <v>2409</v>
          </cell>
          <cell r="B1998" t="str">
            <v>886009800401</v>
          </cell>
          <cell r="C1998" t="str">
            <v>886</v>
          </cell>
          <cell r="D1998" t="str">
            <v>886009</v>
          </cell>
          <cell r="E1998" t="str">
            <v>ساير هزينه ها عمومي</v>
          </cell>
          <cell r="F1998" t="str">
            <v>كتب،نشريات،مطبوعات و لوزم التحرير</v>
          </cell>
          <cell r="G1998" t="str">
            <v>800401</v>
          </cell>
          <cell r="H1998" t="str">
            <v>مديريت</v>
          </cell>
          <cell r="P1998" t="str">
            <v>240</v>
          </cell>
        </row>
        <row r="1999">
          <cell r="A1999">
            <v>2509</v>
          </cell>
          <cell r="B1999" t="str">
            <v>886009800500</v>
          </cell>
          <cell r="C1999" t="str">
            <v>886</v>
          </cell>
          <cell r="D1999" t="str">
            <v>886009</v>
          </cell>
          <cell r="E1999" t="str">
            <v>ساير هزينه ها عمومي</v>
          </cell>
          <cell r="F1999" t="str">
            <v>كتب،نشريات،مطبوعات و لوزم التحرير</v>
          </cell>
          <cell r="G1999" t="str">
            <v>800500</v>
          </cell>
          <cell r="H1999" t="str">
            <v>فروش</v>
          </cell>
          <cell r="P1999" t="str">
            <v>250</v>
          </cell>
        </row>
        <row r="2000">
          <cell r="A2000">
            <v>2274</v>
          </cell>
          <cell r="B2000" t="str">
            <v>886009800105</v>
          </cell>
          <cell r="C2000" t="str">
            <v>886</v>
          </cell>
          <cell r="D2000" t="str">
            <v>886009</v>
          </cell>
          <cell r="E2000" t="str">
            <v>ساير هزينه ها عمومي</v>
          </cell>
          <cell r="F2000" t="str">
            <v>كتب،نشريات،مطبوعات و لوزم التحرير</v>
          </cell>
          <cell r="G2000" t="str">
            <v>800105</v>
          </cell>
          <cell r="H2000" t="str">
            <v>مترولوژي</v>
          </cell>
          <cell r="P2000" t="str">
            <v>227</v>
          </cell>
        </row>
        <row r="2001">
          <cell r="A2001">
            <v>2274</v>
          </cell>
          <cell r="B2001" t="str">
            <v>886009800104</v>
          </cell>
          <cell r="C2001" t="str">
            <v>886</v>
          </cell>
          <cell r="D2001" t="str">
            <v>886009</v>
          </cell>
          <cell r="E2001" t="str">
            <v>ساير هزينه ها عمومي</v>
          </cell>
          <cell r="F2001" t="str">
            <v>كتب،نشريات،مطبوعات و لوزم التحرير</v>
          </cell>
          <cell r="G2001" t="str">
            <v>800104</v>
          </cell>
          <cell r="H2001" t="str">
            <v>کنترل کيفي</v>
          </cell>
          <cell r="P2001" t="str">
            <v>227</v>
          </cell>
        </row>
        <row r="2002">
          <cell r="A2002">
            <v>2274</v>
          </cell>
          <cell r="B2002" t="str">
            <v>886009800103</v>
          </cell>
          <cell r="C2002" t="str">
            <v>886</v>
          </cell>
          <cell r="D2002" t="str">
            <v>886009</v>
          </cell>
          <cell r="E2002" t="str">
            <v>ساير هزينه ها عمومي</v>
          </cell>
          <cell r="F2002" t="str">
            <v>كتب،نشريات،مطبوعات و لوزم التحرير</v>
          </cell>
          <cell r="G2002" t="str">
            <v>800103</v>
          </cell>
          <cell r="H2002" t="str">
            <v>مرکز ساخت و توليد</v>
          </cell>
          <cell r="P2002" t="str">
            <v>227</v>
          </cell>
        </row>
        <row r="2003">
          <cell r="A2003">
            <v>2274</v>
          </cell>
          <cell r="B2003" t="str">
            <v>886009800101</v>
          </cell>
          <cell r="C2003" t="str">
            <v>886</v>
          </cell>
          <cell r="D2003" t="str">
            <v>886009</v>
          </cell>
          <cell r="E2003" t="str">
            <v>ساير هزينه ها عمومي</v>
          </cell>
          <cell r="F2003" t="str">
            <v>كتب،نشريات،مطبوعات و لوزم التحرير</v>
          </cell>
          <cell r="G2003" t="str">
            <v>800101</v>
          </cell>
          <cell r="H2003" t="str">
            <v>تحقيقات مهندسي</v>
          </cell>
          <cell r="P2003" t="str">
            <v>227</v>
          </cell>
        </row>
        <row r="2004">
          <cell r="A2004">
            <v>2319</v>
          </cell>
          <cell r="B2004" t="str">
            <v>886009800302</v>
          </cell>
          <cell r="C2004" t="str">
            <v>886</v>
          </cell>
          <cell r="D2004" t="str">
            <v>886009</v>
          </cell>
          <cell r="E2004" t="str">
            <v>ساير هزينه ها عمومي</v>
          </cell>
          <cell r="F2004" t="str">
            <v>كتب،نشريات،مطبوعات و لوزم التحرير</v>
          </cell>
          <cell r="G2004" t="str">
            <v>800302</v>
          </cell>
          <cell r="H2004" t="str">
            <v>خدمات فني</v>
          </cell>
          <cell r="P2004" t="str">
            <v>231</v>
          </cell>
        </row>
        <row r="2005">
          <cell r="A2005">
            <v>2274</v>
          </cell>
          <cell r="B2005" t="str">
            <v>886009800107</v>
          </cell>
          <cell r="C2005" t="str">
            <v>886</v>
          </cell>
          <cell r="D2005" t="str">
            <v>886009</v>
          </cell>
          <cell r="E2005" t="str">
            <v>ساير هزينه ها عمومي</v>
          </cell>
          <cell r="F2005" t="str">
            <v>كتب،نشريات،مطبوعات و لوزم التحرير</v>
          </cell>
          <cell r="G2005" t="str">
            <v>800107</v>
          </cell>
          <cell r="H2005" t="str">
            <v>خط گيج</v>
          </cell>
          <cell r="P2005" t="str">
            <v>227</v>
          </cell>
        </row>
        <row r="2006">
          <cell r="A2006">
            <v>2274</v>
          </cell>
          <cell r="B2006" t="str">
            <v>886009800202</v>
          </cell>
          <cell r="C2006" t="str">
            <v>886</v>
          </cell>
          <cell r="D2006" t="str">
            <v>886009</v>
          </cell>
          <cell r="E2006" t="str">
            <v>ساير هزينه ها عمومي</v>
          </cell>
          <cell r="F2006" t="str">
            <v>كتب،نشريات،مطبوعات و لوزم التحرير</v>
          </cell>
          <cell r="G2006" t="str">
            <v>800202</v>
          </cell>
          <cell r="H2006" t="str">
            <v>عمومي ساخت و توليد</v>
          </cell>
          <cell r="P2006" t="str">
            <v>227</v>
          </cell>
        </row>
        <row r="2007">
          <cell r="A2007">
            <v>2274</v>
          </cell>
          <cell r="B2007" t="str">
            <v>886009800102</v>
          </cell>
          <cell r="C2007" t="str">
            <v>886</v>
          </cell>
          <cell r="D2007" t="str">
            <v>886009</v>
          </cell>
          <cell r="E2007" t="str">
            <v>ساير هزينه ها عمومي</v>
          </cell>
          <cell r="F2007" t="str">
            <v>كتب،نشريات،مطبوعات و لوزم التحرير</v>
          </cell>
          <cell r="G2007" t="str">
            <v>800102</v>
          </cell>
          <cell r="H2007" t="str">
            <v>عمليات حرارتي و آبکاري</v>
          </cell>
          <cell r="P2007" t="str">
            <v>227</v>
          </cell>
        </row>
        <row r="2008">
          <cell r="A2008">
            <v>2274</v>
          </cell>
          <cell r="B2008" t="str">
            <v>886009800203</v>
          </cell>
          <cell r="C2008" t="str">
            <v>886</v>
          </cell>
          <cell r="D2008" t="str">
            <v>886009</v>
          </cell>
          <cell r="E2008" t="str">
            <v>ساير هزينه ها عمومي</v>
          </cell>
          <cell r="F2008" t="str">
            <v>كتب،نشريات،مطبوعات و لوزم التحرير</v>
          </cell>
          <cell r="G2008" t="str">
            <v>800203</v>
          </cell>
          <cell r="H2008" t="str">
            <v>عمومي کنترل کيفي</v>
          </cell>
          <cell r="P2008" t="str">
            <v>227</v>
          </cell>
        </row>
        <row r="2009">
          <cell r="A2009">
            <v>2274</v>
          </cell>
          <cell r="B2009" t="str">
            <v>886009800201</v>
          </cell>
          <cell r="C2009" t="str">
            <v>886</v>
          </cell>
          <cell r="D2009" t="str">
            <v>886009</v>
          </cell>
          <cell r="E2009" t="str">
            <v>ساير هزينه ها عمومي</v>
          </cell>
          <cell r="F2009" t="str">
            <v>كتب،نشريات،مطبوعات و لوزم التحرير</v>
          </cell>
          <cell r="G2009" t="str">
            <v>800201</v>
          </cell>
          <cell r="H2009" t="str">
            <v>عمومي تحقيقات و مهندسي</v>
          </cell>
          <cell r="P2009" t="str">
            <v>227</v>
          </cell>
        </row>
        <row r="2010">
          <cell r="A2010">
            <v>2279</v>
          </cell>
          <cell r="B2010" t="str">
            <v>886011800104</v>
          </cell>
          <cell r="C2010" t="str">
            <v>886</v>
          </cell>
          <cell r="D2010" t="str">
            <v>886011</v>
          </cell>
          <cell r="E2010" t="str">
            <v>ساير هزينه ها عمومي</v>
          </cell>
          <cell r="F2010" t="str">
            <v>هزينه هاي ISO</v>
          </cell>
          <cell r="G2010" t="str">
            <v>800104</v>
          </cell>
          <cell r="H2010" t="str">
            <v>کنترل کيفي</v>
          </cell>
          <cell r="P2010" t="str">
            <v>227</v>
          </cell>
        </row>
        <row r="2011">
          <cell r="A2011">
            <v>2330</v>
          </cell>
          <cell r="B2011" t="str">
            <v>886012800302</v>
          </cell>
          <cell r="C2011" t="str">
            <v>886</v>
          </cell>
          <cell r="D2011" t="str">
            <v>886012</v>
          </cell>
          <cell r="E2011" t="str">
            <v>ساير هزينه ها عمومي</v>
          </cell>
          <cell r="F2011" t="str">
            <v>پاركينگ وعوارض شهرداري</v>
          </cell>
          <cell r="G2011" t="str">
            <v>800302</v>
          </cell>
          <cell r="H2011" t="str">
            <v>خدمات فني</v>
          </cell>
          <cell r="P2011" t="str">
            <v>233</v>
          </cell>
        </row>
        <row r="2012">
          <cell r="A2012">
            <v>2429</v>
          </cell>
          <cell r="B2012" t="str">
            <v>886012800402</v>
          </cell>
          <cell r="C2012" t="str">
            <v>886</v>
          </cell>
          <cell r="D2012" t="str">
            <v>886012</v>
          </cell>
          <cell r="E2012" t="str">
            <v>ساير هزينه ها عمومي</v>
          </cell>
          <cell r="F2012" t="str">
            <v>پاركينگ وعوارض شهرداري</v>
          </cell>
          <cell r="G2012" t="str">
            <v>800402</v>
          </cell>
          <cell r="H2012" t="str">
            <v>دفتر تهران</v>
          </cell>
          <cell r="P2012" t="str">
            <v>242</v>
          </cell>
        </row>
        <row r="2013">
          <cell r="A2013">
            <v>2330</v>
          </cell>
          <cell r="B2013" t="str">
            <v>886012800304</v>
          </cell>
          <cell r="C2013" t="str">
            <v>886</v>
          </cell>
          <cell r="D2013" t="str">
            <v>886012</v>
          </cell>
          <cell r="E2013" t="str">
            <v>ساير هزينه ها عمومي</v>
          </cell>
          <cell r="F2013" t="str">
            <v>پاركينگ وعوارض شهرداري</v>
          </cell>
          <cell r="G2013" t="str">
            <v>800304</v>
          </cell>
          <cell r="H2013" t="str">
            <v>تدارکات و تامين قطعات</v>
          </cell>
          <cell r="P2013" t="str">
            <v>233</v>
          </cell>
        </row>
        <row r="2014">
          <cell r="A2014">
            <v>2429</v>
          </cell>
          <cell r="B2014" t="str">
            <v>886012800401</v>
          </cell>
          <cell r="C2014" t="str">
            <v>886</v>
          </cell>
          <cell r="D2014" t="str">
            <v>886012</v>
          </cell>
          <cell r="E2014" t="str">
            <v>ساير هزينه ها عمومي</v>
          </cell>
          <cell r="F2014" t="str">
            <v>پاركينگ وعوارض شهرداري</v>
          </cell>
          <cell r="G2014" t="str">
            <v>800401</v>
          </cell>
          <cell r="H2014" t="str">
            <v>مديريت</v>
          </cell>
          <cell r="P2014" t="str">
            <v>242</v>
          </cell>
        </row>
        <row r="2015">
          <cell r="A2015">
            <v>2429</v>
          </cell>
          <cell r="B2015" t="str">
            <v>886012800403</v>
          </cell>
          <cell r="C2015" t="str">
            <v>886</v>
          </cell>
          <cell r="D2015" t="str">
            <v>886012</v>
          </cell>
          <cell r="E2015" t="str">
            <v>ساير هزينه ها عمومي</v>
          </cell>
          <cell r="F2015" t="str">
            <v>پاركينگ وعوارض شهرداري</v>
          </cell>
          <cell r="G2015" t="str">
            <v>800403</v>
          </cell>
          <cell r="H2015" t="str">
            <v>امو ر اداري</v>
          </cell>
          <cell r="P2015" t="str">
            <v>242</v>
          </cell>
        </row>
        <row r="2016">
          <cell r="A2016">
            <v>2279</v>
          </cell>
          <cell r="B2016" t="str">
            <v>886013800104</v>
          </cell>
          <cell r="C2016" t="str">
            <v>886</v>
          </cell>
          <cell r="D2016" t="str">
            <v>886013</v>
          </cell>
          <cell r="E2016" t="str">
            <v>ساير هزينه ها عمومي</v>
          </cell>
          <cell r="F2016" t="str">
            <v>هزينه هاي آزمايشگاهي</v>
          </cell>
          <cell r="G2016" t="str">
            <v>800104</v>
          </cell>
          <cell r="H2016" t="str">
            <v>کنترل کيفي</v>
          </cell>
          <cell r="P2016" t="str">
            <v>227</v>
          </cell>
        </row>
        <row r="2017">
          <cell r="A2017">
            <v>2279</v>
          </cell>
          <cell r="B2017" t="str">
            <v>886013800105</v>
          </cell>
          <cell r="C2017" t="str">
            <v>886</v>
          </cell>
          <cell r="D2017" t="str">
            <v>886013</v>
          </cell>
          <cell r="E2017" t="str">
            <v>ساير هزينه ها عمومي</v>
          </cell>
          <cell r="F2017" t="str">
            <v>هزينه هاي آزمايشگاهي</v>
          </cell>
          <cell r="G2017" t="str">
            <v>800105</v>
          </cell>
          <cell r="H2017" t="str">
            <v>مترولوژي</v>
          </cell>
          <cell r="P2017" t="str">
            <v>227</v>
          </cell>
        </row>
        <row r="2018">
          <cell r="A2018">
            <v>2279</v>
          </cell>
          <cell r="B2018" t="str">
            <v>886013800106</v>
          </cell>
          <cell r="C2018" t="str">
            <v>886</v>
          </cell>
          <cell r="D2018" t="str">
            <v>886013</v>
          </cell>
          <cell r="E2018" t="str">
            <v>ساير هزينه ها عمومي</v>
          </cell>
          <cell r="F2018" t="str">
            <v>هزينه هاي آزمايشگاهي</v>
          </cell>
          <cell r="G2018" t="str">
            <v>800106</v>
          </cell>
          <cell r="H2018" t="str">
            <v>تست مواد وشيمي</v>
          </cell>
          <cell r="P2018" t="str">
            <v>227</v>
          </cell>
        </row>
        <row r="2019">
          <cell r="A2019">
            <v>2529</v>
          </cell>
          <cell r="B2019" t="str">
            <v>886015800500</v>
          </cell>
          <cell r="C2019" t="str">
            <v>886</v>
          </cell>
          <cell r="D2019" t="str">
            <v>886015</v>
          </cell>
          <cell r="E2019" t="str">
            <v>ساير هزينه ها عمومي</v>
          </cell>
          <cell r="F2019" t="str">
            <v>حق عضويت شركت در موسسات و ساير شركتها</v>
          </cell>
          <cell r="G2019" t="str">
            <v>800500</v>
          </cell>
          <cell r="H2019" t="str">
            <v>فروش</v>
          </cell>
          <cell r="P2019" t="str">
            <v>252</v>
          </cell>
        </row>
        <row r="2020">
          <cell r="A2020">
            <v>2429</v>
          </cell>
          <cell r="B2020" t="str">
            <v>886015800403</v>
          </cell>
          <cell r="C2020" t="str">
            <v>886</v>
          </cell>
          <cell r="D2020" t="str">
            <v>886015</v>
          </cell>
          <cell r="E2020" t="str">
            <v>ساير هزينه ها عمومي</v>
          </cell>
          <cell r="F2020" t="str">
            <v>حق عضويت شركت در موسسات و ساير شركتها</v>
          </cell>
          <cell r="G2020" t="str">
            <v>800403</v>
          </cell>
          <cell r="H2020" t="str">
            <v>امو ر اداري</v>
          </cell>
          <cell r="P2020" t="str">
            <v>242</v>
          </cell>
        </row>
        <row r="2021">
          <cell r="A2021">
            <v>2279</v>
          </cell>
          <cell r="B2021" t="str">
            <v>886016800103</v>
          </cell>
          <cell r="C2021" t="str">
            <v>886</v>
          </cell>
          <cell r="D2021" t="str">
            <v>886016</v>
          </cell>
          <cell r="E2021" t="str">
            <v>ساير هزينه ها عمومي</v>
          </cell>
          <cell r="F2021" t="str">
            <v>حق الزحمه مشاور فني</v>
          </cell>
          <cell r="G2021" t="str">
            <v>800103</v>
          </cell>
          <cell r="H2021" t="str">
            <v>مرکز ساخت و توليد</v>
          </cell>
          <cell r="P2021" t="str">
            <v>227</v>
          </cell>
        </row>
        <row r="2022">
          <cell r="A2022">
            <v>9999</v>
          </cell>
          <cell r="B2022" t="str">
            <v>990002101882</v>
          </cell>
          <cell r="C2022" t="str">
            <v>990</v>
          </cell>
          <cell r="D2022" t="str">
            <v>990002</v>
          </cell>
          <cell r="E2022" t="str">
            <v>حسابهاي انتظامي</v>
          </cell>
          <cell r="F2022" t="str">
            <v>اسناد تضميني به نفع شركت</v>
          </cell>
          <cell r="G2022" t="str">
            <v>101882</v>
          </cell>
          <cell r="H2022" t="str">
            <v>شركت فراگامان صنعت پايدار</v>
          </cell>
          <cell r="P2022" t="str">
            <v>999</v>
          </cell>
        </row>
        <row r="2023">
          <cell r="A2023">
            <v>9999</v>
          </cell>
          <cell r="B2023" t="str">
            <v>990002101316</v>
          </cell>
          <cell r="C2023" t="str">
            <v>990</v>
          </cell>
          <cell r="D2023" t="str">
            <v>990002</v>
          </cell>
          <cell r="E2023" t="str">
            <v>حسابهاي انتظامي</v>
          </cell>
          <cell r="F2023" t="str">
            <v>اسناد تضميني به نفع شركت</v>
          </cell>
          <cell r="G2023" t="str">
            <v>101316</v>
          </cell>
          <cell r="H2023" t="str">
            <v>شرکت سامانه صنعت نقش جهان</v>
          </cell>
          <cell r="P2023" t="str">
            <v>999</v>
          </cell>
        </row>
        <row r="2024">
          <cell r="A2024">
            <v>9999</v>
          </cell>
          <cell r="B2024" t="str">
            <v>990002101751</v>
          </cell>
          <cell r="C2024" t="str">
            <v>990</v>
          </cell>
          <cell r="D2024" t="str">
            <v>990002</v>
          </cell>
          <cell r="E2024" t="str">
            <v>حسابهاي انتظامي</v>
          </cell>
          <cell r="F2024" t="str">
            <v>اسناد تضميني به نفع شركت</v>
          </cell>
          <cell r="G2024" t="str">
            <v>101751</v>
          </cell>
          <cell r="H2024" t="str">
            <v>قطعه سازي محمودي</v>
          </cell>
          <cell r="P2024" t="str">
            <v>999</v>
          </cell>
        </row>
        <row r="2025">
          <cell r="A2025">
            <v>9999</v>
          </cell>
          <cell r="B2025" t="str">
            <v>990002101375</v>
          </cell>
          <cell r="C2025" t="str">
            <v>990</v>
          </cell>
          <cell r="D2025" t="str">
            <v>990002</v>
          </cell>
          <cell r="E2025" t="str">
            <v>حسابهاي انتظامي</v>
          </cell>
          <cell r="F2025" t="str">
            <v>اسناد تضميني به نفع شركت</v>
          </cell>
          <cell r="G2025" t="str">
            <v>101375</v>
          </cell>
          <cell r="H2025" t="str">
            <v>آشنافن</v>
          </cell>
          <cell r="P2025" t="str">
            <v>999</v>
          </cell>
        </row>
        <row r="2026">
          <cell r="A2026">
            <v>9999</v>
          </cell>
          <cell r="B2026" t="str">
            <v>990002101263</v>
          </cell>
          <cell r="C2026" t="str">
            <v>990</v>
          </cell>
          <cell r="D2026" t="str">
            <v>990002</v>
          </cell>
          <cell r="E2026" t="str">
            <v>حسابهاي انتظامي</v>
          </cell>
          <cell r="F2026" t="str">
            <v>اسناد تضميني به نفع شركت</v>
          </cell>
          <cell r="G2026" t="str">
            <v>101263</v>
          </cell>
          <cell r="H2026" t="str">
            <v>شرکت قطعه سازان خودرو دلتا امين</v>
          </cell>
          <cell r="P2026" t="str">
            <v>999</v>
          </cell>
        </row>
        <row r="2027">
          <cell r="A2027">
            <v>9999</v>
          </cell>
          <cell r="B2027" t="str">
            <v>990002101258</v>
          </cell>
          <cell r="C2027" t="str">
            <v>990</v>
          </cell>
          <cell r="D2027" t="str">
            <v>990002</v>
          </cell>
          <cell r="E2027" t="str">
            <v>حسابهاي انتظامي</v>
          </cell>
          <cell r="F2027" t="str">
            <v>اسناد تضميني به نفع شركت</v>
          </cell>
          <cell r="G2027" t="str">
            <v>101258</v>
          </cell>
          <cell r="H2027" t="str">
            <v>كارگاه توليدي امين (حسينلو)</v>
          </cell>
          <cell r="P2027" t="str">
            <v>999</v>
          </cell>
        </row>
        <row r="2028">
          <cell r="A2028">
            <v>9999</v>
          </cell>
          <cell r="B2028" t="str">
            <v>990002101227</v>
          </cell>
          <cell r="C2028" t="str">
            <v>990</v>
          </cell>
          <cell r="D2028" t="str">
            <v>990002</v>
          </cell>
          <cell r="E2028" t="str">
            <v>حسابهاي انتظامي</v>
          </cell>
          <cell r="F2028" t="str">
            <v>اسناد تضميني به نفع شركت</v>
          </cell>
          <cell r="G2028" t="str">
            <v>101227</v>
          </cell>
          <cell r="H2028" t="str">
            <v>پيوند صنايع فردا</v>
          </cell>
          <cell r="P2028" t="str">
            <v>999</v>
          </cell>
        </row>
        <row r="2029">
          <cell r="A2029">
            <v>9999</v>
          </cell>
          <cell r="B2029" t="str">
            <v>990002101282</v>
          </cell>
          <cell r="C2029" t="str">
            <v>990</v>
          </cell>
          <cell r="D2029" t="str">
            <v>990002</v>
          </cell>
          <cell r="E2029" t="str">
            <v>حسابهاي انتظامي</v>
          </cell>
          <cell r="F2029" t="str">
            <v>اسناد تضميني به نفع شركت</v>
          </cell>
          <cell r="G2029" t="str">
            <v>101282</v>
          </cell>
          <cell r="H2029" t="str">
            <v>شرکت برادران راددل</v>
          </cell>
          <cell r="P2029" t="str">
            <v>999</v>
          </cell>
        </row>
        <row r="2030">
          <cell r="A2030">
            <v>9999</v>
          </cell>
          <cell r="B2030" t="str">
            <v>990002101279</v>
          </cell>
          <cell r="C2030" t="str">
            <v>990</v>
          </cell>
          <cell r="D2030" t="str">
            <v>990002</v>
          </cell>
          <cell r="E2030" t="str">
            <v>حسابهاي انتظامي</v>
          </cell>
          <cell r="F2030" t="str">
            <v>اسناد تضميني به نفع شركت</v>
          </cell>
          <cell r="G2030" t="str">
            <v>101279</v>
          </cell>
          <cell r="H2030" t="str">
            <v>جبارپور بنيادي مهندس محمد</v>
          </cell>
          <cell r="P2030" t="str">
            <v>999</v>
          </cell>
        </row>
        <row r="2031">
          <cell r="A2031">
            <v>9999</v>
          </cell>
          <cell r="B2031" t="str">
            <v>990002101281</v>
          </cell>
          <cell r="C2031" t="str">
            <v>990</v>
          </cell>
          <cell r="D2031" t="str">
            <v>990002</v>
          </cell>
          <cell r="E2031" t="str">
            <v>حسابهاي انتظامي</v>
          </cell>
          <cell r="F2031" t="str">
            <v>اسناد تضميني به نفع شركت</v>
          </cell>
          <cell r="G2031" t="str">
            <v>101281</v>
          </cell>
          <cell r="H2031" t="str">
            <v>شركت لنت ساز</v>
          </cell>
          <cell r="P2031" t="str">
            <v>999</v>
          </cell>
        </row>
        <row r="2032">
          <cell r="A2032">
            <v>9999</v>
          </cell>
          <cell r="B2032" t="str">
            <v>990002101861</v>
          </cell>
          <cell r="C2032" t="str">
            <v>990</v>
          </cell>
          <cell r="D2032" t="str">
            <v>990002</v>
          </cell>
          <cell r="E2032" t="str">
            <v>حسابهاي انتظامي</v>
          </cell>
          <cell r="F2032" t="str">
            <v>اسناد تضميني به نفع شركت</v>
          </cell>
          <cell r="G2032" t="str">
            <v>101861</v>
          </cell>
          <cell r="H2032" t="str">
            <v>شركت آذر اتصال</v>
          </cell>
          <cell r="P2032" t="str">
            <v>999</v>
          </cell>
        </row>
        <row r="2033">
          <cell r="A2033">
            <v>9999</v>
          </cell>
          <cell r="B2033" t="str">
            <v>990002101264</v>
          </cell>
          <cell r="C2033" t="str">
            <v>990</v>
          </cell>
          <cell r="D2033" t="str">
            <v>990002</v>
          </cell>
          <cell r="E2033" t="str">
            <v>حسابهاي انتظامي</v>
          </cell>
          <cell r="F2033" t="str">
            <v>اسناد تضميني به نفع شركت</v>
          </cell>
          <cell r="G2033" t="str">
            <v>101264</v>
          </cell>
          <cell r="H2033" t="str">
            <v>گروه توليدي وصنعتي قطعه فرم</v>
          </cell>
          <cell r="P2033" t="str">
            <v>999</v>
          </cell>
        </row>
        <row r="2034">
          <cell r="A2034">
            <v>9999</v>
          </cell>
          <cell r="B2034" t="str">
            <v>990002101245</v>
          </cell>
          <cell r="C2034" t="str">
            <v>990</v>
          </cell>
          <cell r="D2034" t="str">
            <v>990002</v>
          </cell>
          <cell r="E2034" t="str">
            <v>حسابهاي انتظامي</v>
          </cell>
          <cell r="F2034" t="str">
            <v>اسناد تضميني به نفع شركت</v>
          </cell>
          <cell r="G2034" t="str">
            <v>101245</v>
          </cell>
          <cell r="H2034" t="str">
            <v>پارسي ساخت فن آور</v>
          </cell>
          <cell r="P2034" t="str">
            <v>999</v>
          </cell>
        </row>
        <row r="2035">
          <cell r="A2035">
            <v>9999</v>
          </cell>
          <cell r="B2035" t="str">
            <v>990002101256</v>
          </cell>
          <cell r="C2035" t="str">
            <v>990</v>
          </cell>
          <cell r="D2035" t="str">
            <v>990002</v>
          </cell>
          <cell r="E2035" t="str">
            <v>حسابهاي انتظامي</v>
          </cell>
          <cell r="F2035" t="str">
            <v>اسناد تضميني به نفع شركت</v>
          </cell>
          <cell r="G2035" t="str">
            <v>101256</v>
          </cell>
          <cell r="H2035" t="str">
            <v>كارگاه ادهمي</v>
          </cell>
          <cell r="P2035" t="str">
            <v>999</v>
          </cell>
        </row>
        <row r="2036">
          <cell r="A2036">
            <v>9999</v>
          </cell>
          <cell r="B2036" t="str">
            <v>990002101505</v>
          </cell>
          <cell r="C2036" t="str">
            <v>990</v>
          </cell>
          <cell r="D2036" t="str">
            <v>990002</v>
          </cell>
          <cell r="E2036" t="str">
            <v>حسابهاي انتظامي</v>
          </cell>
          <cell r="F2036" t="str">
            <v>اسناد تضميني به نفع شركت</v>
          </cell>
          <cell r="G2036" t="str">
            <v>101505</v>
          </cell>
          <cell r="H2036" t="str">
            <v>لوله هاي صنعتي دقيق كاوه</v>
          </cell>
          <cell r="P2036" t="str">
            <v>999</v>
          </cell>
        </row>
        <row r="2037">
          <cell r="A2037">
            <v>9999</v>
          </cell>
          <cell r="B2037" t="str">
            <v>990002101268</v>
          </cell>
          <cell r="C2037" t="str">
            <v>990</v>
          </cell>
          <cell r="D2037" t="str">
            <v>990002</v>
          </cell>
          <cell r="E2037" t="str">
            <v>حسابهاي انتظامي</v>
          </cell>
          <cell r="F2037" t="str">
            <v>اسناد تضميني به نفع شركت</v>
          </cell>
          <cell r="G2037" t="str">
            <v>101268</v>
          </cell>
          <cell r="H2037" t="str">
            <v>شرکت ماشين لنت</v>
          </cell>
          <cell r="P2037" t="str">
            <v>999</v>
          </cell>
        </row>
        <row r="2038">
          <cell r="A2038">
            <v>9999</v>
          </cell>
          <cell r="B2038" t="str">
            <v>990002101210</v>
          </cell>
          <cell r="C2038" t="str">
            <v>990</v>
          </cell>
          <cell r="D2038" t="str">
            <v>990002</v>
          </cell>
          <cell r="E2038" t="str">
            <v>حسابهاي انتظامي</v>
          </cell>
          <cell r="F2038" t="str">
            <v>اسناد تضميني به نفع شركت</v>
          </cell>
          <cell r="G2038" t="str">
            <v>101210</v>
          </cell>
          <cell r="H2038" t="str">
            <v>شرکت ايران فاره</v>
          </cell>
          <cell r="P2038" t="str">
            <v>999</v>
          </cell>
        </row>
        <row r="2039">
          <cell r="A2039">
            <v>9999</v>
          </cell>
          <cell r="B2039" t="str">
            <v>990002101519</v>
          </cell>
          <cell r="C2039" t="str">
            <v>990</v>
          </cell>
          <cell r="D2039" t="str">
            <v>990002</v>
          </cell>
          <cell r="E2039" t="str">
            <v>حسابهاي انتظامي</v>
          </cell>
          <cell r="F2039" t="str">
            <v>اسناد تضميني به نفع شركت</v>
          </cell>
          <cell r="G2039" t="str">
            <v>101519</v>
          </cell>
          <cell r="H2039" t="str">
            <v>شركت تعاوني مسكن مركز تحقيقات</v>
          </cell>
          <cell r="P2039" t="str">
            <v>999</v>
          </cell>
        </row>
        <row r="2040">
          <cell r="A2040">
            <v>9999</v>
          </cell>
          <cell r="B2040" t="str">
            <v>990002101215</v>
          </cell>
          <cell r="C2040" t="str">
            <v>990</v>
          </cell>
          <cell r="D2040" t="str">
            <v>990002</v>
          </cell>
          <cell r="E2040" t="str">
            <v>حسابهاي انتظامي</v>
          </cell>
          <cell r="F2040" t="str">
            <v>اسناد تضميني به نفع شركت</v>
          </cell>
          <cell r="G2040" t="str">
            <v>101215</v>
          </cell>
          <cell r="H2040" t="str">
            <v>آذر يدک</v>
          </cell>
          <cell r="P2040" t="str">
            <v>999</v>
          </cell>
        </row>
        <row r="2041">
          <cell r="A2041">
            <v>9999</v>
          </cell>
          <cell r="B2041" t="str">
            <v>990002101372</v>
          </cell>
          <cell r="C2041" t="str">
            <v>990</v>
          </cell>
          <cell r="D2041" t="str">
            <v>990002</v>
          </cell>
          <cell r="E2041" t="str">
            <v>حسابهاي انتظامي</v>
          </cell>
          <cell r="F2041" t="str">
            <v>اسناد تضميني به نفع شركت</v>
          </cell>
          <cell r="G2041" t="str">
            <v>101372</v>
          </cell>
          <cell r="H2041" t="str">
            <v>توليد آلياژ</v>
          </cell>
          <cell r="P2041" t="str">
            <v>999</v>
          </cell>
        </row>
        <row r="2042">
          <cell r="A2042">
            <v>9999</v>
          </cell>
          <cell r="B2042" t="str">
            <v>990002101277</v>
          </cell>
          <cell r="C2042" t="str">
            <v>990</v>
          </cell>
          <cell r="D2042" t="str">
            <v>990002</v>
          </cell>
          <cell r="E2042" t="str">
            <v>حسابهاي انتظامي</v>
          </cell>
          <cell r="F2042" t="str">
            <v>اسناد تضميني به نفع شركت</v>
          </cell>
          <cell r="G2042" t="str">
            <v>101277</v>
          </cell>
          <cell r="H2042" t="str">
            <v>فنر سازي پارس صنعت</v>
          </cell>
          <cell r="P2042" t="str">
            <v>999</v>
          </cell>
        </row>
        <row r="2043">
          <cell r="A2043">
            <v>9999</v>
          </cell>
          <cell r="B2043" t="str">
            <v>990002101451</v>
          </cell>
          <cell r="C2043" t="str">
            <v>990</v>
          </cell>
          <cell r="D2043" t="str">
            <v>990002</v>
          </cell>
          <cell r="E2043" t="str">
            <v>حسابهاي انتظامي</v>
          </cell>
          <cell r="F2043" t="str">
            <v>اسناد تضميني به نفع شركت</v>
          </cell>
          <cell r="G2043" t="str">
            <v>101451</v>
          </cell>
          <cell r="H2043" t="str">
            <v>گروه صنعتي كاوه</v>
          </cell>
          <cell r="P2043" t="str">
            <v>999</v>
          </cell>
        </row>
        <row r="2044">
          <cell r="A2044">
            <v>9999</v>
          </cell>
          <cell r="B2044" t="str">
            <v>990002101238</v>
          </cell>
          <cell r="C2044" t="str">
            <v>990</v>
          </cell>
          <cell r="D2044" t="str">
            <v>990002</v>
          </cell>
          <cell r="E2044" t="str">
            <v>حسابهاي انتظامي</v>
          </cell>
          <cell r="F2044" t="str">
            <v>اسناد تضميني به نفع شركت</v>
          </cell>
          <cell r="G2044" t="str">
            <v>101238</v>
          </cell>
          <cell r="H2044" t="str">
            <v>شرکت ريخته گري تراکتورسازي ايران(سهامي عام)</v>
          </cell>
          <cell r="P2044" t="str">
            <v>999</v>
          </cell>
        </row>
        <row r="2045">
          <cell r="A2045">
            <v>9999</v>
          </cell>
          <cell r="B2045" t="str">
            <v>990002101280</v>
          </cell>
          <cell r="C2045" t="str">
            <v>990</v>
          </cell>
          <cell r="D2045" t="str">
            <v>990002</v>
          </cell>
          <cell r="E2045" t="str">
            <v>حسابهاي انتظامي</v>
          </cell>
          <cell r="F2045" t="str">
            <v>اسناد تضميني به نفع شركت</v>
          </cell>
          <cell r="G2045" t="str">
            <v>101280</v>
          </cell>
          <cell r="H2045" t="str">
            <v>شرکت پرسيران</v>
          </cell>
          <cell r="P2045" t="str">
            <v>999</v>
          </cell>
        </row>
        <row r="2046">
          <cell r="A2046">
            <v>9999</v>
          </cell>
          <cell r="B2046" t="str">
            <v>990002101328</v>
          </cell>
          <cell r="C2046" t="str">
            <v>990</v>
          </cell>
          <cell r="D2046" t="str">
            <v>990002</v>
          </cell>
          <cell r="E2046" t="str">
            <v>حسابهاي انتظامي</v>
          </cell>
          <cell r="F2046" t="str">
            <v>اسناد تضميني به نفع شركت</v>
          </cell>
          <cell r="G2046" t="str">
            <v>101328</v>
          </cell>
          <cell r="H2046" t="str">
            <v>شرکت تعاوني مصرف مركز تحقيقات صنايع سنگين</v>
          </cell>
          <cell r="P2046" t="str">
            <v>999</v>
          </cell>
        </row>
        <row r="2047">
          <cell r="A2047">
            <v>9999</v>
          </cell>
          <cell r="B2047" t="str">
            <v>990002101806</v>
          </cell>
          <cell r="C2047" t="str">
            <v>990</v>
          </cell>
          <cell r="D2047" t="str">
            <v>990002</v>
          </cell>
          <cell r="E2047" t="str">
            <v>حسابهاي انتظامي</v>
          </cell>
          <cell r="F2047" t="str">
            <v>اسناد تضميني به نفع شركت</v>
          </cell>
          <cell r="G2047" t="str">
            <v>101806</v>
          </cell>
          <cell r="H2047" t="str">
            <v>تراشكاري دقيق صنعت</v>
          </cell>
          <cell r="P2047" t="str">
            <v>999</v>
          </cell>
        </row>
        <row r="2048">
          <cell r="A2048">
            <v>9999</v>
          </cell>
          <cell r="B2048" t="str">
            <v>990002101827</v>
          </cell>
          <cell r="C2048" t="str">
            <v>990</v>
          </cell>
          <cell r="D2048" t="str">
            <v>990002</v>
          </cell>
          <cell r="E2048" t="str">
            <v>حسابهاي انتظامي</v>
          </cell>
          <cell r="F2048" t="str">
            <v>اسناد تضميني به نفع شركت</v>
          </cell>
          <cell r="G2048" t="str">
            <v>101827</v>
          </cell>
          <cell r="H2048" t="str">
            <v>گروه صنعتي آذر پارت</v>
          </cell>
          <cell r="P2048" t="str">
            <v>999</v>
          </cell>
        </row>
        <row r="2049">
          <cell r="A2049">
            <v>9999</v>
          </cell>
          <cell r="B2049" t="str">
            <v>990002101218</v>
          </cell>
          <cell r="C2049" t="str">
            <v>990</v>
          </cell>
          <cell r="D2049" t="str">
            <v>990002</v>
          </cell>
          <cell r="E2049" t="str">
            <v>حسابهاي انتظامي</v>
          </cell>
          <cell r="F2049" t="str">
            <v>اسناد تضميني به نفع شركت</v>
          </cell>
          <cell r="G2049" t="str">
            <v>101218</v>
          </cell>
          <cell r="H2049" t="str">
            <v>شرکت ريخته گري ماشين سازي تبريز</v>
          </cell>
          <cell r="P2049" t="str">
            <v>999</v>
          </cell>
        </row>
        <row r="2050">
          <cell r="A2050">
            <v>9999</v>
          </cell>
          <cell r="B2050" t="str">
            <v>990002101343</v>
          </cell>
          <cell r="C2050" t="str">
            <v>990</v>
          </cell>
          <cell r="D2050" t="str">
            <v>990002</v>
          </cell>
          <cell r="E2050" t="str">
            <v>حسابهاي انتظامي</v>
          </cell>
          <cell r="F2050" t="str">
            <v>اسناد تضميني به نفع شركت</v>
          </cell>
          <cell r="G2050" t="str">
            <v>101343</v>
          </cell>
          <cell r="H2050" t="str">
            <v>شرکت آسيکو</v>
          </cell>
          <cell r="P2050" t="str">
            <v>999</v>
          </cell>
        </row>
        <row r="2051">
          <cell r="A2051">
            <v>9999</v>
          </cell>
          <cell r="B2051" t="str">
            <v>990002101466</v>
          </cell>
          <cell r="C2051" t="str">
            <v>990</v>
          </cell>
          <cell r="D2051" t="str">
            <v>990002</v>
          </cell>
          <cell r="E2051" t="str">
            <v>حسابهاي انتظامي</v>
          </cell>
          <cell r="F2051" t="str">
            <v>اسناد تضميني به نفع شركت</v>
          </cell>
          <cell r="G2051" t="str">
            <v>101466</v>
          </cell>
          <cell r="H2051" t="str">
            <v>تراش پولاد شاهين</v>
          </cell>
          <cell r="P2051" t="str">
            <v>999</v>
          </cell>
        </row>
        <row r="2052">
          <cell r="A2052">
            <v>9999</v>
          </cell>
          <cell r="B2052" t="str">
            <v>990002101906</v>
          </cell>
          <cell r="C2052" t="str">
            <v>990</v>
          </cell>
          <cell r="D2052" t="str">
            <v>990002</v>
          </cell>
          <cell r="E2052" t="str">
            <v>حسابهاي انتظامي</v>
          </cell>
          <cell r="F2052" t="str">
            <v>اسناد تضميني به نفع شركت</v>
          </cell>
          <cell r="G2052" t="str">
            <v>101906</v>
          </cell>
          <cell r="H2052" t="str">
            <v>بازرگاني املاك دريا (زاهدي)</v>
          </cell>
          <cell r="P2052" t="str">
            <v>999</v>
          </cell>
        </row>
        <row r="2053">
          <cell r="A2053">
            <v>9999</v>
          </cell>
          <cell r="B2053" t="str">
            <v>990002101476</v>
          </cell>
          <cell r="C2053" t="str">
            <v>990</v>
          </cell>
          <cell r="D2053" t="str">
            <v>990002</v>
          </cell>
          <cell r="E2053" t="str">
            <v>حسابهاي انتظامي</v>
          </cell>
          <cell r="F2053" t="str">
            <v>اسناد تضميني به نفع شركت</v>
          </cell>
          <cell r="G2053" t="str">
            <v>101476</v>
          </cell>
          <cell r="H2053" t="str">
            <v>شرکت آهنگري تراکتور سازي ايران</v>
          </cell>
          <cell r="P2053" t="str">
            <v>999</v>
          </cell>
        </row>
        <row r="2054">
          <cell r="A2054">
            <v>9999</v>
          </cell>
          <cell r="B2054" t="str">
            <v>990002101346</v>
          </cell>
          <cell r="C2054" t="str">
            <v>990</v>
          </cell>
          <cell r="D2054" t="str">
            <v>990002</v>
          </cell>
          <cell r="E2054" t="str">
            <v>حسابهاي انتظامي</v>
          </cell>
          <cell r="F2054" t="str">
            <v>اسناد تضميني به نفع شركت</v>
          </cell>
          <cell r="G2054" t="str">
            <v>101346</v>
          </cell>
          <cell r="H2054" t="str">
            <v>دميرايش</v>
          </cell>
          <cell r="P2054" t="str">
            <v>999</v>
          </cell>
        </row>
        <row r="2055">
          <cell r="A2055">
            <v>9999</v>
          </cell>
          <cell r="B2055" t="str">
            <v>990002101224</v>
          </cell>
          <cell r="C2055" t="str">
            <v>990</v>
          </cell>
          <cell r="D2055" t="str">
            <v>990002</v>
          </cell>
          <cell r="E2055" t="str">
            <v>حسابهاي انتظامي</v>
          </cell>
          <cell r="F2055" t="str">
            <v>اسناد تضميني به نفع شركت</v>
          </cell>
          <cell r="G2055" t="str">
            <v>101224</v>
          </cell>
          <cell r="H2055" t="str">
            <v>شرکت فولاد فرايند شهريار</v>
          </cell>
          <cell r="P2055" t="str">
            <v>999</v>
          </cell>
        </row>
        <row r="2056">
          <cell r="A2056">
            <v>9999</v>
          </cell>
          <cell r="B2056" t="str">
            <v>990002101251</v>
          </cell>
          <cell r="C2056" t="str">
            <v>990</v>
          </cell>
          <cell r="D2056" t="str">
            <v>990002</v>
          </cell>
          <cell r="E2056" t="str">
            <v>حسابهاي انتظامي</v>
          </cell>
          <cell r="F2056" t="str">
            <v>اسناد تضميني به نفع شركت</v>
          </cell>
          <cell r="G2056" t="str">
            <v>101251</v>
          </cell>
          <cell r="H2056" t="str">
            <v>كارگاه آبكاري لوكس</v>
          </cell>
          <cell r="P2056" t="str">
            <v>999</v>
          </cell>
        </row>
        <row r="2057">
          <cell r="A2057">
            <v>9999</v>
          </cell>
          <cell r="B2057" t="str">
            <v>990002101273</v>
          </cell>
          <cell r="C2057" t="str">
            <v>990</v>
          </cell>
          <cell r="D2057" t="str">
            <v>990002</v>
          </cell>
          <cell r="E2057" t="str">
            <v>حسابهاي انتظامي</v>
          </cell>
          <cell r="F2057" t="str">
            <v>اسناد تضميني به نفع شركت</v>
          </cell>
          <cell r="G2057" t="str">
            <v>101273</v>
          </cell>
          <cell r="H2057" t="str">
            <v>شرکت قطعه سازان</v>
          </cell>
          <cell r="P2057" t="str">
            <v>999</v>
          </cell>
        </row>
        <row r="2058">
          <cell r="A2058">
            <v>9999</v>
          </cell>
          <cell r="B2058" t="str">
            <v>990002101293</v>
          </cell>
          <cell r="C2058" t="str">
            <v>990</v>
          </cell>
          <cell r="D2058" t="str">
            <v>990002</v>
          </cell>
          <cell r="E2058" t="str">
            <v>حسابهاي انتظامي</v>
          </cell>
          <cell r="F2058" t="str">
            <v>اسناد تضميني به نفع شركت</v>
          </cell>
          <cell r="G2058" t="str">
            <v>101293</v>
          </cell>
          <cell r="H2058" t="str">
            <v>كارگاه المهدي</v>
          </cell>
          <cell r="P2058" t="str">
            <v>999</v>
          </cell>
        </row>
        <row r="2059">
          <cell r="A2059">
            <v>9999</v>
          </cell>
          <cell r="B2059" t="str">
            <v>990002101423</v>
          </cell>
          <cell r="C2059" t="str">
            <v>990</v>
          </cell>
          <cell r="D2059" t="str">
            <v>990002</v>
          </cell>
          <cell r="E2059" t="str">
            <v>حسابهاي انتظامي</v>
          </cell>
          <cell r="F2059" t="str">
            <v>اسناد تضميني به نفع شركت</v>
          </cell>
          <cell r="G2059" t="str">
            <v>101423</v>
          </cell>
          <cell r="H2059" t="str">
            <v>شرکت آشيان سازان آذربايجان</v>
          </cell>
          <cell r="P2059" t="str">
            <v>999</v>
          </cell>
        </row>
        <row r="2060">
          <cell r="A2060">
            <v>9999</v>
          </cell>
          <cell r="B2060" t="str">
            <v>990002101682</v>
          </cell>
          <cell r="C2060" t="str">
            <v>990</v>
          </cell>
          <cell r="D2060" t="str">
            <v>990002</v>
          </cell>
          <cell r="E2060" t="str">
            <v>حسابهاي انتظامي</v>
          </cell>
          <cell r="F2060" t="str">
            <v>اسناد تضميني به نفع شركت</v>
          </cell>
          <cell r="G2060" t="str">
            <v>101682</v>
          </cell>
          <cell r="H2060" t="str">
            <v>شركت سحاب تبريز</v>
          </cell>
          <cell r="P2060" t="str">
            <v>999</v>
          </cell>
        </row>
        <row r="2061">
          <cell r="A2061">
            <v>9999</v>
          </cell>
          <cell r="B2061" t="str">
            <v>990002101867</v>
          </cell>
          <cell r="C2061" t="str">
            <v>990</v>
          </cell>
          <cell r="D2061" t="str">
            <v>990002</v>
          </cell>
          <cell r="E2061" t="str">
            <v>حسابهاي انتظامي</v>
          </cell>
          <cell r="F2061" t="str">
            <v>اسناد تضميني به نفع شركت</v>
          </cell>
          <cell r="G2061" t="str">
            <v>101867</v>
          </cell>
          <cell r="H2061" t="str">
            <v>كارگاه كات فن آذر</v>
          </cell>
          <cell r="P2061" t="str">
            <v>999</v>
          </cell>
        </row>
        <row r="2062">
          <cell r="A2062">
            <v>9999</v>
          </cell>
          <cell r="B2062" t="str">
            <v>990002101881</v>
          </cell>
          <cell r="C2062" t="str">
            <v>990</v>
          </cell>
          <cell r="D2062" t="str">
            <v>990002</v>
          </cell>
          <cell r="E2062" t="str">
            <v>حسابهاي انتظامي</v>
          </cell>
          <cell r="F2062" t="str">
            <v>اسناد تضميني به نفع شركت</v>
          </cell>
          <cell r="G2062" t="str">
            <v>101881</v>
          </cell>
          <cell r="H2062" t="str">
            <v>شركت مارال نقش آذربايجان</v>
          </cell>
          <cell r="P2062" t="str">
            <v>999</v>
          </cell>
        </row>
        <row r="2063">
          <cell r="A2063">
            <v>9999</v>
          </cell>
          <cell r="B2063" t="str">
            <v>990002101912</v>
          </cell>
          <cell r="C2063" t="str">
            <v>990</v>
          </cell>
          <cell r="D2063" t="str">
            <v>990002</v>
          </cell>
          <cell r="E2063" t="str">
            <v>حسابهاي انتظامي</v>
          </cell>
          <cell r="F2063" t="str">
            <v>اسناد تضميني به نفع شركت</v>
          </cell>
          <cell r="G2063" t="str">
            <v>101912</v>
          </cell>
          <cell r="H2063" t="str">
            <v>آبكاري تكنو آب</v>
          </cell>
          <cell r="P2063" t="str">
            <v>999</v>
          </cell>
        </row>
        <row r="2064">
          <cell r="A2064">
            <v>9999</v>
          </cell>
          <cell r="B2064" t="str">
            <v>990002101523</v>
          </cell>
          <cell r="C2064" t="str">
            <v>990</v>
          </cell>
          <cell r="D2064" t="str">
            <v>990002</v>
          </cell>
          <cell r="E2064" t="str">
            <v>حسابهاي انتظامي</v>
          </cell>
          <cell r="F2064" t="str">
            <v>اسناد تضميني به نفع شركت</v>
          </cell>
          <cell r="G2064" t="str">
            <v>101523</v>
          </cell>
          <cell r="H2064" t="str">
            <v>شركت فن ناب</v>
          </cell>
          <cell r="P2064" t="str">
            <v>999</v>
          </cell>
        </row>
        <row r="2065">
          <cell r="A2065">
            <v>9999</v>
          </cell>
          <cell r="B2065" t="str">
            <v>990002101242</v>
          </cell>
          <cell r="C2065" t="str">
            <v>990</v>
          </cell>
          <cell r="D2065" t="str">
            <v>990002</v>
          </cell>
          <cell r="E2065" t="str">
            <v>حسابهاي انتظامي</v>
          </cell>
          <cell r="F2065" t="str">
            <v>اسناد تضميني به نفع شركت</v>
          </cell>
          <cell r="G2065" t="str">
            <v>101242</v>
          </cell>
          <cell r="H2065" t="str">
            <v>آذر فيلر</v>
          </cell>
          <cell r="P2065" t="str">
            <v>999</v>
          </cell>
        </row>
        <row r="2066">
          <cell r="A2066">
            <v>9999</v>
          </cell>
          <cell r="B2066" t="str">
            <v>990002101414</v>
          </cell>
          <cell r="C2066" t="str">
            <v>990</v>
          </cell>
          <cell r="D2066" t="str">
            <v>990002</v>
          </cell>
          <cell r="E2066" t="str">
            <v>حسابهاي انتظامي</v>
          </cell>
          <cell r="F2066" t="str">
            <v>اسناد تضميني به نفع شركت</v>
          </cell>
          <cell r="G2066" t="str">
            <v>101414</v>
          </cell>
          <cell r="H2066" t="str">
            <v>شركت آذردنده تبريز</v>
          </cell>
          <cell r="P2066" t="str">
            <v>999</v>
          </cell>
        </row>
        <row r="2067">
          <cell r="A2067">
            <v>9999</v>
          </cell>
          <cell r="B2067" t="str">
            <v>990002101377</v>
          </cell>
          <cell r="C2067" t="str">
            <v>990</v>
          </cell>
          <cell r="D2067" t="str">
            <v>990002</v>
          </cell>
          <cell r="E2067" t="str">
            <v>حسابهاي انتظامي</v>
          </cell>
          <cell r="F2067" t="str">
            <v>اسناد تضميني به نفع شركت</v>
          </cell>
          <cell r="G2067" t="str">
            <v>101377</v>
          </cell>
          <cell r="H2067" t="str">
            <v>شرکت همکارصنايع</v>
          </cell>
          <cell r="P2067" t="str">
            <v>999</v>
          </cell>
        </row>
        <row r="2068">
          <cell r="A2068">
            <v>9999</v>
          </cell>
          <cell r="B2068" t="str">
            <v>990002101840</v>
          </cell>
          <cell r="C2068" t="str">
            <v>990</v>
          </cell>
          <cell r="D2068" t="str">
            <v>990002</v>
          </cell>
          <cell r="E2068" t="str">
            <v>حسابهاي انتظامي</v>
          </cell>
          <cell r="F2068" t="str">
            <v>اسناد تضميني به نفع شركت</v>
          </cell>
          <cell r="G2068" t="str">
            <v>101840</v>
          </cell>
          <cell r="H2068" t="str">
            <v>نوين ابزار</v>
          </cell>
          <cell r="P2068" t="str">
            <v>999</v>
          </cell>
        </row>
        <row r="2069">
          <cell r="A2069">
            <v>9999</v>
          </cell>
          <cell r="B2069" t="str">
            <v>990002101502</v>
          </cell>
          <cell r="C2069" t="str">
            <v>990</v>
          </cell>
          <cell r="D2069" t="str">
            <v>990002</v>
          </cell>
          <cell r="E2069" t="str">
            <v>حسابهاي انتظامي</v>
          </cell>
          <cell r="F2069" t="str">
            <v>اسناد تضميني به نفع شركت</v>
          </cell>
          <cell r="G2069" t="str">
            <v>101502</v>
          </cell>
          <cell r="H2069" t="str">
            <v>شركت فرايند ابتكار امين (اقاي وزير نظام)</v>
          </cell>
          <cell r="P2069" t="str">
            <v>999</v>
          </cell>
        </row>
        <row r="2070">
          <cell r="A2070">
            <v>9999</v>
          </cell>
          <cell r="B2070" t="str">
            <v>990002101517</v>
          </cell>
          <cell r="C2070" t="str">
            <v>990</v>
          </cell>
          <cell r="D2070" t="str">
            <v>990002</v>
          </cell>
          <cell r="E2070" t="str">
            <v>حسابهاي انتظامي</v>
          </cell>
          <cell r="F2070" t="str">
            <v>اسناد تضميني به نفع شركت</v>
          </cell>
          <cell r="G2070" t="str">
            <v>101517</v>
          </cell>
          <cell r="H2070" t="str">
            <v>كارگاه توليدي صنعتي امين (سنگزني امين)</v>
          </cell>
          <cell r="P2070" t="str">
            <v>999</v>
          </cell>
        </row>
        <row r="2071">
          <cell r="A2071">
            <v>9999</v>
          </cell>
          <cell r="B2071" t="str">
            <v>990002101659</v>
          </cell>
          <cell r="C2071" t="str">
            <v>990</v>
          </cell>
          <cell r="D2071" t="str">
            <v>990002</v>
          </cell>
          <cell r="E2071" t="str">
            <v>حسابهاي انتظامي</v>
          </cell>
          <cell r="F2071" t="str">
            <v>اسناد تضميني به نفع شركت</v>
          </cell>
          <cell r="G2071" t="str">
            <v>101659</v>
          </cell>
          <cell r="H2071" t="str">
            <v>آبكاري آريا</v>
          </cell>
          <cell r="P2071" t="str">
            <v>999</v>
          </cell>
        </row>
        <row r="2072">
          <cell r="A2072">
            <v>9999</v>
          </cell>
          <cell r="B2072" t="str">
            <v>990002101680</v>
          </cell>
          <cell r="C2072" t="str">
            <v>990</v>
          </cell>
          <cell r="D2072" t="str">
            <v>990002</v>
          </cell>
          <cell r="E2072" t="str">
            <v>حسابهاي انتظامي</v>
          </cell>
          <cell r="F2072" t="str">
            <v>اسناد تضميني به نفع شركت</v>
          </cell>
          <cell r="G2072" t="str">
            <v>101680</v>
          </cell>
          <cell r="H2072" t="str">
            <v>شركت ريخته گري دانا روش انديشه</v>
          </cell>
          <cell r="P2072" t="str">
            <v>999</v>
          </cell>
        </row>
        <row r="2073">
          <cell r="A2073">
            <v>9999</v>
          </cell>
          <cell r="B2073" t="str">
            <v>990002101686</v>
          </cell>
          <cell r="C2073" t="str">
            <v>990</v>
          </cell>
          <cell r="D2073" t="str">
            <v>990002</v>
          </cell>
          <cell r="E2073" t="str">
            <v>حسابهاي انتظامي</v>
          </cell>
          <cell r="F2073" t="str">
            <v>اسناد تضميني به نفع شركت</v>
          </cell>
          <cell r="G2073" t="str">
            <v>101686</v>
          </cell>
          <cell r="H2073" t="str">
            <v>شركت فن گستر</v>
          </cell>
          <cell r="P2073" t="str">
            <v>999</v>
          </cell>
        </row>
        <row r="2074">
          <cell r="A2074">
            <v>9999</v>
          </cell>
          <cell r="B2074" t="str">
            <v>990002101747</v>
          </cell>
          <cell r="C2074" t="str">
            <v>990</v>
          </cell>
          <cell r="D2074" t="str">
            <v>990002</v>
          </cell>
          <cell r="E2074" t="str">
            <v>حسابهاي انتظامي</v>
          </cell>
          <cell r="F2074" t="str">
            <v>اسناد تضميني به نفع شركت</v>
          </cell>
          <cell r="G2074" t="str">
            <v>101747</v>
          </cell>
          <cell r="H2074" t="str">
            <v>كارگاه پوريا صنعت</v>
          </cell>
          <cell r="P2074" t="str">
            <v>999</v>
          </cell>
        </row>
        <row r="2075">
          <cell r="A2075">
            <v>9999</v>
          </cell>
          <cell r="B2075" t="str">
            <v>990002101288</v>
          </cell>
          <cell r="C2075" t="str">
            <v>990</v>
          </cell>
          <cell r="D2075" t="str">
            <v>990002</v>
          </cell>
          <cell r="E2075" t="str">
            <v>حسابهاي انتظامي</v>
          </cell>
          <cell r="F2075" t="str">
            <v>اسناد تضميني به نفع شركت</v>
          </cell>
          <cell r="G2075" t="str">
            <v>101288</v>
          </cell>
          <cell r="H2075" t="str">
            <v>توفيق صنعت</v>
          </cell>
          <cell r="P2075" t="str">
            <v>999</v>
          </cell>
        </row>
        <row r="2076">
          <cell r="A2076">
            <v>9999</v>
          </cell>
          <cell r="B2076" t="str">
            <v>990002101438</v>
          </cell>
          <cell r="C2076" t="str">
            <v>990</v>
          </cell>
          <cell r="D2076" t="str">
            <v>990002</v>
          </cell>
          <cell r="E2076" t="str">
            <v>حسابهاي انتظامي</v>
          </cell>
          <cell r="F2076" t="str">
            <v>اسناد تضميني به نفع شركت</v>
          </cell>
          <cell r="G2076" t="str">
            <v>101438</v>
          </cell>
          <cell r="H2076" t="str">
            <v>كارگاه مهندس هادي</v>
          </cell>
          <cell r="P2076" t="str">
            <v>999</v>
          </cell>
        </row>
        <row r="2077">
          <cell r="A2077">
            <v>9999</v>
          </cell>
          <cell r="B2077" t="str">
            <v>990002101257</v>
          </cell>
          <cell r="C2077" t="str">
            <v>990</v>
          </cell>
          <cell r="D2077" t="str">
            <v>990002</v>
          </cell>
          <cell r="E2077" t="str">
            <v>حسابهاي انتظامي</v>
          </cell>
          <cell r="F2077" t="str">
            <v>اسناد تضميني به نفع شركت</v>
          </cell>
          <cell r="G2077" t="str">
            <v>101257</v>
          </cell>
          <cell r="H2077" t="str">
            <v>كارگاه فرجزاده</v>
          </cell>
          <cell r="P2077" t="str">
            <v>999</v>
          </cell>
        </row>
        <row r="2078">
          <cell r="A2078">
            <v>9999</v>
          </cell>
          <cell r="B2078" t="str">
            <v>990002101259</v>
          </cell>
          <cell r="C2078" t="str">
            <v>990</v>
          </cell>
          <cell r="D2078" t="str">
            <v>990002</v>
          </cell>
          <cell r="E2078" t="str">
            <v>حسابهاي انتظامي</v>
          </cell>
          <cell r="F2078" t="str">
            <v>اسناد تضميني به نفع شركت</v>
          </cell>
          <cell r="G2078" t="str">
            <v>101259</v>
          </cell>
          <cell r="H2078" t="str">
            <v>كارگاه حسينپور خيري</v>
          </cell>
          <cell r="P2078" t="str">
            <v>999</v>
          </cell>
        </row>
        <row r="2079">
          <cell r="A2079">
            <v>9999</v>
          </cell>
          <cell r="B2079" t="str">
            <v>990002101278</v>
          </cell>
          <cell r="C2079" t="str">
            <v>990</v>
          </cell>
          <cell r="D2079" t="str">
            <v>990002</v>
          </cell>
          <cell r="E2079" t="str">
            <v>حسابهاي انتظامي</v>
          </cell>
          <cell r="F2079" t="str">
            <v>اسناد تضميني به نفع شركت</v>
          </cell>
          <cell r="G2079" t="str">
            <v>101278</v>
          </cell>
          <cell r="H2079" t="str">
            <v>صنايع لاستيک ممتاز تهران</v>
          </cell>
          <cell r="P2079" t="str">
            <v>999</v>
          </cell>
        </row>
        <row r="2080">
          <cell r="A2080">
            <v>9999</v>
          </cell>
          <cell r="B2080" t="str">
            <v>990002101337</v>
          </cell>
          <cell r="C2080" t="str">
            <v>990</v>
          </cell>
          <cell r="D2080" t="str">
            <v>990002</v>
          </cell>
          <cell r="E2080" t="str">
            <v>حسابهاي انتظامي</v>
          </cell>
          <cell r="F2080" t="str">
            <v>اسناد تضميني به نفع شركت</v>
          </cell>
          <cell r="G2080" t="str">
            <v>101337</v>
          </cell>
          <cell r="H2080" t="str">
            <v>خليل سلطاني</v>
          </cell>
          <cell r="P2080" t="str">
            <v>999</v>
          </cell>
        </row>
        <row r="2081">
          <cell r="A2081">
            <v>9999</v>
          </cell>
          <cell r="B2081" t="str">
            <v>990002101515</v>
          </cell>
          <cell r="C2081" t="str">
            <v>990</v>
          </cell>
          <cell r="D2081" t="str">
            <v>990002</v>
          </cell>
          <cell r="E2081" t="str">
            <v>حسابهاي انتظامي</v>
          </cell>
          <cell r="F2081" t="str">
            <v>اسناد تضميني به نفع شركت</v>
          </cell>
          <cell r="G2081" t="str">
            <v>101515</v>
          </cell>
          <cell r="H2081" t="str">
            <v>شرکت پارس صنعت تبريز</v>
          </cell>
          <cell r="P2081" t="str">
            <v>999</v>
          </cell>
        </row>
        <row r="2082">
          <cell r="A2082">
            <v>9999</v>
          </cell>
          <cell r="B2082" t="str">
            <v>990002101607</v>
          </cell>
          <cell r="C2082" t="str">
            <v>990</v>
          </cell>
          <cell r="D2082" t="str">
            <v>990002</v>
          </cell>
          <cell r="E2082" t="str">
            <v>حسابهاي انتظامي</v>
          </cell>
          <cell r="F2082" t="str">
            <v>اسناد تضميني به نفع شركت</v>
          </cell>
          <cell r="G2082" t="str">
            <v>101607</v>
          </cell>
          <cell r="H2082" t="str">
            <v>كارگاه صنعتي پالاديم</v>
          </cell>
          <cell r="P2082" t="str">
            <v>999</v>
          </cell>
        </row>
        <row r="2083">
          <cell r="A2083">
            <v>9999</v>
          </cell>
          <cell r="B2083" t="str">
            <v>990002101773</v>
          </cell>
          <cell r="C2083" t="str">
            <v>990</v>
          </cell>
          <cell r="D2083" t="str">
            <v>990002</v>
          </cell>
          <cell r="E2083" t="str">
            <v>حسابهاي انتظامي</v>
          </cell>
          <cell r="F2083" t="str">
            <v>اسناد تضميني به نفع شركت</v>
          </cell>
          <cell r="G2083" t="str">
            <v>101773</v>
          </cell>
          <cell r="H2083" t="str">
            <v>شركت گئنيش زامان</v>
          </cell>
          <cell r="P2083" t="str">
            <v>999</v>
          </cell>
        </row>
        <row r="2084">
          <cell r="A2084">
            <v>9999</v>
          </cell>
          <cell r="B2084" t="str">
            <v>990002101440</v>
          </cell>
          <cell r="C2084" t="str">
            <v>990</v>
          </cell>
          <cell r="D2084" t="str">
            <v>990002</v>
          </cell>
          <cell r="E2084" t="str">
            <v>حسابهاي انتظامي</v>
          </cell>
          <cell r="F2084" t="str">
            <v>اسناد تضميني به نفع شركت</v>
          </cell>
          <cell r="G2084" t="str">
            <v>101440</v>
          </cell>
          <cell r="H2084" t="str">
            <v>پوريا طوس</v>
          </cell>
          <cell r="P2084" t="str">
            <v>999</v>
          </cell>
        </row>
        <row r="2085">
          <cell r="A2085">
            <v>9999</v>
          </cell>
          <cell r="B2085" t="str">
            <v>990002101368</v>
          </cell>
          <cell r="C2085" t="str">
            <v>990</v>
          </cell>
          <cell r="D2085" t="str">
            <v>990002</v>
          </cell>
          <cell r="E2085" t="str">
            <v>حسابهاي انتظامي</v>
          </cell>
          <cell r="F2085" t="str">
            <v>اسناد تضميني به نفع شركت</v>
          </cell>
          <cell r="G2085" t="str">
            <v>101368</v>
          </cell>
          <cell r="H2085" t="str">
            <v>شرکت طراحي مهندسي هميارطرح آذر</v>
          </cell>
          <cell r="P2085" t="str">
            <v>999</v>
          </cell>
        </row>
        <row r="2086">
          <cell r="A2086">
            <v>9999</v>
          </cell>
          <cell r="B2086" t="str">
            <v>990002101387</v>
          </cell>
          <cell r="C2086" t="str">
            <v>990</v>
          </cell>
          <cell r="D2086" t="str">
            <v>990002</v>
          </cell>
          <cell r="E2086" t="str">
            <v>حسابهاي انتظامي</v>
          </cell>
          <cell r="F2086" t="str">
            <v>اسناد تضميني به نفع شركت</v>
          </cell>
          <cell r="G2086" t="str">
            <v>101387</v>
          </cell>
          <cell r="H2086" t="str">
            <v>كارتن سازي سعيد</v>
          </cell>
          <cell r="P2086" t="str">
            <v>999</v>
          </cell>
        </row>
        <row r="2087">
          <cell r="A2087">
            <v>9999</v>
          </cell>
          <cell r="B2087" t="str">
            <v>990002101344</v>
          </cell>
          <cell r="C2087" t="str">
            <v>990</v>
          </cell>
          <cell r="D2087" t="str">
            <v>990002</v>
          </cell>
          <cell r="E2087" t="str">
            <v>حسابهاي انتظامي</v>
          </cell>
          <cell r="F2087" t="str">
            <v>اسناد تضميني به نفع شركت</v>
          </cell>
          <cell r="G2087" t="str">
            <v>101344</v>
          </cell>
          <cell r="H2087" t="str">
            <v>كارگاه فاخري</v>
          </cell>
          <cell r="P2087" t="str">
            <v>999</v>
          </cell>
        </row>
        <row r="2088">
          <cell r="A2088">
            <v>9999</v>
          </cell>
          <cell r="B2088" t="str">
            <v>990002101953</v>
          </cell>
          <cell r="C2088" t="str">
            <v>990</v>
          </cell>
          <cell r="D2088" t="str">
            <v>990002</v>
          </cell>
          <cell r="E2088" t="str">
            <v>حسابهاي انتظامي</v>
          </cell>
          <cell r="F2088" t="str">
            <v>اسناد تضميني به نفع شركت</v>
          </cell>
          <cell r="G2088" t="str">
            <v>101953</v>
          </cell>
          <cell r="H2088" t="str">
            <v>آقاي رضا علي نژاد فرد فخيم</v>
          </cell>
          <cell r="P2088" t="str">
            <v>999</v>
          </cell>
        </row>
        <row r="2089">
          <cell r="A2089">
            <v>9999</v>
          </cell>
          <cell r="B2089" t="str">
            <v>990002101392</v>
          </cell>
          <cell r="C2089" t="str">
            <v>990</v>
          </cell>
          <cell r="D2089" t="str">
            <v>990002</v>
          </cell>
          <cell r="E2089" t="str">
            <v>حسابهاي انتظامي</v>
          </cell>
          <cell r="F2089" t="str">
            <v>اسناد تضميني به نفع شركت</v>
          </cell>
          <cell r="G2089" t="str">
            <v>101392</v>
          </cell>
          <cell r="H2089" t="str">
            <v>شرکت شعله صنعت</v>
          </cell>
          <cell r="P2089" t="str">
            <v>999</v>
          </cell>
        </row>
        <row r="2090">
          <cell r="A2090">
            <v>9999</v>
          </cell>
          <cell r="B2090" t="str">
            <v>990002101342</v>
          </cell>
          <cell r="C2090" t="str">
            <v>990</v>
          </cell>
          <cell r="D2090" t="str">
            <v>990002</v>
          </cell>
          <cell r="E2090" t="str">
            <v>حسابهاي انتظامي</v>
          </cell>
          <cell r="F2090" t="str">
            <v>اسناد تضميني به نفع شركت</v>
          </cell>
          <cell r="G2090" t="str">
            <v>101342</v>
          </cell>
          <cell r="H2090" t="str">
            <v>شرکت راشا</v>
          </cell>
          <cell r="P2090" t="str">
            <v>999</v>
          </cell>
        </row>
        <row r="2091">
          <cell r="A2091">
            <v>9999</v>
          </cell>
          <cell r="B2091" t="str">
            <v>990002101439</v>
          </cell>
          <cell r="C2091" t="str">
            <v>990</v>
          </cell>
          <cell r="D2091" t="str">
            <v>990002</v>
          </cell>
          <cell r="E2091" t="str">
            <v>حسابهاي انتظامي</v>
          </cell>
          <cell r="F2091" t="str">
            <v>اسناد تضميني به نفع شركت</v>
          </cell>
          <cell r="G2091" t="str">
            <v>101439</v>
          </cell>
          <cell r="H2091" t="str">
            <v>تبريز فن آور</v>
          </cell>
          <cell r="P2091" t="str">
            <v>999</v>
          </cell>
        </row>
        <row r="2092">
          <cell r="A2092">
            <v>9999</v>
          </cell>
          <cell r="B2092" t="str">
            <v>990002101949</v>
          </cell>
          <cell r="C2092" t="str">
            <v>990</v>
          </cell>
          <cell r="D2092" t="str">
            <v>990002</v>
          </cell>
          <cell r="E2092" t="str">
            <v>حسابهاي انتظامي</v>
          </cell>
          <cell r="F2092" t="str">
            <v>اسناد تضميني به نفع شركت</v>
          </cell>
          <cell r="G2092" t="str">
            <v>101949</v>
          </cell>
          <cell r="H2092" t="str">
            <v>شركت مهندسي هوشمند صنعت ايمن</v>
          </cell>
          <cell r="P2092" t="str">
            <v>999</v>
          </cell>
        </row>
        <row r="2093">
          <cell r="A2093">
            <v>9999</v>
          </cell>
          <cell r="B2093" t="str">
            <v>990002101369</v>
          </cell>
          <cell r="C2093" t="str">
            <v>990</v>
          </cell>
          <cell r="D2093" t="str">
            <v>990002</v>
          </cell>
          <cell r="E2093" t="str">
            <v>حسابهاي انتظامي</v>
          </cell>
          <cell r="F2093" t="str">
            <v>اسناد تضميني به نفع شركت</v>
          </cell>
          <cell r="G2093" t="str">
            <v>101369</v>
          </cell>
          <cell r="H2093" t="str">
            <v>شرکت سما ميکرو</v>
          </cell>
          <cell r="P2093" t="str">
            <v>999</v>
          </cell>
        </row>
        <row r="2094">
          <cell r="A2094">
            <v>9999</v>
          </cell>
          <cell r="B2094" t="str">
            <v>990002101761</v>
          </cell>
          <cell r="C2094" t="str">
            <v>990</v>
          </cell>
          <cell r="D2094" t="str">
            <v>990002</v>
          </cell>
          <cell r="E2094" t="str">
            <v>حسابهاي انتظامي</v>
          </cell>
          <cell r="F2094" t="str">
            <v>اسناد تضميني به نفع شركت</v>
          </cell>
          <cell r="G2094" t="str">
            <v>101761</v>
          </cell>
          <cell r="H2094" t="str">
            <v>شركت فامور مهرگان</v>
          </cell>
          <cell r="P2094" t="str">
            <v>999</v>
          </cell>
        </row>
        <row r="2095">
          <cell r="A2095">
            <v>9999</v>
          </cell>
          <cell r="B2095" t="str">
            <v>990002101361</v>
          </cell>
          <cell r="C2095" t="str">
            <v>990</v>
          </cell>
          <cell r="D2095" t="str">
            <v>990002</v>
          </cell>
          <cell r="E2095" t="str">
            <v>حسابهاي انتظامي</v>
          </cell>
          <cell r="F2095" t="str">
            <v>اسناد تضميني به نفع شركت</v>
          </cell>
          <cell r="G2095" t="str">
            <v>101361</v>
          </cell>
          <cell r="H2095" t="str">
            <v>شرکت ستاره دانش سيستم قشم</v>
          </cell>
          <cell r="P2095" t="str">
            <v>999</v>
          </cell>
        </row>
        <row r="2096">
          <cell r="A2096">
            <v>9999</v>
          </cell>
          <cell r="B2096" t="str">
            <v>990002101390</v>
          </cell>
          <cell r="C2096" t="str">
            <v>990</v>
          </cell>
          <cell r="D2096" t="str">
            <v>990002</v>
          </cell>
          <cell r="E2096" t="str">
            <v>حسابهاي انتظامي</v>
          </cell>
          <cell r="F2096" t="str">
            <v>اسناد تضميني به نفع شركت</v>
          </cell>
          <cell r="G2096" t="str">
            <v>101390</v>
          </cell>
          <cell r="H2096" t="str">
            <v>شرکت شبيرصنعت</v>
          </cell>
          <cell r="P2096" t="str">
            <v>999</v>
          </cell>
        </row>
        <row r="2097">
          <cell r="A2097">
            <v>9999</v>
          </cell>
          <cell r="B2097" t="str">
            <v>990002101699</v>
          </cell>
          <cell r="C2097" t="str">
            <v>990</v>
          </cell>
          <cell r="D2097" t="str">
            <v>990002</v>
          </cell>
          <cell r="E2097" t="str">
            <v>حسابهاي انتظامي</v>
          </cell>
          <cell r="F2097" t="str">
            <v>اسناد تضميني به نفع شركت</v>
          </cell>
          <cell r="G2097" t="str">
            <v>101699</v>
          </cell>
          <cell r="H2097" t="str">
            <v>متفرقه</v>
          </cell>
          <cell r="P2097" t="str">
            <v>999</v>
          </cell>
        </row>
        <row r="2098">
          <cell r="A2098">
            <v>9999</v>
          </cell>
          <cell r="B2098" t="str">
            <v>990002101391</v>
          </cell>
          <cell r="C2098" t="str">
            <v>990</v>
          </cell>
          <cell r="D2098" t="str">
            <v>990002</v>
          </cell>
          <cell r="E2098" t="str">
            <v>حسابهاي انتظامي</v>
          </cell>
          <cell r="F2098" t="str">
            <v>اسناد تضميني به نفع شركت</v>
          </cell>
          <cell r="G2098" t="str">
            <v>101391</v>
          </cell>
          <cell r="H2098" t="str">
            <v>شرکت ساپ</v>
          </cell>
          <cell r="P2098" t="str">
            <v>999</v>
          </cell>
        </row>
        <row r="2099">
          <cell r="A2099">
            <v>9999</v>
          </cell>
          <cell r="B2099" t="str">
            <v>990002101359</v>
          </cell>
          <cell r="C2099" t="str">
            <v>990</v>
          </cell>
          <cell r="D2099" t="str">
            <v>990002</v>
          </cell>
          <cell r="E2099" t="str">
            <v>حسابهاي انتظامي</v>
          </cell>
          <cell r="F2099" t="str">
            <v>اسناد تضميني به نفع شركت</v>
          </cell>
          <cell r="G2099" t="str">
            <v>101359</v>
          </cell>
          <cell r="H2099" t="str">
            <v>شرکت جهش طب</v>
          </cell>
          <cell r="P2099" t="str">
            <v>999</v>
          </cell>
        </row>
        <row r="2100">
          <cell r="A2100">
            <v>9999</v>
          </cell>
          <cell r="B2100" t="str">
            <v>990002101380</v>
          </cell>
          <cell r="C2100" t="str">
            <v>990</v>
          </cell>
          <cell r="D2100" t="str">
            <v>990002</v>
          </cell>
          <cell r="E2100" t="str">
            <v>حسابهاي انتظامي</v>
          </cell>
          <cell r="F2100" t="str">
            <v>اسناد تضميني به نفع شركت</v>
          </cell>
          <cell r="G2100" t="str">
            <v>101380</v>
          </cell>
          <cell r="H2100" t="str">
            <v>شرکت صنعتي توربين</v>
          </cell>
          <cell r="P2100" t="str">
            <v>999</v>
          </cell>
        </row>
        <row r="2101">
          <cell r="A2101">
            <v>9999</v>
          </cell>
          <cell r="B2101" t="str">
            <v>990002101379</v>
          </cell>
          <cell r="C2101" t="str">
            <v>990</v>
          </cell>
          <cell r="D2101" t="str">
            <v>990002</v>
          </cell>
          <cell r="E2101" t="str">
            <v>حسابهاي انتظامي</v>
          </cell>
          <cell r="F2101" t="str">
            <v>اسناد تضميني به نفع شركت</v>
          </cell>
          <cell r="G2101" t="str">
            <v>101379</v>
          </cell>
          <cell r="H2101" t="str">
            <v>شرکت کاوش</v>
          </cell>
          <cell r="P2101" t="str">
            <v>999</v>
          </cell>
        </row>
        <row r="2102">
          <cell r="A2102">
            <v>9999</v>
          </cell>
          <cell r="B2102" t="str">
            <v>990002101345</v>
          </cell>
          <cell r="C2102" t="str">
            <v>990</v>
          </cell>
          <cell r="D2102" t="str">
            <v>990002</v>
          </cell>
          <cell r="E2102" t="str">
            <v>حسابهاي انتظامي</v>
          </cell>
          <cell r="F2102" t="str">
            <v>اسناد تضميني به نفع شركت</v>
          </cell>
          <cell r="G2102" t="str">
            <v>101345</v>
          </cell>
          <cell r="H2102" t="str">
            <v>تکنوفرم</v>
          </cell>
          <cell r="P2102" t="str">
            <v>999</v>
          </cell>
        </row>
        <row r="2103">
          <cell r="A2103">
            <v>9999</v>
          </cell>
          <cell r="B2103" t="str">
            <v>990002101351</v>
          </cell>
          <cell r="C2103" t="str">
            <v>990</v>
          </cell>
          <cell r="D2103" t="str">
            <v>990002</v>
          </cell>
          <cell r="E2103" t="str">
            <v>حسابهاي انتظامي</v>
          </cell>
          <cell r="F2103" t="str">
            <v>اسناد تضميني به نفع شركت</v>
          </cell>
          <cell r="G2103" t="str">
            <v>101351</v>
          </cell>
          <cell r="H2103" t="str">
            <v>حمل ونقل اطمينان آذرکاران</v>
          </cell>
          <cell r="P2103" t="str">
            <v>999</v>
          </cell>
        </row>
        <row r="2104">
          <cell r="A2104">
            <v>9999</v>
          </cell>
          <cell r="B2104" t="str">
            <v>990002101348</v>
          </cell>
          <cell r="C2104" t="str">
            <v>990</v>
          </cell>
          <cell r="D2104" t="str">
            <v>990002</v>
          </cell>
          <cell r="E2104" t="str">
            <v>حسابهاي انتظامي</v>
          </cell>
          <cell r="F2104" t="str">
            <v>اسناد تضميني به نفع شركت</v>
          </cell>
          <cell r="G2104" t="str">
            <v>101348</v>
          </cell>
          <cell r="H2104" t="str">
            <v>دمير پولاد (آذرکي)</v>
          </cell>
          <cell r="P2104" t="str">
            <v>999</v>
          </cell>
        </row>
        <row r="2105">
          <cell r="A2105">
            <v>9999</v>
          </cell>
          <cell r="B2105" t="str">
            <v>990002101818</v>
          </cell>
          <cell r="C2105" t="str">
            <v>990</v>
          </cell>
          <cell r="D2105" t="str">
            <v>990002</v>
          </cell>
          <cell r="E2105" t="str">
            <v>حسابهاي انتظامي</v>
          </cell>
          <cell r="F2105" t="str">
            <v>اسناد تضميني به نفع شركت</v>
          </cell>
          <cell r="G2105" t="str">
            <v>101818</v>
          </cell>
          <cell r="H2105" t="str">
            <v>آبكاري صدف</v>
          </cell>
          <cell r="P2105" t="str">
            <v>999</v>
          </cell>
        </row>
        <row r="2106">
          <cell r="A2106">
            <v>9999</v>
          </cell>
          <cell r="B2106" t="str">
            <v>990002101460</v>
          </cell>
          <cell r="C2106" t="str">
            <v>990</v>
          </cell>
          <cell r="D2106" t="str">
            <v>990002</v>
          </cell>
          <cell r="E2106" t="str">
            <v>حسابهاي انتظامي</v>
          </cell>
          <cell r="F2106" t="str">
            <v>اسناد تضميني به نفع شركت</v>
          </cell>
          <cell r="G2106" t="str">
            <v>101460</v>
          </cell>
          <cell r="H2106" t="str">
            <v>صنايع مهيار تهران</v>
          </cell>
          <cell r="P2106" t="str">
            <v>999</v>
          </cell>
        </row>
        <row r="2107">
          <cell r="A2107">
            <v>9999</v>
          </cell>
          <cell r="B2107" t="str">
            <v>990002101283</v>
          </cell>
          <cell r="C2107" t="str">
            <v>990</v>
          </cell>
          <cell r="D2107" t="str">
            <v>990002</v>
          </cell>
          <cell r="E2107" t="str">
            <v>حسابهاي انتظامي</v>
          </cell>
          <cell r="F2107" t="str">
            <v>اسناد تضميني به نفع شركت</v>
          </cell>
          <cell r="G2107" t="str">
            <v>101283</v>
          </cell>
          <cell r="H2107" t="str">
            <v>شرکت ايران رابر(حسيني )</v>
          </cell>
          <cell r="P2107" t="str">
            <v>999</v>
          </cell>
        </row>
        <row r="2108">
          <cell r="A2108">
            <v>9999</v>
          </cell>
          <cell r="B2108" t="str">
            <v>990002101349</v>
          </cell>
          <cell r="C2108" t="str">
            <v>990</v>
          </cell>
          <cell r="D2108" t="str">
            <v>990002</v>
          </cell>
          <cell r="E2108" t="str">
            <v>حسابهاي انتظامي</v>
          </cell>
          <cell r="F2108" t="str">
            <v>اسناد تضميني به نفع شركت</v>
          </cell>
          <cell r="G2108" t="str">
            <v>101349</v>
          </cell>
          <cell r="H2108" t="str">
            <v>حاجي مهدي صباغ</v>
          </cell>
          <cell r="P2108" t="str">
            <v>999</v>
          </cell>
        </row>
        <row r="2109">
          <cell r="A2109">
            <v>9999</v>
          </cell>
          <cell r="B2109" t="str">
            <v>990002101347</v>
          </cell>
          <cell r="C2109" t="str">
            <v>990</v>
          </cell>
          <cell r="D2109" t="str">
            <v>990002</v>
          </cell>
          <cell r="E2109" t="str">
            <v>حسابهاي انتظامي</v>
          </cell>
          <cell r="F2109" t="str">
            <v>اسناد تضميني به نفع شركت</v>
          </cell>
          <cell r="G2109" t="str">
            <v>101347</v>
          </cell>
          <cell r="H2109" t="str">
            <v>جواد فرجيان</v>
          </cell>
          <cell r="P2109" t="str">
            <v>999</v>
          </cell>
        </row>
        <row r="2110">
          <cell r="A2110">
            <v>9999</v>
          </cell>
          <cell r="B2110" t="str">
            <v>990002101371</v>
          </cell>
          <cell r="C2110" t="str">
            <v>990</v>
          </cell>
          <cell r="D2110" t="str">
            <v>990002</v>
          </cell>
          <cell r="E2110" t="str">
            <v>حسابهاي انتظامي</v>
          </cell>
          <cell r="F2110" t="str">
            <v>اسناد تضميني به نفع شركت</v>
          </cell>
          <cell r="G2110" t="str">
            <v>101371</v>
          </cell>
          <cell r="H2110" t="str">
            <v>شهاب شمس</v>
          </cell>
          <cell r="P2110" t="str">
            <v>999</v>
          </cell>
        </row>
        <row r="2111">
          <cell r="A2111">
            <v>9999</v>
          </cell>
          <cell r="B2111" t="str">
            <v>990002101374</v>
          </cell>
          <cell r="C2111" t="str">
            <v>990</v>
          </cell>
          <cell r="D2111" t="str">
            <v>990002</v>
          </cell>
          <cell r="E2111" t="str">
            <v>حسابهاي انتظامي</v>
          </cell>
          <cell r="F2111" t="str">
            <v>اسناد تضميني به نفع شركت</v>
          </cell>
          <cell r="G2111" t="str">
            <v>101374</v>
          </cell>
          <cell r="H2111" t="str">
            <v>سنجه سازان</v>
          </cell>
          <cell r="P2111" t="str">
            <v>999</v>
          </cell>
        </row>
        <row r="2112">
          <cell r="A2112">
            <v>9999</v>
          </cell>
          <cell r="B2112" t="str">
            <v>990002101286</v>
          </cell>
          <cell r="C2112" t="str">
            <v>990</v>
          </cell>
          <cell r="D2112" t="str">
            <v>990002</v>
          </cell>
          <cell r="E2112" t="str">
            <v>حسابهاي انتظامي</v>
          </cell>
          <cell r="F2112" t="str">
            <v>اسناد تضميني به نفع شركت</v>
          </cell>
          <cell r="G2112" t="str">
            <v>101286</v>
          </cell>
          <cell r="H2112" t="str">
            <v>كارگاه تبريز پيچ</v>
          </cell>
          <cell r="P2112" t="str">
            <v>999</v>
          </cell>
        </row>
        <row r="2113">
          <cell r="A2113">
            <v>9999</v>
          </cell>
          <cell r="B2113" t="str">
            <v>990002101376</v>
          </cell>
          <cell r="C2113" t="str">
            <v>990</v>
          </cell>
          <cell r="D2113" t="str">
            <v>990002</v>
          </cell>
          <cell r="E2113" t="str">
            <v>حسابهاي انتظامي</v>
          </cell>
          <cell r="F2113" t="str">
            <v>اسناد تضميني به نفع شركت</v>
          </cell>
          <cell r="G2113" t="str">
            <v>101376</v>
          </cell>
          <cell r="H2113" t="str">
            <v>خدمات فني کريستال</v>
          </cell>
          <cell r="P2113" t="str">
            <v>999</v>
          </cell>
        </row>
        <row r="2114">
          <cell r="A2114">
            <v>9999</v>
          </cell>
          <cell r="B2114" t="str">
            <v>990002101388</v>
          </cell>
          <cell r="C2114" t="str">
            <v>990</v>
          </cell>
          <cell r="D2114" t="str">
            <v>990002</v>
          </cell>
          <cell r="E2114" t="str">
            <v>حسابهاي انتظامي</v>
          </cell>
          <cell r="F2114" t="str">
            <v>اسناد تضميني به نفع شركت</v>
          </cell>
          <cell r="G2114" t="str">
            <v>101388</v>
          </cell>
          <cell r="H2114" t="str">
            <v>آقاي بدرنژاد</v>
          </cell>
          <cell r="P2114" t="str">
            <v>999</v>
          </cell>
        </row>
        <row r="2115">
          <cell r="A2115">
            <v>9999</v>
          </cell>
          <cell r="B2115" t="str">
            <v>990002101841</v>
          </cell>
          <cell r="C2115" t="str">
            <v>990</v>
          </cell>
          <cell r="D2115" t="str">
            <v>990002</v>
          </cell>
          <cell r="E2115" t="str">
            <v>حسابهاي انتظامي</v>
          </cell>
          <cell r="F2115" t="str">
            <v>اسناد تضميني به نفع شركت</v>
          </cell>
          <cell r="G2115" t="str">
            <v>101841</v>
          </cell>
          <cell r="H2115" t="str">
            <v>شركت تهيه و توزيع قطعات دانا</v>
          </cell>
          <cell r="P2115" t="str">
            <v>999</v>
          </cell>
        </row>
        <row r="2116">
          <cell r="A2116">
            <v>9999</v>
          </cell>
          <cell r="B2116" t="str">
            <v>990002101436</v>
          </cell>
          <cell r="C2116" t="str">
            <v>990</v>
          </cell>
          <cell r="D2116" t="str">
            <v>990002</v>
          </cell>
          <cell r="E2116" t="str">
            <v>حسابهاي انتظامي</v>
          </cell>
          <cell r="F2116" t="str">
            <v>اسناد تضميني به نفع شركت</v>
          </cell>
          <cell r="G2116" t="str">
            <v>101436</v>
          </cell>
          <cell r="H2116" t="str">
            <v>احد فلاحزاده طرزم</v>
          </cell>
          <cell r="P2116" t="str">
            <v>999</v>
          </cell>
        </row>
        <row r="2117">
          <cell r="A2117">
            <v>9999</v>
          </cell>
          <cell r="B2117" t="str">
            <v>990002101262</v>
          </cell>
          <cell r="C2117" t="str">
            <v>990</v>
          </cell>
          <cell r="D2117" t="str">
            <v>990002</v>
          </cell>
          <cell r="E2117" t="str">
            <v>حسابهاي انتظامي</v>
          </cell>
          <cell r="F2117" t="str">
            <v>اسناد تضميني به نفع شركت</v>
          </cell>
          <cell r="G2117" t="str">
            <v>101262</v>
          </cell>
          <cell r="H2117" t="str">
            <v>شركت صنايع لاستيك توس</v>
          </cell>
          <cell r="P2117" t="str">
            <v>999</v>
          </cell>
        </row>
        <row r="2118">
          <cell r="A2118">
            <v>9999</v>
          </cell>
          <cell r="B2118" t="str">
            <v>990002101389</v>
          </cell>
          <cell r="C2118" t="str">
            <v>990</v>
          </cell>
          <cell r="D2118" t="str">
            <v>990002</v>
          </cell>
          <cell r="E2118" t="str">
            <v>حسابهاي انتظامي</v>
          </cell>
          <cell r="F2118" t="str">
            <v>اسناد تضميني به نفع شركت</v>
          </cell>
          <cell r="G2118" t="str">
            <v>101389</v>
          </cell>
          <cell r="H2118" t="str">
            <v>پرويزخاکپور</v>
          </cell>
          <cell r="P2118" t="str">
            <v>999</v>
          </cell>
        </row>
        <row r="2119">
          <cell r="A2119">
            <v>9999</v>
          </cell>
          <cell r="B2119" t="str">
            <v>990002101382</v>
          </cell>
          <cell r="C2119" t="str">
            <v>990</v>
          </cell>
          <cell r="D2119" t="str">
            <v>990002</v>
          </cell>
          <cell r="E2119" t="str">
            <v>حسابهاي انتظامي</v>
          </cell>
          <cell r="F2119" t="str">
            <v>اسناد تضميني به نفع شركت</v>
          </cell>
          <cell r="G2119" t="str">
            <v>101382</v>
          </cell>
          <cell r="H2119" t="str">
            <v>سروش فيلم</v>
          </cell>
          <cell r="P2119" t="str">
            <v>999</v>
          </cell>
        </row>
        <row r="2120">
          <cell r="A2120">
            <v>9999</v>
          </cell>
          <cell r="B2120" t="str">
            <v>990002101435</v>
          </cell>
          <cell r="C2120" t="str">
            <v>990</v>
          </cell>
          <cell r="D2120" t="str">
            <v>990002</v>
          </cell>
          <cell r="E2120" t="str">
            <v>حسابهاي انتظامي</v>
          </cell>
          <cell r="F2120" t="str">
            <v>اسناد تضميني به نفع شركت</v>
          </cell>
          <cell r="G2120" t="str">
            <v>101435</v>
          </cell>
          <cell r="H2120" t="str">
            <v>فرخ فرشچي</v>
          </cell>
          <cell r="P2120" t="str">
            <v>999</v>
          </cell>
        </row>
        <row r="2121">
          <cell r="A2121">
            <v>9999</v>
          </cell>
          <cell r="B2121" t="str">
            <v>990002101434</v>
          </cell>
          <cell r="C2121" t="str">
            <v>990</v>
          </cell>
          <cell r="D2121" t="str">
            <v>990002</v>
          </cell>
          <cell r="E2121" t="str">
            <v>حسابهاي انتظامي</v>
          </cell>
          <cell r="F2121" t="str">
            <v>اسناد تضميني به نفع شركت</v>
          </cell>
          <cell r="G2121" t="str">
            <v>101434</v>
          </cell>
          <cell r="H2121" t="str">
            <v>بابک شجاعي</v>
          </cell>
          <cell r="P2121" t="str">
            <v>999</v>
          </cell>
        </row>
        <row r="2122">
          <cell r="A2122">
            <v>9999</v>
          </cell>
          <cell r="B2122" t="str">
            <v>990002101383</v>
          </cell>
          <cell r="C2122" t="str">
            <v>990</v>
          </cell>
          <cell r="D2122" t="str">
            <v>990002</v>
          </cell>
          <cell r="E2122" t="str">
            <v>حسابهاي انتظامي</v>
          </cell>
          <cell r="F2122" t="str">
            <v>اسناد تضميني به نفع شركت</v>
          </cell>
          <cell r="G2122" t="str">
            <v>101383</v>
          </cell>
          <cell r="H2122" t="str">
            <v>سيروس رحيمي</v>
          </cell>
          <cell r="P2122" t="str">
            <v>999</v>
          </cell>
        </row>
        <row r="2123">
          <cell r="A2123">
            <v>9999</v>
          </cell>
          <cell r="B2123" t="str">
            <v>990003101400</v>
          </cell>
          <cell r="C2123" t="str">
            <v>990</v>
          </cell>
          <cell r="D2123" t="str">
            <v>990003</v>
          </cell>
          <cell r="E2123" t="str">
            <v>حسابهاي انتظامي</v>
          </cell>
          <cell r="F2123" t="str">
            <v>اسناد اسناد تضميني به عهده شركت</v>
          </cell>
          <cell r="G2123" t="str">
            <v>101400</v>
          </cell>
          <cell r="H2123" t="str">
            <v>شرکت ساپکو</v>
          </cell>
          <cell r="P2123" t="str">
            <v>999</v>
          </cell>
        </row>
        <row r="2124">
          <cell r="A2124">
            <v>9999</v>
          </cell>
          <cell r="B2124" t="str">
            <v>990003101001</v>
          </cell>
          <cell r="C2124" t="str">
            <v>990</v>
          </cell>
          <cell r="D2124" t="str">
            <v>990003</v>
          </cell>
          <cell r="E2124" t="str">
            <v>حسابهاي انتظامي</v>
          </cell>
          <cell r="F2124" t="str">
            <v>اسناد اسناد تضميني به عهده شركت</v>
          </cell>
          <cell r="G2124" t="str">
            <v>101001</v>
          </cell>
          <cell r="H2124" t="str">
            <v>شرکت مگا موتورفروش قطعات خودرو</v>
          </cell>
          <cell r="P2124" t="str">
            <v>999</v>
          </cell>
        </row>
        <row r="2125">
          <cell r="A2125">
            <v>9999</v>
          </cell>
          <cell r="B2125" t="str">
            <v>990003101023</v>
          </cell>
          <cell r="C2125" t="str">
            <v>990</v>
          </cell>
          <cell r="D2125" t="str">
            <v>990003</v>
          </cell>
          <cell r="E2125" t="str">
            <v>حسابهاي انتظامي</v>
          </cell>
          <cell r="F2125" t="str">
            <v>اسناد اسناد تضميني به عهده شركت</v>
          </cell>
          <cell r="G2125" t="str">
            <v>101023</v>
          </cell>
          <cell r="H2125" t="str">
            <v>شركت سايپا يدك</v>
          </cell>
          <cell r="P2125" t="str">
            <v>999</v>
          </cell>
        </row>
        <row r="2126">
          <cell r="A2126">
            <v>9999</v>
          </cell>
          <cell r="B2126" t="str">
            <v>990003100110</v>
          </cell>
          <cell r="C2126" t="str">
            <v>990</v>
          </cell>
          <cell r="D2126" t="str">
            <v>990003</v>
          </cell>
          <cell r="E2126" t="str">
            <v>حسابهاي انتظامي</v>
          </cell>
          <cell r="F2126" t="str">
            <v>اسناد اسناد تضميني به عهده شركت</v>
          </cell>
          <cell r="G2126" t="str">
            <v>100110</v>
          </cell>
          <cell r="H2126" t="str">
            <v>بانك ملت پروين جاري 1464405011 (پشتيبان)</v>
          </cell>
          <cell r="P2126" t="str">
            <v>999</v>
          </cell>
        </row>
        <row r="2127">
          <cell r="A2127">
            <v>9999</v>
          </cell>
          <cell r="B2127" t="str">
            <v>990003101012</v>
          </cell>
          <cell r="C2127" t="str">
            <v>990</v>
          </cell>
          <cell r="D2127" t="str">
            <v>990003</v>
          </cell>
          <cell r="E2127" t="str">
            <v>حسابهاي انتظامي</v>
          </cell>
          <cell r="F2127" t="str">
            <v>اسناد اسناد تضميني به عهده شركت</v>
          </cell>
          <cell r="G2127" t="str">
            <v>101012</v>
          </cell>
          <cell r="H2127" t="str">
            <v>مگاموتور قرارداد اکسل جلو نيسان</v>
          </cell>
          <cell r="P2127" t="str">
            <v>999</v>
          </cell>
        </row>
        <row r="2128">
          <cell r="A2128">
            <v>9999</v>
          </cell>
          <cell r="B2128" t="str">
            <v>990003101480</v>
          </cell>
          <cell r="C2128" t="str">
            <v>990</v>
          </cell>
          <cell r="D2128" t="str">
            <v>990003</v>
          </cell>
          <cell r="E2128" t="str">
            <v>حسابهاي انتظامي</v>
          </cell>
          <cell r="F2128" t="str">
            <v>اسناد اسناد تضميني به عهده شركت</v>
          </cell>
          <cell r="G2128" t="str">
            <v>101480</v>
          </cell>
          <cell r="H2128" t="str">
            <v>اداره دارائي تبريز(عملكرد)</v>
          </cell>
          <cell r="P2128" t="str">
            <v>999</v>
          </cell>
        </row>
        <row r="2129">
          <cell r="A2129">
            <v>9999</v>
          </cell>
          <cell r="B2129" t="str">
            <v>990003101030</v>
          </cell>
          <cell r="C2129" t="str">
            <v>990</v>
          </cell>
          <cell r="D2129" t="str">
            <v>990003</v>
          </cell>
          <cell r="E2129" t="str">
            <v>حسابهاي انتظامي</v>
          </cell>
          <cell r="F2129" t="str">
            <v>اسناد اسناد تضميني به عهده شركت</v>
          </cell>
          <cell r="G2129" t="str">
            <v>101030</v>
          </cell>
          <cell r="H2129" t="str">
            <v>شرکت دسکو قرارداد9917 جعبه فرمان</v>
          </cell>
          <cell r="P2129" t="str">
            <v>999</v>
          </cell>
        </row>
        <row r="2130">
          <cell r="A2130">
            <v>9999</v>
          </cell>
          <cell r="B2130" t="str">
            <v>990003101203</v>
          </cell>
          <cell r="C2130" t="str">
            <v>990</v>
          </cell>
          <cell r="D2130" t="str">
            <v>990003</v>
          </cell>
          <cell r="E2130" t="str">
            <v>حسابهاي انتظامي</v>
          </cell>
          <cell r="F2130" t="str">
            <v>اسناد اسناد تضميني به عهده شركت</v>
          </cell>
          <cell r="G2130" t="str">
            <v>101203</v>
          </cell>
          <cell r="H2130" t="str">
            <v>شرکت توليدي محورخودرو</v>
          </cell>
          <cell r="P2130" t="str">
            <v>999</v>
          </cell>
        </row>
        <row r="2131">
          <cell r="A2131">
            <v>9999</v>
          </cell>
          <cell r="B2131" t="str">
            <v>990003101022</v>
          </cell>
          <cell r="C2131" t="str">
            <v>990</v>
          </cell>
          <cell r="D2131" t="str">
            <v>990003</v>
          </cell>
          <cell r="E2131" t="str">
            <v>حسابهاي انتظامي</v>
          </cell>
          <cell r="F2131" t="str">
            <v>اسناد اسناد تضميني به عهده شركت</v>
          </cell>
          <cell r="G2131" t="str">
            <v>101022</v>
          </cell>
          <cell r="H2131" t="str">
            <v>شرکت توليدي بهران محور سايپا</v>
          </cell>
          <cell r="P2131" t="str">
            <v>999</v>
          </cell>
        </row>
        <row r="2132">
          <cell r="A2132">
            <v>9999</v>
          </cell>
          <cell r="B2132" t="str">
            <v>990003100102</v>
          </cell>
          <cell r="C2132" t="str">
            <v>990</v>
          </cell>
          <cell r="D2132" t="str">
            <v>990003</v>
          </cell>
          <cell r="E2132" t="str">
            <v>حسابهاي انتظامي</v>
          </cell>
          <cell r="F2132" t="str">
            <v>اسناد اسناد تضميني به عهده شركت</v>
          </cell>
          <cell r="G2132" t="str">
            <v>100102</v>
          </cell>
          <cell r="H2132" t="str">
            <v>بانک ملت پروين جاري 26009</v>
          </cell>
          <cell r="P2132" t="str">
            <v>999</v>
          </cell>
        </row>
        <row r="2133">
          <cell r="A2133">
            <v>9999</v>
          </cell>
          <cell r="B2133" t="str">
            <v>990003101689</v>
          </cell>
          <cell r="C2133" t="str">
            <v>990</v>
          </cell>
          <cell r="D2133" t="str">
            <v>990003</v>
          </cell>
          <cell r="E2133" t="str">
            <v>حسابهاي انتظامي</v>
          </cell>
          <cell r="F2133" t="str">
            <v>اسناد اسناد تضميني به عهده شركت</v>
          </cell>
          <cell r="G2133" t="str">
            <v>101689</v>
          </cell>
          <cell r="H2133" t="str">
            <v>صنايع جنگ افزاري تهران</v>
          </cell>
          <cell r="P2133" t="str">
            <v>999</v>
          </cell>
        </row>
        <row r="2134">
          <cell r="A2134">
            <v>9999</v>
          </cell>
          <cell r="B2134" t="str">
            <v>990003101798</v>
          </cell>
          <cell r="C2134" t="str">
            <v>990</v>
          </cell>
          <cell r="D2134" t="str">
            <v>990003</v>
          </cell>
          <cell r="E2134" t="str">
            <v>حسابهاي انتظامي</v>
          </cell>
          <cell r="F2134" t="str">
            <v>اسناد اسناد تضميني به عهده شركت</v>
          </cell>
          <cell r="G2134" t="str">
            <v>101798</v>
          </cell>
          <cell r="H2134" t="str">
            <v>شركت بازرگاني و خدمات همگام خودرو</v>
          </cell>
          <cell r="P2134" t="str">
            <v>999</v>
          </cell>
        </row>
        <row r="2135">
          <cell r="A2135">
            <v>9999</v>
          </cell>
          <cell r="B2135" t="str">
            <v>990003101018</v>
          </cell>
          <cell r="C2135" t="str">
            <v>990</v>
          </cell>
          <cell r="D2135" t="str">
            <v>990003</v>
          </cell>
          <cell r="E2135" t="str">
            <v>حسابهاي انتظامي</v>
          </cell>
          <cell r="F2135" t="str">
            <v>اسناد اسناد تضميني به عهده شركت</v>
          </cell>
          <cell r="G2135" t="str">
            <v>101018</v>
          </cell>
          <cell r="H2135" t="str">
            <v>شرکت مهندسي اجزاء ماشين گستر آرين (امگا)</v>
          </cell>
          <cell r="P2135" t="str">
            <v>999</v>
          </cell>
        </row>
        <row r="2136">
          <cell r="A2136">
            <v>9999</v>
          </cell>
          <cell r="B2136" t="str">
            <v>990003101545</v>
          </cell>
          <cell r="C2136" t="str">
            <v>990</v>
          </cell>
          <cell r="D2136" t="str">
            <v>990003</v>
          </cell>
          <cell r="E2136" t="str">
            <v>حسابهاي انتظامي</v>
          </cell>
          <cell r="F2136" t="str">
            <v>اسناد اسناد تضميني به عهده شركت</v>
          </cell>
          <cell r="G2136" t="str">
            <v>101545</v>
          </cell>
          <cell r="H2136" t="str">
            <v>صنايع شهيد باقري</v>
          </cell>
          <cell r="P2136" t="str">
            <v>999</v>
          </cell>
        </row>
        <row r="2137">
          <cell r="A2137">
            <v>9999</v>
          </cell>
          <cell r="B2137" t="str">
            <v>990003101804</v>
          </cell>
          <cell r="C2137" t="str">
            <v>990</v>
          </cell>
          <cell r="D2137" t="str">
            <v>990003</v>
          </cell>
          <cell r="E2137" t="str">
            <v>حسابهاي انتظامي</v>
          </cell>
          <cell r="F2137" t="str">
            <v>اسناد اسناد تضميني به عهده شركت</v>
          </cell>
          <cell r="G2137" t="str">
            <v>101804</v>
          </cell>
          <cell r="H2137" t="str">
            <v>شركت ريخته گري آلومنيوم ايران خودرو</v>
          </cell>
          <cell r="P2137" t="str">
            <v>999</v>
          </cell>
        </row>
        <row r="2138">
          <cell r="A2138">
            <v>9999</v>
          </cell>
          <cell r="B2138" t="str">
            <v>990003101206</v>
          </cell>
          <cell r="C2138" t="str">
            <v>990</v>
          </cell>
          <cell r="D2138" t="str">
            <v>990003</v>
          </cell>
          <cell r="E2138" t="str">
            <v>حسابهاي انتظامي</v>
          </cell>
          <cell r="F2138" t="str">
            <v>اسناد اسناد تضميني به عهده شركت</v>
          </cell>
          <cell r="G2138" t="str">
            <v>101206</v>
          </cell>
          <cell r="H2138" t="str">
            <v>مجتمع صنعتي شهيد همت</v>
          </cell>
          <cell r="P2138" t="str">
            <v>999</v>
          </cell>
        </row>
        <row r="2139">
          <cell r="A2139">
            <v>9999</v>
          </cell>
          <cell r="B2139" t="str">
            <v>990003101398</v>
          </cell>
          <cell r="C2139" t="str">
            <v>990</v>
          </cell>
          <cell r="D2139" t="str">
            <v>990003</v>
          </cell>
          <cell r="E2139" t="str">
            <v>حسابهاي انتظامي</v>
          </cell>
          <cell r="F2139" t="str">
            <v>اسناد اسناد تضميني به عهده شركت</v>
          </cell>
          <cell r="G2139" t="str">
            <v>101398</v>
          </cell>
          <cell r="H2139" t="str">
            <v>ايران ترمه</v>
          </cell>
          <cell r="P2139" t="str">
            <v>999</v>
          </cell>
        </row>
        <row r="2140">
          <cell r="A2140">
            <v>9999</v>
          </cell>
          <cell r="B2140" t="str">
            <v>990003101270</v>
          </cell>
          <cell r="C2140" t="str">
            <v>990</v>
          </cell>
          <cell r="D2140" t="str">
            <v>990003</v>
          </cell>
          <cell r="E2140" t="str">
            <v>حسابهاي انتظامي</v>
          </cell>
          <cell r="F2140" t="str">
            <v>اسناد اسناد تضميني به عهده شركت</v>
          </cell>
          <cell r="G2140" t="str">
            <v>101270</v>
          </cell>
          <cell r="H2140" t="str">
            <v>شرکت صنعت پژوهان کيا</v>
          </cell>
          <cell r="P2140" t="str">
            <v>999</v>
          </cell>
        </row>
        <row r="2141">
          <cell r="A2141">
            <v>9999</v>
          </cell>
          <cell r="B2141" t="str">
            <v>990003101796</v>
          </cell>
          <cell r="C2141" t="str">
            <v>990</v>
          </cell>
          <cell r="D2141" t="str">
            <v>990003</v>
          </cell>
          <cell r="E2141" t="str">
            <v>حسابهاي انتظامي</v>
          </cell>
          <cell r="F2141" t="str">
            <v>اسناد اسناد تضميني به عهده شركت</v>
          </cell>
          <cell r="G2141" t="str">
            <v>101796</v>
          </cell>
          <cell r="H2141" t="str">
            <v>شركت اوژن صنعت پارس</v>
          </cell>
          <cell r="P2141" t="str">
            <v>999</v>
          </cell>
        </row>
        <row r="2142">
          <cell r="A2142">
            <v>9999</v>
          </cell>
          <cell r="B2142" t="str">
            <v>990003101699</v>
          </cell>
          <cell r="C2142" t="str">
            <v>990</v>
          </cell>
          <cell r="D2142" t="str">
            <v>990003</v>
          </cell>
          <cell r="E2142" t="str">
            <v>حسابهاي انتظامي</v>
          </cell>
          <cell r="F2142" t="str">
            <v>اسناد اسناد تضميني به عهده شركت</v>
          </cell>
          <cell r="G2142" t="str">
            <v>101699</v>
          </cell>
          <cell r="H2142" t="str">
            <v>متفرقه</v>
          </cell>
          <cell r="P2142" t="str">
            <v>999</v>
          </cell>
        </row>
        <row r="2143">
          <cell r="A2143">
            <v>9999</v>
          </cell>
          <cell r="B2143" t="str">
            <v>990003101396</v>
          </cell>
          <cell r="C2143" t="str">
            <v>990</v>
          </cell>
          <cell r="D2143" t="str">
            <v>990003</v>
          </cell>
          <cell r="E2143" t="str">
            <v>حسابهاي انتظامي</v>
          </cell>
          <cell r="F2143" t="str">
            <v>اسناد اسناد تضميني به عهده شركت</v>
          </cell>
          <cell r="G2143" t="str">
            <v>101396</v>
          </cell>
          <cell r="H2143" t="str">
            <v>گسترش شيرسازي</v>
          </cell>
          <cell r="P2143" t="str">
            <v>999</v>
          </cell>
        </row>
        <row r="2144">
          <cell r="A2144">
            <v>9999</v>
          </cell>
          <cell r="B2144" t="str">
            <v>990003101236</v>
          </cell>
          <cell r="C2144" t="str">
            <v>990</v>
          </cell>
          <cell r="D2144" t="str">
            <v>990003</v>
          </cell>
          <cell r="E2144" t="str">
            <v>حسابهاي انتظامي</v>
          </cell>
          <cell r="F2144" t="str">
            <v>اسناد اسناد تضميني به عهده شركت</v>
          </cell>
          <cell r="G2144" t="str">
            <v>101236</v>
          </cell>
          <cell r="H2144" t="str">
            <v>شرکت تراکتور سازي ايران</v>
          </cell>
          <cell r="P2144" t="str">
            <v>999</v>
          </cell>
        </row>
        <row r="2145">
          <cell r="A2145">
            <v>9999</v>
          </cell>
          <cell r="B2145" t="str">
            <v>990003101271</v>
          </cell>
          <cell r="C2145" t="str">
            <v>990</v>
          </cell>
          <cell r="D2145" t="str">
            <v>990003</v>
          </cell>
          <cell r="E2145" t="str">
            <v>حسابهاي انتظامي</v>
          </cell>
          <cell r="F2145" t="str">
            <v>اسناد اسناد تضميني به عهده شركت</v>
          </cell>
          <cell r="G2145" t="str">
            <v>101271</v>
          </cell>
          <cell r="H2145" t="str">
            <v>صنايع الکترو صنام</v>
          </cell>
          <cell r="P2145" t="str">
            <v>999</v>
          </cell>
        </row>
        <row r="2146">
          <cell r="A2146">
            <v>9999</v>
          </cell>
          <cell r="B2146" t="str">
            <v>990003101399</v>
          </cell>
          <cell r="C2146" t="str">
            <v>990</v>
          </cell>
          <cell r="D2146" t="str">
            <v>990003</v>
          </cell>
          <cell r="E2146" t="str">
            <v>حسابهاي انتظامي</v>
          </cell>
          <cell r="F2146" t="str">
            <v>اسناد اسناد تضميني به عهده شركت</v>
          </cell>
          <cell r="G2146" t="str">
            <v>101399</v>
          </cell>
          <cell r="H2146" t="str">
            <v>شرکت ايرالکو</v>
          </cell>
          <cell r="P2146" t="str">
            <v>999</v>
          </cell>
        </row>
        <row r="2147">
          <cell r="A2147">
            <v>9999</v>
          </cell>
          <cell r="B2147" t="str">
            <v>990003101445</v>
          </cell>
          <cell r="C2147" t="str">
            <v>990</v>
          </cell>
          <cell r="D2147" t="str">
            <v>990003</v>
          </cell>
          <cell r="E2147" t="str">
            <v>حسابهاي انتظامي</v>
          </cell>
          <cell r="F2147" t="str">
            <v>اسناد اسناد تضميني به عهده شركت</v>
          </cell>
          <cell r="G2147" t="str">
            <v>101445</v>
          </cell>
          <cell r="H2147" t="str">
            <v>گروه مپنا</v>
          </cell>
          <cell r="P2147" t="str">
            <v>999</v>
          </cell>
        </row>
        <row r="2148">
          <cell r="A2148">
            <v>9999</v>
          </cell>
          <cell r="B2148" t="str">
            <v>990003101031</v>
          </cell>
          <cell r="C2148" t="str">
            <v>990</v>
          </cell>
          <cell r="D2148" t="str">
            <v>990003</v>
          </cell>
          <cell r="E2148" t="str">
            <v>حسابهاي انتظامي</v>
          </cell>
          <cell r="F2148" t="str">
            <v>اسناد اسناد تضميني به عهده شركت</v>
          </cell>
          <cell r="G2148" t="str">
            <v>101031</v>
          </cell>
          <cell r="H2148" t="str">
            <v>شرکت دسکو قرارداد9734پمپ ترمز رنو</v>
          </cell>
          <cell r="P2148" t="str">
            <v>999</v>
          </cell>
        </row>
        <row r="2149">
          <cell r="A2149">
            <v>9999</v>
          </cell>
          <cell r="B2149" t="str">
            <v>990003101303</v>
          </cell>
          <cell r="C2149" t="str">
            <v>990</v>
          </cell>
          <cell r="D2149" t="str">
            <v>990003</v>
          </cell>
          <cell r="E2149" t="str">
            <v>حسابهاي انتظامي</v>
          </cell>
          <cell r="F2149" t="str">
            <v>اسناد اسناد تضميني به عهده شركت</v>
          </cell>
          <cell r="G2149" t="str">
            <v>101303</v>
          </cell>
          <cell r="H2149" t="str">
            <v>صنايع مهمات سازي تهران</v>
          </cell>
          <cell r="P2149" t="str">
            <v>999</v>
          </cell>
        </row>
        <row r="2150">
          <cell r="A2150">
            <v>9999</v>
          </cell>
          <cell r="B2150" t="str">
            <v>990003101393</v>
          </cell>
          <cell r="C2150" t="str">
            <v>990</v>
          </cell>
          <cell r="D2150" t="str">
            <v>990003</v>
          </cell>
          <cell r="E2150" t="str">
            <v>حسابهاي انتظامي</v>
          </cell>
          <cell r="F2150" t="str">
            <v>اسناد اسناد تضميني به عهده شركت</v>
          </cell>
          <cell r="G2150" t="str">
            <v>101393</v>
          </cell>
          <cell r="H2150" t="str">
            <v>شرکت نيرومحرکه</v>
          </cell>
          <cell r="P2150" t="str">
            <v>999</v>
          </cell>
        </row>
        <row r="2151">
          <cell r="A2151">
            <v>9999</v>
          </cell>
          <cell r="B2151" t="str">
            <v>990003101355</v>
          </cell>
          <cell r="C2151" t="str">
            <v>990</v>
          </cell>
          <cell r="D2151" t="str">
            <v>990003</v>
          </cell>
          <cell r="E2151" t="str">
            <v>حسابهاي انتظامي</v>
          </cell>
          <cell r="F2151" t="str">
            <v>اسناد اسناد تضميني به عهده شركت</v>
          </cell>
          <cell r="G2151" t="str">
            <v>101355</v>
          </cell>
          <cell r="H2151" t="str">
            <v>مرکز پژوهش متالوژي رازي</v>
          </cell>
          <cell r="P2151" t="str">
            <v>999</v>
          </cell>
        </row>
        <row r="2152">
          <cell r="A2152">
            <v>9999</v>
          </cell>
          <cell r="B2152" t="str">
            <v>990003101397</v>
          </cell>
          <cell r="C2152" t="str">
            <v>990</v>
          </cell>
          <cell r="D2152" t="str">
            <v>990003</v>
          </cell>
          <cell r="E2152" t="str">
            <v>حسابهاي انتظامي</v>
          </cell>
          <cell r="F2152" t="str">
            <v>اسناد اسناد تضميني به عهده شركت</v>
          </cell>
          <cell r="G2152" t="str">
            <v>101397</v>
          </cell>
          <cell r="H2152" t="str">
            <v>صنايع الکترونيک شيراز</v>
          </cell>
          <cell r="P2152" t="str">
            <v>999</v>
          </cell>
        </row>
        <row r="2153">
          <cell r="A2153">
            <v>9999</v>
          </cell>
          <cell r="B2153" t="str">
            <v>990003101395</v>
          </cell>
          <cell r="C2153" t="str">
            <v>990</v>
          </cell>
          <cell r="D2153" t="str">
            <v>990003</v>
          </cell>
          <cell r="E2153" t="str">
            <v>حسابهاي انتظامي</v>
          </cell>
          <cell r="F2153" t="str">
            <v>اسناد اسناد تضميني به عهده شركت</v>
          </cell>
          <cell r="G2153" t="str">
            <v>101395</v>
          </cell>
          <cell r="H2153" t="str">
            <v>سداد ماشين</v>
          </cell>
          <cell r="P2153" t="str">
            <v>999</v>
          </cell>
        </row>
        <row r="2154">
          <cell r="A2154">
            <v>9999</v>
          </cell>
          <cell r="B2154" t="str">
            <v>990099300157</v>
          </cell>
          <cell r="C2154" t="str">
            <v>990</v>
          </cell>
          <cell r="D2154" t="str">
            <v>990099</v>
          </cell>
          <cell r="E2154" t="str">
            <v>حسابهاي انتظامي</v>
          </cell>
          <cell r="F2154" t="str">
            <v>اسناد تضميني دريافتي از كاركنان</v>
          </cell>
          <cell r="G2154" t="str">
            <v>300157</v>
          </cell>
          <cell r="H2154" t="str">
            <v>معصومي خدايار</v>
          </cell>
          <cell r="P2154" t="str">
            <v>999</v>
          </cell>
        </row>
        <row r="2155">
          <cell r="A2155">
            <v>9999</v>
          </cell>
          <cell r="B2155" t="str">
            <v>990099300090</v>
          </cell>
          <cell r="C2155" t="str">
            <v>990</v>
          </cell>
          <cell r="D2155" t="str">
            <v>990099</v>
          </cell>
          <cell r="E2155" t="str">
            <v>حسابهاي انتظامي</v>
          </cell>
          <cell r="F2155" t="str">
            <v>اسناد تضميني دريافتي از كاركنان</v>
          </cell>
          <cell r="G2155" t="str">
            <v>300090</v>
          </cell>
          <cell r="H2155" t="str">
            <v>شايان مهر ابراهيم</v>
          </cell>
          <cell r="P2155" t="str">
            <v>999</v>
          </cell>
        </row>
        <row r="2156">
          <cell r="A2156">
            <v>9999</v>
          </cell>
          <cell r="B2156" t="str">
            <v>990099300289</v>
          </cell>
          <cell r="C2156" t="str">
            <v>990</v>
          </cell>
          <cell r="D2156" t="str">
            <v>990099</v>
          </cell>
          <cell r="E2156" t="str">
            <v>حسابهاي انتظامي</v>
          </cell>
          <cell r="F2156" t="str">
            <v>اسناد تضميني دريافتي از كاركنان</v>
          </cell>
          <cell r="G2156" t="str">
            <v>300289</v>
          </cell>
          <cell r="H2156" t="str">
            <v>اميني طاژاندره احمد</v>
          </cell>
          <cell r="P2156" t="str">
            <v>999</v>
          </cell>
        </row>
        <row r="2157">
          <cell r="A2157">
            <v>9999</v>
          </cell>
          <cell r="B2157" t="str">
            <v>990099300197</v>
          </cell>
          <cell r="C2157" t="str">
            <v>990</v>
          </cell>
          <cell r="D2157" t="str">
            <v>990099</v>
          </cell>
          <cell r="E2157" t="str">
            <v>حسابهاي انتظامي</v>
          </cell>
          <cell r="F2157" t="str">
            <v>اسناد تضميني دريافتي از كاركنان</v>
          </cell>
          <cell r="G2157" t="str">
            <v>300197</v>
          </cell>
          <cell r="H2157" t="str">
            <v>عمراني عبدالناصر</v>
          </cell>
          <cell r="P2157" t="str">
            <v>999</v>
          </cell>
        </row>
        <row r="2158">
          <cell r="A2158">
            <v>9999</v>
          </cell>
          <cell r="B2158" t="str">
            <v>990099300137</v>
          </cell>
          <cell r="C2158" t="str">
            <v>990</v>
          </cell>
          <cell r="D2158" t="str">
            <v>990099</v>
          </cell>
          <cell r="E2158" t="str">
            <v>حسابهاي انتظامي</v>
          </cell>
          <cell r="F2158" t="str">
            <v>اسناد تضميني دريافتي از كاركنان</v>
          </cell>
          <cell r="G2158" t="str">
            <v>300137</v>
          </cell>
          <cell r="H2158" t="str">
            <v>ستاري ميرهاشم</v>
          </cell>
          <cell r="P2158" t="str">
            <v>999</v>
          </cell>
        </row>
        <row r="2159">
          <cell r="A2159">
            <v>9999</v>
          </cell>
          <cell r="B2159" t="str">
            <v>990099300074</v>
          </cell>
          <cell r="C2159" t="str">
            <v>990</v>
          </cell>
          <cell r="D2159" t="str">
            <v>990099</v>
          </cell>
          <cell r="E2159" t="str">
            <v>حسابهاي انتظامي</v>
          </cell>
          <cell r="F2159" t="str">
            <v>اسناد تضميني دريافتي از كاركنان</v>
          </cell>
          <cell r="G2159" t="str">
            <v>300074</v>
          </cell>
          <cell r="H2159" t="str">
            <v>ميرزا عليزاده پهر آباد فريبا</v>
          </cell>
          <cell r="P2159" t="str">
            <v>999</v>
          </cell>
        </row>
        <row r="2160">
          <cell r="A2160">
            <v>9999</v>
          </cell>
          <cell r="B2160" t="str">
            <v>990099300210</v>
          </cell>
          <cell r="C2160" t="str">
            <v>990</v>
          </cell>
          <cell r="D2160" t="str">
            <v>990099</v>
          </cell>
          <cell r="E2160" t="str">
            <v>حسابهاي انتظامي</v>
          </cell>
          <cell r="F2160" t="str">
            <v>اسناد تضميني دريافتي از كاركنان</v>
          </cell>
          <cell r="G2160" t="str">
            <v>300210</v>
          </cell>
          <cell r="H2160" t="str">
            <v>احمدي نژاد مجيد</v>
          </cell>
          <cell r="P2160" t="str">
            <v>999</v>
          </cell>
        </row>
        <row r="2161">
          <cell r="A2161">
            <v>9999</v>
          </cell>
          <cell r="B2161" t="str">
            <v>990099300114</v>
          </cell>
          <cell r="C2161" t="str">
            <v>990</v>
          </cell>
          <cell r="D2161" t="str">
            <v>990099</v>
          </cell>
          <cell r="E2161" t="str">
            <v>حسابهاي انتظامي</v>
          </cell>
          <cell r="F2161" t="str">
            <v>اسناد تضميني دريافتي از كاركنان</v>
          </cell>
          <cell r="G2161" t="str">
            <v>300114</v>
          </cell>
          <cell r="H2161" t="str">
            <v>عزيزي جهانگير</v>
          </cell>
          <cell r="P2161" t="str">
            <v>999</v>
          </cell>
        </row>
        <row r="2162">
          <cell r="A2162">
            <v>9999</v>
          </cell>
          <cell r="B2162" t="str">
            <v>990099300057</v>
          </cell>
          <cell r="C2162" t="str">
            <v>990</v>
          </cell>
          <cell r="D2162" t="str">
            <v>990099</v>
          </cell>
          <cell r="E2162" t="str">
            <v>حسابهاي انتظامي</v>
          </cell>
          <cell r="F2162" t="str">
            <v>اسناد تضميني دريافتي از كاركنان</v>
          </cell>
          <cell r="G2162" t="str">
            <v>300057</v>
          </cell>
          <cell r="H2162" t="str">
            <v>سلطاني حميد</v>
          </cell>
          <cell r="P2162" t="str">
            <v>999</v>
          </cell>
        </row>
        <row r="2163">
          <cell r="A2163">
            <v>9999</v>
          </cell>
          <cell r="B2163" t="str">
            <v>990099300110</v>
          </cell>
          <cell r="C2163" t="str">
            <v>990</v>
          </cell>
          <cell r="D2163" t="str">
            <v>990099</v>
          </cell>
          <cell r="E2163" t="str">
            <v>حسابهاي انتظامي</v>
          </cell>
          <cell r="F2163" t="str">
            <v>اسناد تضميني دريافتي از كاركنان</v>
          </cell>
          <cell r="G2163" t="str">
            <v>300110</v>
          </cell>
          <cell r="H2163" t="str">
            <v>فروغي زهرا</v>
          </cell>
          <cell r="P2163" t="str">
            <v>999</v>
          </cell>
        </row>
        <row r="2164">
          <cell r="A2164">
            <v>9999</v>
          </cell>
          <cell r="B2164" t="str">
            <v>990099300084</v>
          </cell>
          <cell r="C2164" t="str">
            <v>990</v>
          </cell>
          <cell r="D2164" t="str">
            <v>990099</v>
          </cell>
          <cell r="E2164" t="str">
            <v>حسابهاي انتظامي</v>
          </cell>
          <cell r="F2164" t="str">
            <v>اسناد تضميني دريافتي از كاركنان</v>
          </cell>
          <cell r="G2164" t="str">
            <v>300084</v>
          </cell>
          <cell r="H2164" t="str">
            <v>نوري حسين</v>
          </cell>
          <cell r="P2164" t="str">
            <v>999</v>
          </cell>
        </row>
        <row r="2165">
          <cell r="A2165">
            <v>9999</v>
          </cell>
          <cell r="B2165" t="str">
            <v>990099300228</v>
          </cell>
          <cell r="C2165" t="str">
            <v>990</v>
          </cell>
          <cell r="D2165" t="str">
            <v>990099</v>
          </cell>
          <cell r="E2165" t="str">
            <v>حسابهاي انتظامي</v>
          </cell>
          <cell r="F2165" t="str">
            <v>اسناد تضميني دريافتي از كاركنان</v>
          </cell>
          <cell r="G2165" t="str">
            <v>300228</v>
          </cell>
          <cell r="H2165" t="str">
            <v>غلامرضا بهراميان</v>
          </cell>
          <cell r="P2165" t="str">
            <v>999</v>
          </cell>
        </row>
        <row r="2166">
          <cell r="A2166">
            <v>9999</v>
          </cell>
          <cell r="B2166" t="str">
            <v>990099300103</v>
          </cell>
          <cell r="C2166" t="str">
            <v>990</v>
          </cell>
          <cell r="D2166" t="str">
            <v>990099</v>
          </cell>
          <cell r="E2166" t="str">
            <v>حسابهاي انتظامي</v>
          </cell>
          <cell r="F2166" t="str">
            <v>اسناد تضميني دريافتي از كاركنان</v>
          </cell>
          <cell r="G2166" t="str">
            <v>300103</v>
          </cell>
          <cell r="H2166" t="str">
            <v>چابك شاهرخ</v>
          </cell>
          <cell r="P2166" t="str">
            <v>999</v>
          </cell>
        </row>
        <row r="2167">
          <cell r="A2167">
            <v>9999</v>
          </cell>
          <cell r="B2167" t="str">
            <v>990099300253</v>
          </cell>
          <cell r="C2167" t="str">
            <v>990</v>
          </cell>
          <cell r="D2167" t="str">
            <v>990099</v>
          </cell>
          <cell r="E2167" t="str">
            <v>حسابهاي انتظامي</v>
          </cell>
          <cell r="F2167" t="str">
            <v>اسناد تضميني دريافتي از كاركنان</v>
          </cell>
          <cell r="G2167" t="str">
            <v>300253</v>
          </cell>
          <cell r="H2167" t="str">
            <v>جعفريان حسن</v>
          </cell>
          <cell r="P2167" t="str">
            <v>999</v>
          </cell>
        </row>
        <row r="2168">
          <cell r="A2168">
            <v>9999</v>
          </cell>
          <cell r="B2168" t="str">
            <v>990099300261</v>
          </cell>
          <cell r="C2168" t="str">
            <v>990</v>
          </cell>
          <cell r="D2168" t="str">
            <v>990099</v>
          </cell>
          <cell r="E2168" t="str">
            <v>حسابهاي انتظامي</v>
          </cell>
          <cell r="F2168" t="str">
            <v>اسناد تضميني دريافتي از كاركنان</v>
          </cell>
          <cell r="G2168" t="str">
            <v>300261</v>
          </cell>
          <cell r="H2168" t="str">
            <v>دليري اقدم وحيد</v>
          </cell>
          <cell r="P2168" t="str">
            <v>999</v>
          </cell>
        </row>
        <row r="2169">
          <cell r="A2169">
            <v>9999</v>
          </cell>
          <cell r="B2169" t="str">
            <v>990099300130</v>
          </cell>
          <cell r="C2169" t="str">
            <v>990</v>
          </cell>
          <cell r="D2169" t="str">
            <v>990099</v>
          </cell>
          <cell r="E2169" t="str">
            <v>حسابهاي انتظامي</v>
          </cell>
          <cell r="F2169" t="str">
            <v>اسناد تضميني دريافتي از كاركنان</v>
          </cell>
          <cell r="G2169" t="str">
            <v>300130</v>
          </cell>
          <cell r="H2169" t="str">
            <v>نوري علي</v>
          </cell>
          <cell r="P2169" t="str">
            <v>999</v>
          </cell>
        </row>
        <row r="2170">
          <cell r="A2170">
            <v>9999</v>
          </cell>
          <cell r="B2170" t="str">
            <v>990099300131</v>
          </cell>
          <cell r="C2170" t="str">
            <v>990</v>
          </cell>
          <cell r="D2170" t="str">
            <v>990099</v>
          </cell>
          <cell r="E2170" t="str">
            <v>حسابهاي انتظامي</v>
          </cell>
          <cell r="F2170" t="str">
            <v>اسناد تضميني دريافتي از كاركنان</v>
          </cell>
          <cell r="G2170" t="str">
            <v>300131</v>
          </cell>
          <cell r="H2170" t="str">
            <v>شكوهي علي</v>
          </cell>
          <cell r="P2170" t="str">
            <v>999</v>
          </cell>
        </row>
        <row r="2171">
          <cell r="A2171">
            <v>9999</v>
          </cell>
          <cell r="B2171" t="str">
            <v>990099300259</v>
          </cell>
          <cell r="C2171" t="str">
            <v>990</v>
          </cell>
          <cell r="D2171" t="str">
            <v>990099</v>
          </cell>
          <cell r="E2171" t="str">
            <v>حسابهاي انتظامي</v>
          </cell>
          <cell r="F2171" t="str">
            <v>اسناد تضميني دريافتي از كاركنان</v>
          </cell>
          <cell r="G2171" t="str">
            <v>300259</v>
          </cell>
          <cell r="H2171" t="str">
            <v>ميلي علي</v>
          </cell>
          <cell r="P2171" t="str">
            <v>999</v>
          </cell>
        </row>
        <row r="2172">
          <cell r="A2172">
            <v>9999</v>
          </cell>
          <cell r="B2172" t="str">
            <v>990099300123</v>
          </cell>
          <cell r="C2172" t="str">
            <v>990</v>
          </cell>
          <cell r="D2172" t="str">
            <v>990099</v>
          </cell>
          <cell r="E2172" t="str">
            <v>حسابهاي انتظامي</v>
          </cell>
          <cell r="F2172" t="str">
            <v>اسناد تضميني دريافتي از كاركنان</v>
          </cell>
          <cell r="G2172" t="str">
            <v>300123</v>
          </cell>
          <cell r="H2172" t="str">
            <v>فخيمي نجفي ناصر</v>
          </cell>
          <cell r="P2172" t="str">
            <v>999</v>
          </cell>
        </row>
        <row r="2173">
          <cell r="A2173">
            <v>9999</v>
          </cell>
          <cell r="B2173" t="str">
            <v>990099300203</v>
          </cell>
          <cell r="C2173" t="str">
            <v>990</v>
          </cell>
          <cell r="D2173" t="str">
            <v>990099</v>
          </cell>
          <cell r="E2173" t="str">
            <v>حسابهاي انتظامي</v>
          </cell>
          <cell r="F2173" t="str">
            <v>اسناد تضميني دريافتي از كاركنان</v>
          </cell>
          <cell r="G2173" t="str">
            <v>300203</v>
          </cell>
          <cell r="H2173" t="str">
            <v>ابوالفضل باباپور ورزقان</v>
          </cell>
          <cell r="P2173" t="str">
            <v>999</v>
          </cell>
        </row>
        <row r="2174">
          <cell r="A2174">
            <v>9999</v>
          </cell>
          <cell r="B2174" t="str">
            <v>990099300129</v>
          </cell>
          <cell r="C2174" t="str">
            <v>990</v>
          </cell>
          <cell r="D2174" t="str">
            <v>990099</v>
          </cell>
          <cell r="E2174" t="str">
            <v>حسابهاي انتظامي</v>
          </cell>
          <cell r="F2174" t="str">
            <v>اسناد تضميني دريافتي از كاركنان</v>
          </cell>
          <cell r="G2174" t="str">
            <v>300129</v>
          </cell>
          <cell r="H2174" t="str">
            <v>بهاري ناصر</v>
          </cell>
          <cell r="P2174" t="str">
            <v>999</v>
          </cell>
        </row>
        <row r="2175">
          <cell r="A2175">
            <v>9999</v>
          </cell>
          <cell r="B2175" t="str">
            <v>990099300142</v>
          </cell>
          <cell r="C2175" t="str">
            <v>990</v>
          </cell>
          <cell r="D2175" t="str">
            <v>990099</v>
          </cell>
          <cell r="E2175" t="str">
            <v>حسابهاي انتظامي</v>
          </cell>
          <cell r="F2175" t="str">
            <v>اسناد تضميني دريافتي از كاركنان</v>
          </cell>
          <cell r="G2175" t="str">
            <v>300142</v>
          </cell>
          <cell r="H2175" t="str">
            <v>فروتني قهرماني احمد</v>
          </cell>
          <cell r="P2175" t="str">
            <v>999</v>
          </cell>
        </row>
        <row r="2176">
          <cell r="A2176">
            <v>9999</v>
          </cell>
          <cell r="B2176" t="str">
            <v>990099300021</v>
          </cell>
          <cell r="C2176" t="str">
            <v>990</v>
          </cell>
          <cell r="D2176" t="str">
            <v>990099</v>
          </cell>
          <cell r="E2176" t="str">
            <v>حسابهاي انتظامي</v>
          </cell>
          <cell r="F2176" t="str">
            <v>اسناد تضميني دريافتي از كاركنان</v>
          </cell>
          <cell r="G2176" t="str">
            <v>300021</v>
          </cell>
          <cell r="H2176" t="str">
            <v>حسين کفشنوچي خياباني</v>
          </cell>
          <cell r="P2176" t="str">
            <v>999</v>
          </cell>
        </row>
        <row r="2177">
          <cell r="A2177">
            <v>9999</v>
          </cell>
          <cell r="B2177" t="str">
            <v>990099300993</v>
          </cell>
          <cell r="C2177" t="str">
            <v>990</v>
          </cell>
          <cell r="D2177" t="str">
            <v>990099</v>
          </cell>
          <cell r="E2177" t="str">
            <v>حسابهاي انتظامي</v>
          </cell>
          <cell r="F2177" t="str">
            <v>اسناد تضميني دريافتي از كاركنان</v>
          </cell>
          <cell r="G2177" t="str">
            <v>300993</v>
          </cell>
          <cell r="H2177" t="str">
            <v>محمود آسيابلر</v>
          </cell>
          <cell r="P2177" t="str">
            <v>999</v>
          </cell>
        </row>
        <row r="2178">
          <cell r="A2178">
            <v>9999</v>
          </cell>
          <cell r="B2178" t="str">
            <v>990099300125</v>
          </cell>
          <cell r="C2178" t="str">
            <v>990</v>
          </cell>
          <cell r="D2178" t="str">
            <v>990099</v>
          </cell>
          <cell r="E2178" t="str">
            <v>حسابهاي انتظامي</v>
          </cell>
          <cell r="F2178" t="str">
            <v>اسناد تضميني دريافتي از كاركنان</v>
          </cell>
          <cell r="G2178" t="str">
            <v>300125</v>
          </cell>
          <cell r="H2178" t="str">
            <v>سلطاني حسين</v>
          </cell>
          <cell r="P2178" t="str">
            <v>999</v>
          </cell>
        </row>
        <row r="2179">
          <cell r="A2179">
            <v>9999</v>
          </cell>
          <cell r="B2179" t="str">
            <v>990099300263</v>
          </cell>
          <cell r="C2179" t="str">
            <v>990</v>
          </cell>
          <cell r="D2179" t="str">
            <v>990099</v>
          </cell>
          <cell r="E2179" t="str">
            <v>حسابهاي انتظامي</v>
          </cell>
          <cell r="F2179" t="str">
            <v>اسناد تضميني دريافتي از كاركنان</v>
          </cell>
          <cell r="G2179" t="str">
            <v>300263</v>
          </cell>
          <cell r="H2179" t="str">
            <v>خدائي محمودي رضا</v>
          </cell>
          <cell r="P2179" t="str">
            <v>999</v>
          </cell>
        </row>
        <row r="2180">
          <cell r="A2180">
            <v>9999</v>
          </cell>
          <cell r="B2180" t="str">
            <v>990099300265</v>
          </cell>
          <cell r="C2180" t="str">
            <v>990</v>
          </cell>
          <cell r="D2180" t="str">
            <v>990099</v>
          </cell>
          <cell r="E2180" t="str">
            <v>حسابهاي انتظامي</v>
          </cell>
          <cell r="F2180" t="str">
            <v>اسناد تضميني دريافتي از كاركنان</v>
          </cell>
          <cell r="G2180" t="str">
            <v>300265</v>
          </cell>
          <cell r="H2180" t="str">
            <v>اورنگي حسن نژاد عادل</v>
          </cell>
          <cell r="P2180" t="str">
            <v>999</v>
          </cell>
        </row>
        <row r="2181">
          <cell r="A2181">
            <v>9999</v>
          </cell>
          <cell r="B2181" t="str">
            <v>990099300077</v>
          </cell>
          <cell r="C2181" t="str">
            <v>990</v>
          </cell>
          <cell r="D2181" t="str">
            <v>990099</v>
          </cell>
          <cell r="E2181" t="str">
            <v>حسابهاي انتظامي</v>
          </cell>
          <cell r="F2181" t="str">
            <v>اسناد تضميني دريافتي از كاركنان</v>
          </cell>
          <cell r="G2181" t="str">
            <v>300077</v>
          </cell>
          <cell r="H2181" t="str">
            <v>واحديان وحيد</v>
          </cell>
          <cell r="P2181" t="str">
            <v>999</v>
          </cell>
        </row>
        <row r="2182">
          <cell r="A2182">
            <v>9999</v>
          </cell>
          <cell r="B2182" t="str">
            <v>990099300067</v>
          </cell>
          <cell r="C2182" t="str">
            <v>990</v>
          </cell>
          <cell r="D2182" t="str">
            <v>990099</v>
          </cell>
          <cell r="E2182" t="str">
            <v>حسابهاي انتظامي</v>
          </cell>
          <cell r="F2182" t="str">
            <v>اسناد تضميني دريافتي از كاركنان</v>
          </cell>
          <cell r="G2182" t="str">
            <v>300067</v>
          </cell>
          <cell r="H2182" t="str">
            <v>صباغي جديد حسن</v>
          </cell>
          <cell r="P2182" t="str">
            <v>999</v>
          </cell>
        </row>
        <row r="2183">
          <cell r="A2183">
            <v>9999</v>
          </cell>
          <cell r="B2183" t="str">
            <v>990099300160</v>
          </cell>
          <cell r="C2183" t="str">
            <v>990</v>
          </cell>
          <cell r="D2183" t="str">
            <v>990099</v>
          </cell>
          <cell r="E2183" t="str">
            <v>حسابهاي انتظامي</v>
          </cell>
          <cell r="F2183" t="str">
            <v>اسناد تضميني دريافتي از كاركنان</v>
          </cell>
          <cell r="G2183" t="str">
            <v>300160</v>
          </cell>
          <cell r="H2183" t="str">
            <v>عالم وحيد</v>
          </cell>
          <cell r="P2183" t="str">
            <v>999</v>
          </cell>
        </row>
        <row r="2184">
          <cell r="A2184">
            <v>9999</v>
          </cell>
          <cell r="B2184" t="str">
            <v>990099300047</v>
          </cell>
          <cell r="C2184" t="str">
            <v>990</v>
          </cell>
          <cell r="D2184" t="str">
            <v>990099</v>
          </cell>
          <cell r="E2184" t="str">
            <v>حسابهاي انتظامي</v>
          </cell>
          <cell r="F2184" t="str">
            <v>اسناد تضميني دريافتي از كاركنان</v>
          </cell>
          <cell r="G2184" t="str">
            <v>300047</v>
          </cell>
          <cell r="H2184" t="str">
            <v>محمد حسين فعال اسکوئي</v>
          </cell>
          <cell r="P2184" t="str">
            <v>999</v>
          </cell>
        </row>
        <row r="2185">
          <cell r="A2185">
            <v>9999</v>
          </cell>
          <cell r="B2185" t="str">
            <v>990099300994</v>
          </cell>
          <cell r="C2185" t="str">
            <v>990</v>
          </cell>
          <cell r="D2185" t="str">
            <v>990099</v>
          </cell>
          <cell r="E2185" t="str">
            <v>حسابهاي انتظامي</v>
          </cell>
          <cell r="F2185" t="str">
            <v>اسناد تضميني دريافتي از كاركنان</v>
          </cell>
          <cell r="G2185" t="str">
            <v>300994</v>
          </cell>
          <cell r="H2185" t="str">
            <v>كريم عليزاد پورسعيدي</v>
          </cell>
          <cell r="P2185" t="str">
            <v>999</v>
          </cell>
        </row>
        <row r="2186">
          <cell r="A2186">
            <v>9999</v>
          </cell>
          <cell r="B2186" t="str">
            <v>990099300145</v>
          </cell>
          <cell r="C2186" t="str">
            <v>990</v>
          </cell>
          <cell r="D2186" t="str">
            <v>990099</v>
          </cell>
          <cell r="E2186" t="str">
            <v>حسابهاي انتظامي</v>
          </cell>
          <cell r="F2186" t="str">
            <v>اسناد تضميني دريافتي از كاركنان</v>
          </cell>
          <cell r="G2186" t="str">
            <v>300145</v>
          </cell>
          <cell r="H2186" t="str">
            <v>طريقت نيا يعقوب</v>
          </cell>
          <cell r="P2186" t="str">
            <v>999</v>
          </cell>
        </row>
        <row r="2187">
          <cell r="A2187">
            <v>9999</v>
          </cell>
          <cell r="B2187" t="str">
            <v>990099300226</v>
          </cell>
          <cell r="C2187" t="str">
            <v>990</v>
          </cell>
          <cell r="D2187" t="str">
            <v>990099</v>
          </cell>
          <cell r="E2187" t="str">
            <v>حسابهاي انتظامي</v>
          </cell>
          <cell r="F2187" t="str">
            <v>اسناد تضميني دريافتي از كاركنان</v>
          </cell>
          <cell r="G2187" t="str">
            <v>300226</v>
          </cell>
          <cell r="H2187" t="str">
            <v>طاهباز هادي</v>
          </cell>
          <cell r="P2187" t="str">
            <v>999</v>
          </cell>
        </row>
        <row r="2188">
          <cell r="A2188">
            <v>9999</v>
          </cell>
          <cell r="B2188" t="str">
            <v>990099300006</v>
          </cell>
          <cell r="C2188" t="str">
            <v>990</v>
          </cell>
          <cell r="D2188" t="str">
            <v>990099</v>
          </cell>
          <cell r="E2188" t="str">
            <v>حسابهاي انتظامي</v>
          </cell>
          <cell r="F2188" t="str">
            <v>اسناد تضميني دريافتي از كاركنان</v>
          </cell>
          <cell r="G2188" t="str">
            <v>300006</v>
          </cell>
          <cell r="H2188" t="str">
            <v>حميد طباطبائي رئيسي</v>
          </cell>
          <cell r="P2188" t="str">
            <v>999</v>
          </cell>
        </row>
        <row r="2189">
          <cell r="A2189">
            <v>9999</v>
          </cell>
          <cell r="B2189" t="str">
            <v>990099300078</v>
          </cell>
          <cell r="C2189" t="str">
            <v>990</v>
          </cell>
          <cell r="D2189" t="str">
            <v>990099</v>
          </cell>
          <cell r="E2189" t="str">
            <v>حسابهاي انتظامي</v>
          </cell>
          <cell r="F2189" t="str">
            <v>اسناد تضميني دريافتي از كاركنان</v>
          </cell>
          <cell r="G2189" t="str">
            <v>300078</v>
          </cell>
          <cell r="H2189" t="str">
            <v>رويا نوراني زنوز</v>
          </cell>
          <cell r="P2189" t="str">
            <v>999</v>
          </cell>
        </row>
        <row r="2190">
          <cell r="A2190">
            <v>9999</v>
          </cell>
          <cell r="B2190" t="str">
            <v>990099300113</v>
          </cell>
          <cell r="C2190" t="str">
            <v>990</v>
          </cell>
          <cell r="D2190" t="str">
            <v>990099</v>
          </cell>
          <cell r="E2190" t="str">
            <v>حسابهاي انتظامي</v>
          </cell>
          <cell r="F2190" t="str">
            <v>اسناد تضميني دريافتي از كاركنان</v>
          </cell>
          <cell r="G2190" t="str">
            <v>300113</v>
          </cell>
          <cell r="H2190" t="str">
            <v>باغباني خضرلو منوچهر</v>
          </cell>
          <cell r="P2190" t="str">
            <v>999</v>
          </cell>
        </row>
        <row r="2191">
          <cell r="A2191">
            <v>9999</v>
          </cell>
          <cell r="B2191" t="str">
            <v>990099300234</v>
          </cell>
          <cell r="C2191" t="str">
            <v>990</v>
          </cell>
          <cell r="D2191" t="str">
            <v>990099</v>
          </cell>
          <cell r="E2191" t="str">
            <v>حسابهاي انتظامي</v>
          </cell>
          <cell r="F2191" t="str">
            <v>اسناد تضميني دريافتي از كاركنان</v>
          </cell>
          <cell r="G2191" t="str">
            <v>300234</v>
          </cell>
          <cell r="H2191" t="str">
            <v>عبداله ميرشكارلو عليرضا</v>
          </cell>
          <cell r="P2191" t="str">
            <v>999</v>
          </cell>
        </row>
        <row r="2192">
          <cell r="A2192">
            <v>9999</v>
          </cell>
          <cell r="B2192" t="str">
            <v>990099300107</v>
          </cell>
          <cell r="C2192" t="str">
            <v>990</v>
          </cell>
          <cell r="D2192" t="str">
            <v>990099</v>
          </cell>
          <cell r="E2192" t="str">
            <v>حسابهاي انتظامي</v>
          </cell>
          <cell r="F2192" t="str">
            <v>اسناد تضميني دريافتي از كاركنان</v>
          </cell>
          <cell r="G2192" t="str">
            <v>300107</v>
          </cell>
          <cell r="H2192" t="str">
            <v>روحي مهر سياوش</v>
          </cell>
          <cell r="P2192" t="str">
            <v>999</v>
          </cell>
        </row>
        <row r="2193">
          <cell r="A2193">
            <v>9999</v>
          </cell>
          <cell r="B2193" t="str">
            <v>990099300055</v>
          </cell>
          <cell r="C2193" t="str">
            <v>990</v>
          </cell>
          <cell r="D2193" t="str">
            <v>990099</v>
          </cell>
          <cell r="E2193" t="str">
            <v>حسابهاي انتظامي</v>
          </cell>
          <cell r="F2193" t="str">
            <v>اسناد تضميني دريافتي از كاركنان</v>
          </cell>
          <cell r="G2193" t="str">
            <v>300055</v>
          </cell>
          <cell r="H2193" t="str">
            <v>نبوي علمداري شاپور</v>
          </cell>
          <cell r="P2193" t="str">
            <v>999</v>
          </cell>
        </row>
        <row r="2194">
          <cell r="A2194">
            <v>9999</v>
          </cell>
          <cell r="B2194" t="str">
            <v>990099300134</v>
          </cell>
          <cell r="C2194" t="str">
            <v>990</v>
          </cell>
          <cell r="D2194" t="str">
            <v>990099</v>
          </cell>
          <cell r="E2194" t="str">
            <v>حسابهاي انتظامي</v>
          </cell>
          <cell r="F2194" t="str">
            <v>اسناد تضميني دريافتي از كاركنان</v>
          </cell>
          <cell r="G2194" t="str">
            <v>300134</v>
          </cell>
          <cell r="H2194" t="str">
            <v>نكوئي فائق</v>
          </cell>
          <cell r="P2194" t="str">
            <v>999</v>
          </cell>
        </row>
        <row r="2195">
          <cell r="A2195">
            <v>9999</v>
          </cell>
          <cell r="B2195" t="str">
            <v>990099300149</v>
          </cell>
          <cell r="C2195" t="str">
            <v>990</v>
          </cell>
          <cell r="D2195" t="str">
            <v>990099</v>
          </cell>
          <cell r="E2195" t="str">
            <v>حسابهاي انتظامي</v>
          </cell>
          <cell r="F2195" t="str">
            <v>اسناد تضميني دريافتي از كاركنان</v>
          </cell>
          <cell r="G2195" t="str">
            <v>300149</v>
          </cell>
          <cell r="H2195" t="str">
            <v>مردان پور دامن آباد خسرو</v>
          </cell>
          <cell r="P2195" t="str">
            <v>999</v>
          </cell>
        </row>
        <row r="2196">
          <cell r="A2196">
            <v>9999</v>
          </cell>
          <cell r="B2196" t="str">
            <v>990099300209</v>
          </cell>
          <cell r="C2196" t="str">
            <v>990</v>
          </cell>
          <cell r="D2196" t="str">
            <v>990099</v>
          </cell>
          <cell r="E2196" t="str">
            <v>حسابهاي انتظامي</v>
          </cell>
          <cell r="F2196" t="str">
            <v>اسناد تضميني دريافتي از كاركنان</v>
          </cell>
          <cell r="G2196" t="str">
            <v>300209</v>
          </cell>
          <cell r="H2196" t="str">
            <v>علي اکبر موثقي</v>
          </cell>
          <cell r="P2196" t="str">
            <v>999</v>
          </cell>
        </row>
        <row r="2197">
          <cell r="A2197">
            <v>9999</v>
          </cell>
          <cell r="B2197" t="str">
            <v>990099300991</v>
          </cell>
          <cell r="C2197" t="str">
            <v>990</v>
          </cell>
          <cell r="D2197" t="str">
            <v>990099</v>
          </cell>
          <cell r="E2197" t="str">
            <v>حسابهاي انتظامي</v>
          </cell>
          <cell r="F2197" t="str">
            <v>اسناد تضميني دريافتي از كاركنان</v>
          </cell>
          <cell r="G2197" t="str">
            <v>300991</v>
          </cell>
          <cell r="H2197" t="str">
            <v>سعيد زارعي چايکندي</v>
          </cell>
          <cell r="P2197" t="str">
            <v>999</v>
          </cell>
        </row>
        <row r="2198">
          <cell r="A2198">
            <v>9999</v>
          </cell>
          <cell r="B2198" t="str">
            <v>990099300081</v>
          </cell>
          <cell r="C2198" t="str">
            <v>990</v>
          </cell>
          <cell r="D2198" t="str">
            <v>990099</v>
          </cell>
          <cell r="E2198" t="str">
            <v>حسابهاي انتظامي</v>
          </cell>
          <cell r="F2198" t="str">
            <v>اسناد تضميني دريافتي از كاركنان</v>
          </cell>
          <cell r="G2198" t="str">
            <v>300081</v>
          </cell>
          <cell r="H2198" t="str">
            <v>بهاري قراجه مرادعلي</v>
          </cell>
          <cell r="P2198" t="str">
            <v>999</v>
          </cell>
        </row>
        <row r="2199">
          <cell r="A2199">
            <v>9999</v>
          </cell>
          <cell r="B2199" t="str">
            <v>990099300094</v>
          </cell>
          <cell r="C2199" t="str">
            <v>990</v>
          </cell>
          <cell r="D2199" t="str">
            <v>990099</v>
          </cell>
          <cell r="E2199" t="str">
            <v>حسابهاي انتظامي</v>
          </cell>
          <cell r="F2199" t="str">
            <v>اسناد تضميني دريافتي از كاركنان</v>
          </cell>
          <cell r="G2199" t="str">
            <v>300094</v>
          </cell>
          <cell r="H2199" t="str">
            <v>محمود شريعتي مهرداد</v>
          </cell>
          <cell r="P2199" t="str">
            <v>999</v>
          </cell>
        </row>
        <row r="2200">
          <cell r="A2200">
            <v>9999</v>
          </cell>
          <cell r="B2200" t="str">
            <v>990099300060</v>
          </cell>
          <cell r="C2200" t="str">
            <v>990</v>
          </cell>
          <cell r="D2200" t="str">
            <v>990099</v>
          </cell>
          <cell r="E2200" t="str">
            <v>حسابهاي انتظامي</v>
          </cell>
          <cell r="F2200" t="str">
            <v>اسناد تضميني دريافتي از كاركنان</v>
          </cell>
          <cell r="G2200" t="str">
            <v>300060</v>
          </cell>
          <cell r="H2200" t="str">
            <v>بخشي حكمعلي</v>
          </cell>
          <cell r="P2200" t="str">
            <v>999</v>
          </cell>
        </row>
        <row r="2201">
          <cell r="A2201">
            <v>9999</v>
          </cell>
          <cell r="B2201" t="str">
            <v>990099300189</v>
          </cell>
          <cell r="C2201" t="str">
            <v>990</v>
          </cell>
          <cell r="D2201" t="str">
            <v>990099</v>
          </cell>
          <cell r="E2201" t="str">
            <v>حسابهاي انتظامي</v>
          </cell>
          <cell r="F2201" t="str">
            <v>اسناد تضميني دريافتي از كاركنان</v>
          </cell>
          <cell r="G2201" t="str">
            <v>300189</v>
          </cell>
          <cell r="H2201" t="str">
            <v>داناي يوسف</v>
          </cell>
          <cell r="P2201" t="str">
            <v>999</v>
          </cell>
        </row>
        <row r="2202">
          <cell r="A2202">
            <v>9999</v>
          </cell>
          <cell r="B2202" t="str">
            <v>990099300200</v>
          </cell>
          <cell r="C2202" t="str">
            <v>990</v>
          </cell>
          <cell r="D2202" t="str">
            <v>990099</v>
          </cell>
          <cell r="E2202" t="str">
            <v>حسابهاي انتظامي</v>
          </cell>
          <cell r="F2202" t="str">
            <v>اسناد تضميني دريافتي از كاركنان</v>
          </cell>
          <cell r="G2202" t="str">
            <v>300200</v>
          </cell>
          <cell r="H2202" t="str">
            <v>محمد كريمي حامد</v>
          </cell>
          <cell r="P2202" t="str">
            <v>999</v>
          </cell>
        </row>
        <row r="2203">
          <cell r="A2203">
            <v>9999</v>
          </cell>
          <cell r="B2203" t="str">
            <v>990099300254</v>
          </cell>
          <cell r="C2203" t="str">
            <v>990</v>
          </cell>
          <cell r="D2203" t="str">
            <v>990099</v>
          </cell>
          <cell r="E2203" t="str">
            <v>حسابهاي انتظامي</v>
          </cell>
          <cell r="F2203" t="str">
            <v>اسناد تضميني دريافتي از كاركنان</v>
          </cell>
          <cell r="G2203" t="str">
            <v>300254</v>
          </cell>
          <cell r="H2203" t="str">
            <v>زمانلو مهدي</v>
          </cell>
          <cell r="P2203" t="str">
            <v>999</v>
          </cell>
        </row>
        <row r="2204">
          <cell r="A2204">
            <v>9999</v>
          </cell>
          <cell r="B2204" t="str">
            <v>990099300274</v>
          </cell>
          <cell r="C2204" t="str">
            <v>990</v>
          </cell>
          <cell r="D2204" t="str">
            <v>990099</v>
          </cell>
          <cell r="E2204" t="str">
            <v>حسابهاي انتظامي</v>
          </cell>
          <cell r="F2204" t="str">
            <v>اسناد تضميني دريافتي از كاركنان</v>
          </cell>
          <cell r="G2204" t="str">
            <v>300274</v>
          </cell>
          <cell r="H2204" t="str">
            <v>مومني ميرمسعود</v>
          </cell>
          <cell r="P2204" t="str">
            <v>999</v>
          </cell>
        </row>
        <row r="2205">
          <cell r="A2205">
            <v>9999</v>
          </cell>
          <cell r="B2205" t="str">
            <v>990099300306</v>
          </cell>
          <cell r="C2205" t="str">
            <v>990</v>
          </cell>
          <cell r="D2205" t="str">
            <v>990099</v>
          </cell>
          <cell r="E2205" t="str">
            <v>حسابهاي انتظامي</v>
          </cell>
          <cell r="F2205" t="str">
            <v>اسناد تضميني دريافتي از كاركنان</v>
          </cell>
          <cell r="G2205" t="str">
            <v>300306</v>
          </cell>
          <cell r="H2205" t="str">
            <v>نوري بهروز</v>
          </cell>
          <cell r="P2205" t="str">
            <v>999</v>
          </cell>
        </row>
        <row r="2206">
          <cell r="A2206">
            <v>9999</v>
          </cell>
          <cell r="B2206" t="str">
            <v>990099300116</v>
          </cell>
          <cell r="C2206" t="str">
            <v>990</v>
          </cell>
          <cell r="D2206" t="str">
            <v>990099</v>
          </cell>
          <cell r="E2206" t="str">
            <v>حسابهاي انتظامي</v>
          </cell>
          <cell r="F2206" t="str">
            <v>اسناد تضميني دريافتي از كاركنان</v>
          </cell>
          <cell r="G2206" t="str">
            <v>300116</v>
          </cell>
          <cell r="H2206" t="str">
            <v>شهاب زاده حسين</v>
          </cell>
          <cell r="P2206" t="str">
            <v>999</v>
          </cell>
        </row>
        <row r="2207">
          <cell r="A2207">
            <v>9999</v>
          </cell>
          <cell r="B2207" t="str">
            <v>990099300135</v>
          </cell>
          <cell r="C2207" t="str">
            <v>990</v>
          </cell>
          <cell r="D2207" t="str">
            <v>990099</v>
          </cell>
          <cell r="E2207" t="str">
            <v>حسابهاي انتظامي</v>
          </cell>
          <cell r="F2207" t="str">
            <v>اسناد تضميني دريافتي از كاركنان</v>
          </cell>
          <cell r="G2207" t="str">
            <v>300135</v>
          </cell>
          <cell r="H2207" t="str">
            <v>سيفي ديزناب ابراهيم</v>
          </cell>
          <cell r="P2207" t="str">
            <v>999</v>
          </cell>
        </row>
        <row r="2208">
          <cell r="A2208">
            <v>9999</v>
          </cell>
          <cell r="B2208" t="str">
            <v>990099300151</v>
          </cell>
          <cell r="C2208" t="str">
            <v>990</v>
          </cell>
          <cell r="D2208" t="str">
            <v>990099</v>
          </cell>
          <cell r="E2208" t="str">
            <v>حسابهاي انتظامي</v>
          </cell>
          <cell r="F2208" t="str">
            <v>اسناد تضميني دريافتي از كاركنان</v>
          </cell>
          <cell r="G2208" t="str">
            <v>300151</v>
          </cell>
          <cell r="H2208" t="str">
            <v>امجدي رحيم</v>
          </cell>
          <cell r="P2208" t="str">
            <v>999</v>
          </cell>
        </row>
        <row r="2209">
          <cell r="A2209">
            <v>9999</v>
          </cell>
          <cell r="B2209" t="str">
            <v>990099300126</v>
          </cell>
          <cell r="C2209" t="str">
            <v>990</v>
          </cell>
          <cell r="D2209" t="str">
            <v>990099</v>
          </cell>
          <cell r="E2209" t="str">
            <v>حسابهاي انتظامي</v>
          </cell>
          <cell r="F2209" t="str">
            <v>اسناد تضميني دريافتي از كاركنان</v>
          </cell>
          <cell r="G2209" t="str">
            <v>300126</v>
          </cell>
          <cell r="H2209" t="str">
            <v>جهاني رحيم</v>
          </cell>
          <cell r="P2209" t="str">
            <v>999</v>
          </cell>
        </row>
        <row r="2210">
          <cell r="A2210">
            <v>9999</v>
          </cell>
          <cell r="B2210" t="str">
            <v>990099300156</v>
          </cell>
          <cell r="C2210" t="str">
            <v>990</v>
          </cell>
          <cell r="D2210" t="str">
            <v>990099</v>
          </cell>
          <cell r="E2210" t="str">
            <v>حسابهاي انتظامي</v>
          </cell>
          <cell r="F2210" t="str">
            <v>اسناد تضميني دريافتي از كاركنان</v>
          </cell>
          <cell r="G2210" t="str">
            <v>300156</v>
          </cell>
          <cell r="H2210" t="str">
            <v>حسينيان سيروس</v>
          </cell>
          <cell r="P2210" t="str">
            <v>999</v>
          </cell>
        </row>
        <row r="2211">
          <cell r="A2211">
            <v>9999</v>
          </cell>
          <cell r="B2211" t="str">
            <v>990099300058</v>
          </cell>
          <cell r="C2211" t="str">
            <v>990</v>
          </cell>
          <cell r="D2211" t="str">
            <v>990099</v>
          </cell>
          <cell r="E2211" t="str">
            <v>حسابهاي انتظامي</v>
          </cell>
          <cell r="F2211" t="str">
            <v>اسناد تضميني دريافتي از كاركنان</v>
          </cell>
          <cell r="G2211" t="str">
            <v>300058</v>
          </cell>
          <cell r="H2211" t="str">
            <v>علي فريد جعفريان</v>
          </cell>
          <cell r="P2211" t="str">
            <v>999</v>
          </cell>
        </row>
        <row r="2212">
          <cell r="A2212">
            <v>9999</v>
          </cell>
          <cell r="B2212" t="str">
            <v>990099300071</v>
          </cell>
          <cell r="C2212" t="str">
            <v>990</v>
          </cell>
          <cell r="D2212" t="str">
            <v>990099</v>
          </cell>
          <cell r="E2212" t="str">
            <v>حسابهاي انتظامي</v>
          </cell>
          <cell r="F2212" t="str">
            <v>اسناد تضميني دريافتي از كاركنان</v>
          </cell>
          <cell r="G2212" t="str">
            <v>300071</v>
          </cell>
          <cell r="H2212" t="str">
            <v>ضياء سرابي اكبر</v>
          </cell>
          <cell r="P2212" t="str">
            <v>999</v>
          </cell>
        </row>
        <row r="2213">
          <cell r="A2213">
            <v>9999</v>
          </cell>
          <cell r="B2213" t="str">
            <v>990099300169</v>
          </cell>
          <cell r="C2213" t="str">
            <v>990</v>
          </cell>
          <cell r="D2213" t="str">
            <v>990099</v>
          </cell>
          <cell r="E2213" t="str">
            <v>حسابهاي انتظامي</v>
          </cell>
          <cell r="F2213" t="str">
            <v>اسناد تضميني دريافتي از كاركنان</v>
          </cell>
          <cell r="G2213" t="str">
            <v>300169</v>
          </cell>
          <cell r="H2213" t="str">
            <v>منظر خسروشاهي اميرعلي</v>
          </cell>
          <cell r="P2213" t="str">
            <v>999</v>
          </cell>
        </row>
        <row r="2214">
          <cell r="A2214">
            <v>9999</v>
          </cell>
          <cell r="B2214" t="str">
            <v>990099300264</v>
          </cell>
          <cell r="C2214" t="str">
            <v>990</v>
          </cell>
          <cell r="D2214" t="str">
            <v>990099</v>
          </cell>
          <cell r="E2214" t="str">
            <v>حسابهاي انتظامي</v>
          </cell>
          <cell r="F2214" t="str">
            <v>اسناد تضميني دريافتي از كاركنان</v>
          </cell>
          <cell r="G2214" t="str">
            <v>300264</v>
          </cell>
          <cell r="H2214" t="str">
            <v>جليل پور صابرجوي حسين</v>
          </cell>
          <cell r="P2214" t="str">
            <v>999</v>
          </cell>
        </row>
        <row r="2215">
          <cell r="A2215">
            <v>9999</v>
          </cell>
          <cell r="B2215" t="str">
            <v>990099300096</v>
          </cell>
          <cell r="C2215" t="str">
            <v>990</v>
          </cell>
          <cell r="D2215" t="str">
            <v>990099</v>
          </cell>
          <cell r="E2215" t="str">
            <v>حسابهاي انتظامي</v>
          </cell>
          <cell r="F2215" t="str">
            <v>اسناد تضميني دريافتي از كاركنان</v>
          </cell>
          <cell r="G2215" t="str">
            <v>300096</v>
          </cell>
          <cell r="H2215" t="str">
            <v>امتحاني علي اكبر</v>
          </cell>
          <cell r="P2215" t="str">
            <v>999</v>
          </cell>
        </row>
        <row r="2216">
          <cell r="A2216">
            <v>9999</v>
          </cell>
          <cell r="B2216" t="str">
            <v>990099300054</v>
          </cell>
          <cell r="C2216" t="str">
            <v>990</v>
          </cell>
          <cell r="D2216" t="str">
            <v>990099</v>
          </cell>
          <cell r="E2216" t="str">
            <v>حسابهاي انتظامي</v>
          </cell>
          <cell r="F2216" t="str">
            <v>اسناد تضميني دريافتي از كاركنان</v>
          </cell>
          <cell r="G2216" t="str">
            <v>300054</v>
          </cell>
          <cell r="H2216" t="str">
            <v>اميرحقيان يعقوب</v>
          </cell>
          <cell r="P2216" t="str">
            <v>999</v>
          </cell>
        </row>
        <row r="2217">
          <cell r="A2217">
            <v>9999</v>
          </cell>
          <cell r="B2217" t="str">
            <v>990099300139</v>
          </cell>
          <cell r="C2217" t="str">
            <v>990</v>
          </cell>
          <cell r="D2217" t="str">
            <v>990099</v>
          </cell>
          <cell r="E2217" t="str">
            <v>حسابهاي انتظامي</v>
          </cell>
          <cell r="F2217" t="str">
            <v>اسناد تضميني دريافتي از كاركنان</v>
          </cell>
          <cell r="G2217" t="str">
            <v>300139</v>
          </cell>
          <cell r="H2217" t="str">
            <v>هادي قشلاق محمد</v>
          </cell>
          <cell r="P2217" t="str">
            <v>999</v>
          </cell>
        </row>
        <row r="2218">
          <cell r="A2218">
            <v>9999</v>
          </cell>
          <cell r="B2218" t="str">
            <v>990099300144</v>
          </cell>
          <cell r="C2218" t="str">
            <v>990</v>
          </cell>
          <cell r="D2218" t="str">
            <v>990099</v>
          </cell>
          <cell r="E2218" t="str">
            <v>حسابهاي انتظامي</v>
          </cell>
          <cell r="F2218" t="str">
            <v>اسناد تضميني دريافتي از كاركنان</v>
          </cell>
          <cell r="G2218" t="str">
            <v>300144</v>
          </cell>
          <cell r="H2218" t="str">
            <v>آقائي كومله نادر</v>
          </cell>
          <cell r="P2218" t="str">
            <v>999</v>
          </cell>
        </row>
        <row r="2219">
          <cell r="A2219">
            <v>9999</v>
          </cell>
          <cell r="B2219" t="str">
            <v>990099300119</v>
          </cell>
          <cell r="C2219" t="str">
            <v>990</v>
          </cell>
          <cell r="D2219" t="str">
            <v>990099</v>
          </cell>
          <cell r="E2219" t="str">
            <v>حسابهاي انتظامي</v>
          </cell>
          <cell r="F2219" t="str">
            <v>اسناد تضميني دريافتي از كاركنان</v>
          </cell>
          <cell r="G2219" t="str">
            <v>300119</v>
          </cell>
          <cell r="H2219" t="str">
            <v>رستم پور مشكنبر حسن</v>
          </cell>
          <cell r="P2219" t="str">
            <v>999</v>
          </cell>
        </row>
        <row r="2220">
          <cell r="A2220">
            <v>9999</v>
          </cell>
          <cell r="B2220" t="str">
            <v>990099300029</v>
          </cell>
          <cell r="C2220" t="str">
            <v>990</v>
          </cell>
          <cell r="D2220" t="str">
            <v>990099</v>
          </cell>
          <cell r="E2220" t="str">
            <v>حسابهاي انتظامي</v>
          </cell>
          <cell r="F2220" t="str">
            <v>اسناد تضميني دريافتي از كاركنان</v>
          </cell>
          <cell r="G2220" t="str">
            <v>300029</v>
          </cell>
          <cell r="H2220" t="str">
            <v>فلاحي اميد علي</v>
          </cell>
          <cell r="P2220" t="str">
            <v>999</v>
          </cell>
        </row>
        <row r="2221">
          <cell r="A2221">
            <v>9999</v>
          </cell>
          <cell r="B2221" t="str">
            <v>990099300075</v>
          </cell>
          <cell r="C2221" t="str">
            <v>990</v>
          </cell>
          <cell r="D2221" t="str">
            <v>990099</v>
          </cell>
          <cell r="E2221" t="str">
            <v>حسابهاي انتظامي</v>
          </cell>
          <cell r="F2221" t="str">
            <v>اسناد تضميني دريافتي از كاركنان</v>
          </cell>
          <cell r="G2221" t="str">
            <v>300075</v>
          </cell>
          <cell r="H2221" t="str">
            <v>نظامي سقين سرا يوسف</v>
          </cell>
          <cell r="P2221" t="str">
            <v>999</v>
          </cell>
        </row>
        <row r="2222">
          <cell r="A2222">
            <v>9999</v>
          </cell>
          <cell r="B2222" t="str">
            <v>990099300227</v>
          </cell>
          <cell r="C2222" t="str">
            <v>990</v>
          </cell>
          <cell r="D2222" t="str">
            <v>990099</v>
          </cell>
          <cell r="E2222" t="str">
            <v>حسابهاي انتظامي</v>
          </cell>
          <cell r="F2222" t="str">
            <v>اسناد تضميني دريافتي از كاركنان</v>
          </cell>
          <cell r="G2222" t="str">
            <v>300227</v>
          </cell>
          <cell r="H2222" t="str">
            <v>فربد مصافي</v>
          </cell>
          <cell r="P2222" t="str">
            <v>999</v>
          </cell>
        </row>
        <row r="2223">
          <cell r="A2223">
            <v>9999</v>
          </cell>
          <cell r="B2223" t="str">
            <v>990099300027</v>
          </cell>
          <cell r="C2223" t="str">
            <v>990</v>
          </cell>
          <cell r="D2223" t="str">
            <v>990099</v>
          </cell>
          <cell r="E2223" t="str">
            <v>حسابهاي انتظامي</v>
          </cell>
          <cell r="F2223" t="str">
            <v>اسناد تضميني دريافتي از كاركنان</v>
          </cell>
          <cell r="G2223" t="str">
            <v>300027</v>
          </cell>
          <cell r="H2223" t="str">
            <v>سيد جعفر ديبازر حسيني</v>
          </cell>
          <cell r="P2223" t="str">
            <v>999</v>
          </cell>
        </row>
        <row r="2224">
          <cell r="A2224">
            <v>9999</v>
          </cell>
          <cell r="B2224" t="str">
            <v>990099300088</v>
          </cell>
          <cell r="C2224" t="str">
            <v>990</v>
          </cell>
          <cell r="D2224" t="str">
            <v>990099</v>
          </cell>
          <cell r="E2224" t="str">
            <v>حسابهاي انتظامي</v>
          </cell>
          <cell r="F2224" t="str">
            <v>اسناد تضميني دريافتي از كاركنان</v>
          </cell>
          <cell r="G2224" t="str">
            <v>300088</v>
          </cell>
          <cell r="H2224" t="str">
            <v>فرشباف شترباني مرتضي</v>
          </cell>
          <cell r="P2224" t="str">
            <v>999</v>
          </cell>
        </row>
        <row r="2225">
          <cell r="A2225">
            <v>9999</v>
          </cell>
          <cell r="B2225" t="str">
            <v>990099300101</v>
          </cell>
          <cell r="C2225" t="str">
            <v>990</v>
          </cell>
          <cell r="D2225" t="str">
            <v>990099</v>
          </cell>
          <cell r="E2225" t="str">
            <v>حسابهاي انتظامي</v>
          </cell>
          <cell r="F2225" t="str">
            <v>اسناد تضميني دريافتي از كاركنان</v>
          </cell>
          <cell r="G2225" t="str">
            <v>300101</v>
          </cell>
          <cell r="H2225" t="str">
            <v>شكري جليل</v>
          </cell>
          <cell r="P2225" t="str">
            <v>999</v>
          </cell>
        </row>
        <row r="2226">
          <cell r="A2226">
            <v>9999</v>
          </cell>
          <cell r="B2226" t="str">
            <v>990099300085</v>
          </cell>
          <cell r="C2226" t="str">
            <v>990</v>
          </cell>
          <cell r="D2226" t="str">
            <v>990099</v>
          </cell>
          <cell r="E2226" t="str">
            <v>حسابهاي انتظامي</v>
          </cell>
          <cell r="F2226" t="str">
            <v>اسناد تضميني دريافتي از كاركنان</v>
          </cell>
          <cell r="G2226" t="str">
            <v>300085</v>
          </cell>
          <cell r="H2226" t="str">
            <v>جبارپور يوسف</v>
          </cell>
          <cell r="P2226" t="str">
            <v>999</v>
          </cell>
        </row>
        <row r="2227">
          <cell r="A2227">
            <v>9999</v>
          </cell>
          <cell r="B2227" t="str">
            <v>990099300080</v>
          </cell>
          <cell r="C2227" t="str">
            <v>990</v>
          </cell>
          <cell r="D2227" t="str">
            <v>990099</v>
          </cell>
          <cell r="E2227" t="str">
            <v>حسابهاي انتظامي</v>
          </cell>
          <cell r="F2227" t="str">
            <v>اسناد تضميني دريافتي از كاركنان</v>
          </cell>
          <cell r="G2227" t="str">
            <v>300080</v>
          </cell>
          <cell r="H2227" t="str">
            <v>ابراهيمي مهر آور رحيم</v>
          </cell>
          <cell r="P2227" t="str">
            <v>999</v>
          </cell>
        </row>
        <row r="2228">
          <cell r="A2228">
            <v>9999</v>
          </cell>
          <cell r="B2228" t="str">
            <v>990099300237</v>
          </cell>
          <cell r="C2228" t="str">
            <v>990</v>
          </cell>
          <cell r="D2228" t="str">
            <v>990099</v>
          </cell>
          <cell r="E2228" t="str">
            <v>حسابهاي انتظامي</v>
          </cell>
          <cell r="F2228" t="str">
            <v>اسناد تضميني دريافتي از كاركنان</v>
          </cell>
          <cell r="G2228" t="str">
            <v>300237</v>
          </cell>
          <cell r="H2228" t="str">
            <v>رمضاني فريد مريم</v>
          </cell>
          <cell r="P2228" t="str">
            <v>999</v>
          </cell>
        </row>
        <row r="2229">
          <cell r="A2229">
            <v>9999</v>
          </cell>
          <cell r="B2229" t="str">
            <v>990099300257</v>
          </cell>
          <cell r="C2229" t="str">
            <v>990</v>
          </cell>
          <cell r="D2229" t="str">
            <v>990099</v>
          </cell>
          <cell r="E2229" t="str">
            <v>حسابهاي انتظامي</v>
          </cell>
          <cell r="F2229" t="str">
            <v>اسناد تضميني دريافتي از كاركنان</v>
          </cell>
          <cell r="G2229" t="str">
            <v>300257</v>
          </cell>
          <cell r="H2229" t="str">
            <v>برادران حسن زاده وحيد</v>
          </cell>
          <cell r="P2229" t="str">
            <v>999</v>
          </cell>
        </row>
        <row r="2230">
          <cell r="A2230">
            <v>9999</v>
          </cell>
          <cell r="B2230" t="str">
            <v>990099300288</v>
          </cell>
          <cell r="C2230" t="str">
            <v>990</v>
          </cell>
          <cell r="D2230" t="str">
            <v>990099</v>
          </cell>
          <cell r="E2230" t="str">
            <v>حسابهاي انتظامي</v>
          </cell>
          <cell r="F2230" t="str">
            <v>اسناد تضميني دريافتي از كاركنان</v>
          </cell>
          <cell r="G2230" t="str">
            <v>300288</v>
          </cell>
          <cell r="H2230" t="str">
            <v>حاتملو محمد</v>
          </cell>
          <cell r="P2230" t="str">
            <v>999</v>
          </cell>
        </row>
        <row r="2231">
          <cell r="A2231">
            <v>9999</v>
          </cell>
          <cell r="B2231" t="str">
            <v>990099300298</v>
          </cell>
          <cell r="C2231" t="str">
            <v>990</v>
          </cell>
          <cell r="D2231" t="str">
            <v>990099</v>
          </cell>
          <cell r="E2231" t="str">
            <v>حسابهاي انتظامي</v>
          </cell>
          <cell r="F2231" t="str">
            <v>اسناد تضميني دريافتي از كاركنان</v>
          </cell>
          <cell r="G2231" t="str">
            <v>300298</v>
          </cell>
          <cell r="H2231" t="str">
            <v>جبرئيلي اميد</v>
          </cell>
          <cell r="P2231" t="str">
            <v>999</v>
          </cell>
        </row>
        <row r="2232">
          <cell r="A2232">
            <v>9999</v>
          </cell>
          <cell r="B2232" t="str">
            <v>990099300303</v>
          </cell>
          <cell r="C2232" t="str">
            <v>990</v>
          </cell>
          <cell r="D2232" t="str">
            <v>990099</v>
          </cell>
          <cell r="E2232" t="str">
            <v>حسابهاي انتظامي</v>
          </cell>
          <cell r="F2232" t="str">
            <v>اسناد تضميني دريافتي از كاركنان</v>
          </cell>
          <cell r="G2232" t="str">
            <v>300303</v>
          </cell>
          <cell r="H2232" t="str">
            <v>جمال نيا ولي اله</v>
          </cell>
          <cell r="P2232" t="str">
            <v>999</v>
          </cell>
        </row>
        <row r="2233">
          <cell r="A2233">
            <v>9999</v>
          </cell>
          <cell r="B2233" t="str">
            <v>990099300183</v>
          </cell>
          <cell r="C2233" t="str">
            <v>990</v>
          </cell>
          <cell r="D2233" t="str">
            <v>990099</v>
          </cell>
          <cell r="E2233" t="str">
            <v>حسابهاي انتظامي</v>
          </cell>
          <cell r="F2233" t="str">
            <v>اسناد تضميني دريافتي از كاركنان</v>
          </cell>
          <cell r="G2233" t="str">
            <v>300183</v>
          </cell>
          <cell r="H2233" t="str">
            <v>سليماني رضا</v>
          </cell>
          <cell r="P2233" t="str">
            <v>999</v>
          </cell>
        </row>
        <row r="2234">
          <cell r="A2234">
            <v>9999</v>
          </cell>
          <cell r="B2234" t="str">
            <v>990099300102</v>
          </cell>
          <cell r="C2234" t="str">
            <v>990</v>
          </cell>
          <cell r="D2234" t="str">
            <v>990099</v>
          </cell>
          <cell r="E2234" t="str">
            <v>حسابهاي انتظامي</v>
          </cell>
          <cell r="F2234" t="str">
            <v>اسناد تضميني دريافتي از كاركنان</v>
          </cell>
          <cell r="G2234" t="str">
            <v>300102</v>
          </cell>
          <cell r="H2234" t="str">
            <v>صفري آذر جعفر</v>
          </cell>
          <cell r="P2234" t="str">
            <v>999</v>
          </cell>
        </row>
        <row r="2235">
          <cell r="A2235">
            <v>9999</v>
          </cell>
          <cell r="B2235" t="str">
            <v>990099300204</v>
          </cell>
          <cell r="C2235" t="str">
            <v>990</v>
          </cell>
          <cell r="D2235" t="str">
            <v>990099</v>
          </cell>
          <cell r="E2235" t="str">
            <v>حسابهاي انتظامي</v>
          </cell>
          <cell r="F2235" t="str">
            <v>اسناد تضميني دريافتي از كاركنان</v>
          </cell>
          <cell r="G2235" t="str">
            <v>300204</v>
          </cell>
          <cell r="H2235" t="str">
            <v>قازانچائي جواد</v>
          </cell>
          <cell r="P2235" t="str">
            <v>999</v>
          </cell>
        </row>
        <row r="2236">
          <cell r="A2236">
            <v>9999</v>
          </cell>
          <cell r="B2236" t="str">
            <v>990099300133</v>
          </cell>
          <cell r="C2236" t="str">
            <v>990</v>
          </cell>
          <cell r="D2236" t="str">
            <v>990099</v>
          </cell>
          <cell r="E2236" t="str">
            <v>حسابهاي انتظامي</v>
          </cell>
          <cell r="F2236" t="str">
            <v>اسناد تضميني دريافتي از كاركنان</v>
          </cell>
          <cell r="G2236" t="str">
            <v>300133</v>
          </cell>
          <cell r="H2236" t="str">
            <v>عليپور كمال</v>
          </cell>
          <cell r="P2236" t="str">
            <v>999</v>
          </cell>
        </row>
        <row r="2237">
          <cell r="A2237">
            <v>9999</v>
          </cell>
          <cell r="B2237" t="str">
            <v>990099300999</v>
          </cell>
          <cell r="C2237" t="str">
            <v>990</v>
          </cell>
          <cell r="D2237" t="str">
            <v>990099</v>
          </cell>
          <cell r="E2237" t="str">
            <v>حسابهاي انتظامي</v>
          </cell>
          <cell r="F2237" t="str">
            <v>اسناد تضميني دريافتي از كاركنان</v>
          </cell>
          <cell r="G2237" t="str">
            <v>300999</v>
          </cell>
          <cell r="H2237" t="str">
            <v>متفرقه و عمومي</v>
          </cell>
          <cell r="P2237" t="str">
            <v>999</v>
          </cell>
        </row>
        <row r="2238">
          <cell r="A2238">
            <v>9999</v>
          </cell>
          <cell r="B2238" t="str">
            <v>990099300300</v>
          </cell>
          <cell r="C2238" t="str">
            <v>990</v>
          </cell>
          <cell r="D2238" t="str">
            <v>990099</v>
          </cell>
          <cell r="E2238" t="str">
            <v>حسابهاي انتظامي</v>
          </cell>
          <cell r="F2238" t="str">
            <v>اسناد تضميني دريافتي از كاركنان</v>
          </cell>
          <cell r="G2238" t="str">
            <v>300300</v>
          </cell>
          <cell r="H2238" t="str">
            <v>مهراب فلاحي تاج</v>
          </cell>
          <cell r="P2238" t="str">
            <v>999</v>
          </cell>
        </row>
        <row r="2239">
          <cell r="A2239">
            <v>9999</v>
          </cell>
          <cell r="B2239" t="str">
            <v>990099300092</v>
          </cell>
          <cell r="C2239" t="str">
            <v>990</v>
          </cell>
          <cell r="D2239" t="str">
            <v>990099</v>
          </cell>
          <cell r="E2239" t="str">
            <v>حسابهاي انتظامي</v>
          </cell>
          <cell r="F2239" t="str">
            <v>اسناد تضميني دريافتي از كاركنان</v>
          </cell>
          <cell r="G2239" t="str">
            <v>300092</v>
          </cell>
          <cell r="H2239" t="str">
            <v>كولاب محمدحسين</v>
          </cell>
          <cell r="P2239" t="str">
            <v>999</v>
          </cell>
        </row>
        <row r="2240">
          <cell r="A2240">
            <v>9999</v>
          </cell>
          <cell r="B2240" t="str">
            <v>990099300247</v>
          </cell>
          <cell r="C2240" t="str">
            <v>990</v>
          </cell>
          <cell r="D2240" t="str">
            <v>990099</v>
          </cell>
          <cell r="E2240" t="str">
            <v>حسابهاي انتظامي</v>
          </cell>
          <cell r="F2240" t="str">
            <v>اسناد تضميني دريافتي از كاركنان</v>
          </cell>
          <cell r="G2240" t="str">
            <v>300247</v>
          </cell>
          <cell r="H2240" t="str">
            <v>حسن زاده علي بيك كندي مطلب</v>
          </cell>
          <cell r="P2240" t="str">
            <v>999</v>
          </cell>
        </row>
        <row r="2241">
          <cell r="A2241">
            <v>9999</v>
          </cell>
          <cell r="B2241" t="str">
            <v>990099300008</v>
          </cell>
          <cell r="C2241" t="str">
            <v>990</v>
          </cell>
          <cell r="D2241" t="str">
            <v>990099</v>
          </cell>
          <cell r="E2241" t="str">
            <v>حسابهاي انتظامي</v>
          </cell>
          <cell r="F2241" t="str">
            <v>اسناد تضميني دريافتي از كاركنان</v>
          </cell>
          <cell r="G2241" t="str">
            <v>300008</v>
          </cell>
          <cell r="H2241" t="str">
            <v>واحد ابراهيم</v>
          </cell>
          <cell r="P2241" t="str">
            <v>999</v>
          </cell>
        </row>
        <row r="2242">
          <cell r="A2242">
            <v>9999</v>
          </cell>
          <cell r="B2242" t="str">
            <v>990099300249</v>
          </cell>
          <cell r="C2242" t="str">
            <v>990</v>
          </cell>
          <cell r="D2242" t="str">
            <v>990099</v>
          </cell>
          <cell r="E2242" t="str">
            <v>حسابهاي انتظامي</v>
          </cell>
          <cell r="F2242" t="str">
            <v>اسناد تضميني دريافتي از كاركنان</v>
          </cell>
          <cell r="G2242" t="str">
            <v>300249</v>
          </cell>
          <cell r="H2242" t="str">
            <v>آقاداداش كرامتي داود</v>
          </cell>
          <cell r="P2242" t="str">
            <v>999</v>
          </cell>
        </row>
        <row r="2243">
          <cell r="A2243">
            <v>9999</v>
          </cell>
          <cell r="B2243" t="str">
            <v>990099300052</v>
          </cell>
          <cell r="C2243" t="str">
            <v>990</v>
          </cell>
          <cell r="D2243" t="str">
            <v>990099</v>
          </cell>
          <cell r="E2243" t="str">
            <v>حسابهاي انتظامي</v>
          </cell>
          <cell r="F2243" t="str">
            <v>اسناد تضميني دريافتي از كاركنان</v>
          </cell>
          <cell r="G2243" t="str">
            <v>300052</v>
          </cell>
          <cell r="H2243" t="str">
            <v>بخش پور خيراله</v>
          </cell>
          <cell r="P2243" t="str">
            <v>999</v>
          </cell>
        </row>
        <row r="2244">
          <cell r="A2244">
            <v>9999</v>
          </cell>
          <cell r="B2244" t="str">
            <v>990099300095</v>
          </cell>
          <cell r="C2244" t="str">
            <v>990</v>
          </cell>
          <cell r="D2244" t="str">
            <v>990099</v>
          </cell>
          <cell r="E2244" t="str">
            <v>حسابهاي انتظامي</v>
          </cell>
          <cell r="F2244" t="str">
            <v>اسناد تضميني دريافتي از كاركنان</v>
          </cell>
          <cell r="G2244" t="str">
            <v>300095</v>
          </cell>
          <cell r="H2244" t="str">
            <v>حسين پور فيضي محمد</v>
          </cell>
          <cell r="P2244" t="str">
            <v>999</v>
          </cell>
        </row>
        <row r="2245">
          <cell r="A2245">
            <v>9999</v>
          </cell>
          <cell r="B2245" t="str">
            <v>990099300106</v>
          </cell>
          <cell r="C2245" t="str">
            <v>990</v>
          </cell>
          <cell r="D2245" t="str">
            <v>990099</v>
          </cell>
          <cell r="E2245" t="str">
            <v>حسابهاي انتظامي</v>
          </cell>
          <cell r="F2245" t="str">
            <v>اسناد تضميني دريافتي از كاركنان</v>
          </cell>
          <cell r="G2245" t="str">
            <v>300106</v>
          </cell>
          <cell r="H2245" t="str">
            <v>محمد باطومچي</v>
          </cell>
          <cell r="P2245" t="str">
            <v>999</v>
          </cell>
        </row>
        <row r="2246">
          <cell r="A2246">
            <v>9999</v>
          </cell>
          <cell r="B2246" t="str">
            <v>990099300168</v>
          </cell>
          <cell r="C2246" t="str">
            <v>990</v>
          </cell>
          <cell r="D2246" t="str">
            <v>990099</v>
          </cell>
          <cell r="E2246" t="str">
            <v>حسابهاي انتظامي</v>
          </cell>
          <cell r="F2246" t="str">
            <v>اسناد تضميني دريافتي از كاركنان</v>
          </cell>
          <cell r="G2246" t="str">
            <v>300168</v>
          </cell>
          <cell r="H2246" t="str">
            <v>بابكان ياشار</v>
          </cell>
          <cell r="P2246" t="str">
            <v>999</v>
          </cell>
        </row>
        <row r="2247">
          <cell r="A2247">
            <v>9999</v>
          </cell>
          <cell r="B2247" t="str">
            <v>990099300216</v>
          </cell>
          <cell r="C2247" t="str">
            <v>990</v>
          </cell>
          <cell r="D2247" t="str">
            <v>990099</v>
          </cell>
          <cell r="E2247" t="str">
            <v>حسابهاي انتظامي</v>
          </cell>
          <cell r="F2247" t="str">
            <v>اسناد تضميني دريافتي از كاركنان</v>
          </cell>
          <cell r="G2247" t="str">
            <v>300216</v>
          </cell>
          <cell r="H2247" t="str">
            <v>علي زاده اقبالي نژاد محمدباقر</v>
          </cell>
          <cell r="P2247" t="str">
            <v>999</v>
          </cell>
        </row>
        <row r="2248">
          <cell r="A2248">
            <v>9999</v>
          </cell>
          <cell r="B2248" t="str">
            <v>990099300241</v>
          </cell>
          <cell r="C2248" t="str">
            <v>990</v>
          </cell>
          <cell r="D2248" t="str">
            <v>990099</v>
          </cell>
          <cell r="E2248" t="str">
            <v>حسابهاي انتظامي</v>
          </cell>
          <cell r="F2248" t="str">
            <v>اسناد تضميني دريافتي از كاركنان</v>
          </cell>
          <cell r="G2248" t="str">
            <v>300241</v>
          </cell>
          <cell r="H2248" t="str">
            <v>همتي قراملكي عليرضا</v>
          </cell>
          <cell r="P2248" t="str">
            <v>999</v>
          </cell>
        </row>
        <row r="2249">
          <cell r="A2249">
            <v>9999</v>
          </cell>
          <cell r="B2249" t="str">
            <v>990099300272</v>
          </cell>
          <cell r="C2249" t="str">
            <v>990</v>
          </cell>
          <cell r="D2249" t="str">
            <v>990099</v>
          </cell>
          <cell r="E2249" t="str">
            <v>حسابهاي انتظامي</v>
          </cell>
          <cell r="F2249" t="str">
            <v>اسناد تضميني دريافتي از كاركنان</v>
          </cell>
          <cell r="G2249" t="str">
            <v>300272</v>
          </cell>
          <cell r="H2249" t="str">
            <v>حاجيلاري محمدتقي</v>
          </cell>
          <cell r="P2249" t="str">
            <v>999</v>
          </cell>
        </row>
        <row r="2250">
          <cell r="A2250">
            <v>9999</v>
          </cell>
          <cell r="B2250" t="str">
            <v>990099300001</v>
          </cell>
          <cell r="C2250" t="str">
            <v>990</v>
          </cell>
          <cell r="D2250" t="str">
            <v>990099</v>
          </cell>
          <cell r="E2250" t="str">
            <v>حسابهاي انتظامي</v>
          </cell>
          <cell r="F2250" t="str">
            <v>اسناد تضميني دريافتي از كاركنان</v>
          </cell>
          <cell r="G2250" t="str">
            <v>300001</v>
          </cell>
          <cell r="H2250" t="str">
            <v>فتاحي رسول</v>
          </cell>
          <cell r="P2250" t="str">
            <v>999</v>
          </cell>
        </row>
        <row r="2251">
          <cell r="A2251">
            <v>9999</v>
          </cell>
          <cell r="B2251" t="str">
            <v>990099300016</v>
          </cell>
          <cell r="C2251" t="str">
            <v>990</v>
          </cell>
          <cell r="D2251" t="str">
            <v>990099</v>
          </cell>
          <cell r="E2251" t="str">
            <v>حسابهاي انتظامي</v>
          </cell>
          <cell r="F2251" t="str">
            <v>اسناد تضميني دريافتي از كاركنان</v>
          </cell>
          <cell r="G2251" t="str">
            <v>300016</v>
          </cell>
          <cell r="H2251" t="str">
            <v>سيد جعفر سيد يزدي</v>
          </cell>
          <cell r="P2251" t="str">
            <v>999</v>
          </cell>
        </row>
        <row r="2252">
          <cell r="A2252">
            <v>9999</v>
          </cell>
          <cell r="B2252" t="str">
            <v>990099300148</v>
          </cell>
          <cell r="C2252" t="str">
            <v>990</v>
          </cell>
          <cell r="D2252" t="str">
            <v>990099</v>
          </cell>
          <cell r="E2252" t="str">
            <v>حسابهاي انتظامي</v>
          </cell>
          <cell r="F2252" t="str">
            <v>اسناد تضميني دريافتي از كاركنان</v>
          </cell>
          <cell r="G2252" t="str">
            <v>300148</v>
          </cell>
          <cell r="H2252" t="str">
            <v>شفيعي عنصرودي داريوش</v>
          </cell>
          <cell r="P2252" t="str">
            <v>999</v>
          </cell>
        </row>
        <row r="2253">
          <cell r="A2253">
            <v>9999</v>
          </cell>
          <cell r="B2253" t="str">
            <v>990099300154</v>
          </cell>
          <cell r="C2253" t="str">
            <v>990</v>
          </cell>
          <cell r="D2253" t="str">
            <v>990099</v>
          </cell>
          <cell r="E2253" t="str">
            <v>حسابهاي انتظامي</v>
          </cell>
          <cell r="F2253" t="str">
            <v>اسناد تضميني دريافتي از كاركنان</v>
          </cell>
          <cell r="G2253" t="str">
            <v>300154</v>
          </cell>
          <cell r="H2253" t="str">
            <v>زارعي ارزيل مصطفي</v>
          </cell>
          <cell r="P2253" t="str">
            <v>999</v>
          </cell>
        </row>
        <row r="2254">
          <cell r="A2254">
            <v>9999</v>
          </cell>
          <cell r="B2254" t="str">
            <v>990099300010</v>
          </cell>
          <cell r="C2254" t="str">
            <v>990</v>
          </cell>
          <cell r="D2254" t="str">
            <v>990099</v>
          </cell>
          <cell r="E2254" t="str">
            <v>حسابهاي انتظامي</v>
          </cell>
          <cell r="F2254" t="str">
            <v>اسناد تضميني دريافتي از كاركنان</v>
          </cell>
          <cell r="G2254" t="str">
            <v>300010</v>
          </cell>
          <cell r="H2254" t="str">
            <v>صمد اميردادي</v>
          </cell>
          <cell r="P2254" t="str">
            <v>999</v>
          </cell>
        </row>
        <row r="2255">
          <cell r="A2255">
            <v>9999</v>
          </cell>
          <cell r="B2255" t="str">
            <v>990099300056</v>
          </cell>
          <cell r="C2255" t="str">
            <v>990</v>
          </cell>
          <cell r="D2255" t="str">
            <v>990099</v>
          </cell>
          <cell r="E2255" t="str">
            <v>حسابهاي انتظامي</v>
          </cell>
          <cell r="F2255" t="str">
            <v>اسناد تضميني دريافتي از كاركنان</v>
          </cell>
          <cell r="G2255" t="str">
            <v>300056</v>
          </cell>
          <cell r="H2255" t="str">
            <v>حسين زاده گورچين اكبر</v>
          </cell>
          <cell r="P2255" t="str">
            <v>999</v>
          </cell>
        </row>
        <row r="2256">
          <cell r="A2256">
            <v>9999</v>
          </cell>
          <cell r="B2256" t="str">
            <v>990099300118</v>
          </cell>
          <cell r="C2256" t="str">
            <v>990</v>
          </cell>
          <cell r="D2256" t="str">
            <v>990099</v>
          </cell>
          <cell r="E2256" t="str">
            <v>حسابهاي انتظامي</v>
          </cell>
          <cell r="F2256" t="str">
            <v>اسناد تضميني دريافتي از كاركنان</v>
          </cell>
          <cell r="G2256" t="str">
            <v>300118</v>
          </cell>
          <cell r="H2256" t="str">
            <v>جعفرزاده بهروز</v>
          </cell>
          <cell r="P2256" t="str">
            <v>999</v>
          </cell>
        </row>
        <row r="2257">
          <cell r="A2257">
            <v>9999</v>
          </cell>
          <cell r="B2257" t="str">
            <v>990099300031</v>
          </cell>
          <cell r="C2257" t="str">
            <v>990</v>
          </cell>
          <cell r="D2257" t="str">
            <v>990099</v>
          </cell>
          <cell r="E2257" t="str">
            <v>حسابهاي انتظامي</v>
          </cell>
          <cell r="F2257" t="str">
            <v>اسناد تضميني دريافتي از كاركنان</v>
          </cell>
          <cell r="G2257" t="str">
            <v>300031</v>
          </cell>
          <cell r="H2257" t="str">
            <v>اسماعيل لو محمدصادق</v>
          </cell>
          <cell r="P2257" t="str">
            <v>999</v>
          </cell>
        </row>
        <row r="2258">
          <cell r="A2258">
            <v>9999</v>
          </cell>
          <cell r="B2258" t="str">
            <v>990099300218</v>
          </cell>
          <cell r="C2258" t="str">
            <v>990</v>
          </cell>
          <cell r="D2258" t="str">
            <v>990099</v>
          </cell>
          <cell r="E2258" t="str">
            <v>حسابهاي انتظامي</v>
          </cell>
          <cell r="F2258" t="str">
            <v>اسناد تضميني دريافتي از كاركنان</v>
          </cell>
          <cell r="G2258" t="str">
            <v>300218</v>
          </cell>
          <cell r="H2258" t="str">
            <v>يحيي پور داخل مرتضي</v>
          </cell>
          <cell r="P2258" t="str">
            <v>999</v>
          </cell>
        </row>
        <row r="2259">
          <cell r="A2259">
            <v>9999</v>
          </cell>
          <cell r="B2259" t="str">
            <v>990099300020</v>
          </cell>
          <cell r="C2259" t="str">
            <v>990</v>
          </cell>
          <cell r="D2259" t="str">
            <v>990099</v>
          </cell>
          <cell r="E2259" t="str">
            <v>حسابهاي انتظامي</v>
          </cell>
          <cell r="F2259" t="str">
            <v>اسناد تضميني دريافتي از كاركنان</v>
          </cell>
          <cell r="G2259" t="str">
            <v>300020</v>
          </cell>
          <cell r="H2259" t="str">
            <v>نورپورينگجه جعفر</v>
          </cell>
          <cell r="P2259" t="str">
            <v>999</v>
          </cell>
        </row>
        <row r="2260">
          <cell r="A2260">
            <v>9999</v>
          </cell>
          <cell r="B2260" t="str">
            <v>990099300059</v>
          </cell>
          <cell r="C2260" t="str">
            <v>990</v>
          </cell>
          <cell r="D2260" t="str">
            <v>990099</v>
          </cell>
          <cell r="E2260" t="str">
            <v>حسابهاي انتظامي</v>
          </cell>
          <cell r="F2260" t="str">
            <v>اسناد تضميني دريافتي از كاركنان</v>
          </cell>
          <cell r="G2260" t="str">
            <v>300059</v>
          </cell>
          <cell r="H2260" t="str">
            <v>همايون قيصر</v>
          </cell>
          <cell r="P2260" t="str">
            <v>999</v>
          </cell>
        </row>
        <row r="2261">
          <cell r="A2261">
            <v>9999</v>
          </cell>
          <cell r="B2261" t="str">
            <v>990099300083</v>
          </cell>
          <cell r="C2261" t="str">
            <v>990</v>
          </cell>
          <cell r="D2261" t="str">
            <v>990099</v>
          </cell>
          <cell r="E2261" t="str">
            <v>حسابهاي انتظامي</v>
          </cell>
          <cell r="F2261" t="str">
            <v>اسناد تضميني دريافتي از كاركنان</v>
          </cell>
          <cell r="G2261" t="str">
            <v>300083</v>
          </cell>
          <cell r="H2261" t="str">
            <v>ميرزالو جواد</v>
          </cell>
          <cell r="P2261" t="str">
            <v>999</v>
          </cell>
        </row>
        <row r="2262">
          <cell r="A2262">
            <v>9999</v>
          </cell>
          <cell r="B2262" t="str">
            <v>990099300093</v>
          </cell>
          <cell r="C2262" t="str">
            <v>990</v>
          </cell>
          <cell r="D2262" t="str">
            <v>990099</v>
          </cell>
          <cell r="E2262" t="str">
            <v>حسابهاي انتظامي</v>
          </cell>
          <cell r="F2262" t="str">
            <v>اسناد تضميني دريافتي از كاركنان</v>
          </cell>
          <cell r="G2262" t="str">
            <v>300093</v>
          </cell>
          <cell r="H2262" t="str">
            <v>علي زاده اقبالي نژاد قربان</v>
          </cell>
          <cell r="P2262" t="str">
            <v>999</v>
          </cell>
        </row>
        <row r="2263">
          <cell r="A2263">
            <v>9999</v>
          </cell>
          <cell r="B2263" t="str">
            <v>990099300136</v>
          </cell>
          <cell r="C2263" t="str">
            <v>990</v>
          </cell>
          <cell r="D2263" t="str">
            <v>990099</v>
          </cell>
          <cell r="E2263" t="str">
            <v>حسابهاي انتظامي</v>
          </cell>
          <cell r="F2263" t="str">
            <v>اسناد تضميني دريافتي از كاركنان</v>
          </cell>
          <cell r="G2263" t="str">
            <v>300136</v>
          </cell>
          <cell r="H2263" t="str">
            <v>تقي پور كهاني محمدرضا</v>
          </cell>
          <cell r="P2263" t="str">
            <v>999</v>
          </cell>
        </row>
        <row r="2264">
          <cell r="A2264">
            <v>9999</v>
          </cell>
          <cell r="B2264" t="str">
            <v>990099300153</v>
          </cell>
          <cell r="C2264" t="str">
            <v>990</v>
          </cell>
          <cell r="D2264" t="str">
            <v>990099</v>
          </cell>
          <cell r="E2264" t="str">
            <v>حسابهاي انتظامي</v>
          </cell>
          <cell r="F2264" t="str">
            <v>اسناد تضميني دريافتي از كاركنان</v>
          </cell>
          <cell r="G2264" t="str">
            <v>300153</v>
          </cell>
          <cell r="H2264" t="str">
            <v>محمدپور مهدوي احمدرضا</v>
          </cell>
          <cell r="P2264" t="str">
            <v>999</v>
          </cell>
        </row>
        <row r="2265">
          <cell r="A2265">
            <v>9999</v>
          </cell>
          <cell r="B2265" t="str">
            <v>990099300181</v>
          </cell>
          <cell r="C2265" t="str">
            <v>990</v>
          </cell>
          <cell r="D2265" t="str">
            <v>990099</v>
          </cell>
          <cell r="E2265" t="str">
            <v>حسابهاي انتظامي</v>
          </cell>
          <cell r="F2265" t="str">
            <v>اسناد تضميني دريافتي از كاركنان</v>
          </cell>
          <cell r="G2265" t="str">
            <v>300181</v>
          </cell>
          <cell r="H2265" t="str">
            <v>وظيفه واثق مهدي</v>
          </cell>
          <cell r="P2265" t="str">
            <v>999</v>
          </cell>
        </row>
        <row r="2266">
          <cell r="A2266">
            <v>9999</v>
          </cell>
          <cell r="B2266" t="str">
            <v>990099300195</v>
          </cell>
          <cell r="C2266" t="str">
            <v>990</v>
          </cell>
          <cell r="D2266" t="str">
            <v>990099</v>
          </cell>
          <cell r="E2266" t="str">
            <v>حسابهاي انتظامي</v>
          </cell>
          <cell r="F2266" t="str">
            <v>اسناد تضميني دريافتي از كاركنان</v>
          </cell>
          <cell r="G2266" t="str">
            <v>300195</v>
          </cell>
          <cell r="H2266" t="str">
            <v>حريري كهنموئي علي</v>
          </cell>
          <cell r="P2266" t="str">
            <v>999</v>
          </cell>
        </row>
        <row r="2267">
          <cell r="A2267">
            <v>9999</v>
          </cell>
          <cell r="B2267" t="str">
            <v>990099300219</v>
          </cell>
          <cell r="C2267" t="str">
            <v>990</v>
          </cell>
          <cell r="D2267" t="str">
            <v>990099</v>
          </cell>
          <cell r="E2267" t="str">
            <v>حسابهاي انتظامي</v>
          </cell>
          <cell r="F2267" t="str">
            <v>اسناد تضميني دريافتي از كاركنان</v>
          </cell>
          <cell r="G2267" t="str">
            <v>300219</v>
          </cell>
          <cell r="H2267" t="str">
            <v>سلماني كريم</v>
          </cell>
          <cell r="P2267" t="str">
            <v>999</v>
          </cell>
        </row>
        <row r="2268">
          <cell r="A2268">
            <v>9999</v>
          </cell>
          <cell r="B2268" t="str">
            <v>990099300231</v>
          </cell>
          <cell r="C2268" t="str">
            <v>990</v>
          </cell>
          <cell r="D2268" t="str">
            <v>990099</v>
          </cell>
          <cell r="E2268" t="str">
            <v>حسابهاي انتظامي</v>
          </cell>
          <cell r="F2268" t="str">
            <v>اسناد تضميني دريافتي از كاركنان</v>
          </cell>
          <cell r="G2268" t="str">
            <v>300231</v>
          </cell>
          <cell r="H2268" t="str">
            <v>تمدن خشكناب رضا</v>
          </cell>
          <cell r="P2268" t="str">
            <v>999</v>
          </cell>
        </row>
        <row r="2269">
          <cell r="A2269">
            <v>9999</v>
          </cell>
          <cell r="B2269" t="str">
            <v>990099300235</v>
          </cell>
          <cell r="C2269" t="str">
            <v>990</v>
          </cell>
          <cell r="D2269" t="str">
            <v>990099</v>
          </cell>
          <cell r="E2269" t="str">
            <v>حسابهاي انتظامي</v>
          </cell>
          <cell r="F2269" t="str">
            <v>اسناد تضميني دريافتي از كاركنان</v>
          </cell>
          <cell r="G2269" t="str">
            <v>300235</v>
          </cell>
          <cell r="H2269" t="str">
            <v>حدادپوربدر محمدرضا</v>
          </cell>
          <cell r="P2269" t="str">
            <v>999</v>
          </cell>
        </row>
        <row r="2270">
          <cell r="A2270">
            <v>9999</v>
          </cell>
          <cell r="B2270" t="str">
            <v>990099300307</v>
          </cell>
          <cell r="C2270" t="str">
            <v>990</v>
          </cell>
          <cell r="D2270" t="str">
            <v>990099</v>
          </cell>
          <cell r="E2270" t="str">
            <v>حسابهاي انتظامي</v>
          </cell>
          <cell r="F2270" t="str">
            <v>اسناد تضميني دريافتي از كاركنان</v>
          </cell>
          <cell r="G2270" t="str">
            <v>300307</v>
          </cell>
          <cell r="H2270" t="str">
            <v>سعيدي قراملكي حسين</v>
          </cell>
          <cell r="P2270" t="str">
            <v>999</v>
          </cell>
        </row>
        <row r="2271">
          <cell r="A2271">
            <v>9999</v>
          </cell>
          <cell r="B2271" t="str">
            <v>990099300308</v>
          </cell>
          <cell r="C2271" t="str">
            <v>990</v>
          </cell>
          <cell r="D2271" t="str">
            <v>990099</v>
          </cell>
          <cell r="E2271" t="str">
            <v>حسابهاي انتظامي</v>
          </cell>
          <cell r="F2271" t="str">
            <v>اسناد تضميني دريافتي از كاركنان</v>
          </cell>
          <cell r="G2271" t="str">
            <v>300308</v>
          </cell>
          <cell r="H2271" t="str">
            <v>شاه قاسمي مهرداد</v>
          </cell>
          <cell r="P2271" t="str">
            <v>999</v>
          </cell>
        </row>
        <row r="2272">
          <cell r="A2272">
            <v>9999</v>
          </cell>
          <cell r="B2272" t="str">
            <v>990099300985</v>
          </cell>
          <cell r="C2272" t="str">
            <v>990</v>
          </cell>
          <cell r="D2272" t="str">
            <v>990099</v>
          </cell>
          <cell r="E2272" t="str">
            <v>حسابهاي انتظامي</v>
          </cell>
          <cell r="F2272" t="str">
            <v>اسناد تضميني دريافتي از كاركنان</v>
          </cell>
          <cell r="G2272" t="str">
            <v>300985</v>
          </cell>
          <cell r="H2272" t="str">
            <v>احمد اوجان</v>
          </cell>
          <cell r="P2272" t="str">
            <v>999</v>
          </cell>
        </row>
        <row r="2273">
          <cell r="A2273">
            <v>9999</v>
          </cell>
          <cell r="B2273" t="str">
            <v>990099300108</v>
          </cell>
          <cell r="C2273" t="str">
            <v>990</v>
          </cell>
          <cell r="D2273" t="str">
            <v>990099</v>
          </cell>
          <cell r="E2273" t="str">
            <v>حسابهاي انتظامي</v>
          </cell>
          <cell r="F2273" t="str">
            <v>اسناد تضميني دريافتي از كاركنان</v>
          </cell>
          <cell r="G2273" t="str">
            <v>300108</v>
          </cell>
          <cell r="H2273" t="str">
            <v>رسول محمدزادگان</v>
          </cell>
          <cell r="P2273" t="str">
            <v>999</v>
          </cell>
        </row>
        <row r="2274">
          <cell r="A2274">
            <v>9999</v>
          </cell>
          <cell r="B2274" t="str">
            <v>990099300070</v>
          </cell>
          <cell r="C2274" t="str">
            <v>990</v>
          </cell>
          <cell r="D2274" t="str">
            <v>990099</v>
          </cell>
          <cell r="E2274" t="str">
            <v>حسابهاي انتظامي</v>
          </cell>
          <cell r="F2274" t="str">
            <v>اسناد تضميني دريافتي از كاركنان</v>
          </cell>
          <cell r="G2274" t="str">
            <v>300070</v>
          </cell>
          <cell r="H2274" t="str">
            <v>فريدي نسب كريم</v>
          </cell>
          <cell r="P2274" t="str">
            <v>999</v>
          </cell>
        </row>
        <row r="2275">
          <cell r="A2275">
            <v>9999</v>
          </cell>
          <cell r="B2275" t="str">
            <v>990099300042</v>
          </cell>
          <cell r="C2275" t="str">
            <v>990</v>
          </cell>
          <cell r="D2275" t="str">
            <v>990099</v>
          </cell>
          <cell r="E2275" t="str">
            <v>حسابهاي انتظامي</v>
          </cell>
          <cell r="F2275" t="str">
            <v>اسناد تضميني دريافتي از كاركنان</v>
          </cell>
          <cell r="G2275" t="str">
            <v>300042</v>
          </cell>
          <cell r="H2275" t="str">
            <v>زينالي بهمن</v>
          </cell>
          <cell r="P2275" t="str">
            <v>999</v>
          </cell>
        </row>
        <row r="2276">
          <cell r="A2276">
            <v>9999</v>
          </cell>
          <cell r="B2276" t="str">
            <v>990099300128</v>
          </cell>
          <cell r="C2276" t="str">
            <v>990</v>
          </cell>
          <cell r="D2276" t="str">
            <v>990099</v>
          </cell>
          <cell r="E2276" t="str">
            <v>حسابهاي انتظامي</v>
          </cell>
          <cell r="F2276" t="str">
            <v>اسناد تضميني دريافتي از كاركنان</v>
          </cell>
          <cell r="G2276" t="str">
            <v>300128</v>
          </cell>
          <cell r="H2276" t="str">
            <v>محمدباقري لاهوت كريم</v>
          </cell>
          <cell r="P2276" t="str">
            <v>999</v>
          </cell>
        </row>
        <row r="2277">
          <cell r="A2277">
            <v>9999</v>
          </cell>
          <cell r="B2277" t="str">
            <v>990099300176</v>
          </cell>
          <cell r="C2277" t="str">
            <v>990</v>
          </cell>
          <cell r="D2277" t="str">
            <v>990099</v>
          </cell>
          <cell r="E2277" t="str">
            <v>حسابهاي انتظامي</v>
          </cell>
          <cell r="F2277" t="str">
            <v>اسناد تضميني دريافتي از كاركنان</v>
          </cell>
          <cell r="G2277" t="str">
            <v>300176</v>
          </cell>
          <cell r="H2277" t="str">
            <v>قليپور قراجه بهروز</v>
          </cell>
          <cell r="P2277" t="str">
            <v>999</v>
          </cell>
        </row>
        <row r="2278">
          <cell r="A2278">
            <v>9999</v>
          </cell>
          <cell r="B2278" t="str">
            <v>990099300187</v>
          </cell>
          <cell r="C2278" t="str">
            <v>990</v>
          </cell>
          <cell r="D2278" t="str">
            <v>990099</v>
          </cell>
          <cell r="E2278" t="str">
            <v>حسابهاي انتظامي</v>
          </cell>
          <cell r="F2278" t="str">
            <v>اسناد تضميني دريافتي از كاركنان</v>
          </cell>
          <cell r="G2278" t="str">
            <v>300187</v>
          </cell>
          <cell r="H2278" t="str">
            <v>حاجي حيدري ممقاني مهدي</v>
          </cell>
          <cell r="P2278" t="str">
            <v>999</v>
          </cell>
        </row>
        <row r="2279">
          <cell r="A2279">
            <v>9999</v>
          </cell>
          <cell r="B2279" t="str">
            <v>990099300250</v>
          </cell>
          <cell r="C2279" t="str">
            <v>990</v>
          </cell>
          <cell r="D2279" t="str">
            <v>990099</v>
          </cell>
          <cell r="E2279" t="str">
            <v>حسابهاي انتظامي</v>
          </cell>
          <cell r="F2279" t="str">
            <v>اسناد تضميني دريافتي از كاركنان</v>
          </cell>
          <cell r="G2279" t="str">
            <v>300250</v>
          </cell>
          <cell r="H2279" t="str">
            <v>برزگر قراملكي محمد</v>
          </cell>
          <cell r="P2279" t="str">
            <v>999</v>
          </cell>
        </row>
        <row r="2280">
          <cell r="A2280">
            <v>9999</v>
          </cell>
          <cell r="B2280" t="str">
            <v>990099300990</v>
          </cell>
          <cell r="C2280" t="str">
            <v>990</v>
          </cell>
          <cell r="D2280" t="str">
            <v>990099</v>
          </cell>
          <cell r="E2280" t="str">
            <v>حسابهاي انتظامي</v>
          </cell>
          <cell r="F2280" t="str">
            <v>اسناد تضميني دريافتي از كاركنان</v>
          </cell>
          <cell r="G2280" t="str">
            <v>300990</v>
          </cell>
          <cell r="H2280" t="str">
            <v>محمد علي حسن مشهور ناصرالفقراء</v>
          </cell>
          <cell r="P2280" t="str">
            <v>999</v>
          </cell>
        </row>
        <row r="2281">
          <cell r="A2281">
            <v>9999</v>
          </cell>
          <cell r="B2281" t="str">
            <v>990099300051</v>
          </cell>
          <cell r="C2281" t="str">
            <v>990</v>
          </cell>
          <cell r="D2281" t="str">
            <v>990099</v>
          </cell>
          <cell r="E2281" t="str">
            <v>حسابهاي انتظامي</v>
          </cell>
          <cell r="F2281" t="str">
            <v>اسناد تضميني دريافتي از كاركنان</v>
          </cell>
          <cell r="G2281" t="str">
            <v>300051</v>
          </cell>
          <cell r="H2281" t="str">
            <v>فتحي نصرت</v>
          </cell>
          <cell r="P2281" t="str">
            <v>999</v>
          </cell>
        </row>
        <row r="2282">
          <cell r="A2282">
            <v>9999</v>
          </cell>
          <cell r="B2282" t="str">
            <v>990099300043</v>
          </cell>
          <cell r="C2282" t="str">
            <v>990</v>
          </cell>
          <cell r="D2282" t="str">
            <v>990099</v>
          </cell>
          <cell r="E2282" t="str">
            <v>حسابهاي انتظامي</v>
          </cell>
          <cell r="F2282" t="str">
            <v>اسناد تضميني دريافتي از كاركنان</v>
          </cell>
          <cell r="G2282" t="str">
            <v>300043</v>
          </cell>
          <cell r="H2282" t="str">
            <v>هاشم پور چرخي عليرضا</v>
          </cell>
          <cell r="P2282" t="str">
            <v>999</v>
          </cell>
        </row>
        <row r="2283">
          <cell r="A2283">
            <v>9999</v>
          </cell>
          <cell r="B2283" t="str">
            <v>990099300012</v>
          </cell>
          <cell r="C2283" t="str">
            <v>990</v>
          </cell>
          <cell r="D2283" t="str">
            <v>990099</v>
          </cell>
          <cell r="E2283" t="str">
            <v>حسابهاي انتظامي</v>
          </cell>
          <cell r="F2283" t="str">
            <v>اسناد تضميني دريافتي از كاركنان</v>
          </cell>
          <cell r="G2283" t="str">
            <v>300012</v>
          </cell>
          <cell r="H2283" t="str">
            <v>صمد ابرهيم پور مقدس</v>
          </cell>
          <cell r="P2283" t="str">
            <v>999</v>
          </cell>
        </row>
        <row r="2284">
          <cell r="A2284">
            <v>9999</v>
          </cell>
          <cell r="B2284" t="str">
            <v>990099300155</v>
          </cell>
          <cell r="C2284" t="str">
            <v>990</v>
          </cell>
          <cell r="D2284" t="str">
            <v>990099</v>
          </cell>
          <cell r="E2284" t="str">
            <v>حسابهاي انتظامي</v>
          </cell>
          <cell r="F2284" t="str">
            <v>اسناد تضميني دريافتي از كاركنان</v>
          </cell>
          <cell r="G2284" t="str">
            <v>300155</v>
          </cell>
          <cell r="H2284" t="str">
            <v>قليپور سفيداني حسين</v>
          </cell>
          <cell r="P2284" t="str">
            <v>999</v>
          </cell>
        </row>
        <row r="2285">
          <cell r="A2285">
            <v>9999</v>
          </cell>
          <cell r="B2285" t="str">
            <v>990099300046</v>
          </cell>
          <cell r="C2285" t="str">
            <v>990</v>
          </cell>
          <cell r="D2285" t="str">
            <v>990099</v>
          </cell>
          <cell r="E2285" t="str">
            <v>حسابهاي انتظامي</v>
          </cell>
          <cell r="F2285" t="str">
            <v>اسناد تضميني دريافتي از كاركنان</v>
          </cell>
          <cell r="G2285" t="str">
            <v>300046</v>
          </cell>
          <cell r="H2285" t="str">
            <v>عباسي ابوالفضل</v>
          </cell>
          <cell r="P2285" t="str">
            <v>999</v>
          </cell>
        </row>
        <row r="2286">
          <cell r="A2286">
            <v>9999</v>
          </cell>
          <cell r="B2286" t="str">
            <v>990099300049</v>
          </cell>
          <cell r="C2286" t="str">
            <v>990</v>
          </cell>
          <cell r="D2286" t="str">
            <v>990099</v>
          </cell>
          <cell r="E2286" t="str">
            <v>حسابهاي انتظامي</v>
          </cell>
          <cell r="F2286" t="str">
            <v>اسناد تضميني دريافتي از كاركنان</v>
          </cell>
          <cell r="G2286" t="str">
            <v>300049</v>
          </cell>
          <cell r="H2286" t="str">
            <v>احد احمدي نژاد</v>
          </cell>
          <cell r="P2286" t="str">
            <v>999</v>
          </cell>
        </row>
        <row r="2287">
          <cell r="A2287">
            <v>9999</v>
          </cell>
          <cell r="B2287" t="str">
            <v>990099300068</v>
          </cell>
          <cell r="C2287" t="str">
            <v>990</v>
          </cell>
          <cell r="D2287" t="str">
            <v>990099</v>
          </cell>
          <cell r="E2287" t="str">
            <v>حسابهاي انتظامي</v>
          </cell>
          <cell r="F2287" t="str">
            <v>اسناد تضميني دريافتي از كاركنان</v>
          </cell>
          <cell r="G2287" t="str">
            <v>300068</v>
          </cell>
          <cell r="H2287" t="str">
            <v>صادق زاده سيد محمود</v>
          </cell>
          <cell r="P2287" t="str">
            <v>999</v>
          </cell>
        </row>
        <row r="2288">
          <cell r="A2288">
            <v>9999</v>
          </cell>
          <cell r="B2288" t="str">
            <v>990099300239</v>
          </cell>
          <cell r="C2288" t="str">
            <v>990</v>
          </cell>
          <cell r="D2288" t="str">
            <v>990099</v>
          </cell>
          <cell r="E2288" t="str">
            <v>حسابهاي انتظامي</v>
          </cell>
          <cell r="F2288" t="str">
            <v>اسناد تضميني دريافتي از كاركنان</v>
          </cell>
          <cell r="G2288" t="str">
            <v>300239</v>
          </cell>
          <cell r="H2288" t="str">
            <v>بهرامي قراملكي محمدعلي</v>
          </cell>
          <cell r="P2288" t="str">
            <v>999</v>
          </cell>
        </row>
        <row r="2289">
          <cell r="A2289">
            <v>9999</v>
          </cell>
          <cell r="B2289" t="str">
            <v>990099300024</v>
          </cell>
          <cell r="C2289" t="str">
            <v>990</v>
          </cell>
          <cell r="D2289" t="str">
            <v>990099</v>
          </cell>
          <cell r="E2289" t="str">
            <v>حسابهاي انتظامي</v>
          </cell>
          <cell r="F2289" t="str">
            <v>اسناد تضميني دريافتي از كاركنان</v>
          </cell>
          <cell r="G2289" t="str">
            <v>300024</v>
          </cell>
          <cell r="H2289" t="str">
            <v>رزمي آتميانلو عليرضا</v>
          </cell>
          <cell r="P2289" t="str">
            <v>999</v>
          </cell>
        </row>
        <row r="2290">
          <cell r="A2290">
            <v>9999</v>
          </cell>
          <cell r="B2290" t="str">
            <v>990099300044</v>
          </cell>
          <cell r="C2290" t="str">
            <v>990</v>
          </cell>
          <cell r="D2290" t="str">
            <v>990099</v>
          </cell>
          <cell r="E2290" t="str">
            <v>حسابهاي انتظامي</v>
          </cell>
          <cell r="F2290" t="str">
            <v>اسناد تضميني دريافتي از كاركنان</v>
          </cell>
          <cell r="G2290" t="str">
            <v>300044</v>
          </cell>
          <cell r="H2290" t="str">
            <v>مغيطي قادر</v>
          </cell>
          <cell r="P2290" t="str">
            <v>999</v>
          </cell>
        </row>
        <row r="2291">
          <cell r="A2291">
            <v>9999</v>
          </cell>
          <cell r="B2291" t="str">
            <v>990099300050</v>
          </cell>
          <cell r="C2291" t="str">
            <v>990</v>
          </cell>
          <cell r="D2291" t="str">
            <v>990099</v>
          </cell>
          <cell r="E2291" t="str">
            <v>حسابهاي انتظامي</v>
          </cell>
          <cell r="F2291" t="str">
            <v>اسناد تضميني دريافتي از كاركنان</v>
          </cell>
          <cell r="G2291" t="str">
            <v>300050</v>
          </cell>
          <cell r="H2291" t="str">
            <v>شاهد قراملكي علي</v>
          </cell>
          <cell r="P2291" t="str">
            <v>999</v>
          </cell>
        </row>
        <row r="2292">
          <cell r="A2292">
            <v>9999</v>
          </cell>
          <cell r="B2292" t="str">
            <v>990099300053</v>
          </cell>
          <cell r="C2292" t="str">
            <v>990</v>
          </cell>
          <cell r="D2292" t="str">
            <v>990099</v>
          </cell>
          <cell r="E2292" t="str">
            <v>حسابهاي انتظامي</v>
          </cell>
          <cell r="F2292" t="str">
            <v>اسناد تضميني دريافتي از كاركنان</v>
          </cell>
          <cell r="G2292" t="str">
            <v>300053</v>
          </cell>
          <cell r="H2292" t="str">
            <v>خالقي عليرضا</v>
          </cell>
          <cell r="P2292" t="str">
            <v>999</v>
          </cell>
        </row>
        <row r="2293">
          <cell r="A2293">
            <v>9999</v>
          </cell>
          <cell r="B2293" t="str">
            <v>990099300061</v>
          </cell>
          <cell r="C2293" t="str">
            <v>990</v>
          </cell>
          <cell r="D2293" t="str">
            <v>990099</v>
          </cell>
          <cell r="E2293" t="str">
            <v>حسابهاي انتظامي</v>
          </cell>
          <cell r="F2293" t="str">
            <v>اسناد تضميني دريافتي از كاركنان</v>
          </cell>
          <cell r="G2293" t="str">
            <v>300061</v>
          </cell>
          <cell r="H2293" t="str">
            <v>نادر براعتي</v>
          </cell>
          <cell r="P2293" t="str">
            <v>999</v>
          </cell>
        </row>
        <row r="2294">
          <cell r="A2294">
            <v>9999</v>
          </cell>
          <cell r="B2294" t="str">
            <v>990099300064</v>
          </cell>
          <cell r="C2294" t="str">
            <v>990</v>
          </cell>
          <cell r="D2294" t="str">
            <v>990099</v>
          </cell>
          <cell r="E2294" t="str">
            <v>حسابهاي انتظامي</v>
          </cell>
          <cell r="F2294" t="str">
            <v>اسناد تضميني دريافتي از كاركنان</v>
          </cell>
          <cell r="G2294" t="str">
            <v>300064</v>
          </cell>
          <cell r="H2294" t="str">
            <v>عباس زاده باويل سفلائي حسن</v>
          </cell>
          <cell r="P2294" t="str">
            <v>999</v>
          </cell>
        </row>
        <row r="2295">
          <cell r="A2295">
            <v>9999</v>
          </cell>
          <cell r="B2295" t="str">
            <v>990099300066</v>
          </cell>
          <cell r="C2295" t="str">
            <v>990</v>
          </cell>
          <cell r="D2295" t="str">
            <v>990099</v>
          </cell>
          <cell r="E2295" t="str">
            <v>حسابهاي انتظامي</v>
          </cell>
          <cell r="F2295" t="str">
            <v>اسناد تضميني دريافتي از كاركنان</v>
          </cell>
          <cell r="G2295" t="str">
            <v>300066</v>
          </cell>
          <cell r="H2295" t="str">
            <v>نيرومند يعقوب</v>
          </cell>
          <cell r="P2295" t="str">
            <v>999</v>
          </cell>
        </row>
        <row r="2296">
          <cell r="A2296">
            <v>9999</v>
          </cell>
          <cell r="B2296" t="str">
            <v>990099300076</v>
          </cell>
          <cell r="C2296" t="str">
            <v>990</v>
          </cell>
          <cell r="D2296" t="str">
            <v>990099</v>
          </cell>
          <cell r="E2296" t="str">
            <v>حسابهاي انتظامي</v>
          </cell>
          <cell r="F2296" t="str">
            <v>اسناد تضميني دريافتي از كاركنان</v>
          </cell>
          <cell r="G2296" t="str">
            <v>300076</v>
          </cell>
          <cell r="H2296" t="str">
            <v>همتي مسعود</v>
          </cell>
          <cell r="P2296" t="str">
            <v>999</v>
          </cell>
        </row>
        <row r="2297">
          <cell r="A2297">
            <v>9999</v>
          </cell>
          <cell r="B2297" t="str">
            <v>990099300124</v>
          </cell>
          <cell r="C2297" t="str">
            <v>990</v>
          </cell>
          <cell r="D2297" t="str">
            <v>990099</v>
          </cell>
          <cell r="E2297" t="str">
            <v>حسابهاي انتظامي</v>
          </cell>
          <cell r="F2297" t="str">
            <v>اسناد تضميني دريافتي از كاركنان</v>
          </cell>
          <cell r="G2297" t="str">
            <v>300124</v>
          </cell>
          <cell r="H2297" t="str">
            <v>محب حق رحيم</v>
          </cell>
          <cell r="P2297" t="str">
            <v>999</v>
          </cell>
        </row>
        <row r="2298">
          <cell r="A2298">
            <v>9999</v>
          </cell>
          <cell r="B2298" t="str">
            <v>990099300132</v>
          </cell>
          <cell r="C2298" t="str">
            <v>990</v>
          </cell>
          <cell r="D2298" t="str">
            <v>990099</v>
          </cell>
          <cell r="E2298" t="str">
            <v>حسابهاي انتظامي</v>
          </cell>
          <cell r="F2298" t="str">
            <v>اسناد تضميني دريافتي از كاركنان</v>
          </cell>
          <cell r="G2298" t="str">
            <v>300132</v>
          </cell>
          <cell r="H2298" t="str">
            <v>مهرابي افشار عباس</v>
          </cell>
          <cell r="P2298" t="str">
            <v>999</v>
          </cell>
        </row>
        <row r="2299">
          <cell r="A2299">
            <v>9999</v>
          </cell>
          <cell r="B2299" t="str">
            <v>990099300141</v>
          </cell>
          <cell r="C2299" t="str">
            <v>990</v>
          </cell>
          <cell r="D2299" t="str">
            <v>990099</v>
          </cell>
          <cell r="E2299" t="str">
            <v>حسابهاي انتظامي</v>
          </cell>
          <cell r="F2299" t="str">
            <v>اسناد تضميني دريافتي از كاركنان</v>
          </cell>
          <cell r="G2299" t="str">
            <v>300141</v>
          </cell>
          <cell r="H2299" t="str">
            <v>سالك علي اصغر</v>
          </cell>
          <cell r="P2299" t="str">
            <v>999</v>
          </cell>
        </row>
        <row r="2300">
          <cell r="A2300">
            <v>9999</v>
          </cell>
          <cell r="B2300" t="str">
            <v>990099300146</v>
          </cell>
          <cell r="C2300" t="str">
            <v>990</v>
          </cell>
          <cell r="D2300" t="str">
            <v>990099</v>
          </cell>
          <cell r="E2300" t="str">
            <v>حسابهاي انتظامي</v>
          </cell>
          <cell r="F2300" t="str">
            <v>اسناد تضميني دريافتي از كاركنان</v>
          </cell>
          <cell r="G2300" t="str">
            <v>300146</v>
          </cell>
          <cell r="H2300" t="str">
            <v>شمس آذر ميرعلي</v>
          </cell>
          <cell r="P2300" t="str">
            <v>999</v>
          </cell>
        </row>
        <row r="2301">
          <cell r="A2301">
            <v>9999</v>
          </cell>
          <cell r="B2301" t="str">
            <v>990099300152</v>
          </cell>
          <cell r="C2301" t="str">
            <v>990</v>
          </cell>
          <cell r="D2301" t="str">
            <v>990099</v>
          </cell>
          <cell r="E2301" t="str">
            <v>حسابهاي انتظامي</v>
          </cell>
          <cell r="F2301" t="str">
            <v>اسناد تضميني دريافتي از كاركنان</v>
          </cell>
          <cell r="G2301" t="str">
            <v>300152</v>
          </cell>
          <cell r="H2301" t="str">
            <v>حسن زاده حميد</v>
          </cell>
          <cell r="P2301" t="str">
            <v>999</v>
          </cell>
        </row>
        <row r="2302">
          <cell r="A2302">
            <v>9999</v>
          </cell>
          <cell r="B2302" t="str">
            <v>990099300163</v>
          </cell>
          <cell r="C2302" t="str">
            <v>990</v>
          </cell>
          <cell r="D2302" t="str">
            <v>990099</v>
          </cell>
          <cell r="E2302" t="str">
            <v>حسابهاي انتظامي</v>
          </cell>
          <cell r="F2302" t="str">
            <v>اسناد تضميني دريافتي از كاركنان</v>
          </cell>
          <cell r="G2302" t="str">
            <v>300163</v>
          </cell>
          <cell r="H2302" t="str">
            <v>روشناس شهرام</v>
          </cell>
          <cell r="P2302" t="str">
            <v>999</v>
          </cell>
        </row>
        <row r="2303">
          <cell r="A2303">
            <v>9999</v>
          </cell>
          <cell r="B2303" t="str">
            <v>990099300172</v>
          </cell>
          <cell r="C2303" t="str">
            <v>990</v>
          </cell>
          <cell r="D2303" t="str">
            <v>990099</v>
          </cell>
          <cell r="E2303" t="str">
            <v>حسابهاي انتظامي</v>
          </cell>
          <cell r="F2303" t="str">
            <v>اسناد تضميني دريافتي از كاركنان</v>
          </cell>
          <cell r="G2303" t="str">
            <v>300172</v>
          </cell>
          <cell r="H2303" t="str">
            <v>عليزاد پورسعيدي حامد</v>
          </cell>
          <cell r="P2303" t="str">
            <v>999</v>
          </cell>
        </row>
        <row r="2304">
          <cell r="A2304">
            <v>9999</v>
          </cell>
          <cell r="B2304" t="str">
            <v>990099300174</v>
          </cell>
          <cell r="C2304" t="str">
            <v>990</v>
          </cell>
          <cell r="D2304" t="str">
            <v>990099</v>
          </cell>
          <cell r="E2304" t="str">
            <v>حسابهاي انتظامي</v>
          </cell>
          <cell r="F2304" t="str">
            <v>اسناد تضميني دريافتي از كاركنان</v>
          </cell>
          <cell r="G2304" t="str">
            <v>300174</v>
          </cell>
          <cell r="H2304" t="str">
            <v>سراجي عنصرودي محمد</v>
          </cell>
          <cell r="P2304" t="str">
            <v>999</v>
          </cell>
        </row>
        <row r="2305">
          <cell r="A2305">
            <v>9999</v>
          </cell>
          <cell r="B2305" t="str">
            <v>990099300177</v>
          </cell>
          <cell r="C2305" t="str">
            <v>990</v>
          </cell>
          <cell r="D2305" t="str">
            <v>990099</v>
          </cell>
          <cell r="E2305" t="str">
            <v>حسابهاي انتظامي</v>
          </cell>
          <cell r="F2305" t="str">
            <v>اسناد تضميني دريافتي از كاركنان</v>
          </cell>
          <cell r="G2305" t="str">
            <v>300177</v>
          </cell>
          <cell r="H2305" t="str">
            <v>كاظم پور احمد</v>
          </cell>
          <cell r="P2305" t="str">
            <v>999</v>
          </cell>
        </row>
        <row r="2306">
          <cell r="A2306">
            <v>9999</v>
          </cell>
          <cell r="B2306" t="str">
            <v>990099300182</v>
          </cell>
          <cell r="C2306" t="str">
            <v>990</v>
          </cell>
          <cell r="D2306" t="str">
            <v>990099</v>
          </cell>
          <cell r="E2306" t="str">
            <v>حسابهاي انتظامي</v>
          </cell>
          <cell r="F2306" t="str">
            <v>اسناد تضميني دريافتي از كاركنان</v>
          </cell>
          <cell r="G2306" t="str">
            <v>300182</v>
          </cell>
          <cell r="H2306" t="str">
            <v>اصلاني مقدم علي</v>
          </cell>
          <cell r="P2306" t="str">
            <v>999</v>
          </cell>
        </row>
        <row r="2307">
          <cell r="A2307">
            <v>9999</v>
          </cell>
          <cell r="B2307" t="str">
            <v>990099300192</v>
          </cell>
          <cell r="C2307" t="str">
            <v>990</v>
          </cell>
          <cell r="D2307" t="str">
            <v>990099</v>
          </cell>
          <cell r="E2307" t="str">
            <v>حسابهاي انتظامي</v>
          </cell>
          <cell r="F2307" t="str">
            <v>اسناد تضميني دريافتي از كاركنان</v>
          </cell>
          <cell r="G2307" t="str">
            <v>300192</v>
          </cell>
          <cell r="H2307" t="str">
            <v>علي آريان پور</v>
          </cell>
          <cell r="P2307" t="str">
            <v>999</v>
          </cell>
        </row>
        <row r="2308">
          <cell r="A2308">
            <v>9999</v>
          </cell>
          <cell r="B2308" t="str">
            <v>990099300199</v>
          </cell>
          <cell r="C2308" t="str">
            <v>990</v>
          </cell>
          <cell r="D2308" t="str">
            <v>990099</v>
          </cell>
          <cell r="E2308" t="str">
            <v>حسابهاي انتظامي</v>
          </cell>
          <cell r="F2308" t="str">
            <v>اسناد تضميني دريافتي از كاركنان</v>
          </cell>
          <cell r="G2308" t="str">
            <v>300199</v>
          </cell>
          <cell r="H2308" t="str">
            <v>ناصح قراملكي مهدي</v>
          </cell>
          <cell r="P2308" t="str">
            <v>999</v>
          </cell>
        </row>
        <row r="2309">
          <cell r="A2309">
            <v>9999</v>
          </cell>
          <cell r="B2309" t="str">
            <v>990099300202</v>
          </cell>
          <cell r="C2309" t="str">
            <v>990</v>
          </cell>
          <cell r="D2309" t="str">
            <v>990099</v>
          </cell>
          <cell r="E2309" t="str">
            <v>حسابهاي انتظامي</v>
          </cell>
          <cell r="F2309" t="str">
            <v>اسناد تضميني دريافتي از كاركنان</v>
          </cell>
          <cell r="G2309" t="str">
            <v>300202</v>
          </cell>
          <cell r="H2309" t="str">
            <v>لك جواد</v>
          </cell>
          <cell r="P2309" t="str">
            <v>999</v>
          </cell>
        </row>
        <row r="2310">
          <cell r="A2310">
            <v>9999</v>
          </cell>
          <cell r="B2310" t="str">
            <v>990099300206</v>
          </cell>
          <cell r="C2310" t="str">
            <v>990</v>
          </cell>
          <cell r="D2310" t="str">
            <v>990099</v>
          </cell>
          <cell r="E2310" t="str">
            <v>حسابهاي انتظامي</v>
          </cell>
          <cell r="F2310" t="str">
            <v>اسناد تضميني دريافتي از كاركنان</v>
          </cell>
          <cell r="G2310" t="str">
            <v>300206</v>
          </cell>
          <cell r="H2310" t="str">
            <v>كامران هزه بران محمدرضا</v>
          </cell>
          <cell r="P2310" t="str">
            <v>999</v>
          </cell>
        </row>
        <row r="2311">
          <cell r="A2311">
            <v>9999</v>
          </cell>
          <cell r="B2311" t="str">
            <v>990099300208</v>
          </cell>
          <cell r="C2311" t="str">
            <v>990</v>
          </cell>
          <cell r="D2311" t="str">
            <v>990099</v>
          </cell>
          <cell r="E2311" t="str">
            <v>حسابهاي انتظامي</v>
          </cell>
          <cell r="F2311" t="str">
            <v>اسناد تضميني دريافتي از كاركنان</v>
          </cell>
          <cell r="G2311" t="str">
            <v>300208</v>
          </cell>
          <cell r="H2311" t="str">
            <v>جعفرزاده رسول</v>
          </cell>
          <cell r="P2311" t="str">
            <v>999</v>
          </cell>
        </row>
        <row r="2312">
          <cell r="A2312">
            <v>9999</v>
          </cell>
          <cell r="B2312" t="str">
            <v>990099300213</v>
          </cell>
          <cell r="C2312" t="str">
            <v>990</v>
          </cell>
          <cell r="D2312" t="str">
            <v>990099</v>
          </cell>
          <cell r="E2312" t="str">
            <v>حسابهاي انتظامي</v>
          </cell>
          <cell r="F2312" t="str">
            <v>اسناد تضميني دريافتي از كاركنان</v>
          </cell>
          <cell r="G2312" t="str">
            <v>300213</v>
          </cell>
          <cell r="H2312" t="str">
            <v>وطني رضا</v>
          </cell>
          <cell r="P2312" t="str">
            <v>999</v>
          </cell>
        </row>
        <row r="2313">
          <cell r="A2313">
            <v>9999</v>
          </cell>
          <cell r="B2313" t="str">
            <v>990099300214</v>
          </cell>
          <cell r="C2313" t="str">
            <v>990</v>
          </cell>
          <cell r="D2313" t="str">
            <v>990099</v>
          </cell>
          <cell r="E2313" t="str">
            <v>حسابهاي انتظامي</v>
          </cell>
          <cell r="F2313" t="str">
            <v>اسناد تضميني دريافتي از كاركنان</v>
          </cell>
          <cell r="G2313" t="str">
            <v>300214</v>
          </cell>
          <cell r="H2313" t="str">
            <v>صنعتي قراملكي عليرضا</v>
          </cell>
          <cell r="P2313" t="str">
            <v>999</v>
          </cell>
        </row>
        <row r="2314">
          <cell r="A2314">
            <v>9999</v>
          </cell>
          <cell r="B2314" t="str">
            <v>990099300221</v>
          </cell>
          <cell r="C2314" t="str">
            <v>990</v>
          </cell>
          <cell r="D2314" t="str">
            <v>990099</v>
          </cell>
          <cell r="E2314" t="str">
            <v>حسابهاي انتظامي</v>
          </cell>
          <cell r="F2314" t="str">
            <v>اسناد تضميني دريافتي از كاركنان</v>
          </cell>
          <cell r="G2314" t="str">
            <v>300221</v>
          </cell>
          <cell r="H2314" t="str">
            <v>هادي خدائيان</v>
          </cell>
          <cell r="P2314" t="str">
            <v>999</v>
          </cell>
        </row>
        <row r="2315">
          <cell r="A2315">
            <v>9999</v>
          </cell>
          <cell r="B2315" t="str">
            <v>990099300222</v>
          </cell>
          <cell r="C2315" t="str">
            <v>990</v>
          </cell>
          <cell r="D2315" t="str">
            <v>990099</v>
          </cell>
          <cell r="E2315" t="str">
            <v>حسابهاي انتظامي</v>
          </cell>
          <cell r="F2315" t="str">
            <v>اسناد تضميني دريافتي از كاركنان</v>
          </cell>
          <cell r="G2315" t="str">
            <v>300222</v>
          </cell>
          <cell r="H2315" t="str">
            <v>شكري احمد</v>
          </cell>
          <cell r="P2315" t="str">
            <v>999</v>
          </cell>
        </row>
        <row r="2316">
          <cell r="A2316">
            <v>9999</v>
          </cell>
          <cell r="B2316" t="str">
            <v>990099300225</v>
          </cell>
          <cell r="C2316" t="str">
            <v>990</v>
          </cell>
          <cell r="D2316" t="str">
            <v>990099</v>
          </cell>
          <cell r="E2316" t="str">
            <v>حسابهاي انتظامي</v>
          </cell>
          <cell r="F2316" t="str">
            <v>اسناد تضميني دريافتي از كاركنان</v>
          </cell>
          <cell r="G2316" t="str">
            <v>300225</v>
          </cell>
          <cell r="H2316" t="str">
            <v>نيك پور رسول</v>
          </cell>
          <cell r="P2316" t="str">
            <v>999</v>
          </cell>
        </row>
        <row r="2317">
          <cell r="A2317">
            <v>9999</v>
          </cell>
          <cell r="B2317" t="str">
            <v>990099300242</v>
          </cell>
          <cell r="C2317" t="str">
            <v>990</v>
          </cell>
          <cell r="D2317" t="str">
            <v>990099</v>
          </cell>
          <cell r="E2317" t="str">
            <v>حسابهاي انتظامي</v>
          </cell>
          <cell r="F2317" t="str">
            <v>اسناد تضميني دريافتي از كاركنان</v>
          </cell>
          <cell r="G2317" t="str">
            <v>300242</v>
          </cell>
          <cell r="H2317" t="str">
            <v>زبردست قراملكي حسن</v>
          </cell>
          <cell r="P2317" t="str">
            <v>999</v>
          </cell>
        </row>
        <row r="2318">
          <cell r="A2318">
            <v>9999</v>
          </cell>
          <cell r="B2318" t="str">
            <v>990099300244</v>
          </cell>
          <cell r="C2318" t="str">
            <v>990</v>
          </cell>
          <cell r="D2318" t="str">
            <v>990099</v>
          </cell>
          <cell r="E2318" t="str">
            <v>حسابهاي انتظامي</v>
          </cell>
          <cell r="F2318" t="str">
            <v>اسناد تضميني دريافتي از كاركنان</v>
          </cell>
          <cell r="G2318" t="str">
            <v>300244</v>
          </cell>
          <cell r="H2318" t="str">
            <v>بزمي حسن</v>
          </cell>
          <cell r="P2318" t="str">
            <v>999</v>
          </cell>
        </row>
        <row r="2319">
          <cell r="A2319">
            <v>9999</v>
          </cell>
          <cell r="B2319" t="str">
            <v>990099300252</v>
          </cell>
          <cell r="C2319" t="str">
            <v>990</v>
          </cell>
          <cell r="D2319" t="str">
            <v>990099</v>
          </cell>
          <cell r="E2319" t="str">
            <v>حسابهاي انتظامي</v>
          </cell>
          <cell r="F2319" t="str">
            <v>اسناد تضميني دريافتي از كاركنان</v>
          </cell>
          <cell r="G2319" t="str">
            <v>300252</v>
          </cell>
          <cell r="H2319" t="str">
            <v>رنجبران عين الدين محمدرضا</v>
          </cell>
          <cell r="P2319" t="str">
            <v>999</v>
          </cell>
        </row>
        <row r="2320">
          <cell r="A2320">
            <v>9999</v>
          </cell>
          <cell r="B2320" t="str">
            <v>990099300037</v>
          </cell>
          <cell r="C2320" t="str">
            <v>990</v>
          </cell>
          <cell r="D2320" t="str">
            <v>990099</v>
          </cell>
          <cell r="E2320" t="str">
            <v>حسابهاي انتظامي</v>
          </cell>
          <cell r="F2320" t="str">
            <v>اسناد تضميني دريافتي از كاركنان</v>
          </cell>
          <cell r="G2320" t="str">
            <v>300037</v>
          </cell>
          <cell r="H2320" t="str">
            <v>ناصر بيداري علمداري</v>
          </cell>
          <cell r="P2320" t="str">
            <v>999</v>
          </cell>
        </row>
        <row r="2321">
          <cell r="A2321">
            <v>9999</v>
          </cell>
          <cell r="B2321" t="str">
            <v>990099300038</v>
          </cell>
          <cell r="C2321" t="str">
            <v>990</v>
          </cell>
          <cell r="D2321" t="str">
            <v>990099</v>
          </cell>
          <cell r="E2321" t="str">
            <v>حسابهاي انتظامي</v>
          </cell>
          <cell r="F2321" t="str">
            <v>اسناد تضميني دريافتي از كاركنان</v>
          </cell>
          <cell r="G2321" t="str">
            <v>300038</v>
          </cell>
          <cell r="H2321" t="str">
            <v>مكرمي جمال</v>
          </cell>
          <cell r="P2321" t="str">
            <v>999</v>
          </cell>
        </row>
        <row r="2322">
          <cell r="A2322">
            <v>9999</v>
          </cell>
          <cell r="B2322" t="str">
            <v>990099300104</v>
          </cell>
          <cell r="C2322" t="str">
            <v>990</v>
          </cell>
          <cell r="D2322" t="str">
            <v>990099</v>
          </cell>
          <cell r="E2322" t="str">
            <v>حسابهاي انتظامي</v>
          </cell>
          <cell r="F2322" t="str">
            <v>اسناد تضميني دريافتي از كاركنان</v>
          </cell>
          <cell r="G2322" t="str">
            <v>300104</v>
          </cell>
          <cell r="H2322" t="str">
            <v>پور گل محمد جواد</v>
          </cell>
          <cell r="P2322" t="str">
            <v>999</v>
          </cell>
        </row>
        <row r="2323">
          <cell r="A2323">
            <v>9999</v>
          </cell>
          <cell r="B2323" t="str">
            <v>990099300170</v>
          </cell>
          <cell r="C2323" t="str">
            <v>990</v>
          </cell>
          <cell r="D2323" t="str">
            <v>990099</v>
          </cell>
          <cell r="E2323" t="str">
            <v>حسابهاي انتظامي</v>
          </cell>
          <cell r="F2323" t="str">
            <v>اسناد تضميني دريافتي از كاركنان</v>
          </cell>
          <cell r="G2323" t="str">
            <v>300170</v>
          </cell>
          <cell r="H2323" t="str">
            <v>فتحي سياوش</v>
          </cell>
          <cell r="P2323" t="str">
            <v>999</v>
          </cell>
        </row>
        <row r="2324">
          <cell r="A2324">
            <v>9999</v>
          </cell>
          <cell r="B2324" t="str">
            <v>990099300171</v>
          </cell>
          <cell r="C2324" t="str">
            <v>990</v>
          </cell>
          <cell r="D2324" t="str">
            <v>990099</v>
          </cell>
          <cell r="E2324" t="str">
            <v>حسابهاي انتظامي</v>
          </cell>
          <cell r="F2324" t="str">
            <v>اسناد تضميني دريافتي از كاركنان</v>
          </cell>
          <cell r="G2324" t="str">
            <v>300171</v>
          </cell>
          <cell r="H2324" t="str">
            <v>اميرحقيان سعيد</v>
          </cell>
          <cell r="P2324" t="str">
            <v>999</v>
          </cell>
        </row>
        <row r="2325">
          <cell r="A2325">
            <v>9999</v>
          </cell>
          <cell r="B2325" t="str">
            <v>990099300196</v>
          </cell>
          <cell r="C2325" t="str">
            <v>990</v>
          </cell>
          <cell r="D2325" t="str">
            <v>990099</v>
          </cell>
          <cell r="E2325" t="str">
            <v>حسابهاي انتظامي</v>
          </cell>
          <cell r="F2325" t="str">
            <v>اسناد تضميني دريافتي از كاركنان</v>
          </cell>
          <cell r="G2325" t="str">
            <v>300196</v>
          </cell>
          <cell r="H2325" t="str">
            <v>حسيني سيد جواد</v>
          </cell>
          <cell r="P2325" t="str">
            <v>999</v>
          </cell>
        </row>
        <row r="2326">
          <cell r="A2326">
            <v>9999</v>
          </cell>
          <cell r="B2326" t="str">
            <v>990099300986</v>
          </cell>
          <cell r="C2326" t="str">
            <v>990</v>
          </cell>
          <cell r="D2326" t="str">
            <v>990099</v>
          </cell>
          <cell r="E2326" t="str">
            <v>حسابهاي انتظامي</v>
          </cell>
          <cell r="F2326" t="str">
            <v>اسناد تضميني دريافتي از كاركنان</v>
          </cell>
          <cell r="G2326" t="str">
            <v>300986</v>
          </cell>
          <cell r="H2326" t="str">
            <v>صفر علي پيري ياورکندي</v>
          </cell>
          <cell r="P2326" t="str">
            <v>999</v>
          </cell>
        </row>
        <row r="2327">
          <cell r="A2327">
            <v>9999</v>
          </cell>
          <cell r="B2327" t="str">
            <v>990099300039</v>
          </cell>
          <cell r="C2327" t="str">
            <v>990</v>
          </cell>
          <cell r="D2327" t="str">
            <v>990099</v>
          </cell>
          <cell r="E2327" t="str">
            <v>حسابهاي انتظامي</v>
          </cell>
          <cell r="F2327" t="str">
            <v>اسناد تضميني دريافتي از كاركنان</v>
          </cell>
          <cell r="G2327" t="str">
            <v>300039</v>
          </cell>
          <cell r="H2327" t="str">
            <v>جواد اصلاني</v>
          </cell>
          <cell r="P2327" t="str">
            <v>999</v>
          </cell>
        </row>
        <row r="2328">
          <cell r="A2328">
            <v>9999</v>
          </cell>
          <cell r="B2328" t="str">
            <v>990099300040</v>
          </cell>
          <cell r="C2328" t="str">
            <v>990</v>
          </cell>
          <cell r="D2328" t="str">
            <v>990099</v>
          </cell>
          <cell r="E2328" t="str">
            <v>حسابهاي انتظامي</v>
          </cell>
          <cell r="F2328" t="str">
            <v>اسناد تضميني دريافتي از كاركنان</v>
          </cell>
          <cell r="G2328" t="str">
            <v>300040</v>
          </cell>
          <cell r="H2328" t="str">
            <v>كريمي بخشايش علي</v>
          </cell>
          <cell r="P2328" t="str">
            <v>999</v>
          </cell>
        </row>
        <row r="2329">
          <cell r="A2329">
            <v>9999</v>
          </cell>
          <cell r="B2329" t="str">
            <v>990099300041</v>
          </cell>
          <cell r="C2329" t="str">
            <v>990</v>
          </cell>
          <cell r="D2329" t="str">
            <v>990099</v>
          </cell>
          <cell r="E2329" t="str">
            <v>حسابهاي انتظامي</v>
          </cell>
          <cell r="F2329" t="str">
            <v>اسناد تضميني دريافتي از كاركنان</v>
          </cell>
          <cell r="G2329" t="str">
            <v>300041</v>
          </cell>
          <cell r="H2329" t="str">
            <v>علي ظريفي</v>
          </cell>
          <cell r="P2329" t="str">
            <v>999</v>
          </cell>
        </row>
        <row r="2330">
          <cell r="A2330">
            <v>9999</v>
          </cell>
          <cell r="B2330" t="str">
            <v>990099300062</v>
          </cell>
          <cell r="C2330" t="str">
            <v>990</v>
          </cell>
          <cell r="D2330" t="str">
            <v>990099</v>
          </cell>
          <cell r="E2330" t="str">
            <v>حسابهاي انتظامي</v>
          </cell>
          <cell r="F2330" t="str">
            <v>اسناد تضميني دريافتي از كاركنان</v>
          </cell>
          <cell r="G2330" t="str">
            <v>300062</v>
          </cell>
          <cell r="H2330" t="str">
            <v>شاه رسالي صالح</v>
          </cell>
          <cell r="P2330" t="str">
            <v>999</v>
          </cell>
        </row>
        <row r="2331">
          <cell r="A2331">
            <v>9999</v>
          </cell>
          <cell r="B2331" t="str">
            <v>990099300082</v>
          </cell>
          <cell r="C2331" t="str">
            <v>990</v>
          </cell>
          <cell r="D2331" t="str">
            <v>990099</v>
          </cell>
          <cell r="E2331" t="str">
            <v>حسابهاي انتظامي</v>
          </cell>
          <cell r="F2331" t="str">
            <v>اسناد تضميني دريافتي از كاركنان</v>
          </cell>
          <cell r="G2331" t="str">
            <v>300082</v>
          </cell>
          <cell r="H2331" t="str">
            <v>روحي خطيبي محمدرضا</v>
          </cell>
          <cell r="P2331" t="str">
            <v>999</v>
          </cell>
        </row>
        <row r="2332">
          <cell r="A2332">
            <v>9999</v>
          </cell>
          <cell r="B2332" t="str">
            <v>990099300140</v>
          </cell>
          <cell r="C2332" t="str">
            <v>990</v>
          </cell>
          <cell r="D2332" t="str">
            <v>990099</v>
          </cell>
          <cell r="E2332" t="str">
            <v>حسابهاي انتظامي</v>
          </cell>
          <cell r="F2332" t="str">
            <v>اسناد تضميني دريافتي از كاركنان</v>
          </cell>
          <cell r="G2332" t="str">
            <v>300140</v>
          </cell>
          <cell r="H2332" t="str">
            <v>بلالكه ناصر</v>
          </cell>
          <cell r="P2332" t="str">
            <v>999</v>
          </cell>
        </row>
        <row r="2333">
          <cell r="A2333">
            <v>9999</v>
          </cell>
          <cell r="B2333" t="str">
            <v>990099300147</v>
          </cell>
          <cell r="C2333" t="str">
            <v>990</v>
          </cell>
          <cell r="D2333" t="str">
            <v>990099</v>
          </cell>
          <cell r="E2333" t="str">
            <v>حسابهاي انتظامي</v>
          </cell>
          <cell r="F2333" t="str">
            <v>اسناد تضميني دريافتي از كاركنان</v>
          </cell>
          <cell r="G2333" t="str">
            <v>300147</v>
          </cell>
          <cell r="H2333" t="str">
            <v>فرشباف عبهري يوسف</v>
          </cell>
          <cell r="P2333" t="str">
            <v>999</v>
          </cell>
        </row>
        <row r="2334">
          <cell r="A2334">
            <v>9999</v>
          </cell>
          <cell r="B2334" t="str">
            <v>990099300162</v>
          </cell>
          <cell r="C2334" t="str">
            <v>990</v>
          </cell>
          <cell r="D2334" t="str">
            <v>990099</v>
          </cell>
          <cell r="E2334" t="str">
            <v>حسابهاي انتظامي</v>
          </cell>
          <cell r="F2334" t="str">
            <v>اسناد تضميني دريافتي از كاركنان</v>
          </cell>
          <cell r="G2334" t="str">
            <v>300162</v>
          </cell>
          <cell r="H2334" t="str">
            <v>محمدي جابر</v>
          </cell>
          <cell r="P2334" t="str">
            <v>999</v>
          </cell>
        </row>
        <row r="2335">
          <cell r="A2335">
            <v>9999</v>
          </cell>
          <cell r="B2335" t="str">
            <v>990099300173</v>
          </cell>
          <cell r="C2335" t="str">
            <v>990</v>
          </cell>
          <cell r="D2335" t="str">
            <v>990099</v>
          </cell>
          <cell r="E2335" t="str">
            <v>حسابهاي انتظامي</v>
          </cell>
          <cell r="F2335" t="str">
            <v>اسناد تضميني دريافتي از كاركنان</v>
          </cell>
          <cell r="G2335" t="str">
            <v>300173</v>
          </cell>
          <cell r="H2335" t="str">
            <v>قنبري اهري محمدرضا</v>
          </cell>
          <cell r="P2335" t="str">
            <v>999</v>
          </cell>
        </row>
        <row r="2336">
          <cell r="A2336">
            <v>9999</v>
          </cell>
          <cell r="B2336" t="str">
            <v>990099300185</v>
          </cell>
          <cell r="C2336" t="str">
            <v>990</v>
          </cell>
          <cell r="D2336" t="str">
            <v>990099</v>
          </cell>
          <cell r="E2336" t="str">
            <v>حسابهاي انتظامي</v>
          </cell>
          <cell r="F2336" t="str">
            <v>اسناد تضميني دريافتي از كاركنان</v>
          </cell>
          <cell r="G2336" t="str">
            <v>300185</v>
          </cell>
          <cell r="H2336" t="str">
            <v>عوني عليرضا</v>
          </cell>
          <cell r="P2336" t="str">
            <v>999</v>
          </cell>
        </row>
        <row r="2337">
          <cell r="A2337">
            <v>9999</v>
          </cell>
          <cell r="B2337" t="str">
            <v>990099300207</v>
          </cell>
          <cell r="C2337" t="str">
            <v>990</v>
          </cell>
          <cell r="D2337" t="str">
            <v>990099</v>
          </cell>
          <cell r="E2337" t="str">
            <v>حسابهاي انتظامي</v>
          </cell>
          <cell r="F2337" t="str">
            <v>اسناد تضميني دريافتي از كاركنان</v>
          </cell>
          <cell r="G2337" t="str">
            <v>300207</v>
          </cell>
          <cell r="H2337" t="str">
            <v>امير بقالي مروزي</v>
          </cell>
          <cell r="P2337" t="str">
            <v>999</v>
          </cell>
        </row>
        <row r="2338">
          <cell r="A2338">
            <v>9999</v>
          </cell>
          <cell r="B2338" t="str">
            <v>990099300240</v>
          </cell>
          <cell r="C2338" t="str">
            <v>990</v>
          </cell>
          <cell r="D2338" t="str">
            <v>990099</v>
          </cell>
          <cell r="E2338" t="str">
            <v>حسابهاي انتظامي</v>
          </cell>
          <cell r="F2338" t="str">
            <v>اسناد تضميني دريافتي از كاركنان</v>
          </cell>
          <cell r="G2338" t="str">
            <v>300240</v>
          </cell>
          <cell r="H2338" t="str">
            <v>شاهد قراملكي ابوالقاسم</v>
          </cell>
          <cell r="P2338" t="str">
            <v>999</v>
          </cell>
        </row>
        <row r="2339">
          <cell r="A2339">
            <v>9999</v>
          </cell>
          <cell r="B2339" t="str">
            <v>990099300165</v>
          </cell>
          <cell r="C2339" t="str">
            <v>990</v>
          </cell>
          <cell r="D2339" t="str">
            <v>990099</v>
          </cell>
          <cell r="E2339" t="str">
            <v>حسابهاي انتظامي</v>
          </cell>
          <cell r="F2339" t="str">
            <v>اسناد تضميني دريافتي از كاركنان</v>
          </cell>
          <cell r="G2339" t="str">
            <v>300165</v>
          </cell>
          <cell r="H2339" t="str">
            <v>تهم بهنام</v>
          </cell>
          <cell r="P2339" t="str">
            <v>999</v>
          </cell>
        </row>
        <row r="2340">
          <cell r="A2340">
            <v>9999</v>
          </cell>
          <cell r="B2340" t="str">
            <v>990099300984</v>
          </cell>
          <cell r="C2340" t="str">
            <v>990</v>
          </cell>
          <cell r="D2340" t="str">
            <v>990099</v>
          </cell>
          <cell r="E2340" t="str">
            <v>حسابهاي انتظامي</v>
          </cell>
          <cell r="F2340" t="str">
            <v>اسناد تضميني دريافتي از كاركنان</v>
          </cell>
          <cell r="G2340" t="str">
            <v>300984</v>
          </cell>
          <cell r="H2340" t="str">
            <v>علي قليپور قراجه</v>
          </cell>
          <cell r="P2340" t="str">
            <v>999</v>
          </cell>
        </row>
        <row r="2341">
          <cell r="A2341">
            <v>9999</v>
          </cell>
          <cell r="B2341" t="str">
            <v>990099300989</v>
          </cell>
          <cell r="C2341" t="str">
            <v>990</v>
          </cell>
          <cell r="D2341" t="str">
            <v>990099</v>
          </cell>
          <cell r="E2341" t="str">
            <v>حسابهاي انتظامي</v>
          </cell>
          <cell r="F2341" t="str">
            <v>اسناد تضميني دريافتي از كاركنان</v>
          </cell>
          <cell r="G2341" t="str">
            <v>300989</v>
          </cell>
          <cell r="H2341" t="str">
            <v>محمد حسن غريبي</v>
          </cell>
          <cell r="P2341" t="str">
            <v>999</v>
          </cell>
        </row>
        <row r="2342">
          <cell r="A2342">
            <v>9999</v>
          </cell>
          <cell r="B2342" t="str">
            <v>990099300996</v>
          </cell>
          <cell r="C2342" t="str">
            <v>990</v>
          </cell>
          <cell r="D2342" t="str">
            <v>990099</v>
          </cell>
          <cell r="E2342" t="str">
            <v>حسابهاي انتظامي</v>
          </cell>
          <cell r="F2342" t="str">
            <v>اسناد تضميني دريافتي از كاركنان</v>
          </cell>
          <cell r="G2342" t="str">
            <v>300996</v>
          </cell>
          <cell r="H2342" t="str">
            <v>احمد واحد</v>
          </cell>
          <cell r="P2342" t="str">
            <v>999</v>
          </cell>
        </row>
        <row r="2343">
          <cell r="A2343">
            <v>9999</v>
          </cell>
          <cell r="B2343" t="str">
            <v>990099300998</v>
          </cell>
          <cell r="C2343" t="str">
            <v>990</v>
          </cell>
          <cell r="D2343" t="str">
            <v>990099</v>
          </cell>
          <cell r="E2343" t="str">
            <v>حسابهاي انتظامي</v>
          </cell>
          <cell r="F2343" t="str">
            <v>اسناد تضميني دريافتي از كاركنان</v>
          </cell>
          <cell r="G2343" t="str">
            <v>300998</v>
          </cell>
          <cell r="H2343" t="str">
            <v>محسن مختاروند</v>
          </cell>
          <cell r="P2343" t="str">
            <v>999</v>
          </cell>
        </row>
        <row r="2344">
          <cell r="A2344">
            <v>9999</v>
          </cell>
          <cell r="B2344" t="str">
            <v>990099300034</v>
          </cell>
          <cell r="C2344" t="str">
            <v>990</v>
          </cell>
          <cell r="D2344" t="str">
            <v>990099</v>
          </cell>
          <cell r="E2344" t="str">
            <v>حسابهاي انتظامي</v>
          </cell>
          <cell r="F2344" t="str">
            <v>اسناد تضميني دريافتي از كاركنان</v>
          </cell>
          <cell r="G2344" t="str">
            <v>300034</v>
          </cell>
          <cell r="H2344" t="str">
            <v>ابراهيم يوسف آبادي حامد</v>
          </cell>
          <cell r="P2344" t="str">
            <v>999</v>
          </cell>
        </row>
        <row r="2345">
          <cell r="A2345">
            <v>9999</v>
          </cell>
          <cell r="B2345" t="str">
            <v>990099300045</v>
          </cell>
          <cell r="C2345" t="str">
            <v>990</v>
          </cell>
          <cell r="D2345" t="str">
            <v>990099</v>
          </cell>
          <cell r="E2345" t="str">
            <v>حسابهاي انتظامي</v>
          </cell>
          <cell r="F2345" t="str">
            <v>اسناد تضميني دريافتي از كاركنان</v>
          </cell>
          <cell r="G2345" t="str">
            <v>300045</v>
          </cell>
          <cell r="H2345" t="str">
            <v>يظهري سيد رضا</v>
          </cell>
          <cell r="P2345" t="str">
            <v>999</v>
          </cell>
        </row>
        <row r="2346">
          <cell r="A2346">
            <v>9999</v>
          </cell>
          <cell r="B2346" t="str">
            <v>990099300097</v>
          </cell>
          <cell r="C2346" t="str">
            <v>990</v>
          </cell>
          <cell r="D2346" t="str">
            <v>990099</v>
          </cell>
          <cell r="E2346" t="str">
            <v>حسابهاي انتظامي</v>
          </cell>
          <cell r="F2346" t="str">
            <v>اسناد تضميني دريافتي از كاركنان</v>
          </cell>
          <cell r="G2346" t="str">
            <v>300097</v>
          </cell>
          <cell r="H2346" t="str">
            <v>سيد حسن اميريعقوبي تبريز</v>
          </cell>
          <cell r="P2346" t="str">
            <v>999</v>
          </cell>
        </row>
        <row r="2347">
          <cell r="A2347">
            <v>9999</v>
          </cell>
          <cell r="B2347" t="str">
            <v>990099300212</v>
          </cell>
          <cell r="C2347" t="str">
            <v>990</v>
          </cell>
          <cell r="D2347" t="str">
            <v>990099</v>
          </cell>
          <cell r="E2347" t="str">
            <v>حسابهاي انتظامي</v>
          </cell>
          <cell r="F2347" t="str">
            <v>اسناد تضميني دريافتي از كاركنان</v>
          </cell>
          <cell r="G2347" t="str">
            <v>300212</v>
          </cell>
          <cell r="H2347" t="str">
            <v>پيمان نعمتي</v>
          </cell>
          <cell r="P2347" t="str">
            <v>999</v>
          </cell>
        </row>
        <row r="2348">
          <cell r="A2348">
            <v>9999</v>
          </cell>
          <cell r="B2348" t="str">
            <v>990099300194</v>
          </cell>
          <cell r="C2348" t="str">
            <v>990</v>
          </cell>
          <cell r="D2348" t="str">
            <v>990099</v>
          </cell>
          <cell r="E2348" t="str">
            <v>حسابهاي انتظامي</v>
          </cell>
          <cell r="F2348" t="str">
            <v>اسناد تضميني دريافتي از كاركنان</v>
          </cell>
          <cell r="G2348" t="str">
            <v>300194</v>
          </cell>
          <cell r="H2348" t="str">
            <v>كارگر شهرام</v>
          </cell>
          <cell r="P2348" t="str">
            <v>999</v>
          </cell>
        </row>
        <row r="2349">
          <cell r="A2349">
            <v>9999</v>
          </cell>
          <cell r="B2349" t="str">
            <v>990099300987</v>
          </cell>
          <cell r="C2349" t="str">
            <v>990</v>
          </cell>
          <cell r="D2349" t="str">
            <v>990099</v>
          </cell>
          <cell r="E2349" t="str">
            <v>حسابهاي انتظامي</v>
          </cell>
          <cell r="F2349" t="str">
            <v>اسناد تضميني دريافتي از كاركنان</v>
          </cell>
          <cell r="G2349" t="str">
            <v>300987</v>
          </cell>
          <cell r="H2349" t="str">
            <v>محسن جعفرنژاد</v>
          </cell>
          <cell r="P2349" t="str">
            <v>999</v>
          </cell>
        </row>
        <row r="2350">
          <cell r="A2350">
            <v>9999</v>
          </cell>
          <cell r="B2350" t="str">
            <v>990099300072</v>
          </cell>
          <cell r="C2350" t="str">
            <v>990</v>
          </cell>
          <cell r="D2350" t="str">
            <v>990099</v>
          </cell>
          <cell r="E2350" t="str">
            <v>حسابهاي انتظامي</v>
          </cell>
          <cell r="F2350" t="str">
            <v>اسناد تضميني دريافتي از كاركنان</v>
          </cell>
          <cell r="G2350" t="str">
            <v>300072</v>
          </cell>
          <cell r="H2350" t="str">
            <v>داوري مجد محمدرضا</v>
          </cell>
          <cell r="P2350" t="str">
            <v>999</v>
          </cell>
        </row>
        <row r="2351">
          <cell r="A2351">
            <v>9999</v>
          </cell>
          <cell r="B2351" t="str">
            <v>990099300087</v>
          </cell>
          <cell r="C2351" t="str">
            <v>990</v>
          </cell>
          <cell r="D2351" t="str">
            <v>990099</v>
          </cell>
          <cell r="E2351" t="str">
            <v>حسابهاي انتظامي</v>
          </cell>
          <cell r="F2351" t="str">
            <v>اسناد تضميني دريافتي از كاركنان</v>
          </cell>
          <cell r="G2351" t="str">
            <v>300087</v>
          </cell>
          <cell r="H2351" t="str">
            <v>مهدي زاده علوي عليرضا</v>
          </cell>
          <cell r="P2351" t="str">
            <v>999</v>
          </cell>
        </row>
        <row r="2352">
          <cell r="A2352">
            <v>9999</v>
          </cell>
          <cell r="B2352" t="str">
            <v>990099300158</v>
          </cell>
          <cell r="C2352" t="str">
            <v>990</v>
          </cell>
          <cell r="D2352" t="str">
            <v>990099</v>
          </cell>
          <cell r="E2352" t="str">
            <v>حسابهاي انتظامي</v>
          </cell>
          <cell r="F2352" t="str">
            <v>اسناد تضميني دريافتي از كاركنان</v>
          </cell>
          <cell r="G2352" t="str">
            <v>300158</v>
          </cell>
          <cell r="H2352" t="str">
            <v>تقي پور متقيان نوبري رحيم</v>
          </cell>
          <cell r="P2352" t="str">
            <v>999</v>
          </cell>
        </row>
        <row r="2353">
          <cell r="A2353">
            <v>9999</v>
          </cell>
          <cell r="B2353" t="str">
            <v>990099300159</v>
          </cell>
          <cell r="C2353" t="str">
            <v>990</v>
          </cell>
          <cell r="D2353" t="str">
            <v>990099</v>
          </cell>
          <cell r="E2353" t="str">
            <v>حسابهاي انتظامي</v>
          </cell>
          <cell r="F2353" t="str">
            <v>اسناد تضميني دريافتي از كاركنان</v>
          </cell>
          <cell r="G2353" t="str">
            <v>300159</v>
          </cell>
          <cell r="H2353" t="str">
            <v>شيرزاده اكبر</v>
          </cell>
          <cell r="P2353" t="str">
            <v>999</v>
          </cell>
        </row>
        <row r="2354">
          <cell r="A2354">
            <v>9999</v>
          </cell>
          <cell r="B2354" t="str">
            <v>990099300191</v>
          </cell>
          <cell r="C2354" t="str">
            <v>990</v>
          </cell>
          <cell r="D2354" t="str">
            <v>990099</v>
          </cell>
          <cell r="E2354" t="str">
            <v>حسابهاي انتظامي</v>
          </cell>
          <cell r="F2354" t="str">
            <v>اسناد تضميني دريافتي از كاركنان</v>
          </cell>
          <cell r="G2354" t="str">
            <v>300191</v>
          </cell>
          <cell r="H2354" t="str">
            <v>باقر قازيار رشيد</v>
          </cell>
          <cell r="P2354" t="str">
            <v>999</v>
          </cell>
        </row>
        <row r="2355">
          <cell r="A2355">
            <v>9999</v>
          </cell>
          <cell r="B2355" t="str">
            <v>990099300198</v>
          </cell>
          <cell r="C2355" t="str">
            <v>990</v>
          </cell>
          <cell r="D2355" t="str">
            <v>990099</v>
          </cell>
          <cell r="E2355" t="str">
            <v>حسابهاي انتظامي</v>
          </cell>
          <cell r="F2355" t="str">
            <v>اسناد تضميني دريافتي از كاركنان</v>
          </cell>
          <cell r="G2355" t="str">
            <v>300198</v>
          </cell>
          <cell r="H2355" t="str">
            <v>ميرزائي شكور</v>
          </cell>
          <cell r="P2355" t="str">
            <v>999</v>
          </cell>
        </row>
        <row r="2356">
          <cell r="A2356">
            <v>9999</v>
          </cell>
          <cell r="B2356" t="str">
            <v>990099300201</v>
          </cell>
          <cell r="C2356" t="str">
            <v>990</v>
          </cell>
          <cell r="D2356" t="str">
            <v>990099</v>
          </cell>
          <cell r="E2356" t="str">
            <v>حسابهاي انتظامي</v>
          </cell>
          <cell r="F2356" t="str">
            <v>اسناد تضميني دريافتي از كاركنان</v>
          </cell>
          <cell r="G2356" t="str">
            <v>300201</v>
          </cell>
          <cell r="H2356" t="str">
            <v>حسين زاده فرد سجاد</v>
          </cell>
          <cell r="P2356" t="str">
            <v>999</v>
          </cell>
        </row>
        <row r="2357">
          <cell r="A2357">
            <v>9999</v>
          </cell>
          <cell r="B2357" t="str">
            <v>990099300215</v>
          </cell>
          <cell r="C2357" t="str">
            <v>990</v>
          </cell>
          <cell r="D2357" t="str">
            <v>990099</v>
          </cell>
          <cell r="E2357" t="str">
            <v>حسابهاي انتظامي</v>
          </cell>
          <cell r="F2357" t="str">
            <v>اسناد تضميني دريافتي از كاركنان</v>
          </cell>
          <cell r="G2357" t="str">
            <v>300215</v>
          </cell>
          <cell r="H2357" t="str">
            <v>هژبر جواد</v>
          </cell>
          <cell r="P2357" t="str">
            <v>999</v>
          </cell>
        </row>
        <row r="2358">
          <cell r="A2358">
            <v>9999</v>
          </cell>
          <cell r="B2358" t="str">
            <v>990099300220</v>
          </cell>
          <cell r="C2358" t="str">
            <v>990</v>
          </cell>
          <cell r="D2358" t="str">
            <v>990099</v>
          </cell>
          <cell r="E2358" t="str">
            <v>حسابهاي انتظامي</v>
          </cell>
          <cell r="F2358" t="str">
            <v>اسناد تضميني دريافتي از كاركنان</v>
          </cell>
          <cell r="G2358" t="str">
            <v>300220</v>
          </cell>
          <cell r="H2358" t="str">
            <v>صحت مند قره بابا يوسف</v>
          </cell>
          <cell r="P2358" t="str">
            <v>999</v>
          </cell>
        </row>
        <row r="2359">
          <cell r="A2359">
            <v>9999</v>
          </cell>
          <cell r="B2359" t="str">
            <v>990099300245</v>
          </cell>
          <cell r="C2359" t="str">
            <v>990</v>
          </cell>
          <cell r="D2359" t="str">
            <v>990099</v>
          </cell>
          <cell r="E2359" t="str">
            <v>حسابهاي انتظامي</v>
          </cell>
          <cell r="F2359" t="str">
            <v>اسناد تضميني دريافتي از كاركنان</v>
          </cell>
          <cell r="G2359" t="str">
            <v>300245</v>
          </cell>
          <cell r="H2359" t="str">
            <v>غفاري افشرد كريم</v>
          </cell>
          <cell r="P2359" t="str">
            <v>999</v>
          </cell>
        </row>
        <row r="2360">
          <cell r="A2360">
            <v>9999</v>
          </cell>
          <cell r="B2360" t="str">
            <v>990099300248</v>
          </cell>
          <cell r="C2360" t="str">
            <v>990</v>
          </cell>
          <cell r="D2360" t="str">
            <v>990099</v>
          </cell>
          <cell r="E2360" t="str">
            <v>حسابهاي انتظامي</v>
          </cell>
          <cell r="F2360" t="str">
            <v>اسناد تضميني دريافتي از كاركنان</v>
          </cell>
          <cell r="G2360" t="str">
            <v>300248</v>
          </cell>
          <cell r="H2360" t="str">
            <v>واحدي باويل محمدحسين</v>
          </cell>
          <cell r="P2360" t="str">
            <v>999</v>
          </cell>
        </row>
        <row r="2361">
          <cell r="A2361">
            <v>9999</v>
          </cell>
          <cell r="B2361" t="str">
            <v>990099300256</v>
          </cell>
          <cell r="C2361" t="str">
            <v>990</v>
          </cell>
          <cell r="D2361" t="str">
            <v>990099</v>
          </cell>
          <cell r="E2361" t="str">
            <v>حسابهاي انتظامي</v>
          </cell>
          <cell r="F2361" t="str">
            <v>اسناد تضميني دريافتي از كاركنان</v>
          </cell>
          <cell r="G2361" t="str">
            <v>300256</v>
          </cell>
          <cell r="H2361" t="str">
            <v>نادري بركجه پرويز</v>
          </cell>
          <cell r="P2361" t="str">
            <v>999</v>
          </cell>
        </row>
        <row r="2362">
          <cell r="A2362">
            <v>9999</v>
          </cell>
          <cell r="B2362" t="str">
            <v>990099300266</v>
          </cell>
          <cell r="C2362" t="str">
            <v>990</v>
          </cell>
          <cell r="D2362" t="str">
            <v>990099</v>
          </cell>
          <cell r="E2362" t="str">
            <v>حسابهاي انتظامي</v>
          </cell>
          <cell r="F2362" t="str">
            <v>اسناد تضميني دريافتي از كاركنان</v>
          </cell>
          <cell r="G2362" t="str">
            <v>300266</v>
          </cell>
          <cell r="H2362" t="str">
            <v>عطايان حسن</v>
          </cell>
          <cell r="P2362" t="str">
            <v>999</v>
          </cell>
        </row>
        <row r="2363">
          <cell r="A2363">
            <v>9999</v>
          </cell>
          <cell r="B2363" t="str">
            <v>990099300981</v>
          </cell>
          <cell r="C2363" t="str">
            <v>990</v>
          </cell>
          <cell r="D2363" t="str">
            <v>990099</v>
          </cell>
          <cell r="E2363" t="str">
            <v>حسابهاي انتظامي</v>
          </cell>
          <cell r="F2363" t="str">
            <v>اسناد تضميني دريافتي از كاركنان</v>
          </cell>
          <cell r="G2363" t="str">
            <v>300981</v>
          </cell>
          <cell r="H2363" t="str">
            <v>يونس تيزقدم</v>
          </cell>
          <cell r="P2363" t="str">
            <v>999</v>
          </cell>
        </row>
        <row r="2364">
          <cell r="A2364">
            <v>9999</v>
          </cell>
          <cell r="B2364" t="str">
            <v>990099300992</v>
          </cell>
          <cell r="C2364" t="str">
            <v>990</v>
          </cell>
          <cell r="D2364" t="str">
            <v>990099</v>
          </cell>
          <cell r="E2364" t="str">
            <v>حسابهاي انتظامي</v>
          </cell>
          <cell r="F2364" t="str">
            <v>اسناد تضميني دريافتي از كاركنان</v>
          </cell>
          <cell r="G2364" t="str">
            <v>300992</v>
          </cell>
          <cell r="H2364" t="str">
            <v>سعيد حسين پور</v>
          </cell>
          <cell r="P2364" t="str">
            <v>999</v>
          </cell>
        </row>
        <row r="2365">
          <cell r="A2365">
            <v>9999</v>
          </cell>
          <cell r="B2365" t="str">
            <v>990099300048</v>
          </cell>
          <cell r="C2365" t="str">
            <v>990</v>
          </cell>
          <cell r="D2365" t="str">
            <v>990099</v>
          </cell>
          <cell r="E2365" t="str">
            <v>حسابهاي انتظامي</v>
          </cell>
          <cell r="F2365" t="str">
            <v>اسناد تضميني دريافتي از كاركنان</v>
          </cell>
          <cell r="G2365" t="str">
            <v>300048</v>
          </cell>
          <cell r="H2365" t="str">
            <v>ممي پور بارنجي سعيد</v>
          </cell>
          <cell r="P2365" t="str">
            <v>999</v>
          </cell>
        </row>
        <row r="2366">
          <cell r="A2366">
            <v>9999</v>
          </cell>
          <cell r="B2366" t="str">
            <v>990099300997</v>
          </cell>
          <cell r="C2366" t="str">
            <v>990</v>
          </cell>
          <cell r="D2366" t="str">
            <v>990099</v>
          </cell>
          <cell r="E2366" t="str">
            <v>حسابهاي انتظامي</v>
          </cell>
          <cell r="F2366" t="str">
            <v>اسناد تضميني دريافتي از كاركنان</v>
          </cell>
          <cell r="G2366" t="str">
            <v>300997</v>
          </cell>
          <cell r="H2366" t="str">
            <v>نادر سليماني</v>
          </cell>
          <cell r="P2366" t="str">
            <v>999</v>
          </cell>
        </row>
        <row r="2367">
          <cell r="A2367">
            <v>0</v>
          </cell>
          <cell r="B2367" t="str">
            <v>991001</v>
          </cell>
          <cell r="C2367" t="str">
            <v>991</v>
          </cell>
          <cell r="D2367" t="str">
            <v>991001</v>
          </cell>
          <cell r="E2367" t="str">
            <v>طرف حسابهاي انتظامي</v>
          </cell>
          <cell r="F2367" t="str">
            <v>طرف حسابهاي انتظامي</v>
          </cell>
          <cell r="G2367" t="str">
            <v/>
          </cell>
          <cell r="H2367" t="str">
            <v/>
          </cell>
          <cell r="P2367" t="str">
            <v>0</v>
          </cell>
        </row>
        <row r="2368">
          <cell r="A2368">
            <v>0</v>
          </cell>
          <cell r="B2368" t="str">
            <v/>
          </cell>
          <cell r="P2368" t="str">
            <v/>
          </cell>
        </row>
        <row r="2369">
          <cell r="A2369">
            <v>0</v>
          </cell>
          <cell r="B2369" t="str">
            <v/>
          </cell>
          <cell r="P2369" t="str">
            <v/>
          </cell>
        </row>
        <row r="2370">
          <cell r="A2370">
            <v>0</v>
          </cell>
          <cell r="B2370" t="str">
            <v/>
          </cell>
          <cell r="P2370" t="str">
            <v/>
          </cell>
        </row>
        <row r="2371">
          <cell r="A2371">
            <v>0</v>
          </cell>
          <cell r="B2371" t="str">
            <v/>
          </cell>
          <cell r="P2371" t="str">
            <v/>
          </cell>
        </row>
        <row r="2372">
          <cell r="A2372">
            <v>0</v>
          </cell>
          <cell r="B2372" t="str">
            <v/>
          </cell>
          <cell r="P2372" t="str">
            <v/>
          </cell>
        </row>
        <row r="2373">
          <cell r="A2373">
            <v>0</v>
          </cell>
          <cell r="B2373" t="str">
            <v/>
          </cell>
          <cell r="P2373" t="str">
            <v/>
          </cell>
        </row>
        <row r="2374">
          <cell r="A2374">
            <v>0</v>
          </cell>
          <cell r="B2374" t="str">
            <v/>
          </cell>
          <cell r="P2374" t="str">
            <v/>
          </cell>
        </row>
        <row r="2375">
          <cell r="A2375">
            <v>0</v>
          </cell>
          <cell r="B2375" t="str">
            <v/>
          </cell>
          <cell r="P2375" t="str">
            <v/>
          </cell>
        </row>
        <row r="2376">
          <cell r="A2376">
            <v>0</v>
          </cell>
          <cell r="B2376" t="str">
            <v/>
          </cell>
          <cell r="P2376" t="str">
            <v/>
          </cell>
        </row>
        <row r="2377">
          <cell r="A2377">
            <v>0</v>
          </cell>
          <cell r="B2377" t="str">
            <v/>
          </cell>
          <cell r="P2377" t="str">
            <v/>
          </cell>
        </row>
        <row r="2378">
          <cell r="A2378">
            <v>0</v>
          </cell>
          <cell r="B2378" t="str">
            <v/>
          </cell>
          <cell r="P2378" t="str">
            <v/>
          </cell>
        </row>
        <row r="2379">
          <cell r="A2379">
            <v>0</v>
          </cell>
          <cell r="B2379" t="str">
            <v/>
          </cell>
          <cell r="P2379" t="str">
            <v/>
          </cell>
        </row>
        <row r="2380">
          <cell r="A2380">
            <v>0</v>
          </cell>
          <cell r="B2380" t="str">
            <v/>
          </cell>
          <cell r="P2380" t="str">
            <v/>
          </cell>
        </row>
        <row r="2381">
          <cell r="A2381">
            <v>0</v>
          </cell>
          <cell r="B2381" t="str">
            <v/>
          </cell>
          <cell r="P2381" t="str">
            <v/>
          </cell>
        </row>
        <row r="2382">
          <cell r="A2382">
            <v>0</v>
          </cell>
          <cell r="B2382" t="str">
            <v/>
          </cell>
          <cell r="P2382" t="str">
            <v/>
          </cell>
        </row>
        <row r="2383">
          <cell r="A2383">
            <v>0</v>
          </cell>
          <cell r="B2383" t="str">
            <v/>
          </cell>
          <cell r="P2383" t="str">
            <v/>
          </cell>
        </row>
        <row r="2384">
          <cell r="A2384">
            <v>0</v>
          </cell>
          <cell r="B2384" t="str">
            <v/>
          </cell>
          <cell r="P2384" t="str">
            <v/>
          </cell>
        </row>
        <row r="2385">
          <cell r="A2385">
            <v>0</v>
          </cell>
          <cell r="B2385" t="str">
            <v/>
          </cell>
          <cell r="P2385" t="str">
            <v/>
          </cell>
        </row>
        <row r="2386">
          <cell r="A2386">
            <v>0</v>
          </cell>
          <cell r="B2386" t="str">
            <v/>
          </cell>
          <cell r="P2386" t="str">
            <v/>
          </cell>
        </row>
        <row r="2387">
          <cell r="A2387">
            <v>0</v>
          </cell>
          <cell r="B2387" t="str">
            <v/>
          </cell>
          <cell r="P2387" t="str">
            <v/>
          </cell>
        </row>
        <row r="2388">
          <cell r="A2388">
            <v>0</v>
          </cell>
          <cell r="B2388" t="str">
            <v/>
          </cell>
          <cell r="P2388" t="str">
            <v/>
          </cell>
        </row>
        <row r="2389">
          <cell r="A2389">
            <v>0</v>
          </cell>
          <cell r="B2389" t="str">
            <v/>
          </cell>
          <cell r="P2389" t="str">
            <v/>
          </cell>
        </row>
        <row r="2390">
          <cell r="A2390">
            <v>0</v>
          </cell>
          <cell r="B2390" t="str">
            <v/>
          </cell>
          <cell r="P2390" t="str">
            <v/>
          </cell>
        </row>
        <row r="2391">
          <cell r="A2391">
            <v>0</v>
          </cell>
          <cell r="B2391" t="str">
            <v/>
          </cell>
          <cell r="P2391" t="str">
            <v/>
          </cell>
        </row>
        <row r="2392">
          <cell r="A2392">
            <v>0</v>
          </cell>
          <cell r="B2392" t="str">
            <v/>
          </cell>
          <cell r="P2392" t="str">
            <v/>
          </cell>
        </row>
        <row r="2393">
          <cell r="A2393">
            <v>0</v>
          </cell>
          <cell r="B2393" t="str">
            <v/>
          </cell>
          <cell r="P2393" t="str">
            <v/>
          </cell>
        </row>
        <row r="2394">
          <cell r="A2394">
            <v>0</v>
          </cell>
          <cell r="B2394" t="str">
            <v/>
          </cell>
          <cell r="P2394" t="str">
            <v/>
          </cell>
        </row>
        <row r="2395">
          <cell r="A2395">
            <v>0</v>
          </cell>
          <cell r="B2395" t="str">
            <v/>
          </cell>
          <cell r="P2395" t="str">
            <v/>
          </cell>
        </row>
        <row r="2396">
          <cell r="A2396">
            <v>0</v>
          </cell>
          <cell r="B2396" t="str">
            <v/>
          </cell>
          <cell r="P2396" t="str">
            <v/>
          </cell>
        </row>
        <row r="2397">
          <cell r="A2397">
            <v>0</v>
          </cell>
          <cell r="B2397" t="str">
            <v/>
          </cell>
          <cell r="P2397" t="str">
            <v/>
          </cell>
        </row>
        <row r="2398">
          <cell r="A2398">
            <v>0</v>
          </cell>
          <cell r="B2398" t="str">
            <v/>
          </cell>
          <cell r="P2398" t="str">
            <v/>
          </cell>
        </row>
        <row r="2399">
          <cell r="A2399">
            <v>0</v>
          </cell>
          <cell r="B2399" t="str">
            <v/>
          </cell>
          <cell r="P2399" t="str">
            <v/>
          </cell>
        </row>
        <row r="2400">
          <cell r="A2400">
            <v>0</v>
          </cell>
          <cell r="B2400" t="str">
            <v/>
          </cell>
          <cell r="P2400" t="str">
            <v/>
          </cell>
        </row>
        <row r="2401">
          <cell r="A2401">
            <v>0</v>
          </cell>
          <cell r="B2401" t="str">
            <v/>
          </cell>
          <cell r="P2401" t="str">
            <v/>
          </cell>
        </row>
        <row r="2402">
          <cell r="A2402">
            <v>0</v>
          </cell>
          <cell r="B2402" t="str">
            <v/>
          </cell>
          <cell r="P2402" t="str">
            <v/>
          </cell>
        </row>
        <row r="2403">
          <cell r="A2403">
            <v>0</v>
          </cell>
          <cell r="B2403" t="str">
            <v/>
          </cell>
          <cell r="P2403" t="str">
            <v/>
          </cell>
        </row>
        <row r="2404">
          <cell r="A2404">
            <v>0</v>
          </cell>
          <cell r="B2404" t="str">
            <v/>
          </cell>
          <cell r="P2404" t="str">
            <v/>
          </cell>
        </row>
        <row r="2405">
          <cell r="A2405">
            <v>0</v>
          </cell>
          <cell r="B2405" t="str">
            <v/>
          </cell>
          <cell r="P2405" t="str">
            <v/>
          </cell>
        </row>
        <row r="2406">
          <cell r="A2406">
            <v>0</v>
          </cell>
          <cell r="B2406" t="str">
            <v/>
          </cell>
          <cell r="P2406" t="str">
            <v/>
          </cell>
        </row>
        <row r="2407">
          <cell r="A2407">
            <v>0</v>
          </cell>
          <cell r="B2407" t="str">
            <v/>
          </cell>
          <cell r="P2407" t="str">
            <v/>
          </cell>
        </row>
        <row r="2408">
          <cell r="A2408">
            <v>0</v>
          </cell>
          <cell r="B2408" t="str">
            <v/>
          </cell>
          <cell r="P2408" t="str">
            <v/>
          </cell>
        </row>
        <row r="2409">
          <cell r="A2409">
            <v>0</v>
          </cell>
          <cell r="B2409" t="str">
            <v/>
          </cell>
          <cell r="P2409" t="str">
            <v/>
          </cell>
        </row>
        <row r="2410">
          <cell r="A2410">
            <v>0</v>
          </cell>
          <cell r="B2410" t="str">
            <v/>
          </cell>
          <cell r="P2410" t="str">
            <v/>
          </cell>
        </row>
        <row r="2411">
          <cell r="A2411">
            <v>0</v>
          </cell>
          <cell r="B2411" t="str">
            <v/>
          </cell>
          <cell r="P2411" t="str">
            <v/>
          </cell>
        </row>
        <row r="2412">
          <cell r="A2412">
            <v>0</v>
          </cell>
          <cell r="B2412" t="str">
            <v/>
          </cell>
          <cell r="P2412" t="str">
            <v/>
          </cell>
        </row>
        <row r="2413">
          <cell r="A2413">
            <v>0</v>
          </cell>
          <cell r="B2413" t="str">
            <v/>
          </cell>
          <cell r="P2413" t="str">
            <v/>
          </cell>
        </row>
        <row r="2414">
          <cell r="A2414">
            <v>0</v>
          </cell>
          <cell r="B2414" t="str">
            <v/>
          </cell>
          <cell r="P2414" t="str">
            <v/>
          </cell>
        </row>
        <row r="2415">
          <cell r="A2415">
            <v>0</v>
          </cell>
          <cell r="B2415" t="str">
            <v/>
          </cell>
          <cell r="P2415" t="str">
            <v/>
          </cell>
        </row>
        <row r="2416">
          <cell r="A2416">
            <v>0</v>
          </cell>
          <cell r="B2416" t="str">
            <v/>
          </cell>
          <cell r="P2416" t="str">
            <v/>
          </cell>
        </row>
        <row r="2417">
          <cell r="A2417">
            <v>0</v>
          </cell>
          <cell r="B2417" t="str">
            <v/>
          </cell>
          <cell r="P2417" t="str">
            <v/>
          </cell>
        </row>
        <row r="2418">
          <cell r="A2418">
            <v>0</v>
          </cell>
          <cell r="B2418" t="str">
            <v/>
          </cell>
          <cell r="P2418" t="str">
            <v/>
          </cell>
        </row>
        <row r="2419">
          <cell r="A2419">
            <v>0</v>
          </cell>
          <cell r="B2419" t="str">
            <v/>
          </cell>
          <cell r="P2419" t="str">
            <v/>
          </cell>
        </row>
        <row r="2420">
          <cell r="A2420">
            <v>0</v>
          </cell>
          <cell r="B2420" t="str">
            <v/>
          </cell>
          <cell r="P2420" t="str">
            <v/>
          </cell>
        </row>
        <row r="2421">
          <cell r="A2421">
            <v>0</v>
          </cell>
          <cell r="B2421" t="str">
            <v/>
          </cell>
          <cell r="P2421" t="str">
            <v/>
          </cell>
        </row>
        <row r="2422">
          <cell r="A2422">
            <v>0</v>
          </cell>
          <cell r="B2422" t="str">
            <v/>
          </cell>
          <cell r="P2422" t="str">
            <v/>
          </cell>
        </row>
        <row r="2423">
          <cell r="A2423">
            <v>0</v>
          </cell>
          <cell r="B2423" t="str">
            <v/>
          </cell>
          <cell r="P2423" t="str">
            <v/>
          </cell>
        </row>
        <row r="2424">
          <cell r="A2424">
            <v>0</v>
          </cell>
          <cell r="B2424" t="str">
            <v/>
          </cell>
          <cell r="P2424" t="str">
            <v/>
          </cell>
        </row>
        <row r="2425">
          <cell r="A2425">
            <v>0</v>
          </cell>
          <cell r="B2425" t="str">
            <v/>
          </cell>
          <cell r="P2425" t="str">
            <v/>
          </cell>
        </row>
        <row r="2426">
          <cell r="A2426">
            <v>0</v>
          </cell>
          <cell r="B2426" t="str">
            <v/>
          </cell>
          <cell r="P2426" t="str">
            <v/>
          </cell>
        </row>
        <row r="2427">
          <cell r="A2427">
            <v>0</v>
          </cell>
          <cell r="B2427" t="str">
            <v/>
          </cell>
          <cell r="P2427" t="str">
            <v/>
          </cell>
        </row>
        <row r="2428">
          <cell r="A2428">
            <v>0</v>
          </cell>
          <cell r="B2428" t="str">
            <v/>
          </cell>
          <cell r="P2428" t="str">
            <v/>
          </cell>
        </row>
        <row r="2429">
          <cell r="A2429">
            <v>0</v>
          </cell>
          <cell r="B2429" t="str">
            <v/>
          </cell>
          <cell r="P2429" t="str">
            <v/>
          </cell>
        </row>
        <row r="2430">
          <cell r="A2430">
            <v>0</v>
          </cell>
          <cell r="B2430" t="str">
            <v/>
          </cell>
          <cell r="P2430" t="str">
            <v/>
          </cell>
        </row>
        <row r="2431">
          <cell r="A2431">
            <v>0</v>
          </cell>
          <cell r="B2431" t="str">
            <v/>
          </cell>
          <cell r="P2431" t="str">
            <v/>
          </cell>
        </row>
        <row r="2432">
          <cell r="A2432">
            <v>0</v>
          </cell>
          <cell r="B2432" t="str">
            <v/>
          </cell>
          <cell r="P2432" t="str">
            <v/>
          </cell>
        </row>
        <row r="2433">
          <cell r="A2433">
            <v>0</v>
          </cell>
          <cell r="B2433" t="str">
            <v/>
          </cell>
          <cell r="P2433" t="str">
            <v/>
          </cell>
        </row>
        <row r="2434">
          <cell r="A2434">
            <v>0</v>
          </cell>
          <cell r="B2434" t="str">
            <v/>
          </cell>
          <cell r="P2434" t="str">
            <v/>
          </cell>
        </row>
        <row r="2435">
          <cell r="A2435">
            <v>0</v>
          </cell>
          <cell r="B2435" t="str">
            <v/>
          </cell>
          <cell r="P2435" t="str">
            <v/>
          </cell>
        </row>
        <row r="2436">
          <cell r="A2436">
            <v>0</v>
          </cell>
          <cell r="B2436" t="str">
            <v/>
          </cell>
          <cell r="P2436" t="str">
            <v/>
          </cell>
        </row>
        <row r="2437">
          <cell r="A2437">
            <v>0</v>
          </cell>
          <cell r="B2437" t="str">
            <v/>
          </cell>
          <cell r="P2437" t="str">
            <v/>
          </cell>
        </row>
        <row r="2438">
          <cell r="A2438">
            <v>0</v>
          </cell>
          <cell r="B2438" t="str">
            <v/>
          </cell>
          <cell r="P2438" t="str">
            <v/>
          </cell>
        </row>
        <row r="2439">
          <cell r="A2439">
            <v>0</v>
          </cell>
          <cell r="B2439" t="str">
            <v/>
          </cell>
          <cell r="P2439" t="str">
            <v/>
          </cell>
        </row>
        <row r="2440">
          <cell r="A2440">
            <v>0</v>
          </cell>
          <cell r="B2440" t="str">
            <v/>
          </cell>
          <cell r="P2440" t="str">
            <v/>
          </cell>
        </row>
        <row r="2441">
          <cell r="A2441">
            <v>0</v>
          </cell>
          <cell r="B2441" t="str">
            <v/>
          </cell>
          <cell r="P2441" t="str">
            <v/>
          </cell>
        </row>
        <row r="2442">
          <cell r="A2442">
            <v>0</v>
          </cell>
          <cell r="B2442" t="str">
            <v/>
          </cell>
          <cell r="P2442" t="str">
            <v/>
          </cell>
        </row>
        <row r="2443">
          <cell r="A2443">
            <v>0</v>
          </cell>
          <cell r="B2443" t="str">
            <v/>
          </cell>
          <cell r="P2443" t="str">
            <v/>
          </cell>
        </row>
        <row r="2444">
          <cell r="A2444">
            <v>0</v>
          </cell>
          <cell r="B2444" t="str">
            <v/>
          </cell>
          <cell r="P2444" t="str">
            <v/>
          </cell>
        </row>
        <row r="2445">
          <cell r="A2445">
            <v>0</v>
          </cell>
          <cell r="B2445" t="str">
            <v/>
          </cell>
          <cell r="P2445" t="str">
            <v/>
          </cell>
        </row>
        <row r="2446">
          <cell r="A2446">
            <v>0</v>
          </cell>
          <cell r="B2446" t="str">
            <v/>
          </cell>
          <cell r="P2446" t="str">
            <v/>
          </cell>
        </row>
        <row r="2447">
          <cell r="A2447">
            <v>0</v>
          </cell>
          <cell r="B2447" t="str">
            <v/>
          </cell>
          <cell r="P2447" t="str">
            <v/>
          </cell>
        </row>
        <row r="2448">
          <cell r="A2448">
            <v>0</v>
          </cell>
          <cell r="B2448" t="str">
            <v/>
          </cell>
          <cell r="P2448" t="str">
            <v/>
          </cell>
        </row>
        <row r="2449">
          <cell r="A2449">
            <v>0</v>
          </cell>
          <cell r="B2449" t="str">
            <v/>
          </cell>
          <cell r="P2449" t="str">
            <v/>
          </cell>
        </row>
        <row r="2450">
          <cell r="A2450">
            <v>0</v>
          </cell>
          <cell r="B2450" t="str">
            <v/>
          </cell>
          <cell r="P2450" t="str">
            <v/>
          </cell>
        </row>
        <row r="2451">
          <cell r="A2451">
            <v>0</v>
          </cell>
          <cell r="B2451" t="str">
            <v/>
          </cell>
          <cell r="P2451" t="str">
            <v/>
          </cell>
        </row>
        <row r="2452">
          <cell r="A2452">
            <v>0</v>
          </cell>
          <cell r="B2452" t="str">
            <v/>
          </cell>
          <cell r="P2452" t="str">
            <v/>
          </cell>
        </row>
        <row r="2453">
          <cell r="A2453">
            <v>0</v>
          </cell>
          <cell r="B2453" t="str">
            <v/>
          </cell>
          <cell r="P2453" t="str">
            <v/>
          </cell>
        </row>
        <row r="2454">
          <cell r="A2454">
            <v>0</v>
          </cell>
          <cell r="B2454" t="str">
            <v/>
          </cell>
          <cell r="P2454" t="str">
            <v/>
          </cell>
        </row>
        <row r="2455">
          <cell r="A2455">
            <v>0</v>
          </cell>
          <cell r="B2455" t="str">
            <v/>
          </cell>
          <cell r="P2455" t="str">
            <v/>
          </cell>
        </row>
        <row r="2456">
          <cell r="A2456">
            <v>0</v>
          </cell>
          <cell r="B2456" t="str">
            <v/>
          </cell>
          <cell r="P2456" t="str">
            <v/>
          </cell>
        </row>
        <row r="2457">
          <cell r="A2457">
            <v>0</v>
          </cell>
          <cell r="B2457" t="str">
            <v/>
          </cell>
          <cell r="P2457" t="str">
            <v/>
          </cell>
        </row>
        <row r="2458">
          <cell r="A2458">
            <v>0</v>
          </cell>
          <cell r="B2458" t="str">
            <v/>
          </cell>
          <cell r="P2458" t="str">
            <v/>
          </cell>
        </row>
        <row r="2459">
          <cell r="A2459">
            <v>0</v>
          </cell>
          <cell r="B2459" t="str">
            <v/>
          </cell>
          <cell r="P2459" t="str">
            <v/>
          </cell>
        </row>
        <row r="2460">
          <cell r="A2460">
            <v>0</v>
          </cell>
          <cell r="B2460" t="str">
            <v/>
          </cell>
          <cell r="P2460" t="str">
            <v/>
          </cell>
        </row>
        <row r="2461">
          <cell r="A2461">
            <v>0</v>
          </cell>
          <cell r="B2461" t="str">
            <v/>
          </cell>
          <cell r="P2461" t="str">
            <v/>
          </cell>
        </row>
        <row r="2462">
          <cell r="A2462">
            <v>0</v>
          </cell>
          <cell r="B2462" t="str">
            <v/>
          </cell>
          <cell r="P2462" t="str">
            <v/>
          </cell>
        </row>
        <row r="2463">
          <cell r="A2463">
            <v>0</v>
          </cell>
          <cell r="B2463" t="str">
            <v/>
          </cell>
          <cell r="P2463" t="str">
            <v/>
          </cell>
        </row>
        <row r="2464">
          <cell r="A2464">
            <v>0</v>
          </cell>
          <cell r="B2464" t="str">
            <v/>
          </cell>
          <cell r="P2464" t="str">
            <v/>
          </cell>
        </row>
        <row r="2465">
          <cell r="A2465">
            <v>0</v>
          </cell>
          <cell r="B2465" t="str">
            <v/>
          </cell>
          <cell r="P2465" t="str">
            <v/>
          </cell>
        </row>
        <row r="2466">
          <cell r="A2466">
            <v>0</v>
          </cell>
          <cell r="B2466" t="str">
            <v/>
          </cell>
          <cell r="P2466" t="str">
            <v/>
          </cell>
        </row>
        <row r="2467">
          <cell r="A2467">
            <v>0</v>
          </cell>
          <cell r="B2467" t="str">
            <v/>
          </cell>
          <cell r="P2467" t="str">
            <v/>
          </cell>
        </row>
        <row r="2468">
          <cell r="A2468">
            <v>0</v>
          </cell>
          <cell r="B2468" t="str">
            <v/>
          </cell>
          <cell r="P2468" t="str">
            <v/>
          </cell>
        </row>
        <row r="2469">
          <cell r="A2469">
            <v>0</v>
          </cell>
          <cell r="B2469" t="str">
            <v/>
          </cell>
          <cell r="P2469" t="str">
            <v/>
          </cell>
        </row>
        <row r="2470">
          <cell r="A2470">
            <v>0</v>
          </cell>
          <cell r="B2470" t="str">
            <v/>
          </cell>
          <cell r="P2470" t="str">
            <v/>
          </cell>
        </row>
        <row r="2471">
          <cell r="A2471">
            <v>0</v>
          </cell>
          <cell r="B2471" t="str">
            <v/>
          </cell>
          <cell r="P2471" t="str">
            <v/>
          </cell>
        </row>
        <row r="2472">
          <cell r="A2472">
            <v>0</v>
          </cell>
          <cell r="B2472" t="str">
            <v/>
          </cell>
          <cell r="P2472" t="str">
            <v/>
          </cell>
        </row>
        <row r="2473">
          <cell r="A2473">
            <v>0</v>
          </cell>
          <cell r="B2473" t="str">
            <v/>
          </cell>
          <cell r="P2473" t="str">
            <v/>
          </cell>
        </row>
        <row r="2474">
          <cell r="A2474">
            <v>0</v>
          </cell>
          <cell r="B2474" t="str">
            <v/>
          </cell>
          <cell r="P2474" t="str">
            <v/>
          </cell>
        </row>
        <row r="2475">
          <cell r="A2475">
            <v>0</v>
          </cell>
          <cell r="B2475" t="str">
            <v/>
          </cell>
          <cell r="P2475" t="str">
            <v/>
          </cell>
        </row>
        <row r="2476">
          <cell r="A2476">
            <v>0</v>
          </cell>
          <cell r="B2476" t="str">
            <v/>
          </cell>
          <cell r="P2476" t="str">
            <v/>
          </cell>
        </row>
        <row r="2477">
          <cell r="A2477">
            <v>0</v>
          </cell>
          <cell r="B2477" t="str">
            <v/>
          </cell>
          <cell r="P2477" t="str">
            <v/>
          </cell>
        </row>
        <row r="2478">
          <cell r="A2478">
            <v>0</v>
          </cell>
          <cell r="B2478" t="str">
            <v/>
          </cell>
          <cell r="P2478" t="str">
            <v/>
          </cell>
        </row>
        <row r="2479">
          <cell r="A2479">
            <v>0</v>
          </cell>
          <cell r="B2479" t="str">
            <v/>
          </cell>
          <cell r="P2479" t="str">
            <v/>
          </cell>
        </row>
        <row r="2480">
          <cell r="A2480">
            <v>0</v>
          </cell>
          <cell r="B2480" t="str">
            <v/>
          </cell>
          <cell r="P2480" t="str">
            <v/>
          </cell>
        </row>
        <row r="2481">
          <cell r="A2481">
            <v>0</v>
          </cell>
          <cell r="B2481" t="str">
            <v/>
          </cell>
          <cell r="P2481" t="str">
            <v/>
          </cell>
        </row>
        <row r="2482">
          <cell r="A2482">
            <v>0</v>
          </cell>
          <cell r="B2482" t="str">
            <v/>
          </cell>
          <cell r="P2482" t="str">
            <v/>
          </cell>
        </row>
        <row r="2483">
          <cell r="A2483">
            <v>0</v>
          </cell>
          <cell r="B2483" t="str">
            <v/>
          </cell>
          <cell r="P2483" t="str">
            <v/>
          </cell>
        </row>
        <row r="2484">
          <cell r="A2484">
            <v>0</v>
          </cell>
          <cell r="B2484" t="str">
            <v/>
          </cell>
          <cell r="P2484" t="str">
            <v/>
          </cell>
        </row>
        <row r="2485">
          <cell r="A2485">
            <v>0</v>
          </cell>
          <cell r="B2485" t="str">
            <v/>
          </cell>
          <cell r="P2485" t="str">
            <v/>
          </cell>
        </row>
        <row r="2486">
          <cell r="A2486">
            <v>0</v>
          </cell>
          <cell r="B2486" t="str">
            <v/>
          </cell>
          <cell r="P2486" t="str">
            <v/>
          </cell>
        </row>
        <row r="2487">
          <cell r="A2487">
            <v>0</v>
          </cell>
          <cell r="B2487" t="str">
            <v/>
          </cell>
          <cell r="P2487" t="str">
            <v/>
          </cell>
        </row>
        <row r="2488">
          <cell r="A2488">
            <v>0</v>
          </cell>
          <cell r="B2488" t="str">
            <v/>
          </cell>
          <cell r="P2488" t="str">
            <v/>
          </cell>
        </row>
        <row r="2489">
          <cell r="A2489">
            <v>0</v>
          </cell>
          <cell r="B2489" t="str">
            <v/>
          </cell>
          <cell r="P2489" t="str">
            <v/>
          </cell>
        </row>
        <row r="2490">
          <cell r="A2490">
            <v>0</v>
          </cell>
          <cell r="B2490" t="str">
            <v/>
          </cell>
          <cell r="P2490" t="str">
            <v/>
          </cell>
        </row>
        <row r="2491">
          <cell r="A2491">
            <v>0</v>
          </cell>
          <cell r="B2491" t="str">
            <v/>
          </cell>
          <cell r="P2491" t="str">
            <v/>
          </cell>
        </row>
        <row r="2492">
          <cell r="A2492">
            <v>0</v>
          </cell>
          <cell r="B2492" t="str">
            <v/>
          </cell>
          <cell r="P2492" t="str">
            <v/>
          </cell>
        </row>
        <row r="2493">
          <cell r="A2493">
            <v>0</v>
          </cell>
          <cell r="B2493" t="str">
            <v/>
          </cell>
          <cell r="P2493" t="str">
            <v/>
          </cell>
        </row>
        <row r="2494">
          <cell r="A2494">
            <v>0</v>
          </cell>
          <cell r="B2494" t="str">
            <v/>
          </cell>
          <cell r="P2494" t="str">
            <v/>
          </cell>
        </row>
        <row r="2495">
          <cell r="A2495">
            <v>0</v>
          </cell>
          <cell r="B2495" t="str">
            <v/>
          </cell>
          <cell r="P2495" t="str">
            <v/>
          </cell>
        </row>
        <row r="2496">
          <cell r="A2496">
            <v>0</v>
          </cell>
          <cell r="B2496" t="str">
            <v/>
          </cell>
          <cell r="P2496" t="str">
            <v/>
          </cell>
        </row>
        <row r="2497">
          <cell r="A2497">
            <v>0</v>
          </cell>
          <cell r="B2497" t="str">
            <v/>
          </cell>
          <cell r="P2497" t="str">
            <v/>
          </cell>
        </row>
        <row r="2498">
          <cell r="A2498">
            <v>0</v>
          </cell>
          <cell r="B2498" t="str">
            <v/>
          </cell>
          <cell r="P2498" t="str">
            <v/>
          </cell>
        </row>
        <row r="2499">
          <cell r="A2499">
            <v>0</v>
          </cell>
          <cell r="B2499" t="str">
            <v/>
          </cell>
          <cell r="P2499" t="str">
            <v/>
          </cell>
        </row>
        <row r="2500">
          <cell r="A2500">
            <v>0</v>
          </cell>
          <cell r="B2500" t="str">
            <v/>
          </cell>
          <cell r="P2500" t="str">
            <v/>
          </cell>
        </row>
        <row r="2501">
          <cell r="A2501">
            <v>0</v>
          </cell>
          <cell r="B2501" t="str">
            <v/>
          </cell>
          <cell r="P2501" t="str">
            <v/>
          </cell>
        </row>
        <row r="2502">
          <cell r="A2502">
            <v>0</v>
          </cell>
          <cell r="B2502" t="str">
            <v/>
          </cell>
          <cell r="P2502" t="str">
            <v/>
          </cell>
        </row>
        <row r="2503">
          <cell r="A2503">
            <v>0</v>
          </cell>
          <cell r="B2503" t="str">
            <v/>
          </cell>
          <cell r="P2503" t="str">
            <v/>
          </cell>
        </row>
        <row r="2504">
          <cell r="A2504">
            <v>0</v>
          </cell>
          <cell r="B2504" t="str">
            <v/>
          </cell>
          <cell r="P2504" t="str">
            <v/>
          </cell>
        </row>
        <row r="2505">
          <cell r="A2505">
            <v>0</v>
          </cell>
          <cell r="B2505" t="str">
            <v/>
          </cell>
          <cell r="P2505" t="str">
            <v/>
          </cell>
        </row>
        <row r="2506">
          <cell r="A2506">
            <v>0</v>
          </cell>
          <cell r="B2506" t="str">
            <v/>
          </cell>
          <cell r="P2506" t="str">
            <v/>
          </cell>
        </row>
        <row r="2507">
          <cell r="A2507">
            <v>0</v>
          </cell>
          <cell r="B2507" t="str">
            <v/>
          </cell>
          <cell r="P2507" t="str">
            <v/>
          </cell>
        </row>
        <row r="2508">
          <cell r="A2508">
            <v>0</v>
          </cell>
          <cell r="B2508" t="str">
            <v/>
          </cell>
          <cell r="P2508" t="str">
            <v/>
          </cell>
        </row>
        <row r="2509">
          <cell r="A2509">
            <v>0</v>
          </cell>
          <cell r="B2509" t="str">
            <v/>
          </cell>
          <cell r="P2509" t="str">
            <v/>
          </cell>
        </row>
        <row r="2510">
          <cell r="A2510">
            <v>0</v>
          </cell>
          <cell r="B2510" t="str">
            <v/>
          </cell>
          <cell r="P2510" t="str">
            <v/>
          </cell>
        </row>
        <row r="2511">
          <cell r="A2511">
            <v>0</v>
          </cell>
          <cell r="B2511" t="str">
            <v/>
          </cell>
          <cell r="P2511" t="str">
            <v/>
          </cell>
        </row>
        <row r="2512">
          <cell r="A2512">
            <v>0</v>
          </cell>
          <cell r="B2512" t="str">
            <v/>
          </cell>
          <cell r="P2512" t="str">
            <v/>
          </cell>
        </row>
        <row r="2513">
          <cell r="A2513">
            <v>0</v>
          </cell>
          <cell r="B2513" t="str">
            <v/>
          </cell>
          <cell r="P2513" t="str">
            <v/>
          </cell>
        </row>
        <row r="2514">
          <cell r="A2514">
            <v>0</v>
          </cell>
          <cell r="B2514" t="str">
            <v/>
          </cell>
          <cell r="P2514" t="str">
            <v/>
          </cell>
        </row>
        <row r="2515">
          <cell r="A2515">
            <v>0</v>
          </cell>
          <cell r="B2515" t="str">
            <v/>
          </cell>
          <cell r="P2515" t="str">
            <v/>
          </cell>
        </row>
        <row r="2516">
          <cell r="A2516">
            <v>0</v>
          </cell>
          <cell r="B2516" t="str">
            <v/>
          </cell>
          <cell r="P2516" t="str">
            <v/>
          </cell>
        </row>
        <row r="2517">
          <cell r="A2517">
            <v>0</v>
          </cell>
          <cell r="B2517" t="str">
            <v/>
          </cell>
          <cell r="P2517" t="str">
            <v/>
          </cell>
        </row>
        <row r="2518">
          <cell r="A2518">
            <v>0</v>
          </cell>
          <cell r="B2518" t="str">
            <v/>
          </cell>
          <cell r="P2518" t="str">
            <v/>
          </cell>
        </row>
        <row r="2519">
          <cell r="A2519">
            <v>0</v>
          </cell>
          <cell r="B2519" t="str">
            <v/>
          </cell>
          <cell r="P2519" t="str">
            <v/>
          </cell>
        </row>
        <row r="2520">
          <cell r="A2520">
            <v>0</v>
          </cell>
          <cell r="B2520" t="str">
            <v/>
          </cell>
          <cell r="P2520" t="str">
            <v/>
          </cell>
        </row>
        <row r="2521">
          <cell r="A2521">
            <v>0</v>
          </cell>
          <cell r="B2521" t="str">
            <v/>
          </cell>
          <cell r="P2521" t="str">
            <v/>
          </cell>
        </row>
        <row r="2522">
          <cell r="A2522">
            <v>0</v>
          </cell>
          <cell r="B2522" t="str">
            <v/>
          </cell>
          <cell r="P2522" t="str">
            <v/>
          </cell>
        </row>
        <row r="2523">
          <cell r="A2523">
            <v>0</v>
          </cell>
          <cell r="B2523" t="str">
            <v/>
          </cell>
          <cell r="P2523" t="str">
            <v/>
          </cell>
        </row>
        <row r="2524">
          <cell r="A2524">
            <v>0</v>
          </cell>
          <cell r="B2524" t="str">
            <v/>
          </cell>
          <cell r="P2524" t="str">
            <v/>
          </cell>
        </row>
        <row r="2525">
          <cell r="A2525">
            <v>0</v>
          </cell>
          <cell r="B2525" t="str">
            <v/>
          </cell>
          <cell r="P2525" t="str">
            <v/>
          </cell>
        </row>
        <row r="2526">
          <cell r="A2526">
            <v>0</v>
          </cell>
          <cell r="B2526" t="str">
            <v/>
          </cell>
          <cell r="P2526" t="str">
            <v/>
          </cell>
        </row>
        <row r="2527">
          <cell r="A2527">
            <v>0</v>
          </cell>
          <cell r="B2527" t="str">
            <v/>
          </cell>
          <cell r="P2527" t="str">
            <v/>
          </cell>
        </row>
        <row r="2528">
          <cell r="A2528">
            <v>0</v>
          </cell>
          <cell r="B2528" t="str">
            <v/>
          </cell>
          <cell r="P2528" t="str">
            <v/>
          </cell>
        </row>
        <row r="2529">
          <cell r="A2529">
            <v>0</v>
          </cell>
          <cell r="B2529" t="str">
            <v/>
          </cell>
          <cell r="P2529" t="str">
            <v/>
          </cell>
        </row>
        <row r="2530">
          <cell r="A2530">
            <v>0</v>
          </cell>
          <cell r="B2530" t="str">
            <v/>
          </cell>
          <cell r="P2530" t="str">
            <v/>
          </cell>
        </row>
        <row r="2531">
          <cell r="A2531">
            <v>0</v>
          </cell>
          <cell r="B2531" t="str">
            <v/>
          </cell>
          <cell r="P2531" t="str">
            <v/>
          </cell>
        </row>
        <row r="2532">
          <cell r="A2532">
            <v>0</v>
          </cell>
          <cell r="B2532" t="str">
            <v/>
          </cell>
          <cell r="P2532" t="str">
            <v/>
          </cell>
        </row>
        <row r="2533">
          <cell r="A2533">
            <v>0</v>
          </cell>
          <cell r="B2533" t="str">
            <v/>
          </cell>
          <cell r="P2533" t="str">
            <v/>
          </cell>
        </row>
        <row r="2534">
          <cell r="A2534">
            <v>0</v>
          </cell>
          <cell r="B2534" t="str">
            <v/>
          </cell>
          <cell r="P2534" t="str">
            <v/>
          </cell>
        </row>
        <row r="2535">
          <cell r="A2535">
            <v>0</v>
          </cell>
          <cell r="B2535" t="str">
            <v/>
          </cell>
          <cell r="P2535" t="str">
            <v/>
          </cell>
        </row>
        <row r="2536">
          <cell r="A2536">
            <v>0</v>
          </cell>
          <cell r="B2536" t="str">
            <v/>
          </cell>
          <cell r="P2536" t="str">
            <v/>
          </cell>
        </row>
        <row r="2537">
          <cell r="A2537">
            <v>0</v>
          </cell>
          <cell r="B2537" t="str">
            <v/>
          </cell>
          <cell r="P2537" t="str">
            <v/>
          </cell>
        </row>
        <row r="2538">
          <cell r="A2538">
            <v>0</v>
          </cell>
          <cell r="B2538" t="str">
            <v/>
          </cell>
          <cell r="P2538" t="str">
            <v/>
          </cell>
        </row>
        <row r="2539">
          <cell r="A2539">
            <v>0</v>
          </cell>
          <cell r="B2539" t="str">
            <v/>
          </cell>
          <cell r="P2539" t="str">
            <v/>
          </cell>
        </row>
        <row r="2540">
          <cell r="A2540">
            <v>0</v>
          </cell>
          <cell r="B2540" t="str">
            <v/>
          </cell>
          <cell r="P2540" t="str">
            <v/>
          </cell>
        </row>
        <row r="2541">
          <cell r="A2541">
            <v>0</v>
          </cell>
          <cell r="B2541" t="str">
            <v/>
          </cell>
          <cell r="P2541" t="str">
            <v/>
          </cell>
        </row>
        <row r="2542">
          <cell r="A2542">
            <v>0</v>
          </cell>
          <cell r="B2542" t="str">
            <v/>
          </cell>
          <cell r="P2542" t="str">
            <v/>
          </cell>
        </row>
        <row r="2543">
          <cell r="A2543">
            <v>0</v>
          </cell>
          <cell r="B2543" t="str">
            <v/>
          </cell>
          <cell r="P2543" t="str">
            <v/>
          </cell>
        </row>
        <row r="2544">
          <cell r="A2544">
            <v>0</v>
          </cell>
          <cell r="B2544" t="str">
            <v/>
          </cell>
          <cell r="P2544" t="str">
            <v/>
          </cell>
        </row>
        <row r="2545">
          <cell r="A2545">
            <v>0</v>
          </cell>
          <cell r="B2545" t="str">
            <v/>
          </cell>
          <cell r="P2545" t="str">
            <v/>
          </cell>
        </row>
        <row r="2546">
          <cell r="A2546">
            <v>0</v>
          </cell>
          <cell r="B2546" t="str">
            <v/>
          </cell>
          <cell r="P2546" t="str">
            <v/>
          </cell>
        </row>
        <row r="2547">
          <cell r="A2547">
            <v>0</v>
          </cell>
          <cell r="B2547" t="str">
            <v/>
          </cell>
          <cell r="P2547" t="str">
            <v/>
          </cell>
        </row>
        <row r="2548">
          <cell r="A2548">
            <v>0</v>
          </cell>
          <cell r="B2548" t="str">
            <v/>
          </cell>
          <cell r="P2548" t="str">
            <v/>
          </cell>
        </row>
        <row r="2549">
          <cell r="A2549">
            <v>0</v>
          </cell>
          <cell r="B2549" t="str">
            <v/>
          </cell>
          <cell r="P2549" t="str">
            <v/>
          </cell>
        </row>
        <row r="2550">
          <cell r="A2550">
            <v>0</v>
          </cell>
          <cell r="B2550" t="str">
            <v/>
          </cell>
          <cell r="P2550" t="str">
            <v/>
          </cell>
        </row>
        <row r="2551">
          <cell r="A2551">
            <v>0</v>
          </cell>
          <cell r="B2551" t="str">
            <v/>
          </cell>
          <cell r="P2551" t="str">
            <v/>
          </cell>
        </row>
        <row r="2552">
          <cell r="A2552">
            <v>0</v>
          </cell>
          <cell r="B2552" t="str">
            <v/>
          </cell>
          <cell r="P2552" t="str">
            <v/>
          </cell>
        </row>
        <row r="2553">
          <cell r="A2553">
            <v>0</v>
          </cell>
          <cell r="B2553" t="str">
            <v/>
          </cell>
          <cell r="P2553" t="str">
            <v/>
          </cell>
        </row>
        <row r="2554">
          <cell r="A2554">
            <v>0</v>
          </cell>
          <cell r="B2554" t="str">
            <v/>
          </cell>
          <cell r="P2554" t="str">
            <v/>
          </cell>
        </row>
        <row r="2555">
          <cell r="A2555">
            <v>0</v>
          </cell>
          <cell r="B2555" t="str">
            <v/>
          </cell>
          <cell r="P2555" t="str">
            <v/>
          </cell>
        </row>
        <row r="2556">
          <cell r="A2556">
            <v>0</v>
          </cell>
          <cell r="B2556" t="str">
            <v/>
          </cell>
          <cell r="P2556" t="str">
            <v/>
          </cell>
        </row>
        <row r="2557">
          <cell r="A2557">
            <v>0</v>
          </cell>
          <cell r="B2557" t="str">
            <v/>
          </cell>
          <cell r="P2557" t="str">
            <v/>
          </cell>
        </row>
        <row r="2558">
          <cell r="A2558">
            <v>0</v>
          </cell>
          <cell r="B2558" t="str">
            <v/>
          </cell>
          <cell r="P2558" t="str">
            <v/>
          </cell>
        </row>
        <row r="2559">
          <cell r="A2559">
            <v>0</v>
          </cell>
          <cell r="B2559" t="str">
            <v/>
          </cell>
          <cell r="P2559" t="str">
            <v/>
          </cell>
        </row>
        <row r="2560">
          <cell r="A2560">
            <v>0</v>
          </cell>
          <cell r="B2560" t="str">
            <v/>
          </cell>
          <cell r="P2560" t="str">
            <v/>
          </cell>
        </row>
        <row r="2561">
          <cell r="A2561">
            <v>0</v>
          </cell>
          <cell r="B2561" t="str">
            <v/>
          </cell>
          <cell r="P2561" t="str">
            <v/>
          </cell>
        </row>
        <row r="2562">
          <cell r="A2562">
            <v>0</v>
          </cell>
          <cell r="B2562" t="str">
            <v/>
          </cell>
          <cell r="P2562" t="str">
            <v/>
          </cell>
        </row>
        <row r="2563">
          <cell r="A2563">
            <v>0</v>
          </cell>
          <cell r="B2563" t="str">
            <v/>
          </cell>
          <cell r="P2563" t="str">
            <v/>
          </cell>
        </row>
        <row r="2564">
          <cell r="A2564">
            <v>0</v>
          </cell>
          <cell r="B2564" t="str">
            <v/>
          </cell>
          <cell r="P2564" t="str">
            <v/>
          </cell>
        </row>
        <row r="2565">
          <cell r="A2565">
            <v>0</v>
          </cell>
          <cell r="B2565" t="str">
            <v/>
          </cell>
          <cell r="P2565" t="str">
            <v/>
          </cell>
        </row>
        <row r="2566">
          <cell r="A2566">
            <v>0</v>
          </cell>
          <cell r="B2566" t="str">
            <v/>
          </cell>
          <cell r="P2566" t="str">
            <v/>
          </cell>
        </row>
        <row r="2567">
          <cell r="A2567">
            <v>0</v>
          </cell>
          <cell r="B2567" t="str">
            <v/>
          </cell>
          <cell r="P2567" t="str">
            <v/>
          </cell>
        </row>
        <row r="2568">
          <cell r="A2568">
            <v>0</v>
          </cell>
          <cell r="B2568" t="str">
            <v/>
          </cell>
          <cell r="P2568" t="str">
            <v/>
          </cell>
        </row>
        <row r="2569">
          <cell r="A2569">
            <v>0</v>
          </cell>
          <cell r="B2569" t="str">
            <v/>
          </cell>
          <cell r="P2569" t="str">
            <v/>
          </cell>
        </row>
        <row r="2570">
          <cell r="A2570">
            <v>0</v>
          </cell>
          <cell r="B2570" t="str">
            <v/>
          </cell>
          <cell r="P2570" t="str">
            <v/>
          </cell>
        </row>
        <row r="2571">
          <cell r="A2571">
            <v>0</v>
          </cell>
          <cell r="B2571" t="str">
            <v/>
          </cell>
          <cell r="P2571" t="str">
            <v/>
          </cell>
        </row>
        <row r="2572">
          <cell r="A2572">
            <v>0</v>
          </cell>
          <cell r="B2572" t="str">
            <v/>
          </cell>
          <cell r="P2572" t="str">
            <v/>
          </cell>
        </row>
        <row r="2573">
          <cell r="A2573">
            <v>0</v>
          </cell>
          <cell r="B2573" t="str">
            <v/>
          </cell>
          <cell r="P2573" t="str">
            <v/>
          </cell>
        </row>
        <row r="2574">
          <cell r="A2574">
            <v>0</v>
          </cell>
          <cell r="B2574" t="str">
            <v/>
          </cell>
          <cell r="P2574" t="str">
            <v/>
          </cell>
        </row>
        <row r="2575">
          <cell r="A2575">
            <v>0</v>
          </cell>
          <cell r="B2575" t="str">
            <v/>
          </cell>
          <cell r="P2575" t="str">
            <v/>
          </cell>
        </row>
        <row r="2576">
          <cell r="A2576">
            <v>0</v>
          </cell>
          <cell r="B2576" t="str">
            <v/>
          </cell>
          <cell r="P2576" t="str">
            <v/>
          </cell>
        </row>
        <row r="2577">
          <cell r="A2577">
            <v>0</v>
          </cell>
          <cell r="B2577" t="str">
            <v/>
          </cell>
          <cell r="P2577" t="str">
            <v/>
          </cell>
        </row>
        <row r="2578">
          <cell r="A2578">
            <v>0</v>
          </cell>
          <cell r="B2578" t="str">
            <v/>
          </cell>
          <cell r="P2578" t="str">
            <v/>
          </cell>
        </row>
        <row r="2579">
          <cell r="A2579">
            <v>0</v>
          </cell>
          <cell r="B2579" t="str">
            <v/>
          </cell>
          <cell r="P2579" t="str">
            <v/>
          </cell>
        </row>
        <row r="2580">
          <cell r="A2580">
            <v>0</v>
          </cell>
          <cell r="B2580" t="str">
            <v/>
          </cell>
          <cell r="P2580" t="str">
            <v/>
          </cell>
        </row>
        <row r="2581">
          <cell r="A2581">
            <v>0</v>
          </cell>
          <cell r="B2581" t="str">
            <v/>
          </cell>
          <cell r="P2581" t="str">
            <v/>
          </cell>
        </row>
        <row r="2582">
          <cell r="A2582">
            <v>0</v>
          </cell>
          <cell r="B2582" t="str">
            <v/>
          </cell>
          <cell r="P2582" t="str">
            <v/>
          </cell>
        </row>
        <row r="2583">
          <cell r="A2583">
            <v>0</v>
          </cell>
          <cell r="B2583" t="str">
            <v/>
          </cell>
          <cell r="P2583" t="str">
            <v/>
          </cell>
        </row>
        <row r="2584">
          <cell r="A2584">
            <v>0</v>
          </cell>
          <cell r="B2584" t="str">
            <v/>
          </cell>
          <cell r="P2584" t="str">
            <v/>
          </cell>
        </row>
        <row r="2585">
          <cell r="A2585">
            <v>0</v>
          </cell>
          <cell r="B2585" t="str">
            <v/>
          </cell>
          <cell r="P2585" t="str">
            <v/>
          </cell>
        </row>
        <row r="2586">
          <cell r="A2586">
            <v>0</v>
          </cell>
          <cell r="B2586" t="str">
            <v/>
          </cell>
          <cell r="P2586" t="str">
            <v/>
          </cell>
        </row>
        <row r="2587">
          <cell r="A2587">
            <v>0</v>
          </cell>
          <cell r="B2587" t="str">
            <v/>
          </cell>
          <cell r="P2587" t="str">
            <v/>
          </cell>
        </row>
        <row r="2588">
          <cell r="A2588">
            <v>0</v>
          </cell>
          <cell r="B2588" t="str">
            <v/>
          </cell>
          <cell r="P2588" t="str">
            <v/>
          </cell>
        </row>
        <row r="2589">
          <cell r="A2589">
            <v>0</v>
          </cell>
          <cell r="B2589" t="str">
            <v/>
          </cell>
          <cell r="P2589" t="str">
            <v/>
          </cell>
        </row>
        <row r="2590">
          <cell r="A2590">
            <v>0</v>
          </cell>
          <cell r="B2590" t="str">
            <v/>
          </cell>
          <cell r="P2590" t="str">
            <v/>
          </cell>
        </row>
        <row r="2591">
          <cell r="A2591">
            <v>0</v>
          </cell>
          <cell r="B2591" t="str">
            <v/>
          </cell>
          <cell r="P2591" t="str">
            <v/>
          </cell>
        </row>
        <row r="2592">
          <cell r="A2592">
            <v>0</v>
          </cell>
          <cell r="B2592" t="str">
            <v/>
          </cell>
          <cell r="P2592" t="str">
            <v/>
          </cell>
        </row>
        <row r="2593">
          <cell r="A2593">
            <v>0</v>
          </cell>
          <cell r="B2593" t="str">
            <v/>
          </cell>
          <cell r="P2593" t="str">
            <v/>
          </cell>
        </row>
        <row r="2594">
          <cell r="A2594">
            <v>0</v>
          </cell>
          <cell r="B2594" t="str">
            <v/>
          </cell>
          <cell r="P2594" t="str">
            <v/>
          </cell>
        </row>
        <row r="2595">
          <cell r="A2595">
            <v>0</v>
          </cell>
          <cell r="B2595" t="str">
            <v/>
          </cell>
          <cell r="P2595" t="str">
            <v/>
          </cell>
        </row>
        <row r="2597">
          <cell r="A2597">
            <v>1100</v>
          </cell>
          <cell r="B2597" t="str">
            <v/>
          </cell>
          <cell r="H2597" t="str">
            <v>حصه بلند مدت کارکنان</v>
          </cell>
          <cell r="P2597" t="str">
            <v>110</v>
          </cell>
        </row>
        <row r="2598">
          <cell r="A2598">
            <v>6100</v>
          </cell>
          <cell r="H2598" t="str">
            <v>حصه بلند مدت کارکنان</v>
          </cell>
          <cell r="P2598" t="str">
            <v>610</v>
          </cell>
        </row>
        <row r="2599">
          <cell r="A2599">
            <v>2553</v>
          </cell>
          <cell r="B2599" t="str">
            <v/>
          </cell>
          <cell r="H2599" t="str">
            <v>هزينه هاي جذب نشده</v>
          </cell>
          <cell r="P2599" t="str">
            <v>255</v>
          </cell>
        </row>
        <row r="2600">
          <cell r="A2600">
            <v>7200</v>
          </cell>
          <cell r="B2600" t="str">
            <v/>
          </cell>
          <cell r="H2600" t="str">
            <v>هزينه هاي جذب نشده</v>
          </cell>
          <cell r="P2600" t="str">
            <v>720</v>
          </cell>
        </row>
        <row r="2601">
          <cell r="A2601">
            <v>7200</v>
          </cell>
          <cell r="H2601" t="str">
            <v>بهاي تمام شده كالاي در جريان ساخت پايان دوره</v>
          </cell>
          <cell r="P2601" t="str">
            <v>720</v>
          </cell>
        </row>
        <row r="2602">
          <cell r="A2602">
            <v>0</v>
          </cell>
          <cell r="H2602" t="str">
            <v xml:space="preserve">بهاي تمام شده كالاي فروش رفته </v>
          </cell>
          <cell r="P2602" t="str">
            <v>0</v>
          </cell>
        </row>
        <row r="2603">
          <cell r="A2603">
            <v>7600</v>
          </cell>
          <cell r="H2603" t="str">
            <v>كالاي اماني ما نزد ديگران (دستمزد و سربار)</v>
          </cell>
          <cell r="P2603" t="str">
            <v>760</v>
          </cell>
        </row>
        <row r="2604">
          <cell r="A2604">
            <v>1502</v>
          </cell>
          <cell r="B2604" t="str">
            <v>332009102707</v>
          </cell>
          <cell r="C2604" t="str">
            <v>332</v>
          </cell>
          <cell r="D2604" t="str">
            <v>332009</v>
          </cell>
          <cell r="E2604" t="str">
            <v>ساير حسابها و اسناد پرداختني</v>
          </cell>
          <cell r="F2604" t="str">
            <v>ماليات عملكرد</v>
          </cell>
          <cell r="G2604" t="str">
            <v>102707</v>
          </cell>
          <cell r="H2604" t="str">
            <v>ماليات عملكرد سال 89</v>
          </cell>
          <cell r="P2604" t="str">
            <v>150</v>
          </cell>
        </row>
        <row r="2605">
          <cell r="A2605">
            <v>0</v>
          </cell>
          <cell r="P2605" t="str">
            <v/>
          </cell>
        </row>
        <row r="2606">
          <cell r="A2606">
            <v>0</v>
          </cell>
          <cell r="P2606" t="str">
            <v/>
          </cell>
        </row>
        <row r="2607">
          <cell r="A2607">
            <v>0</v>
          </cell>
          <cell r="P2607" t="str">
            <v/>
          </cell>
        </row>
        <row r="2608">
          <cell r="A2608">
            <v>0</v>
          </cell>
          <cell r="P2608" t="str">
            <v/>
          </cell>
        </row>
        <row r="2609">
          <cell r="A2609">
            <v>0</v>
          </cell>
          <cell r="P2609" t="str">
            <v/>
          </cell>
        </row>
        <row r="2610">
          <cell r="A2610">
            <v>0</v>
          </cell>
          <cell r="P2610" t="str">
            <v/>
          </cell>
        </row>
        <row r="2611">
          <cell r="A2611">
            <v>0</v>
          </cell>
          <cell r="P2611" t="str">
            <v/>
          </cell>
        </row>
        <row r="2612">
          <cell r="A2612">
            <v>0</v>
          </cell>
          <cell r="P2612" t="str">
            <v/>
          </cell>
        </row>
        <row r="2613">
          <cell r="A2613">
            <v>0</v>
          </cell>
          <cell r="P2613" t="str">
            <v/>
          </cell>
        </row>
        <row r="2614">
          <cell r="A2614">
            <v>0</v>
          </cell>
          <cell r="P2614" t="str">
            <v/>
          </cell>
        </row>
        <row r="2615">
          <cell r="A2615">
            <v>0</v>
          </cell>
          <cell r="P2615" t="str">
            <v/>
          </cell>
        </row>
        <row r="2616">
          <cell r="A2616">
            <v>0</v>
          </cell>
          <cell r="P2616" t="str">
            <v/>
          </cell>
        </row>
        <row r="2617">
          <cell r="A2617">
            <v>0</v>
          </cell>
          <cell r="P2617" t="str">
            <v/>
          </cell>
        </row>
        <row r="2618">
          <cell r="A2618">
            <v>0</v>
          </cell>
          <cell r="P2618" t="str">
            <v/>
          </cell>
        </row>
        <row r="2619">
          <cell r="A2619">
            <v>0</v>
          </cell>
          <cell r="P2619" t="str">
            <v/>
          </cell>
        </row>
        <row r="2620">
          <cell r="A2620">
            <v>0</v>
          </cell>
          <cell r="P2620" t="str">
            <v/>
          </cell>
        </row>
        <row r="2621">
          <cell r="H2621" t="str">
            <v xml:space="preserve">جمع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جامع"/>
      <sheetName val="تراز 1399"/>
      <sheetName val="تراز 1400"/>
      <sheetName val="1"/>
      <sheetName val="2"/>
      <sheetName val="5 (2)"/>
      <sheetName val="270"/>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1."/>
      <sheetName val="26"/>
      <sheetName val="27"/>
      <sheetName val="28"/>
      <sheetName val="29"/>
      <sheetName val="30"/>
      <sheetName val="31"/>
      <sheetName val="32"/>
      <sheetName val="33"/>
      <sheetName val="34"/>
      <sheetName val="35"/>
      <sheetName val="ریز"/>
      <sheetName val="مواد و مصالح 1398 (2)"/>
    </sheetNames>
    <sheetDataSet>
      <sheetData sheetId="0" refreshError="1"/>
      <sheetData sheetId="1" refreshError="1"/>
      <sheetData sheetId="2" refreshError="1"/>
      <sheetData sheetId="3" refreshError="1"/>
      <sheetData sheetId="4" refreshError="1"/>
      <sheetData sheetId="5">
        <row r="9">
          <cell r="D9">
            <v>59539007827200</v>
          </cell>
        </row>
        <row r="10">
          <cell r="D10">
            <v>33218891776</v>
          </cell>
        </row>
        <row r="11">
          <cell r="D11">
            <v>160000000000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رویه"/>
      <sheetName val="1"/>
      <sheetName val="2"/>
      <sheetName val="3"/>
      <sheetName val="کاربرگ صورت جریان 99"/>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1222"/>
      <sheetName val="21"/>
      <sheetName val="22"/>
      <sheetName val="23"/>
      <sheetName val="24"/>
      <sheetName val="25"/>
      <sheetName val="26"/>
      <sheetName val="27"/>
      <sheetName val="28"/>
      <sheetName val="29"/>
      <sheetName val="30"/>
      <sheetName val="Reconciliation"/>
      <sheetName val="کاربرگ"/>
      <sheetName val="خام"/>
    </sheetNames>
    <sheetDataSet>
      <sheetData sheetId="0" refreshError="1"/>
      <sheetData sheetId="1" refreshError="1"/>
      <sheetData sheetId="2">
        <row r="1">
          <cell r="B1" t="str">
            <v>شرکت ساخت ابزار و قالبهای صنعتی پایوراندیش (سهامی خاص)</v>
          </cell>
        </row>
        <row r="4">
          <cell r="B4" t="str">
            <v xml:space="preserve"> دوره  مالی شش ماهه منتهی به 30 اسفند ماه 1399</v>
          </cell>
        </row>
        <row r="20">
          <cell r="H20">
            <v>-9248</v>
          </cell>
        </row>
        <row r="21">
          <cell r="H21">
            <v>25513.042583999966</v>
          </cell>
          <cell r="J21">
            <v>83512</v>
          </cell>
        </row>
      </sheetData>
      <sheetData sheetId="3">
        <row r="17">
          <cell r="H17">
            <v>20098</v>
          </cell>
          <cell r="J17">
            <v>40048</v>
          </cell>
        </row>
        <row r="32">
          <cell r="F32">
            <v>189476.089312</v>
          </cell>
          <cell r="J32">
            <v>214127</v>
          </cell>
        </row>
      </sheetData>
      <sheetData sheetId="4" refreshError="1"/>
      <sheetData sheetId="5" refreshError="1"/>
      <sheetData sheetId="6">
        <row r="34">
          <cell r="F34">
            <v>1.4240000527934171E-3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B1" t="str">
            <v>شرکت ساخت ابزار و قالبهای صنعتی پایوراندیش (سهامی خاص)</v>
          </cell>
        </row>
        <row r="2">
          <cell r="B2" t="str">
            <v>گزارش مالی میان دوره ای</v>
          </cell>
        </row>
        <row r="3">
          <cell r="B3" t="str">
            <v xml:space="preserve">یاداشت های توضیحی صورت های مالی </v>
          </cell>
        </row>
        <row r="4">
          <cell r="B4" t="str">
            <v xml:space="preserve"> دوره  مالی شش ماهه منتهی به 30 اسفند ماه 1399</v>
          </cell>
        </row>
        <row r="26">
          <cell r="G26">
            <v>450</v>
          </cell>
        </row>
        <row r="31">
          <cell r="G31">
            <v>8180</v>
          </cell>
        </row>
        <row r="33">
          <cell r="I33">
            <v>2583</v>
          </cell>
        </row>
        <row r="36">
          <cell r="I36">
            <v>4</v>
          </cell>
        </row>
        <row r="37">
          <cell r="I37">
            <v>537</v>
          </cell>
        </row>
      </sheetData>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ow r="17">
          <cell r="P17">
            <v>-18431</v>
          </cell>
          <cell r="R17">
            <v>-3038</v>
          </cell>
        </row>
      </sheetData>
      <sheetData sheetId="29">
        <row r="30">
          <cell r="F30">
            <v>63686.042583999966</v>
          </cell>
          <cell r="H30">
            <v>82567</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J27"/>
  <sheetViews>
    <sheetView rightToLeft="1" view="pageBreakPreview" zoomScale="90" zoomScaleNormal="70" zoomScaleSheetLayoutView="90" workbookViewId="0">
      <selection activeCell="A14" sqref="A14:J14"/>
    </sheetView>
  </sheetViews>
  <sheetFormatPr defaultColWidth="9" defaultRowHeight="15" x14ac:dyDescent="0.25"/>
  <cols>
    <col min="1" max="10" width="7.28515625" style="2" customWidth="1"/>
    <col min="11" max="11" width="10.5703125" style="2" bestFit="1" customWidth="1"/>
    <col min="12" max="12" width="11.42578125" style="2" bestFit="1" customWidth="1"/>
    <col min="13" max="13" width="11.140625" style="2" bestFit="1" customWidth="1"/>
    <col min="14" max="14" width="3.85546875" style="2" bestFit="1" customWidth="1"/>
    <col min="15" max="15" width="3.28515625" style="2" bestFit="1" customWidth="1"/>
    <col min="16" max="16" width="3.85546875" style="2" bestFit="1" customWidth="1"/>
    <col min="17" max="16384" width="9" style="2"/>
  </cols>
  <sheetData>
    <row r="1" spans="1:10" ht="21.75" x14ac:dyDescent="0.25">
      <c r="A1" s="1"/>
    </row>
    <row r="2" spans="1:10" ht="18.75" x14ac:dyDescent="0.25">
      <c r="A2" s="3"/>
    </row>
    <row r="3" spans="1:10" ht="18.75" x14ac:dyDescent="0.25">
      <c r="A3" s="3"/>
    </row>
    <row r="4" spans="1:10" ht="18.75" x14ac:dyDescent="0.25">
      <c r="A4" s="3"/>
    </row>
    <row r="5" spans="1:10" ht="21.75" x14ac:dyDescent="0.25">
      <c r="A5" s="1"/>
    </row>
    <row r="6" spans="1:10" ht="21.75" x14ac:dyDescent="0.25">
      <c r="A6" s="1"/>
    </row>
    <row r="7" spans="1:10" ht="21.75" x14ac:dyDescent="0.25">
      <c r="A7" s="1"/>
    </row>
    <row r="8" spans="1:10" ht="21.75" x14ac:dyDescent="0.25">
      <c r="A8" s="1"/>
    </row>
    <row r="9" spans="1:10" ht="21.75" x14ac:dyDescent="0.25">
      <c r="A9" s="1"/>
    </row>
    <row r="10" spans="1:10" ht="21.75" x14ac:dyDescent="0.25">
      <c r="A10" s="1"/>
    </row>
    <row r="11" spans="1:10" ht="21.75" x14ac:dyDescent="0.25">
      <c r="A11" s="1"/>
    </row>
    <row r="12" spans="1:10" ht="36" x14ac:dyDescent="0.25">
      <c r="A12" s="1106" t="s">
        <v>135</v>
      </c>
      <c r="B12" s="1106"/>
      <c r="C12" s="1106"/>
      <c r="D12" s="1106"/>
      <c r="E12" s="1106"/>
      <c r="F12" s="1106"/>
      <c r="G12" s="1106"/>
      <c r="H12" s="1106"/>
      <c r="I12" s="1106"/>
      <c r="J12" s="1106"/>
    </row>
    <row r="13" spans="1:10" ht="36" x14ac:dyDescent="0.25">
      <c r="A13" s="1106" t="s">
        <v>103</v>
      </c>
      <c r="B13" s="1106"/>
      <c r="C13" s="1106"/>
      <c r="D13" s="1106"/>
      <c r="E13" s="1106"/>
      <c r="F13" s="1106"/>
      <c r="G13" s="1106"/>
      <c r="H13" s="1106"/>
      <c r="I13" s="1106"/>
      <c r="J13" s="1106"/>
    </row>
    <row r="14" spans="1:10" ht="36" x14ac:dyDescent="0.25">
      <c r="A14" s="1106" t="s">
        <v>104</v>
      </c>
      <c r="B14" s="1106"/>
      <c r="C14" s="1106"/>
      <c r="D14" s="1106"/>
      <c r="E14" s="1106"/>
      <c r="F14" s="1106"/>
      <c r="G14" s="1106"/>
      <c r="H14" s="1106"/>
      <c r="I14" s="1106"/>
      <c r="J14" s="1106"/>
    </row>
    <row r="15" spans="1:10" ht="28.5" x14ac:dyDescent="0.6">
      <c r="A15" s="27"/>
      <c r="B15" s="28"/>
      <c r="C15" s="28"/>
      <c r="D15" s="28"/>
      <c r="E15" s="28"/>
      <c r="F15" s="28"/>
      <c r="G15" s="28"/>
      <c r="H15" s="28"/>
      <c r="I15" s="28"/>
      <c r="J15" s="28"/>
    </row>
    <row r="16" spans="1:10" ht="28.5" x14ac:dyDescent="0.6">
      <c r="A16" s="27"/>
      <c r="B16" s="28"/>
      <c r="C16" s="28"/>
      <c r="D16" s="28"/>
      <c r="E16" s="28"/>
      <c r="F16" s="28"/>
      <c r="G16" s="28"/>
      <c r="H16" s="28"/>
      <c r="I16" s="28"/>
      <c r="J16" s="28"/>
    </row>
    <row r="17" spans="1:10" ht="28.5" x14ac:dyDescent="0.6">
      <c r="A17" s="27"/>
      <c r="B17" s="28"/>
      <c r="C17" s="28"/>
      <c r="D17" s="28"/>
      <c r="E17" s="28"/>
      <c r="F17" s="28"/>
      <c r="G17" s="28"/>
      <c r="H17" s="28"/>
      <c r="I17" s="28"/>
      <c r="J17" s="28"/>
    </row>
    <row r="18" spans="1:10" ht="28.5" x14ac:dyDescent="0.6">
      <c r="A18" s="27"/>
      <c r="B18" s="28"/>
      <c r="C18" s="28"/>
      <c r="D18" s="28"/>
      <c r="E18" s="28"/>
      <c r="F18" s="28"/>
      <c r="G18" s="28"/>
      <c r="H18" s="28"/>
      <c r="I18" s="28"/>
      <c r="J18" s="28"/>
    </row>
    <row r="19" spans="1:10" ht="28.5" x14ac:dyDescent="0.6">
      <c r="A19" s="27"/>
      <c r="B19" s="28"/>
      <c r="C19" s="28"/>
      <c r="D19" s="28"/>
      <c r="E19" s="28"/>
      <c r="F19" s="28"/>
      <c r="G19" s="28"/>
      <c r="H19" s="28"/>
      <c r="I19" s="28"/>
      <c r="J19" s="28"/>
    </row>
    <row r="20" spans="1:10" ht="28.5" x14ac:dyDescent="0.6">
      <c r="A20" s="27"/>
      <c r="B20" s="28"/>
      <c r="C20" s="28"/>
      <c r="D20" s="28"/>
      <c r="E20" s="28"/>
      <c r="F20" s="28"/>
      <c r="G20" s="28"/>
      <c r="H20" s="28"/>
      <c r="I20" s="28"/>
      <c r="J20" s="28"/>
    </row>
    <row r="21" spans="1:10" ht="28.5" x14ac:dyDescent="0.6">
      <c r="A21" s="27"/>
      <c r="B21" s="28"/>
      <c r="C21" s="28"/>
      <c r="D21" s="28"/>
      <c r="E21" s="28"/>
      <c r="F21" s="28"/>
      <c r="G21" s="28"/>
      <c r="H21" s="28"/>
      <c r="I21" s="28"/>
      <c r="J21" s="28"/>
    </row>
    <row r="22" spans="1:10" ht="28.5" x14ac:dyDescent="0.6">
      <c r="A22" s="27"/>
      <c r="B22" s="28"/>
      <c r="C22" s="28"/>
      <c r="D22" s="28"/>
      <c r="E22" s="28"/>
      <c r="F22" s="28"/>
      <c r="G22" s="28"/>
      <c r="H22" s="28"/>
      <c r="I22" s="28"/>
      <c r="J22" s="28"/>
    </row>
    <row r="23" spans="1:10" ht="28.5" x14ac:dyDescent="0.6">
      <c r="A23" s="27"/>
      <c r="B23" s="28"/>
      <c r="C23" s="28"/>
      <c r="D23" s="28"/>
      <c r="E23" s="28"/>
      <c r="F23" s="28"/>
      <c r="G23" s="28"/>
      <c r="H23" s="28"/>
      <c r="I23" s="28"/>
      <c r="J23" s="28"/>
    </row>
    <row r="24" spans="1:10" ht="36" x14ac:dyDescent="0.25">
      <c r="A24" s="1106">
        <v>1398</v>
      </c>
      <c r="B24" s="1106"/>
      <c r="C24" s="1106"/>
      <c r="D24" s="1106"/>
      <c r="E24" s="1106"/>
      <c r="F24" s="1106"/>
      <c r="G24" s="1106"/>
      <c r="H24" s="1106"/>
      <c r="I24" s="1106"/>
      <c r="J24" s="1106"/>
    </row>
    <row r="25" spans="1:10" ht="22.5" x14ac:dyDescent="0.6">
      <c r="A25" s="28"/>
      <c r="B25" s="28"/>
      <c r="C25" s="28"/>
      <c r="D25" s="28"/>
      <c r="E25" s="28"/>
      <c r="F25" s="28"/>
      <c r="G25" s="28"/>
      <c r="H25" s="28"/>
      <c r="I25" s="28"/>
      <c r="J25" s="28"/>
    </row>
    <row r="26" spans="1:10" ht="36" x14ac:dyDescent="0.25">
      <c r="A26" s="1106"/>
      <c r="B26" s="1106"/>
      <c r="C26" s="1106"/>
      <c r="D26" s="1106"/>
      <c r="E26" s="1106"/>
      <c r="F26" s="1106"/>
      <c r="G26" s="1106"/>
      <c r="H26" s="1106"/>
      <c r="I26" s="1106"/>
      <c r="J26" s="1106"/>
    </row>
    <row r="27" spans="1:10" ht="19.5" x14ac:dyDescent="0.25">
      <c r="A27" s="4"/>
    </row>
  </sheetData>
  <mergeCells count="5">
    <mergeCell ref="A12:J12"/>
    <mergeCell ref="A13:J13"/>
    <mergeCell ref="A14:J14"/>
    <mergeCell ref="A24:J24"/>
    <mergeCell ref="A26:J26"/>
  </mergeCells>
  <pageMargins left="0.70866141732283472" right="1.1023622047244095" top="0.74803149606299213" bottom="0.74803149606299213" header="0.31496062992125984" footer="0.31496062992125984"/>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0000"/>
    <pageSetUpPr fitToPage="1"/>
  </sheetPr>
  <dimension ref="A1:K49"/>
  <sheetViews>
    <sheetView rightToLeft="1" view="pageBreakPreview" topLeftCell="A20" zoomScaleNormal="70" zoomScaleSheetLayoutView="100" workbookViewId="0">
      <selection activeCell="J24" sqref="J24"/>
    </sheetView>
  </sheetViews>
  <sheetFormatPr defaultColWidth="8.7109375" defaultRowHeight="15.75" customHeight="1" x14ac:dyDescent="0.25"/>
  <cols>
    <col min="1" max="1" width="49" style="1043" customWidth="1"/>
    <col min="2" max="2" width="3.42578125" style="253" customWidth="1"/>
    <col min="3" max="3" width="1" style="253" customWidth="1"/>
    <col min="4" max="4" width="22.140625" style="253" bestFit="1" customWidth="1"/>
    <col min="5" max="5" width="1" style="511" customWidth="1"/>
    <col min="6" max="6" width="22.5703125" style="253" bestFit="1" customWidth="1"/>
    <col min="7" max="7" width="0.85546875" style="253" customWidth="1"/>
    <col min="8" max="8" width="23.140625" style="253" bestFit="1" customWidth="1"/>
    <col min="9" max="9" width="3.85546875" style="253" customWidth="1"/>
    <col min="10" max="10" width="21.5703125" style="330" bestFit="1" customWidth="1"/>
    <col min="11" max="11" width="18.140625" style="253" bestFit="1" customWidth="1"/>
    <col min="12" max="12" width="8.7109375" style="253"/>
    <col min="13" max="13" width="16.85546875" style="253" bestFit="1" customWidth="1"/>
    <col min="14" max="16384" width="8.7109375" style="253"/>
  </cols>
  <sheetData>
    <row r="1" spans="1:11" s="243" customFormat="1" ht="20.25" customHeight="1" x14ac:dyDescent="0.25">
      <c r="A1" s="1122" t="str">
        <f>'1'!A1:H1</f>
        <v>شرکت پالایش میعانات گازی آدیش جنوبی (سهامي خاص) - در مرحله قبل از بهره برداری</v>
      </c>
      <c r="B1" s="1122"/>
      <c r="C1" s="1122"/>
      <c r="D1" s="1122"/>
      <c r="E1" s="1122"/>
      <c r="F1" s="1122"/>
      <c r="G1" s="1122"/>
      <c r="H1" s="1122"/>
      <c r="J1" s="326"/>
    </row>
    <row r="2" spans="1:11" s="243" customFormat="1" ht="20.25" customHeight="1" x14ac:dyDescent="0.25">
      <c r="A2" s="1122" t="s">
        <v>82</v>
      </c>
      <c r="B2" s="1122"/>
      <c r="C2" s="1122"/>
      <c r="D2" s="1122"/>
      <c r="E2" s="1122"/>
      <c r="F2" s="1122"/>
      <c r="G2" s="1122"/>
      <c r="H2" s="1122"/>
      <c r="J2" s="326"/>
    </row>
    <row r="3" spans="1:11" s="243" customFormat="1" ht="23.25" customHeight="1" x14ac:dyDescent="0.25">
      <c r="A3" s="1122" t="str">
        <f>'1'!A3:H3</f>
        <v>سال مالي منتهی به 29 اسفندماه 1400</v>
      </c>
      <c r="B3" s="1122"/>
      <c r="C3" s="1122"/>
      <c r="D3" s="1122"/>
      <c r="E3" s="1122"/>
      <c r="F3" s="1122"/>
      <c r="G3" s="1122"/>
      <c r="H3" s="1122"/>
      <c r="J3" s="326"/>
    </row>
    <row r="4" spans="1:11" s="243" customFormat="1" ht="21.75" customHeight="1" x14ac:dyDescent="0.25">
      <c r="A4" s="1038"/>
      <c r="B4" s="486"/>
      <c r="C4" s="486"/>
      <c r="D4" s="486"/>
      <c r="E4" s="719"/>
      <c r="F4" s="486"/>
      <c r="G4" s="486"/>
      <c r="H4" s="486"/>
      <c r="J4" s="326"/>
    </row>
    <row r="5" spans="1:11" ht="43.5" customHeight="1" x14ac:dyDescent="0.7">
      <c r="A5" s="1006"/>
      <c r="B5" s="248"/>
      <c r="C5" s="248"/>
      <c r="D5" s="247" t="s">
        <v>2506</v>
      </c>
      <c r="E5" s="536"/>
      <c r="F5" s="247" t="s">
        <v>1478</v>
      </c>
      <c r="G5" s="248"/>
      <c r="H5" s="247" t="s">
        <v>2493</v>
      </c>
    </row>
    <row r="6" spans="1:11" ht="25.5" customHeight="1" x14ac:dyDescent="0.7">
      <c r="A6" s="1006"/>
      <c r="B6" s="254"/>
      <c r="C6" s="254"/>
      <c r="D6" s="259" t="s">
        <v>7</v>
      </c>
      <c r="E6" s="536"/>
      <c r="F6" s="259" t="s">
        <v>7</v>
      </c>
      <c r="G6" s="259"/>
      <c r="H6" s="259" t="s">
        <v>7</v>
      </c>
    </row>
    <row r="7" spans="1:11" ht="24" hidden="1" customHeight="1" x14ac:dyDescent="0.7">
      <c r="A7" s="258" t="s">
        <v>41</v>
      </c>
      <c r="B7" s="259"/>
      <c r="C7" s="259"/>
      <c r="D7" s="259"/>
      <c r="E7" s="496"/>
      <c r="F7" s="259"/>
      <c r="G7" s="259"/>
      <c r="H7" s="259"/>
    </row>
    <row r="8" spans="1:11" ht="24" hidden="1" customHeight="1" x14ac:dyDescent="0.7">
      <c r="A8" s="1006" t="s">
        <v>42</v>
      </c>
      <c r="B8" s="314">
        <v>17</v>
      </c>
      <c r="C8" s="314"/>
      <c r="D8" s="522">
        <v>0</v>
      </c>
      <c r="E8" s="496"/>
      <c r="F8" s="522">
        <f>'21.'!E23</f>
        <v>0</v>
      </c>
      <c r="G8" s="522"/>
      <c r="H8" s="522"/>
    </row>
    <row r="9" spans="1:11" ht="23.25" hidden="1" x14ac:dyDescent="0.7">
      <c r="A9" s="1006" t="s">
        <v>43</v>
      </c>
      <c r="B9" s="246"/>
      <c r="C9" s="246"/>
      <c r="D9" s="522">
        <v>0</v>
      </c>
      <c r="E9" s="496"/>
      <c r="F9" s="522">
        <v>0</v>
      </c>
      <c r="G9" s="522"/>
      <c r="H9" s="522"/>
    </row>
    <row r="10" spans="1:11" ht="23.25" hidden="1" x14ac:dyDescent="0.7">
      <c r="A10" s="258" t="s">
        <v>113</v>
      </c>
      <c r="B10" s="246"/>
      <c r="C10" s="246"/>
      <c r="D10" s="720">
        <f>SUM(D8:D9)</f>
        <v>0</v>
      </c>
      <c r="E10" s="496"/>
      <c r="F10" s="720">
        <f>SUM(F8:F9)</f>
        <v>0</v>
      </c>
      <c r="G10" s="315"/>
      <c r="H10" s="315"/>
    </row>
    <row r="11" spans="1:11" s="906" customFormat="1" ht="27.75" customHeight="1" x14ac:dyDescent="0.8">
      <c r="A11" s="911" t="s">
        <v>44</v>
      </c>
      <c r="B11" s="898"/>
      <c r="C11" s="898"/>
      <c r="D11" s="1098"/>
      <c r="E11" s="1099"/>
      <c r="F11" s="1098"/>
      <c r="G11" s="1098"/>
      <c r="H11" s="1098"/>
      <c r="J11" s="1100"/>
    </row>
    <row r="12" spans="1:11" ht="27.75" customHeight="1" x14ac:dyDescent="0.6">
      <c r="A12" s="1006" t="s">
        <v>45</v>
      </c>
      <c r="B12" s="246"/>
      <c r="C12" s="246"/>
      <c r="D12" s="1031">
        <f>-'9'!P11</f>
        <v>-226981427344</v>
      </c>
      <c r="E12" s="503"/>
      <c r="F12" s="1031">
        <f>-'9'!P8</f>
        <v>-64849763314</v>
      </c>
      <c r="G12" s="408"/>
      <c r="H12" s="1031">
        <v>-307799362008</v>
      </c>
      <c r="I12" s="635"/>
      <c r="J12" s="721"/>
      <c r="K12" s="635"/>
    </row>
    <row r="13" spans="1:11" ht="27.75" customHeight="1" x14ac:dyDescent="0.6">
      <c r="A13" s="1006" t="s">
        <v>347</v>
      </c>
      <c r="B13" s="246"/>
      <c r="C13" s="246"/>
      <c r="D13" s="1031">
        <v>-5341373801558</v>
      </c>
      <c r="E13" s="503"/>
      <c r="F13" s="1031">
        <v>-1046208410695</v>
      </c>
      <c r="G13" s="408"/>
      <c r="H13" s="1031">
        <v>-10857111676685</v>
      </c>
      <c r="I13" s="635"/>
      <c r="J13" s="722"/>
    </row>
    <row r="14" spans="1:11" ht="27.75" customHeight="1" x14ac:dyDescent="0.6">
      <c r="A14" s="1006" t="s">
        <v>46</v>
      </c>
      <c r="B14" s="246"/>
      <c r="C14" s="246"/>
      <c r="D14" s="1031">
        <f>-'18'!J27</f>
        <v>-1000145176</v>
      </c>
      <c r="E14" s="503"/>
      <c r="F14" s="1031">
        <f>-'18'!D26</f>
        <v>-2736305700</v>
      </c>
      <c r="G14" s="408"/>
      <c r="H14" s="1031">
        <v>-35351278830</v>
      </c>
      <c r="I14" s="635"/>
      <c r="J14" s="722"/>
    </row>
    <row r="15" spans="1:11" ht="27.75" customHeight="1" x14ac:dyDescent="0.6">
      <c r="A15" s="1006" t="s">
        <v>47</v>
      </c>
      <c r="B15" s="246"/>
      <c r="C15" s="246"/>
      <c r="D15" s="466">
        <f>-'10'!AG23</f>
        <v>23886508451</v>
      </c>
      <c r="E15" s="503"/>
      <c r="F15" s="466">
        <f>-'10'!S23</f>
        <v>14787984209</v>
      </c>
      <c r="G15" s="647"/>
      <c r="H15" s="466">
        <v>84514257387</v>
      </c>
      <c r="I15" s="635"/>
      <c r="J15" s="722"/>
    </row>
    <row r="16" spans="1:11" s="1094" customFormat="1" ht="27.75" customHeight="1" x14ac:dyDescent="0.3">
      <c r="A16" s="258" t="s">
        <v>114</v>
      </c>
      <c r="B16" s="244"/>
      <c r="C16" s="244"/>
      <c r="D16" s="1091">
        <f>SUM(D12:D15)</f>
        <v>-5545468865627</v>
      </c>
      <c r="E16" s="1034">
        <f>SUM(E12:E15)</f>
        <v>0</v>
      </c>
      <c r="F16" s="1091">
        <f>SUM(F12:F15)</f>
        <v>-1099006495500</v>
      </c>
      <c r="G16" s="1092"/>
      <c r="H16" s="1091">
        <f>SUM(H12:H15)</f>
        <v>-11115748060136</v>
      </c>
      <c r="J16" s="1095"/>
    </row>
    <row r="17" spans="1:11" s="1094" customFormat="1" ht="27.75" customHeight="1" x14ac:dyDescent="0.3">
      <c r="A17" s="258" t="s">
        <v>115</v>
      </c>
      <c r="B17" s="244"/>
      <c r="C17" s="244"/>
      <c r="D17" s="1093">
        <f>D10+D16</f>
        <v>-5545468865627</v>
      </c>
      <c r="E17" s="1034">
        <f>E10+E16</f>
        <v>0</v>
      </c>
      <c r="F17" s="1093">
        <f>F10+F16</f>
        <v>-1099006495500</v>
      </c>
      <c r="G17" s="1034"/>
      <c r="H17" s="1093">
        <f>H16</f>
        <v>-11115748060136</v>
      </c>
      <c r="J17" s="1095"/>
    </row>
    <row r="18" spans="1:11" s="1094" customFormat="1" ht="27.75" customHeight="1" x14ac:dyDescent="0.3">
      <c r="A18" s="258"/>
      <c r="B18" s="244"/>
      <c r="C18" s="244"/>
      <c r="D18" s="1093"/>
      <c r="E18" s="1034"/>
      <c r="F18" s="1093"/>
      <c r="G18" s="1034"/>
      <c r="H18" s="1093"/>
      <c r="J18" s="1095"/>
    </row>
    <row r="19" spans="1:11" ht="27.75" customHeight="1" x14ac:dyDescent="0.6">
      <c r="A19" s="1081" t="s">
        <v>48</v>
      </c>
      <c r="B19" s="259"/>
      <c r="C19" s="259"/>
      <c r="D19" s="408"/>
      <c r="E19" s="503"/>
      <c r="F19" s="408"/>
      <c r="G19" s="408"/>
      <c r="H19" s="408"/>
    </row>
    <row r="20" spans="1:11" ht="27.75" customHeight="1" x14ac:dyDescent="0.6">
      <c r="A20" s="1006" t="s">
        <v>419</v>
      </c>
      <c r="B20" s="246"/>
      <c r="C20" s="246"/>
      <c r="D20" s="466">
        <v>5771222207281</v>
      </c>
      <c r="E20" s="503"/>
      <c r="F20" s="466">
        <f>1032000000000+57000000000</f>
        <v>1089000000000</v>
      </c>
      <c r="G20" s="408"/>
      <c r="H20" s="466">
        <v>13900913000390</v>
      </c>
      <c r="J20" s="722"/>
    </row>
    <row r="21" spans="1:11" s="1094" customFormat="1" ht="27.75" customHeight="1" x14ac:dyDescent="0.3">
      <c r="A21" s="258" t="s">
        <v>368</v>
      </c>
      <c r="B21" s="244"/>
      <c r="C21" s="244"/>
      <c r="D21" s="1096">
        <f>SUM(D20:D20)</f>
        <v>5771222207281</v>
      </c>
      <c r="E21" s="1097"/>
      <c r="F21" s="1096">
        <f>SUM(F20:F20)</f>
        <v>1089000000000</v>
      </c>
      <c r="G21" s="1097"/>
      <c r="H21" s="1096">
        <f>SUM(H20:H20)</f>
        <v>13900913000390</v>
      </c>
      <c r="J21" s="1095"/>
    </row>
    <row r="22" spans="1:11" s="1094" customFormat="1" ht="27.75" customHeight="1" x14ac:dyDescent="0.3">
      <c r="A22" s="1081" t="s">
        <v>116</v>
      </c>
      <c r="B22" s="244"/>
      <c r="C22" s="244"/>
      <c r="D22" s="1033">
        <f>D17+D21</f>
        <v>225753341654</v>
      </c>
      <c r="E22" s="1034">
        <f>E17+E21</f>
        <v>0</v>
      </c>
      <c r="F22" s="1104">
        <f>F17+F21</f>
        <v>-10006495500</v>
      </c>
      <c r="G22" s="1034"/>
      <c r="H22" s="1033">
        <f>H21+H17</f>
        <v>2785164940254</v>
      </c>
      <c r="J22" s="1095"/>
    </row>
    <row r="23" spans="1:11" ht="27.75" customHeight="1" x14ac:dyDescent="0.25">
      <c r="A23" s="1006" t="s">
        <v>133</v>
      </c>
      <c r="B23" s="246"/>
      <c r="C23" s="246"/>
      <c r="D23" s="1032">
        <f>F25</f>
        <v>94575995185</v>
      </c>
      <c r="E23" s="647"/>
      <c r="F23" s="1032">
        <v>84198900000</v>
      </c>
      <c r="G23" s="647"/>
      <c r="H23" s="1032">
        <v>0</v>
      </c>
    </row>
    <row r="24" spans="1:11" ht="27.75" customHeight="1" x14ac:dyDescent="0.25">
      <c r="A24" s="1006" t="s">
        <v>49</v>
      </c>
      <c r="B24" s="246"/>
      <c r="C24" s="246"/>
      <c r="D24" s="466">
        <f>'10'!AG24</f>
        <v>1427260785</v>
      </c>
      <c r="E24" s="647"/>
      <c r="F24" s="466">
        <v>20383590685</v>
      </c>
      <c r="G24" s="408"/>
      <c r="H24" s="466">
        <v>28043597614</v>
      </c>
    </row>
    <row r="25" spans="1:11" s="1094" customFormat="1" ht="27.75" customHeight="1" thickBot="1" x14ac:dyDescent="0.35">
      <c r="A25" s="258" t="s">
        <v>132</v>
      </c>
      <c r="B25" s="244"/>
      <c r="C25" s="244"/>
      <c r="D25" s="1035">
        <f>SUM(D22:D24)</f>
        <v>321756597624</v>
      </c>
      <c r="E25" s="1034">
        <f>SUM(E22:E24)</f>
        <v>0</v>
      </c>
      <c r="F25" s="1035">
        <f>SUM(F22:F24)</f>
        <v>94575995185</v>
      </c>
      <c r="G25" s="1034"/>
      <c r="H25" s="1035">
        <f>SUM(H22:H24)</f>
        <v>2813208537868</v>
      </c>
      <c r="J25" s="1095"/>
    </row>
    <row r="26" spans="1:11" ht="21.95" customHeight="1" thickTop="1" x14ac:dyDescent="0.6">
      <c r="A26" s="1006"/>
      <c r="B26" s="246"/>
      <c r="C26" s="246"/>
      <c r="D26" s="647"/>
      <c r="E26" s="503"/>
      <c r="F26" s="408"/>
      <c r="G26" s="408"/>
      <c r="H26" s="408"/>
      <c r="K26" s="330"/>
    </row>
    <row r="27" spans="1:11" ht="21.95" customHeight="1" x14ac:dyDescent="0.6">
      <c r="A27" s="1006"/>
      <c r="B27" s="246"/>
      <c r="C27" s="246"/>
      <c r="D27" s="647"/>
      <c r="E27" s="503"/>
      <c r="F27" s="408"/>
      <c r="G27" s="408"/>
      <c r="H27" s="408"/>
      <c r="K27" s="330"/>
    </row>
    <row r="28" spans="1:11" ht="21.95" customHeight="1" x14ac:dyDescent="0.6">
      <c r="A28" s="1006"/>
      <c r="B28" s="246"/>
      <c r="C28" s="246"/>
      <c r="D28" s="647"/>
      <c r="E28" s="503"/>
      <c r="F28" s="408"/>
      <c r="G28" s="408"/>
      <c r="H28" s="408"/>
      <c r="K28" s="330"/>
    </row>
    <row r="29" spans="1:11" s="906" customFormat="1" ht="44.25" customHeight="1" x14ac:dyDescent="0.7">
      <c r="A29" s="911" t="s">
        <v>348</v>
      </c>
      <c r="B29" s="879"/>
      <c r="C29" s="879"/>
      <c r="D29" s="1101"/>
      <c r="E29" s="1102"/>
      <c r="F29" s="1103"/>
      <c r="G29" s="1103"/>
      <c r="H29" s="1103"/>
      <c r="J29" s="1100"/>
    </row>
    <row r="30" spans="1:11" ht="34.5" customHeight="1" x14ac:dyDescent="0.6">
      <c r="A30" s="1006" t="s">
        <v>349</v>
      </c>
      <c r="B30" s="246"/>
      <c r="C30" s="246"/>
      <c r="D30" s="466">
        <v>1396484960000</v>
      </c>
      <c r="E30" s="503"/>
      <c r="F30" s="466">
        <f>-'9'!V16-'18'!D30+'25'!G7+'25'!G8+979522253909-235980801121</f>
        <v>15487209406150</v>
      </c>
      <c r="G30" s="408"/>
      <c r="H30" s="466">
        <v>13326534461864.16</v>
      </c>
      <c r="K30" s="330"/>
    </row>
    <row r="31" spans="1:11" ht="34.5" customHeight="1" x14ac:dyDescent="0.6">
      <c r="A31" s="1006" t="s">
        <v>421</v>
      </c>
      <c r="B31" s="246"/>
      <c r="C31" s="246"/>
      <c r="D31" s="466">
        <v>0</v>
      </c>
      <c r="E31" s="503"/>
      <c r="F31" s="1031">
        <v>-168327050518</v>
      </c>
      <c r="G31" s="408"/>
      <c r="H31" s="466">
        <v>91544888502</v>
      </c>
    </row>
    <row r="32" spans="1:11" ht="34.5" customHeight="1" x14ac:dyDescent="0.6">
      <c r="A32" s="1006" t="s">
        <v>420</v>
      </c>
      <c r="B32" s="246"/>
      <c r="C32" s="246"/>
      <c r="D32" s="1031">
        <v>-3300000000000</v>
      </c>
      <c r="E32" s="503"/>
      <c r="F32" s="1031">
        <f>-550000000000+240000000000-18000000000+60225367187+1400232000+23760000000+90132640380</f>
        <v>-152481760433</v>
      </c>
      <c r="G32" s="408">
        <f>C32+D32+E32</f>
        <v>-3300000000000</v>
      </c>
      <c r="H32" s="1031">
        <v>-6552481760433</v>
      </c>
    </row>
    <row r="33" spans="1:10" s="1094" customFormat="1" ht="34.5" customHeight="1" thickBot="1" x14ac:dyDescent="0.75">
      <c r="A33" s="1081"/>
      <c r="B33" s="244"/>
      <c r="C33" s="244"/>
      <c r="D33" s="1037">
        <f>SUM(D30:D32)</f>
        <v>-1903515040000</v>
      </c>
      <c r="E33" s="1036"/>
      <c r="F33" s="1035">
        <f>SUM(F30:F32)</f>
        <v>15166400595199</v>
      </c>
      <c r="G33" s="1034"/>
      <c r="H33" s="1035">
        <f>SUM(H30:H32)</f>
        <v>6865597589933.1602</v>
      </c>
      <c r="J33" s="1095"/>
    </row>
    <row r="34" spans="1:10" ht="21.95" customHeight="1" thickTop="1" x14ac:dyDescent="0.6">
      <c r="A34" s="1006"/>
      <c r="B34" s="246"/>
      <c r="C34" s="246"/>
      <c r="D34" s="408"/>
      <c r="E34" s="503"/>
      <c r="F34" s="408"/>
      <c r="G34" s="408"/>
      <c r="H34" s="408"/>
    </row>
    <row r="35" spans="1:10" ht="21.95" customHeight="1" x14ac:dyDescent="0.6">
      <c r="A35" s="1006"/>
      <c r="B35" s="246"/>
      <c r="C35" s="246"/>
      <c r="D35" s="408"/>
      <c r="E35" s="503"/>
      <c r="G35" s="408"/>
      <c r="H35" s="408"/>
    </row>
    <row r="36" spans="1:10" ht="21.95" customHeight="1" x14ac:dyDescent="0.6">
      <c r="A36" s="1006"/>
      <c r="B36" s="246"/>
      <c r="C36" s="246"/>
      <c r="D36" s="408"/>
      <c r="E36" s="503"/>
      <c r="F36" s="723"/>
      <c r="G36" s="408"/>
      <c r="H36" s="408"/>
    </row>
    <row r="37" spans="1:10" ht="21.95" customHeight="1" x14ac:dyDescent="0.6">
      <c r="A37" s="1006"/>
      <c r="B37" s="246"/>
      <c r="C37" s="246"/>
      <c r="D37" s="408"/>
      <c r="E37" s="503"/>
      <c r="F37" s="408"/>
      <c r="G37" s="408"/>
      <c r="H37" s="408"/>
    </row>
    <row r="38" spans="1:10" ht="21.95" customHeight="1" x14ac:dyDescent="0.6">
      <c r="A38" s="1006"/>
      <c r="B38" s="246"/>
      <c r="C38" s="246"/>
      <c r="D38" s="408"/>
      <c r="E38" s="503"/>
      <c r="F38" s="408"/>
      <c r="G38" s="408"/>
      <c r="H38" s="408"/>
    </row>
    <row r="39" spans="1:10" ht="27" customHeight="1" x14ac:dyDescent="0.25">
      <c r="A39" s="1121" t="s">
        <v>10</v>
      </c>
      <c r="B39" s="1121"/>
      <c r="C39" s="1121"/>
      <c r="D39" s="1121"/>
      <c r="E39" s="1121"/>
      <c r="F39" s="1121"/>
      <c r="G39" s="1121"/>
      <c r="H39" s="1121"/>
    </row>
    <row r="40" spans="1:10" ht="24" customHeight="1" x14ac:dyDescent="0.45">
      <c r="A40" s="1039"/>
      <c r="D40" s="661"/>
      <c r="E40" s="724"/>
      <c r="F40" s="661"/>
    </row>
    <row r="41" spans="1:10" ht="32.25" customHeight="1" x14ac:dyDescent="0.45">
      <c r="A41" s="1040"/>
      <c r="B41" s="278"/>
      <c r="C41" s="278"/>
      <c r="D41" s="661"/>
      <c r="E41" s="725"/>
      <c r="F41" s="726"/>
      <c r="G41" s="278"/>
      <c r="H41" s="278"/>
    </row>
    <row r="42" spans="1:10" ht="15.75" customHeight="1" x14ac:dyDescent="0.25">
      <c r="A42" s="1041"/>
      <c r="B42" s="279"/>
      <c r="C42" s="279"/>
      <c r="D42" s="279"/>
      <c r="E42" s="727"/>
      <c r="F42" s="279"/>
      <c r="G42" s="279"/>
      <c r="H42" s="279"/>
    </row>
    <row r="43" spans="1:10" ht="15.75" customHeight="1" x14ac:dyDescent="0.25">
      <c r="A43" s="1042"/>
      <c r="B43" s="280"/>
      <c r="C43" s="280"/>
      <c r="D43" s="280"/>
      <c r="E43" s="728"/>
      <c r="F43" s="408"/>
      <c r="G43" s="280"/>
      <c r="H43" s="280"/>
    </row>
    <row r="44" spans="1:10" ht="15.75" customHeight="1" x14ac:dyDescent="0.25">
      <c r="A44" s="1042"/>
      <c r="B44" s="280"/>
      <c r="C44" s="280"/>
      <c r="D44" s="280"/>
      <c r="E44" s="728"/>
      <c r="F44" s="408"/>
      <c r="G44" s="280"/>
      <c r="H44" s="280"/>
    </row>
    <row r="45" spans="1:10" ht="15.75" customHeight="1" x14ac:dyDescent="0.25">
      <c r="A45" s="1042"/>
      <c r="B45" s="280"/>
      <c r="C45" s="280"/>
      <c r="D45" s="280"/>
      <c r="E45" s="728"/>
      <c r="F45" s="280"/>
      <c r="G45" s="280"/>
      <c r="H45" s="280"/>
    </row>
    <row r="46" spans="1:10" ht="15.75" customHeight="1" x14ac:dyDescent="0.25">
      <c r="A46" s="1042"/>
      <c r="B46" s="280"/>
      <c r="C46" s="280"/>
      <c r="D46" s="280"/>
      <c r="E46" s="728"/>
      <c r="F46" s="280"/>
      <c r="G46" s="280"/>
      <c r="H46" s="280"/>
    </row>
    <row r="47" spans="1:10" ht="15.75" customHeight="1" x14ac:dyDescent="0.25">
      <c r="A47" s="1042"/>
      <c r="B47" s="280"/>
      <c r="C47" s="280"/>
      <c r="D47" s="280"/>
      <c r="E47" s="728"/>
      <c r="F47" s="280"/>
      <c r="G47" s="280"/>
      <c r="H47" s="280"/>
    </row>
    <row r="48" spans="1:10" ht="15.75" customHeight="1" x14ac:dyDescent="0.25">
      <c r="A48" s="1042"/>
      <c r="B48" s="280"/>
      <c r="C48" s="280"/>
      <c r="D48" s="280"/>
      <c r="E48" s="728"/>
      <c r="F48" s="280"/>
      <c r="G48" s="280"/>
      <c r="H48" s="280"/>
    </row>
    <row r="49" spans="1:1" ht="15.75" customHeight="1" x14ac:dyDescent="0.25">
      <c r="A49" s="281"/>
    </row>
  </sheetData>
  <mergeCells count="4">
    <mergeCell ref="A39:H39"/>
    <mergeCell ref="A1:H1"/>
    <mergeCell ref="A2:H2"/>
    <mergeCell ref="A3:H3"/>
  </mergeCells>
  <printOptions horizontalCentered="1"/>
  <pageMargins left="0.23622047244094491" right="0.70866141732283472" top="0.51181102362204722" bottom="0.51181102362204722" header="0" footer="0"/>
  <pageSetup paperSize="9" scale="73" orientation="portrait" r:id="rId1"/>
  <headerFooter>
    <oddFooter>&amp;C&amp;"B Nazanin,Regular"&amp;12&amp;A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6699"/>
    <pageSetUpPr fitToPage="1"/>
  </sheetPr>
  <dimension ref="A1:I29"/>
  <sheetViews>
    <sheetView rightToLeft="1" view="pageBreakPreview" zoomScaleNormal="70" zoomScaleSheetLayoutView="100" workbookViewId="0">
      <selection activeCell="K11" sqref="K11"/>
    </sheetView>
  </sheetViews>
  <sheetFormatPr defaultColWidth="8.7109375" defaultRowHeight="150" customHeight="1" x14ac:dyDescent="0.25"/>
  <cols>
    <col min="1" max="1" width="4.85546875" style="298" customWidth="1"/>
    <col min="2" max="2" width="29.42578125" style="298" customWidth="1"/>
    <col min="3" max="3" width="12.5703125" style="298" customWidth="1"/>
    <col min="4" max="4" width="1.28515625" style="298" customWidth="1"/>
    <col min="5" max="5" width="12.5703125" style="298" customWidth="1"/>
    <col min="6" max="6" width="1.28515625" style="298" customWidth="1"/>
    <col min="7" max="7" width="12.5703125" style="298" customWidth="1"/>
    <col min="8" max="8" width="25.7109375" style="298" customWidth="1"/>
    <col min="9" max="16384" width="8.7109375" style="253"/>
  </cols>
  <sheetData>
    <row r="1" spans="1:9" s="243" customFormat="1" ht="20.25" x14ac:dyDescent="0.25">
      <c r="A1" s="1122" t="str">
        <f>'1'!A1:H1</f>
        <v>شرکت پالایش میعانات گازی آدیش جنوبی (سهامي خاص) - در مرحله قبل از بهره برداری</v>
      </c>
      <c r="B1" s="1122"/>
      <c r="C1" s="1122"/>
      <c r="D1" s="1122"/>
      <c r="E1" s="1122"/>
      <c r="F1" s="1122"/>
      <c r="G1" s="1122"/>
      <c r="H1" s="1122"/>
    </row>
    <row r="2" spans="1:9" s="243" customFormat="1" ht="20.25" x14ac:dyDescent="0.25">
      <c r="A2" s="1122" t="s">
        <v>129</v>
      </c>
      <c r="B2" s="1122"/>
      <c r="C2" s="1122"/>
      <c r="D2" s="1122"/>
      <c r="E2" s="1122"/>
      <c r="F2" s="1122"/>
      <c r="G2" s="1122"/>
      <c r="H2" s="1122"/>
    </row>
    <row r="3" spans="1:9" s="243" customFormat="1" ht="20.25" x14ac:dyDescent="0.25">
      <c r="A3" s="1122" t="s">
        <v>2199</v>
      </c>
      <c r="B3" s="1122"/>
      <c r="C3" s="1122"/>
      <c r="D3" s="1122"/>
      <c r="E3" s="1122"/>
      <c r="F3" s="1122"/>
      <c r="G3" s="1122"/>
      <c r="H3" s="1122"/>
    </row>
    <row r="4" spans="1:9" ht="20.25" x14ac:dyDescent="0.25">
      <c r="A4" s="1132" t="s">
        <v>50</v>
      </c>
      <c r="B4" s="1132"/>
      <c r="C4" s="1132"/>
      <c r="D4" s="1132"/>
      <c r="E4" s="1132"/>
      <c r="F4" s="1132"/>
      <c r="G4" s="1132"/>
      <c r="H4" s="1132"/>
    </row>
    <row r="5" spans="1:9" ht="20.25" x14ac:dyDescent="0.25">
      <c r="A5" s="1132" t="s">
        <v>51</v>
      </c>
      <c r="B5" s="1132"/>
      <c r="C5" s="1132"/>
      <c r="D5" s="1132"/>
      <c r="E5" s="1132"/>
      <c r="F5" s="1132"/>
      <c r="G5" s="1132"/>
      <c r="H5" s="1132"/>
    </row>
    <row r="6" spans="1:9" ht="104.25" customHeight="1" x14ac:dyDescent="0.25">
      <c r="A6" s="1131" t="s">
        <v>1597</v>
      </c>
      <c r="B6" s="1131"/>
      <c r="C6" s="1131"/>
      <c r="D6" s="1131"/>
      <c r="E6" s="1131"/>
      <c r="F6" s="1131"/>
      <c r="G6" s="1131"/>
      <c r="H6" s="1131"/>
      <c r="I6" s="470"/>
    </row>
    <row r="7" spans="1:9" ht="17.25" customHeight="1" x14ac:dyDescent="0.25">
      <c r="A7" s="710"/>
      <c r="B7" s="710"/>
      <c r="C7" s="710"/>
      <c r="D7" s="710"/>
      <c r="E7" s="710"/>
      <c r="F7" s="710"/>
      <c r="G7" s="710"/>
      <c r="H7" s="710"/>
    </row>
    <row r="8" spans="1:9" ht="24" customHeight="1" x14ac:dyDescent="0.25">
      <c r="A8" s="1132" t="s">
        <v>52</v>
      </c>
      <c r="B8" s="1132"/>
      <c r="C8" s="1132"/>
      <c r="D8" s="1132"/>
      <c r="E8" s="1132"/>
      <c r="F8" s="1132"/>
      <c r="G8" s="1132"/>
      <c r="H8" s="1132"/>
    </row>
    <row r="9" spans="1:9" s="711" customFormat="1" ht="96.75" customHeight="1" x14ac:dyDescent="0.25">
      <c r="A9" s="1136" t="s">
        <v>350</v>
      </c>
      <c r="B9" s="1136"/>
      <c r="C9" s="1136"/>
      <c r="D9" s="1136"/>
      <c r="E9" s="1136"/>
      <c r="F9" s="1136"/>
      <c r="G9" s="1136"/>
      <c r="H9" s="1136"/>
      <c r="I9" s="470"/>
    </row>
    <row r="10" spans="1:9" ht="81" customHeight="1" x14ac:dyDescent="0.25">
      <c r="A10" s="1136" t="s">
        <v>351</v>
      </c>
      <c r="B10" s="1136"/>
      <c r="C10" s="1136"/>
      <c r="D10" s="1136"/>
      <c r="E10" s="1136"/>
      <c r="F10" s="1136"/>
      <c r="G10" s="1136"/>
      <c r="H10" s="1136"/>
      <c r="I10" s="470"/>
    </row>
    <row r="11" spans="1:9" ht="91.5" customHeight="1" x14ac:dyDescent="0.25">
      <c r="A11" s="1136" t="s">
        <v>352</v>
      </c>
      <c r="B11" s="1136"/>
      <c r="C11" s="1136"/>
      <c r="D11" s="1136"/>
      <c r="E11" s="1136"/>
      <c r="F11" s="1136"/>
      <c r="G11" s="1136"/>
      <c r="H11" s="1136"/>
      <c r="I11" s="470"/>
    </row>
    <row r="12" spans="1:9" ht="51.75" customHeight="1" x14ac:dyDescent="0.25">
      <c r="A12" s="1136" t="s">
        <v>353</v>
      </c>
      <c r="B12" s="1136"/>
      <c r="C12" s="1136"/>
      <c r="D12" s="1136"/>
      <c r="E12" s="1136"/>
      <c r="F12" s="1136"/>
      <c r="G12" s="1136"/>
      <c r="H12" s="1136"/>
      <c r="I12" s="470"/>
    </row>
    <row r="13" spans="1:9" s="713" customFormat="1" ht="115.5" customHeight="1" x14ac:dyDescent="0.25">
      <c r="A13" s="1137" t="s">
        <v>1853</v>
      </c>
      <c r="B13" s="1137"/>
      <c r="C13" s="1137"/>
      <c r="D13" s="1137"/>
      <c r="E13" s="1137"/>
      <c r="F13" s="1137"/>
      <c r="G13" s="1137"/>
      <c r="H13" s="1137"/>
      <c r="I13" s="712"/>
    </row>
    <row r="14" spans="1:9" s="711" customFormat="1" ht="22.5" customHeight="1" x14ac:dyDescent="0.25">
      <c r="A14" s="714"/>
      <c r="B14" s="715"/>
      <c r="C14" s="716"/>
      <c r="E14" s="716"/>
      <c r="F14" s="717"/>
      <c r="G14" s="716"/>
    </row>
    <row r="15" spans="1:9" s="329" customFormat="1" ht="22.5" customHeight="1" x14ac:dyDescent="0.25">
      <c r="A15" s="1133" t="s">
        <v>117</v>
      </c>
      <c r="B15" s="1133"/>
      <c r="C15" s="1133"/>
      <c r="D15" s="1133"/>
      <c r="E15" s="1133"/>
      <c r="F15" s="1133"/>
      <c r="G15" s="1133"/>
      <c r="H15" s="1133"/>
    </row>
    <row r="16" spans="1:9" s="329" customFormat="1" ht="45.75" customHeight="1" x14ac:dyDescent="0.25">
      <c r="A16" s="1134" t="s">
        <v>2509</v>
      </c>
      <c r="B16" s="1134"/>
      <c r="C16" s="1134"/>
      <c r="D16" s="1134"/>
      <c r="E16" s="1134"/>
      <c r="F16" s="1134"/>
      <c r="G16" s="1134"/>
      <c r="H16" s="1134"/>
    </row>
    <row r="17" spans="1:8" s="711" customFormat="1" ht="18" customHeight="1" x14ac:dyDescent="0.25">
      <c r="A17" s="714"/>
      <c r="B17" s="715"/>
      <c r="C17" s="716"/>
      <c r="E17" s="716"/>
      <c r="F17" s="717"/>
      <c r="G17" s="716"/>
    </row>
    <row r="18" spans="1:8" s="711" customFormat="1" ht="21.75" customHeight="1" x14ac:dyDescent="0.25">
      <c r="A18" s="1133" t="s">
        <v>119</v>
      </c>
      <c r="B18" s="1133"/>
      <c r="C18" s="1133"/>
      <c r="D18" s="1133"/>
      <c r="E18" s="1133"/>
      <c r="F18" s="1133"/>
      <c r="G18" s="1133"/>
      <c r="H18" s="1133"/>
    </row>
    <row r="19" spans="1:8" s="711" customFormat="1" ht="20.25" customHeight="1" x14ac:dyDescent="0.25">
      <c r="A19" s="1136" t="s">
        <v>118</v>
      </c>
      <c r="B19" s="1136"/>
      <c r="C19" s="1136"/>
      <c r="D19" s="1136"/>
      <c r="E19" s="1136"/>
      <c r="F19" s="1136"/>
      <c r="G19" s="1136"/>
      <c r="H19" s="1136"/>
    </row>
    <row r="20" spans="1:8" ht="48" customHeight="1" x14ac:dyDescent="0.25">
      <c r="A20" s="1135" t="s">
        <v>130</v>
      </c>
      <c r="B20" s="1135"/>
      <c r="C20" s="1135"/>
      <c r="D20" s="1135"/>
      <c r="E20" s="1135"/>
      <c r="F20" s="1135"/>
      <c r="G20" s="1135"/>
      <c r="H20" s="1135"/>
    </row>
    <row r="21" spans="1:8" ht="150" customHeight="1" x14ac:dyDescent="0.25">
      <c r="A21" s="280"/>
      <c r="B21" s="280"/>
      <c r="C21" s="280"/>
      <c r="D21" s="280"/>
      <c r="E21" s="280"/>
      <c r="F21" s="280"/>
      <c r="G21" s="280"/>
      <c r="H21" s="280"/>
    </row>
    <row r="22" spans="1:8" ht="150" customHeight="1" x14ac:dyDescent="0.25">
      <c r="A22" s="280"/>
      <c r="B22" s="280"/>
      <c r="C22" s="280"/>
      <c r="D22" s="280"/>
      <c r="E22" s="280"/>
      <c r="F22" s="280"/>
      <c r="G22" s="280"/>
      <c r="H22" s="280"/>
    </row>
    <row r="23" spans="1:8" ht="150" customHeight="1" x14ac:dyDescent="0.25">
      <c r="A23" s="280"/>
      <c r="B23" s="280"/>
      <c r="C23" s="280"/>
      <c r="D23" s="280"/>
      <c r="E23" s="280"/>
      <c r="F23" s="280"/>
      <c r="G23" s="280"/>
      <c r="H23" s="280"/>
    </row>
    <row r="24" spans="1:8" ht="58.5" customHeight="1" x14ac:dyDescent="0.25">
      <c r="A24" s="280"/>
      <c r="B24" s="280"/>
      <c r="C24" s="280"/>
      <c r="D24" s="280"/>
      <c r="E24" s="280"/>
      <c r="F24" s="280"/>
      <c r="G24" s="280"/>
      <c r="H24" s="280"/>
    </row>
    <row r="25" spans="1:8" ht="150" customHeight="1" x14ac:dyDescent="0.25">
      <c r="A25" s="280"/>
      <c r="B25" s="280"/>
      <c r="C25" s="280"/>
      <c r="D25" s="280"/>
      <c r="E25" s="280"/>
      <c r="F25" s="280"/>
      <c r="G25" s="280"/>
      <c r="H25" s="280"/>
    </row>
    <row r="26" spans="1:8" ht="150" customHeight="1" x14ac:dyDescent="0.25">
      <c r="A26" s="280"/>
      <c r="B26" s="280"/>
      <c r="C26" s="280"/>
      <c r="D26" s="280"/>
      <c r="E26" s="280"/>
      <c r="F26" s="280"/>
      <c r="G26" s="280"/>
      <c r="H26" s="280"/>
    </row>
    <row r="27" spans="1:8" ht="150" customHeight="1" x14ac:dyDescent="0.25">
      <c r="A27" s="718"/>
    </row>
    <row r="29" spans="1:8" ht="150" customHeight="1" x14ac:dyDescent="0.25">
      <c r="G29" s="298">
        <f>C29+D29+E29</f>
        <v>0</v>
      </c>
    </row>
  </sheetData>
  <mergeCells count="17">
    <mergeCell ref="A18:H18"/>
    <mergeCell ref="A16:H16"/>
    <mergeCell ref="A20:H20"/>
    <mergeCell ref="A19:H19"/>
    <mergeCell ref="A8:H8"/>
    <mergeCell ref="A9:H9"/>
    <mergeCell ref="A13:H13"/>
    <mergeCell ref="A10:H10"/>
    <mergeCell ref="A11:H11"/>
    <mergeCell ref="A12:H12"/>
    <mergeCell ref="A15:H15"/>
    <mergeCell ref="A6:H6"/>
    <mergeCell ref="A1:H1"/>
    <mergeCell ref="A2:H2"/>
    <mergeCell ref="A3:H3"/>
    <mergeCell ref="A4:H4"/>
    <mergeCell ref="A5:H5"/>
  </mergeCells>
  <printOptions horizontalCentered="1"/>
  <pageMargins left="0.5" right="0.5" top="0.5" bottom="0.5" header="0" footer="0"/>
  <pageSetup paperSize="9" scale="90" orientation="portrait" r:id="rId1"/>
  <headerFooter>
    <oddFooter>&amp;C&amp;"B Nazanin,Regular"&amp;12&amp;A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FF6699"/>
    <pageSetUpPr fitToPage="1"/>
  </sheetPr>
  <dimension ref="A1:R72"/>
  <sheetViews>
    <sheetView rightToLeft="1" view="pageBreakPreview" topLeftCell="A22" zoomScale="106" zoomScaleSheetLayoutView="106" workbookViewId="0">
      <selection activeCell="A7" sqref="A7:F7"/>
    </sheetView>
  </sheetViews>
  <sheetFormatPr defaultColWidth="8" defaultRowHeight="15.75" x14ac:dyDescent="0.25"/>
  <cols>
    <col min="1" max="1" width="27.7109375" style="683" customWidth="1"/>
    <col min="2" max="2" width="1.85546875" style="683" customWidth="1"/>
    <col min="3" max="3" width="19" style="683" customWidth="1"/>
    <col min="4" max="4" width="1.5703125" style="683" customWidth="1"/>
    <col min="5" max="5" width="44.7109375" style="683" customWidth="1"/>
    <col min="6" max="6" width="12.7109375" style="683" hidden="1" customWidth="1"/>
    <col min="7" max="7" width="3.42578125" style="683" customWidth="1"/>
    <col min="8" max="16384" width="8" style="683"/>
  </cols>
  <sheetData>
    <row r="1" spans="1:18" ht="21.75" customHeight="1" x14ac:dyDescent="0.25">
      <c r="A1" s="1143" t="str">
        <f>'1'!A1:H1</f>
        <v>شرکت پالایش میعانات گازی آدیش جنوبی (سهامي خاص) - در مرحله قبل از بهره برداری</v>
      </c>
      <c r="B1" s="1143"/>
      <c r="C1" s="1143"/>
      <c r="D1" s="1143"/>
      <c r="E1" s="1143"/>
      <c r="F1" s="1143"/>
      <c r="G1" s="696"/>
    </row>
    <row r="2" spans="1:18" ht="21.75" customHeight="1" x14ac:dyDescent="0.25">
      <c r="A2" s="1144" t="str">
        <f>'5'!A2</f>
        <v xml:space="preserve">یادداشت های توضیحی صورت های مالی </v>
      </c>
      <c r="B2" s="1144"/>
      <c r="C2" s="1144"/>
      <c r="D2" s="1144"/>
      <c r="E2" s="1144"/>
      <c r="F2" s="1144"/>
      <c r="G2" s="696"/>
    </row>
    <row r="3" spans="1:18" ht="21.75" customHeight="1" x14ac:dyDescent="0.7">
      <c r="A3" s="1144" t="str">
        <f>'5'!A3</f>
        <v>سال مالی منتهی به 29 اسفندماه 1400</v>
      </c>
      <c r="B3" s="1144"/>
      <c r="C3" s="1144"/>
      <c r="D3" s="1144"/>
      <c r="E3" s="1144"/>
      <c r="F3" s="1144"/>
      <c r="G3" s="696"/>
      <c r="H3" s="697"/>
    </row>
    <row r="4" spans="1:18" ht="15.75" customHeight="1" x14ac:dyDescent="0.7">
      <c r="A4" s="669"/>
      <c r="B4" s="669"/>
      <c r="C4" s="669"/>
      <c r="D4" s="669"/>
      <c r="E4" s="669"/>
      <c r="F4" s="669"/>
      <c r="G4" s="696"/>
      <c r="H4" s="697"/>
    </row>
    <row r="5" spans="1:18" ht="22.5" customHeight="1" x14ac:dyDescent="0.7">
      <c r="A5" s="698" t="s">
        <v>120</v>
      </c>
      <c r="B5" s="699"/>
      <c r="C5" s="699"/>
      <c r="D5" s="682"/>
      <c r="E5" s="682"/>
      <c r="F5" s="682"/>
    </row>
    <row r="6" spans="1:18" ht="22.5" customHeight="1" x14ac:dyDescent="0.7">
      <c r="A6" s="700" t="s">
        <v>122</v>
      </c>
      <c r="B6" s="701"/>
      <c r="C6" s="701"/>
      <c r="D6" s="701"/>
      <c r="E6" s="701"/>
      <c r="F6" s="701"/>
      <c r="G6" s="702"/>
      <c r="H6" s="703"/>
    </row>
    <row r="7" spans="1:18" ht="21" x14ac:dyDescent="0.25">
      <c r="A7" s="1142" t="s">
        <v>121</v>
      </c>
      <c r="B7" s="1142"/>
      <c r="C7" s="1142"/>
      <c r="D7" s="1142"/>
      <c r="E7" s="1142"/>
      <c r="F7" s="1142"/>
      <c r="G7" s="704"/>
      <c r="L7" s="1141"/>
      <c r="M7" s="1141"/>
      <c r="N7" s="1141"/>
      <c r="O7" s="1141"/>
      <c r="P7" s="1141"/>
      <c r="Q7" s="1141"/>
      <c r="R7" s="1141"/>
    </row>
    <row r="8" spans="1:18" ht="44.25" hidden="1" customHeight="1" x14ac:dyDescent="0.25">
      <c r="A8" s="1142" t="s">
        <v>123</v>
      </c>
      <c r="B8" s="1142"/>
      <c r="C8" s="1142"/>
      <c r="D8" s="1142"/>
      <c r="E8" s="1142"/>
      <c r="F8" s="705"/>
      <c r="G8" s="704"/>
      <c r="L8" s="706"/>
      <c r="M8" s="706"/>
      <c r="N8" s="706"/>
      <c r="O8" s="706"/>
      <c r="P8" s="706"/>
      <c r="Q8" s="706"/>
      <c r="R8" s="706"/>
    </row>
    <row r="9" spans="1:18" ht="14.25" customHeight="1" x14ac:dyDescent="0.25">
      <c r="A9" s="283"/>
      <c r="B9" s="283"/>
      <c r="C9" s="283"/>
      <c r="D9" s="283"/>
      <c r="E9" s="283"/>
      <c r="F9" s="705"/>
      <c r="G9" s="704"/>
      <c r="L9" s="706"/>
      <c r="M9" s="706"/>
      <c r="N9" s="706"/>
      <c r="O9" s="706"/>
      <c r="P9" s="706"/>
      <c r="Q9" s="706"/>
      <c r="R9" s="706"/>
    </row>
    <row r="10" spans="1:18" ht="20.25" customHeight="1" x14ac:dyDescent="0.25">
      <c r="A10" s="698" t="s">
        <v>138</v>
      </c>
      <c r="B10" s="283"/>
      <c r="C10" s="283"/>
      <c r="D10" s="283"/>
      <c r="E10" s="283"/>
      <c r="F10" s="705"/>
      <c r="G10" s="704"/>
      <c r="L10" s="706"/>
      <c r="M10" s="706"/>
      <c r="N10" s="706"/>
      <c r="O10" s="706"/>
      <c r="P10" s="706"/>
      <c r="Q10" s="706"/>
      <c r="R10" s="706"/>
    </row>
    <row r="11" spans="1:18" ht="45" customHeight="1" x14ac:dyDescent="0.25">
      <c r="A11" s="1142" t="s">
        <v>137</v>
      </c>
      <c r="B11" s="1142"/>
      <c r="C11" s="1142"/>
      <c r="D11" s="1142"/>
      <c r="E11" s="1142"/>
      <c r="F11" s="705"/>
      <c r="G11" s="704"/>
      <c r="L11" s="706"/>
      <c r="M11" s="706"/>
      <c r="N11" s="706"/>
      <c r="O11" s="706"/>
      <c r="P11" s="706"/>
      <c r="Q11" s="706"/>
      <c r="R11" s="706"/>
    </row>
    <row r="12" spans="1:18" ht="14.25" customHeight="1" x14ac:dyDescent="0.25">
      <c r="A12" s="283"/>
      <c r="B12" s="283"/>
      <c r="C12" s="283"/>
      <c r="D12" s="283"/>
      <c r="E12" s="283"/>
      <c r="F12" s="705"/>
      <c r="G12" s="704"/>
      <c r="L12" s="706"/>
      <c r="M12" s="706"/>
      <c r="N12" s="706"/>
      <c r="O12" s="706"/>
      <c r="P12" s="706"/>
      <c r="Q12" s="706"/>
      <c r="R12" s="706"/>
    </row>
    <row r="13" spans="1:18" s="668" customFormat="1" ht="23.25" customHeight="1" x14ac:dyDescent="0.2">
      <c r="A13" s="1138" t="s">
        <v>223</v>
      </c>
      <c r="B13" s="1138"/>
      <c r="C13" s="1138"/>
      <c r="D13" s="1138"/>
      <c r="E13" s="1138"/>
    </row>
    <row r="14" spans="1:18" s="668" customFormat="1" ht="62.25" customHeight="1" x14ac:dyDescent="0.2">
      <c r="A14" s="1140" t="s">
        <v>140</v>
      </c>
      <c r="B14" s="1140"/>
      <c r="C14" s="1140"/>
      <c r="D14" s="1140"/>
      <c r="E14" s="1140"/>
    </row>
    <row r="15" spans="1:18" s="668" customFormat="1" ht="21" customHeight="1" x14ac:dyDescent="0.2">
      <c r="A15" s="1140" t="s">
        <v>95</v>
      </c>
      <c r="B15" s="1140"/>
      <c r="C15" s="1140"/>
      <c r="D15" s="1140"/>
      <c r="E15" s="1140"/>
    </row>
    <row r="16" spans="1:18" s="668" customFormat="1" ht="20.25" customHeight="1" x14ac:dyDescent="0.2">
      <c r="A16" s="1140" t="s">
        <v>96</v>
      </c>
      <c r="B16" s="1140"/>
      <c r="C16" s="1140"/>
      <c r="D16" s="1140"/>
      <c r="E16" s="1140"/>
    </row>
    <row r="17" spans="1:7" s="668" customFormat="1" ht="41.25" customHeight="1" x14ac:dyDescent="0.2">
      <c r="A17" s="1140" t="s">
        <v>97</v>
      </c>
      <c r="B17" s="1140"/>
      <c r="C17" s="1140"/>
      <c r="D17" s="1140"/>
      <c r="E17" s="1140"/>
    </row>
    <row r="18" spans="1:7" s="668" customFormat="1" ht="15.75" customHeight="1" x14ac:dyDescent="0.2">
      <c r="A18" s="691"/>
      <c r="B18" s="691"/>
      <c r="C18" s="691"/>
      <c r="D18" s="691"/>
      <c r="E18" s="691"/>
    </row>
    <row r="19" spans="1:7" s="707" customFormat="1" ht="26.25" customHeight="1" x14ac:dyDescent="0.25">
      <c r="A19" s="1138" t="s">
        <v>224</v>
      </c>
      <c r="B19" s="1138"/>
      <c r="C19" s="1138"/>
      <c r="D19" s="1138"/>
      <c r="E19" s="1138"/>
    </row>
    <row r="20" spans="1:7" s="707" customFormat="1" ht="45" customHeight="1" x14ac:dyDescent="0.25">
      <c r="A20" s="1140" t="s">
        <v>94</v>
      </c>
      <c r="B20" s="1140"/>
      <c r="C20" s="1140"/>
      <c r="D20" s="1140"/>
      <c r="E20" s="1140"/>
    </row>
    <row r="21" spans="1:7" s="707" customFormat="1" ht="45" customHeight="1" x14ac:dyDescent="0.25">
      <c r="A21" s="1140" t="s">
        <v>354</v>
      </c>
      <c r="B21" s="1140"/>
      <c r="C21" s="1140"/>
      <c r="D21" s="1140"/>
      <c r="E21" s="1140"/>
    </row>
    <row r="22" spans="1:7" s="707" customFormat="1" ht="21" customHeight="1" x14ac:dyDescent="0.25">
      <c r="A22" s="691"/>
      <c r="B22" s="691"/>
      <c r="C22" s="691"/>
      <c r="D22" s="691"/>
      <c r="E22" s="691"/>
    </row>
    <row r="23" spans="1:7" s="707" customFormat="1" ht="27" customHeight="1" x14ac:dyDescent="0.25">
      <c r="A23" s="1138" t="s">
        <v>230</v>
      </c>
      <c r="B23" s="1138"/>
      <c r="C23" s="1138"/>
      <c r="D23" s="1138"/>
      <c r="E23" s="1138"/>
    </row>
    <row r="24" spans="1:7" s="707" customFormat="1" ht="41.25" customHeight="1" x14ac:dyDescent="0.25">
      <c r="A24" s="1140" t="s">
        <v>231</v>
      </c>
      <c r="B24" s="1140"/>
      <c r="C24" s="1140"/>
      <c r="D24" s="1140"/>
      <c r="E24" s="1140"/>
    </row>
    <row r="25" spans="1:7" s="707" customFormat="1" ht="43.5" customHeight="1" x14ac:dyDescent="0.25">
      <c r="A25" s="1140" t="s">
        <v>355</v>
      </c>
      <c r="B25" s="1140"/>
      <c r="C25" s="1140"/>
      <c r="D25" s="1140"/>
      <c r="E25" s="1140"/>
    </row>
    <row r="26" spans="1:7" s="707" customFormat="1" ht="15.75" customHeight="1" x14ac:dyDescent="0.25">
      <c r="A26" s="691"/>
      <c r="B26" s="691"/>
      <c r="C26" s="691"/>
      <c r="D26" s="691"/>
      <c r="E26" s="691"/>
    </row>
    <row r="27" spans="1:7" s="668" customFormat="1" ht="26.25" customHeight="1" x14ac:dyDescent="0.2">
      <c r="A27" s="1138" t="s">
        <v>232</v>
      </c>
      <c r="B27" s="1138"/>
      <c r="C27" s="1138"/>
      <c r="D27" s="1138"/>
      <c r="E27" s="1138"/>
      <c r="F27" s="1138"/>
    </row>
    <row r="28" spans="1:7" s="668" customFormat="1" ht="105.75" customHeight="1" x14ac:dyDescent="0.2">
      <c r="A28" s="1139" t="s">
        <v>233</v>
      </c>
      <c r="B28" s="1139"/>
      <c r="C28" s="1139"/>
      <c r="D28" s="1139"/>
      <c r="E28" s="1139"/>
      <c r="F28" s="1139"/>
    </row>
    <row r="29" spans="1:7" s="668" customFormat="1" ht="105.75" customHeight="1" x14ac:dyDescent="0.2">
      <c r="A29" s="679"/>
      <c r="B29" s="679"/>
      <c r="C29" s="679"/>
      <c r="D29" s="679"/>
      <c r="E29" s="679"/>
      <c r="F29" s="679"/>
      <c r="G29" s="668">
        <f>C29+D29+E29</f>
        <v>0</v>
      </c>
    </row>
    <row r="30" spans="1:7" s="668" customFormat="1" ht="87" customHeight="1" x14ac:dyDescent="0.2">
      <c r="A30" s="1139"/>
      <c r="B30" s="1139"/>
      <c r="C30" s="1139"/>
      <c r="D30" s="1139"/>
      <c r="E30" s="1139"/>
      <c r="F30" s="1139"/>
    </row>
    <row r="31" spans="1:7" s="707" customFormat="1" ht="33" customHeight="1" x14ac:dyDescent="0.25">
      <c r="A31" s="691"/>
      <c r="B31" s="691"/>
      <c r="C31" s="691"/>
      <c r="D31" s="691"/>
      <c r="E31" s="691"/>
    </row>
    <row r="58" s="708" customFormat="1" x14ac:dyDescent="0.25"/>
    <row r="71" s="709" customFormat="1" x14ac:dyDescent="0.25"/>
    <row r="72" s="709" customFormat="1" x14ac:dyDescent="0.25"/>
  </sheetData>
  <mergeCells count="21">
    <mergeCell ref="L7:R7"/>
    <mergeCell ref="A11:E11"/>
    <mergeCell ref="A1:F1"/>
    <mergeCell ref="A2:F2"/>
    <mergeCell ref="A3:F3"/>
    <mergeCell ref="A7:F7"/>
    <mergeCell ref="A8:E8"/>
    <mergeCell ref="A13:E13"/>
    <mergeCell ref="A14:E14"/>
    <mergeCell ref="A15:E15"/>
    <mergeCell ref="A16:E16"/>
    <mergeCell ref="A17:E17"/>
    <mergeCell ref="A27:F27"/>
    <mergeCell ref="A28:F28"/>
    <mergeCell ref="A30:F30"/>
    <mergeCell ref="A19:E19"/>
    <mergeCell ref="A20:E20"/>
    <mergeCell ref="A23:E23"/>
    <mergeCell ref="A24:E24"/>
    <mergeCell ref="A25:E25"/>
    <mergeCell ref="A21:E21"/>
  </mergeCells>
  <printOptions horizontalCentered="1"/>
  <pageMargins left="0.5" right="0.5" top="0.5" bottom="0.5" header="0" footer="0"/>
  <pageSetup paperSize="9" scale="96" orientation="portrait" r:id="rId1"/>
  <headerFooter>
    <oddFooter>&amp;C&amp;"B Nazanin,Regular"&amp;12&amp;A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FF6699"/>
    <pageSetUpPr fitToPage="1"/>
  </sheetPr>
  <dimension ref="A1:K29"/>
  <sheetViews>
    <sheetView rightToLeft="1" showWhiteSpace="0" view="pageBreakPreview" zoomScaleSheetLayoutView="100" workbookViewId="0">
      <selection activeCell="L20" sqref="L20"/>
    </sheetView>
  </sheetViews>
  <sheetFormatPr defaultColWidth="9" defaultRowHeight="12.75" x14ac:dyDescent="0.2"/>
  <cols>
    <col min="1" max="1" width="32" style="668" customWidth="1"/>
    <col min="2" max="2" width="2" style="668" customWidth="1"/>
    <col min="3" max="3" width="26.5703125" style="668" customWidth="1"/>
    <col min="4" max="4" width="1.85546875" style="668" customWidth="1"/>
    <col min="5" max="5" width="37.140625" style="668" customWidth="1"/>
    <col min="6" max="16384" width="9" style="668"/>
  </cols>
  <sheetData>
    <row r="1" spans="1:11" ht="24.75" customHeight="1" x14ac:dyDescent="0.2">
      <c r="A1" s="1145" t="str">
        <f>'1'!A1:H1</f>
        <v>شرکت پالایش میعانات گازی آدیش جنوبی (سهامي خاص) - در مرحله قبل از بهره برداری</v>
      </c>
      <c r="B1" s="1145"/>
      <c r="C1" s="1145"/>
      <c r="D1" s="1145"/>
      <c r="E1" s="1145"/>
    </row>
    <row r="2" spans="1:11" ht="24.75" customHeight="1" x14ac:dyDescent="0.2">
      <c r="A2" s="1145" t="str">
        <f>'5'!A2</f>
        <v xml:space="preserve">یادداشت های توضیحی صورت های مالی </v>
      </c>
      <c r="B2" s="1145"/>
      <c r="C2" s="1145"/>
      <c r="D2" s="1145"/>
      <c r="E2" s="1145"/>
    </row>
    <row r="3" spans="1:11" ht="24.75" customHeight="1" x14ac:dyDescent="0.2">
      <c r="A3" s="1145" t="str">
        <f>'5'!A3</f>
        <v>سال مالی منتهی به 29 اسفندماه 1400</v>
      </c>
      <c r="B3" s="1145"/>
      <c r="C3" s="1145"/>
      <c r="D3" s="1145"/>
      <c r="E3" s="1145"/>
    </row>
    <row r="4" spans="1:11" ht="10.5" customHeight="1" x14ac:dyDescent="0.2">
      <c r="A4" s="669"/>
      <c r="B4" s="669"/>
      <c r="C4" s="669"/>
      <c r="D4" s="669"/>
      <c r="E4" s="669"/>
    </row>
    <row r="5" spans="1:11" ht="65.25" customHeight="1" x14ac:dyDescent="0.2">
      <c r="A5" s="1139" t="s">
        <v>234</v>
      </c>
      <c r="B5" s="1139"/>
      <c r="C5" s="1139"/>
      <c r="D5" s="1139"/>
      <c r="E5" s="1139"/>
    </row>
    <row r="6" spans="1:11" ht="23.25" x14ac:dyDescent="0.2">
      <c r="A6" s="671" t="s">
        <v>85</v>
      </c>
      <c r="B6" s="672"/>
      <c r="C6" s="671" t="s">
        <v>86</v>
      </c>
      <c r="D6" s="673"/>
      <c r="E6" s="671" t="s">
        <v>87</v>
      </c>
      <c r="F6" s="670"/>
      <c r="G6" s="670"/>
      <c r="H6" s="670"/>
    </row>
    <row r="7" spans="1:11" ht="25.5" customHeight="1" x14ac:dyDescent="0.2">
      <c r="A7" s="674" t="s">
        <v>145</v>
      </c>
      <c r="B7" s="675"/>
      <c r="C7" s="676" t="s">
        <v>225</v>
      </c>
      <c r="D7" s="677"/>
      <c r="E7" s="674" t="s">
        <v>90</v>
      </c>
    </row>
    <row r="8" spans="1:11" ht="25.5" customHeight="1" x14ac:dyDescent="0.2">
      <c r="A8" s="675" t="s">
        <v>227</v>
      </c>
      <c r="B8" s="675"/>
      <c r="C8" s="676" t="s">
        <v>226</v>
      </c>
      <c r="D8" s="677"/>
      <c r="E8" s="678" t="s">
        <v>90</v>
      </c>
    </row>
    <row r="9" spans="1:11" ht="25.5" customHeight="1" x14ac:dyDescent="0.2">
      <c r="A9" s="675" t="s">
        <v>164</v>
      </c>
      <c r="B9" s="675"/>
      <c r="C9" s="676" t="s">
        <v>228</v>
      </c>
      <c r="D9" s="677"/>
      <c r="E9" s="675" t="s">
        <v>93</v>
      </c>
    </row>
    <row r="10" spans="1:11" ht="25.5" customHeight="1" x14ac:dyDescent="0.2">
      <c r="A10" s="675" t="s">
        <v>88</v>
      </c>
      <c r="B10" s="675"/>
      <c r="C10" s="676" t="s">
        <v>89</v>
      </c>
      <c r="D10" s="677"/>
      <c r="E10" s="675" t="s">
        <v>229</v>
      </c>
    </row>
    <row r="11" spans="1:11" ht="12.75" customHeight="1" x14ac:dyDescent="0.2">
      <c r="A11" s="675"/>
      <c r="B11" s="675"/>
      <c r="C11" s="676"/>
      <c r="D11" s="677"/>
      <c r="E11" s="675"/>
    </row>
    <row r="12" spans="1:11" ht="126.75" customHeight="1" x14ac:dyDescent="0.2">
      <c r="A12" s="1139" t="s">
        <v>141</v>
      </c>
      <c r="B12" s="1139"/>
      <c r="C12" s="1139"/>
      <c r="D12" s="1139"/>
      <c r="E12" s="1139"/>
    </row>
    <row r="13" spans="1:11" ht="21" hidden="1" x14ac:dyDescent="0.2">
      <c r="A13" s="679"/>
      <c r="B13" s="679"/>
      <c r="C13" s="679"/>
      <c r="D13" s="679"/>
      <c r="E13" s="679"/>
    </row>
    <row r="14" spans="1:11" s="683" customFormat="1" ht="23.25" hidden="1" x14ac:dyDescent="0.2">
      <c r="A14" s="680" t="s">
        <v>142</v>
      </c>
      <c r="B14" s="681"/>
      <c r="C14" s="681"/>
      <c r="D14" s="682"/>
      <c r="E14" s="682"/>
      <c r="F14" s="682"/>
      <c r="H14" s="668"/>
      <c r="I14" s="668"/>
      <c r="J14" s="668"/>
      <c r="K14" s="668">
        <v>7</v>
      </c>
    </row>
    <row r="15" spans="1:11" s="683" customFormat="1" ht="21.75" hidden="1" x14ac:dyDescent="0.25">
      <c r="A15" s="1140" t="s">
        <v>143</v>
      </c>
      <c r="B15" s="1140"/>
      <c r="C15" s="1140"/>
      <c r="D15" s="1140"/>
      <c r="E15" s="1140"/>
      <c r="F15" s="684"/>
      <c r="G15" s="685"/>
      <c r="H15" s="685"/>
      <c r="I15" s="685"/>
      <c r="J15" s="685"/>
      <c r="K15" s="685"/>
    </row>
    <row r="16" spans="1:11" s="683" customFormat="1" ht="21" hidden="1" x14ac:dyDescent="0.25">
      <c r="A16" s="1140" t="s">
        <v>124</v>
      </c>
      <c r="B16" s="1140"/>
      <c r="C16" s="1140"/>
      <c r="D16" s="1140"/>
      <c r="E16" s="1140"/>
      <c r="F16" s="686"/>
      <c r="G16" s="686"/>
    </row>
    <row r="17" spans="1:7" s="683" customFormat="1" ht="23.25" hidden="1" x14ac:dyDescent="0.25">
      <c r="A17" s="671" t="s">
        <v>85</v>
      </c>
      <c r="B17" s="687"/>
      <c r="C17" s="671" t="s">
        <v>86</v>
      </c>
      <c r="D17" s="687"/>
      <c r="E17" s="671" t="s">
        <v>87</v>
      </c>
    </row>
    <row r="18" spans="1:7" s="683" customFormat="1" ht="21" hidden="1" x14ac:dyDescent="0.25">
      <c r="A18" s="688" t="s">
        <v>88</v>
      </c>
      <c r="B18" s="675"/>
      <c r="C18" s="676" t="s">
        <v>89</v>
      </c>
      <c r="D18" s="676"/>
      <c r="E18" s="675" t="s">
        <v>90</v>
      </c>
    </row>
    <row r="19" spans="1:7" s="683" customFormat="1" ht="21" hidden="1" x14ac:dyDescent="0.25">
      <c r="A19" s="688" t="s">
        <v>91</v>
      </c>
      <c r="B19" s="675"/>
      <c r="C19" s="675" t="s">
        <v>92</v>
      </c>
      <c r="D19" s="675"/>
      <c r="E19" s="675" t="s">
        <v>90</v>
      </c>
    </row>
    <row r="20" spans="1:7" s="683" customFormat="1" ht="15" customHeight="1" x14ac:dyDescent="0.25">
      <c r="A20" s="688"/>
      <c r="B20" s="675"/>
      <c r="C20" s="675"/>
      <c r="D20" s="675"/>
      <c r="E20" s="675"/>
    </row>
    <row r="21" spans="1:7" ht="30.75" customHeight="1" x14ac:dyDescent="0.2">
      <c r="A21" s="1146" t="s">
        <v>235</v>
      </c>
      <c r="B21" s="1146"/>
      <c r="C21" s="1146"/>
      <c r="D21" s="1146"/>
      <c r="E21" s="1146"/>
      <c r="F21" s="689"/>
    </row>
    <row r="22" spans="1:7" ht="66" customHeight="1" x14ac:dyDescent="0.2">
      <c r="A22" s="1139" t="s">
        <v>236</v>
      </c>
      <c r="B22" s="1139"/>
      <c r="C22" s="1139"/>
      <c r="D22" s="1139"/>
      <c r="E22" s="1139"/>
      <c r="F22" s="690"/>
    </row>
    <row r="23" spans="1:7" ht="51" customHeight="1" x14ac:dyDescent="0.2">
      <c r="A23" s="1140" t="s">
        <v>237</v>
      </c>
      <c r="B23" s="1140"/>
      <c r="C23" s="1140"/>
      <c r="D23" s="1140"/>
      <c r="E23" s="1140"/>
      <c r="F23" s="690"/>
      <c r="G23" s="690"/>
    </row>
    <row r="24" spans="1:7" ht="67.5" customHeight="1" x14ac:dyDescent="0.2">
      <c r="A24" s="1140" t="s">
        <v>238</v>
      </c>
      <c r="B24" s="1140"/>
      <c r="C24" s="1140"/>
      <c r="D24" s="1140"/>
      <c r="E24" s="1140"/>
    </row>
    <row r="25" spans="1:7" ht="69.75" customHeight="1" x14ac:dyDescent="0.2">
      <c r="A25" s="1140" t="s">
        <v>239</v>
      </c>
      <c r="B25" s="1140"/>
      <c r="C25" s="1140"/>
      <c r="D25" s="1140"/>
      <c r="E25" s="1140"/>
    </row>
    <row r="26" spans="1:7" ht="88.5" customHeight="1" x14ac:dyDescent="0.2">
      <c r="A26" s="1140" t="s">
        <v>240</v>
      </c>
      <c r="B26" s="1140"/>
      <c r="C26" s="1140"/>
      <c r="D26" s="1140"/>
      <c r="E26" s="1140"/>
    </row>
    <row r="27" spans="1:7" ht="18.75" customHeight="1" x14ac:dyDescent="0.2">
      <c r="A27" s="691"/>
      <c r="B27" s="691"/>
      <c r="C27" s="691"/>
      <c r="D27" s="691"/>
      <c r="E27" s="691"/>
    </row>
    <row r="28" spans="1:7" s="693" customFormat="1" ht="24" x14ac:dyDescent="0.6">
      <c r="A28" s="1146" t="s">
        <v>356</v>
      </c>
      <c r="B28" s="1146"/>
      <c r="C28" s="1146"/>
      <c r="D28" s="1146"/>
      <c r="E28" s="1146"/>
      <c r="F28" s="692"/>
    </row>
    <row r="29" spans="1:7" s="695" customFormat="1" ht="99.75" customHeight="1" x14ac:dyDescent="0.25">
      <c r="A29" s="1140" t="s">
        <v>1810</v>
      </c>
      <c r="B29" s="1140"/>
      <c r="C29" s="1140"/>
      <c r="D29" s="1140"/>
      <c r="E29" s="1140"/>
      <c r="F29" s="694"/>
      <c r="G29" s="695">
        <f>C29+D29+E29</f>
        <v>0</v>
      </c>
    </row>
  </sheetData>
  <mergeCells count="15">
    <mergeCell ref="A28:E28"/>
    <mergeCell ref="A29:E29"/>
    <mergeCell ref="A26:E26"/>
    <mergeCell ref="A16:E16"/>
    <mergeCell ref="A15:E15"/>
    <mergeCell ref="A21:E21"/>
    <mergeCell ref="A22:E22"/>
    <mergeCell ref="A23:E23"/>
    <mergeCell ref="A24:E24"/>
    <mergeCell ref="A25:E25"/>
    <mergeCell ref="A1:E1"/>
    <mergeCell ref="A2:E2"/>
    <mergeCell ref="A3:E3"/>
    <mergeCell ref="A12:E12"/>
    <mergeCell ref="A5:E5"/>
  </mergeCells>
  <printOptions horizontalCentered="1"/>
  <pageMargins left="0.5" right="0.5" top="0.5" bottom="0.5" header="0" footer="0"/>
  <pageSetup paperSize="9" scale="84" orientation="portrait" r:id="rId1"/>
  <headerFooter>
    <oddFooter>&amp;C&amp;"B Nazanin,Regular"&amp;12&amp;A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FF6699"/>
    <pageSetUpPr fitToPage="1"/>
  </sheetPr>
  <dimension ref="A1:H29"/>
  <sheetViews>
    <sheetView rightToLeft="1" showWhiteSpace="0" view="pageBreakPreview" zoomScale="106" zoomScaleSheetLayoutView="106" workbookViewId="0">
      <selection activeCell="L20" sqref="L20"/>
    </sheetView>
  </sheetViews>
  <sheetFormatPr defaultColWidth="9" defaultRowHeight="12.75" x14ac:dyDescent="0.2"/>
  <cols>
    <col min="1" max="1" width="32" style="668" customWidth="1"/>
    <col min="2" max="2" width="2" style="668" customWidth="1"/>
    <col min="3" max="3" width="26.5703125" style="668" customWidth="1"/>
    <col min="4" max="4" width="1.85546875" style="668" customWidth="1"/>
    <col min="5" max="5" width="37.140625" style="668" customWidth="1"/>
    <col min="6" max="16384" width="9" style="668"/>
  </cols>
  <sheetData>
    <row r="1" spans="1:8" ht="24.75" customHeight="1" x14ac:dyDescent="0.2">
      <c r="A1" s="1145" t="str">
        <f>'1'!A1:H1</f>
        <v>شرکت پالایش میعانات گازی آدیش جنوبی (سهامي خاص) - در مرحله قبل از بهره برداری</v>
      </c>
      <c r="B1" s="1145"/>
      <c r="C1" s="1145"/>
      <c r="D1" s="1145"/>
      <c r="E1" s="1145"/>
    </row>
    <row r="2" spans="1:8" ht="24.75" customHeight="1" x14ac:dyDescent="0.2">
      <c r="A2" s="1145" t="str">
        <f>'5'!A2</f>
        <v xml:space="preserve">یادداشت های توضیحی صورت های مالی </v>
      </c>
      <c r="B2" s="1145"/>
      <c r="C2" s="1145"/>
      <c r="D2" s="1145"/>
      <c r="E2" s="1145"/>
    </row>
    <row r="3" spans="1:8" ht="24.75" customHeight="1" x14ac:dyDescent="0.2">
      <c r="A3" s="1145" t="str">
        <f>'5'!A3</f>
        <v>سال مالی منتهی به 29 اسفندماه 1400</v>
      </c>
      <c r="B3" s="1145"/>
      <c r="C3" s="1145"/>
      <c r="D3" s="1145"/>
      <c r="E3" s="1145"/>
    </row>
    <row r="4" spans="1:8" ht="10.5" customHeight="1" x14ac:dyDescent="0.2">
      <c r="A4" s="669"/>
      <c r="B4" s="669"/>
      <c r="C4" s="669"/>
      <c r="D4" s="669"/>
      <c r="E4" s="669"/>
    </row>
    <row r="5" spans="1:8" ht="23.25" customHeight="1" x14ac:dyDescent="0.2">
      <c r="A5" s="1146" t="s">
        <v>357</v>
      </c>
      <c r="B5" s="1146"/>
      <c r="C5" s="1146"/>
      <c r="D5" s="1146"/>
      <c r="E5" s="1146"/>
    </row>
    <row r="6" spans="1:8" ht="69" customHeight="1" x14ac:dyDescent="0.2">
      <c r="A6" s="1148" t="s">
        <v>139</v>
      </c>
      <c r="B6" s="1148"/>
      <c r="C6" s="1148"/>
      <c r="D6" s="1148"/>
      <c r="E6" s="1148"/>
      <c r="F6" s="670"/>
      <c r="G6" s="670"/>
      <c r="H6" s="670"/>
    </row>
    <row r="7" spans="1:8" ht="23.25" x14ac:dyDescent="0.2">
      <c r="A7" s="1149" t="s">
        <v>358</v>
      </c>
      <c r="B7" s="1149"/>
      <c r="C7" s="1149"/>
    </row>
    <row r="8" spans="1:8" ht="44.25" customHeight="1" x14ac:dyDescent="0.2">
      <c r="A8" s="1147" t="s">
        <v>346</v>
      </c>
      <c r="B8" s="1147"/>
      <c r="C8" s="1147"/>
      <c r="D8" s="1147"/>
      <c r="E8" s="1147"/>
    </row>
    <row r="10" spans="1:8" ht="23.25" customHeight="1" x14ac:dyDescent="0.2">
      <c r="A10" s="1146" t="s">
        <v>339</v>
      </c>
      <c r="B10" s="1146"/>
      <c r="C10" s="1146"/>
      <c r="D10" s="1146"/>
      <c r="E10" s="1146"/>
    </row>
    <row r="11" spans="1:8" ht="21" x14ac:dyDescent="0.2">
      <c r="A11" s="1139" t="s">
        <v>340</v>
      </c>
      <c r="B11" s="1139"/>
      <c r="C11" s="1139"/>
      <c r="D11" s="1139"/>
      <c r="E11" s="1139"/>
    </row>
    <row r="12" spans="1:8" ht="78.75" customHeight="1" x14ac:dyDescent="0.2">
      <c r="A12" s="1147" t="s">
        <v>1572</v>
      </c>
      <c r="B12" s="1147"/>
      <c r="C12" s="1147"/>
      <c r="D12" s="1147"/>
      <c r="E12" s="1147"/>
    </row>
    <row r="29" spans="7:7" x14ac:dyDescent="0.2">
      <c r="G29" s="668">
        <f>C29+D29+E29</f>
        <v>0</v>
      </c>
    </row>
  </sheetData>
  <mergeCells count="10">
    <mergeCell ref="A11:E11"/>
    <mergeCell ref="A12:E12"/>
    <mergeCell ref="A1:E1"/>
    <mergeCell ref="A2:E2"/>
    <mergeCell ref="A3:E3"/>
    <mergeCell ref="A5:E5"/>
    <mergeCell ref="A6:E6"/>
    <mergeCell ref="A7:C7"/>
    <mergeCell ref="A8:E8"/>
    <mergeCell ref="A10:E10"/>
  </mergeCells>
  <printOptions horizontalCentered="1"/>
  <pageMargins left="0.5" right="0.5" top="0.5" bottom="0.5" header="0" footer="0"/>
  <pageSetup paperSize="9" scale="92" orientation="portrait" r:id="rId1"/>
  <headerFooter>
    <oddFooter>&amp;C&amp;"B Nazanin,Regular"&amp;12&amp;A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0000"/>
    <pageSetUpPr fitToPage="1"/>
  </sheetPr>
  <dimension ref="A1:Z30"/>
  <sheetViews>
    <sheetView rightToLeft="1" view="pageBreakPreview" topLeftCell="A10" zoomScaleNormal="70" zoomScaleSheetLayoutView="100" workbookViewId="0">
      <selection activeCell="A24" sqref="A24:V28"/>
    </sheetView>
  </sheetViews>
  <sheetFormatPr defaultColWidth="8.7109375" defaultRowHeight="150" customHeight="1" x14ac:dyDescent="0.25"/>
  <cols>
    <col min="1" max="1" width="23.85546875" style="298" customWidth="1"/>
    <col min="2" max="2" width="16.85546875" style="298" bestFit="1" customWidth="1"/>
    <col min="3" max="3" width="0.5703125" style="298" customWidth="1"/>
    <col min="4" max="4" width="15.7109375" style="298" bestFit="1" customWidth="1"/>
    <col min="5" max="5" width="0.7109375" style="298" customWidth="1"/>
    <col min="6" max="6" width="13.5703125" style="298" customWidth="1"/>
    <col min="7" max="7" width="0.5703125" style="298" customWidth="1"/>
    <col min="8" max="8" width="14.5703125" style="298" bestFit="1" customWidth="1"/>
    <col min="9" max="9" width="0.7109375" style="298" customWidth="1"/>
    <col min="10" max="10" width="15.7109375" style="298" bestFit="1" customWidth="1"/>
    <col min="11" max="11" width="0.5703125" style="298" customWidth="1"/>
    <col min="12" max="12" width="14.5703125" style="298" bestFit="1" customWidth="1"/>
    <col min="13" max="13" width="0.85546875" style="298" customWidth="1"/>
    <col min="14" max="14" width="13.5703125" style="387" customWidth="1"/>
    <col min="15" max="15" width="0.85546875" style="298" customWidth="1"/>
    <col min="16" max="16" width="16.85546875" style="298" bestFit="1" customWidth="1"/>
    <col min="17" max="17" width="0.7109375" style="298" customWidth="1"/>
    <col min="18" max="18" width="19.7109375" style="298" bestFit="1" customWidth="1"/>
    <col min="19" max="19" width="0.7109375" style="298" customWidth="1"/>
    <col min="20" max="20" width="18.5703125" style="298" bestFit="1" customWidth="1"/>
    <col min="21" max="21" width="0.5703125" style="440" customWidth="1"/>
    <col min="22" max="22" width="19.7109375" style="298" bestFit="1" customWidth="1"/>
    <col min="23" max="23" width="0.5703125" style="440" customWidth="1"/>
    <col min="24" max="24" width="18.28515625" style="330" bestFit="1" customWidth="1"/>
    <col min="25" max="25" width="29.5703125" style="253" bestFit="1" customWidth="1"/>
    <col min="26" max="26" width="21.7109375" style="330" bestFit="1" customWidth="1"/>
    <col min="27" max="16384" width="8.7109375" style="253"/>
  </cols>
  <sheetData>
    <row r="1" spans="1:26" s="243" customFormat="1" ht="19.5" customHeight="1" x14ac:dyDescent="0.25">
      <c r="A1" s="1122" t="str">
        <f>'1'!A1:H1</f>
        <v>شرکت پالایش میعانات گازی آدیش جنوبی (سهامي خاص) - در مرحله قبل از بهره برداری</v>
      </c>
      <c r="B1" s="1122"/>
      <c r="C1" s="1122"/>
      <c r="D1" s="1122"/>
      <c r="E1" s="1122"/>
      <c r="F1" s="1122"/>
      <c r="G1" s="1122"/>
      <c r="H1" s="1122"/>
      <c r="I1" s="1122"/>
      <c r="J1" s="1122"/>
      <c r="K1" s="1122"/>
      <c r="L1" s="1122"/>
      <c r="M1" s="1122"/>
      <c r="N1" s="1122"/>
      <c r="O1" s="1122"/>
      <c r="P1" s="1122"/>
      <c r="Q1" s="1122"/>
      <c r="R1" s="1122"/>
      <c r="S1" s="1122"/>
      <c r="T1" s="1122"/>
      <c r="U1" s="1122"/>
      <c r="V1" s="1122"/>
      <c r="W1" s="1122"/>
      <c r="X1" s="326"/>
      <c r="Z1" s="326"/>
    </row>
    <row r="2" spans="1:26" s="243" customFormat="1" ht="19.5" customHeight="1" x14ac:dyDescent="0.25">
      <c r="A2" s="1122" t="str">
        <f>'5'!A2:H2</f>
        <v xml:space="preserve">یادداشت های توضیحی صورت های مالی </v>
      </c>
      <c r="B2" s="1122"/>
      <c r="C2" s="1122"/>
      <c r="D2" s="1122"/>
      <c r="E2" s="1122"/>
      <c r="F2" s="1122"/>
      <c r="G2" s="1122"/>
      <c r="H2" s="1122"/>
      <c r="I2" s="1122"/>
      <c r="J2" s="1122"/>
      <c r="K2" s="1122"/>
      <c r="L2" s="1122"/>
      <c r="M2" s="1122"/>
      <c r="N2" s="1122"/>
      <c r="O2" s="1122"/>
      <c r="P2" s="1122"/>
      <c r="Q2" s="1122"/>
      <c r="R2" s="1122"/>
      <c r="S2" s="1122"/>
      <c r="T2" s="1122"/>
      <c r="U2" s="1122"/>
      <c r="V2" s="1122"/>
      <c r="W2" s="1122"/>
      <c r="X2" s="326"/>
      <c r="Z2" s="326"/>
    </row>
    <row r="3" spans="1:26" s="243" customFormat="1" ht="19.5" customHeight="1" x14ac:dyDescent="0.25">
      <c r="A3" s="1122" t="str">
        <f>'5'!A3:H3</f>
        <v>سال مالی منتهی به 29 اسفندماه 1400</v>
      </c>
      <c r="B3" s="1122"/>
      <c r="C3" s="1122"/>
      <c r="D3" s="1122"/>
      <c r="E3" s="1122"/>
      <c r="F3" s="1122"/>
      <c r="G3" s="1122"/>
      <c r="H3" s="1122"/>
      <c r="I3" s="1122"/>
      <c r="J3" s="1122"/>
      <c r="K3" s="1122"/>
      <c r="L3" s="1122"/>
      <c r="M3" s="1122"/>
      <c r="N3" s="1122"/>
      <c r="O3" s="1122"/>
      <c r="P3" s="1122"/>
      <c r="Q3" s="1122"/>
      <c r="R3" s="1122"/>
      <c r="S3" s="1122"/>
      <c r="T3" s="1122"/>
      <c r="U3" s="1122"/>
      <c r="V3" s="1122"/>
      <c r="W3" s="1122"/>
      <c r="X3" s="326"/>
      <c r="Z3" s="326"/>
    </row>
    <row r="4" spans="1:26" ht="26.25" customHeight="1" x14ac:dyDescent="0.45">
      <c r="A4" s="424" t="s">
        <v>341</v>
      </c>
      <c r="B4" s="253"/>
      <c r="C4" s="253"/>
      <c r="D4" s="253"/>
      <c r="E4" s="253"/>
      <c r="F4" s="253"/>
      <c r="G4" s="424"/>
      <c r="H4" s="253"/>
      <c r="I4" s="253"/>
      <c r="J4" s="253"/>
      <c r="K4" s="253"/>
      <c r="L4" s="253"/>
      <c r="M4" s="253"/>
      <c r="N4" s="660"/>
      <c r="O4" s="661"/>
      <c r="P4" s="661"/>
      <c r="Q4" s="408"/>
      <c r="R4" s="661"/>
      <c r="S4" s="408"/>
      <c r="T4" s="1152" t="s">
        <v>57</v>
      </c>
      <c r="U4" s="1152"/>
      <c r="V4" s="1152"/>
      <c r="W4" s="511"/>
    </row>
    <row r="5" spans="1:26" s="1030" customFormat="1" ht="46.5" customHeight="1" x14ac:dyDescent="0.25">
      <c r="A5" s="1003"/>
      <c r="B5" s="1008" t="s">
        <v>165</v>
      </c>
      <c r="C5" s="1007"/>
      <c r="D5" s="1008" t="s">
        <v>750</v>
      </c>
      <c r="E5" s="1007"/>
      <c r="F5" s="1008" t="s">
        <v>751</v>
      </c>
      <c r="G5" s="1003"/>
      <c r="H5" s="1008" t="s">
        <v>145</v>
      </c>
      <c r="I5" s="1003"/>
      <c r="J5" s="1008" t="s">
        <v>53</v>
      </c>
      <c r="K5" s="1003"/>
      <c r="L5" s="1008" t="s">
        <v>164</v>
      </c>
      <c r="M5" s="1003"/>
      <c r="N5" s="1008" t="s">
        <v>754</v>
      </c>
      <c r="O5" s="1007"/>
      <c r="P5" s="1008" t="s">
        <v>55</v>
      </c>
      <c r="Q5" s="522"/>
      <c r="R5" s="1008" t="s">
        <v>166</v>
      </c>
      <c r="S5" s="522"/>
      <c r="T5" s="1008" t="s">
        <v>167</v>
      </c>
      <c r="U5" s="1007"/>
      <c r="V5" s="1008" t="s">
        <v>55</v>
      </c>
      <c r="W5" s="1007"/>
      <c r="X5" s="1029"/>
      <c r="Z5" s="1029"/>
    </row>
    <row r="6" spans="1:26" s="1030" customFormat="1" ht="23.25" x14ac:dyDescent="0.25">
      <c r="A6" s="255" t="s">
        <v>146</v>
      </c>
      <c r="B6" s="255"/>
      <c r="C6" s="255"/>
      <c r="D6" s="255"/>
      <c r="E6" s="255"/>
      <c r="F6" s="255"/>
      <c r="G6" s="255"/>
      <c r="H6" s="255"/>
      <c r="I6" s="1003"/>
      <c r="J6" s="522"/>
      <c r="K6" s="1003"/>
      <c r="L6" s="522"/>
      <c r="M6" s="1003"/>
      <c r="N6" s="1003"/>
      <c r="O6" s="1003"/>
      <c r="P6" s="1003"/>
      <c r="Q6" s="522"/>
      <c r="R6" s="1003"/>
      <c r="S6" s="522"/>
      <c r="T6" s="1003"/>
      <c r="U6" s="1007"/>
      <c r="V6" s="1003"/>
      <c r="W6" s="1007"/>
      <c r="X6" s="1029"/>
      <c r="Z6" s="1029"/>
    </row>
    <row r="7" spans="1:26" ht="21" x14ac:dyDescent="0.25">
      <c r="A7" s="261" t="s">
        <v>2460</v>
      </c>
      <c r="B7" s="408">
        <f>SUM('تراز 1400'!$I$191)</f>
        <v>22926893696</v>
      </c>
      <c r="C7" s="408"/>
      <c r="D7" s="408">
        <v>0</v>
      </c>
      <c r="E7" s="408"/>
      <c r="F7" s="408">
        <v>0</v>
      </c>
      <c r="G7" s="261"/>
      <c r="H7" s="408">
        <f>SUM('تراز 1399'!$J$122)+1</f>
        <v>962095414</v>
      </c>
      <c r="I7" s="408"/>
      <c r="J7" s="408">
        <f>SUM('تراز 1399'!$J$125)+1</f>
        <v>12288906730</v>
      </c>
      <c r="K7" s="408"/>
      <c r="L7" s="408">
        <f>SUM('تراز 1399'!$J$124)+1</f>
        <v>2261475513</v>
      </c>
      <c r="M7" s="408"/>
      <c r="N7" s="408">
        <v>0</v>
      </c>
      <c r="O7" s="408"/>
      <c r="P7" s="408">
        <f>B7+H7+J7+L7+N7+D7+F7</f>
        <v>38439371353</v>
      </c>
      <c r="Q7" s="408"/>
      <c r="R7" s="408">
        <f>'10'!Y25</f>
        <v>4210603877795</v>
      </c>
      <c r="S7" s="408"/>
      <c r="T7" s="408">
        <v>3827326889610</v>
      </c>
      <c r="U7" s="647"/>
      <c r="V7" s="408">
        <f t="shared" ref="V7:V13" si="0">SUM(P7:U7)</f>
        <v>8076370138758</v>
      </c>
      <c r="W7" s="647"/>
    </row>
    <row r="8" spans="1:26" ht="21.75" customHeight="1" x14ac:dyDescent="0.25">
      <c r="A8" s="261" t="s">
        <v>58</v>
      </c>
      <c r="B8" s="408">
        <v>0</v>
      </c>
      <c r="C8" s="408"/>
      <c r="D8" s="408">
        <f>SUM('تراز 1400'!$I$192)</f>
        <v>56111290259</v>
      </c>
      <c r="E8" s="408"/>
      <c r="F8" s="408">
        <v>0</v>
      </c>
      <c r="G8" s="261"/>
      <c r="H8" s="408">
        <f>SUM('تراز 1399'!$L$122,-'تراز 1399'!$M$122)</f>
        <v>2213781452</v>
      </c>
      <c r="I8" s="408"/>
      <c r="J8" s="408">
        <f>SUM('تراز 1399'!$L$125,-'تراز 1399'!$M$125)</f>
        <v>6359691603</v>
      </c>
      <c r="K8" s="408"/>
      <c r="L8" s="408">
        <f>SUM('تراز 1399'!$L$124)</f>
        <v>165000000</v>
      </c>
      <c r="M8" s="408"/>
      <c r="N8" s="408">
        <v>0</v>
      </c>
      <c r="O8" s="408"/>
      <c r="P8" s="408">
        <f>B8+H8+J8+L8+N8+D8+F8</f>
        <v>64849763314</v>
      </c>
      <c r="Q8" s="408"/>
      <c r="R8" s="408">
        <f>'10'!AC25-R9</f>
        <v>9501191690311</v>
      </c>
      <c r="S8" s="408"/>
      <c r="T8" s="408">
        <v>0</v>
      </c>
      <c r="U8" s="647"/>
      <c r="V8" s="408">
        <f t="shared" si="0"/>
        <v>9566041453625</v>
      </c>
      <c r="W8" s="647"/>
    </row>
    <row r="9" spans="1:26" ht="21.75" customHeight="1" x14ac:dyDescent="0.25">
      <c r="A9" s="965" t="s">
        <v>208</v>
      </c>
      <c r="B9" s="408">
        <v>0</v>
      </c>
      <c r="C9" s="408"/>
      <c r="D9" s="408">
        <v>0</v>
      </c>
      <c r="E9" s="408"/>
      <c r="F9" s="408">
        <v>0</v>
      </c>
      <c r="G9" s="965"/>
      <c r="H9" s="408">
        <v>0</v>
      </c>
      <c r="I9" s="408"/>
      <c r="J9" s="408">
        <v>0</v>
      </c>
      <c r="K9" s="408"/>
      <c r="L9" s="408">
        <v>0</v>
      </c>
      <c r="M9" s="408"/>
      <c r="N9" s="408">
        <v>0</v>
      </c>
      <c r="O9" s="408"/>
      <c r="P9" s="408">
        <v>0</v>
      </c>
      <c r="Q9" s="408"/>
      <c r="R9" s="408">
        <f>T9*-1</f>
        <v>272854361165</v>
      </c>
      <c r="S9" s="408"/>
      <c r="T9" s="408">
        <f>'16'!G15-'9'!T7</f>
        <v>-272854361165</v>
      </c>
      <c r="U9" s="647"/>
      <c r="V9" s="408">
        <f t="shared" si="0"/>
        <v>0</v>
      </c>
      <c r="W9" s="647"/>
    </row>
    <row r="10" spans="1:26" ht="21" customHeight="1" x14ac:dyDescent="0.25">
      <c r="A10" s="258" t="s">
        <v>456</v>
      </c>
      <c r="B10" s="490">
        <f>SUM(B7:B9)</f>
        <v>22926893696</v>
      </c>
      <c r="C10" s="315"/>
      <c r="D10" s="490">
        <f>SUM(D7:D9)</f>
        <v>56111290259</v>
      </c>
      <c r="E10" s="315"/>
      <c r="F10" s="490">
        <f>SUM(F7:F9)</f>
        <v>0</v>
      </c>
      <c r="G10" s="258"/>
      <c r="H10" s="490">
        <f>SUM(H7:H9)</f>
        <v>3175876866</v>
      </c>
      <c r="I10" s="1003"/>
      <c r="J10" s="490">
        <f>SUM(J7:J9)</f>
        <v>18648598333</v>
      </c>
      <c r="K10" s="1003"/>
      <c r="L10" s="490">
        <f>SUM(L7:L9)</f>
        <v>2426475513</v>
      </c>
      <c r="M10" s="1003"/>
      <c r="N10" s="490">
        <f>SUM(N7:N9)</f>
        <v>0</v>
      </c>
      <c r="O10" s="1003"/>
      <c r="P10" s="490">
        <f>B10+H10+J10+L10+N10+D10+F10</f>
        <v>103289134667</v>
      </c>
      <c r="Q10" s="522"/>
      <c r="R10" s="490">
        <f>SUM(R7:R9)</f>
        <v>13984649929271</v>
      </c>
      <c r="S10" s="522"/>
      <c r="T10" s="490">
        <f>SUM(T7:T9)</f>
        <v>3554472528445</v>
      </c>
      <c r="U10" s="1007"/>
      <c r="V10" s="490">
        <f t="shared" si="0"/>
        <v>17642411592383</v>
      </c>
      <c r="W10" s="315"/>
    </row>
    <row r="11" spans="1:26" ht="21" customHeight="1" x14ac:dyDescent="0.25">
      <c r="A11" s="261" t="s">
        <v>58</v>
      </c>
      <c r="B11" s="408">
        <f>SUM('تراز 1400'!$K$191)</f>
        <v>214151620000</v>
      </c>
      <c r="C11" s="408"/>
      <c r="D11" s="408">
        <f>SUM('تراز 1400'!$K$192)</f>
        <v>5098556600</v>
      </c>
      <c r="E11" s="408"/>
      <c r="F11" s="408">
        <v>0</v>
      </c>
      <c r="G11" s="261"/>
      <c r="H11" s="408">
        <f>SUM('تراز 1400'!K193)</f>
        <v>518350000</v>
      </c>
      <c r="I11" s="408"/>
      <c r="J11" s="408">
        <f>SUM('تراز 1400'!$K$195)</f>
        <v>7212900744</v>
      </c>
      <c r="K11" s="408"/>
      <c r="L11" s="408">
        <f>SUM('تراز 1400'!$K$194)</f>
        <v>0</v>
      </c>
      <c r="M11" s="408"/>
      <c r="N11" s="408">
        <v>0</v>
      </c>
      <c r="O11" s="408"/>
      <c r="P11" s="408">
        <f>SUM(B11:N11)</f>
        <v>226981427344</v>
      </c>
      <c r="Q11" s="408"/>
      <c r="R11" s="408">
        <f>'10'!AJ25-R12</f>
        <v>41599939549943</v>
      </c>
      <c r="S11" s="408"/>
      <c r="T11" s="408">
        <v>0</v>
      </c>
      <c r="U11" s="647"/>
      <c r="V11" s="408">
        <f t="shared" si="0"/>
        <v>41826920977287</v>
      </c>
      <c r="W11" s="647"/>
    </row>
    <row r="12" spans="1:26" ht="21" customHeight="1" x14ac:dyDescent="0.25">
      <c r="A12" s="965" t="s">
        <v>208</v>
      </c>
      <c r="B12" s="408">
        <v>0</v>
      </c>
      <c r="C12" s="408"/>
      <c r="D12" s="408">
        <v>0</v>
      </c>
      <c r="E12" s="408"/>
      <c r="F12" s="408">
        <v>0</v>
      </c>
      <c r="G12" s="965"/>
      <c r="H12" s="408">
        <v>0</v>
      </c>
      <c r="I12" s="408"/>
      <c r="J12" s="408">
        <v>0</v>
      </c>
      <c r="K12" s="408"/>
      <c r="L12" s="408">
        <v>0</v>
      </c>
      <c r="M12" s="408"/>
      <c r="N12" s="408">
        <v>0</v>
      </c>
      <c r="O12" s="408"/>
      <c r="P12" s="408">
        <v>0</v>
      </c>
      <c r="Q12" s="408"/>
      <c r="R12" s="408">
        <f>T12*-1</f>
        <v>699695590108</v>
      </c>
      <c r="S12" s="408"/>
      <c r="T12" s="408">
        <f>SUM('16'!E15)-'16'!G15</f>
        <v>-699695590108</v>
      </c>
      <c r="U12" s="647"/>
      <c r="V12" s="408">
        <f t="shared" si="0"/>
        <v>0</v>
      </c>
      <c r="W12" s="647"/>
    </row>
    <row r="13" spans="1:26" s="1030" customFormat="1" ht="22.5" customHeight="1" thickBot="1" x14ac:dyDescent="0.3">
      <c r="A13" s="258" t="s">
        <v>2437</v>
      </c>
      <c r="B13" s="484">
        <f>SUM(B10:B12)</f>
        <v>237078513696</v>
      </c>
      <c r="C13" s="315"/>
      <c r="D13" s="484">
        <f>SUM(D10:D12)</f>
        <v>61209846859</v>
      </c>
      <c r="E13" s="315"/>
      <c r="F13" s="484">
        <f>SUM(F10:F12)</f>
        <v>0</v>
      </c>
      <c r="G13" s="258"/>
      <c r="H13" s="484">
        <f>SUM(H10:H12)</f>
        <v>3694226866</v>
      </c>
      <c r="I13" s="663"/>
      <c r="J13" s="484">
        <f>SUM(J10:J12)</f>
        <v>25861499077</v>
      </c>
      <c r="K13" s="663"/>
      <c r="L13" s="484">
        <f>SUM(L10:L12)</f>
        <v>2426475513</v>
      </c>
      <c r="M13" s="315"/>
      <c r="N13" s="484">
        <f>SUM(N10:N12)</f>
        <v>0</v>
      </c>
      <c r="O13" s="315"/>
      <c r="P13" s="484">
        <f>N13+L13+J13+H13+F13+D13+B13</f>
        <v>330270562011</v>
      </c>
      <c r="Q13" s="522"/>
      <c r="R13" s="484">
        <f>SUM(R10:R12)</f>
        <v>56284285069322</v>
      </c>
      <c r="S13" s="522"/>
      <c r="T13" s="484">
        <f>SUM(T10:T12)</f>
        <v>2854776938337</v>
      </c>
      <c r="U13" s="315"/>
      <c r="V13" s="484">
        <f t="shared" si="0"/>
        <v>59469332569670</v>
      </c>
      <c r="W13" s="315"/>
      <c r="X13" s="1029"/>
      <c r="Z13" s="1029"/>
    </row>
    <row r="14" spans="1:26" s="1030" customFormat="1" ht="24" thickTop="1" x14ac:dyDescent="0.25">
      <c r="A14" s="258" t="s">
        <v>345</v>
      </c>
      <c r="B14" s="664"/>
      <c r="C14" s="664"/>
      <c r="D14" s="664"/>
      <c r="E14" s="664"/>
      <c r="F14" s="664"/>
      <c r="G14" s="258"/>
      <c r="H14" s="664"/>
      <c r="I14" s="665"/>
      <c r="J14" s="664"/>
      <c r="K14" s="665"/>
      <c r="L14" s="664"/>
      <c r="M14" s="665"/>
      <c r="N14" s="664"/>
      <c r="O14" s="664"/>
      <c r="P14" s="664"/>
      <c r="Q14" s="522"/>
      <c r="R14" s="664"/>
      <c r="S14" s="522"/>
      <c r="T14" s="664"/>
      <c r="U14" s="665"/>
      <c r="V14" s="664"/>
      <c r="W14" s="665"/>
      <c r="X14" s="1029"/>
      <c r="Z14" s="1029"/>
    </row>
    <row r="15" spans="1:26" s="1030" customFormat="1" ht="23.25" x14ac:dyDescent="0.25">
      <c r="A15" s="258" t="s">
        <v>2460</v>
      </c>
      <c r="B15" s="522">
        <v>0</v>
      </c>
      <c r="C15" s="522"/>
      <c r="D15" s="522">
        <v>0</v>
      </c>
      <c r="E15" s="522"/>
      <c r="F15" s="522">
        <v>0</v>
      </c>
      <c r="G15" s="258"/>
      <c r="H15" s="522">
        <f>SUM('تراز 1399'!$K$127)</f>
        <v>46120847</v>
      </c>
      <c r="I15" s="315"/>
      <c r="J15" s="522">
        <f>SUM('تراز 1399'!$K$130)</f>
        <v>3831383978</v>
      </c>
      <c r="K15" s="315"/>
      <c r="L15" s="522">
        <f>SUM('تراز 1399'!$K$129)</f>
        <v>625778155</v>
      </c>
      <c r="M15" s="315"/>
      <c r="N15" s="522">
        <v>0</v>
      </c>
      <c r="O15" s="522"/>
      <c r="P15" s="522">
        <f>B15+H15+J15+L15+N15+D15+F15</f>
        <v>4503282980</v>
      </c>
      <c r="Q15" s="522"/>
      <c r="R15" s="522">
        <v>0</v>
      </c>
      <c r="S15" s="522"/>
      <c r="T15" s="522">
        <v>0</v>
      </c>
      <c r="U15" s="315"/>
      <c r="V15" s="522">
        <f t="shared" ref="V15:V22" si="1">SUM(P15:U15)</f>
        <v>4503282980</v>
      </c>
      <c r="W15" s="315"/>
      <c r="X15" s="1029"/>
      <c r="Z15" s="1029"/>
    </row>
    <row r="16" spans="1:26" ht="21" x14ac:dyDescent="0.25">
      <c r="A16" s="261" t="s">
        <v>56</v>
      </c>
      <c r="B16" s="408">
        <v>0</v>
      </c>
      <c r="C16" s="408"/>
      <c r="D16" s="408">
        <f>SUM('تراز 1400'!$J$196)</f>
        <v>486174154</v>
      </c>
      <c r="E16" s="408"/>
      <c r="F16" s="408">
        <v>0</v>
      </c>
      <c r="G16" s="261"/>
      <c r="H16" s="408">
        <f>SUM('تراز 1399'!$M$127,-'تراز 1399'!$L$127)</f>
        <v>482506840</v>
      </c>
      <c r="I16" s="469"/>
      <c r="J16" s="408">
        <f>SUM(-'تراز 1399'!$L$130,+'تراز 1399'!$M$130)</f>
        <v>3498319348</v>
      </c>
      <c r="K16" s="469"/>
      <c r="L16" s="408">
        <f>SUM('تراز 1399'!$M$129)</f>
        <v>392766410</v>
      </c>
      <c r="M16" s="469"/>
      <c r="N16" s="408">
        <v>0</v>
      </c>
      <c r="O16" s="408"/>
      <c r="P16" s="408">
        <f>B16+H16+J16+L16+N16+D16+F16</f>
        <v>4859766752</v>
      </c>
      <c r="Q16" s="408"/>
      <c r="R16" s="408">
        <v>0</v>
      </c>
      <c r="S16" s="408"/>
      <c r="T16" s="408">
        <v>0</v>
      </c>
      <c r="U16" s="647"/>
      <c r="V16" s="408">
        <f t="shared" si="1"/>
        <v>4859766752</v>
      </c>
      <c r="W16" s="647"/>
    </row>
    <row r="17" spans="1:26" s="1030" customFormat="1" ht="21" customHeight="1" x14ac:dyDescent="0.25">
      <c r="A17" s="258" t="s">
        <v>456</v>
      </c>
      <c r="B17" s="490">
        <f>SUM(B15:B16)</f>
        <v>0</v>
      </c>
      <c r="C17" s="315"/>
      <c r="D17" s="490">
        <f>SUM(D15:D16)</f>
        <v>486174154</v>
      </c>
      <c r="E17" s="315"/>
      <c r="F17" s="490">
        <f>SUM(F15:F16)</f>
        <v>0</v>
      </c>
      <c r="G17" s="258"/>
      <c r="H17" s="490">
        <f>SUM(H15:H16)</f>
        <v>528627687</v>
      </c>
      <c r="I17" s="1003"/>
      <c r="J17" s="490">
        <f>SUM(J15:J16)</f>
        <v>7329703326</v>
      </c>
      <c r="K17" s="1003"/>
      <c r="L17" s="490">
        <f>SUM(L15:L16)</f>
        <v>1018544565</v>
      </c>
      <c r="M17" s="1003"/>
      <c r="N17" s="266">
        <f>SUM(N15:N16)</f>
        <v>0</v>
      </c>
      <c r="O17" s="1003"/>
      <c r="P17" s="490">
        <f>B17+H17+J17+L17+N17+D17+F17</f>
        <v>9363049732</v>
      </c>
      <c r="Q17" s="522"/>
      <c r="R17" s="490">
        <f>SUM(R15:R16)</f>
        <v>0</v>
      </c>
      <c r="S17" s="522"/>
      <c r="T17" s="490">
        <f>SUM(T15:T16)</f>
        <v>0</v>
      </c>
      <c r="U17" s="1007"/>
      <c r="V17" s="490">
        <f t="shared" si="1"/>
        <v>9363049732</v>
      </c>
      <c r="W17" s="315"/>
      <c r="X17" s="1029"/>
      <c r="Z17" s="1029"/>
    </row>
    <row r="18" spans="1:26" s="1030" customFormat="1" ht="23.25" x14ac:dyDescent="0.25">
      <c r="A18" s="258" t="s">
        <v>56</v>
      </c>
      <c r="B18" s="522">
        <v>0</v>
      </c>
      <c r="C18" s="522"/>
      <c r="D18" s="522">
        <f>SUM('تراز 1400'!$L$196)</f>
        <v>4011460616</v>
      </c>
      <c r="E18" s="522"/>
      <c r="F18" s="522">
        <v>0</v>
      </c>
      <c r="G18" s="258"/>
      <c r="H18" s="522">
        <f>SUM('تراز 1400'!$L$197)</f>
        <v>373212852</v>
      </c>
      <c r="I18" s="315"/>
      <c r="J18" s="522">
        <f>SUM('تراز 1400'!$L$199)</f>
        <v>5668747682</v>
      </c>
      <c r="K18" s="315"/>
      <c r="L18" s="522">
        <f>SUM('تراز 1400'!$L$198)</f>
        <v>404412585</v>
      </c>
      <c r="M18" s="315"/>
      <c r="N18" s="522">
        <v>0</v>
      </c>
      <c r="O18" s="522"/>
      <c r="P18" s="522">
        <f>B18+H18+J18+L18+N18+D18+F18</f>
        <v>10457833735</v>
      </c>
      <c r="Q18" s="522"/>
      <c r="R18" s="522">
        <v>0</v>
      </c>
      <c r="S18" s="522"/>
      <c r="T18" s="522">
        <v>0</v>
      </c>
      <c r="U18" s="315"/>
      <c r="V18" s="522">
        <f t="shared" si="1"/>
        <v>10457833735</v>
      </c>
      <c r="W18" s="315"/>
      <c r="X18" s="1029"/>
      <c r="Z18" s="1029"/>
    </row>
    <row r="19" spans="1:26" ht="21" x14ac:dyDescent="0.25">
      <c r="A19" s="261" t="s">
        <v>208</v>
      </c>
      <c r="B19" s="408">
        <v>0</v>
      </c>
      <c r="C19" s="408"/>
      <c r="D19" s="408">
        <v>0</v>
      </c>
      <c r="E19" s="408"/>
      <c r="F19" s="408">
        <v>0</v>
      </c>
      <c r="G19" s="261"/>
      <c r="H19" s="408">
        <v>0</v>
      </c>
      <c r="I19" s="469"/>
      <c r="J19" s="408">
        <v>0</v>
      </c>
      <c r="K19" s="469"/>
      <c r="L19" s="408">
        <v>0</v>
      </c>
      <c r="M19" s="469"/>
      <c r="N19" s="408">
        <v>0</v>
      </c>
      <c r="O19" s="408"/>
      <c r="P19" s="408">
        <f>SUM(D19:N19)</f>
        <v>0</v>
      </c>
      <c r="Q19" s="408"/>
      <c r="R19" s="408">
        <v>0</v>
      </c>
      <c r="S19" s="408"/>
      <c r="T19" s="408">
        <v>0</v>
      </c>
      <c r="U19" s="647"/>
      <c r="V19" s="408">
        <f>SUM(P19:U19)</f>
        <v>0</v>
      </c>
      <c r="W19" s="647"/>
    </row>
    <row r="20" spans="1:26" s="1030" customFormat="1" ht="22.5" customHeight="1" thickBot="1" x14ac:dyDescent="0.3">
      <c r="A20" s="258" t="s">
        <v>2461</v>
      </c>
      <c r="B20" s="484">
        <f>SUM(B17:B19)</f>
        <v>0</v>
      </c>
      <c r="C20" s="315"/>
      <c r="D20" s="484">
        <f>SUM(D17:D19)</f>
        <v>4497634770</v>
      </c>
      <c r="E20" s="315"/>
      <c r="F20" s="484">
        <f>SUM(F17:F19)</f>
        <v>0</v>
      </c>
      <c r="G20" s="258"/>
      <c r="H20" s="484">
        <f>SUM(H17:H19)</f>
        <v>901840539</v>
      </c>
      <c r="I20" s="315"/>
      <c r="J20" s="484">
        <f>SUM(J17:J19)</f>
        <v>12998451008</v>
      </c>
      <c r="K20" s="315"/>
      <c r="L20" s="484">
        <f>SUM(L17:L19)</f>
        <v>1422957150</v>
      </c>
      <c r="M20" s="315"/>
      <c r="N20" s="484">
        <f>SUM(N17:N19)</f>
        <v>0</v>
      </c>
      <c r="O20" s="315"/>
      <c r="P20" s="484">
        <f>B20+D20+F20+H20+J20+L20+N20</f>
        <v>19820883467</v>
      </c>
      <c r="Q20" s="522"/>
      <c r="R20" s="484">
        <f>SUM(R17:R19)</f>
        <v>0</v>
      </c>
      <c r="S20" s="522"/>
      <c r="T20" s="484">
        <f>SUM(T17:T19)</f>
        <v>0</v>
      </c>
      <c r="U20" s="315"/>
      <c r="V20" s="484">
        <f t="shared" si="1"/>
        <v>19820883467</v>
      </c>
      <c r="W20" s="315"/>
      <c r="X20" s="1029"/>
      <c r="Z20" s="1029"/>
    </row>
    <row r="21" spans="1:26" s="1030" customFormat="1" ht="22.5" customHeight="1" thickTop="1" thickBot="1" x14ac:dyDescent="0.3">
      <c r="A21" s="258" t="s">
        <v>2462</v>
      </c>
      <c r="B21" s="666">
        <f>'9'!B13-'9'!B20</f>
        <v>237078513696</v>
      </c>
      <c r="C21" s="315"/>
      <c r="D21" s="666">
        <f>'9'!D13-'9'!D20</f>
        <v>56712212089</v>
      </c>
      <c r="E21" s="315"/>
      <c r="F21" s="666">
        <f>'9'!F13-'9'!F20</f>
        <v>0</v>
      </c>
      <c r="G21" s="258"/>
      <c r="H21" s="666">
        <f>'9'!H13-'9'!H20</f>
        <v>2792386327</v>
      </c>
      <c r="I21" s="315">
        <f>'9'!I13-'9'!I20</f>
        <v>0</v>
      </c>
      <c r="J21" s="666">
        <f>'9'!J13-'9'!J20</f>
        <v>12863048069</v>
      </c>
      <c r="K21" s="315">
        <f>'9'!K13-'9'!K20</f>
        <v>0</v>
      </c>
      <c r="L21" s="666">
        <f>'9'!L13-'9'!L20</f>
        <v>1003518363</v>
      </c>
      <c r="M21" s="315"/>
      <c r="N21" s="666">
        <f>'9'!N13-'9'!N20</f>
        <v>0</v>
      </c>
      <c r="O21" s="315"/>
      <c r="P21" s="484">
        <f>B21+D21+F21+H21+J21+L21+N21</f>
        <v>310449678544</v>
      </c>
      <c r="Q21" s="522"/>
      <c r="R21" s="666">
        <f>'9'!R13-'9'!R20</f>
        <v>56284285069322</v>
      </c>
      <c r="S21" s="522"/>
      <c r="T21" s="666">
        <f>'9'!T13-'9'!T20</f>
        <v>2854776938337</v>
      </c>
      <c r="U21" s="315">
        <f>'9'!U13-'9'!U20</f>
        <v>0</v>
      </c>
      <c r="V21" s="666">
        <f t="shared" si="1"/>
        <v>59449511686203</v>
      </c>
      <c r="W21" s="315">
        <f>'9'!W13-'9'!W20</f>
        <v>0</v>
      </c>
      <c r="X21" s="1029"/>
      <c r="Y21" s="1029"/>
      <c r="Z21" s="1029"/>
    </row>
    <row r="22" spans="1:26" s="1030" customFormat="1" ht="22.5" customHeight="1" thickTop="1" thickBot="1" x14ac:dyDescent="0.3">
      <c r="A22" s="258" t="s">
        <v>457</v>
      </c>
      <c r="B22" s="667">
        <f>'9'!B10-'9'!B17</f>
        <v>22926893696</v>
      </c>
      <c r="C22" s="315"/>
      <c r="D22" s="667">
        <f>'9'!D10-'9'!D17</f>
        <v>55625116105</v>
      </c>
      <c r="E22" s="315"/>
      <c r="F22" s="667">
        <f>'9'!F10-'9'!F17</f>
        <v>0</v>
      </c>
      <c r="G22" s="258"/>
      <c r="H22" s="667">
        <f>'9'!H10-'9'!H17</f>
        <v>2647249179</v>
      </c>
      <c r="I22" s="315">
        <f>'9'!I10-'9'!I17</f>
        <v>0</v>
      </c>
      <c r="J22" s="667">
        <f>'9'!J10-'9'!J17</f>
        <v>11318895007</v>
      </c>
      <c r="K22" s="315">
        <f>'9'!K10-'9'!K17</f>
        <v>0</v>
      </c>
      <c r="L22" s="667">
        <f>'9'!L10-'9'!L17</f>
        <v>1407930948</v>
      </c>
      <c r="M22" s="315"/>
      <c r="N22" s="667">
        <f>'9'!N10-'9'!N17</f>
        <v>0</v>
      </c>
      <c r="O22" s="315"/>
      <c r="P22" s="484">
        <f>B22+D22+F22+H22+J22+L22+N22</f>
        <v>93926084935</v>
      </c>
      <c r="Q22" s="522"/>
      <c r="R22" s="667">
        <f>'9'!R10-'9'!R17</f>
        <v>13984649929271</v>
      </c>
      <c r="S22" s="522"/>
      <c r="T22" s="667">
        <f>'9'!T10-'9'!T17</f>
        <v>3554472528445</v>
      </c>
      <c r="U22" s="315">
        <f>'9'!U10-'9'!U17</f>
        <v>0</v>
      </c>
      <c r="V22" s="667">
        <f t="shared" si="1"/>
        <v>17633048542651</v>
      </c>
      <c r="W22" s="315">
        <f>'9'!W10-'9'!W17</f>
        <v>0</v>
      </c>
      <c r="X22" s="1029"/>
      <c r="Z22" s="1029"/>
    </row>
    <row r="23" spans="1:26" ht="21.75" thickTop="1" x14ac:dyDescent="0.25">
      <c r="A23" s="253"/>
      <c r="B23" s="253"/>
      <c r="C23" s="253"/>
      <c r="D23" s="253"/>
      <c r="E23" s="253"/>
      <c r="F23" s="253"/>
      <c r="G23" s="253"/>
      <c r="H23" s="253"/>
      <c r="I23" s="253"/>
      <c r="J23" s="253"/>
      <c r="K23" s="253"/>
      <c r="L23" s="253"/>
      <c r="M23" s="253"/>
      <c r="N23" s="635"/>
      <c r="O23" s="253"/>
      <c r="P23" s="253"/>
      <c r="Q23" s="408"/>
      <c r="R23" s="253"/>
      <c r="S23" s="408"/>
      <c r="T23" s="253"/>
      <c r="U23" s="511"/>
      <c r="V23" s="468"/>
      <c r="W23" s="511"/>
    </row>
    <row r="24" spans="1:26" ht="38.25" customHeight="1" x14ac:dyDescent="0.25">
      <c r="A24" s="1151" t="s">
        <v>2511</v>
      </c>
      <c r="B24" s="1151"/>
      <c r="C24" s="1151"/>
      <c r="D24" s="1151"/>
      <c r="E24" s="1151"/>
      <c r="F24" s="1151"/>
      <c r="G24" s="1151"/>
      <c r="H24" s="1151"/>
      <c r="I24" s="1151"/>
      <c r="J24" s="1151"/>
      <c r="K24" s="1151"/>
      <c r="L24" s="1151"/>
      <c r="M24" s="1151"/>
      <c r="N24" s="1151"/>
      <c r="O24" s="1151"/>
      <c r="P24" s="1151"/>
      <c r="Q24" s="1151"/>
      <c r="R24" s="1151"/>
      <c r="S24" s="1151"/>
      <c r="T24" s="1151"/>
      <c r="U24" s="1151"/>
      <c r="V24" s="1151"/>
    </row>
    <row r="25" spans="1:26" s="559" customFormat="1" ht="31.5" customHeight="1" x14ac:dyDescent="0.25">
      <c r="A25" s="1150" t="s">
        <v>2463</v>
      </c>
      <c r="B25" s="1150"/>
      <c r="C25" s="1150"/>
      <c r="D25" s="1150"/>
      <c r="E25" s="1150"/>
      <c r="F25" s="1150"/>
      <c r="G25" s="1150"/>
      <c r="H25" s="1150"/>
      <c r="I25" s="1150"/>
      <c r="J25" s="1150"/>
      <c r="K25" s="1150"/>
      <c r="L25" s="1150"/>
      <c r="M25" s="1150"/>
      <c r="N25" s="1150"/>
      <c r="O25" s="1150"/>
      <c r="P25" s="1150"/>
      <c r="Q25" s="1150"/>
      <c r="R25" s="1150"/>
      <c r="S25" s="1150"/>
      <c r="T25" s="1150"/>
      <c r="U25" s="1150"/>
      <c r="V25" s="1150"/>
      <c r="W25" s="1002"/>
      <c r="X25" s="558">
        <f>R21-'10'!AM25</f>
        <v>-141422954</v>
      </c>
      <c r="Z25" s="558"/>
    </row>
    <row r="26" spans="1:26" s="559" customFormat="1" ht="31.5" customHeight="1" x14ac:dyDescent="0.25">
      <c r="A26" s="1150" t="s">
        <v>2464</v>
      </c>
      <c r="B26" s="1150"/>
      <c r="C26" s="1150"/>
      <c r="D26" s="1150"/>
      <c r="E26" s="1150"/>
      <c r="F26" s="1150"/>
      <c r="G26" s="1150"/>
      <c r="H26" s="1150"/>
      <c r="I26" s="1150"/>
      <c r="J26" s="1150"/>
      <c r="K26" s="1150"/>
      <c r="L26" s="1150"/>
      <c r="M26" s="1150"/>
      <c r="N26" s="1150"/>
      <c r="O26" s="1150"/>
      <c r="P26" s="1150"/>
      <c r="Q26" s="1150"/>
      <c r="R26" s="1150"/>
      <c r="S26" s="1150"/>
      <c r="T26" s="1150"/>
      <c r="U26" s="1150"/>
      <c r="V26" s="1150"/>
      <c r="W26" s="1002"/>
      <c r="X26" s="558"/>
      <c r="Z26" s="558"/>
    </row>
    <row r="27" spans="1:26" ht="31.5" customHeight="1" x14ac:dyDescent="0.25">
      <c r="A27" s="1151" t="s">
        <v>2465</v>
      </c>
      <c r="B27" s="1151"/>
      <c r="C27" s="1151"/>
      <c r="D27" s="1151"/>
      <c r="E27" s="1151"/>
      <c r="F27" s="1151"/>
      <c r="G27" s="1151"/>
      <c r="H27" s="1151"/>
      <c r="I27" s="1151"/>
      <c r="J27" s="1151"/>
      <c r="K27" s="1151"/>
      <c r="L27" s="1151"/>
      <c r="M27" s="1151"/>
      <c r="N27" s="1151"/>
      <c r="O27" s="1151"/>
      <c r="P27" s="1151"/>
      <c r="Q27" s="1151"/>
      <c r="R27" s="1151"/>
      <c r="S27" s="1151"/>
      <c r="T27" s="1151"/>
      <c r="U27" s="1151"/>
      <c r="V27" s="1151"/>
    </row>
    <row r="28" spans="1:26" ht="31.5" customHeight="1" x14ac:dyDescent="0.25">
      <c r="A28" s="1151" t="s">
        <v>2516</v>
      </c>
      <c r="B28" s="1151"/>
      <c r="C28" s="1151"/>
      <c r="D28" s="1151"/>
      <c r="E28" s="1151"/>
      <c r="F28" s="1151"/>
      <c r="G28" s="1151"/>
      <c r="H28" s="1151"/>
      <c r="I28" s="1151"/>
      <c r="J28" s="1151"/>
      <c r="K28" s="1151"/>
      <c r="L28" s="1151"/>
      <c r="M28" s="1151"/>
      <c r="N28" s="1151"/>
      <c r="O28" s="1151"/>
      <c r="P28" s="1151"/>
      <c r="Q28" s="1151"/>
      <c r="R28" s="1151"/>
      <c r="S28" s="1151"/>
      <c r="T28" s="1151"/>
      <c r="U28" s="1151"/>
      <c r="V28" s="1151"/>
    </row>
    <row r="29" spans="1:26" ht="31.5" customHeight="1" x14ac:dyDescent="0.25">
      <c r="A29" s="1151"/>
      <c r="B29" s="1151"/>
      <c r="C29" s="1151"/>
      <c r="D29" s="1151"/>
      <c r="E29" s="1151"/>
      <c r="F29" s="1151"/>
      <c r="G29" s="1151"/>
      <c r="H29" s="1151"/>
      <c r="I29" s="1151"/>
      <c r="J29" s="1151"/>
      <c r="K29" s="1151"/>
      <c r="L29" s="1151"/>
      <c r="M29" s="1151"/>
      <c r="N29" s="1151"/>
      <c r="O29" s="1151"/>
      <c r="P29" s="1151"/>
      <c r="Q29" s="1151"/>
      <c r="R29" s="1151"/>
      <c r="S29" s="1151"/>
      <c r="T29" s="1151"/>
      <c r="U29" s="1151"/>
      <c r="V29" s="1151"/>
    </row>
    <row r="30" spans="1:26" ht="150" customHeight="1" x14ac:dyDescent="0.25">
      <c r="G30" s="298">
        <f>C30+D30+E30</f>
        <v>0</v>
      </c>
    </row>
  </sheetData>
  <mergeCells count="10">
    <mergeCell ref="A26:V26"/>
    <mergeCell ref="A29:V29"/>
    <mergeCell ref="A27:V27"/>
    <mergeCell ref="A1:W1"/>
    <mergeCell ref="A2:W2"/>
    <mergeCell ref="A3:W3"/>
    <mergeCell ref="A24:V24"/>
    <mergeCell ref="A25:V25"/>
    <mergeCell ref="A28:V28"/>
    <mergeCell ref="T4:V4"/>
  </mergeCells>
  <printOptions horizontalCentered="1"/>
  <pageMargins left="0.5" right="0.5" top="0.5" bottom="0.5" header="0" footer="0"/>
  <pageSetup paperSize="9" scale="64" orientation="landscape" r:id="rId1"/>
  <headerFooter>
    <oddFooter>&amp;C&amp;"B Nazanin,Regular"&amp;12&amp;A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0000"/>
    <pageSetUpPr fitToPage="1"/>
  </sheetPr>
  <dimension ref="A1:AU49"/>
  <sheetViews>
    <sheetView rightToLeft="1" view="pageBreakPreview" topLeftCell="A7" zoomScaleNormal="70" zoomScaleSheetLayoutView="100" workbookViewId="0">
      <selection activeCell="L20" sqref="L20"/>
    </sheetView>
  </sheetViews>
  <sheetFormatPr defaultColWidth="8.7109375" defaultRowHeight="150" customHeight="1" x14ac:dyDescent="0.25"/>
  <cols>
    <col min="1" max="1" width="47" style="298" customWidth="1"/>
    <col min="2" max="2" width="8.7109375" style="329"/>
    <col min="3" max="3" width="12.85546875" style="298" hidden="1" customWidth="1"/>
    <col min="4" max="4" width="0.7109375" style="298" hidden="1" customWidth="1"/>
    <col min="5" max="5" width="12.85546875" style="298" hidden="1" customWidth="1"/>
    <col min="6" max="6" width="0.85546875" style="298" hidden="1" customWidth="1"/>
    <col min="7" max="7" width="12.85546875" style="298" hidden="1" customWidth="1"/>
    <col min="8" max="8" width="0.85546875" style="298" hidden="1" customWidth="1"/>
    <col min="9" max="9" width="12.85546875" style="253" hidden="1" customWidth="1"/>
    <col min="10" max="10" width="0.85546875" style="253" hidden="1" customWidth="1"/>
    <col min="11" max="11" width="12.85546875" style="253" hidden="1" customWidth="1"/>
    <col min="12" max="12" width="0.85546875" style="253" hidden="1" customWidth="1"/>
    <col min="13" max="13" width="12.85546875" style="253" hidden="1" customWidth="1"/>
    <col min="14" max="14" width="1" style="253" hidden="1" customWidth="1"/>
    <col min="15" max="15" width="12.7109375" style="253" hidden="1" customWidth="1"/>
    <col min="16" max="17" width="12.85546875" style="253" hidden="1" customWidth="1"/>
    <col min="18" max="18" width="11" style="253" hidden="1" customWidth="1"/>
    <col min="19" max="19" width="12" style="253" hidden="1" customWidth="1"/>
    <col min="20" max="20" width="12.140625" style="253" hidden="1" customWidth="1"/>
    <col min="21" max="21" width="10.140625" style="253" hidden="1" customWidth="1"/>
    <col min="22" max="22" width="11.7109375" style="253" hidden="1" customWidth="1"/>
    <col min="23" max="23" width="17.28515625" style="253" hidden="1" customWidth="1"/>
    <col min="24" max="24" width="16.5703125" style="253" hidden="1" customWidth="1"/>
    <col min="25" max="26" width="17.28515625" style="253" hidden="1" customWidth="1"/>
    <col min="27" max="28" width="16.5703125" style="253" hidden="1" customWidth="1"/>
    <col min="29" max="29" width="17.28515625" style="253" hidden="1" customWidth="1"/>
    <col min="30" max="30" width="19.7109375" style="253" bestFit="1" customWidth="1"/>
    <col min="31" max="31" width="16.5703125" style="253" customWidth="1"/>
    <col min="32" max="33" width="19.7109375" style="253" bestFit="1" customWidth="1"/>
    <col min="34" max="34" width="17.28515625" style="253" bestFit="1" customWidth="1"/>
    <col min="35" max="35" width="16.5703125" style="253" customWidth="1"/>
    <col min="36" max="37" width="18.28515625" style="253" bestFit="1" customWidth="1"/>
    <col min="38" max="38" width="17.28515625" style="253" bestFit="1" customWidth="1"/>
    <col min="39" max="39" width="18.28515625" style="253" bestFit="1" customWidth="1"/>
    <col min="40" max="40" width="8" style="653" customWidth="1"/>
    <col min="41" max="41" width="21" style="253" bestFit="1" customWidth="1"/>
    <col min="42" max="42" width="25.85546875" style="253" customWidth="1"/>
    <col min="43" max="16384" width="8.7109375" style="253"/>
  </cols>
  <sheetData>
    <row r="1" spans="1:47" s="243" customFormat="1" ht="19.5" customHeight="1" x14ac:dyDescent="0.25">
      <c r="A1" s="1122" t="str">
        <f>'1'!A1:H1</f>
        <v>شرکت پالایش میعانات گازی آدیش جنوبی (سهامي خاص) - در مرحله قبل از بهره برداری</v>
      </c>
      <c r="B1" s="1122"/>
      <c r="C1" s="1122"/>
      <c r="D1" s="1122"/>
      <c r="E1" s="1122"/>
      <c r="F1" s="1122"/>
      <c r="G1" s="1122"/>
      <c r="H1" s="1122"/>
      <c r="I1" s="1122"/>
      <c r="J1" s="1122"/>
      <c r="K1" s="1122"/>
      <c r="L1" s="1122"/>
      <c r="M1" s="1122"/>
      <c r="N1" s="1122"/>
      <c r="O1" s="1122"/>
      <c r="P1" s="1122"/>
      <c r="Q1" s="1122"/>
      <c r="R1" s="1122"/>
      <c r="S1" s="1122"/>
      <c r="T1" s="1122"/>
      <c r="U1" s="1122"/>
      <c r="V1" s="1122"/>
      <c r="W1" s="1122"/>
      <c r="X1" s="1122"/>
      <c r="Y1" s="1122"/>
      <c r="Z1" s="1122"/>
      <c r="AA1" s="1122"/>
      <c r="AB1" s="1122"/>
      <c r="AC1" s="1122"/>
      <c r="AD1" s="1122"/>
      <c r="AE1" s="1122"/>
      <c r="AF1" s="1122"/>
      <c r="AG1" s="1122"/>
      <c r="AH1" s="1122"/>
      <c r="AI1" s="1122"/>
      <c r="AJ1" s="1122"/>
      <c r="AK1" s="1122"/>
      <c r="AL1" s="1122"/>
      <c r="AM1" s="1122"/>
      <c r="AN1" s="635"/>
    </row>
    <row r="2" spans="1:47" s="243" customFormat="1" ht="19.5" customHeight="1" x14ac:dyDescent="0.25">
      <c r="A2" s="1122" t="str">
        <f>'5'!A2:H2</f>
        <v xml:space="preserve">یادداشت های توضیحی صورت های مالی </v>
      </c>
      <c r="B2" s="1122"/>
      <c r="C2" s="1122"/>
      <c r="D2" s="1122"/>
      <c r="E2" s="1122"/>
      <c r="F2" s="1122"/>
      <c r="G2" s="1122"/>
      <c r="H2" s="1122"/>
      <c r="I2" s="1122"/>
      <c r="J2" s="1122"/>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2"/>
      <c r="AJ2" s="1122"/>
      <c r="AK2" s="1122"/>
      <c r="AL2" s="1122"/>
      <c r="AM2" s="1122"/>
      <c r="AN2" s="635"/>
    </row>
    <row r="3" spans="1:47" s="243" customFormat="1" ht="19.5" customHeight="1" x14ac:dyDescent="0.25">
      <c r="A3" s="1170" t="str">
        <f>'5'!A3:H3</f>
        <v>سال مالی منتهی به 29 اسفندماه 1400</v>
      </c>
      <c r="B3" s="1170"/>
      <c r="C3" s="1170"/>
      <c r="D3" s="1170"/>
      <c r="E3" s="1170"/>
      <c r="F3" s="1170"/>
      <c r="G3" s="1170"/>
      <c r="H3" s="1170"/>
      <c r="I3" s="1170"/>
      <c r="J3" s="1170"/>
      <c r="K3" s="1170"/>
      <c r="L3" s="1170"/>
      <c r="M3" s="1170"/>
      <c r="N3" s="1170"/>
      <c r="O3" s="1170"/>
      <c r="P3" s="1170"/>
      <c r="Q3" s="1170"/>
      <c r="R3" s="1170"/>
      <c r="S3" s="1170"/>
      <c r="T3" s="1170"/>
      <c r="U3" s="1170"/>
      <c r="V3" s="1170"/>
      <c r="W3" s="1170"/>
      <c r="X3" s="1170"/>
      <c r="Y3" s="1170"/>
      <c r="Z3" s="1170"/>
      <c r="AA3" s="1170"/>
      <c r="AB3" s="1170"/>
      <c r="AC3" s="1170"/>
      <c r="AD3" s="1170"/>
      <c r="AE3" s="1170"/>
      <c r="AF3" s="1170"/>
      <c r="AG3" s="1170"/>
      <c r="AH3" s="1170"/>
      <c r="AI3" s="1170"/>
      <c r="AJ3" s="1170"/>
      <c r="AK3" s="1170"/>
      <c r="AL3" s="1170"/>
      <c r="AM3" s="1170"/>
      <c r="AN3" s="635"/>
    </row>
    <row r="4" spans="1:47" s="243" customFormat="1" ht="19.5" customHeight="1" x14ac:dyDescent="0.25">
      <c r="A4" s="636"/>
      <c r="B4" s="324"/>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636"/>
      <c r="AF4" s="636"/>
      <c r="AG4" s="636"/>
      <c r="AH4" s="636"/>
      <c r="AI4" s="636"/>
      <c r="AJ4" s="636"/>
      <c r="AK4" s="636"/>
      <c r="AL4" s="636"/>
      <c r="AM4" s="636"/>
      <c r="AN4" s="635"/>
    </row>
    <row r="5" spans="1:47" s="343" customFormat="1" ht="24" customHeight="1" thickBot="1" x14ac:dyDescent="0.75">
      <c r="A5" s="1159" t="s">
        <v>1808</v>
      </c>
      <c r="B5" s="1159"/>
      <c r="C5" s="1159"/>
      <c r="D5" s="1159"/>
      <c r="E5" s="1159"/>
      <c r="F5" s="1159"/>
      <c r="G5" s="1159"/>
      <c r="H5" s="1159"/>
      <c r="I5" s="1159"/>
      <c r="J5" s="1159"/>
      <c r="K5" s="1159"/>
      <c r="L5" s="1159"/>
      <c r="M5" s="1159"/>
      <c r="N5" s="1159"/>
      <c r="O5" s="1159"/>
      <c r="P5" s="1159"/>
      <c r="Q5" s="1159"/>
      <c r="R5" s="1159"/>
      <c r="S5" s="1159"/>
      <c r="T5" s="1159"/>
      <c r="U5" s="1159"/>
      <c r="V5" s="1159"/>
      <c r="W5" s="1159"/>
      <c r="X5" s="1159"/>
      <c r="Y5" s="1159"/>
      <c r="Z5" s="1159"/>
      <c r="AA5" s="1159"/>
      <c r="AB5" s="1159"/>
      <c r="AC5" s="1159"/>
      <c r="AD5" s="1159"/>
      <c r="AE5" s="1155" t="s">
        <v>57</v>
      </c>
      <c r="AF5" s="1155"/>
      <c r="AG5" s="638"/>
      <c r="AH5" s="638"/>
      <c r="AI5" s="638"/>
      <c r="AJ5" s="638"/>
      <c r="AL5" s="1155" t="s">
        <v>57</v>
      </c>
      <c r="AM5" s="1155"/>
      <c r="AN5" s="639"/>
    </row>
    <row r="6" spans="1:47" s="543" customFormat="1" ht="25.5" customHeight="1" thickTop="1" thickBot="1" x14ac:dyDescent="0.3">
      <c r="A6" s="1165" t="s">
        <v>205</v>
      </c>
      <c r="B6" s="1171" t="s">
        <v>125</v>
      </c>
      <c r="C6" s="1167" t="s">
        <v>213</v>
      </c>
      <c r="D6" s="1168"/>
      <c r="E6" s="1168"/>
      <c r="F6" s="1168"/>
      <c r="G6" s="1168"/>
      <c r="H6" s="640"/>
      <c r="I6" s="1169" t="s">
        <v>203</v>
      </c>
      <c r="J6" s="1156"/>
      <c r="K6" s="1156"/>
      <c r="L6" s="1156"/>
      <c r="M6" s="1156"/>
      <c r="N6" s="1156"/>
      <c r="O6" s="1156"/>
      <c r="P6" s="1156" t="s">
        <v>212</v>
      </c>
      <c r="Q6" s="1156"/>
      <c r="R6" s="1156"/>
      <c r="S6" s="1156" t="s">
        <v>204</v>
      </c>
      <c r="T6" s="1156"/>
      <c r="U6" s="1156"/>
      <c r="V6" s="1156"/>
      <c r="W6" s="1156" t="s">
        <v>214</v>
      </c>
      <c r="X6" s="1156"/>
      <c r="Y6" s="1156"/>
      <c r="Z6" s="1156" t="s">
        <v>1475</v>
      </c>
      <c r="AA6" s="1156"/>
      <c r="AB6" s="1156"/>
      <c r="AC6" s="1157"/>
      <c r="AD6" s="1158" t="s">
        <v>1476</v>
      </c>
      <c r="AE6" s="1158"/>
      <c r="AF6" s="1158"/>
      <c r="AG6" s="1158" t="s">
        <v>2466</v>
      </c>
      <c r="AH6" s="1158"/>
      <c r="AI6" s="1158"/>
      <c r="AJ6" s="1158"/>
      <c r="AK6" s="1158" t="s">
        <v>2467</v>
      </c>
      <c r="AL6" s="1158"/>
      <c r="AM6" s="1158"/>
      <c r="AN6" s="641"/>
      <c r="AO6" s="1172"/>
      <c r="AP6" s="1172"/>
      <c r="AQ6" s="1172"/>
      <c r="AR6" s="1172"/>
      <c r="AS6" s="1172"/>
      <c r="AT6" s="1172"/>
      <c r="AU6" s="1172"/>
    </row>
    <row r="7" spans="1:47" s="343" customFormat="1" ht="83.25" customHeight="1" thickTop="1" thickBot="1" x14ac:dyDescent="0.75">
      <c r="A7" s="1166"/>
      <c r="B7" s="1171"/>
      <c r="C7" s="1064" t="s">
        <v>215</v>
      </c>
      <c r="D7" s="643"/>
      <c r="E7" s="642" t="s">
        <v>216</v>
      </c>
      <c r="F7" s="643"/>
      <c r="G7" s="642" t="s">
        <v>217</v>
      </c>
      <c r="H7" s="643"/>
      <c r="I7" s="642" t="s">
        <v>206</v>
      </c>
      <c r="J7" s="643"/>
      <c r="K7" s="642" t="s">
        <v>207</v>
      </c>
      <c r="L7" s="643"/>
      <c r="M7" s="642" t="s">
        <v>208</v>
      </c>
      <c r="N7" s="643"/>
      <c r="O7" s="642" t="s">
        <v>222</v>
      </c>
      <c r="P7" s="642" t="s">
        <v>215</v>
      </c>
      <c r="Q7" s="642" t="s">
        <v>220</v>
      </c>
      <c r="R7" s="642" t="s">
        <v>217</v>
      </c>
      <c r="S7" s="642" t="s">
        <v>206</v>
      </c>
      <c r="T7" s="642" t="s">
        <v>207</v>
      </c>
      <c r="U7" s="642" t="s">
        <v>208</v>
      </c>
      <c r="V7" s="642" t="s">
        <v>222</v>
      </c>
      <c r="W7" s="642" t="s">
        <v>219</v>
      </c>
      <c r="X7" s="642" t="s">
        <v>220</v>
      </c>
      <c r="Y7" s="642" t="s">
        <v>221</v>
      </c>
      <c r="Z7" s="642" t="s">
        <v>206</v>
      </c>
      <c r="AA7" s="642" t="s">
        <v>207</v>
      </c>
      <c r="AB7" s="642" t="s">
        <v>208</v>
      </c>
      <c r="AC7" s="1054" t="s">
        <v>222</v>
      </c>
      <c r="AD7" s="1071" t="s">
        <v>219</v>
      </c>
      <c r="AE7" s="1071" t="s">
        <v>220</v>
      </c>
      <c r="AF7" s="1071" t="s">
        <v>221</v>
      </c>
      <c r="AG7" s="1071" t="s">
        <v>206</v>
      </c>
      <c r="AH7" s="1071" t="s">
        <v>207</v>
      </c>
      <c r="AI7" s="1071" t="s">
        <v>208</v>
      </c>
      <c r="AJ7" s="1071" t="s">
        <v>222</v>
      </c>
      <c r="AK7" s="1071" t="s">
        <v>219</v>
      </c>
      <c r="AL7" s="1071" t="s">
        <v>220</v>
      </c>
      <c r="AM7" s="1071" t="s">
        <v>221</v>
      </c>
      <c r="AN7" s="639"/>
    </row>
    <row r="8" spans="1:47" s="480" customFormat="1" ht="24.75" customHeight="1" thickTop="1" thickBot="1" x14ac:dyDescent="0.65">
      <c r="A8" s="1060" t="s">
        <v>1599</v>
      </c>
      <c r="B8" s="1078" t="s">
        <v>411</v>
      </c>
      <c r="C8" s="1065">
        <v>15784138190</v>
      </c>
      <c r="D8" s="1028"/>
      <c r="E8" s="1004">
        <v>7271558876</v>
      </c>
      <c r="F8" s="1004"/>
      <c r="G8" s="1004">
        <f>C8+E8</f>
        <v>23055697066</v>
      </c>
      <c r="H8" s="1004"/>
      <c r="I8" s="1004">
        <v>21784038856</v>
      </c>
      <c r="J8" s="1028"/>
      <c r="K8" s="1004">
        <v>12071714187</v>
      </c>
      <c r="L8" s="1004"/>
      <c r="M8" s="1004">
        <v>0</v>
      </c>
      <c r="N8" s="1004"/>
      <c r="O8" s="1004">
        <f>I8+K8</f>
        <v>33855753043</v>
      </c>
      <c r="P8" s="1004">
        <f>I8+C8</f>
        <v>37568177046</v>
      </c>
      <c r="Q8" s="1004">
        <f>E8+K8</f>
        <v>19343273063</v>
      </c>
      <c r="R8" s="1004">
        <f>P8+Q8</f>
        <v>56911450109</v>
      </c>
      <c r="S8" s="1004">
        <v>49158759916</v>
      </c>
      <c r="T8" s="1004">
        <v>0</v>
      </c>
      <c r="U8" s="1004">
        <v>0</v>
      </c>
      <c r="V8" s="1004">
        <f t="shared" ref="V8:V15" si="0">S8+T8</f>
        <v>49158759916</v>
      </c>
      <c r="W8" s="1004">
        <f>S8+P8</f>
        <v>86726936962</v>
      </c>
      <c r="X8" s="1004">
        <f t="shared" ref="W8:X15" si="1">T8+Q8</f>
        <v>19343273063</v>
      </c>
      <c r="Y8" s="1004">
        <f t="shared" ref="Y8:Y15" si="2">W8+X8</f>
        <v>106070210025</v>
      </c>
      <c r="Z8" s="1004">
        <f>SUM('تراز 1399'!N536:N587)-'تراز 1399'!O579-'تراز 1399'!O582</f>
        <v>14627250450</v>
      </c>
      <c r="AA8" s="1004">
        <v>0</v>
      </c>
      <c r="AB8" s="1004">
        <v>0</v>
      </c>
      <c r="AC8" s="1055">
        <f>Z8+AA8-AB8</f>
        <v>14627250450</v>
      </c>
      <c r="AD8" s="1072">
        <f>Z8+W8</f>
        <v>101354187412</v>
      </c>
      <c r="AE8" s="1072">
        <f>AA8+X8</f>
        <v>19343273063</v>
      </c>
      <c r="AF8" s="1072">
        <f>AD8+AE8-AB8</f>
        <v>120697460475</v>
      </c>
      <c r="AG8" s="1072">
        <f>SUM('تراز 1400'!$M$595:$M$643)</f>
        <v>21562170613</v>
      </c>
      <c r="AH8" s="1072">
        <v>0</v>
      </c>
      <c r="AI8" s="1072">
        <v>0</v>
      </c>
      <c r="AJ8" s="1072">
        <f>AG8+AH8-AI8</f>
        <v>21562170613</v>
      </c>
      <c r="AK8" s="1072">
        <f>AG8+AD8</f>
        <v>122916358025</v>
      </c>
      <c r="AL8" s="1072">
        <f>AH8+AE8</f>
        <v>19343273063</v>
      </c>
      <c r="AM8" s="1072">
        <f>AK8+AL8-AI8</f>
        <v>142259631088</v>
      </c>
      <c r="AN8" s="645"/>
    </row>
    <row r="9" spans="1:47" s="480" customFormat="1" ht="24.75" customHeight="1" thickTop="1" thickBot="1" x14ac:dyDescent="0.65">
      <c r="A9" s="1060" t="s">
        <v>1601</v>
      </c>
      <c r="B9" s="1078" t="s">
        <v>412</v>
      </c>
      <c r="C9" s="1065">
        <v>0</v>
      </c>
      <c r="D9" s="1028"/>
      <c r="E9" s="1004">
        <v>1039798412</v>
      </c>
      <c r="F9" s="1004"/>
      <c r="G9" s="1004">
        <f>C9+E9</f>
        <v>1039798412</v>
      </c>
      <c r="H9" s="1004"/>
      <c r="I9" s="1004">
        <v>0</v>
      </c>
      <c r="J9" s="1028"/>
      <c r="K9" s="1004">
        <v>603603152</v>
      </c>
      <c r="L9" s="1004"/>
      <c r="M9" s="1004">
        <v>0</v>
      </c>
      <c r="N9" s="1004"/>
      <c r="O9" s="1004">
        <f>I9+K9</f>
        <v>603603152</v>
      </c>
      <c r="P9" s="1004">
        <v>0</v>
      </c>
      <c r="Q9" s="1004">
        <f>E9+K9</f>
        <v>1643401564</v>
      </c>
      <c r="R9" s="1004">
        <f>P9+Q9</f>
        <v>1643401564</v>
      </c>
      <c r="S9" s="1004">
        <v>0</v>
      </c>
      <c r="T9" s="1004">
        <v>3595475045</v>
      </c>
      <c r="U9" s="1004">
        <v>0</v>
      </c>
      <c r="V9" s="1004">
        <f t="shared" si="0"/>
        <v>3595475045</v>
      </c>
      <c r="W9" s="1004">
        <f t="shared" si="1"/>
        <v>0</v>
      </c>
      <c r="X9" s="1004">
        <f t="shared" si="1"/>
        <v>5238876609</v>
      </c>
      <c r="Y9" s="1004">
        <f t="shared" si="2"/>
        <v>5238876609</v>
      </c>
      <c r="Z9" s="1004">
        <v>0</v>
      </c>
      <c r="AA9" s="1004">
        <f>'تراز 1399'!L588+'تراز 1399'!L589+'تراز 1399'!L590+'تراز 1399'!L591+'تراز 1399'!L592+'تراز 1399'!L593-'تراز 1399'!M588-'تراز 1399'!M589-'تراز 1399'!M590-'تراز 1399'!M591-'تراز 1399'!M592-'تراز 1399'!M593</f>
        <v>5458208680</v>
      </c>
      <c r="AB9" s="1004">
        <v>0</v>
      </c>
      <c r="AC9" s="1055">
        <f>Z9+AA9-AB9</f>
        <v>5458208680</v>
      </c>
      <c r="AD9" s="1072">
        <f>Z9+W9</f>
        <v>0</v>
      </c>
      <c r="AE9" s="1072">
        <f>AA9+X9</f>
        <v>10697085289</v>
      </c>
      <c r="AF9" s="1072">
        <f>AD9+AE9-AB9</f>
        <v>10697085289</v>
      </c>
      <c r="AG9" s="1072">
        <v>0</v>
      </c>
      <c r="AH9" s="1072">
        <f>SUM('تراز 1400'!$M$644:$M$650)</f>
        <v>11256185232</v>
      </c>
      <c r="AI9" s="1072">
        <v>0</v>
      </c>
      <c r="AJ9" s="1072">
        <f>AG9+AH9-AI9</f>
        <v>11256185232</v>
      </c>
      <c r="AK9" s="1072">
        <f>AG9+AD9</f>
        <v>0</v>
      </c>
      <c r="AL9" s="1072">
        <f>AH9+AE9</f>
        <v>21953270521</v>
      </c>
      <c r="AM9" s="1072">
        <f>AK9+AL9-AI9</f>
        <v>21953270521</v>
      </c>
      <c r="AN9" s="645"/>
    </row>
    <row r="10" spans="1:47" s="480" customFormat="1" ht="12" customHeight="1" thickTop="1" thickBot="1" x14ac:dyDescent="0.65">
      <c r="A10" s="1162" t="s">
        <v>1600</v>
      </c>
      <c r="B10" s="1163" t="s">
        <v>413</v>
      </c>
      <c r="C10" s="1065">
        <v>108040293792</v>
      </c>
      <c r="D10" s="1028"/>
      <c r="E10" s="1004">
        <v>277161499</v>
      </c>
      <c r="F10" s="1004"/>
      <c r="G10" s="1004">
        <f>C10+E10</f>
        <v>108317455291</v>
      </c>
      <c r="H10" s="1004"/>
      <c r="I10" s="1004">
        <v>807109543</v>
      </c>
      <c r="J10" s="1028"/>
      <c r="K10" s="1004">
        <v>615737066</v>
      </c>
      <c r="L10" s="1004"/>
      <c r="M10" s="1004">
        <v>0</v>
      </c>
      <c r="N10" s="1004"/>
      <c r="O10" s="1004">
        <f>I10+K10</f>
        <v>1422846609</v>
      </c>
      <c r="P10" s="1004">
        <f>I10+C10</f>
        <v>108847403335</v>
      </c>
      <c r="Q10" s="1004">
        <f>E10+K10</f>
        <v>892898565</v>
      </c>
      <c r="R10" s="1004">
        <f>P10+Q10</f>
        <v>109740301900</v>
      </c>
      <c r="S10" s="1004">
        <v>3241960539</v>
      </c>
      <c r="T10" s="1004">
        <f>920629743+280371000+743504227+23812000+15445932-757578200+3580847</f>
        <v>1229765549</v>
      </c>
      <c r="U10" s="1004">
        <v>0</v>
      </c>
      <c r="V10" s="1004">
        <f t="shared" si="0"/>
        <v>4471726088</v>
      </c>
      <c r="W10" s="1004">
        <f t="shared" si="1"/>
        <v>112089363874</v>
      </c>
      <c r="X10" s="1004">
        <f t="shared" si="1"/>
        <v>2122664114</v>
      </c>
      <c r="Y10" s="1004">
        <f t="shared" si="2"/>
        <v>114212027988</v>
      </c>
      <c r="Z10" s="1154">
        <f>SUM('تراز 1399'!L594:L655)-'تراز 1399'!M641-'تراز 1399'!M638</f>
        <v>8656132674</v>
      </c>
      <c r="AA10" s="1154">
        <v>0</v>
      </c>
      <c r="AB10" s="1154">
        <v>0</v>
      </c>
      <c r="AC10" s="1164">
        <f>Z10+AA10-AB10</f>
        <v>8656132674</v>
      </c>
      <c r="AD10" s="1153">
        <f>W10+W11+Z10</f>
        <v>121021998690</v>
      </c>
      <c r="AE10" s="1153">
        <f>X10+X11+AA10</f>
        <v>4455382966</v>
      </c>
      <c r="AF10" s="1153">
        <f>AD10+AE10-AB10</f>
        <v>125477381656</v>
      </c>
      <c r="AG10" s="1153">
        <f>SUM('تراز 1400'!$M$651:$M$697)</f>
        <v>14754252796</v>
      </c>
      <c r="AH10" s="1153">
        <v>0</v>
      </c>
      <c r="AI10" s="1153">
        <v>0</v>
      </c>
      <c r="AJ10" s="1153">
        <f>AG10+AH10-AI10</f>
        <v>14754252796</v>
      </c>
      <c r="AK10" s="1153">
        <f>AD10+AD11+AG10</f>
        <v>135776251486</v>
      </c>
      <c r="AL10" s="1153">
        <f>AE10+AE11+AH10</f>
        <v>4455382966</v>
      </c>
      <c r="AM10" s="1153">
        <f>AK10+AL10-AI10</f>
        <v>140231634452</v>
      </c>
      <c r="AN10" s="645"/>
    </row>
    <row r="11" spans="1:47" s="480" customFormat="1" ht="9.75" customHeight="1" thickTop="1" thickBot="1" x14ac:dyDescent="0.65">
      <c r="A11" s="1162"/>
      <c r="B11" s="1163"/>
      <c r="C11" s="1065">
        <v>233022142</v>
      </c>
      <c r="D11" s="1028"/>
      <c r="E11" s="1004">
        <v>420876569</v>
      </c>
      <c r="F11" s="1004"/>
      <c r="G11" s="1004">
        <f>C11+E11</f>
        <v>653898711</v>
      </c>
      <c r="H11" s="1004"/>
      <c r="I11" s="1004">
        <v>43480000</v>
      </c>
      <c r="J11" s="1028"/>
      <c r="K11" s="1004">
        <v>21184229</v>
      </c>
      <c r="L11" s="1004"/>
      <c r="M11" s="1004">
        <v>0</v>
      </c>
      <c r="N11" s="1004"/>
      <c r="O11" s="1004">
        <f>I11+K11</f>
        <v>64664229</v>
      </c>
      <c r="P11" s="1004">
        <f>I11+C11</f>
        <v>276502142</v>
      </c>
      <c r="Q11" s="1004">
        <f>E11+K11</f>
        <v>442060798</v>
      </c>
      <c r="R11" s="1004">
        <f>P11+Q11</f>
        <v>718562940</v>
      </c>
      <c r="S11" s="1004">
        <v>0</v>
      </c>
      <c r="T11" s="1004">
        <f>1460987214+411220840+18450000</f>
        <v>1890658054</v>
      </c>
      <c r="U11" s="1004">
        <v>0</v>
      </c>
      <c r="V11" s="1004">
        <f t="shared" si="0"/>
        <v>1890658054</v>
      </c>
      <c r="W11" s="1004">
        <f t="shared" si="1"/>
        <v>276502142</v>
      </c>
      <c r="X11" s="1004">
        <f t="shared" si="1"/>
        <v>2332718852</v>
      </c>
      <c r="Y11" s="1004">
        <f t="shared" si="2"/>
        <v>2609220994</v>
      </c>
      <c r="Z11" s="1154"/>
      <c r="AA11" s="1154"/>
      <c r="AB11" s="1154"/>
      <c r="AC11" s="1164"/>
      <c r="AD11" s="1153"/>
      <c r="AE11" s="1153"/>
      <c r="AF11" s="1153"/>
      <c r="AG11" s="1153"/>
      <c r="AH11" s="1153"/>
      <c r="AI11" s="1153"/>
      <c r="AJ11" s="1153"/>
      <c r="AK11" s="1153"/>
      <c r="AL11" s="1153"/>
      <c r="AM11" s="1153"/>
      <c r="AN11" s="645"/>
    </row>
    <row r="12" spans="1:47" s="480" customFormat="1" ht="24.75" customHeight="1" thickTop="1" thickBot="1" x14ac:dyDescent="0.65">
      <c r="A12" s="1060" t="s">
        <v>2513</v>
      </c>
      <c r="B12" s="1078" t="s">
        <v>1852</v>
      </c>
      <c r="C12" s="1065">
        <v>180221570400</v>
      </c>
      <c r="D12" s="1028"/>
      <c r="E12" s="1004">
        <v>0</v>
      </c>
      <c r="F12" s="1028"/>
      <c r="G12" s="1004">
        <f t="shared" ref="G12:G20" si="3">C12+E12</f>
        <v>180221570400</v>
      </c>
      <c r="H12" s="1028"/>
      <c r="I12" s="1004">
        <v>2611166000</v>
      </c>
      <c r="J12" s="1028"/>
      <c r="K12" s="1004">
        <v>0</v>
      </c>
      <c r="L12" s="1028"/>
      <c r="M12" s="1004">
        <v>0</v>
      </c>
      <c r="N12" s="1028"/>
      <c r="O12" s="1004">
        <f>K12+I12</f>
        <v>2611166000</v>
      </c>
      <c r="P12" s="1004">
        <f t="shared" ref="P12:P20" si="4">I12+C12</f>
        <v>182832736400</v>
      </c>
      <c r="Q12" s="1004">
        <v>0</v>
      </c>
      <c r="R12" s="1004">
        <f t="shared" ref="R12:R20" si="5">P12+Q12</f>
        <v>182832736400</v>
      </c>
      <c r="S12" s="1004">
        <f>1160142738396+105302844335+30809346155+61089012844+18436874257+944224092073+8972660604+2766430201+19988732722+2233664771+1336673538+274660711469</f>
        <v>2629963781365</v>
      </c>
      <c r="T12" s="1004">
        <v>0</v>
      </c>
      <c r="U12" s="1004">
        <v>0</v>
      </c>
      <c r="V12" s="1004">
        <f t="shared" si="0"/>
        <v>2629963781365</v>
      </c>
      <c r="W12" s="1004">
        <f t="shared" si="1"/>
        <v>2812796517765</v>
      </c>
      <c r="X12" s="1004">
        <f t="shared" si="1"/>
        <v>0</v>
      </c>
      <c r="Y12" s="1004">
        <f t="shared" si="2"/>
        <v>2812796517765</v>
      </c>
      <c r="Z12" s="1004">
        <f>SUM('تراز 1399'!N656:N696)-Y12</f>
        <v>8100217196388</v>
      </c>
      <c r="AA12" s="1004">
        <v>0</v>
      </c>
      <c r="AB12" s="1004">
        <v>0</v>
      </c>
      <c r="AC12" s="1055">
        <f>Z12+AA12-AB12</f>
        <v>8100217196388</v>
      </c>
      <c r="AD12" s="1072">
        <f>Z12+W12</f>
        <v>10913013714153</v>
      </c>
      <c r="AE12" s="1072">
        <f>AA12+X12</f>
        <v>0</v>
      </c>
      <c r="AF12" s="1072">
        <f>AD12+AE12-AB12</f>
        <v>10913013714153</v>
      </c>
      <c r="AG12" s="1072">
        <f>SUM('تراز 1400'!$K$206:$K$228)-'تراز 1400'!L206-'تراز 1400'!L207-'تراز 1400'!L208-'تراز 1400'!L209-'تراز 1400'!L210-'تراز 1400'!L211-'تراز 1400'!L212-'تراز 1400'!L213-'تراز 1400'!L214-'تراز 1400'!L215-'تراز 1400'!L216-'تراز 1400'!L217-'تراز 1400'!L218-'تراز 1400'!L219-'تراز 1400'!L220-'تراز 1400'!L221-'تراز 1400'!L222-'تراز 1400'!L223-'تراز 1400'!L224-'تراز 1400'!L225-'تراز 1400'!L226-'تراز 1400'!L227-'تراز 1400'!L228+'تراز 1400'!M582</f>
        <v>21717521133802</v>
      </c>
      <c r="AH12" s="1072">
        <v>0</v>
      </c>
      <c r="AI12" s="1072">
        <v>0</v>
      </c>
      <c r="AJ12" s="1072">
        <f>AG12+AH12-AI12</f>
        <v>21717521133802</v>
      </c>
      <c r="AK12" s="1072">
        <f>AG12+AD12</f>
        <v>32630534847955</v>
      </c>
      <c r="AL12" s="1072">
        <f>AH12+AE12</f>
        <v>0</v>
      </c>
      <c r="AM12" s="1072">
        <f>AK12+AL12-AI12</f>
        <v>32630534847955</v>
      </c>
      <c r="AN12" s="645"/>
      <c r="AO12" s="648"/>
      <c r="AP12" s="648"/>
    </row>
    <row r="13" spans="1:47" s="480" customFormat="1" ht="24.75" customHeight="1" thickTop="1" thickBot="1" x14ac:dyDescent="0.65">
      <c r="A13" s="1060" t="s">
        <v>2514</v>
      </c>
      <c r="B13" s="1078" t="s">
        <v>2468</v>
      </c>
      <c r="C13" s="1065"/>
      <c r="D13" s="1028"/>
      <c r="E13" s="1004"/>
      <c r="F13" s="1028"/>
      <c r="G13" s="1004"/>
      <c r="H13" s="1028"/>
      <c r="I13" s="1004"/>
      <c r="J13" s="1028"/>
      <c r="K13" s="1004"/>
      <c r="L13" s="1028"/>
      <c r="M13" s="1004"/>
      <c r="N13" s="1028"/>
      <c r="O13" s="1004"/>
      <c r="P13" s="1004"/>
      <c r="Q13" s="1004"/>
      <c r="R13" s="1004"/>
      <c r="S13" s="1004"/>
      <c r="T13" s="1004"/>
      <c r="U13" s="1004"/>
      <c r="V13" s="1004"/>
      <c r="W13" s="1004"/>
      <c r="X13" s="1004"/>
      <c r="Y13" s="1004"/>
      <c r="Z13" s="1004"/>
      <c r="AA13" s="1004"/>
      <c r="AB13" s="1004"/>
      <c r="AC13" s="1055"/>
      <c r="AD13" s="1072">
        <v>0</v>
      </c>
      <c r="AE13" s="1072">
        <v>0</v>
      </c>
      <c r="AF13" s="1072">
        <f>AD13+AE13-AB13</f>
        <v>0</v>
      </c>
      <c r="AG13" s="1072">
        <f>SUM('تراز 1400'!$M$71:$M$76)</f>
        <v>15438674267727</v>
      </c>
      <c r="AH13" s="1072">
        <v>0</v>
      </c>
      <c r="AI13" s="1072">
        <v>0</v>
      </c>
      <c r="AJ13" s="1072">
        <f>AG13+AH13-AI13</f>
        <v>15438674267727</v>
      </c>
      <c r="AK13" s="1072">
        <f>AG13+AD13</f>
        <v>15438674267727</v>
      </c>
      <c r="AL13" s="1072">
        <f>AH13+AE13</f>
        <v>0</v>
      </c>
      <c r="AM13" s="1072">
        <f>AK13+AL13-AI13</f>
        <v>15438674267727</v>
      </c>
      <c r="AN13" s="645"/>
      <c r="AO13" s="648"/>
      <c r="AP13" s="648"/>
    </row>
    <row r="14" spans="1:47" s="480" customFormat="1" ht="9" customHeight="1" thickTop="1" thickBot="1" x14ac:dyDescent="0.65">
      <c r="A14" s="1162" t="s">
        <v>790</v>
      </c>
      <c r="B14" s="1163" t="s">
        <v>2469</v>
      </c>
      <c r="C14" s="1065">
        <v>2502643908</v>
      </c>
      <c r="D14" s="1028"/>
      <c r="E14" s="1004">
        <v>986147620</v>
      </c>
      <c r="F14" s="1004"/>
      <c r="G14" s="1004">
        <f>C14+E14</f>
        <v>3488791528</v>
      </c>
      <c r="H14" s="1004"/>
      <c r="I14" s="1004">
        <v>3303567932</v>
      </c>
      <c r="J14" s="1028"/>
      <c r="K14" s="1004">
        <v>1122691690</v>
      </c>
      <c r="L14" s="1004"/>
      <c r="M14" s="1004">
        <v>0</v>
      </c>
      <c r="N14" s="1004"/>
      <c r="O14" s="1004">
        <f>I14+K14</f>
        <v>4426259622</v>
      </c>
      <c r="P14" s="1004">
        <f>C14+I14</f>
        <v>5806211840</v>
      </c>
      <c r="Q14" s="1004">
        <f>E14+K14</f>
        <v>2108839310</v>
      </c>
      <c r="R14" s="1004">
        <f>P14+Q14</f>
        <v>7915051150</v>
      </c>
      <c r="S14" s="1004">
        <v>94499451348</v>
      </c>
      <c r="T14" s="1004">
        <f>916555990+132797000+39135000+14589650+2265000</f>
        <v>1105342640</v>
      </c>
      <c r="U14" s="1004">
        <v>0</v>
      </c>
      <c r="V14" s="1004">
        <f t="shared" si="0"/>
        <v>95604793988</v>
      </c>
      <c r="W14" s="1004">
        <f t="shared" si="1"/>
        <v>100305663188</v>
      </c>
      <c r="X14" s="1004">
        <f t="shared" si="1"/>
        <v>3214181950</v>
      </c>
      <c r="Y14" s="1004">
        <f t="shared" si="2"/>
        <v>103519845138</v>
      </c>
      <c r="Z14" s="1154">
        <f>'تراز 1399'!L697+'تراز 1399'!L698+'تراز 1399'!L699+'تراز 1399'!L700+'تراز 1399'!L701+'تراز 1399'!L702+'تراز 1399'!L703+'تراز 1399'!L704+'تراز 1399'!L705+'تراز 1399'!L722+'تراز 1399'!L723+'تراز 1399'!L724+'تراز 1399'!L725+'تراز 1399'!L726+'تراز 1399'!L727+'تراز 1399'!L730+'تراز 1399'!L731+'تراز 1399'!L732+'تراز 1399'!L733+'تراز 1399'!L734+'تراز 1399'!L735+'تراز 1399'!L736+'تراز 1399'!L737+'تراز 1399'!L738+'تراز 1399'!L739+'تراز 1399'!L740+'تراز 1399'!L741+'تراز 1399'!L743+'تراز 1399'!L744+'تراز 1399'!L748+'تراز 1399'!L749+'تراز 1399'!L750+'تراز 1399'!L751+'تراز 1399'!L752+'تراز 1399'!L753+'تراز 1399'!L754+'تراز 1399'!L755+'تراز 1399'!L756-'تراز 1399'!M734-'تراز 1399'!M741</f>
        <v>214862914857</v>
      </c>
      <c r="AA14" s="1154">
        <v>0</v>
      </c>
      <c r="AB14" s="1154">
        <v>-141422954</v>
      </c>
      <c r="AC14" s="1164">
        <f>Z14+AA14+AB14</f>
        <v>214721491903</v>
      </c>
      <c r="AD14" s="1153">
        <f>Z14+W14+W16+W15</f>
        <v>337919694111</v>
      </c>
      <c r="AE14" s="1153">
        <f>X14+AA14+X15+X16</f>
        <v>3214181950</v>
      </c>
      <c r="AF14" s="1153">
        <f>AD14+AE14-AB14</f>
        <v>341275299015</v>
      </c>
      <c r="AG14" s="1153">
        <f>SUM('تراز 1400'!$M$698:$M$701,'تراز 1400'!$M$723:$M$724,'تراز 1400'!$M$728:$M$737,'تراز 1400'!$M$739:$M$746,'تراز 1400'!$M$750)</f>
        <v>407808105257</v>
      </c>
      <c r="AH14" s="1153">
        <v>0</v>
      </c>
      <c r="AI14" s="1153">
        <v>0</v>
      </c>
      <c r="AJ14" s="1153">
        <f>AG14+AH14+AI14</f>
        <v>407808105257</v>
      </c>
      <c r="AK14" s="1153">
        <f>AG14+AD14+AD16+AD15</f>
        <v>745727799368</v>
      </c>
      <c r="AL14" s="1153">
        <f>AE14+AH14+AE15+AE16</f>
        <v>3214181950</v>
      </c>
      <c r="AM14" s="1153">
        <f>AK14+AL14-AI14</f>
        <v>748941981318</v>
      </c>
      <c r="AN14" s="645"/>
      <c r="AO14" s="648">
        <v>408673198778</v>
      </c>
      <c r="AP14" s="648"/>
    </row>
    <row r="15" spans="1:47" s="480" customFormat="1" ht="9" customHeight="1" thickTop="1" thickBot="1" x14ac:dyDescent="0.65">
      <c r="A15" s="1162"/>
      <c r="B15" s="1163"/>
      <c r="C15" s="1065">
        <v>0</v>
      </c>
      <c r="D15" s="1028"/>
      <c r="E15" s="1004">
        <v>0</v>
      </c>
      <c r="F15" s="1004"/>
      <c r="G15" s="1004">
        <v>0</v>
      </c>
      <c r="H15" s="1004"/>
      <c r="I15" s="1004">
        <v>3171249736</v>
      </c>
      <c r="J15" s="1028"/>
      <c r="K15" s="1004">
        <v>0</v>
      </c>
      <c r="L15" s="1004"/>
      <c r="M15" s="1004">
        <v>0</v>
      </c>
      <c r="N15" s="1004"/>
      <c r="O15" s="1004">
        <f>I15+K15</f>
        <v>3171249736</v>
      </c>
      <c r="P15" s="1004">
        <f>I15+C15</f>
        <v>3171249736</v>
      </c>
      <c r="Q15" s="1004">
        <v>0</v>
      </c>
      <c r="R15" s="1004">
        <f>P15+Q15</f>
        <v>3171249736</v>
      </c>
      <c r="S15" s="1004">
        <v>5267209580</v>
      </c>
      <c r="T15" s="1004">
        <v>0</v>
      </c>
      <c r="U15" s="1004">
        <v>0</v>
      </c>
      <c r="V15" s="1004">
        <f t="shared" si="0"/>
        <v>5267209580</v>
      </c>
      <c r="W15" s="1004">
        <f t="shared" si="1"/>
        <v>8438459316</v>
      </c>
      <c r="X15" s="1004">
        <f t="shared" si="1"/>
        <v>0</v>
      </c>
      <c r="Y15" s="1004">
        <f t="shared" si="2"/>
        <v>8438459316</v>
      </c>
      <c r="Z15" s="1154"/>
      <c r="AA15" s="1154"/>
      <c r="AB15" s="1154"/>
      <c r="AC15" s="1164"/>
      <c r="AD15" s="1153"/>
      <c r="AE15" s="1153"/>
      <c r="AF15" s="1153"/>
      <c r="AG15" s="1153"/>
      <c r="AH15" s="1153"/>
      <c r="AI15" s="1153"/>
      <c r="AJ15" s="1153"/>
      <c r="AK15" s="1153"/>
      <c r="AL15" s="1153"/>
      <c r="AM15" s="1153"/>
      <c r="AN15" s="645"/>
      <c r="AO15" s="480">
        <v>1534742466606</v>
      </c>
    </row>
    <row r="16" spans="1:47" s="480" customFormat="1" ht="9" customHeight="1" thickTop="1" thickBot="1" x14ac:dyDescent="0.65">
      <c r="A16" s="1162"/>
      <c r="B16" s="1163"/>
      <c r="C16" s="1065">
        <v>14312656750</v>
      </c>
      <c r="D16" s="1028"/>
      <c r="E16" s="1004">
        <v>0</v>
      </c>
      <c r="F16" s="1028"/>
      <c r="G16" s="1004">
        <f t="shared" si="3"/>
        <v>14312656750</v>
      </c>
      <c r="H16" s="1004"/>
      <c r="I16" s="1004">
        <v>0</v>
      </c>
      <c r="J16" s="1028"/>
      <c r="K16" s="1004">
        <v>0</v>
      </c>
      <c r="L16" s="1028"/>
      <c r="M16" s="1004">
        <v>0</v>
      </c>
      <c r="N16" s="1028"/>
      <c r="O16" s="1004">
        <f>K16+I16</f>
        <v>0</v>
      </c>
      <c r="P16" s="1004">
        <f t="shared" si="4"/>
        <v>14312656750</v>
      </c>
      <c r="Q16" s="1004">
        <v>0</v>
      </c>
      <c r="R16" s="1004">
        <f t="shared" si="5"/>
        <v>14312656750</v>
      </c>
      <c r="S16" s="1004">
        <v>0</v>
      </c>
      <c r="T16" s="1004">
        <v>0</v>
      </c>
      <c r="U16" s="1004">
        <v>0</v>
      </c>
      <c r="V16" s="1004">
        <f t="shared" ref="V16:V20" si="6">S16+T16</f>
        <v>0</v>
      </c>
      <c r="W16" s="1004">
        <f t="shared" ref="W16:W20" si="7">S16+P16</f>
        <v>14312656750</v>
      </c>
      <c r="X16" s="1004">
        <f t="shared" ref="X16:X20" si="8">T16+Q16</f>
        <v>0</v>
      </c>
      <c r="Y16" s="1004">
        <f t="shared" ref="Y16:Y20" si="9">W16+X16</f>
        <v>14312656750</v>
      </c>
      <c r="Z16" s="1154"/>
      <c r="AA16" s="1154"/>
      <c r="AB16" s="1154"/>
      <c r="AC16" s="1164"/>
      <c r="AD16" s="1153"/>
      <c r="AE16" s="1153"/>
      <c r="AF16" s="1153"/>
      <c r="AG16" s="1153"/>
      <c r="AH16" s="1153"/>
      <c r="AI16" s="1153"/>
      <c r="AJ16" s="1153"/>
      <c r="AK16" s="1153"/>
      <c r="AL16" s="1153"/>
      <c r="AM16" s="1153"/>
      <c r="AN16" s="645"/>
      <c r="AO16" s="480">
        <v>5370971732671</v>
      </c>
      <c r="AP16" s="648"/>
    </row>
    <row r="17" spans="1:42" s="480" customFormat="1" ht="12" customHeight="1" thickTop="1" thickBot="1" x14ac:dyDescent="0.65">
      <c r="A17" s="1162" t="s">
        <v>1602</v>
      </c>
      <c r="B17" s="1163" t="s">
        <v>2470</v>
      </c>
      <c r="C17" s="1065">
        <v>49589542198</v>
      </c>
      <c r="D17" s="1028"/>
      <c r="E17" s="1004">
        <v>0</v>
      </c>
      <c r="F17" s="1004"/>
      <c r="G17" s="1004">
        <f t="shared" si="3"/>
        <v>49589542198</v>
      </c>
      <c r="H17" s="1004"/>
      <c r="I17" s="1004">
        <v>406972543699</v>
      </c>
      <c r="J17" s="1028"/>
      <c r="K17" s="1004">
        <v>0</v>
      </c>
      <c r="L17" s="1028"/>
      <c r="M17" s="1004">
        <v>0</v>
      </c>
      <c r="N17" s="1004"/>
      <c r="O17" s="1004">
        <f t="shared" ref="O17:O20" si="10">I17+K17</f>
        <v>406972543699</v>
      </c>
      <c r="P17" s="1004">
        <f t="shared" si="4"/>
        <v>456562085897</v>
      </c>
      <c r="Q17" s="1004">
        <v>0</v>
      </c>
      <c r="R17" s="1004">
        <f t="shared" si="5"/>
        <v>456562085897</v>
      </c>
      <c r="S17" s="1004">
        <f>1038009608388-500000000000</f>
        <v>538009608388</v>
      </c>
      <c r="T17" s="1004">
        <v>0</v>
      </c>
      <c r="U17" s="1004">
        <v>0</v>
      </c>
      <c r="V17" s="1004">
        <f t="shared" si="6"/>
        <v>538009608388</v>
      </c>
      <c r="W17" s="1004">
        <f t="shared" si="7"/>
        <v>994571694285</v>
      </c>
      <c r="X17" s="1004">
        <f t="shared" si="8"/>
        <v>0</v>
      </c>
      <c r="Y17" s="1004">
        <f t="shared" si="9"/>
        <v>994571694285</v>
      </c>
      <c r="Z17" s="1154">
        <f>'تراز 1399'!L706+'تراز 1399'!L707+'تراز 1399'!L708-'تراز 1399'!M708+'تراز 1399'!L709+'تراز 1399'!L710+'تراز 1399'!L711+'تراز 1399'!L712+'تراز 1399'!L713+'تراز 1399'!L714+'تراز 1399'!L715+'تراز 1399'!L716-'تراز 1399'!M716+'تراز 1399'!L717+'تراز 1399'!L718+'تراز 1399'!L719+'تراز 1399'!L720+'تراز 1399'!L721+'تراز 1399'!L728+'تراز 1399'!L729+'تراز 1399'!L742+'تراز 1399'!L745+'تراز 1399'!L746+'تراز 1399'!L747</f>
        <v>904558779208</v>
      </c>
      <c r="AA17" s="1154">
        <v>0</v>
      </c>
      <c r="AB17" s="1154">
        <v>0</v>
      </c>
      <c r="AC17" s="1164">
        <f>+Z17+AA17-AB17</f>
        <v>904558779208</v>
      </c>
      <c r="AD17" s="1153">
        <f>W18+W17+Z17</f>
        <v>1902214728564</v>
      </c>
      <c r="AE17" s="1153">
        <f>X18+X17+AA17</f>
        <v>40000000</v>
      </c>
      <c r="AF17" s="1153">
        <f>AD17+AE17-AB17</f>
        <v>1902254728564</v>
      </c>
      <c r="AG17" s="1153">
        <f>SUM('تراز 1400'!$M$702:$M$722,'تراز 1400'!$M$725:$M$727,'تراز 1400'!$M$738,'تراز 1400'!$M$747:$M$749)</f>
        <v>2322609151427</v>
      </c>
      <c r="AH17" s="1153">
        <v>0</v>
      </c>
      <c r="AI17" s="1153">
        <v>0</v>
      </c>
      <c r="AJ17" s="1153">
        <f>+AG17+AH17-AI17</f>
        <v>2322609151427</v>
      </c>
      <c r="AK17" s="1153">
        <f>AD18+AD17+AG17</f>
        <v>4224823879991</v>
      </c>
      <c r="AL17" s="1153">
        <f>AE18+AE17+AH17</f>
        <v>40000000</v>
      </c>
      <c r="AM17" s="1153">
        <f>AK17+AL17-AI17</f>
        <v>4224863879991</v>
      </c>
      <c r="AN17" s="645"/>
      <c r="AO17" s="480">
        <v>5608669816456</v>
      </c>
      <c r="AP17" s="648"/>
    </row>
    <row r="18" spans="1:42" s="480" customFormat="1" ht="12" customHeight="1" thickTop="1" thickBot="1" x14ac:dyDescent="0.65">
      <c r="A18" s="1162"/>
      <c r="B18" s="1163"/>
      <c r="C18" s="1065">
        <v>2552805071</v>
      </c>
      <c r="D18" s="1028"/>
      <c r="E18" s="1004">
        <v>40000000</v>
      </c>
      <c r="F18" s="1004"/>
      <c r="G18" s="1004">
        <f t="shared" si="3"/>
        <v>2592805071</v>
      </c>
      <c r="H18" s="1004"/>
      <c r="I18" s="1004">
        <v>531450000</v>
      </c>
      <c r="J18" s="1028"/>
      <c r="K18" s="1004">
        <v>0</v>
      </c>
      <c r="L18" s="1004"/>
      <c r="M18" s="1004">
        <v>0</v>
      </c>
      <c r="N18" s="1004"/>
      <c r="O18" s="1004">
        <f t="shared" si="10"/>
        <v>531450000</v>
      </c>
      <c r="P18" s="1004">
        <f t="shared" si="4"/>
        <v>3084255071</v>
      </c>
      <c r="Q18" s="1004">
        <f>E18+K18</f>
        <v>40000000</v>
      </c>
      <c r="R18" s="1004">
        <f t="shared" si="5"/>
        <v>3124255071</v>
      </c>
      <c r="S18" s="1004">
        <v>0</v>
      </c>
      <c r="T18" s="1004">
        <v>0</v>
      </c>
      <c r="U18" s="1004">
        <v>0</v>
      </c>
      <c r="V18" s="1004">
        <f t="shared" si="6"/>
        <v>0</v>
      </c>
      <c r="W18" s="1004">
        <f t="shared" si="7"/>
        <v>3084255071</v>
      </c>
      <c r="X18" s="1004">
        <f t="shared" si="8"/>
        <v>40000000</v>
      </c>
      <c r="Y18" s="1004">
        <f t="shared" si="9"/>
        <v>3124255071</v>
      </c>
      <c r="Z18" s="1154"/>
      <c r="AA18" s="1154"/>
      <c r="AB18" s="1154"/>
      <c r="AC18" s="1164"/>
      <c r="AD18" s="1153"/>
      <c r="AE18" s="1153"/>
      <c r="AF18" s="1153"/>
      <c r="AG18" s="1153"/>
      <c r="AH18" s="1153"/>
      <c r="AI18" s="1153"/>
      <c r="AJ18" s="1153"/>
      <c r="AK18" s="1153"/>
      <c r="AL18" s="1153"/>
      <c r="AM18" s="1153"/>
      <c r="AN18" s="645"/>
      <c r="AO18" s="480">
        <v>7233957349539</v>
      </c>
    </row>
    <row r="19" spans="1:42" s="480" customFormat="1" ht="23.25" customHeight="1" thickTop="1" thickBot="1" x14ac:dyDescent="0.65">
      <c r="A19" s="1060" t="s">
        <v>1598</v>
      </c>
      <c r="B19" s="1078" t="s">
        <v>2471</v>
      </c>
      <c r="C19" s="1065">
        <v>0</v>
      </c>
      <c r="D19" s="1028"/>
      <c r="E19" s="1004">
        <v>0</v>
      </c>
      <c r="F19" s="1004"/>
      <c r="G19" s="1004">
        <v>0</v>
      </c>
      <c r="H19" s="1004"/>
      <c r="I19" s="1004">
        <v>52248317314</v>
      </c>
      <c r="J19" s="1028"/>
      <c r="K19" s="1004">
        <v>0</v>
      </c>
      <c r="L19" s="1004"/>
      <c r="M19" s="1004">
        <v>0</v>
      </c>
      <c r="N19" s="1004"/>
      <c r="O19" s="1004">
        <f>I19+K19</f>
        <v>52248317314</v>
      </c>
      <c r="P19" s="1004">
        <f>I19+C19</f>
        <v>52248317314</v>
      </c>
      <c r="Q19" s="1004">
        <v>0</v>
      </c>
      <c r="R19" s="1004">
        <f>P19+Q19</f>
        <v>52248317314</v>
      </c>
      <c r="S19" s="1004">
        <v>53391426191</v>
      </c>
      <c r="T19" s="1004">
        <v>0</v>
      </c>
      <c r="U19" s="1004">
        <v>0</v>
      </c>
      <c r="V19" s="1004">
        <f>S19+T19</f>
        <v>53391426191</v>
      </c>
      <c r="W19" s="1004">
        <f>S19+P19</f>
        <v>105639743505</v>
      </c>
      <c r="X19" s="1004">
        <f>T19+Q19</f>
        <v>0</v>
      </c>
      <c r="Y19" s="1004">
        <f>W19+X19</f>
        <v>105639743505</v>
      </c>
      <c r="Z19" s="1004">
        <f>SUM('تراز 1399'!L757:L766)-'تراز 1399'!M764</f>
        <v>551603813770</v>
      </c>
      <c r="AA19" s="1004">
        <v>0</v>
      </c>
      <c r="AB19" s="1004">
        <v>0</v>
      </c>
      <c r="AC19" s="1055">
        <f>Z19+AA19-AB19</f>
        <v>551603813770</v>
      </c>
      <c r="AD19" s="1072">
        <f>Z19+W19</f>
        <v>657243557275</v>
      </c>
      <c r="AE19" s="1072">
        <f>AA19+X19</f>
        <v>0</v>
      </c>
      <c r="AF19" s="1072">
        <f>AD19+AE19-AB19</f>
        <v>657243557275</v>
      </c>
      <c r="AG19" s="1072">
        <f>SUM('تراز 1400'!$M$751:$M$755)</f>
        <v>2371390548113</v>
      </c>
      <c r="AH19" s="1072">
        <v>0</v>
      </c>
      <c r="AI19" s="1072">
        <v>0</v>
      </c>
      <c r="AJ19" s="1072">
        <f>AG19+AH19-AI19</f>
        <v>2371390548113</v>
      </c>
      <c r="AK19" s="1072">
        <f>AG19+AD19</f>
        <v>3028634105388</v>
      </c>
      <c r="AL19" s="1072">
        <f>AH19+AE19</f>
        <v>0</v>
      </c>
      <c r="AM19" s="1072">
        <f>AK19+AL19-AI19</f>
        <v>3028634105388</v>
      </c>
      <c r="AN19" s="645"/>
      <c r="AO19" s="480">
        <v>119393832657</v>
      </c>
    </row>
    <row r="20" spans="1:42" s="480" customFormat="1" ht="23.25" customHeight="1" thickTop="1" thickBot="1" x14ac:dyDescent="0.65">
      <c r="A20" s="1060" t="s">
        <v>1603</v>
      </c>
      <c r="B20" s="1078" t="s">
        <v>2472</v>
      </c>
      <c r="C20" s="1065">
        <v>0</v>
      </c>
      <c r="D20" s="1028"/>
      <c r="E20" s="1004">
        <v>0</v>
      </c>
      <c r="F20" s="1004"/>
      <c r="G20" s="1004">
        <f t="shared" si="3"/>
        <v>0</v>
      </c>
      <c r="H20" s="1004"/>
      <c r="I20" s="1004">
        <v>0</v>
      </c>
      <c r="J20" s="1028"/>
      <c r="K20" s="1004">
        <v>0</v>
      </c>
      <c r="L20" s="1004"/>
      <c r="M20" s="1004">
        <v>0</v>
      </c>
      <c r="N20" s="1004"/>
      <c r="O20" s="1004">
        <f t="shared" si="10"/>
        <v>0</v>
      </c>
      <c r="P20" s="1004">
        <f t="shared" si="4"/>
        <v>0</v>
      </c>
      <c r="Q20" s="1004">
        <f>E20+K20</f>
        <v>0</v>
      </c>
      <c r="R20" s="1004">
        <f t="shared" si="5"/>
        <v>0</v>
      </c>
      <c r="S20" s="1004">
        <v>0</v>
      </c>
      <c r="T20" s="1004">
        <v>0</v>
      </c>
      <c r="U20" s="1004">
        <v>0</v>
      </c>
      <c r="V20" s="1004">
        <f t="shared" si="6"/>
        <v>0</v>
      </c>
      <c r="W20" s="1004">
        <f t="shared" si="7"/>
        <v>0</v>
      </c>
      <c r="X20" s="1004">
        <f t="shared" si="8"/>
        <v>0</v>
      </c>
      <c r="Y20" s="1004">
        <f t="shared" si="9"/>
        <v>0</v>
      </c>
      <c r="Z20" s="1004">
        <v>0</v>
      </c>
      <c r="AA20" s="1004">
        <f>'تراز 1399'!L767+'تراز 1399'!L768+'تراز 1399'!L769+'تراز 1399'!L770</f>
        <v>675226475</v>
      </c>
      <c r="AB20" s="1004">
        <v>0</v>
      </c>
      <c r="AC20" s="1055">
        <f t="shared" ref="AC20" si="11">Z20+AA20-AB20</f>
        <v>675226475</v>
      </c>
      <c r="AD20" s="1072">
        <f t="shared" ref="AD20" si="12">Z20+W20</f>
        <v>0</v>
      </c>
      <c r="AE20" s="1072">
        <f t="shared" ref="AE20" si="13">AA20+X20</f>
        <v>675226475</v>
      </c>
      <c r="AF20" s="1072">
        <f>AD20+AE20-AB20</f>
        <v>675226475</v>
      </c>
      <c r="AG20" s="1072">
        <v>0</v>
      </c>
      <c r="AH20" s="1072">
        <f>SUM('تراز 1400'!$M$756:$M$759)</f>
        <v>16518572750</v>
      </c>
      <c r="AI20" s="1072">
        <v>0</v>
      </c>
      <c r="AJ20" s="1072">
        <f t="shared" ref="AJ20" si="14">AG20+AH20-AI20</f>
        <v>16518572750</v>
      </c>
      <c r="AK20" s="1072">
        <f t="shared" ref="AK20" si="15">AG20+AD20</f>
        <v>0</v>
      </c>
      <c r="AL20" s="1072">
        <f t="shared" ref="AL20" si="16">AH20+AE20</f>
        <v>17193799225</v>
      </c>
      <c r="AM20" s="1072">
        <f>AK20+AL20-AI20</f>
        <v>17193799225</v>
      </c>
      <c r="AN20" s="645"/>
      <c r="AO20" s="480">
        <f>SUM(AO14:AO19)</f>
        <v>20276408396707</v>
      </c>
    </row>
    <row r="21" spans="1:42" s="1047" customFormat="1" ht="27.75" customHeight="1" thickTop="1" thickBot="1" x14ac:dyDescent="0.75">
      <c r="A21" s="1061" t="s">
        <v>209</v>
      </c>
      <c r="B21" s="1079"/>
      <c r="C21" s="1066">
        <f>SUM(C8:C20)</f>
        <v>373236672451</v>
      </c>
      <c r="D21" s="1045"/>
      <c r="E21" s="1044">
        <f>SUM(E8:E20)</f>
        <v>10035542976</v>
      </c>
      <c r="F21" s="1044"/>
      <c r="G21" s="1044">
        <f>SUM(G8:G20)</f>
        <v>383272215427</v>
      </c>
      <c r="H21" s="1044"/>
      <c r="I21" s="1044">
        <f>SUM(I8:I20)</f>
        <v>491472923080</v>
      </c>
      <c r="J21" s="1045"/>
      <c r="K21" s="1044">
        <f>SUM(K8:K20)</f>
        <v>14434930324</v>
      </c>
      <c r="L21" s="1044"/>
      <c r="M21" s="1044">
        <f>SUM(M8:M20)</f>
        <v>0</v>
      </c>
      <c r="N21" s="1044"/>
      <c r="O21" s="1044">
        <f t="shared" ref="O21:AF21" si="17">SUM(O8:O20)</f>
        <v>505907853404</v>
      </c>
      <c r="P21" s="1044">
        <f t="shared" si="17"/>
        <v>864709595531</v>
      </c>
      <c r="Q21" s="1044">
        <f t="shared" si="17"/>
        <v>24470473300</v>
      </c>
      <c r="R21" s="1044">
        <f t="shared" si="17"/>
        <v>889180068831</v>
      </c>
      <c r="S21" s="1044">
        <f t="shared" si="17"/>
        <v>3373532197327</v>
      </c>
      <c r="T21" s="1044">
        <f t="shared" si="17"/>
        <v>7821241288</v>
      </c>
      <c r="U21" s="1044">
        <f t="shared" si="17"/>
        <v>0</v>
      </c>
      <c r="V21" s="1044">
        <f t="shared" si="17"/>
        <v>3381353438615</v>
      </c>
      <c r="W21" s="1044">
        <f t="shared" si="17"/>
        <v>4238241792858</v>
      </c>
      <c r="X21" s="1044">
        <f t="shared" si="17"/>
        <v>32291714588</v>
      </c>
      <c r="Y21" s="1044">
        <f t="shared" si="17"/>
        <v>4270533507446</v>
      </c>
      <c r="Z21" s="1044">
        <f t="shared" si="17"/>
        <v>9794526087347</v>
      </c>
      <c r="AA21" s="1044">
        <f t="shared" si="17"/>
        <v>6133435155</v>
      </c>
      <c r="AB21" s="1044">
        <f t="shared" si="17"/>
        <v>-141422954</v>
      </c>
      <c r="AC21" s="1056">
        <f>SUM(AC8:AC20)</f>
        <v>9800518099548</v>
      </c>
      <c r="AD21" s="1073">
        <f t="shared" si="17"/>
        <v>14032767880205</v>
      </c>
      <c r="AE21" s="1073">
        <f t="shared" si="17"/>
        <v>38425149743</v>
      </c>
      <c r="AF21" s="1073">
        <f t="shared" si="17"/>
        <v>14071334452902</v>
      </c>
      <c r="AG21" s="1073">
        <f t="shared" ref="AG21:AI21" si="18">SUM(AG8:AG20)</f>
        <v>42294319629735</v>
      </c>
      <c r="AH21" s="1073">
        <f t="shared" si="18"/>
        <v>27774757982</v>
      </c>
      <c r="AI21" s="1073">
        <f t="shared" si="18"/>
        <v>0</v>
      </c>
      <c r="AJ21" s="1073">
        <f>SUM(AJ8:AJ20)</f>
        <v>42322094387717</v>
      </c>
      <c r="AK21" s="1073">
        <f t="shared" ref="AK21:AM21" si="19">SUM(AK8:AK20)</f>
        <v>56327087509940</v>
      </c>
      <c r="AL21" s="1073">
        <f t="shared" si="19"/>
        <v>66199907725</v>
      </c>
      <c r="AM21" s="1073">
        <f t="shared" si="19"/>
        <v>56393287417665</v>
      </c>
      <c r="AN21" s="1046"/>
      <c r="AO21" s="1047">
        <f>AO20-AG12</f>
        <v>-1441112737095</v>
      </c>
    </row>
    <row r="22" spans="1:42" s="250" customFormat="1" ht="25.5" customHeight="1" thickTop="1" thickBot="1" x14ac:dyDescent="0.65">
      <c r="A22" s="1062" t="s">
        <v>211</v>
      </c>
      <c r="B22" s="1078"/>
      <c r="C22" s="1067"/>
      <c r="D22" s="643"/>
      <c r="E22" s="644"/>
      <c r="F22" s="644"/>
      <c r="G22" s="646"/>
      <c r="H22" s="646"/>
      <c r="I22" s="649"/>
      <c r="J22" s="643"/>
      <c r="K22" s="644"/>
      <c r="L22" s="649"/>
      <c r="M22" s="644">
        <v>0</v>
      </c>
      <c r="N22" s="644"/>
      <c r="O22" s="646"/>
      <c r="P22" s="646"/>
      <c r="Q22" s="644"/>
      <c r="R22" s="646"/>
      <c r="S22" s="646"/>
      <c r="T22" s="644"/>
      <c r="U22" s="644"/>
      <c r="V22" s="646"/>
      <c r="W22" s="646"/>
      <c r="X22" s="644"/>
      <c r="Y22" s="646"/>
      <c r="Z22" s="646"/>
      <c r="AA22" s="644"/>
      <c r="AB22" s="644"/>
      <c r="AC22" s="1057"/>
      <c r="AD22" s="1074"/>
      <c r="AE22" s="1072"/>
      <c r="AF22" s="1074"/>
      <c r="AG22" s="1074"/>
      <c r="AH22" s="1072"/>
      <c r="AI22" s="1072"/>
      <c r="AJ22" s="1074"/>
      <c r="AK22" s="1074"/>
      <c r="AL22" s="1072"/>
      <c r="AM22" s="1074"/>
      <c r="AN22" s="650"/>
    </row>
    <row r="23" spans="1:42" s="250" customFormat="1" ht="44.25" customHeight="1" thickTop="1" thickBot="1" x14ac:dyDescent="0.65">
      <c r="A23" s="1062" t="s">
        <v>1604</v>
      </c>
      <c r="B23" s="1078" t="s">
        <v>2473</v>
      </c>
      <c r="C23" s="1068">
        <v>-14738953079</v>
      </c>
      <c r="D23" s="643"/>
      <c r="E23" s="644">
        <v>0</v>
      </c>
      <c r="F23" s="644"/>
      <c r="G23" s="307">
        <v>-14738953079</v>
      </c>
      <c r="H23" s="646"/>
      <c r="I23" s="307">
        <v>-10861509720</v>
      </c>
      <c r="J23" s="643"/>
      <c r="K23" s="644">
        <v>0</v>
      </c>
      <c r="L23" s="644"/>
      <c r="M23" s="644">
        <v>0</v>
      </c>
      <c r="N23" s="644"/>
      <c r="O23" s="307">
        <f>I23-K23</f>
        <v>-10861509720</v>
      </c>
      <c r="P23" s="307">
        <f>G23+I23</f>
        <v>-25600462799</v>
      </c>
      <c r="Q23" s="644">
        <v>0</v>
      </c>
      <c r="R23" s="307">
        <v>-25600462799</v>
      </c>
      <c r="S23" s="307">
        <v>-14787984209</v>
      </c>
      <c r="T23" s="644">
        <v>0</v>
      </c>
      <c r="U23" s="644">
        <v>0</v>
      </c>
      <c r="V23" s="307">
        <f>S23+T23</f>
        <v>-14787984209</v>
      </c>
      <c r="W23" s="307">
        <f>V23+R23</f>
        <v>-40388447008</v>
      </c>
      <c r="X23" s="644">
        <v>0</v>
      </c>
      <c r="Y23" s="307">
        <f>W23+X23</f>
        <v>-40388447008</v>
      </c>
      <c r="Z23" s="307">
        <f>-'تراز 1399'!M525-'تراز 1399'!M526-'تراز 1399'!M527-'تراز 1399'!M528-'تراز 1399'!M529-'تراز 1399'!M530-'تراز 1399'!M531-'تراز 1399'!M532-'تراز 1399'!M533-'تراز 1399'!M534</f>
        <v>-20239301928</v>
      </c>
      <c r="AA23" s="644">
        <v>0</v>
      </c>
      <c r="AB23" s="644">
        <v>0</v>
      </c>
      <c r="AC23" s="1058">
        <f>Z23+AA23</f>
        <v>-20239301928</v>
      </c>
      <c r="AD23" s="1075">
        <f>Y23+Z23</f>
        <v>-60627748936</v>
      </c>
      <c r="AE23" s="1072">
        <v>0</v>
      </c>
      <c r="AF23" s="1075">
        <f>AD23+AE23</f>
        <v>-60627748936</v>
      </c>
      <c r="AG23" s="1075">
        <f>-SUM('تراز 1400'!$L$583:$L$593)</f>
        <v>-23886508451</v>
      </c>
      <c r="AH23" s="1072">
        <v>0</v>
      </c>
      <c r="AI23" s="1072">
        <v>0</v>
      </c>
      <c r="AJ23" s="1075">
        <f>AG23+AH23</f>
        <v>-23886508451</v>
      </c>
      <c r="AK23" s="1075">
        <f>AF23+AG23</f>
        <v>-84514257387</v>
      </c>
      <c r="AL23" s="1072">
        <v>0</v>
      </c>
      <c r="AM23" s="1075">
        <f>AK23+AL23</f>
        <v>-84514257387</v>
      </c>
      <c r="AN23" s="650"/>
    </row>
    <row r="24" spans="1:42" s="250" customFormat="1" ht="25.5" customHeight="1" thickTop="1" thickBot="1" x14ac:dyDescent="0.65">
      <c r="A24" s="1062" t="s">
        <v>210</v>
      </c>
      <c r="B24" s="1078" t="s">
        <v>2474</v>
      </c>
      <c r="C24" s="1069">
        <v>2191535559</v>
      </c>
      <c r="D24" s="643"/>
      <c r="E24" s="644">
        <v>0</v>
      </c>
      <c r="F24" s="644"/>
      <c r="G24" s="651">
        <f>C24+E24</f>
        <v>2191535559</v>
      </c>
      <c r="H24" s="646"/>
      <c r="I24" s="307">
        <v>-1349127517</v>
      </c>
      <c r="J24" s="646"/>
      <c r="K24" s="644">
        <v>0</v>
      </c>
      <c r="L24" s="644"/>
      <c r="M24" s="644">
        <v>0</v>
      </c>
      <c r="N24" s="644"/>
      <c r="O24" s="307">
        <f>I24-K24</f>
        <v>-1349127517</v>
      </c>
      <c r="P24" s="651">
        <f>G24+I24</f>
        <v>842408042</v>
      </c>
      <c r="Q24" s="644">
        <v>0</v>
      </c>
      <c r="R24" s="651">
        <v>842408042</v>
      </c>
      <c r="S24" s="651">
        <f>-20179223509-204367176</f>
        <v>-20383590685</v>
      </c>
      <c r="T24" s="644">
        <v>0</v>
      </c>
      <c r="U24" s="644">
        <v>0</v>
      </c>
      <c r="V24" s="307">
        <f>S24+T24</f>
        <v>-20383590685</v>
      </c>
      <c r="W24" s="307">
        <f>R24+S24</f>
        <v>-19541182643</v>
      </c>
      <c r="X24" s="644">
        <v>0</v>
      </c>
      <c r="Y24" s="307">
        <f>W24+X24</f>
        <v>-19541182643</v>
      </c>
      <c r="Z24" s="651">
        <f>-'تراز 1399'!M535</f>
        <v>-6232746144</v>
      </c>
      <c r="AA24" s="644">
        <v>0</v>
      </c>
      <c r="AB24" s="644">
        <v>0</v>
      </c>
      <c r="AC24" s="1058">
        <f>Z24+AA24</f>
        <v>-6232746144</v>
      </c>
      <c r="AD24" s="1075">
        <f>Y24+Z24</f>
        <v>-25773928787</v>
      </c>
      <c r="AE24" s="1072">
        <v>0</v>
      </c>
      <c r="AF24" s="1075">
        <f>AD24+AE24</f>
        <v>-25773928787</v>
      </c>
      <c r="AG24" s="1080">
        <f>'تراز 1400'!K594-'تراز 1400'!L594</f>
        <v>1427260785</v>
      </c>
      <c r="AH24" s="1072">
        <v>0</v>
      </c>
      <c r="AI24" s="1072">
        <v>0</v>
      </c>
      <c r="AJ24" s="1075">
        <f>AG24+AH24</f>
        <v>1427260785</v>
      </c>
      <c r="AK24" s="1075">
        <f>AF24+AG24</f>
        <v>-24346668002</v>
      </c>
      <c r="AL24" s="1072">
        <v>0</v>
      </c>
      <c r="AM24" s="1075">
        <f>AK24+AL24</f>
        <v>-24346668002</v>
      </c>
      <c r="AN24" s="650"/>
    </row>
    <row r="25" spans="1:42" s="1053" customFormat="1" ht="28.5" customHeight="1" thickTop="1" thickBot="1" x14ac:dyDescent="0.75">
      <c r="A25" s="1063" t="s">
        <v>55</v>
      </c>
      <c r="B25" s="1076"/>
      <c r="C25" s="1070">
        <f>SUM(C21:C24)</f>
        <v>360689254931</v>
      </c>
      <c r="D25" s="1050"/>
      <c r="E25" s="1049">
        <f>SUM(E21:E24)</f>
        <v>10035542976</v>
      </c>
      <c r="F25" s="1051"/>
      <c r="G25" s="1049">
        <f>SUM(G21:G24)</f>
        <v>370724797907</v>
      </c>
      <c r="H25" s="1051"/>
      <c r="I25" s="1049">
        <f>SUM(I21:I24)</f>
        <v>479262285843</v>
      </c>
      <c r="J25" s="1051"/>
      <c r="K25" s="1049">
        <f>SUM(K21:K24)</f>
        <v>14434930324</v>
      </c>
      <c r="L25" s="1051"/>
      <c r="M25" s="1049">
        <f>SUM(M21:M24)</f>
        <v>0</v>
      </c>
      <c r="N25" s="1051"/>
      <c r="O25" s="1048">
        <f t="shared" ref="O25:Y25" si="20">SUM(O21:O24)</f>
        <v>493697216167</v>
      </c>
      <c r="P25" s="1048">
        <f t="shared" si="20"/>
        <v>839951540774</v>
      </c>
      <c r="Q25" s="1049">
        <f t="shared" si="20"/>
        <v>24470473300</v>
      </c>
      <c r="R25" s="1049">
        <f t="shared" si="20"/>
        <v>864422014074</v>
      </c>
      <c r="S25" s="1048">
        <f>SUM(S21:S24)</f>
        <v>3338360622433</v>
      </c>
      <c r="T25" s="1049">
        <f t="shared" si="20"/>
        <v>7821241288</v>
      </c>
      <c r="U25" s="1049">
        <f t="shared" si="20"/>
        <v>0</v>
      </c>
      <c r="V25" s="1048">
        <f>SUM(V21:V24)</f>
        <v>3346181863721</v>
      </c>
      <c r="W25" s="1048">
        <f t="shared" si="20"/>
        <v>4178312163207</v>
      </c>
      <c r="X25" s="1049">
        <f t="shared" si="20"/>
        <v>32291714588</v>
      </c>
      <c r="Y25" s="1048">
        <f t="shared" si="20"/>
        <v>4210603877795</v>
      </c>
      <c r="Z25" s="1048">
        <f t="shared" ref="Z25:AF25" si="21">SUM(Z21:Z24)</f>
        <v>9768054039275</v>
      </c>
      <c r="AA25" s="1049">
        <f t="shared" si="21"/>
        <v>6133435155</v>
      </c>
      <c r="AB25" s="1049">
        <f t="shared" si="21"/>
        <v>-141422954</v>
      </c>
      <c r="AC25" s="1059">
        <f t="shared" si="21"/>
        <v>9774046051476</v>
      </c>
      <c r="AD25" s="1076">
        <f t="shared" si="21"/>
        <v>13946366202482</v>
      </c>
      <c r="AE25" s="1077">
        <f t="shared" si="21"/>
        <v>38425149743</v>
      </c>
      <c r="AF25" s="1076">
        <f t="shared" si="21"/>
        <v>13984932775179</v>
      </c>
      <c r="AG25" s="1076">
        <f t="shared" ref="AG25:AM25" si="22">SUM(AG21:AG24)</f>
        <v>42271860382069</v>
      </c>
      <c r="AH25" s="1077">
        <f t="shared" si="22"/>
        <v>27774757982</v>
      </c>
      <c r="AI25" s="1077">
        <f t="shared" si="22"/>
        <v>0</v>
      </c>
      <c r="AJ25" s="1076">
        <f t="shared" si="22"/>
        <v>42299635140051</v>
      </c>
      <c r="AK25" s="1076">
        <f t="shared" si="22"/>
        <v>56218226584551</v>
      </c>
      <c r="AL25" s="1077">
        <f t="shared" si="22"/>
        <v>66199907725</v>
      </c>
      <c r="AM25" s="1076">
        <f t="shared" si="22"/>
        <v>56284426492276</v>
      </c>
      <c r="AN25" s="1052"/>
    </row>
    <row r="26" spans="1:42" ht="28.5" customHeight="1" thickTop="1" x14ac:dyDescent="0.25">
      <c r="A26" s="261"/>
      <c r="C26" s="261"/>
      <c r="D26" s="261"/>
      <c r="E26" s="261"/>
      <c r="F26" s="261"/>
      <c r="G26" s="261"/>
      <c r="H26" s="315"/>
      <c r="I26" s="261"/>
      <c r="J26" s="261"/>
      <c r="K26" s="261"/>
      <c r="L26" s="261"/>
      <c r="M26" s="261"/>
      <c r="N26" s="261"/>
      <c r="O26" s="261"/>
      <c r="P26" s="652"/>
      <c r="Q26" s="261"/>
      <c r="R26" s="261"/>
      <c r="S26" s="261"/>
      <c r="T26" s="261"/>
      <c r="U26" s="261"/>
      <c r="V26" s="261"/>
      <c r="W26" s="261"/>
      <c r="X26" s="261"/>
      <c r="Y26" s="261"/>
      <c r="Z26" s="261"/>
      <c r="AA26" s="261"/>
      <c r="AB26" s="261"/>
      <c r="AC26" s="261"/>
      <c r="AD26" s="261"/>
      <c r="AE26" s="261"/>
      <c r="AF26" s="261"/>
      <c r="AG26" s="322"/>
      <c r="AH26" s="322"/>
      <c r="AI26" s="322"/>
      <c r="AJ26" s="322"/>
      <c r="AK26" s="322"/>
      <c r="AL26" s="322"/>
      <c r="AM26" s="322"/>
      <c r="AO26" s="253">
        <f>AD25+AE25+AG25+AH25+AI25-AK25-AL25</f>
        <v>0</v>
      </c>
    </row>
    <row r="27" spans="1:42" s="654" customFormat="1" ht="109.5" customHeight="1" x14ac:dyDescent="0.25">
      <c r="A27" s="1161" t="s">
        <v>1746</v>
      </c>
      <c r="B27" s="1161"/>
      <c r="C27" s="1161"/>
      <c r="D27" s="1161"/>
      <c r="E27" s="1161"/>
      <c r="F27" s="1161"/>
      <c r="G27" s="1161"/>
      <c r="H27" s="1161"/>
      <c r="I27" s="1161"/>
      <c r="J27" s="1161"/>
      <c r="K27" s="1161"/>
      <c r="L27" s="1161"/>
      <c r="M27" s="1161"/>
      <c r="N27" s="1161"/>
      <c r="O27" s="1161"/>
      <c r="P27" s="1161"/>
      <c r="Q27" s="1161"/>
      <c r="R27" s="1161"/>
      <c r="S27" s="1161"/>
      <c r="T27" s="1161"/>
      <c r="U27" s="1161"/>
      <c r="V27" s="1161"/>
      <c r="W27" s="1161"/>
      <c r="X27" s="1161"/>
      <c r="Y27" s="1161"/>
      <c r="Z27" s="1161"/>
      <c r="AA27" s="1161"/>
      <c r="AB27" s="1161"/>
      <c r="AC27" s="1161"/>
      <c r="AD27" s="1161"/>
      <c r="AE27" s="1161"/>
      <c r="AF27" s="1161"/>
      <c r="AG27" s="612"/>
      <c r="AH27" s="612"/>
      <c r="AI27" s="612"/>
      <c r="AJ27" s="612"/>
      <c r="AK27" s="612"/>
      <c r="AL27" s="612"/>
      <c r="AM27" s="612"/>
    </row>
    <row r="28" spans="1:42" s="503" customFormat="1" ht="21.75" customHeight="1" x14ac:dyDescent="0.6">
      <c r="A28" s="655"/>
      <c r="B28" s="332"/>
      <c r="C28" s="549"/>
      <c r="D28" s="549"/>
      <c r="E28" s="549"/>
      <c r="F28" s="549"/>
      <c r="G28" s="549"/>
      <c r="H28" s="549"/>
      <c r="I28" s="549"/>
      <c r="J28" s="549"/>
      <c r="K28" s="549"/>
      <c r="L28" s="549"/>
      <c r="M28" s="549"/>
      <c r="N28" s="549"/>
      <c r="O28" s="549"/>
      <c r="P28" s="549"/>
      <c r="Q28" s="549"/>
      <c r="R28" s="549"/>
      <c r="AN28" s="656"/>
    </row>
    <row r="29" spans="1:42" s="503" customFormat="1" ht="21.75" customHeight="1" x14ac:dyDescent="0.6">
      <c r="A29" s="657"/>
      <c r="B29" s="332"/>
      <c r="C29" s="549"/>
      <c r="D29" s="549"/>
      <c r="E29" s="549"/>
      <c r="F29" s="549"/>
      <c r="G29" s="549"/>
      <c r="H29" s="549">
        <f>D29+E29+F29</f>
        <v>0</v>
      </c>
      <c r="I29" s="549"/>
      <c r="J29" s="549"/>
      <c r="K29" s="549"/>
      <c r="L29" s="549"/>
      <c r="M29" s="549"/>
      <c r="N29" s="549"/>
      <c r="O29" s="549"/>
      <c r="P29" s="549"/>
      <c r="Q29" s="549"/>
      <c r="R29" s="549"/>
      <c r="AN29" s="656"/>
    </row>
    <row r="30" spans="1:42" s="250" customFormat="1" ht="21.75" customHeight="1" x14ac:dyDescent="0.6">
      <c r="A30" s="549"/>
      <c r="B30" s="332"/>
      <c r="C30" s="549"/>
      <c r="D30" s="549"/>
      <c r="E30" s="549"/>
      <c r="F30" s="549"/>
      <c r="G30" s="549"/>
      <c r="H30" s="549"/>
      <c r="I30" s="549"/>
      <c r="J30" s="549"/>
      <c r="K30" s="549"/>
      <c r="L30" s="549"/>
      <c r="M30" s="549"/>
      <c r="N30" s="549"/>
      <c r="O30" s="549"/>
      <c r="P30" s="549"/>
      <c r="Q30" s="549"/>
      <c r="R30" s="549"/>
      <c r="AN30" s="650"/>
    </row>
    <row r="31" spans="1:42" s="250" customFormat="1" ht="21.75" customHeight="1" x14ac:dyDescent="0.6">
      <c r="A31" s="551"/>
      <c r="B31" s="332"/>
      <c r="C31" s="549"/>
      <c r="D31" s="549"/>
      <c r="E31" s="549"/>
      <c r="F31" s="549"/>
      <c r="G31" s="549"/>
      <c r="H31" s="549"/>
      <c r="I31" s="549"/>
      <c r="J31" s="549"/>
      <c r="K31" s="549"/>
      <c r="L31" s="549"/>
      <c r="M31" s="549"/>
      <c r="N31" s="549"/>
      <c r="O31" s="549"/>
      <c r="P31" s="549"/>
      <c r="Q31" s="549"/>
      <c r="R31" s="549"/>
      <c r="AN31" s="650"/>
    </row>
    <row r="32" spans="1:42" s="250" customFormat="1" ht="21.75" customHeight="1" x14ac:dyDescent="0.6">
      <c r="A32" s="551"/>
      <c r="B32" s="332"/>
      <c r="C32" s="549"/>
      <c r="D32" s="549"/>
      <c r="E32" s="549"/>
      <c r="F32" s="549"/>
      <c r="G32" s="549"/>
      <c r="H32" s="549"/>
      <c r="I32" s="549"/>
      <c r="J32" s="549"/>
      <c r="K32" s="549"/>
      <c r="L32" s="549"/>
      <c r="M32" s="549"/>
      <c r="N32" s="549"/>
      <c r="O32" s="549"/>
      <c r="P32" s="549"/>
      <c r="Q32" s="549"/>
      <c r="R32" s="549"/>
      <c r="S32" s="658"/>
      <c r="T32" s="658"/>
      <c r="U32" s="658"/>
      <c r="V32" s="658"/>
      <c r="W32" s="658"/>
      <c r="X32" s="658"/>
      <c r="Y32" s="658"/>
      <c r="Z32" s="658"/>
      <c r="AA32" s="658"/>
      <c r="AB32" s="658"/>
      <c r="AC32" s="658"/>
      <c r="AD32" s="658"/>
      <c r="AE32" s="658"/>
      <c r="AF32" s="658"/>
      <c r="AG32" s="658"/>
      <c r="AH32" s="658"/>
      <c r="AI32" s="658"/>
      <c r="AJ32" s="658"/>
      <c r="AK32" s="658"/>
      <c r="AL32" s="658"/>
      <c r="AM32" s="658"/>
      <c r="AN32" s="650"/>
    </row>
    <row r="33" spans="1:40" s="503" customFormat="1" ht="21.75" customHeight="1" x14ac:dyDescent="0.6">
      <c r="A33" s="551"/>
      <c r="B33" s="332"/>
      <c r="C33" s="549"/>
      <c r="D33" s="549"/>
      <c r="E33" s="549"/>
      <c r="F33" s="549"/>
      <c r="G33" s="549"/>
      <c r="H33" s="549"/>
      <c r="I33" s="549"/>
      <c r="J33" s="549"/>
      <c r="K33" s="549"/>
      <c r="L33" s="549"/>
      <c r="M33" s="549"/>
      <c r="N33" s="549"/>
      <c r="O33" s="549"/>
      <c r="P33" s="549"/>
      <c r="Q33" s="549"/>
      <c r="R33" s="549"/>
      <c r="S33" s="549"/>
      <c r="T33" s="549"/>
      <c r="U33" s="549"/>
      <c r="V33" s="549"/>
      <c r="W33" s="549"/>
      <c r="X33" s="549"/>
      <c r="Z33" s="549"/>
      <c r="AA33" s="549"/>
      <c r="AB33" s="549"/>
      <c r="AC33" s="549"/>
      <c r="AD33" s="549"/>
      <c r="AE33" s="549"/>
      <c r="AG33" s="549"/>
      <c r="AH33" s="549"/>
      <c r="AI33" s="549"/>
      <c r="AJ33" s="549"/>
      <c r="AK33" s="549"/>
      <c r="AL33" s="549"/>
      <c r="AN33" s="656"/>
    </row>
    <row r="34" spans="1:40" s="503" customFormat="1" ht="21.75" customHeight="1" x14ac:dyDescent="0.6">
      <c r="A34" s="551"/>
      <c r="B34" s="332"/>
      <c r="C34" s="549"/>
      <c r="D34" s="549"/>
      <c r="E34" s="549"/>
      <c r="F34" s="549"/>
      <c r="G34" s="549"/>
      <c r="H34" s="549"/>
      <c r="I34" s="549"/>
      <c r="J34" s="549"/>
      <c r="K34" s="549"/>
      <c r="L34" s="549"/>
      <c r="M34" s="549"/>
      <c r="N34" s="549"/>
      <c r="O34" s="549"/>
      <c r="P34" s="549"/>
      <c r="Q34" s="549"/>
      <c r="R34" s="549"/>
      <c r="S34" s="549"/>
      <c r="T34" s="549"/>
      <c r="U34" s="549"/>
      <c r="V34" s="549"/>
      <c r="W34" s="549"/>
      <c r="X34" s="549"/>
      <c r="Z34" s="549"/>
      <c r="AA34" s="549"/>
      <c r="AB34" s="549"/>
      <c r="AC34" s="549"/>
      <c r="AD34" s="549"/>
      <c r="AE34" s="549"/>
      <c r="AG34" s="549"/>
      <c r="AH34" s="549"/>
      <c r="AI34" s="549"/>
      <c r="AJ34" s="549"/>
      <c r="AK34" s="549"/>
      <c r="AL34" s="549"/>
      <c r="AN34" s="656"/>
    </row>
    <row r="35" spans="1:40" s="503" customFormat="1" ht="21.75" customHeight="1" x14ac:dyDescent="0.6">
      <c r="A35" s="551"/>
      <c r="B35" s="332"/>
      <c r="C35" s="549"/>
      <c r="D35" s="549"/>
      <c r="E35" s="549"/>
      <c r="F35" s="549"/>
      <c r="G35" s="549"/>
      <c r="H35" s="549"/>
      <c r="I35" s="549"/>
      <c r="J35" s="549"/>
      <c r="K35" s="549"/>
      <c r="L35" s="549"/>
      <c r="M35" s="549"/>
      <c r="N35" s="549"/>
      <c r="O35" s="549"/>
      <c r="P35" s="549"/>
      <c r="Q35" s="549"/>
      <c r="R35" s="549"/>
      <c r="S35" s="549"/>
      <c r="T35" s="549"/>
      <c r="U35" s="549"/>
      <c r="V35" s="549"/>
      <c r="W35" s="549"/>
      <c r="X35" s="549"/>
      <c r="Z35" s="549"/>
      <c r="AA35" s="549"/>
      <c r="AB35" s="549"/>
      <c r="AC35" s="549"/>
      <c r="AD35" s="549"/>
      <c r="AE35" s="549"/>
      <c r="AG35" s="549"/>
      <c r="AH35" s="549"/>
      <c r="AI35" s="549"/>
      <c r="AJ35" s="549"/>
      <c r="AK35" s="549"/>
      <c r="AL35" s="549"/>
      <c r="AN35" s="656"/>
    </row>
    <row r="36" spans="1:40" s="503" customFormat="1" ht="21.75" customHeight="1" x14ac:dyDescent="0.6">
      <c r="A36" s="551"/>
      <c r="B36" s="332"/>
      <c r="C36" s="549"/>
      <c r="D36" s="549"/>
      <c r="E36" s="549"/>
      <c r="F36" s="549"/>
      <c r="G36" s="549"/>
      <c r="H36" s="549"/>
      <c r="I36" s="549"/>
      <c r="J36" s="549"/>
      <c r="K36" s="549"/>
      <c r="L36" s="549"/>
      <c r="M36" s="549"/>
      <c r="N36" s="549"/>
      <c r="O36" s="549"/>
      <c r="P36" s="549"/>
      <c r="Q36" s="549"/>
      <c r="R36" s="549"/>
      <c r="S36" s="549"/>
      <c r="T36" s="549"/>
      <c r="U36" s="549"/>
      <c r="V36" s="549"/>
      <c r="W36" s="549"/>
      <c r="X36" s="549"/>
      <c r="Z36" s="549"/>
      <c r="AA36" s="549"/>
      <c r="AB36" s="549"/>
      <c r="AC36" s="549"/>
      <c r="AD36" s="549"/>
      <c r="AE36" s="549"/>
      <c r="AG36" s="549"/>
      <c r="AH36" s="549"/>
      <c r="AI36" s="549"/>
      <c r="AJ36" s="549"/>
      <c r="AK36" s="549"/>
      <c r="AL36" s="549"/>
      <c r="AN36" s="656"/>
    </row>
    <row r="37" spans="1:40" s="503" customFormat="1" ht="21.75" customHeight="1" x14ac:dyDescent="0.6">
      <c r="A37" s="551"/>
      <c r="B37" s="332"/>
      <c r="C37" s="549"/>
      <c r="D37" s="549"/>
      <c r="E37" s="549"/>
      <c r="F37" s="549"/>
      <c r="G37" s="549"/>
      <c r="H37" s="549"/>
      <c r="I37" s="549"/>
      <c r="J37" s="549"/>
      <c r="K37" s="549"/>
      <c r="L37" s="549"/>
      <c r="M37" s="549"/>
      <c r="N37" s="549"/>
      <c r="O37" s="549"/>
      <c r="P37" s="549"/>
      <c r="Q37" s="549"/>
      <c r="R37" s="549"/>
      <c r="S37" s="549"/>
      <c r="T37" s="549"/>
      <c r="U37" s="549"/>
      <c r="V37" s="549"/>
      <c r="W37" s="549"/>
      <c r="X37" s="549"/>
      <c r="Z37" s="549"/>
      <c r="AA37" s="549"/>
      <c r="AB37" s="549"/>
      <c r="AC37" s="549"/>
      <c r="AD37" s="549"/>
      <c r="AE37" s="549"/>
      <c r="AG37" s="549"/>
      <c r="AH37" s="549"/>
      <c r="AI37" s="549"/>
      <c r="AJ37" s="549"/>
      <c r="AK37" s="549"/>
      <c r="AL37" s="549"/>
      <c r="AN37" s="656"/>
    </row>
    <row r="38" spans="1:40" s="503" customFormat="1" ht="21.75" customHeight="1" x14ac:dyDescent="0.6">
      <c r="A38" s="551"/>
      <c r="B38" s="332"/>
      <c r="C38" s="549"/>
      <c r="D38" s="549"/>
      <c r="E38" s="549"/>
      <c r="F38" s="549"/>
      <c r="G38" s="549"/>
      <c r="H38" s="549"/>
      <c r="I38" s="549"/>
      <c r="J38" s="549"/>
      <c r="K38" s="549"/>
      <c r="L38" s="549"/>
      <c r="M38" s="549"/>
      <c r="N38" s="549"/>
      <c r="O38" s="549"/>
      <c r="P38" s="549"/>
      <c r="Q38" s="549"/>
      <c r="R38" s="549"/>
      <c r="S38" s="549"/>
      <c r="T38" s="549"/>
      <c r="U38" s="549"/>
      <c r="V38" s="549"/>
      <c r="W38" s="549"/>
      <c r="X38" s="549"/>
      <c r="Z38" s="549"/>
      <c r="AA38" s="549"/>
      <c r="AB38" s="549"/>
      <c r="AC38" s="549"/>
      <c r="AD38" s="549"/>
      <c r="AE38" s="549"/>
      <c r="AG38" s="549"/>
      <c r="AH38" s="549"/>
      <c r="AI38" s="549"/>
      <c r="AJ38" s="549"/>
      <c r="AK38" s="549"/>
      <c r="AL38" s="549"/>
      <c r="AN38" s="656"/>
    </row>
    <row r="39" spans="1:40" s="503" customFormat="1" ht="21.75" customHeight="1" x14ac:dyDescent="0.6">
      <c r="A39" s="551"/>
      <c r="B39" s="332"/>
      <c r="C39" s="549"/>
      <c r="D39" s="549"/>
      <c r="E39" s="549"/>
      <c r="F39" s="549"/>
      <c r="G39" s="549"/>
      <c r="H39" s="549"/>
      <c r="I39" s="549"/>
      <c r="J39" s="549"/>
      <c r="K39" s="549"/>
      <c r="L39" s="549"/>
      <c r="M39" s="549"/>
      <c r="N39" s="549"/>
      <c r="O39" s="549"/>
      <c r="P39" s="549"/>
      <c r="Q39" s="549"/>
      <c r="R39" s="549"/>
      <c r="S39" s="549"/>
      <c r="T39" s="549"/>
      <c r="U39" s="549"/>
      <c r="V39" s="549"/>
      <c r="W39" s="549"/>
      <c r="X39" s="549"/>
      <c r="Z39" s="549"/>
      <c r="AA39" s="549"/>
      <c r="AB39" s="549"/>
      <c r="AC39" s="549"/>
      <c r="AD39" s="549"/>
      <c r="AE39" s="549"/>
      <c r="AG39" s="549"/>
      <c r="AH39" s="549"/>
      <c r="AI39" s="549"/>
      <c r="AJ39" s="549"/>
      <c r="AK39" s="549"/>
      <c r="AL39" s="549"/>
      <c r="AN39" s="656"/>
    </row>
    <row r="40" spans="1:40" ht="25.5" customHeight="1" x14ac:dyDescent="0.25">
      <c r="A40" s="1160"/>
      <c r="B40" s="1160"/>
      <c r="C40" s="1160"/>
      <c r="D40" s="1160"/>
      <c r="E40" s="1160"/>
      <c r="F40" s="1160"/>
      <c r="G40" s="1160"/>
      <c r="H40" s="1160"/>
      <c r="I40" s="1160"/>
      <c r="J40" s="1160"/>
      <c r="K40" s="1160"/>
      <c r="L40" s="1160"/>
      <c r="M40" s="1160"/>
      <c r="N40" s="1160"/>
      <c r="O40" s="1160"/>
      <c r="P40" s="1160"/>
      <c r="Q40" s="1160"/>
      <c r="R40" s="1160"/>
      <c r="S40" s="1160"/>
      <c r="T40" s="1160"/>
      <c r="U40" s="1160"/>
      <c r="V40" s="1160"/>
      <c r="W40" s="1160"/>
      <c r="X40" s="1160"/>
      <c r="Y40" s="1160"/>
      <c r="Z40" s="1160"/>
      <c r="AA40" s="1160"/>
      <c r="AB40" s="1160"/>
      <c r="AC40" s="1160"/>
      <c r="AD40" s="1160"/>
      <c r="AE40" s="1160"/>
      <c r="AF40" s="1160"/>
      <c r="AG40" s="659"/>
      <c r="AH40" s="659"/>
      <c r="AI40" s="659"/>
      <c r="AJ40" s="659"/>
      <c r="AK40" s="659"/>
      <c r="AL40" s="659"/>
      <c r="AM40" s="659"/>
    </row>
    <row r="41" spans="1:40" ht="25.5" customHeight="1" x14ac:dyDescent="0.25">
      <c r="A41" s="1160"/>
      <c r="B41" s="1160"/>
      <c r="C41" s="1160"/>
      <c r="D41" s="1160"/>
      <c r="E41" s="1160"/>
      <c r="F41" s="1160"/>
      <c r="G41" s="1160"/>
      <c r="H41" s="1160"/>
      <c r="I41" s="1160"/>
      <c r="J41" s="1160"/>
      <c r="K41" s="1160"/>
      <c r="L41" s="1160"/>
      <c r="M41" s="1160"/>
      <c r="N41" s="1160"/>
      <c r="O41" s="1160"/>
      <c r="P41" s="1160"/>
      <c r="Q41" s="1160"/>
      <c r="R41" s="1160"/>
      <c r="S41" s="1160"/>
      <c r="T41" s="1160"/>
      <c r="U41" s="1160"/>
      <c r="V41" s="1160"/>
      <c r="W41" s="1160"/>
      <c r="X41" s="1160"/>
      <c r="Y41" s="1160"/>
      <c r="Z41" s="1160"/>
      <c r="AA41" s="1160"/>
      <c r="AB41" s="1160"/>
      <c r="AC41" s="1160"/>
      <c r="AD41" s="1160"/>
      <c r="AE41" s="1160"/>
      <c r="AF41" s="1160"/>
      <c r="AG41" s="659"/>
      <c r="AH41" s="659"/>
      <c r="AI41" s="659"/>
      <c r="AJ41" s="659"/>
      <c r="AK41" s="659"/>
      <c r="AL41" s="659"/>
      <c r="AM41" s="659"/>
    </row>
    <row r="42" spans="1:40" ht="25.5" customHeight="1" x14ac:dyDescent="0.25">
      <c r="A42" s="1160"/>
      <c r="B42" s="1160"/>
      <c r="C42" s="1160"/>
      <c r="D42" s="1160"/>
      <c r="E42" s="1160"/>
      <c r="F42" s="1160"/>
      <c r="G42" s="1160"/>
      <c r="H42" s="1160"/>
      <c r="I42" s="1160"/>
      <c r="J42" s="1160"/>
      <c r="K42" s="1160"/>
      <c r="L42" s="1160"/>
      <c r="M42" s="1160"/>
      <c r="N42" s="1160"/>
      <c r="O42" s="1160"/>
      <c r="P42" s="1160"/>
      <c r="Q42" s="1160"/>
      <c r="R42" s="1160"/>
      <c r="S42" s="1160"/>
      <c r="T42" s="1160"/>
      <c r="U42" s="1160"/>
      <c r="V42" s="1160"/>
      <c r="W42" s="1160"/>
      <c r="X42" s="1160"/>
      <c r="Y42" s="1160"/>
      <c r="Z42" s="1160"/>
      <c r="AA42" s="1160"/>
      <c r="AB42" s="1160"/>
      <c r="AC42" s="1160"/>
      <c r="AD42" s="1160"/>
      <c r="AE42" s="1160"/>
      <c r="AF42" s="1160"/>
      <c r="AG42" s="659"/>
      <c r="AH42" s="659"/>
      <c r="AI42" s="659"/>
      <c r="AJ42" s="659"/>
      <c r="AK42" s="659"/>
      <c r="AL42" s="659"/>
      <c r="AM42" s="659"/>
    </row>
    <row r="43" spans="1:40" ht="25.5" customHeight="1" x14ac:dyDescent="0.25">
      <c r="A43" s="1160"/>
      <c r="B43" s="1160"/>
      <c r="C43" s="1160"/>
      <c r="D43" s="1160"/>
      <c r="E43" s="1160"/>
      <c r="F43" s="1160"/>
      <c r="G43" s="1160"/>
      <c r="H43" s="1160"/>
      <c r="I43" s="1160"/>
      <c r="J43" s="1160"/>
      <c r="K43" s="1160"/>
      <c r="L43" s="1160"/>
      <c r="M43" s="1160"/>
      <c r="N43" s="1160"/>
      <c r="O43" s="1160"/>
      <c r="P43" s="1160"/>
      <c r="Q43" s="1160"/>
      <c r="R43" s="1160"/>
      <c r="S43" s="1160"/>
      <c r="T43" s="1160"/>
      <c r="U43" s="1160"/>
      <c r="V43" s="1160"/>
      <c r="W43" s="1160"/>
      <c r="X43" s="1160"/>
      <c r="Y43" s="1160"/>
      <c r="Z43" s="1160"/>
      <c r="AA43" s="1160"/>
      <c r="AB43" s="1160"/>
      <c r="AC43" s="1160"/>
      <c r="AD43" s="1160"/>
      <c r="AE43" s="1160"/>
      <c r="AF43" s="1160"/>
      <c r="AG43" s="659"/>
      <c r="AH43" s="659"/>
      <c r="AI43" s="659"/>
      <c r="AJ43" s="659"/>
      <c r="AK43" s="659"/>
      <c r="AL43" s="659"/>
      <c r="AM43" s="659"/>
    </row>
    <row r="44" spans="1:40" ht="25.5" customHeight="1" x14ac:dyDescent="0.25">
      <c r="A44" s="1160"/>
      <c r="B44" s="1160"/>
      <c r="C44" s="1160"/>
      <c r="D44" s="1160"/>
      <c r="E44" s="1160"/>
      <c r="F44" s="1160"/>
      <c r="G44" s="1160"/>
      <c r="H44" s="1160"/>
      <c r="I44" s="1160"/>
      <c r="J44" s="1160"/>
      <c r="K44" s="1160"/>
      <c r="L44" s="1160"/>
      <c r="M44" s="1160"/>
      <c r="N44" s="1160"/>
      <c r="O44" s="1160"/>
      <c r="P44" s="1160"/>
      <c r="Q44" s="1160"/>
      <c r="R44" s="1160"/>
      <c r="S44" s="1160"/>
      <c r="T44" s="1160"/>
      <c r="U44" s="1160"/>
      <c r="V44" s="1160"/>
      <c r="W44" s="1160"/>
      <c r="X44" s="1160"/>
      <c r="Y44" s="1160"/>
      <c r="Z44" s="1160"/>
      <c r="AA44" s="1160"/>
      <c r="AB44" s="1160"/>
      <c r="AC44" s="1160"/>
      <c r="AD44" s="1160"/>
      <c r="AE44" s="1160"/>
      <c r="AF44" s="1160"/>
      <c r="AG44" s="659"/>
      <c r="AH44" s="659"/>
      <c r="AI44" s="659"/>
      <c r="AJ44" s="659"/>
      <c r="AK44" s="659"/>
      <c r="AL44" s="659"/>
      <c r="AM44" s="659"/>
    </row>
    <row r="45" spans="1:40" ht="25.5" customHeight="1" x14ac:dyDescent="0.25">
      <c r="A45" s="1160"/>
      <c r="B45" s="1160"/>
      <c r="C45" s="1160"/>
      <c r="D45" s="1160"/>
      <c r="E45" s="1160"/>
      <c r="F45" s="1160"/>
      <c r="G45" s="1160"/>
      <c r="H45" s="1160"/>
      <c r="I45" s="1160"/>
      <c r="J45" s="1160"/>
      <c r="K45" s="1160"/>
      <c r="L45" s="1160"/>
      <c r="M45" s="1160"/>
      <c r="N45" s="1160"/>
      <c r="O45" s="1160"/>
      <c r="P45" s="1160"/>
      <c r="Q45" s="1160"/>
      <c r="R45" s="1160"/>
      <c r="S45" s="1160"/>
      <c r="T45" s="1160"/>
      <c r="U45" s="1160"/>
      <c r="V45" s="1160"/>
      <c r="W45" s="1160"/>
      <c r="X45" s="1160"/>
      <c r="Y45" s="1160"/>
      <c r="Z45" s="1160"/>
      <c r="AA45" s="1160"/>
      <c r="AB45" s="1160"/>
      <c r="AC45" s="1160"/>
      <c r="AD45" s="1160"/>
      <c r="AE45" s="1160"/>
      <c r="AF45" s="1160"/>
      <c r="AG45" s="659"/>
      <c r="AH45" s="659"/>
      <c r="AI45" s="659"/>
      <c r="AJ45" s="659"/>
      <c r="AK45" s="659"/>
      <c r="AL45" s="659"/>
      <c r="AM45" s="659"/>
    </row>
    <row r="46" spans="1:40" ht="25.5" customHeight="1" x14ac:dyDescent="0.25">
      <c r="A46" s="1160"/>
      <c r="B46" s="1160"/>
      <c r="C46" s="1160"/>
      <c r="D46" s="1160"/>
      <c r="E46" s="1160"/>
      <c r="F46" s="1160"/>
      <c r="G46" s="1160"/>
      <c r="H46" s="1160"/>
      <c r="I46" s="1160"/>
      <c r="J46" s="1160"/>
      <c r="K46" s="1160"/>
      <c r="L46" s="1160"/>
      <c r="M46" s="1160"/>
      <c r="N46" s="1160"/>
      <c r="O46" s="1160"/>
      <c r="P46" s="1160"/>
      <c r="Q46" s="1160"/>
      <c r="R46" s="1160"/>
      <c r="S46" s="1160"/>
      <c r="T46" s="1160"/>
      <c r="U46" s="1160"/>
      <c r="V46" s="1160"/>
      <c r="W46" s="1160"/>
      <c r="X46" s="1160"/>
      <c r="Y46" s="1160"/>
      <c r="Z46" s="1160"/>
      <c r="AA46" s="1160"/>
      <c r="AB46" s="1160"/>
      <c r="AC46" s="1160"/>
      <c r="AD46" s="1160"/>
      <c r="AE46" s="1160"/>
      <c r="AF46" s="1160"/>
      <c r="AG46" s="659"/>
      <c r="AH46" s="659"/>
      <c r="AI46" s="659"/>
      <c r="AJ46" s="659"/>
      <c r="AK46" s="659"/>
      <c r="AL46" s="659"/>
      <c r="AM46" s="659"/>
    </row>
    <row r="47" spans="1:40" ht="25.5" customHeight="1" x14ac:dyDescent="0.25">
      <c r="A47" s="1160"/>
      <c r="B47" s="1160"/>
      <c r="C47" s="1160"/>
      <c r="D47" s="1160"/>
      <c r="E47" s="1160"/>
      <c r="F47" s="1160"/>
      <c r="G47" s="1160"/>
      <c r="H47" s="1160"/>
      <c r="I47" s="1160"/>
      <c r="J47" s="1160"/>
      <c r="K47" s="1160"/>
      <c r="L47" s="1160"/>
      <c r="M47" s="1160"/>
      <c r="N47" s="1160"/>
      <c r="O47" s="1160"/>
      <c r="P47" s="1160"/>
      <c r="Q47" s="1160"/>
      <c r="R47" s="1160"/>
      <c r="S47" s="1160"/>
      <c r="T47" s="1160"/>
      <c r="U47" s="1160"/>
      <c r="V47" s="1160"/>
      <c r="W47" s="1160"/>
      <c r="X47" s="1160"/>
      <c r="Y47" s="1160"/>
      <c r="Z47" s="1160"/>
      <c r="AA47" s="1160"/>
      <c r="AB47" s="1160"/>
      <c r="AC47" s="1160"/>
      <c r="AD47" s="1160"/>
      <c r="AE47" s="1160"/>
      <c r="AF47" s="1160"/>
      <c r="AG47" s="659"/>
      <c r="AH47" s="659"/>
      <c r="AI47" s="659"/>
      <c r="AJ47" s="659"/>
      <c r="AK47" s="659"/>
      <c r="AL47" s="659"/>
      <c r="AM47" s="659"/>
    </row>
    <row r="48" spans="1:40" ht="25.5" customHeight="1" x14ac:dyDescent="0.25">
      <c r="A48" s="1160"/>
      <c r="B48" s="1160"/>
      <c r="C48" s="1160"/>
      <c r="D48" s="1160"/>
      <c r="E48" s="1160"/>
      <c r="F48" s="1160"/>
      <c r="G48" s="1160"/>
      <c r="H48" s="1160"/>
      <c r="I48" s="1160"/>
      <c r="J48" s="1160"/>
      <c r="K48" s="1160"/>
      <c r="L48" s="1160"/>
      <c r="M48" s="1160"/>
      <c r="N48" s="1160"/>
      <c r="O48" s="1160"/>
      <c r="P48" s="1160"/>
      <c r="Q48" s="1160"/>
      <c r="R48" s="1160"/>
      <c r="S48" s="1160"/>
      <c r="T48" s="1160"/>
      <c r="U48" s="1160"/>
      <c r="V48" s="1160"/>
      <c r="W48" s="1160"/>
      <c r="X48" s="1160"/>
      <c r="Y48" s="1160"/>
      <c r="Z48" s="1160"/>
      <c r="AA48" s="1160"/>
      <c r="AB48" s="1160"/>
      <c r="AC48" s="1160"/>
      <c r="AD48" s="1160"/>
      <c r="AE48" s="1160"/>
      <c r="AF48" s="1160"/>
      <c r="AG48" s="659"/>
      <c r="AH48" s="659"/>
      <c r="AI48" s="659"/>
      <c r="AJ48" s="659"/>
      <c r="AK48" s="659"/>
      <c r="AL48" s="659"/>
      <c r="AM48" s="659"/>
    </row>
    <row r="49" spans="1:39" ht="25.5" customHeight="1" x14ac:dyDescent="0.25">
      <c r="A49" s="1160"/>
      <c r="B49" s="1160"/>
      <c r="C49" s="1160"/>
      <c r="D49" s="1160"/>
      <c r="E49" s="1160"/>
      <c r="F49" s="1160"/>
      <c r="G49" s="1160"/>
      <c r="H49" s="1160"/>
      <c r="I49" s="1160"/>
      <c r="J49" s="1160"/>
      <c r="K49" s="1160"/>
      <c r="L49" s="1160"/>
      <c r="M49" s="1160"/>
      <c r="N49" s="1160"/>
      <c r="O49" s="1160"/>
      <c r="P49" s="1160"/>
      <c r="Q49" s="1160"/>
      <c r="R49" s="1160"/>
      <c r="S49" s="1160"/>
      <c r="T49" s="1160"/>
      <c r="U49" s="1160"/>
      <c r="V49" s="1160"/>
      <c r="W49" s="1160"/>
      <c r="X49" s="1160"/>
      <c r="Y49" s="1160"/>
      <c r="Z49" s="1160"/>
      <c r="AA49" s="1160"/>
      <c r="AB49" s="1160"/>
      <c r="AC49" s="1160"/>
      <c r="AD49" s="1160"/>
      <c r="AE49" s="1160"/>
      <c r="AF49" s="1160"/>
      <c r="AG49" s="659"/>
      <c r="AH49" s="659"/>
      <c r="AI49" s="659"/>
      <c r="AJ49" s="659"/>
      <c r="AK49" s="659"/>
      <c r="AL49" s="659"/>
      <c r="AM49" s="659"/>
    </row>
  </sheetData>
  <mergeCells count="77">
    <mergeCell ref="AJ17:AJ18"/>
    <mergeCell ref="AK17:AK18"/>
    <mergeCell ref="AO6:AU6"/>
    <mergeCell ref="AA17:AA18"/>
    <mergeCell ref="AB17:AB18"/>
    <mergeCell ref="AC17:AC18"/>
    <mergeCell ref="AF17:AF18"/>
    <mergeCell ref="AE17:AE18"/>
    <mergeCell ref="AD17:AD18"/>
    <mergeCell ref="AF10:AF11"/>
    <mergeCell ref="AF14:AF16"/>
    <mergeCell ref="AC14:AC16"/>
    <mergeCell ref="AB14:AB16"/>
    <mergeCell ref="AA14:AA16"/>
    <mergeCell ref="AE10:AE11"/>
    <mergeCell ref="AD10:AD11"/>
    <mergeCell ref="A1:AM1"/>
    <mergeCell ref="A6:A7"/>
    <mergeCell ref="C6:G6"/>
    <mergeCell ref="I6:O6"/>
    <mergeCell ref="P6:R6"/>
    <mergeCell ref="S6:V6"/>
    <mergeCell ref="W6:Y6"/>
    <mergeCell ref="A2:AM2"/>
    <mergeCell ref="A3:AM3"/>
    <mergeCell ref="AL5:AM5"/>
    <mergeCell ref="AG6:AJ6"/>
    <mergeCell ref="AK6:AM6"/>
    <mergeCell ref="B6:B7"/>
    <mergeCell ref="A49:AF49"/>
    <mergeCell ref="A48:AF48"/>
    <mergeCell ref="A47:AF47"/>
    <mergeCell ref="A46:AF46"/>
    <mergeCell ref="A45:AF45"/>
    <mergeCell ref="AL14:AL16"/>
    <mergeCell ref="AM14:AM16"/>
    <mergeCell ref="A10:A11"/>
    <mergeCell ref="A14:A16"/>
    <mergeCell ref="A17:A18"/>
    <mergeCell ref="Z10:Z11"/>
    <mergeCell ref="Z14:Z16"/>
    <mergeCell ref="Z17:Z18"/>
    <mergeCell ref="B14:B16"/>
    <mergeCell ref="B17:B18"/>
    <mergeCell ref="B10:B11"/>
    <mergeCell ref="AL17:AL18"/>
    <mergeCell ref="AM17:AM18"/>
    <mergeCell ref="AG17:AG18"/>
    <mergeCell ref="AH17:AH18"/>
    <mergeCell ref="AI17:AI18"/>
    <mergeCell ref="AG14:AG16"/>
    <mergeCell ref="AH14:AH16"/>
    <mergeCell ref="AI14:AI16"/>
    <mergeCell ref="AJ14:AJ16"/>
    <mergeCell ref="AK14:AK16"/>
    <mergeCell ref="AD14:AD16"/>
    <mergeCell ref="A44:AF44"/>
    <mergeCell ref="A43:AF43"/>
    <mergeCell ref="A42:AF42"/>
    <mergeCell ref="A41:AF41"/>
    <mergeCell ref="A40:AF40"/>
    <mergeCell ref="AE14:AE16"/>
    <mergeCell ref="A27:AF27"/>
    <mergeCell ref="AM10:AM11"/>
    <mergeCell ref="AA10:AA11"/>
    <mergeCell ref="AE5:AF5"/>
    <mergeCell ref="Z6:AC6"/>
    <mergeCell ref="AD6:AF6"/>
    <mergeCell ref="AG10:AG11"/>
    <mergeCell ref="AH10:AH11"/>
    <mergeCell ref="AI10:AI11"/>
    <mergeCell ref="AJ10:AJ11"/>
    <mergeCell ref="AK10:AK11"/>
    <mergeCell ref="A5:AD5"/>
    <mergeCell ref="AC10:AC11"/>
    <mergeCell ref="AB10:AB11"/>
    <mergeCell ref="AL10:AL11"/>
  </mergeCells>
  <printOptions horizontalCentered="1"/>
  <pageMargins left="0.5" right="0.5" top="0.5" bottom="0.5" header="0" footer="0"/>
  <pageSetup paperSize="9" scale="57" orientation="landscape" r:id="rId1"/>
  <headerFooter>
    <oddFooter>&amp;C&amp;"B Nazanin,Regular"&amp;12&amp;A</oddFooter>
  </headerFooter>
  <ignoredErrors>
    <ignoredError sqref="Z8:Z12 Z19"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75A0B-979D-4B23-8C23-7D3FA31F26BB}">
  <sheetPr>
    <tabColor rgb="FFFF0000"/>
    <pageSetUpPr fitToPage="1"/>
  </sheetPr>
  <dimension ref="A1:N62"/>
  <sheetViews>
    <sheetView rightToLeft="1" view="pageBreakPreview" zoomScaleNormal="70" zoomScaleSheetLayoutView="100" workbookViewId="0">
      <selection activeCell="L20" sqref="L20"/>
    </sheetView>
  </sheetViews>
  <sheetFormatPr defaultColWidth="8.7109375" defaultRowHeight="150" customHeight="1" x14ac:dyDescent="0.25"/>
  <cols>
    <col min="1" max="1" width="29.140625" style="440" bestFit="1" customWidth="1"/>
    <col min="2" max="2" width="0.7109375" style="440" customWidth="1"/>
    <col min="3" max="3" width="20.140625" style="440" bestFit="1" customWidth="1"/>
    <col min="4" max="4" width="0.85546875" style="440" customWidth="1"/>
    <col min="5" max="5" width="21.5703125" style="584" customWidth="1"/>
    <col min="6" max="6" width="0.85546875" style="584" customWidth="1"/>
    <col min="7" max="7" width="21.5703125" style="584" customWidth="1"/>
    <col min="8" max="8" width="0.7109375" style="584" customWidth="1"/>
    <col min="9" max="9" width="21.5703125" style="584" customWidth="1"/>
    <col min="10" max="10" width="0.7109375" style="584" customWidth="1"/>
    <col min="11" max="11" width="21.5703125" style="584" customWidth="1"/>
    <col min="12" max="12" width="0.7109375" style="584" customWidth="1"/>
    <col min="13" max="13" width="4.28515625" style="511" customWidth="1"/>
    <col min="14" max="14" width="4.5703125" style="511" customWidth="1"/>
    <col min="15" max="16384" width="8.7109375" style="511"/>
  </cols>
  <sheetData>
    <row r="1" spans="1:14" s="538" customFormat="1" ht="19.5" customHeight="1" x14ac:dyDescent="0.25">
      <c r="A1" s="1129" t="str">
        <f>'[10]1'!A1:H1</f>
        <v>شرکت پالایش میعانات گازی آدیش جنوبی (سهامي خاص) - قبل از بهره برداری</v>
      </c>
      <c r="B1" s="1129"/>
      <c r="C1" s="1129"/>
      <c r="D1" s="1129"/>
      <c r="E1" s="1129"/>
      <c r="F1" s="1129"/>
      <c r="G1" s="1129"/>
      <c r="H1" s="1129"/>
      <c r="I1" s="1129"/>
      <c r="J1" s="1129"/>
      <c r="K1" s="1129"/>
      <c r="L1" s="941"/>
    </row>
    <row r="2" spans="1:14" s="538" customFormat="1" ht="19.5" customHeight="1" x14ac:dyDescent="0.25">
      <c r="A2" s="1129" t="str">
        <f>'[10]5'!A2:H2</f>
        <v xml:space="preserve">یادداشت های توضیحی صورت های مالی </v>
      </c>
      <c r="B2" s="1129"/>
      <c r="C2" s="1129"/>
      <c r="D2" s="1129"/>
      <c r="E2" s="1129"/>
      <c r="F2" s="1129"/>
      <c r="G2" s="1129"/>
      <c r="H2" s="1129"/>
      <c r="I2" s="1129"/>
      <c r="J2" s="1129"/>
      <c r="K2" s="1129"/>
      <c r="L2" s="941"/>
    </row>
    <row r="3" spans="1:14" s="538" customFormat="1" ht="19.5" customHeight="1" x14ac:dyDescent="0.25">
      <c r="A3" s="1129" t="str">
        <f>'10'!A3:AM3</f>
        <v>سال مالی منتهی به 29 اسفندماه 1400</v>
      </c>
      <c r="B3" s="1129"/>
      <c r="C3" s="1129"/>
      <c r="D3" s="1129"/>
      <c r="E3" s="1129"/>
      <c r="F3" s="1129"/>
      <c r="G3" s="1129"/>
      <c r="H3" s="1129"/>
      <c r="I3" s="1129"/>
      <c r="J3" s="1129"/>
      <c r="K3" s="1129"/>
      <c r="L3" s="941"/>
    </row>
    <row r="4" spans="1:14" s="977" customFormat="1" ht="21" customHeight="1" x14ac:dyDescent="0.25">
      <c r="A4" s="980"/>
      <c r="B4" s="595"/>
      <c r="C4" s="595"/>
      <c r="D4" s="595"/>
      <c r="E4" s="350"/>
      <c r="F4" s="350"/>
      <c r="G4" s="350"/>
      <c r="H4" s="350"/>
      <c r="I4" s="350"/>
      <c r="J4" s="350"/>
      <c r="K4" s="350"/>
      <c r="L4" s="595"/>
      <c r="M4" s="595"/>
      <c r="N4" s="595"/>
    </row>
    <row r="5" spans="1:14" s="977" customFormat="1" ht="24.75" customHeight="1" x14ac:dyDescent="0.25">
      <c r="A5" s="1176" t="s">
        <v>2510</v>
      </c>
      <c r="B5" s="1176"/>
      <c r="C5" s="1176"/>
      <c r="D5" s="1176"/>
      <c r="E5" s="1176"/>
      <c r="F5" s="1176"/>
      <c r="G5" s="1176"/>
      <c r="H5" s="1176"/>
      <c r="I5" s="1176"/>
      <c r="J5" s="1176"/>
      <c r="K5" s="1176"/>
      <c r="L5" s="984"/>
      <c r="M5" s="984"/>
      <c r="N5" s="595"/>
    </row>
    <row r="6" spans="1:14" s="977" customFormat="1" ht="21" customHeight="1" x14ac:dyDescent="0.25">
      <c r="A6" s="981"/>
      <c r="B6" s="1005"/>
      <c r="C6" s="984"/>
      <c r="D6" s="1005"/>
      <c r="E6" s="1005"/>
      <c r="F6" s="1005"/>
      <c r="G6" s="1026"/>
      <c r="H6" s="1026"/>
      <c r="I6" s="984"/>
      <c r="J6" s="1026"/>
      <c r="K6" s="984"/>
      <c r="L6" s="1005"/>
      <c r="M6" s="1005"/>
      <c r="N6" s="595"/>
    </row>
    <row r="7" spans="1:14" s="977" customFormat="1" ht="29.25" customHeight="1" x14ac:dyDescent="0.25">
      <c r="A7" s="1176" t="s">
        <v>2496</v>
      </c>
      <c r="B7" s="1176"/>
      <c r="C7" s="1176"/>
      <c r="D7" s="1176"/>
      <c r="E7" s="1176"/>
      <c r="F7" s="1176"/>
      <c r="G7" s="1176"/>
      <c r="H7" s="1176"/>
      <c r="I7" s="1176"/>
      <c r="J7" s="1176"/>
      <c r="K7" s="1176"/>
      <c r="L7" s="984"/>
      <c r="M7" s="984"/>
      <c r="N7" s="595"/>
    </row>
    <row r="8" spans="1:14" s="977" customFormat="1" ht="21" customHeight="1" x14ac:dyDescent="0.25">
      <c r="A8" s="981"/>
      <c r="B8" s="1005"/>
      <c r="C8" s="984"/>
      <c r="D8" s="1005"/>
      <c r="E8" s="1005"/>
      <c r="F8" s="1005"/>
      <c r="G8" s="1026"/>
      <c r="H8" s="1026"/>
      <c r="I8" s="984"/>
      <c r="J8" s="1026"/>
      <c r="K8" s="984"/>
      <c r="L8" s="1005"/>
      <c r="M8" s="1005"/>
      <c r="N8" s="595"/>
    </row>
    <row r="9" spans="1:14" s="977" customFormat="1" ht="51" customHeight="1" x14ac:dyDescent="0.25">
      <c r="A9" s="1176" t="s">
        <v>2497</v>
      </c>
      <c r="B9" s="1176"/>
      <c r="C9" s="1176"/>
      <c r="D9" s="1176"/>
      <c r="E9" s="1176"/>
      <c r="F9" s="1176"/>
      <c r="G9" s="1176"/>
      <c r="H9" s="1176"/>
      <c r="I9" s="1176"/>
      <c r="J9" s="1176"/>
      <c r="K9" s="1176"/>
      <c r="L9" s="984"/>
      <c r="M9" s="984"/>
      <c r="N9" s="595"/>
    </row>
    <row r="10" spans="1:14" s="977" customFormat="1" ht="21" customHeight="1" x14ac:dyDescent="0.25">
      <c r="A10" s="981"/>
      <c r="B10" s="1005"/>
      <c r="C10" s="1005"/>
      <c r="D10" s="1005"/>
      <c r="E10" s="1005"/>
      <c r="F10" s="1005"/>
      <c r="G10" s="1026"/>
      <c r="H10" s="1026"/>
      <c r="I10" s="984"/>
      <c r="J10" s="1026"/>
      <c r="K10" s="1026"/>
      <c r="L10" s="1005"/>
      <c r="M10" s="1005"/>
      <c r="N10" s="595"/>
    </row>
    <row r="11" spans="1:14" s="982" customFormat="1" ht="21" customHeight="1" x14ac:dyDescent="0.25">
      <c r="A11" s="1175" t="s">
        <v>2499</v>
      </c>
      <c r="B11" s="1175"/>
      <c r="C11" s="1175"/>
      <c r="D11" s="1175"/>
      <c r="E11" s="1175"/>
      <c r="F11" s="1175"/>
      <c r="G11" s="1175"/>
      <c r="H11" s="1175"/>
      <c r="I11" s="1175"/>
      <c r="J11" s="1175"/>
      <c r="K11" s="1175"/>
      <c r="L11" s="1175"/>
      <c r="M11" s="1175"/>
      <c r="N11" s="944"/>
    </row>
    <row r="12" spans="1:14" s="982" customFormat="1" ht="21" customHeight="1" x14ac:dyDescent="0.25">
      <c r="A12" s="983"/>
      <c r="B12" s="983"/>
      <c r="C12" s="983"/>
      <c r="D12" s="983"/>
      <c r="E12" s="989"/>
      <c r="F12" s="989"/>
      <c r="G12" s="989"/>
      <c r="H12" s="989"/>
      <c r="I12" s="989"/>
      <c r="J12" s="989"/>
      <c r="K12" s="989"/>
      <c r="L12" s="983"/>
      <c r="M12" s="983"/>
      <c r="N12" s="944"/>
    </row>
    <row r="13" spans="1:14" s="982" customFormat="1" ht="21" customHeight="1" x14ac:dyDescent="0.25">
      <c r="A13" s="947"/>
      <c r="B13" s="947"/>
      <c r="C13" s="947"/>
      <c r="D13" s="947"/>
      <c r="E13" s="989"/>
      <c r="F13" s="989"/>
      <c r="G13" s="990" t="s">
        <v>2494</v>
      </c>
      <c r="H13" s="989"/>
      <c r="I13" s="989"/>
      <c r="J13" s="989"/>
      <c r="K13" s="989"/>
      <c r="L13" s="947"/>
      <c r="M13" s="947"/>
      <c r="N13" s="944"/>
    </row>
    <row r="14" spans="1:14" s="982" customFormat="1" ht="21" customHeight="1" x14ac:dyDescent="0.25">
      <c r="A14" s="996" t="s">
        <v>77</v>
      </c>
      <c r="B14" s="590"/>
      <c r="C14" s="979"/>
      <c r="D14" s="590"/>
      <c r="E14" s="610" t="s">
        <v>2200</v>
      </c>
      <c r="F14" s="350"/>
      <c r="G14" s="610" t="s">
        <v>2200</v>
      </c>
      <c r="H14" s="533"/>
      <c r="I14" s="610" t="s">
        <v>1428</v>
      </c>
      <c r="J14" s="350"/>
      <c r="K14" s="946" t="s">
        <v>2493</v>
      </c>
      <c r="L14" s="590"/>
      <c r="M14" s="944"/>
      <c r="N14" s="944"/>
    </row>
    <row r="15" spans="1:14" s="982" customFormat="1" ht="21" customHeight="1" x14ac:dyDescent="0.25">
      <c r="A15" s="999"/>
      <c r="B15" s="590"/>
      <c r="C15" s="979"/>
      <c r="D15" s="590"/>
      <c r="E15" s="353" t="s">
        <v>7</v>
      </c>
      <c r="F15" s="350"/>
      <c r="G15" s="353" t="s">
        <v>7</v>
      </c>
      <c r="H15" s="533"/>
      <c r="I15" s="353" t="s">
        <v>7</v>
      </c>
      <c r="J15" s="350"/>
      <c r="K15" s="353" t="s">
        <v>7</v>
      </c>
      <c r="L15" s="590"/>
      <c r="M15" s="944"/>
      <c r="N15" s="944"/>
    </row>
    <row r="16" spans="1:14" s="982" customFormat="1" ht="21" customHeight="1" x14ac:dyDescent="0.25">
      <c r="A16" s="998" t="s">
        <v>1289</v>
      </c>
      <c r="B16" s="590"/>
      <c r="C16" s="944"/>
      <c r="D16" s="977"/>
      <c r="E16" s="1027">
        <v>10075425014756</v>
      </c>
      <c r="F16" s="340"/>
      <c r="G16" s="340">
        <f t="shared" ref="G16:G38" si="0">E16*$G$41/$E$39</f>
        <v>977035672384.63635</v>
      </c>
      <c r="H16" s="447"/>
      <c r="I16" s="1027">
        <v>6000991529362</v>
      </c>
      <c r="J16" s="340"/>
      <c r="K16" s="345">
        <f>E16+G16+I16</f>
        <v>17053452216502.637</v>
      </c>
      <c r="L16" s="590"/>
      <c r="N16" s="944"/>
    </row>
    <row r="17" spans="1:14" s="982" customFormat="1" ht="21" customHeight="1" x14ac:dyDescent="0.25">
      <c r="A17" s="998" t="s">
        <v>1291</v>
      </c>
      <c r="B17" s="590"/>
      <c r="C17" s="944"/>
      <c r="D17" s="977"/>
      <c r="E17" s="1027">
        <v>2849747865897</v>
      </c>
      <c r="F17" s="340"/>
      <c r="G17" s="340">
        <f t="shared" si="0"/>
        <v>276346190677.37524</v>
      </c>
      <c r="H17" s="447"/>
      <c r="I17" s="1027">
        <v>2803132986659</v>
      </c>
      <c r="J17" s="340"/>
      <c r="K17" s="345">
        <f t="shared" ref="K17:K38" si="1">E17+G17+I17</f>
        <v>5929227043233.375</v>
      </c>
      <c r="L17" s="590"/>
      <c r="N17" s="944"/>
    </row>
    <row r="18" spans="1:14" s="982" customFormat="1" ht="21" customHeight="1" x14ac:dyDescent="0.25">
      <c r="A18" s="998" t="s">
        <v>2007</v>
      </c>
      <c r="B18" s="590"/>
      <c r="C18" s="944"/>
      <c r="D18" s="977"/>
      <c r="E18" s="1027">
        <v>3434415007</v>
      </c>
      <c r="F18" s="340"/>
      <c r="G18" s="340">
        <f t="shared" si="0"/>
        <v>333042623.08515555</v>
      </c>
      <c r="H18" s="447"/>
      <c r="I18" s="1027">
        <v>0</v>
      </c>
      <c r="J18" s="340"/>
      <c r="K18" s="345">
        <f t="shared" si="1"/>
        <v>3767457630.0851555</v>
      </c>
      <c r="L18" s="590"/>
      <c r="N18" s="944"/>
    </row>
    <row r="19" spans="1:14" s="982" customFormat="1" ht="21" customHeight="1" x14ac:dyDescent="0.25">
      <c r="A19" s="998" t="s">
        <v>2009</v>
      </c>
      <c r="B19" s="590"/>
      <c r="C19" s="944"/>
      <c r="D19" s="977"/>
      <c r="E19" s="1027">
        <v>2211672898</v>
      </c>
      <c r="F19" s="340"/>
      <c r="G19" s="340">
        <f t="shared" si="0"/>
        <v>214470686.23185402</v>
      </c>
      <c r="H19" s="447"/>
      <c r="I19" s="1027">
        <v>0</v>
      </c>
      <c r="J19" s="340"/>
      <c r="K19" s="345">
        <f t="shared" si="1"/>
        <v>2426143584.231854</v>
      </c>
      <c r="L19" s="590"/>
      <c r="N19" s="944"/>
    </row>
    <row r="20" spans="1:14" s="982" customFormat="1" ht="21" customHeight="1" x14ac:dyDescent="0.25">
      <c r="A20" s="998" t="s">
        <v>1293</v>
      </c>
      <c r="B20" s="590"/>
      <c r="C20" s="944"/>
      <c r="D20" s="977"/>
      <c r="E20" s="1027">
        <v>5230084970957</v>
      </c>
      <c r="F20" s="340"/>
      <c r="G20" s="340">
        <f t="shared" si="0"/>
        <v>507172608474.96893</v>
      </c>
      <c r="H20" s="447"/>
      <c r="I20" s="1027">
        <v>1710777108852</v>
      </c>
      <c r="J20" s="340"/>
      <c r="K20" s="345">
        <f t="shared" si="1"/>
        <v>7448034688283.9688</v>
      </c>
      <c r="L20" s="590"/>
      <c r="N20" s="944"/>
    </row>
    <row r="21" spans="1:14" s="982" customFormat="1" ht="21" customHeight="1" x14ac:dyDescent="0.25">
      <c r="A21" s="998" t="s">
        <v>1295</v>
      </c>
      <c r="B21" s="590"/>
      <c r="C21" s="944"/>
      <c r="D21" s="977"/>
      <c r="E21" s="1027">
        <v>16247963567</v>
      </c>
      <c r="F21" s="340"/>
      <c r="G21" s="340">
        <f t="shared" si="0"/>
        <v>1575600035.2655461</v>
      </c>
      <c r="H21" s="447"/>
      <c r="I21" s="1027">
        <v>31443213127</v>
      </c>
      <c r="J21" s="340"/>
      <c r="K21" s="345">
        <f t="shared" si="1"/>
        <v>49266776729.265549</v>
      </c>
      <c r="L21" s="590"/>
      <c r="N21" s="944"/>
    </row>
    <row r="22" spans="1:14" s="982" customFormat="1" ht="21" customHeight="1" x14ac:dyDescent="0.25">
      <c r="A22" s="998" t="s">
        <v>1297</v>
      </c>
      <c r="B22" s="590"/>
      <c r="C22" s="944"/>
      <c r="D22" s="977"/>
      <c r="E22" s="1027">
        <v>8405571546</v>
      </c>
      <c r="F22" s="340"/>
      <c r="G22" s="340">
        <f t="shared" si="0"/>
        <v>815106383.6210947</v>
      </c>
      <c r="H22" s="447"/>
      <c r="I22" s="1027">
        <v>6091363334</v>
      </c>
      <c r="J22" s="340"/>
      <c r="K22" s="345">
        <f t="shared" si="1"/>
        <v>15312041263.621094</v>
      </c>
      <c r="L22" s="590"/>
      <c r="N22" s="944"/>
    </row>
    <row r="23" spans="1:14" s="982" customFormat="1" ht="21" customHeight="1" x14ac:dyDescent="0.25">
      <c r="A23" s="998" t="s">
        <v>2011</v>
      </c>
      <c r="B23" s="590"/>
      <c r="C23" s="944"/>
      <c r="D23" s="977"/>
      <c r="E23" s="1027">
        <v>75914558697</v>
      </c>
      <c r="F23" s="340"/>
      <c r="G23" s="340">
        <f t="shared" si="0"/>
        <v>7361598323.8105183</v>
      </c>
      <c r="H23" s="447"/>
      <c r="I23" s="1027">
        <v>0</v>
      </c>
      <c r="J23" s="340"/>
      <c r="K23" s="345">
        <f t="shared" si="1"/>
        <v>83276157020.810516</v>
      </c>
      <c r="L23" s="590"/>
      <c r="N23" s="944"/>
    </row>
    <row r="24" spans="1:14" s="982" customFormat="1" ht="21" customHeight="1" x14ac:dyDescent="0.25">
      <c r="A24" s="998" t="s">
        <v>1299</v>
      </c>
      <c r="B24" s="590"/>
      <c r="C24" s="944"/>
      <c r="D24" s="977"/>
      <c r="E24" s="1027">
        <v>1110825436178</v>
      </c>
      <c r="F24" s="340"/>
      <c r="G24" s="340">
        <f t="shared" si="0"/>
        <v>107719135951.94502</v>
      </c>
      <c r="H24" s="447"/>
      <c r="I24" s="1027">
        <v>67775234244</v>
      </c>
      <c r="J24" s="340"/>
      <c r="K24" s="345">
        <f t="shared" si="1"/>
        <v>1286319806373.9451</v>
      </c>
      <c r="L24" s="590"/>
      <c r="N24" s="944"/>
    </row>
    <row r="25" spans="1:14" s="982" customFormat="1" ht="21" customHeight="1" x14ac:dyDescent="0.25">
      <c r="A25" s="998" t="s">
        <v>1301</v>
      </c>
      <c r="B25" s="590"/>
      <c r="C25" s="944"/>
      <c r="D25" s="977"/>
      <c r="E25" s="1027">
        <v>5968160052</v>
      </c>
      <c r="F25" s="340"/>
      <c r="G25" s="340">
        <f t="shared" si="0"/>
        <v>578745339.35441732</v>
      </c>
      <c r="H25" s="447"/>
      <c r="I25" s="1027">
        <v>0</v>
      </c>
      <c r="J25" s="340"/>
      <c r="K25" s="345">
        <f t="shared" si="1"/>
        <v>6546905391.3544178</v>
      </c>
      <c r="L25" s="590"/>
      <c r="N25" s="944"/>
    </row>
    <row r="26" spans="1:14" s="982" customFormat="1" ht="21" customHeight="1" x14ac:dyDescent="0.25">
      <c r="A26" s="998" t="s">
        <v>1303</v>
      </c>
      <c r="B26" s="590"/>
      <c r="C26" s="944"/>
      <c r="D26" s="977"/>
      <c r="E26" s="1027">
        <v>22690812048</v>
      </c>
      <c r="F26" s="340"/>
      <c r="G26" s="340">
        <f t="shared" si="0"/>
        <v>2200376934.3528762</v>
      </c>
      <c r="H26" s="447"/>
      <c r="I26" s="1027">
        <v>12182726668</v>
      </c>
      <c r="J26" s="340"/>
      <c r="K26" s="345">
        <f t="shared" si="1"/>
        <v>37073915650.352875</v>
      </c>
      <c r="L26" s="590"/>
      <c r="N26" s="944"/>
    </row>
    <row r="27" spans="1:14" s="982" customFormat="1" ht="21" customHeight="1" x14ac:dyDescent="0.25">
      <c r="A27" s="998" t="s">
        <v>2013</v>
      </c>
      <c r="B27" s="590"/>
      <c r="C27" s="944"/>
      <c r="D27" s="977"/>
      <c r="E27" s="1027">
        <v>384100000</v>
      </c>
      <c r="F27" s="340"/>
      <c r="G27" s="340">
        <f t="shared" si="0"/>
        <v>37247004.58921802</v>
      </c>
      <c r="H27" s="447"/>
      <c r="I27" s="1027">
        <v>0</v>
      </c>
      <c r="J27" s="340"/>
      <c r="K27" s="345">
        <f t="shared" si="1"/>
        <v>421347004.58921802</v>
      </c>
      <c r="L27" s="590"/>
      <c r="N27" s="944"/>
    </row>
    <row r="28" spans="1:14" s="982" customFormat="1" ht="21" customHeight="1" x14ac:dyDescent="0.25">
      <c r="A28" s="998" t="s">
        <v>2015</v>
      </c>
      <c r="B28" s="590"/>
      <c r="C28" s="944"/>
      <c r="D28" s="977"/>
      <c r="E28" s="1027">
        <v>36284000</v>
      </c>
      <c r="F28" s="340"/>
      <c r="G28" s="340">
        <f t="shared" si="0"/>
        <v>3518537.6582014756</v>
      </c>
      <c r="H28" s="447"/>
      <c r="I28" s="1027">
        <v>0</v>
      </c>
      <c r="J28" s="340"/>
      <c r="K28" s="345">
        <f t="shared" si="1"/>
        <v>39802537.658201478</v>
      </c>
      <c r="L28" s="590"/>
      <c r="N28" s="944"/>
    </row>
    <row r="29" spans="1:14" s="982" customFormat="1" ht="21" customHeight="1" x14ac:dyDescent="0.25">
      <c r="A29" s="998" t="s">
        <v>1305</v>
      </c>
      <c r="B29" s="590"/>
      <c r="C29" s="944"/>
      <c r="D29" s="977"/>
      <c r="E29" s="1027">
        <v>12810426473</v>
      </c>
      <c r="F29" s="340"/>
      <c r="G29" s="340">
        <f t="shared" si="0"/>
        <v>1242254656.6770921</v>
      </c>
      <c r="H29" s="447"/>
      <c r="I29" s="1027">
        <v>12182726668</v>
      </c>
      <c r="J29" s="340"/>
      <c r="K29" s="345">
        <f t="shared" si="1"/>
        <v>26235407797.677094</v>
      </c>
      <c r="L29" s="590"/>
      <c r="N29" s="944"/>
    </row>
    <row r="30" spans="1:14" s="982" customFormat="1" ht="21" customHeight="1" x14ac:dyDescent="0.25">
      <c r="A30" s="998" t="s">
        <v>1317</v>
      </c>
      <c r="B30" s="590"/>
      <c r="C30" s="944"/>
      <c r="D30" s="977"/>
      <c r="E30" s="1027">
        <v>0</v>
      </c>
      <c r="F30" s="340"/>
      <c r="G30" s="340">
        <f t="shared" si="0"/>
        <v>0</v>
      </c>
      <c r="H30" s="447"/>
      <c r="I30" s="1027">
        <v>6780000000</v>
      </c>
      <c r="J30" s="340"/>
      <c r="K30" s="345">
        <f t="shared" si="1"/>
        <v>6780000000</v>
      </c>
      <c r="L30" s="590"/>
      <c r="N30" s="944"/>
    </row>
    <row r="31" spans="1:14" s="982" customFormat="1" ht="21" customHeight="1" x14ac:dyDescent="0.25">
      <c r="A31" s="998" t="s">
        <v>2017</v>
      </c>
      <c r="B31" s="590"/>
      <c r="C31" s="944"/>
      <c r="D31" s="977"/>
      <c r="E31" s="1027">
        <v>89371223771</v>
      </c>
      <c r="F31" s="340"/>
      <c r="G31" s="340">
        <f t="shared" si="0"/>
        <v>8666520130.0246506</v>
      </c>
      <c r="H31" s="447"/>
      <c r="I31" s="1027">
        <v>0</v>
      </c>
      <c r="J31" s="340"/>
      <c r="K31" s="345">
        <f t="shared" si="1"/>
        <v>98037743901.024658</v>
      </c>
      <c r="L31" s="590"/>
      <c r="N31" s="944"/>
    </row>
    <row r="32" spans="1:14" s="982" customFormat="1" ht="21" customHeight="1" x14ac:dyDescent="0.25">
      <c r="A32" s="998" t="s">
        <v>2019</v>
      </c>
      <c r="B32" s="590"/>
      <c r="C32" s="944"/>
      <c r="D32" s="977"/>
      <c r="E32" s="1027">
        <v>480164000</v>
      </c>
      <c r="F32" s="340"/>
      <c r="G32" s="340">
        <f t="shared" si="0"/>
        <v>46562537.650552683</v>
      </c>
      <c r="H32" s="447"/>
      <c r="I32" s="1027">
        <v>0</v>
      </c>
      <c r="J32" s="340"/>
      <c r="K32" s="345">
        <f t="shared" si="1"/>
        <v>526726537.65055269</v>
      </c>
      <c r="L32" s="590"/>
      <c r="N32" s="944"/>
    </row>
    <row r="33" spans="1:14" s="982" customFormat="1" ht="21" customHeight="1" x14ac:dyDescent="0.25">
      <c r="A33" s="998" t="s">
        <v>792</v>
      </c>
      <c r="B33" s="590"/>
      <c r="C33" s="944"/>
      <c r="D33" s="977"/>
      <c r="E33" s="1027">
        <v>226113957746</v>
      </c>
      <c r="F33" s="340"/>
      <c r="G33" s="340">
        <f t="shared" si="0"/>
        <v>21926757672.09454</v>
      </c>
      <c r="H33" s="447"/>
      <c r="I33" s="1027">
        <v>74705518417</v>
      </c>
      <c r="J33" s="340"/>
      <c r="K33" s="345">
        <f t="shared" si="1"/>
        <v>322746233835.09454</v>
      </c>
      <c r="L33" s="590"/>
      <c r="N33" s="944"/>
    </row>
    <row r="34" spans="1:14" s="982" customFormat="1" ht="21" customHeight="1" x14ac:dyDescent="0.25">
      <c r="A34" s="998" t="s">
        <v>1307</v>
      </c>
      <c r="B34" s="590"/>
      <c r="C34" s="944"/>
      <c r="D34" s="977"/>
      <c r="E34" s="1027">
        <v>0</v>
      </c>
      <c r="F34" s="340"/>
      <c r="G34" s="340">
        <f t="shared" si="0"/>
        <v>0</v>
      </c>
      <c r="H34" s="447"/>
      <c r="I34" s="1027">
        <v>186951306822</v>
      </c>
      <c r="J34" s="340"/>
      <c r="K34" s="345">
        <f t="shared" si="1"/>
        <v>186951306822</v>
      </c>
      <c r="L34" s="590"/>
      <c r="N34" s="944"/>
    </row>
    <row r="35" spans="1:14" s="982" customFormat="1" ht="21" customHeight="1" x14ac:dyDescent="0.25">
      <c r="A35" s="998" t="s">
        <v>2021</v>
      </c>
      <c r="B35" s="590"/>
      <c r="C35" s="944"/>
      <c r="D35" s="977"/>
      <c r="E35" s="1027">
        <v>40931620125</v>
      </c>
      <c r="F35" s="340"/>
      <c r="G35" s="340">
        <f t="shared" si="0"/>
        <v>3969227395.5740795</v>
      </c>
      <c r="H35" s="447"/>
      <c r="I35" s="1027">
        <v>0</v>
      </c>
      <c r="J35" s="340"/>
      <c r="K35" s="345">
        <f t="shared" si="1"/>
        <v>44900847520.574081</v>
      </c>
      <c r="L35" s="590"/>
      <c r="N35" s="944"/>
    </row>
    <row r="36" spans="1:14" s="982" customFormat="1" ht="21" customHeight="1" x14ac:dyDescent="0.25">
      <c r="A36" s="998" t="s">
        <v>2023</v>
      </c>
      <c r="B36" s="590"/>
      <c r="C36" s="944"/>
      <c r="D36" s="977"/>
      <c r="E36" s="1027">
        <v>615844383</v>
      </c>
      <c r="F36" s="340"/>
      <c r="G36" s="340">
        <f t="shared" si="0"/>
        <v>59719756.729615048</v>
      </c>
      <c r="H36" s="447"/>
      <c r="I36" s="1027">
        <v>0</v>
      </c>
      <c r="J36" s="340"/>
      <c r="K36" s="345">
        <f t="shared" si="1"/>
        <v>675564139.72961509</v>
      </c>
      <c r="L36" s="590"/>
      <c r="N36" s="944"/>
    </row>
    <row r="37" spans="1:14" s="982" customFormat="1" ht="21" customHeight="1" x14ac:dyDescent="0.25">
      <c r="A37" s="998" t="s">
        <v>2025</v>
      </c>
      <c r="B37" s="590"/>
      <c r="C37" s="944"/>
      <c r="D37" s="977"/>
      <c r="E37" s="1027">
        <v>17811414843</v>
      </c>
      <c r="F37" s="340"/>
      <c r="G37" s="340">
        <f t="shared" si="0"/>
        <v>1727211274.1413357</v>
      </c>
      <c r="H37" s="447"/>
      <c r="I37" s="1027">
        <v>0</v>
      </c>
      <c r="J37" s="340"/>
      <c r="K37" s="345">
        <f t="shared" si="1"/>
        <v>19538626117.141335</v>
      </c>
      <c r="L37" s="590"/>
      <c r="N37" s="944"/>
    </row>
    <row r="38" spans="1:14" s="982" customFormat="1" ht="21" customHeight="1" x14ac:dyDescent="0.25">
      <c r="A38" s="998" t="s">
        <v>2027</v>
      </c>
      <c r="B38" s="590"/>
      <c r="C38" s="944"/>
      <c r="D38" s="977"/>
      <c r="E38" s="1027">
        <v>8184428420</v>
      </c>
      <c r="F38" s="340"/>
      <c r="G38" s="340">
        <f t="shared" si="0"/>
        <v>793661658.21365905</v>
      </c>
      <c r="H38" s="447"/>
      <c r="I38" s="1027">
        <v>0</v>
      </c>
      <c r="J38" s="340"/>
      <c r="K38" s="345">
        <f t="shared" si="1"/>
        <v>8978090078.2136593</v>
      </c>
      <c r="L38" s="590"/>
      <c r="N38" s="944"/>
    </row>
    <row r="39" spans="1:14" s="982" customFormat="1" ht="21" customHeight="1" thickBot="1" x14ac:dyDescent="0.3">
      <c r="A39" s="981"/>
      <c r="B39" s="590"/>
      <c r="C39" s="979"/>
      <c r="D39" s="590"/>
      <c r="E39" s="364">
        <f>SUM(E16:E38)</f>
        <v>19797695905364</v>
      </c>
      <c r="F39" s="350"/>
      <c r="G39" s="364">
        <f>SUM(G16:G38)</f>
        <v>1919825228438.0002</v>
      </c>
      <c r="H39" s="533"/>
      <c r="I39" s="364">
        <f>SUM(I16:I38)</f>
        <v>10913013714153</v>
      </c>
      <c r="J39" s="350"/>
      <c r="K39" s="535">
        <f>SUM(K16:K38)</f>
        <v>32630534847954.996</v>
      </c>
      <c r="L39" s="590"/>
      <c r="N39" s="944"/>
    </row>
    <row r="40" spans="1:14" s="982" customFormat="1" ht="21" customHeight="1" thickTop="1" x14ac:dyDescent="0.25">
      <c r="A40" s="981"/>
      <c r="B40" s="590"/>
      <c r="C40" s="979"/>
      <c r="D40" s="590"/>
      <c r="E40" s="611"/>
      <c r="F40" s="340"/>
      <c r="G40" s="340"/>
      <c r="H40" s="340"/>
      <c r="I40" s="967"/>
      <c r="J40" s="340"/>
      <c r="K40" s="340"/>
      <c r="L40" s="590"/>
      <c r="M40" s="944"/>
      <c r="N40" s="944"/>
    </row>
    <row r="41" spans="1:14" s="984" customFormat="1" ht="21" customHeight="1" x14ac:dyDescent="0.25">
      <c r="A41" s="981"/>
      <c r="B41" s="590"/>
      <c r="C41" s="590"/>
      <c r="D41" s="590"/>
      <c r="E41" s="340"/>
      <c r="F41" s="340"/>
      <c r="G41" s="991">
        <v>1919825228438</v>
      </c>
      <c r="H41" s="340"/>
      <c r="I41" s="340"/>
      <c r="J41" s="340"/>
      <c r="K41" s="340"/>
      <c r="L41" s="590"/>
      <c r="M41" s="944"/>
      <c r="N41" s="944"/>
    </row>
    <row r="42" spans="1:14" s="982" customFormat="1" ht="145.5" customHeight="1" x14ac:dyDescent="0.25">
      <c r="A42" s="1173" t="s">
        <v>2498</v>
      </c>
      <c r="B42" s="1173"/>
      <c r="C42" s="1173"/>
      <c r="D42" s="1173"/>
      <c r="E42" s="1173"/>
      <c r="F42" s="1173"/>
      <c r="G42" s="1173"/>
      <c r="H42" s="1173"/>
      <c r="I42" s="1173"/>
      <c r="J42" s="1173"/>
      <c r="K42" s="1173"/>
      <c r="L42" s="1174"/>
      <c r="M42" s="1174"/>
      <c r="N42" s="944"/>
    </row>
    <row r="43" spans="1:14" s="984" customFormat="1" ht="21" customHeight="1" x14ac:dyDescent="0.25">
      <c r="A43" s="985"/>
      <c r="B43" s="985"/>
      <c r="C43" s="985"/>
      <c r="D43" s="985"/>
      <c r="E43" s="992"/>
      <c r="F43" s="340"/>
      <c r="G43" s="340"/>
      <c r="H43" s="340"/>
      <c r="I43" s="340"/>
      <c r="J43" s="340"/>
      <c r="K43" s="340"/>
      <c r="L43" s="944"/>
      <c r="M43" s="944"/>
      <c r="N43" s="944"/>
    </row>
    <row r="44" spans="1:14" s="982" customFormat="1" ht="21" customHeight="1" x14ac:dyDescent="0.25">
      <c r="A44" s="996" t="s">
        <v>77</v>
      </c>
      <c r="B44" s="590"/>
      <c r="C44" s="979"/>
      <c r="D44" s="590"/>
      <c r="E44" s="610" t="s">
        <v>2200</v>
      </c>
      <c r="F44" s="350"/>
      <c r="G44" s="968"/>
      <c r="H44" s="537"/>
      <c r="I44" s="968"/>
      <c r="J44" s="976"/>
      <c r="K44" s="945"/>
      <c r="L44" s="590"/>
      <c r="M44" s="944"/>
      <c r="N44" s="944"/>
    </row>
    <row r="45" spans="1:14" s="987" customFormat="1" ht="21" customHeight="1" x14ac:dyDescent="0.25">
      <c r="A45" s="997"/>
      <c r="B45" s="986"/>
      <c r="C45" s="986"/>
      <c r="D45" s="986"/>
      <c r="E45" s="353" t="s">
        <v>7</v>
      </c>
      <c r="F45" s="371"/>
      <c r="G45" s="978"/>
      <c r="H45" s="978"/>
      <c r="I45" s="978"/>
      <c r="J45" s="978"/>
      <c r="K45" s="978"/>
      <c r="L45" s="606"/>
      <c r="M45" s="606"/>
      <c r="N45" s="606"/>
    </row>
    <row r="46" spans="1:14" s="982" customFormat="1" ht="21" customHeight="1" x14ac:dyDescent="0.25">
      <c r="A46" s="998" t="s">
        <v>1905</v>
      </c>
      <c r="B46" s="590"/>
      <c r="C46" s="944"/>
      <c r="D46" s="977"/>
      <c r="E46" s="1027">
        <v>792169609210</v>
      </c>
      <c r="F46" s="350"/>
      <c r="G46" s="350"/>
      <c r="H46" s="533"/>
      <c r="I46" s="537"/>
      <c r="J46" s="350"/>
      <c r="K46" s="353"/>
      <c r="L46" s="590"/>
      <c r="N46" s="944"/>
    </row>
    <row r="47" spans="1:14" s="982" customFormat="1" ht="21" customHeight="1" x14ac:dyDescent="0.25">
      <c r="A47" s="998" t="s">
        <v>1907</v>
      </c>
      <c r="B47" s="590"/>
      <c r="C47" s="944"/>
      <c r="D47" s="977"/>
      <c r="E47" s="1027">
        <v>1348028600690</v>
      </c>
      <c r="F47" s="350"/>
      <c r="G47" s="350"/>
      <c r="H47" s="533"/>
      <c r="I47" s="537"/>
      <c r="J47" s="350"/>
      <c r="K47" s="353"/>
      <c r="L47" s="590"/>
      <c r="N47" s="944"/>
    </row>
    <row r="48" spans="1:14" s="982" customFormat="1" ht="21" customHeight="1" x14ac:dyDescent="0.25">
      <c r="A48" s="998" t="s">
        <v>1909</v>
      </c>
      <c r="B48" s="590"/>
      <c r="C48" s="944"/>
      <c r="D48" s="977"/>
      <c r="E48" s="1027">
        <v>2837867501196</v>
      </c>
      <c r="F48" s="350"/>
      <c r="G48" s="350"/>
      <c r="H48" s="533"/>
      <c r="I48" s="537"/>
      <c r="J48" s="350"/>
      <c r="K48" s="353"/>
      <c r="L48" s="590"/>
      <c r="N48" s="944"/>
    </row>
    <row r="49" spans="1:14" s="982" customFormat="1" ht="21" customHeight="1" x14ac:dyDescent="0.25">
      <c r="A49" s="998" t="s">
        <v>1911</v>
      </c>
      <c r="B49" s="590"/>
      <c r="C49" s="944"/>
      <c r="D49" s="977"/>
      <c r="E49" s="1027">
        <v>853569122357</v>
      </c>
      <c r="F49" s="350"/>
      <c r="G49" s="350"/>
      <c r="H49" s="533"/>
      <c r="I49" s="537"/>
      <c r="J49" s="350"/>
      <c r="K49" s="353"/>
      <c r="L49" s="590"/>
      <c r="N49" s="944"/>
    </row>
    <row r="50" spans="1:14" s="982" customFormat="1" ht="21" customHeight="1" x14ac:dyDescent="0.25">
      <c r="A50" s="998" t="s">
        <v>1913</v>
      </c>
      <c r="B50" s="590"/>
      <c r="C50" s="944"/>
      <c r="D50" s="977"/>
      <c r="E50" s="1027">
        <v>9578401229924</v>
      </c>
      <c r="F50" s="350"/>
      <c r="G50" s="350"/>
      <c r="H50" s="533"/>
      <c r="I50" s="537"/>
      <c r="J50" s="350"/>
      <c r="K50" s="353"/>
      <c r="L50" s="590"/>
      <c r="N50" s="944"/>
    </row>
    <row r="51" spans="1:14" s="982" customFormat="1" ht="21" customHeight="1" x14ac:dyDescent="0.25">
      <c r="A51" s="998" t="s">
        <v>1915</v>
      </c>
      <c r="B51" s="590"/>
      <c r="C51" s="944"/>
      <c r="D51" s="977"/>
      <c r="E51" s="1027">
        <v>28638204350</v>
      </c>
      <c r="F51" s="350"/>
      <c r="G51" s="976"/>
      <c r="H51" s="537"/>
      <c r="I51" s="537"/>
      <c r="J51" s="976"/>
      <c r="K51" s="968"/>
      <c r="L51" s="590"/>
      <c r="N51" s="944"/>
    </row>
    <row r="52" spans="1:14" s="982" customFormat="1" ht="21" customHeight="1" thickBot="1" x14ac:dyDescent="0.3">
      <c r="A52" s="981"/>
      <c r="B52" s="590"/>
      <c r="C52" s="979"/>
      <c r="D52" s="590"/>
      <c r="E52" s="364">
        <f>SUM(E46:E51)</f>
        <v>15438674267727</v>
      </c>
      <c r="F52" s="350"/>
      <c r="G52" s="976"/>
      <c r="H52" s="537"/>
      <c r="I52" s="976"/>
      <c r="J52" s="976"/>
      <c r="K52" s="537"/>
      <c r="L52" s="590"/>
      <c r="N52" s="944"/>
    </row>
    <row r="53" spans="1:14" s="987" customFormat="1" ht="15.75" thickTop="1" x14ac:dyDescent="0.25">
      <c r="A53" s="988"/>
      <c r="B53" s="988"/>
      <c r="C53" s="988"/>
      <c r="D53" s="988"/>
      <c r="E53" s="993"/>
      <c r="F53" s="993"/>
      <c r="G53" s="993"/>
      <c r="H53" s="993"/>
      <c r="I53" s="993"/>
      <c r="J53" s="993"/>
      <c r="K53" s="993"/>
      <c r="L53" s="988"/>
    </row>
    <row r="54" spans="1:14" ht="15" x14ac:dyDescent="0.25"/>
    <row r="55" spans="1:14" ht="15" x14ac:dyDescent="0.25"/>
    <row r="56" spans="1:14" ht="15" x14ac:dyDescent="0.25"/>
    <row r="57" spans="1:14" ht="15" x14ac:dyDescent="0.25"/>
    <row r="58" spans="1:14" ht="15" x14ac:dyDescent="0.25"/>
    <row r="59" spans="1:14" ht="15" x14ac:dyDescent="0.25"/>
    <row r="60" spans="1:14" ht="15" x14ac:dyDescent="0.25"/>
    <row r="61" spans="1:14" ht="15" x14ac:dyDescent="0.25"/>
    <row r="62" spans="1:14" s="440" customFormat="1" ht="15" x14ac:dyDescent="0.25">
      <c r="E62" s="584"/>
      <c r="F62" s="584"/>
      <c r="G62" s="584"/>
      <c r="H62" s="584"/>
      <c r="I62" s="584"/>
      <c r="J62" s="584"/>
      <c r="K62" s="584"/>
      <c r="L62" s="584"/>
      <c r="M62" s="511"/>
      <c r="N62" s="511"/>
    </row>
  </sheetData>
  <mergeCells count="9">
    <mergeCell ref="A42:K42"/>
    <mergeCell ref="L42:M42"/>
    <mergeCell ref="A1:K1"/>
    <mergeCell ref="A2:K2"/>
    <mergeCell ref="A3:K3"/>
    <mergeCell ref="A11:M11"/>
    <mergeCell ref="A9:K9"/>
    <mergeCell ref="A7:K7"/>
    <mergeCell ref="A5:K5"/>
  </mergeCells>
  <printOptions horizontalCentered="1"/>
  <pageMargins left="0.51181102362204722" right="0.70866141732283472" top="0.51181102362204722" bottom="0.51181102362204722" header="0" footer="0"/>
  <pageSetup paperSize="9" scale="62" orientation="portrait" r:id="rId1"/>
  <headerFooter>
    <oddFooter>&amp;C&amp;"B Nazanin,Regular"&amp;12&amp;A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39250-DACD-4082-AD58-3F462E3370D2}">
  <sheetPr>
    <tabColor rgb="FFFF0000"/>
    <pageSetUpPr fitToPage="1"/>
  </sheetPr>
  <dimension ref="A1:K145"/>
  <sheetViews>
    <sheetView rightToLeft="1" view="pageBreakPreview" zoomScaleNormal="70" zoomScaleSheetLayoutView="100" workbookViewId="0">
      <selection activeCell="M14" sqref="M14"/>
    </sheetView>
  </sheetViews>
  <sheetFormatPr defaultColWidth="8.7109375" defaultRowHeight="150" customHeight="1" x14ac:dyDescent="0.25"/>
  <cols>
    <col min="1" max="1" width="29.140625" style="440" bestFit="1" customWidth="1"/>
    <col min="2" max="2" width="0.7109375" style="440" customWidth="1"/>
    <col min="3" max="3" width="20.140625" style="440" bestFit="1" customWidth="1"/>
    <col min="4" max="4" width="0.85546875" style="440" customWidth="1"/>
    <col min="5" max="5" width="21.5703125" style="584" customWidth="1"/>
    <col min="6" max="6" width="0.85546875" style="440" customWidth="1"/>
    <col min="7" max="7" width="21.5703125" style="584" customWidth="1"/>
    <col min="8" max="8" width="0.7109375" style="584" customWidth="1"/>
    <col min="9" max="9" width="21.5703125" style="584" customWidth="1"/>
    <col min="10" max="11" width="0.7109375" style="584" customWidth="1"/>
    <col min="12" max="16384" width="8.7109375" style="511"/>
  </cols>
  <sheetData>
    <row r="1" spans="1:11" s="538" customFormat="1" ht="19.5" customHeight="1" x14ac:dyDescent="0.25">
      <c r="A1" s="1129" t="str">
        <f>'[10]1'!A1:H1</f>
        <v>شرکت پالایش میعانات گازی آدیش جنوبی (سهامي خاص) - قبل از بهره برداری</v>
      </c>
      <c r="B1" s="1129"/>
      <c r="C1" s="1129"/>
      <c r="D1" s="1129"/>
      <c r="E1" s="1129"/>
      <c r="F1" s="1129"/>
      <c r="G1" s="1129"/>
      <c r="H1" s="1129"/>
      <c r="I1" s="1129"/>
      <c r="J1" s="1129"/>
      <c r="K1" s="941"/>
    </row>
    <row r="2" spans="1:11" s="538" customFormat="1" ht="19.5" customHeight="1" x14ac:dyDescent="0.25">
      <c r="A2" s="1129" t="str">
        <f>'[10]5'!A2:H2</f>
        <v xml:space="preserve">یادداشت های توضیحی صورت های مالی </v>
      </c>
      <c r="B2" s="1129"/>
      <c r="C2" s="1129"/>
      <c r="D2" s="1129"/>
      <c r="E2" s="1129"/>
      <c r="F2" s="1129"/>
      <c r="G2" s="1129"/>
      <c r="H2" s="1129"/>
      <c r="I2" s="1129"/>
      <c r="J2" s="1129"/>
      <c r="K2" s="941"/>
    </row>
    <row r="3" spans="1:11" s="538" customFormat="1" ht="19.5" customHeight="1" x14ac:dyDescent="0.25">
      <c r="A3" s="1129" t="str">
        <f>'11'!A3:K3</f>
        <v>سال مالی منتهی به 29 اسفندماه 1400</v>
      </c>
      <c r="B3" s="1129"/>
      <c r="C3" s="1129"/>
      <c r="D3" s="1129"/>
      <c r="E3" s="1129"/>
      <c r="F3" s="1129"/>
      <c r="G3" s="1129"/>
      <c r="H3" s="1129"/>
      <c r="I3" s="1129"/>
      <c r="J3" s="1129"/>
      <c r="K3" s="941"/>
    </row>
    <row r="4" spans="1:11" s="496" customFormat="1" ht="21" customHeight="1" x14ac:dyDescent="0.7">
      <c r="A4" s="354"/>
      <c r="B4" s="586"/>
      <c r="C4" s="586"/>
      <c r="D4" s="586"/>
      <c r="E4" s="586"/>
      <c r="F4" s="586"/>
      <c r="G4" s="586"/>
      <c r="H4" s="586"/>
      <c r="I4" s="586"/>
      <c r="J4" s="586"/>
      <c r="K4" s="586"/>
    </row>
    <row r="5" spans="1:11" s="503" customFormat="1" ht="21" customHeight="1" x14ac:dyDescent="0.6">
      <c r="A5" s="332"/>
      <c r="B5" s="587"/>
      <c r="C5" s="587"/>
      <c r="D5" s="587"/>
      <c r="E5" s="587"/>
      <c r="F5" s="587"/>
      <c r="G5" s="973">
        <v>1919825228438</v>
      </c>
      <c r="H5" s="587"/>
      <c r="I5" s="587"/>
      <c r="J5" s="587"/>
      <c r="K5" s="587"/>
    </row>
    <row r="6" spans="1:11" s="503" customFormat="1" ht="24.75" customHeight="1" x14ac:dyDescent="0.6">
      <c r="A6" s="1178" t="s">
        <v>2501</v>
      </c>
      <c r="B6" s="1178"/>
      <c r="C6" s="1178"/>
      <c r="D6" s="1178"/>
      <c r="E6" s="1178"/>
      <c r="F6" s="1178"/>
      <c r="G6" s="1178"/>
      <c r="H6" s="1178"/>
      <c r="I6" s="1178"/>
      <c r="J6" s="1178"/>
      <c r="K6" s="944"/>
    </row>
    <row r="7" spans="1:11" s="593" customFormat="1" ht="21" customHeight="1" x14ac:dyDescent="0.6">
      <c r="A7" s="332"/>
      <c r="B7" s="587"/>
      <c r="D7" s="587"/>
      <c r="E7" s="610" t="s">
        <v>2500</v>
      </c>
      <c r="F7" s="587"/>
      <c r="G7" s="610" t="s">
        <v>1428</v>
      </c>
      <c r="H7" s="587"/>
      <c r="I7" s="587"/>
      <c r="J7" s="587"/>
      <c r="K7" s="587"/>
    </row>
    <row r="8" spans="1:11" s="503" customFormat="1" ht="21" customHeight="1" x14ac:dyDescent="0.6">
      <c r="A8" s="332"/>
      <c r="B8" s="587"/>
      <c r="D8" s="587"/>
      <c r="E8" s="353" t="s">
        <v>7</v>
      </c>
      <c r="F8" s="587"/>
      <c r="G8" s="353" t="s">
        <v>7</v>
      </c>
      <c r="H8" s="587"/>
      <c r="I8" s="587"/>
      <c r="J8" s="587"/>
      <c r="K8" s="587"/>
    </row>
    <row r="9" spans="1:11" s="503" customFormat="1" ht="21" customHeight="1" x14ac:dyDescent="0.6">
      <c r="A9" s="332" t="s">
        <v>1845</v>
      </c>
      <c r="B9" s="587"/>
      <c r="D9" s="587"/>
      <c r="E9" s="611">
        <f>SUM('تراز 1400'!$M$745:$M$746,'تراز 1400'!$M$750)</f>
        <v>353913293876</v>
      </c>
      <c r="F9" s="587"/>
      <c r="G9" s="611">
        <v>174071026557</v>
      </c>
      <c r="H9" s="587"/>
      <c r="I9" s="587"/>
      <c r="J9" s="587"/>
      <c r="K9" s="587"/>
    </row>
    <row r="10" spans="1:11" s="503" customFormat="1" ht="21" customHeight="1" x14ac:dyDescent="0.6">
      <c r="A10" s="332" t="s">
        <v>1328</v>
      </c>
      <c r="B10" s="587"/>
      <c r="D10" s="587"/>
      <c r="E10" s="611">
        <f>SUM('تراز 1400'!$M$729)</f>
        <v>20400000000</v>
      </c>
      <c r="F10" s="587"/>
      <c r="G10" s="611">
        <v>12065000000</v>
      </c>
      <c r="H10" s="587"/>
      <c r="I10" s="587"/>
      <c r="J10" s="587"/>
      <c r="K10" s="587"/>
    </row>
    <row r="11" spans="1:11" s="503" customFormat="1" ht="21" customHeight="1" x14ac:dyDescent="0.6">
      <c r="A11" s="332" t="s">
        <v>1843</v>
      </c>
      <c r="B11" s="587"/>
      <c r="D11" s="587"/>
      <c r="E11" s="611">
        <f>SUM('تراز 1400'!$M$723)</f>
        <v>18457370454</v>
      </c>
      <c r="F11" s="587"/>
      <c r="G11" s="611">
        <v>6074485459</v>
      </c>
      <c r="H11" s="587"/>
      <c r="I11" s="587"/>
      <c r="J11" s="587"/>
      <c r="K11" s="587"/>
    </row>
    <row r="12" spans="1:11" s="503" customFormat="1" ht="21" customHeight="1" x14ac:dyDescent="0.6">
      <c r="A12" s="332" t="s">
        <v>1844</v>
      </c>
      <c r="B12" s="587"/>
      <c r="D12" s="587"/>
      <c r="E12" s="611">
        <f>SUM('تراز 1400'!$M$728)</f>
        <v>7492075408</v>
      </c>
      <c r="F12" s="587"/>
      <c r="G12" s="611">
        <v>14303053051</v>
      </c>
      <c r="H12" s="587"/>
      <c r="I12" s="587"/>
      <c r="J12" s="587"/>
      <c r="K12" s="587"/>
    </row>
    <row r="13" spans="1:11" s="503" customFormat="1" ht="21" customHeight="1" x14ac:dyDescent="0.6">
      <c r="A13" s="332" t="s">
        <v>1330</v>
      </c>
      <c r="B13" s="587"/>
      <c r="D13" s="587"/>
      <c r="E13" s="611">
        <f>SUM('تراز 1400'!$M$730:$M$737)</f>
        <v>6397709040</v>
      </c>
      <c r="F13" s="587"/>
      <c r="G13" s="611">
        <v>7859703610</v>
      </c>
      <c r="H13" s="587"/>
      <c r="I13" s="587"/>
      <c r="J13" s="587"/>
      <c r="K13" s="587"/>
    </row>
    <row r="14" spans="1:11" s="503" customFormat="1" ht="21" customHeight="1" x14ac:dyDescent="0.6">
      <c r="A14" s="332" t="s">
        <v>1842</v>
      </c>
      <c r="B14" s="587"/>
      <c r="D14" s="587"/>
      <c r="E14" s="611">
        <f>SUM('تراز 1400'!$M$698:$M$701,'تراز 1400'!$M$724)</f>
        <v>782007979</v>
      </c>
      <c r="F14" s="587"/>
      <c r="G14" s="611">
        <v>444526000</v>
      </c>
      <c r="H14" s="587"/>
      <c r="I14" s="587"/>
      <c r="J14" s="587"/>
      <c r="K14" s="587"/>
    </row>
    <row r="15" spans="1:11" s="503" customFormat="1" ht="21" customHeight="1" x14ac:dyDescent="0.6">
      <c r="A15" s="332" t="s">
        <v>254</v>
      </c>
      <c r="B15" s="587"/>
      <c r="D15" s="587"/>
      <c r="E15" s="611">
        <f>SUM('تراز 1400'!$M$739:$M$744)</f>
        <v>365648500</v>
      </c>
      <c r="F15" s="587"/>
      <c r="G15" s="611">
        <v>45120180</v>
      </c>
      <c r="H15" s="587"/>
      <c r="I15" s="587"/>
      <c r="J15" s="587"/>
      <c r="K15" s="587"/>
    </row>
    <row r="16" spans="1:11" s="503" customFormat="1" ht="21" customHeight="1" thickBot="1" x14ac:dyDescent="0.65">
      <c r="A16" s="332"/>
      <c r="B16" s="587"/>
      <c r="D16" s="587"/>
      <c r="E16" s="613">
        <f>SUM(E9:E15)</f>
        <v>407808105257</v>
      </c>
      <c r="F16" s="587"/>
      <c r="G16" s="613">
        <f>SUM(G9:G15)</f>
        <v>214862914857</v>
      </c>
      <c r="H16" s="587"/>
      <c r="I16" s="587"/>
      <c r="J16" s="587"/>
      <c r="K16" s="587"/>
    </row>
    <row r="17" spans="1:11" s="503" customFormat="1" ht="21" customHeight="1" thickTop="1" x14ac:dyDescent="0.6">
      <c r="A17" s="332"/>
      <c r="B17" s="587"/>
      <c r="C17" s="353"/>
      <c r="D17" s="587"/>
      <c r="E17" s="587"/>
      <c r="F17" s="587"/>
      <c r="G17" s="587"/>
      <c r="H17" s="587"/>
      <c r="I17" s="587"/>
      <c r="J17" s="587"/>
      <c r="K17" s="587"/>
    </row>
    <row r="18" spans="1:11" s="503" customFormat="1" ht="26.25" customHeight="1" x14ac:dyDescent="0.6">
      <c r="A18" s="1178" t="s">
        <v>2502</v>
      </c>
      <c r="B18" s="1178"/>
      <c r="C18" s="1178"/>
      <c r="D18" s="1178"/>
      <c r="E18" s="1178"/>
      <c r="F18" s="1178"/>
      <c r="G18" s="1178"/>
      <c r="H18" s="1178"/>
      <c r="I18" s="1178"/>
      <c r="J18" s="1178"/>
      <c r="K18" s="944"/>
    </row>
    <row r="19" spans="1:11" s="503" customFormat="1" ht="21" customHeight="1" x14ac:dyDescent="0.6">
      <c r="A19" s="943"/>
      <c r="B19" s="587"/>
      <c r="D19" s="608"/>
      <c r="E19" s="610" t="s">
        <v>2200</v>
      </c>
      <c r="F19" s="587"/>
      <c r="G19" s="610" t="s">
        <v>1428</v>
      </c>
      <c r="H19" s="587"/>
      <c r="I19" s="587"/>
      <c r="J19" s="587"/>
      <c r="K19" s="587"/>
    </row>
    <row r="20" spans="1:11" s="503" customFormat="1" ht="21" customHeight="1" x14ac:dyDescent="0.6">
      <c r="A20" s="943"/>
      <c r="B20" s="587"/>
      <c r="D20" s="608"/>
      <c r="E20" s="353" t="s">
        <v>7</v>
      </c>
      <c r="F20" s="587"/>
      <c r="G20" s="353" t="s">
        <v>7</v>
      </c>
      <c r="H20" s="587"/>
      <c r="I20" s="587"/>
      <c r="J20" s="587"/>
      <c r="K20" s="587"/>
    </row>
    <row r="21" spans="1:11" s="503" customFormat="1" ht="21" customHeight="1" x14ac:dyDescent="0.6">
      <c r="A21" s="943" t="s">
        <v>1846</v>
      </c>
      <c r="B21" s="587"/>
      <c r="C21" s="974" t="s">
        <v>2503</v>
      </c>
      <c r="D21" s="587"/>
      <c r="E21" s="611">
        <f>SUM('تراز 1400'!$M$702:$M$722)</f>
        <v>2287085157052</v>
      </c>
      <c r="F21" s="587"/>
      <c r="G21" s="611">
        <v>895209913790</v>
      </c>
      <c r="H21" s="587"/>
      <c r="I21" s="587"/>
      <c r="J21" s="587"/>
      <c r="K21" s="587"/>
    </row>
    <row r="22" spans="1:11" s="503" customFormat="1" ht="21" customHeight="1" x14ac:dyDescent="0.6">
      <c r="A22" s="943" t="s">
        <v>1847</v>
      </c>
      <c r="B22" s="587"/>
      <c r="D22" s="587"/>
      <c r="E22" s="611">
        <f>SUM('تراز 1400'!$M$725:$M$727)</f>
        <v>2047545145</v>
      </c>
      <c r="F22" s="587"/>
      <c r="G22" s="611">
        <v>736012700</v>
      </c>
      <c r="H22" s="587"/>
      <c r="I22" s="587"/>
      <c r="J22" s="587"/>
      <c r="K22" s="587"/>
    </row>
    <row r="23" spans="1:11" s="496" customFormat="1" ht="21" customHeight="1" x14ac:dyDescent="0.7">
      <c r="A23" s="943" t="s">
        <v>1848</v>
      </c>
      <c r="B23" s="587"/>
      <c r="D23" s="587"/>
      <c r="E23" s="611">
        <f>SUM('تراز 1400'!$M$738)</f>
        <v>27558103120</v>
      </c>
      <c r="F23" s="587"/>
      <c r="G23" s="611">
        <v>1751838748</v>
      </c>
      <c r="H23" s="587"/>
      <c r="I23" s="587"/>
      <c r="J23" s="587"/>
      <c r="K23" s="587"/>
    </row>
    <row r="24" spans="1:11" s="592" customFormat="1" ht="21" customHeight="1" x14ac:dyDescent="0.6">
      <c r="A24" s="944" t="s">
        <v>1332</v>
      </c>
      <c r="B24" s="587"/>
      <c r="D24" s="587"/>
      <c r="E24" s="611">
        <f>SUM('تراز 1400'!$M$747:$M$749)</f>
        <v>5918346110</v>
      </c>
      <c r="F24" s="587"/>
      <c r="G24" s="611">
        <v>6861013970</v>
      </c>
      <c r="H24" s="587"/>
      <c r="I24" s="587"/>
      <c r="J24" s="587"/>
      <c r="K24" s="587"/>
    </row>
    <row r="25" spans="1:11" s="592" customFormat="1" ht="21" customHeight="1" thickBot="1" x14ac:dyDescent="0.65">
      <c r="A25" s="590"/>
      <c r="B25" s="587"/>
      <c r="D25" s="587"/>
      <c r="E25" s="614">
        <f>SUM(E21:E24)</f>
        <v>2322609151427</v>
      </c>
      <c r="F25" s="587"/>
      <c r="G25" s="614">
        <f>SUM(G21:G24)</f>
        <v>904558779208</v>
      </c>
      <c r="H25" s="587"/>
      <c r="I25" s="587"/>
      <c r="J25" s="587"/>
      <c r="K25" s="587"/>
    </row>
    <row r="26" spans="1:11" s="592" customFormat="1" ht="21" customHeight="1" thickTop="1" x14ac:dyDescent="0.6">
      <c r="A26" s="590"/>
      <c r="B26" s="587"/>
      <c r="C26" s="587"/>
      <c r="D26" s="587"/>
      <c r="E26" s="587"/>
      <c r="F26" s="587"/>
      <c r="G26" s="587"/>
      <c r="H26" s="587"/>
      <c r="I26" s="587"/>
      <c r="J26" s="587"/>
      <c r="K26" s="587"/>
    </row>
    <row r="27" spans="1:11" s="1023" customFormat="1" ht="44.25" customHeight="1" x14ac:dyDescent="0.6">
      <c r="A27" s="1179" t="s">
        <v>2504</v>
      </c>
      <c r="B27" s="1179"/>
      <c r="C27" s="1179"/>
      <c r="D27" s="1179"/>
      <c r="E27" s="1179"/>
      <c r="F27" s="1179"/>
      <c r="G27" s="1179"/>
      <c r="H27" s="1179"/>
      <c r="I27" s="1179"/>
      <c r="J27" s="1179"/>
      <c r="K27" s="1022"/>
    </row>
    <row r="28" spans="1:11" s="592" customFormat="1" ht="21" customHeight="1" x14ac:dyDescent="0.6">
      <c r="A28" s="590"/>
      <c r="B28" s="587"/>
      <c r="C28" s="587"/>
      <c r="D28" s="587"/>
      <c r="E28" s="587"/>
      <c r="F28" s="587"/>
      <c r="G28" s="587"/>
      <c r="H28" s="587"/>
      <c r="I28" s="587"/>
      <c r="J28" s="587"/>
      <c r="K28" s="587"/>
    </row>
    <row r="29" spans="1:11" s="592" customFormat="1" ht="21" customHeight="1" x14ac:dyDescent="0.6">
      <c r="A29" s="590"/>
      <c r="B29" s="587"/>
      <c r="C29" s="587"/>
      <c r="D29" s="587"/>
      <c r="E29" s="610" t="s">
        <v>2200</v>
      </c>
      <c r="F29" s="587"/>
      <c r="G29" s="610" t="s">
        <v>1428</v>
      </c>
      <c r="H29" s="587"/>
      <c r="I29" s="946" t="s">
        <v>2493</v>
      </c>
      <c r="J29" s="587"/>
      <c r="K29" s="587"/>
    </row>
    <row r="30" spans="1:11" s="592" customFormat="1" ht="21" customHeight="1" x14ac:dyDescent="0.6">
      <c r="A30" s="590"/>
      <c r="B30" s="587"/>
      <c r="C30" s="587"/>
      <c r="D30" s="587"/>
      <c r="E30" s="353" t="s">
        <v>7</v>
      </c>
      <c r="F30" s="587"/>
      <c r="G30" s="353" t="s">
        <v>7</v>
      </c>
      <c r="H30" s="587"/>
      <c r="I30" s="353" t="s">
        <v>7</v>
      </c>
      <c r="J30" s="587"/>
      <c r="K30" s="587"/>
    </row>
    <row r="31" spans="1:11" s="592" customFormat="1" ht="21" customHeight="1" x14ac:dyDescent="0.6">
      <c r="A31" s="943" t="s">
        <v>772</v>
      </c>
      <c r="B31" s="587"/>
      <c r="C31" s="587"/>
      <c r="D31" s="587"/>
      <c r="E31" s="611">
        <v>459714000</v>
      </c>
      <c r="F31" s="587"/>
      <c r="G31" s="611">
        <v>338299500</v>
      </c>
      <c r="H31" s="587"/>
      <c r="I31" s="611">
        <f>E31+G31</f>
        <v>798013500</v>
      </c>
      <c r="J31" s="587"/>
      <c r="K31" s="587"/>
    </row>
    <row r="32" spans="1:11" s="592" customFormat="1" ht="21" customHeight="1" x14ac:dyDescent="0.6">
      <c r="A32" s="943" t="s">
        <v>780</v>
      </c>
      <c r="B32" s="587"/>
      <c r="C32" s="587"/>
      <c r="D32" s="587"/>
      <c r="E32" s="611">
        <v>246189739775</v>
      </c>
      <c r="F32" s="587"/>
      <c r="G32" s="611">
        <v>138328171104</v>
      </c>
      <c r="H32" s="587"/>
      <c r="I32" s="611">
        <f t="shared" ref="I32:I51" si="0">E32+G32</f>
        <v>384517910879</v>
      </c>
      <c r="J32" s="587"/>
      <c r="K32" s="587"/>
    </row>
    <row r="33" spans="1:11" s="592" customFormat="1" ht="21" customHeight="1" x14ac:dyDescent="0.6">
      <c r="A33" s="943" t="s">
        <v>1289</v>
      </c>
      <c r="B33" s="587"/>
      <c r="C33" s="587"/>
      <c r="D33" s="587"/>
      <c r="E33" s="611">
        <v>603214360486</v>
      </c>
      <c r="F33" s="587"/>
      <c r="G33" s="611">
        <v>55756785153</v>
      </c>
      <c r="H33" s="587"/>
      <c r="I33" s="611">
        <f t="shared" si="0"/>
        <v>658971145639</v>
      </c>
      <c r="J33" s="587"/>
      <c r="K33" s="587"/>
    </row>
    <row r="34" spans="1:11" s="592" customFormat="1" ht="21" customHeight="1" x14ac:dyDescent="0.6">
      <c r="A34" s="944" t="s">
        <v>1291</v>
      </c>
      <c r="B34" s="587"/>
      <c r="C34" s="587"/>
      <c r="D34" s="587"/>
      <c r="E34" s="611">
        <v>155394186741</v>
      </c>
      <c r="F34" s="587"/>
      <c r="G34" s="611">
        <v>52803128888</v>
      </c>
      <c r="H34" s="587"/>
      <c r="I34" s="611">
        <f t="shared" si="0"/>
        <v>208197315629</v>
      </c>
      <c r="J34" s="587"/>
      <c r="K34" s="587"/>
    </row>
    <row r="35" spans="1:11" s="592" customFormat="1" ht="21" customHeight="1" x14ac:dyDescent="0.6">
      <c r="A35" s="943" t="s">
        <v>2007</v>
      </c>
      <c r="B35" s="587"/>
      <c r="C35" s="587"/>
      <c r="D35" s="587"/>
      <c r="E35" s="611">
        <v>1866618930</v>
      </c>
      <c r="F35" s="587"/>
      <c r="G35" s="611">
        <v>0</v>
      </c>
      <c r="H35" s="587"/>
      <c r="I35" s="611">
        <f t="shared" si="0"/>
        <v>1866618930</v>
      </c>
      <c r="J35" s="587"/>
      <c r="K35" s="587"/>
    </row>
    <row r="36" spans="1:11" s="592" customFormat="1" ht="21" customHeight="1" x14ac:dyDescent="0.6">
      <c r="A36" s="943" t="s">
        <v>2009</v>
      </c>
      <c r="B36" s="587"/>
      <c r="C36" s="587"/>
      <c r="D36" s="587"/>
      <c r="E36" s="611">
        <v>1085628000</v>
      </c>
      <c r="F36" s="587"/>
      <c r="G36" s="611">
        <v>0</v>
      </c>
      <c r="H36" s="587"/>
      <c r="I36" s="611">
        <f t="shared" si="0"/>
        <v>1085628000</v>
      </c>
      <c r="J36" s="587"/>
      <c r="K36" s="587"/>
    </row>
    <row r="37" spans="1:11" s="592" customFormat="1" ht="21" customHeight="1" x14ac:dyDescent="0.6">
      <c r="A37" s="943" t="s">
        <v>1293</v>
      </c>
      <c r="B37" s="587"/>
      <c r="C37" s="587"/>
      <c r="D37" s="587"/>
      <c r="E37" s="611">
        <v>731072385723</v>
      </c>
      <c r="F37" s="587"/>
      <c r="G37" s="611">
        <v>381218957198</v>
      </c>
      <c r="H37" s="587"/>
      <c r="I37" s="611">
        <f t="shared" si="0"/>
        <v>1112291342921</v>
      </c>
      <c r="J37" s="587"/>
      <c r="K37" s="587"/>
    </row>
    <row r="38" spans="1:11" s="592" customFormat="1" ht="21" customHeight="1" x14ac:dyDescent="0.6">
      <c r="A38" s="944" t="s">
        <v>1295</v>
      </c>
      <c r="B38" s="587"/>
      <c r="C38" s="587"/>
      <c r="D38" s="587"/>
      <c r="E38" s="611">
        <v>58285225790</v>
      </c>
      <c r="F38" s="587"/>
      <c r="G38" s="611">
        <v>58968115239</v>
      </c>
      <c r="H38" s="587"/>
      <c r="I38" s="611">
        <f t="shared" si="0"/>
        <v>117253341029</v>
      </c>
      <c r="J38" s="587"/>
      <c r="K38" s="587"/>
    </row>
    <row r="39" spans="1:11" s="592" customFormat="1" ht="21" customHeight="1" x14ac:dyDescent="0.6">
      <c r="A39" s="943" t="s">
        <v>1297</v>
      </c>
      <c r="B39" s="587"/>
      <c r="C39" s="587"/>
      <c r="D39" s="587"/>
      <c r="E39" s="611">
        <v>20708332322</v>
      </c>
      <c r="F39" s="587"/>
      <c r="G39" s="611">
        <v>16109269926</v>
      </c>
      <c r="H39" s="587"/>
      <c r="I39" s="611">
        <f t="shared" si="0"/>
        <v>36817602248</v>
      </c>
      <c r="J39" s="587"/>
      <c r="K39" s="587"/>
    </row>
    <row r="40" spans="1:11" s="592" customFormat="1" ht="21" customHeight="1" x14ac:dyDescent="0.6">
      <c r="A40" s="943" t="s">
        <v>2011</v>
      </c>
      <c r="B40" s="587"/>
      <c r="C40" s="587"/>
      <c r="D40" s="587"/>
      <c r="E40" s="611">
        <v>18560579935</v>
      </c>
      <c r="F40" s="587"/>
      <c r="G40" s="611">
        <v>0</v>
      </c>
      <c r="H40" s="587"/>
      <c r="I40" s="611">
        <f t="shared" si="0"/>
        <v>18560579935</v>
      </c>
      <c r="J40" s="587"/>
      <c r="K40" s="587"/>
    </row>
    <row r="41" spans="1:11" s="592" customFormat="1" ht="21" customHeight="1" x14ac:dyDescent="0.6">
      <c r="A41" s="943" t="s">
        <v>1299</v>
      </c>
      <c r="B41" s="587"/>
      <c r="C41" s="587"/>
      <c r="D41" s="587"/>
      <c r="E41" s="611">
        <v>182195284294</v>
      </c>
      <c r="F41" s="587"/>
      <c r="G41" s="611">
        <v>85829798794</v>
      </c>
      <c r="H41" s="587"/>
      <c r="I41" s="611">
        <f t="shared" si="0"/>
        <v>268025083088</v>
      </c>
      <c r="J41" s="587"/>
      <c r="K41" s="587"/>
    </row>
    <row r="42" spans="1:11" s="592" customFormat="1" ht="21" customHeight="1" x14ac:dyDescent="0.6">
      <c r="A42" s="944" t="s">
        <v>1301</v>
      </c>
      <c r="B42" s="587"/>
      <c r="C42" s="587"/>
      <c r="D42" s="587"/>
      <c r="E42" s="611">
        <v>2647601763</v>
      </c>
      <c r="F42" s="587"/>
      <c r="G42" s="611">
        <v>0</v>
      </c>
      <c r="H42" s="587"/>
      <c r="I42" s="611">
        <f t="shared" si="0"/>
        <v>2647601763</v>
      </c>
      <c r="J42" s="587"/>
      <c r="K42" s="587"/>
    </row>
    <row r="43" spans="1:11" s="592" customFormat="1" ht="21" customHeight="1" x14ac:dyDescent="0.6">
      <c r="A43" s="943" t="s">
        <v>1303</v>
      </c>
      <c r="B43" s="587"/>
      <c r="C43" s="587"/>
      <c r="D43" s="587"/>
      <c r="E43" s="611">
        <v>35381660871</v>
      </c>
      <c r="F43" s="587"/>
      <c r="G43" s="611">
        <v>18258048190</v>
      </c>
      <c r="H43" s="587"/>
      <c r="I43" s="611">
        <f t="shared" si="0"/>
        <v>53639709061</v>
      </c>
      <c r="J43" s="587"/>
      <c r="K43" s="587"/>
    </row>
    <row r="44" spans="1:11" s="592" customFormat="1" ht="21" customHeight="1" x14ac:dyDescent="0.6">
      <c r="A44" s="943" t="s">
        <v>1305</v>
      </c>
      <c r="B44" s="587"/>
      <c r="C44" s="587"/>
      <c r="D44" s="587"/>
      <c r="E44" s="611">
        <v>9891615951</v>
      </c>
      <c r="F44" s="587"/>
      <c r="G44" s="611">
        <v>48014960588</v>
      </c>
      <c r="H44" s="587"/>
      <c r="I44" s="611">
        <f t="shared" si="0"/>
        <v>57906576539</v>
      </c>
      <c r="J44" s="587"/>
      <c r="K44" s="587"/>
    </row>
    <row r="45" spans="1:11" s="592" customFormat="1" ht="21" customHeight="1" x14ac:dyDescent="0.6">
      <c r="A45" s="943" t="s">
        <v>1317</v>
      </c>
      <c r="B45" s="587"/>
      <c r="C45" s="587"/>
      <c r="D45" s="587"/>
      <c r="E45" s="611">
        <v>71652450844</v>
      </c>
      <c r="F45" s="587"/>
      <c r="G45" s="611">
        <v>19942399532</v>
      </c>
      <c r="H45" s="587"/>
      <c r="I45" s="611">
        <f t="shared" si="0"/>
        <v>91594850376</v>
      </c>
      <c r="J45" s="587"/>
      <c r="K45" s="587"/>
    </row>
    <row r="46" spans="1:11" s="592" customFormat="1" ht="21" customHeight="1" x14ac:dyDescent="0.6">
      <c r="A46" s="944" t="s">
        <v>2017</v>
      </c>
      <c r="B46" s="587"/>
      <c r="C46" s="587"/>
      <c r="D46" s="587"/>
      <c r="E46" s="611">
        <v>47482218794</v>
      </c>
      <c r="F46" s="587"/>
      <c r="G46" s="611">
        <v>0</v>
      </c>
      <c r="H46" s="587"/>
      <c r="I46" s="611">
        <f t="shared" si="0"/>
        <v>47482218794</v>
      </c>
      <c r="J46" s="587"/>
      <c r="K46" s="587"/>
    </row>
    <row r="47" spans="1:11" s="592" customFormat="1" ht="21" customHeight="1" x14ac:dyDescent="0.6">
      <c r="A47" s="943" t="s">
        <v>792</v>
      </c>
      <c r="B47" s="587"/>
      <c r="C47" s="587"/>
      <c r="D47" s="587"/>
      <c r="E47" s="611">
        <v>92340976578</v>
      </c>
      <c r="F47" s="587"/>
      <c r="G47" s="611">
        <v>15512568447</v>
      </c>
      <c r="H47" s="587"/>
      <c r="I47" s="611">
        <f t="shared" si="0"/>
        <v>107853545025</v>
      </c>
      <c r="J47" s="587"/>
      <c r="K47" s="587"/>
    </row>
    <row r="48" spans="1:11" s="592" customFormat="1" ht="21" customHeight="1" x14ac:dyDescent="0.6">
      <c r="A48" s="943" t="s">
        <v>1307</v>
      </c>
      <c r="B48" s="587"/>
      <c r="C48" s="587"/>
      <c r="D48" s="587"/>
      <c r="E48" s="611">
        <v>5332384553</v>
      </c>
      <c r="F48" s="587"/>
      <c r="G48" s="611">
        <v>4129411231</v>
      </c>
      <c r="H48" s="587"/>
      <c r="I48" s="611">
        <f t="shared" si="0"/>
        <v>9461795784</v>
      </c>
      <c r="J48" s="587"/>
      <c r="K48" s="587"/>
    </row>
    <row r="49" spans="1:11" s="592" customFormat="1" ht="21" customHeight="1" x14ac:dyDescent="0.6">
      <c r="A49" s="943" t="s">
        <v>2021</v>
      </c>
      <c r="B49" s="587"/>
      <c r="C49" s="587"/>
      <c r="D49" s="587"/>
      <c r="E49" s="611">
        <v>905536500</v>
      </c>
      <c r="F49" s="587"/>
      <c r="G49" s="611">
        <v>0</v>
      </c>
      <c r="H49" s="587"/>
      <c r="I49" s="611">
        <f t="shared" si="0"/>
        <v>905536500</v>
      </c>
      <c r="J49" s="587"/>
      <c r="K49" s="587"/>
    </row>
    <row r="50" spans="1:11" s="592" customFormat="1" ht="21" customHeight="1" x14ac:dyDescent="0.6">
      <c r="A50" s="944" t="s">
        <v>2023</v>
      </c>
      <c r="B50" s="587"/>
      <c r="C50" s="587"/>
      <c r="D50" s="587"/>
      <c r="E50" s="611">
        <v>1717067500</v>
      </c>
      <c r="F50" s="587"/>
      <c r="G50" s="611">
        <v>0</v>
      </c>
      <c r="H50" s="587"/>
      <c r="I50" s="611">
        <f t="shared" si="0"/>
        <v>1717067500</v>
      </c>
      <c r="J50" s="587"/>
      <c r="K50" s="587"/>
    </row>
    <row r="51" spans="1:11" s="592" customFormat="1" ht="21" customHeight="1" x14ac:dyDescent="0.6">
      <c r="A51" s="943" t="s">
        <v>2027</v>
      </c>
      <c r="B51" s="587"/>
      <c r="C51" s="587"/>
      <c r="D51" s="587"/>
      <c r="E51" s="611">
        <v>701587702</v>
      </c>
      <c r="F51" s="587"/>
      <c r="G51" s="611">
        <v>0</v>
      </c>
      <c r="H51" s="587"/>
      <c r="I51" s="611">
        <f t="shared" si="0"/>
        <v>701587702</v>
      </c>
      <c r="J51" s="587"/>
      <c r="K51" s="587"/>
    </row>
    <row r="52" spans="1:11" s="592" customFormat="1" ht="21" customHeight="1" thickBot="1" x14ac:dyDescent="0.65">
      <c r="A52" s="590"/>
      <c r="B52" s="587"/>
      <c r="C52" s="587"/>
      <c r="D52" s="587"/>
      <c r="E52" s="613">
        <f>SUM(E31:E51)</f>
        <v>2287085157052</v>
      </c>
      <c r="F52" s="587"/>
      <c r="G52" s="613">
        <f>SUM(G31:G51)</f>
        <v>895209913790</v>
      </c>
      <c r="H52" s="587"/>
      <c r="I52" s="613">
        <f>SUM(I31:I51)</f>
        <v>3182295070842</v>
      </c>
      <c r="J52" s="587"/>
      <c r="K52" s="587"/>
    </row>
    <row r="53" spans="1:11" s="592" customFormat="1" ht="21" customHeight="1" thickTop="1" x14ac:dyDescent="0.6">
      <c r="A53" s="590"/>
      <c r="B53" s="587"/>
      <c r="C53" s="587"/>
      <c r="D53" s="587"/>
      <c r="E53" s="587"/>
      <c r="F53" s="587"/>
      <c r="G53" s="587"/>
      <c r="H53" s="587"/>
      <c r="I53" s="587"/>
      <c r="J53" s="587"/>
      <c r="K53" s="587"/>
    </row>
    <row r="54" spans="1:11" s="592" customFormat="1" ht="21" customHeight="1" x14ac:dyDescent="0.6">
      <c r="A54" s="590"/>
      <c r="B54" s="587"/>
      <c r="C54" s="587"/>
      <c r="D54" s="587"/>
      <c r="E54" s="587"/>
      <c r="F54" s="587"/>
      <c r="G54" s="587"/>
      <c r="H54" s="587"/>
      <c r="I54" s="587"/>
      <c r="J54" s="587"/>
      <c r="K54" s="587"/>
    </row>
    <row r="55" spans="1:11" s="592" customFormat="1" ht="21" customHeight="1" x14ac:dyDescent="0.6">
      <c r="A55" s="1178" t="s">
        <v>2505</v>
      </c>
      <c r="B55" s="1178"/>
      <c r="C55" s="1178"/>
      <c r="D55" s="1178"/>
      <c r="E55" s="1178"/>
      <c r="F55" s="1178"/>
      <c r="G55" s="1178"/>
      <c r="H55" s="1178"/>
      <c r="I55" s="1178"/>
      <c r="J55" s="1178"/>
      <c r="K55" s="944"/>
    </row>
    <row r="56" spans="1:11" s="592" customFormat="1" ht="21" customHeight="1" x14ac:dyDescent="0.6">
      <c r="A56" s="1005"/>
      <c r="B56" s="1005"/>
      <c r="C56" s="1005"/>
      <c r="D56" s="1005"/>
      <c r="E56" s="1005"/>
      <c r="F56" s="1005"/>
      <c r="G56" s="1005"/>
      <c r="H56" s="1005"/>
      <c r="I56" s="1005"/>
      <c r="J56" s="1005"/>
      <c r="K56" s="1005"/>
    </row>
    <row r="57" spans="1:11" s="592" customFormat="1" ht="21" customHeight="1" x14ac:dyDescent="0.6">
      <c r="A57" s="590"/>
      <c r="B57" s="587"/>
      <c r="D57" s="587"/>
      <c r="E57" s="610" t="s">
        <v>2200</v>
      </c>
      <c r="F57" s="587"/>
      <c r="G57" s="610" t="s">
        <v>1428</v>
      </c>
      <c r="H57" s="587"/>
      <c r="I57" s="587"/>
      <c r="J57" s="587"/>
      <c r="K57" s="587"/>
    </row>
    <row r="58" spans="1:11" s="592" customFormat="1" ht="21" customHeight="1" x14ac:dyDescent="0.6">
      <c r="A58" s="590"/>
      <c r="B58" s="587"/>
      <c r="D58" s="587"/>
      <c r="E58" s="353" t="s">
        <v>7</v>
      </c>
      <c r="F58" s="587"/>
      <c r="G58" s="353" t="s">
        <v>7</v>
      </c>
      <c r="H58" s="587"/>
      <c r="I58" s="587"/>
      <c r="J58" s="587"/>
      <c r="K58" s="587"/>
    </row>
    <row r="59" spans="1:11" s="592" customFormat="1" ht="21" customHeight="1" x14ac:dyDescent="0.6">
      <c r="A59" s="590" t="s">
        <v>1849</v>
      </c>
      <c r="B59" s="587"/>
      <c r="D59" s="587"/>
      <c r="E59" s="340">
        <f>SUM('تراز 1400'!$M$751:$M$753)</f>
        <v>1939623734204</v>
      </c>
      <c r="F59" s="340"/>
      <c r="G59" s="611">
        <v>1621957261</v>
      </c>
      <c r="H59" s="587"/>
      <c r="I59" s="587"/>
      <c r="J59" s="587"/>
      <c r="K59" s="587"/>
    </row>
    <row r="60" spans="1:11" s="592" customFormat="1" ht="21" customHeight="1" x14ac:dyDescent="0.6">
      <c r="A60" s="590" t="s">
        <v>1361</v>
      </c>
      <c r="B60" s="587"/>
      <c r="D60" s="587"/>
      <c r="E60" s="340">
        <f>SUM('تراز 1400'!$M$754)</f>
        <v>414199707962</v>
      </c>
      <c r="F60" s="340"/>
      <c r="G60" s="611">
        <v>388140928544</v>
      </c>
      <c r="H60" s="587"/>
      <c r="I60" s="587"/>
      <c r="J60" s="587"/>
      <c r="K60" s="587"/>
    </row>
    <row r="61" spans="1:11" s="592" customFormat="1" ht="21" customHeight="1" x14ac:dyDescent="0.6">
      <c r="A61" s="590" t="s">
        <v>1850</v>
      </c>
      <c r="B61" s="589"/>
      <c r="D61" s="589"/>
      <c r="E61" s="340">
        <v>0</v>
      </c>
      <c r="F61" s="340"/>
      <c r="G61" s="611">
        <v>1130039955</v>
      </c>
      <c r="H61" s="589"/>
      <c r="I61" s="589"/>
      <c r="J61" s="589"/>
      <c r="K61" s="589"/>
    </row>
    <row r="62" spans="1:11" s="592" customFormat="1" ht="21" customHeight="1" x14ac:dyDescent="0.7">
      <c r="A62" s="590" t="s">
        <v>1367</v>
      </c>
      <c r="B62" s="586"/>
      <c r="D62" s="586"/>
      <c r="E62" s="350">
        <f>SUM('تراز 1400'!$M$755)</f>
        <v>17567105947</v>
      </c>
      <c r="F62" s="350"/>
      <c r="G62" s="611">
        <v>43103031673</v>
      </c>
      <c r="H62" s="586"/>
      <c r="I62" s="586"/>
      <c r="J62" s="586"/>
      <c r="K62" s="586"/>
    </row>
    <row r="63" spans="1:11" s="592" customFormat="1" ht="21" customHeight="1" x14ac:dyDescent="0.6">
      <c r="A63" s="590" t="s">
        <v>1851</v>
      </c>
      <c r="B63" s="587"/>
      <c r="D63" s="587"/>
      <c r="E63" s="340">
        <v>0</v>
      </c>
      <c r="F63" s="340"/>
      <c r="G63" s="611">
        <v>117607856337</v>
      </c>
      <c r="H63" s="587"/>
      <c r="I63" s="587"/>
      <c r="J63" s="587"/>
      <c r="K63" s="587"/>
    </row>
    <row r="64" spans="1:11" s="592" customFormat="1" ht="21" customHeight="1" thickBot="1" x14ac:dyDescent="0.65">
      <c r="A64" s="590"/>
      <c r="B64" s="587"/>
      <c r="D64" s="587"/>
      <c r="E64" s="613">
        <f>SUM(E59:E63)</f>
        <v>2371390548113</v>
      </c>
      <c r="F64" s="340"/>
      <c r="G64" s="613">
        <f>SUM(G59:G63)</f>
        <v>551603813770</v>
      </c>
      <c r="H64" s="587"/>
      <c r="I64" s="587"/>
      <c r="J64" s="587"/>
      <c r="K64" s="587"/>
    </row>
    <row r="65" spans="1:11" s="592" customFormat="1" ht="21" customHeight="1" thickTop="1" x14ac:dyDescent="0.6">
      <c r="A65" s="590"/>
      <c r="B65" s="587"/>
      <c r="C65" s="587"/>
      <c r="D65" s="587"/>
      <c r="E65" s="587"/>
      <c r="F65" s="587"/>
      <c r="G65" s="587"/>
      <c r="H65" s="587"/>
      <c r="I65" s="587"/>
      <c r="J65" s="587"/>
      <c r="K65" s="587"/>
    </row>
    <row r="66" spans="1:11" s="592" customFormat="1" ht="21" customHeight="1" x14ac:dyDescent="0.6">
      <c r="A66" s="615"/>
      <c r="B66" s="587"/>
      <c r="C66" s="587"/>
      <c r="D66" s="587"/>
      <c r="E66" s="587"/>
      <c r="F66" s="587"/>
      <c r="G66" s="587"/>
      <c r="H66" s="587"/>
      <c r="I66" s="587"/>
      <c r="J66" s="587"/>
      <c r="K66" s="587"/>
    </row>
    <row r="67" spans="1:11" s="592" customFormat="1" ht="45" customHeight="1" x14ac:dyDescent="0.6">
      <c r="A67" s="1177" t="s">
        <v>2515</v>
      </c>
      <c r="B67" s="1177"/>
      <c r="C67" s="1177"/>
      <c r="D67" s="1177"/>
      <c r="E67" s="1177"/>
      <c r="F67" s="1177"/>
      <c r="G67" s="1177"/>
      <c r="H67" s="1177"/>
      <c r="I67" s="1177"/>
      <c r="J67" s="1177"/>
      <c r="K67" s="1177"/>
    </row>
    <row r="68" spans="1:11" s="503" customFormat="1" ht="21" x14ac:dyDescent="0.6">
      <c r="A68" s="602"/>
      <c r="B68" s="602"/>
      <c r="C68" s="602"/>
      <c r="D68" s="602"/>
      <c r="E68" s="603"/>
      <c r="F68" s="340"/>
      <c r="G68" s="340"/>
      <c r="H68" s="340"/>
      <c r="I68" s="340"/>
      <c r="J68" s="340"/>
      <c r="K68" s="340"/>
    </row>
    <row r="69" spans="1:11" s="503" customFormat="1" ht="21" x14ac:dyDescent="0.6">
      <c r="A69" s="602"/>
      <c r="B69" s="602"/>
      <c r="C69" s="602"/>
      <c r="D69" s="602"/>
      <c r="E69" s="603"/>
      <c r="F69" s="340"/>
      <c r="G69" s="340"/>
      <c r="H69" s="340"/>
      <c r="I69" s="340"/>
      <c r="J69" s="340"/>
      <c r="K69" s="340"/>
    </row>
    <row r="70" spans="1:11" s="503" customFormat="1" ht="21" x14ac:dyDescent="0.6">
      <c r="A70" s="602"/>
      <c r="B70" s="602"/>
      <c r="C70" s="602"/>
      <c r="D70" s="602"/>
      <c r="E70" s="603"/>
      <c r="F70" s="340"/>
      <c r="G70" s="340"/>
      <c r="H70" s="340"/>
      <c r="I70" s="340"/>
      <c r="J70" s="340"/>
      <c r="K70" s="340"/>
    </row>
    <row r="71" spans="1:11" s="503" customFormat="1" ht="21" x14ac:dyDescent="0.6">
      <c r="A71" s="602"/>
      <c r="B71" s="602"/>
      <c r="C71" s="602"/>
      <c r="D71" s="602"/>
      <c r="E71" s="603"/>
      <c r="F71" s="340"/>
      <c r="G71" s="340"/>
      <c r="H71" s="340"/>
      <c r="I71" s="340"/>
      <c r="J71" s="340"/>
      <c r="K71" s="340"/>
    </row>
    <row r="72" spans="1:11" s="503" customFormat="1" ht="21" x14ac:dyDescent="0.6">
      <c r="A72" s="602"/>
      <c r="B72" s="602"/>
      <c r="C72" s="602"/>
      <c r="D72" s="602"/>
      <c r="E72" s="603"/>
      <c r="F72" s="340"/>
      <c r="G72" s="340"/>
      <c r="H72" s="340"/>
      <c r="I72" s="340"/>
      <c r="J72" s="340"/>
      <c r="K72" s="340"/>
    </row>
    <row r="73" spans="1:11" s="503" customFormat="1" ht="21" x14ac:dyDescent="0.6">
      <c r="A73" s="602"/>
      <c r="B73" s="602"/>
      <c r="C73" s="602"/>
      <c r="D73" s="602"/>
      <c r="E73" s="603"/>
      <c r="F73" s="340"/>
      <c r="G73" s="340"/>
      <c r="H73" s="340"/>
      <c r="I73" s="340"/>
      <c r="J73" s="340"/>
      <c r="K73" s="340"/>
    </row>
    <row r="74" spans="1:11" s="503" customFormat="1" ht="21" x14ac:dyDescent="0.6">
      <c r="A74" s="602"/>
      <c r="B74" s="602"/>
      <c r="C74" s="602"/>
      <c r="D74" s="602"/>
      <c r="E74" s="603"/>
      <c r="F74" s="340"/>
      <c r="G74" s="340"/>
      <c r="H74" s="340"/>
      <c r="I74" s="340"/>
      <c r="J74" s="340"/>
      <c r="K74" s="340"/>
    </row>
    <row r="75" spans="1:11" s="503" customFormat="1" ht="21" x14ac:dyDescent="0.6">
      <c r="A75" s="602"/>
      <c r="B75" s="602"/>
      <c r="C75" s="602"/>
      <c r="D75" s="602"/>
      <c r="E75" s="603"/>
      <c r="F75" s="340"/>
      <c r="G75" s="340"/>
      <c r="H75" s="340"/>
      <c r="I75" s="340"/>
      <c r="J75" s="340"/>
      <c r="K75" s="340"/>
    </row>
    <row r="76" spans="1:11" s="503" customFormat="1" ht="21" x14ac:dyDescent="0.6">
      <c r="A76" s="602"/>
      <c r="B76" s="602"/>
      <c r="C76" s="602"/>
      <c r="D76" s="602"/>
      <c r="E76" s="603"/>
      <c r="F76" s="340"/>
      <c r="G76" s="340"/>
      <c r="H76" s="340"/>
      <c r="I76" s="340"/>
      <c r="J76" s="340"/>
      <c r="K76" s="340"/>
    </row>
    <row r="77" spans="1:11" s="503" customFormat="1" ht="21" x14ac:dyDescent="0.6">
      <c r="A77" s="602"/>
      <c r="B77" s="602"/>
      <c r="C77" s="602"/>
      <c r="D77" s="602"/>
      <c r="E77" s="603"/>
      <c r="F77" s="340"/>
      <c r="G77" s="340"/>
      <c r="H77" s="340"/>
      <c r="I77" s="340"/>
      <c r="J77" s="340"/>
      <c r="K77" s="340"/>
    </row>
    <row r="78" spans="1:11" s="503" customFormat="1" ht="21" x14ac:dyDescent="0.6">
      <c r="A78" s="602"/>
      <c r="B78" s="602"/>
      <c r="C78" s="602"/>
      <c r="D78" s="602"/>
      <c r="E78" s="603"/>
      <c r="F78" s="340"/>
      <c r="G78" s="340"/>
      <c r="H78" s="340"/>
      <c r="I78" s="340"/>
      <c r="J78" s="340"/>
      <c r="K78" s="340"/>
    </row>
    <row r="79" spans="1:11" s="503" customFormat="1" ht="21" x14ac:dyDescent="0.6">
      <c r="A79" s="602"/>
      <c r="B79" s="602"/>
      <c r="C79" s="602"/>
      <c r="D79" s="602"/>
      <c r="E79" s="603"/>
      <c r="F79" s="340"/>
      <c r="G79" s="340"/>
      <c r="H79" s="340"/>
      <c r="I79" s="340"/>
      <c r="J79" s="340"/>
      <c r="K79" s="340"/>
    </row>
    <row r="80" spans="1:11" s="503" customFormat="1" ht="21" x14ac:dyDescent="0.6">
      <c r="A80" s="602"/>
      <c r="B80" s="602"/>
      <c r="C80" s="602"/>
      <c r="D80" s="602"/>
      <c r="E80" s="603"/>
      <c r="F80" s="340"/>
      <c r="G80" s="340"/>
      <c r="H80" s="340"/>
      <c r="I80" s="340"/>
      <c r="J80" s="340"/>
      <c r="K80" s="340"/>
    </row>
    <row r="81" spans="1:11" s="503" customFormat="1" ht="21" x14ac:dyDescent="0.6">
      <c r="A81" s="602"/>
      <c r="B81" s="602"/>
      <c r="C81" s="602"/>
      <c r="D81" s="602"/>
      <c r="E81" s="603"/>
      <c r="F81" s="340"/>
      <c r="G81" s="340"/>
      <c r="H81" s="340"/>
      <c r="I81" s="340"/>
      <c r="J81" s="340"/>
      <c r="K81" s="340"/>
    </row>
    <row r="82" spans="1:11" s="503" customFormat="1" ht="21" x14ac:dyDescent="0.6">
      <c r="A82" s="602"/>
      <c r="B82" s="602"/>
      <c r="C82" s="602"/>
      <c r="D82" s="602"/>
      <c r="E82" s="603"/>
      <c r="F82" s="340"/>
      <c r="G82" s="340"/>
      <c r="H82" s="340"/>
      <c r="I82" s="340"/>
      <c r="J82" s="340"/>
      <c r="K82" s="340"/>
    </row>
    <row r="83" spans="1:11" s="503" customFormat="1" ht="21" x14ac:dyDescent="0.6">
      <c r="A83" s="602"/>
      <c r="B83" s="602"/>
      <c r="C83" s="602"/>
      <c r="D83" s="602"/>
      <c r="E83" s="603"/>
      <c r="F83" s="340"/>
      <c r="G83" s="340"/>
      <c r="H83" s="340"/>
      <c r="I83" s="340"/>
      <c r="J83" s="340"/>
      <c r="K83" s="340"/>
    </row>
    <row r="84" spans="1:11" s="503" customFormat="1" ht="21" x14ac:dyDescent="0.6">
      <c r="A84" s="602"/>
      <c r="B84" s="602"/>
      <c r="C84" s="602"/>
      <c r="D84" s="602"/>
      <c r="E84" s="603"/>
      <c r="F84" s="340"/>
      <c r="G84" s="340"/>
      <c r="H84" s="340"/>
      <c r="I84" s="340"/>
      <c r="J84" s="340"/>
      <c r="K84" s="340"/>
    </row>
    <row r="85" spans="1:11" s="503" customFormat="1" ht="21" x14ac:dyDescent="0.6">
      <c r="A85" s="602"/>
      <c r="B85" s="602"/>
      <c r="C85" s="602"/>
      <c r="D85" s="602"/>
      <c r="E85" s="603"/>
      <c r="F85" s="340"/>
      <c r="G85" s="340"/>
      <c r="H85" s="340"/>
      <c r="I85" s="340"/>
      <c r="J85" s="340"/>
      <c r="K85" s="340"/>
    </row>
    <row r="86" spans="1:11" s="503" customFormat="1" ht="21" x14ac:dyDescent="0.6">
      <c r="A86" s="602"/>
      <c r="B86" s="602"/>
      <c r="C86" s="602"/>
      <c r="D86" s="602"/>
      <c r="E86" s="603"/>
      <c r="F86" s="340"/>
      <c r="G86" s="340"/>
      <c r="H86" s="340"/>
      <c r="I86" s="340"/>
      <c r="J86" s="340"/>
      <c r="K86" s="340"/>
    </row>
    <row r="87" spans="1:11" s="503" customFormat="1" ht="21" customHeight="1" x14ac:dyDescent="0.6">
      <c r="A87" s="602"/>
      <c r="B87" s="602"/>
      <c r="C87" s="602"/>
      <c r="D87" s="602"/>
      <c r="E87" s="603"/>
      <c r="F87" s="340"/>
      <c r="G87" s="340"/>
      <c r="H87" s="340"/>
      <c r="I87" s="340"/>
      <c r="J87" s="340"/>
      <c r="K87" s="340"/>
    </row>
    <row r="88" spans="1:11" s="503" customFormat="1" ht="21" customHeight="1" x14ac:dyDescent="0.6">
      <c r="A88" s="602"/>
      <c r="B88" s="602"/>
      <c r="C88" s="602"/>
      <c r="D88" s="602"/>
      <c r="E88" s="603"/>
      <c r="F88" s="340"/>
      <c r="G88" s="340"/>
      <c r="H88" s="340"/>
      <c r="I88" s="340"/>
      <c r="J88" s="340"/>
      <c r="K88" s="340"/>
    </row>
    <row r="89" spans="1:11" s="503" customFormat="1" ht="21" customHeight="1" x14ac:dyDescent="0.6">
      <c r="A89" s="602"/>
      <c r="B89" s="602"/>
      <c r="C89" s="602"/>
      <c r="D89" s="602"/>
      <c r="E89" s="603"/>
      <c r="F89" s="340"/>
      <c r="G89" s="340"/>
      <c r="H89" s="340"/>
      <c r="I89" s="340"/>
      <c r="J89" s="340"/>
      <c r="K89" s="340"/>
    </row>
    <row r="90" spans="1:11" s="503" customFormat="1" ht="21" customHeight="1" x14ac:dyDescent="0.6">
      <c r="A90" s="602"/>
      <c r="B90" s="602"/>
      <c r="C90" s="602"/>
      <c r="D90" s="602"/>
      <c r="E90" s="603"/>
      <c r="F90" s="340"/>
      <c r="G90" s="340"/>
      <c r="H90" s="340"/>
      <c r="I90" s="340"/>
      <c r="J90" s="340"/>
      <c r="K90" s="340"/>
    </row>
    <row r="91" spans="1:11" s="503" customFormat="1" ht="21" customHeight="1" x14ac:dyDescent="0.6">
      <c r="A91" s="602"/>
      <c r="B91" s="602"/>
      <c r="C91" s="602"/>
      <c r="D91" s="602"/>
      <c r="E91" s="603"/>
      <c r="F91" s="340"/>
      <c r="G91" s="340"/>
      <c r="H91" s="340"/>
      <c r="I91" s="340"/>
      <c r="J91" s="340"/>
      <c r="K91" s="340"/>
    </row>
    <row r="92" spans="1:11" s="503" customFormat="1" ht="21" customHeight="1" x14ac:dyDescent="0.6">
      <c r="A92" s="602"/>
      <c r="B92" s="602"/>
      <c r="C92" s="602"/>
      <c r="D92" s="602"/>
      <c r="E92" s="603"/>
      <c r="F92" s="340"/>
      <c r="G92" s="340"/>
      <c r="H92" s="340"/>
      <c r="I92" s="340"/>
      <c r="J92" s="340"/>
      <c r="K92" s="340"/>
    </row>
    <row r="93" spans="1:11" s="503" customFormat="1" ht="21" customHeight="1" x14ac:dyDescent="0.6">
      <c r="A93" s="602"/>
      <c r="B93" s="602"/>
      <c r="C93" s="602"/>
      <c r="D93" s="602"/>
      <c r="E93" s="603"/>
      <c r="F93" s="340"/>
      <c r="G93" s="340"/>
      <c r="H93" s="340"/>
      <c r="I93" s="340"/>
      <c r="J93" s="340"/>
      <c r="K93" s="340"/>
    </row>
    <row r="94" spans="1:11" s="503" customFormat="1" ht="21" customHeight="1" x14ac:dyDescent="0.6">
      <c r="A94" s="602"/>
      <c r="B94" s="602"/>
      <c r="C94" s="602"/>
      <c r="D94" s="602"/>
      <c r="E94" s="603"/>
      <c r="F94" s="340"/>
      <c r="G94" s="340"/>
      <c r="H94" s="340"/>
      <c r="I94" s="340"/>
      <c r="J94" s="340"/>
      <c r="K94" s="340"/>
    </row>
    <row r="95" spans="1:11" s="503" customFormat="1" ht="21" customHeight="1" x14ac:dyDescent="0.6">
      <c r="A95" s="602"/>
      <c r="B95" s="602"/>
      <c r="C95" s="602"/>
      <c r="D95" s="602"/>
      <c r="E95" s="603"/>
      <c r="F95" s="340"/>
      <c r="G95" s="340"/>
      <c r="H95" s="340"/>
      <c r="I95" s="340"/>
      <c r="J95" s="340"/>
      <c r="K95" s="340"/>
    </row>
    <row r="96" spans="1:11" s="503" customFormat="1" ht="21" customHeight="1" x14ac:dyDescent="0.6">
      <c r="A96" s="602"/>
      <c r="B96" s="602"/>
      <c r="C96" s="602"/>
      <c r="D96" s="602"/>
      <c r="E96" s="603"/>
      <c r="F96" s="340"/>
      <c r="G96" s="340"/>
      <c r="H96" s="340"/>
      <c r="I96" s="340"/>
      <c r="J96" s="340"/>
      <c r="K96" s="340"/>
    </row>
    <row r="97" spans="1:11" s="503" customFormat="1" ht="21" customHeight="1" x14ac:dyDescent="0.6">
      <c r="A97" s="602"/>
      <c r="B97" s="602"/>
      <c r="C97" s="602"/>
      <c r="D97" s="602"/>
      <c r="E97" s="603"/>
      <c r="F97" s="340"/>
      <c r="G97" s="340"/>
      <c r="H97" s="340"/>
      <c r="I97" s="340"/>
      <c r="J97" s="340"/>
      <c r="K97" s="340"/>
    </row>
    <row r="98" spans="1:11" s="503" customFormat="1" ht="21" customHeight="1" x14ac:dyDescent="0.6">
      <c r="A98" s="602"/>
      <c r="B98" s="602"/>
      <c r="C98" s="602"/>
      <c r="D98" s="602"/>
      <c r="E98" s="603"/>
      <c r="F98" s="340"/>
      <c r="G98" s="340"/>
      <c r="H98" s="340"/>
      <c r="I98" s="340"/>
      <c r="J98" s="340"/>
      <c r="K98" s="340"/>
    </row>
    <row r="99" spans="1:11" s="503" customFormat="1" ht="21" customHeight="1" x14ac:dyDescent="0.6">
      <c r="A99" s="602"/>
      <c r="B99" s="602"/>
      <c r="C99" s="602"/>
      <c r="D99" s="602"/>
      <c r="E99" s="603"/>
      <c r="F99" s="340"/>
      <c r="G99" s="340"/>
      <c r="H99" s="340"/>
      <c r="I99" s="340"/>
      <c r="J99" s="340"/>
      <c r="K99" s="340"/>
    </row>
    <row r="100" spans="1:11" s="503" customFormat="1" ht="21" customHeight="1" x14ac:dyDescent="0.6">
      <c r="A100" s="602"/>
      <c r="B100" s="602"/>
      <c r="C100" s="602"/>
      <c r="D100" s="602"/>
      <c r="E100" s="603"/>
      <c r="F100" s="340"/>
      <c r="G100" s="340"/>
      <c r="H100" s="340"/>
      <c r="I100" s="340"/>
      <c r="J100" s="340"/>
      <c r="K100" s="340"/>
    </row>
    <row r="101" spans="1:11" s="503" customFormat="1" ht="21" customHeight="1" x14ac:dyDescent="0.6">
      <c r="A101" s="602"/>
      <c r="B101" s="602"/>
      <c r="C101" s="602"/>
      <c r="D101" s="602"/>
      <c r="E101" s="603"/>
      <c r="F101" s="340"/>
      <c r="G101" s="340"/>
      <c r="H101" s="340"/>
      <c r="I101" s="340"/>
      <c r="J101" s="340"/>
      <c r="K101" s="340"/>
    </row>
    <row r="102" spans="1:11" s="503" customFormat="1" ht="21" customHeight="1" x14ac:dyDescent="0.6">
      <c r="A102" s="602"/>
      <c r="B102" s="602"/>
      <c r="C102" s="602"/>
      <c r="D102" s="602"/>
      <c r="E102" s="603"/>
      <c r="F102" s="340"/>
      <c r="G102" s="340"/>
      <c r="H102" s="340"/>
      <c r="I102" s="340"/>
      <c r="J102" s="340"/>
      <c r="K102" s="340"/>
    </row>
    <row r="103" spans="1:11" s="503" customFormat="1" ht="21" customHeight="1" x14ac:dyDescent="0.6">
      <c r="A103" s="602"/>
      <c r="B103" s="602"/>
      <c r="C103" s="602"/>
      <c r="D103" s="602"/>
      <c r="E103" s="603"/>
      <c r="F103" s="340"/>
      <c r="G103" s="340"/>
      <c r="H103" s="340"/>
      <c r="I103" s="340"/>
      <c r="J103" s="340"/>
      <c r="K103" s="340"/>
    </row>
    <row r="104" spans="1:11" s="503" customFormat="1" ht="21" customHeight="1" x14ac:dyDescent="0.6">
      <c r="A104" s="602"/>
      <c r="B104" s="602"/>
      <c r="C104" s="602"/>
      <c r="D104" s="602"/>
      <c r="E104" s="603"/>
      <c r="F104" s="340"/>
      <c r="G104" s="340"/>
      <c r="H104" s="340"/>
      <c r="I104" s="340"/>
      <c r="J104" s="340"/>
      <c r="K104" s="340"/>
    </row>
    <row r="105" spans="1:11" s="503" customFormat="1" ht="21" customHeight="1" x14ac:dyDescent="0.6">
      <c r="A105" s="602"/>
      <c r="B105" s="602"/>
      <c r="C105" s="602"/>
      <c r="D105" s="602"/>
      <c r="E105" s="603"/>
      <c r="F105" s="340"/>
      <c r="G105" s="340"/>
      <c r="H105" s="340"/>
      <c r="I105" s="340"/>
      <c r="J105" s="340"/>
      <c r="K105" s="340"/>
    </row>
    <row r="106" spans="1:11" s="503" customFormat="1" ht="21" customHeight="1" x14ac:dyDescent="0.6">
      <c r="A106" s="602"/>
      <c r="B106" s="602"/>
      <c r="C106" s="602"/>
      <c r="D106" s="602"/>
      <c r="E106" s="603"/>
      <c r="F106" s="340"/>
      <c r="G106" s="340"/>
      <c r="H106" s="340"/>
      <c r="I106" s="340"/>
      <c r="J106" s="340"/>
      <c r="K106" s="340"/>
    </row>
    <row r="107" spans="1:11" s="503" customFormat="1" ht="21" customHeight="1" x14ac:dyDescent="0.6">
      <c r="A107" s="602"/>
      <c r="B107" s="602"/>
      <c r="C107" s="602"/>
      <c r="D107" s="602"/>
      <c r="E107" s="603"/>
      <c r="F107" s="340"/>
      <c r="G107" s="340"/>
      <c r="H107" s="340"/>
      <c r="I107" s="340"/>
      <c r="J107" s="340"/>
      <c r="K107" s="340"/>
    </row>
    <row r="108" spans="1:11" s="503" customFormat="1" ht="21" customHeight="1" x14ac:dyDescent="0.6">
      <c r="A108" s="602"/>
      <c r="B108" s="602"/>
      <c r="C108" s="602"/>
      <c r="D108" s="602"/>
      <c r="E108" s="603"/>
      <c r="F108" s="340"/>
      <c r="G108" s="340"/>
      <c r="H108" s="340"/>
      <c r="I108" s="340"/>
      <c r="J108" s="340"/>
      <c r="K108" s="340"/>
    </row>
    <row r="109" spans="1:11" s="503" customFormat="1" ht="21" customHeight="1" x14ac:dyDescent="0.6">
      <c r="A109" s="602"/>
      <c r="B109" s="602"/>
      <c r="C109" s="602"/>
      <c r="D109" s="602"/>
      <c r="E109" s="603"/>
      <c r="F109" s="340"/>
      <c r="G109" s="340"/>
      <c r="H109" s="340"/>
      <c r="I109" s="340"/>
      <c r="J109" s="340"/>
      <c r="K109" s="340"/>
    </row>
    <row r="110" spans="1:11" s="503" customFormat="1" ht="21" customHeight="1" x14ac:dyDescent="0.6">
      <c r="A110" s="602"/>
      <c r="B110" s="602"/>
      <c r="C110" s="602"/>
      <c r="D110" s="602"/>
      <c r="E110" s="603"/>
      <c r="F110" s="340"/>
      <c r="G110" s="340"/>
      <c r="H110" s="340"/>
      <c r="I110" s="340"/>
      <c r="J110" s="340"/>
      <c r="K110" s="340"/>
    </row>
    <row r="111" spans="1:11" s="503" customFormat="1" ht="21" customHeight="1" x14ac:dyDescent="0.6">
      <c r="A111" s="602"/>
      <c r="B111" s="602"/>
      <c r="C111" s="602"/>
      <c r="D111" s="602"/>
      <c r="E111" s="603"/>
      <c r="F111" s="340"/>
      <c r="G111" s="340"/>
      <c r="H111" s="340"/>
      <c r="I111" s="340"/>
      <c r="J111" s="340"/>
      <c r="K111" s="340"/>
    </row>
    <row r="112" spans="1:11" s="503" customFormat="1" ht="21" customHeight="1" x14ac:dyDescent="0.6">
      <c r="A112" s="602"/>
      <c r="B112" s="602"/>
      <c r="C112" s="602"/>
      <c r="D112" s="602"/>
      <c r="E112" s="603"/>
      <c r="F112" s="340"/>
      <c r="G112" s="340"/>
      <c r="H112" s="340"/>
      <c r="I112" s="340"/>
      <c r="J112" s="340"/>
      <c r="K112" s="340"/>
    </row>
    <row r="113" spans="1:11" s="503" customFormat="1" ht="21" customHeight="1" x14ac:dyDescent="0.6">
      <c r="A113" s="602"/>
      <c r="B113" s="602"/>
      <c r="C113" s="602"/>
      <c r="D113" s="602"/>
      <c r="E113" s="603"/>
      <c r="F113" s="340"/>
      <c r="G113" s="340"/>
      <c r="H113" s="340"/>
      <c r="I113" s="340"/>
      <c r="J113" s="340"/>
      <c r="K113" s="340"/>
    </row>
    <row r="114" spans="1:11" s="503" customFormat="1" ht="21" customHeight="1" x14ac:dyDescent="0.6">
      <c r="A114" s="602"/>
      <c r="B114" s="602"/>
      <c r="C114" s="602"/>
      <c r="D114" s="602"/>
      <c r="E114" s="603"/>
      <c r="F114" s="340"/>
      <c r="G114" s="340"/>
      <c r="H114" s="340"/>
      <c r="I114" s="340"/>
      <c r="J114" s="340"/>
      <c r="K114" s="340"/>
    </row>
    <row r="115" spans="1:11" s="503" customFormat="1" ht="21" customHeight="1" x14ac:dyDescent="0.6">
      <c r="A115" s="602"/>
      <c r="B115" s="602"/>
      <c r="C115" s="602"/>
      <c r="D115" s="602"/>
      <c r="E115" s="603"/>
      <c r="F115" s="340"/>
      <c r="G115" s="340"/>
      <c r="H115" s="340"/>
      <c r="I115" s="340"/>
      <c r="J115" s="340"/>
      <c r="K115" s="340"/>
    </row>
    <row r="116" spans="1:11" s="503" customFormat="1" ht="21" customHeight="1" x14ac:dyDescent="0.6">
      <c r="A116" s="602"/>
      <c r="B116" s="602"/>
      <c r="C116" s="602"/>
      <c r="D116" s="602"/>
      <c r="E116" s="603"/>
      <c r="F116" s="340"/>
      <c r="G116" s="340"/>
      <c r="H116" s="340"/>
      <c r="I116" s="340"/>
      <c r="J116" s="340"/>
      <c r="K116" s="340"/>
    </row>
    <row r="117" spans="1:11" s="503" customFormat="1" ht="21" customHeight="1" x14ac:dyDescent="0.6">
      <c r="A117" s="602"/>
      <c r="B117" s="602"/>
      <c r="C117" s="602"/>
      <c r="D117" s="602"/>
      <c r="E117" s="603"/>
      <c r="F117" s="340"/>
      <c r="G117" s="340"/>
      <c r="H117" s="340"/>
      <c r="I117" s="340"/>
      <c r="J117" s="340"/>
      <c r="K117" s="340"/>
    </row>
    <row r="118" spans="1:11" s="503" customFormat="1" ht="21" customHeight="1" x14ac:dyDescent="0.6">
      <c r="A118" s="602"/>
      <c r="B118" s="602"/>
      <c r="C118" s="602"/>
      <c r="D118" s="602"/>
      <c r="E118" s="603"/>
      <c r="F118" s="340"/>
      <c r="G118" s="340"/>
      <c r="H118" s="340"/>
      <c r="I118" s="340"/>
      <c r="J118" s="340"/>
      <c r="K118" s="340"/>
    </row>
    <row r="119" spans="1:11" s="503" customFormat="1" ht="21" customHeight="1" x14ac:dyDescent="0.6">
      <c r="A119" s="602"/>
      <c r="B119" s="602"/>
      <c r="C119" s="602"/>
      <c r="D119" s="602"/>
      <c r="E119" s="603"/>
      <c r="F119" s="340"/>
      <c r="G119" s="340"/>
      <c r="H119" s="340"/>
      <c r="I119" s="340"/>
      <c r="J119" s="340"/>
      <c r="K119" s="340"/>
    </row>
    <row r="120" spans="1:11" s="503" customFormat="1" ht="21" customHeight="1" x14ac:dyDescent="0.6">
      <c r="A120" s="602"/>
      <c r="B120" s="602"/>
      <c r="C120" s="602"/>
      <c r="D120" s="602"/>
      <c r="E120" s="603"/>
      <c r="F120" s="340"/>
      <c r="G120" s="340"/>
      <c r="H120" s="340"/>
      <c r="I120" s="340"/>
      <c r="J120" s="340"/>
      <c r="K120" s="340"/>
    </row>
    <row r="121" spans="1:11" s="503" customFormat="1" ht="21" customHeight="1" x14ac:dyDescent="0.6">
      <c r="A121" s="602"/>
      <c r="B121" s="602"/>
      <c r="C121" s="602"/>
      <c r="D121" s="602"/>
      <c r="E121" s="603"/>
      <c r="F121" s="340"/>
      <c r="G121" s="340"/>
      <c r="H121" s="340"/>
      <c r="I121" s="340"/>
      <c r="J121" s="340"/>
      <c r="K121" s="340"/>
    </row>
    <row r="122" spans="1:11" s="503" customFormat="1" ht="21" customHeight="1" x14ac:dyDescent="0.6">
      <c r="A122" s="602"/>
      <c r="B122" s="602"/>
      <c r="C122" s="602"/>
      <c r="D122" s="602"/>
      <c r="E122" s="603"/>
      <c r="F122" s="340"/>
      <c r="G122" s="340"/>
      <c r="H122" s="340"/>
      <c r="I122" s="340"/>
      <c r="J122" s="340"/>
      <c r="K122" s="340"/>
    </row>
    <row r="123" spans="1:11" s="503" customFormat="1" ht="21" customHeight="1" x14ac:dyDescent="0.6">
      <c r="A123" s="602"/>
      <c r="B123" s="602"/>
      <c r="C123" s="602"/>
      <c r="D123" s="602"/>
      <c r="E123" s="603"/>
      <c r="F123" s="340"/>
      <c r="G123" s="340"/>
      <c r="H123" s="340"/>
      <c r="I123" s="340"/>
      <c r="J123" s="340"/>
      <c r="K123" s="340"/>
    </row>
    <row r="124" spans="1:11" s="503" customFormat="1" ht="21" customHeight="1" x14ac:dyDescent="0.6">
      <c r="A124" s="602"/>
      <c r="B124" s="602"/>
      <c r="C124" s="602"/>
      <c r="D124" s="602"/>
      <c r="E124" s="603"/>
      <c r="F124" s="340"/>
      <c r="G124" s="340"/>
      <c r="H124" s="340"/>
      <c r="I124" s="340"/>
      <c r="J124" s="340"/>
      <c r="K124" s="340"/>
    </row>
    <row r="125" spans="1:11" s="503" customFormat="1" ht="21" customHeight="1" x14ac:dyDescent="0.6">
      <c r="A125" s="602"/>
      <c r="B125" s="602"/>
      <c r="C125" s="602"/>
      <c r="D125" s="602"/>
      <c r="E125" s="603"/>
      <c r="F125" s="340"/>
      <c r="G125" s="340"/>
      <c r="H125" s="340"/>
      <c r="I125" s="340"/>
      <c r="J125" s="340"/>
      <c r="K125" s="340"/>
    </row>
    <row r="126" spans="1:11" s="503" customFormat="1" ht="21" customHeight="1" x14ac:dyDescent="0.6">
      <c r="A126" s="602"/>
      <c r="B126" s="602"/>
      <c r="C126" s="602"/>
      <c r="D126" s="602"/>
      <c r="E126" s="603"/>
      <c r="F126" s="340"/>
      <c r="G126" s="340"/>
      <c r="H126" s="340"/>
      <c r="I126" s="340"/>
      <c r="J126" s="340"/>
      <c r="K126" s="340"/>
    </row>
    <row r="127" spans="1:11" s="503" customFormat="1" ht="21" customHeight="1" x14ac:dyDescent="0.6">
      <c r="A127" s="602"/>
      <c r="B127" s="602"/>
      <c r="C127" s="602"/>
      <c r="D127" s="602"/>
      <c r="E127" s="603"/>
      <c r="F127" s="340"/>
      <c r="G127" s="340"/>
      <c r="H127" s="340"/>
      <c r="I127" s="340"/>
      <c r="J127" s="340"/>
      <c r="K127" s="340"/>
    </row>
    <row r="128" spans="1:11" ht="21" customHeight="1" x14ac:dyDescent="0.25">
      <c r="A128" s="604"/>
      <c r="B128" s="604"/>
      <c r="C128" s="604"/>
      <c r="D128" s="604"/>
      <c r="E128" s="605"/>
      <c r="F128" s="371"/>
      <c r="G128" s="371"/>
      <c r="H128" s="371"/>
      <c r="I128" s="371"/>
      <c r="J128" s="371"/>
      <c r="K128" s="371"/>
    </row>
    <row r="129" spans="1:11" ht="21" customHeight="1" x14ac:dyDescent="0.25">
      <c r="A129" s="604"/>
      <c r="B129" s="604"/>
      <c r="C129" s="604"/>
      <c r="D129" s="604"/>
      <c r="E129" s="605"/>
      <c r="F129" s="371"/>
      <c r="G129" s="371"/>
      <c r="H129" s="371"/>
      <c r="I129" s="371"/>
      <c r="J129" s="371"/>
      <c r="K129" s="371"/>
    </row>
    <row r="130" spans="1:11" ht="21" customHeight="1" x14ac:dyDescent="0.25">
      <c r="A130" s="604"/>
      <c r="B130" s="604"/>
      <c r="C130" s="604"/>
      <c r="D130" s="604"/>
      <c r="E130" s="605"/>
      <c r="F130" s="371"/>
      <c r="G130" s="371"/>
      <c r="H130" s="371"/>
      <c r="I130" s="371"/>
      <c r="J130" s="371"/>
      <c r="K130" s="371"/>
    </row>
    <row r="131" spans="1:11" ht="21" customHeight="1" x14ac:dyDescent="0.25">
      <c r="A131" s="604"/>
      <c r="B131" s="604"/>
      <c r="C131" s="604"/>
      <c r="D131" s="604"/>
      <c r="E131" s="605"/>
      <c r="F131" s="371"/>
      <c r="G131" s="371"/>
      <c r="H131" s="371"/>
      <c r="I131" s="371"/>
      <c r="J131" s="371"/>
      <c r="K131" s="371"/>
    </row>
    <row r="132" spans="1:11" ht="15" x14ac:dyDescent="0.25"/>
    <row r="133" spans="1:11" ht="15" x14ac:dyDescent="0.25"/>
    <row r="134" spans="1:11" ht="15" x14ac:dyDescent="0.25"/>
    <row r="135" spans="1:11" ht="15" x14ac:dyDescent="0.25"/>
    <row r="136" spans="1:11" ht="15" x14ac:dyDescent="0.25"/>
    <row r="137" spans="1:11" ht="15" x14ac:dyDescent="0.25"/>
    <row r="138" spans="1:11" ht="15" x14ac:dyDescent="0.25"/>
    <row r="139" spans="1:11" ht="15" x14ac:dyDescent="0.25"/>
    <row r="140" spans="1:11" ht="15" x14ac:dyDescent="0.25"/>
    <row r="141" spans="1:11" ht="15" x14ac:dyDescent="0.25"/>
    <row r="142" spans="1:11" ht="15" x14ac:dyDescent="0.25"/>
    <row r="143" spans="1:11" ht="15" x14ac:dyDescent="0.25"/>
    <row r="144" spans="1:11" ht="15" x14ac:dyDescent="0.25"/>
    <row r="145" spans="5:11" s="440" customFormat="1" ht="15" x14ac:dyDescent="0.25">
      <c r="E145" s="584"/>
      <c r="G145" s="584"/>
      <c r="H145" s="584"/>
      <c r="I145" s="584"/>
      <c r="J145" s="584"/>
      <c r="K145" s="584"/>
    </row>
  </sheetData>
  <mergeCells count="8">
    <mergeCell ref="A67:K67"/>
    <mergeCell ref="A6:J6"/>
    <mergeCell ref="A18:J18"/>
    <mergeCell ref="A55:J55"/>
    <mergeCell ref="A1:J1"/>
    <mergeCell ref="A2:J2"/>
    <mergeCell ref="A3:J3"/>
    <mergeCell ref="A27:J27"/>
  </mergeCells>
  <printOptions horizontalCentered="1"/>
  <pageMargins left="0.5" right="0.5" top="0.5" bottom="0.5" header="0" footer="0"/>
  <pageSetup paperSize="9" scale="52" orientation="portrait" r:id="rId1"/>
  <headerFooter>
    <oddFooter>&amp;C&amp;"B Nazanin,Regular"&amp;12&amp;A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EABB2-2C92-4927-94B6-F79DEC58D564}">
  <sheetPr>
    <tabColor rgb="FF66FF66"/>
    <pageSetUpPr fitToPage="1"/>
  </sheetPr>
  <dimension ref="A1:N102"/>
  <sheetViews>
    <sheetView rightToLeft="1" view="pageBreakPreview" zoomScaleNormal="70" zoomScaleSheetLayoutView="100" workbookViewId="0">
      <selection activeCell="R12" sqref="R12"/>
    </sheetView>
  </sheetViews>
  <sheetFormatPr defaultColWidth="8.7109375" defaultRowHeight="150" customHeight="1" x14ac:dyDescent="0.25"/>
  <cols>
    <col min="1" max="1" width="29.140625" style="440" bestFit="1" customWidth="1"/>
    <col min="2" max="2" width="0.7109375" style="440" customWidth="1"/>
    <col min="3" max="3" width="20.140625" style="440" bestFit="1" customWidth="1"/>
    <col min="4" max="4" width="0.85546875" style="440" customWidth="1"/>
    <col min="5" max="5" width="21.5703125" style="584" customWidth="1"/>
    <col min="6" max="6" width="0.85546875" style="440" customWidth="1"/>
    <col min="7" max="7" width="21.5703125" style="584" customWidth="1"/>
    <col min="8" max="8" width="0.7109375" style="584" customWidth="1"/>
    <col min="9" max="9" width="21.5703125" style="584" customWidth="1"/>
    <col min="10" max="10" width="0.7109375" style="584" customWidth="1"/>
    <col min="11" max="11" width="21.5703125" style="440" customWidth="1"/>
    <col min="12" max="12" width="0.7109375" style="584" customWidth="1"/>
    <col min="13" max="13" width="19.5703125" style="511" customWidth="1"/>
    <col min="14" max="14" width="4.5703125" style="511" customWidth="1"/>
    <col min="15" max="16384" width="8.7109375" style="511"/>
  </cols>
  <sheetData>
    <row r="1" spans="1:14" s="538" customFormat="1" ht="19.5" customHeight="1" x14ac:dyDescent="0.25">
      <c r="A1" s="1129" t="str">
        <f>'[10]1'!A1:H1</f>
        <v>شرکت پالایش میعانات گازی آدیش جنوبی (سهامي خاص) - قبل از بهره برداری</v>
      </c>
      <c r="B1" s="1129"/>
      <c r="C1" s="1129"/>
      <c r="D1" s="1129"/>
      <c r="E1" s="1129"/>
      <c r="F1" s="1129"/>
      <c r="G1" s="1129"/>
      <c r="H1" s="1129"/>
      <c r="I1" s="1129"/>
      <c r="J1" s="1129"/>
      <c r="K1" s="1129"/>
      <c r="L1" s="1129"/>
      <c r="M1" s="1129"/>
    </row>
    <row r="2" spans="1:14" s="538" customFormat="1" ht="19.5" customHeight="1" x14ac:dyDescent="0.25">
      <c r="A2" s="1129" t="str">
        <f>'[10]5'!A2:H2</f>
        <v xml:space="preserve">یادداشت های توضیحی صورت های مالی </v>
      </c>
      <c r="B2" s="1129"/>
      <c r="C2" s="1129"/>
      <c r="D2" s="1129"/>
      <c r="E2" s="1129"/>
      <c r="F2" s="1129"/>
      <c r="G2" s="1129"/>
      <c r="H2" s="1129"/>
      <c r="I2" s="1129"/>
      <c r="J2" s="1129"/>
      <c r="K2" s="1129"/>
      <c r="L2" s="1129"/>
      <c r="M2" s="1129"/>
    </row>
    <row r="3" spans="1:14" s="538" customFormat="1" ht="19.5" customHeight="1" x14ac:dyDescent="0.25">
      <c r="A3" s="1129" t="str">
        <f>'12'!A3:J3</f>
        <v>سال مالی منتهی به 29 اسفندماه 1400</v>
      </c>
      <c r="B3" s="1129"/>
      <c r="C3" s="1129"/>
      <c r="D3" s="1129"/>
      <c r="E3" s="1129"/>
      <c r="F3" s="1129"/>
      <c r="G3" s="1129"/>
      <c r="H3" s="1129"/>
      <c r="I3" s="1129"/>
      <c r="J3" s="1129"/>
      <c r="K3" s="1129"/>
      <c r="L3" s="1129"/>
      <c r="M3" s="1129"/>
    </row>
    <row r="4" spans="1:14" s="496" customFormat="1" ht="21" customHeight="1" x14ac:dyDescent="0.7">
      <c r="A4" s="354"/>
      <c r="B4" s="586"/>
      <c r="C4" s="586"/>
      <c r="D4" s="586"/>
      <c r="E4" s="586"/>
      <c r="F4" s="586"/>
      <c r="G4" s="586"/>
      <c r="H4" s="586"/>
      <c r="I4" s="586"/>
      <c r="J4" s="586"/>
      <c r="K4" s="586"/>
      <c r="L4" s="586"/>
      <c r="M4" s="586"/>
      <c r="N4" s="586"/>
    </row>
    <row r="5" spans="1:14" s="503" customFormat="1" ht="21" customHeight="1" x14ac:dyDescent="0.6">
      <c r="A5" s="332"/>
      <c r="B5" s="587"/>
      <c r="C5" s="587"/>
      <c r="D5" s="587"/>
      <c r="E5" s="587"/>
      <c r="F5" s="587"/>
      <c r="G5" s="973">
        <v>1919825228438</v>
      </c>
      <c r="H5" s="587"/>
      <c r="I5" s="587"/>
      <c r="J5" s="587"/>
      <c r="K5" s="587"/>
      <c r="L5" s="587"/>
      <c r="M5" s="589"/>
      <c r="N5" s="589"/>
    </row>
    <row r="6" spans="1:14" s="592" customFormat="1" ht="21" customHeight="1" x14ac:dyDescent="0.6">
      <c r="A6" s="615"/>
      <c r="B6" s="587"/>
      <c r="C6" s="587"/>
      <c r="D6" s="587"/>
      <c r="E6" s="587"/>
      <c r="F6" s="587"/>
      <c r="G6" s="587"/>
      <c r="H6" s="587"/>
      <c r="I6" s="587"/>
      <c r="J6" s="587"/>
      <c r="K6" s="587"/>
      <c r="L6" s="587"/>
      <c r="M6" s="587"/>
      <c r="N6" s="587"/>
    </row>
    <row r="7" spans="1:14" s="592" customFormat="1" ht="21" customHeight="1" x14ac:dyDescent="0.7">
      <c r="A7" s="1189" t="s">
        <v>1866</v>
      </c>
      <c r="B7" s="1189"/>
      <c r="C7" s="1189"/>
      <c r="D7" s="587"/>
      <c r="E7" s="587"/>
      <c r="F7" s="587"/>
      <c r="G7" s="587"/>
      <c r="H7" s="587"/>
      <c r="I7" s="587"/>
      <c r="J7" s="587"/>
      <c r="K7" s="587"/>
      <c r="L7" s="587"/>
      <c r="M7" s="587"/>
      <c r="N7" s="587"/>
    </row>
    <row r="8" spans="1:14" s="592" customFormat="1" ht="21" customHeight="1" thickBot="1" x14ac:dyDescent="0.75">
      <c r="A8" s="616"/>
      <c r="B8" s="587"/>
      <c r="C8" s="587"/>
      <c r="D8" s="587"/>
      <c r="E8" s="587"/>
      <c r="F8" s="587"/>
      <c r="G8" s="587"/>
      <c r="H8" s="587"/>
      <c r="I8" s="587"/>
      <c r="J8" s="587"/>
      <c r="K8" s="587"/>
      <c r="L8" s="587"/>
      <c r="M8" s="617" t="s">
        <v>57</v>
      </c>
      <c r="N8" s="617"/>
    </row>
    <row r="9" spans="1:14" ht="24" thickTop="1" x14ac:dyDescent="0.7">
      <c r="A9" s="1181" t="s">
        <v>77</v>
      </c>
      <c r="B9" s="618"/>
      <c r="C9" s="1184" t="s">
        <v>1854</v>
      </c>
      <c r="D9" s="618"/>
      <c r="E9" s="1186" t="s">
        <v>1855</v>
      </c>
      <c r="F9" s="1186"/>
      <c r="G9" s="1186"/>
      <c r="H9" s="1186"/>
      <c r="I9" s="1186"/>
      <c r="J9" s="1186"/>
      <c r="K9" s="1186"/>
      <c r="L9" s="619"/>
      <c r="M9" s="1187" t="s">
        <v>1856</v>
      </c>
    </row>
    <row r="10" spans="1:14" ht="4.5" customHeight="1" x14ac:dyDescent="0.7">
      <c r="A10" s="1182"/>
      <c r="B10" s="618"/>
      <c r="C10" s="1185"/>
      <c r="D10" s="618"/>
      <c r="E10" s="620"/>
      <c r="F10" s="621"/>
      <c r="G10" s="620"/>
      <c r="H10" s="622"/>
      <c r="I10" s="620"/>
      <c r="J10" s="622"/>
      <c r="K10" s="620"/>
      <c r="L10" s="619"/>
      <c r="M10" s="1188"/>
    </row>
    <row r="11" spans="1:14" ht="23.25" x14ac:dyDescent="0.7">
      <c r="A11" s="1183"/>
      <c r="B11" s="618"/>
      <c r="C11" s="1185"/>
      <c r="D11" s="618"/>
      <c r="E11" s="623" t="s">
        <v>1857</v>
      </c>
      <c r="F11" s="624"/>
      <c r="G11" s="623" t="s">
        <v>1858</v>
      </c>
      <c r="H11" s="625"/>
      <c r="I11" s="623" t="s">
        <v>1825</v>
      </c>
      <c r="J11" s="625"/>
      <c r="K11" s="626" t="s">
        <v>1859</v>
      </c>
      <c r="L11" s="619"/>
      <c r="M11" s="1188"/>
    </row>
    <row r="12" spans="1:14" ht="28.5" customHeight="1" x14ac:dyDescent="0.7">
      <c r="A12" s="1000" t="s">
        <v>165</v>
      </c>
      <c r="B12" s="627"/>
      <c r="C12" s="628">
        <v>22927</v>
      </c>
      <c r="D12" s="627"/>
      <c r="E12" s="628"/>
      <c r="F12" s="629"/>
      <c r="G12" s="628"/>
      <c r="H12" s="630"/>
      <c r="I12" s="628">
        <v>64913.2</v>
      </c>
      <c r="J12" s="630"/>
      <c r="K12" s="628">
        <f>I12+J12</f>
        <v>64913.2</v>
      </c>
      <c r="L12" s="630"/>
      <c r="M12" s="631">
        <v>41986.2</v>
      </c>
    </row>
    <row r="13" spans="1:14" ht="28.5" customHeight="1" x14ac:dyDescent="0.7">
      <c r="A13" s="1000" t="s">
        <v>1860</v>
      </c>
      <c r="B13" s="627"/>
      <c r="C13" s="628">
        <v>218597</v>
      </c>
      <c r="D13" s="627"/>
      <c r="E13" s="628"/>
      <c r="F13" s="629"/>
      <c r="G13" s="628"/>
      <c r="H13" s="630"/>
      <c r="I13" s="628">
        <v>185740</v>
      </c>
      <c r="J13" s="630"/>
      <c r="K13" s="628">
        <f>I13+J13</f>
        <v>185740</v>
      </c>
      <c r="L13" s="630"/>
      <c r="M13" s="631">
        <v>0</v>
      </c>
    </row>
    <row r="14" spans="1:14" ht="28.5" customHeight="1" x14ac:dyDescent="0.7">
      <c r="A14" s="1000" t="s">
        <v>750</v>
      </c>
      <c r="B14" s="627"/>
      <c r="C14" s="628">
        <f>884216</f>
        <v>884216</v>
      </c>
      <c r="D14" s="627"/>
      <c r="E14" s="628">
        <v>20839198</v>
      </c>
      <c r="F14" s="629"/>
      <c r="G14" s="628">
        <v>4713805.7484020004</v>
      </c>
      <c r="H14" s="630"/>
      <c r="I14" s="628"/>
      <c r="J14" s="630"/>
      <c r="K14" s="628">
        <f>I14+J14</f>
        <v>0</v>
      </c>
      <c r="L14" s="630"/>
      <c r="M14" s="631">
        <v>3829589.7484020004</v>
      </c>
    </row>
    <row r="15" spans="1:14" ht="28.5" customHeight="1" x14ac:dyDescent="0.7">
      <c r="A15" s="1000" t="s">
        <v>145</v>
      </c>
      <c r="B15" s="627"/>
      <c r="C15" s="628">
        <f>10027513+3176+1968776+787511</f>
        <v>12786976</v>
      </c>
      <c r="D15" s="627"/>
      <c r="E15" s="628">
        <v>294295270</v>
      </c>
      <c r="F15" s="629"/>
      <c r="G15" s="628">
        <v>66569295.778729998</v>
      </c>
      <c r="H15" s="630"/>
      <c r="I15" s="628">
        <v>139880</v>
      </c>
      <c r="J15" s="630"/>
      <c r="K15" s="628">
        <f t="shared" ref="K15:K19" si="0">I15+J15</f>
        <v>139880</v>
      </c>
      <c r="L15" s="630"/>
      <c r="M15" s="631">
        <v>53922199.778729998</v>
      </c>
    </row>
    <row r="16" spans="1:14" ht="28.5" customHeight="1" x14ac:dyDescent="0.7">
      <c r="A16" s="1000" t="s">
        <v>751</v>
      </c>
      <c r="B16" s="627"/>
      <c r="C16" s="628">
        <f>844703+1181266</f>
        <v>2025969</v>
      </c>
      <c r="D16" s="627"/>
      <c r="E16" s="628">
        <v>36928782</v>
      </c>
      <c r="F16" s="629"/>
      <c r="G16" s="628">
        <v>8353253.5596179999</v>
      </c>
      <c r="H16" s="630"/>
      <c r="I16" s="628">
        <v>119783</v>
      </c>
      <c r="J16" s="630"/>
      <c r="K16" s="628">
        <f t="shared" si="0"/>
        <v>119783</v>
      </c>
      <c r="L16" s="630"/>
      <c r="M16" s="631">
        <v>6447067.5596179999</v>
      </c>
    </row>
    <row r="17" spans="1:14" ht="28.5" customHeight="1" x14ac:dyDescent="0.7">
      <c r="A17" s="1000" t="s">
        <v>1861</v>
      </c>
      <c r="B17" s="627"/>
      <c r="C17" s="628">
        <v>20912</v>
      </c>
      <c r="D17" s="627"/>
      <c r="E17" s="628"/>
      <c r="F17" s="629"/>
      <c r="G17" s="628"/>
      <c r="H17" s="630"/>
      <c r="I17" s="628">
        <v>5000</v>
      </c>
      <c r="J17" s="630"/>
      <c r="K17" s="628">
        <f t="shared" si="0"/>
        <v>5000</v>
      </c>
      <c r="L17" s="630"/>
      <c r="M17" s="631">
        <v>0</v>
      </c>
    </row>
    <row r="18" spans="1:14" ht="28.5" customHeight="1" x14ac:dyDescent="0.7">
      <c r="A18" s="1000" t="s">
        <v>1862</v>
      </c>
      <c r="B18" s="627"/>
      <c r="C18" s="628">
        <f>23706+191157+2426+33017</f>
        <v>250306</v>
      </c>
      <c r="D18" s="627"/>
      <c r="E18" s="628"/>
      <c r="F18" s="629"/>
      <c r="G18" s="628"/>
      <c r="H18" s="630"/>
      <c r="I18" s="628">
        <v>351683</v>
      </c>
      <c r="J18" s="630"/>
      <c r="K18" s="628">
        <f t="shared" si="0"/>
        <v>351683</v>
      </c>
      <c r="L18" s="630"/>
      <c r="M18" s="631">
        <v>101377</v>
      </c>
    </row>
    <row r="19" spans="1:14" ht="28.5" customHeight="1" x14ac:dyDescent="0.7">
      <c r="A19" s="1000" t="s">
        <v>1863</v>
      </c>
      <c r="B19" s="627"/>
      <c r="C19" s="628">
        <f>521809+382750+551604</f>
        <v>1456163</v>
      </c>
      <c r="D19" s="627"/>
      <c r="E19" s="628">
        <v>775202</v>
      </c>
      <c r="F19" s="629"/>
      <c r="G19" s="628">
        <v>175349.91719800001</v>
      </c>
      <c r="H19" s="630"/>
      <c r="I19" s="628">
        <v>1496987.5</v>
      </c>
      <c r="J19" s="630"/>
      <c r="K19" s="628">
        <f t="shared" si="0"/>
        <v>1496987.5</v>
      </c>
      <c r="L19" s="630"/>
      <c r="M19" s="631">
        <v>216174.41719800001</v>
      </c>
    </row>
    <row r="20" spans="1:14" ht="28.5" customHeight="1" thickBot="1" x14ac:dyDescent="0.75">
      <c r="A20" s="632" t="s">
        <v>1864</v>
      </c>
      <c r="B20" s="627"/>
      <c r="C20" s="633">
        <f>SUM(C12:C19)</f>
        <v>17666066</v>
      </c>
      <c r="D20" s="627"/>
      <c r="E20" s="633">
        <f>SUM(E12:E19)</f>
        <v>352838452</v>
      </c>
      <c r="F20" s="629"/>
      <c r="G20" s="633">
        <f>SUM(G12:G19)</f>
        <v>79811705.003948003</v>
      </c>
      <c r="H20" s="630"/>
      <c r="I20" s="633">
        <f>SUM(I12:I19)</f>
        <v>2363986.7000000002</v>
      </c>
      <c r="J20" s="630"/>
      <c r="K20" s="633">
        <f t="shared" ref="K20" si="1">SUM(K12:K19)</f>
        <v>2363986.7000000002</v>
      </c>
      <c r="L20" s="630"/>
      <c r="M20" s="634">
        <f>SUM(M12:M19)</f>
        <v>64558394.703948006</v>
      </c>
    </row>
    <row r="21" spans="1:14" s="592" customFormat="1" ht="21.75" thickTop="1" x14ac:dyDescent="0.6">
      <c r="A21" s="615"/>
      <c r="B21" s="587"/>
      <c r="C21" s="587"/>
      <c r="D21" s="587"/>
      <c r="E21" s="587"/>
      <c r="F21" s="587"/>
      <c r="G21" s="587"/>
      <c r="H21" s="587"/>
      <c r="I21" s="587"/>
      <c r="J21" s="587"/>
      <c r="K21" s="587"/>
      <c r="L21" s="587"/>
      <c r="M21" s="587"/>
      <c r="N21" s="587"/>
    </row>
    <row r="22" spans="1:14" s="592" customFormat="1" ht="21" x14ac:dyDescent="0.6">
      <c r="A22" s="1180" t="s">
        <v>1865</v>
      </c>
      <c r="B22" s="1180"/>
      <c r="C22" s="1180"/>
      <c r="D22" s="1180"/>
      <c r="E22" s="1180"/>
      <c r="F22" s="1180"/>
      <c r="G22" s="1180"/>
      <c r="H22" s="1180"/>
      <c r="I22" s="1180"/>
      <c r="J22" s="1180"/>
      <c r="K22" s="1180"/>
      <c r="L22" s="1180"/>
      <c r="M22" s="1180"/>
      <c r="N22" s="587"/>
    </row>
    <row r="23" spans="1:14" s="592" customFormat="1" ht="33" customHeight="1" x14ac:dyDescent="0.6">
      <c r="B23" s="587"/>
      <c r="C23" s="587"/>
      <c r="D23" s="587"/>
      <c r="E23" s="587"/>
      <c r="F23" s="587"/>
      <c r="G23" s="587"/>
      <c r="H23" s="587"/>
      <c r="I23" s="587"/>
      <c r="J23" s="587"/>
      <c r="K23" s="587"/>
      <c r="L23" s="587"/>
      <c r="M23" s="587"/>
      <c r="N23" s="587"/>
    </row>
    <row r="24" spans="1:14" s="592" customFormat="1" ht="21" x14ac:dyDescent="0.6">
      <c r="B24" s="587"/>
      <c r="C24" s="587"/>
      <c r="D24" s="587"/>
      <c r="E24" s="587"/>
      <c r="F24" s="587"/>
      <c r="G24" s="587"/>
      <c r="H24" s="587"/>
      <c r="I24" s="587"/>
      <c r="J24" s="587"/>
      <c r="K24" s="587"/>
      <c r="L24" s="587"/>
      <c r="M24" s="587"/>
      <c r="N24" s="587"/>
    </row>
    <row r="25" spans="1:14" s="503" customFormat="1" ht="21" x14ac:dyDescent="0.6">
      <c r="A25" s="602"/>
      <c r="B25" s="602"/>
      <c r="C25" s="602"/>
      <c r="D25" s="602"/>
      <c r="E25" s="603"/>
      <c r="F25" s="340"/>
      <c r="G25" s="340"/>
      <c r="H25" s="340"/>
      <c r="I25" s="340"/>
      <c r="J25" s="340"/>
      <c r="K25" s="944"/>
      <c r="L25" s="340"/>
      <c r="M25" s="944"/>
      <c r="N25" s="944"/>
    </row>
    <row r="26" spans="1:14" s="503" customFormat="1" ht="21" x14ac:dyDescent="0.6">
      <c r="A26" s="602"/>
      <c r="B26" s="602"/>
      <c r="C26" s="602"/>
      <c r="D26" s="602"/>
      <c r="E26" s="603"/>
      <c r="F26" s="340"/>
      <c r="G26" s="340"/>
      <c r="H26" s="340"/>
      <c r="I26" s="340"/>
      <c r="J26" s="340"/>
      <c r="K26" s="944"/>
      <c r="L26" s="340"/>
      <c r="M26" s="944"/>
      <c r="N26" s="944"/>
    </row>
    <row r="27" spans="1:14" s="503" customFormat="1" ht="21" x14ac:dyDescent="0.6">
      <c r="A27" s="602"/>
      <c r="B27" s="602"/>
      <c r="C27" s="602"/>
      <c r="D27" s="602"/>
      <c r="E27" s="603"/>
      <c r="F27" s="340"/>
      <c r="G27" s="340"/>
      <c r="H27" s="340"/>
      <c r="I27" s="340"/>
      <c r="J27" s="340"/>
      <c r="K27" s="944"/>
      <c r="L27" s="340"/>
      <c r="M27" s="944"/>
      <c r="N27" s="944"/>
    </row>
    <row r="28" spans="1:14" s="503" customFormat="1" ht="21" x14ac:dyDescent="0.6">
      <c r="A28" s="602"/>
      <c r="B28" s="602"/>
      <c r="C28" s="602"/>
      <c r="D28" s="602"/>
      <c r="E28" s="603"/>
      <c r="F28" s="340"/>
      <c r="G28" s="340"/>
      <c r="H28" s="340"/>
      <c r="I28" s="340"/>
      <c r="J28" s="340"/>
      <c r="K28" s="944"/>
      <c r="L28" s="340"/>
      <c r="M28" s="944"/>
      <c r="N28" s="944"/>
    </row>
    <row r="29" spans="1:14" s="503" customFormat="1" ht="21" x14ac:dyDescent="0.6">
      <c r="A29" s="602"/>
      <c r="B29" s="602"/>
      <c r="C29" s="602"/>
      <c r="D29" s="602"/>
      <c r="E29" s="603"/>
      <c r="F29" s="340"/>
      <c r="G29" s="340"/>
      <c r="H29" s="340"/>
      <c r="I29" s="340"/>
      <c r="J29" s="340"/>
      <c r="K29" s="944"/>
      <c r="L29" s="340"/>
      <c r="M29" s="944"/>
      <c r="N29" s="944"/>
    </row>
    <row r="30" spans="1:14" s="503" customFormat="1" ht="21" x14ac:dyDescent="0.6">
      <c r="A30" s="602"/>
      <c r="B30" s="602"/>
      <c r="C30" s="602"/>
      <c r="D30" s="602"/>
      <c r="E30" s="603"/>
      <c r="F30" s="340"/>
      <c r="G30" s="340"/>
      <c r="H30" s="340"/>
      <c r="I30" s="340"/>
      <c r="J30" s="340"/>
      <c r="K30" s="944"/>
      <c r="L30" s="340"/>
      <c r="M30" s="944"/>
      <c r="N30" s="944"/>
    </row>
    <row r="31" spans="1:14" s="503" customFormat="1" ht="21" x14ac:dyDescent="0.6">
      <c r="A31" s="602"/>
      <c r="B31" s="602"/>
      <c r="C31" s="602"/>
      <c r="D31" s="602"/>
      <c r="E31" s="603"/>
      <c r="F31" s="340"/>
      <c r="G31" s="340"/>
      <c r="H31" s="340"/>
      <c r="I31" s="340"/>
      <c r="J31" s="340"/>
      <c r="K31" s="944"/>
      <c r="L31" s="340"/>
      <c r="M31" s="944"/>
      <c r="N31" s="944"/>
    </row>
    <row r="32" spans="1:14" s="503" customFormat="1" ht="21" x14ac:dyDescent="0.6">
      <c r="A32" s="602"/>
      <c r="B32" s="602"/>
      <c r="C32" s="602"/>
      <c r="D32" s="602"/>
      <c r="E32" s="603"/>
      <c r="F32" s="340"/>
      <c r="G32" s="340"/>
      <c r="H32" s="340"/>
      <c r="I32" s="340"/>
      <c r="J32" s="340"/>
      <c r="K32" s="944"/>
      <c r="L32" s="340"/>
      <c r="M32" s="944"/>
      <c r="N32" s="944"/>
    </row>
    <row r="33" spans="1:14" s="503" customFormat="1" ht="21" x14ac:dyDescent="0.6">
      <c r="A33" s="602"/>
      <c r="B33" s="602"/>
      <c r="C33" s="602"/>
      <c r="D33" s="602"/>
      <c r="E33" s="603"/>
      <c r="F33" s="340"/>
      <c r="G33" s="340"/>
      <c r="H33" s="340"/>
      <c r="I33" s="340"/>
      <c r="J33" s="340"/>
      <c r="K33" s="944"/>
      <c r="L33" s="340"/>
      <c r="M33" s="944"/>
      <c r="N33" s="944"/>
    </row>
    <row r="34" spans="1:14" s="503" customFormat="1" ht="21" x14ac:dyDescent="0.6">
      <c r="A34" s="602"/>
      <c r="B34" s="602"/>
      <c r="C34" s="602"/>
      <c r="D34" s="602"/>
      <c r="E34" s="603"/>
      <c r="F34" s="340"/>
      <c r="G34" s="340"/>
      <c r="H34" s="340"/>
      <c r="I34" s="340"/>
      <c r="J34" s="340"/>
      <c r="K34" s="944"/>
      <c r="L34" s="340"/>
      <c r="M34" s="944"/>
      <c r="N34" s="944"/>
    </row>
    <row r="35" spans="1:14" s="503" customFormat="1" ht="21" x14ac:dyDescent="0.6">
      <c r="A35" s="602"/>
      <c r="B35" s="602"/>
      <c r="C35" s="602"/>
      <c r="D35" s="602"/>
      <c r="E35" s="603"/>
      <c r="F35" s="340"/>
      <c r="G35" s="340"/>
      <c r="H35" s="340"/>
      <c r="I35" s="340"/>
      <c r="J35" s="340"/>
      <c r="K35" s="944"/>
      <c r="L35" s="340"/>
      <c r="M35" s="944"/>
      <c r="N35" s="944"/>
    </row>
    <row r="36" spans="1:14" s="503" customFormat="1" ht="21" x14ac:dyDescent="0.6">
      <c r="A36" s="602"/>
      <c r="B36" s="602"/>
      <c r="C36" s="602"/>
      <c r="D36" s="602"/>
      <c r="E36" s="603"/>
      <c r="F36" s="340"/>
      <c r="G36" s="340"/>
      <c r="H36" s="340"/>
      <c r="I36" s="340"/>
      <c r="J36" s="340"/>
      <c r="K36" s="944"/>
      <c r="L36" s="340"/>
      <c r="M36" s="944"/>
      <c r="N36" s="944"/>
    </row>
    <row r="37" spans="1:14" s="503" customFormat="1" ht="21" x14ac:dyDescent="0.6">
      <c r="A37" s="602"/>
      <c r="B37" s="602"/>
      <c r="C37" s="602"/>
      <c r="D37" s="602"/>
      <c r="E37" s="603"/>
      <c r="F37" s="340"/>
      <c r="G37" s="340"/>
      <c r="H37" s="340"/>
      <c r="I37" s="340"/>
      <c r="J37" s="340"/>
      <c r="K37" s="944"/>
      <c r="L37" s="340"/>
      <c r="M37" s="944"/>
      <c r="N37" s="944"/>
    </row>
    <row r="38" spans="1:14" s="503" customFormat="1" ht="21" x14ac:dyDescent="0.6">
      <c r="A38" s="602"/>
      <c r="B38" s="602"/>
      <c r="C38" s="602"/>
      <c r="D38" s="602"/>
      <c r="E38" s="603"/>
      <c r="F38" s="340"/>
      <c r="G38" s="340"/>
      <c r="H38" s="340"/>
      <c r="I38" s="340"/>
      <c r="J38" s="340"/>
      <c r="K38" s="944"/>
      <c r="L38" s="340"/>
      <c r="M38" s="944"/>
      <c r="N38" s="944"/>
    </row>
    <row r="39" spans="1:14" s="503" customFormat="1" ht="21" x14ac:dyDescent="0.6">
      <c r="A39" s="602"/>
      <c r="B39" s="602"/>
      <c r="C39" s="602"/>
      <c r="D39" s="602"/>
      <c r="E39" s="603"/>
      <c r="F39" s="340"/>
      <c r="G39" s="340"/>
      <c r="H39" s="340"/>
      <c r="I39" s="340"/>
      <c r="J39" s="340"/>
      <c r="K39" s="944"/>
      <c r="L39" s="340"/>
      <c r="M39" s="944"/>
      <c r="N39" s="944"/>
    </row>
    <row r="40" spans="1:14" s="503" customFormat="1" ht="21" x14ac:dyDescent="0.6">
      <c r="A40" s="602"/>
      <c r="B40" s="602"/>
      <c r="C40" s="602"/>
      <c r="D40" s="602"/>
      <c r="E40" s="603"/>
      <c r="F40" s="340"/>
      <c r="G40" s="340"/>
      <c r="H40" s="340"/>
      <c r="I40" s="340"/>
      <c r="J40" s="340"/>
      <c r="K40" s="944"/>
      <c r="L40" s="340"/>
      <c r="M40" s="944"/>
      <c r="N40" s="944"/>
    </row>
    <row r="41" spans="1:14" s="503" customFormat="1" ht="21" x14ac:dyDescent="0.6">
      <c r="A41" s="602"/>
      <c r="B41" s="602"/>
      <c r="C41" s="602"/>
      <c r="D41" s="602"/>
      <c r="E41" s="603"/>
      <c r="F41" s="340"/>
      <c r="G41" s="340"/>
      <c r="H41" s="340"/>
      <c r="I41" s="340"/>
      <c r="J41" s="340"/>
      <c r="K41" s="944"/>
      <c r="L41" s="340"/>
      <c r="M41" s="944"/>
      <c r="N41" s="944"/>
    </row>
    <row r="42" spans="1:14" s="503" customFormat="1" ht="21" x14ac:dyDescent="0.6">
      <c r="A42" s="602"/>
      <c r="B42" s="602"/>
      <c r="C42" s="602"/>
      <c r="D42" s="602"/>
      <c r="E42" s="603"/>
      <c r="F42" s="340"/>
      <c r="G42" s="340"/>
      <c r="H42" s="340"/>
      <c r="I42" s="340"/>
      <c r="J42" s="340"/>
      <c r="K42" s="944"/>
      <c r="L42" s="340"/>
      <c r="M42" s="944"/>
      <c r="N42" s="944"/>
    </row>
    <row r="43" spans="1:14" s="503" customFormat="1" ht="21" x14ac:dyDescent="0.6">
      <c r="A43" s="602"/>
      <c r="B43" s="602"/>
      <c r="C43" s="602"/>
      <c r="D43" s="602"/>
      <c r="E43" s="603"/>
      <c r="F43" s="340"/>
      <c r="G43" s="340"/>
      <c r="H43" s="340"/>
      <c r="I43" s="340"/>
      <c r="J43" s="340"/>
      <c r="K43" s="944"/>
      <c r="L43" s="340"/>
      <c r="M43" s="944"/>
      <c r="N43" s="944"/>
    </row>
    <row r="44" spans="1:14" s="503" customFormat="1" ht="21" customHeight="1" x14ac:dyDescent="0.6">
      <c r="A44" s="602"/>
      <c r="B44" s="602"/>
      <c r="C44" s="602"/>
      <c r="D44" s="602"/>
      <c r="E44" s="603"/>
      <c r="F44" s="340"/>
      <c r="G44" s="340"/>
      <c r="H44" s="340"/>
      <c r="I44" s="340"/>
      <c r="J44" s="340"/>
      <c r="K44" s="944"/>
      <c r="L44" s="340"/>
      <c r="M44" s="944"/>
      <c r="N44" s="944"/>
    </row>
    <row r="45" spans="1:14" s="503" customFormat="1" ht="21" customHeight="1" x14ac:dyDescent="0.6">
      <c r="A45" s="602"/>
      <c r="B45" s="602"/>
      <c r="C45" s="602"/>
      <c r="D45" s="602"/>
      <c r="E45" s="603"/>
      <c r="F45" s="340"/>
      <c r="G45" s="340"/>
      <c r="H45" s="340"/>
      <c r="I45" s="340"/>
      <c r="J45" s="340"/>
      <c r="K45" s="944"/>
      <c r="L45" s="340"/>
      <c r="M45" s="944"/>
      <c r="N45" s="944"/>
    </row>
    <row r="46" spans="1:14" s="503" customFormat="1" ht="21" customHeight="1" x14ac:dyDescent="0.6">
      <c r="A46" s="602"/>
      <c r="B46" s="602"/>
      <c r="C46" s="602"/>
      <c r="D46" s="602"/>
      <c r="E46" s="603"/>
      <c r="F46" s="340"/>
      <c r="G46" s="340"/>
      <c r="H46" s="340"/>
      <c r="I46" s="340"/>
      <c r="J46" s="340"/>
      <c r="K46" s="944"/>
      <c r="L46" s="340"/>
      <c r="M46" s="944"/>
      <c r="N46" s="944"/>
    </row>
    <row r="47" spans="1:14" s="503" customFormat="1" ht="21" customHeight="1" x14ac:dyDescent="0.6">
      <c r="A47" s="602"/>
      <c r="B47" s="602"/>
      <c r="C47" s="602"/>
      <c r="D47" s="602"/>
      <c r="E47" s="603"/>
      <c r="F47" s="340"/>
      <c r="G47" s="340"/>
      <c r="H47" s="340"/>
      <c r="I47" s="340"/>
      <c r="J47" s="340"/>
      <c r="K47" s="944"/>
      <c r="L47" s="340"/>
      <c r="M47" s="944"/>
      <c r="N47" s="944"/>
    </row>
    <row r="48" spans="1:14" s="503" customFormat="1" ht="21" customHeight="1" x14ac:dyDescent="0.6">
      <c r="A48" s="602"/>
      <c r="B48" s="602"/>
      <c r="C48" s="602"/>
      <c r="D48" s="602"/>
      <c r="E48" s="603"/>
      <c r="F48" s="340"/>
      <c r="G48" s="340"/>
      <c r="H48" s="340"/>
      <c r="I48" s="340"/>
      <c r="J48" s="340"/>
      <c r="K48" s="944"/>
      <c r="L48" s="340"/>
      <c r="M48" s="944"/>
      <c r="N48" s="944"/>
    </row>
    <row r="49" spans="1:14" s="503" customFormat="1" ht="21" customHeight="1" x14ac:dyDescent="0.6">
      <c r="A49" s="602"/>
      <c r="B49" s="602"/>
      <c r="C49" s="602"/>
      <c r="D49" s="602"/>
      <c r="E49" s="603"/>
      <c r="F49" s="340"/>
      <c r="G49" s="340"/>
      <c r="H49" s="340"/>
      <c r="I49" s="340"/>
      <c r="J49" s="340"/>
      <c r="K49" s="944"/>
      <c r="L49" s="340"/>
      <c r="M49" s="944"/>
      <c r="N49" s="944"/>
    </row>
    <row r="50" spans="1:14" s="503" customFormat="1" ht="21" customHeight="1" x14ac:dyDescent="0.6">
      <c r="A50" s="602"/>
      <c r="B50" s="602"/>
      <c r="C50" s="602"/>
      <c r="D50" s="602"/>
      <c r="E50" s="603"/>
      <c r="F50" s="340"/>
      <c r="G50" s="340"/>
      <c r="H50" s="340"/>
      <c r="I50" s="340"/>
      <c r="J50" s="340"/>
      <c r="K50" s="944"/>
      <c r="L50" s="340"/>
      <c r="M50" s="944"/>
      <c r="N50" s="944"/>
    </row>
    <row r="51" spans="1:14" s="503" customFormat="1" ht="21" customHeight="1" x14ac:dyDescent="0.6">
      <c r="A51" s="602"/>
      <c r="B51" s="602"/>
      <c r="C51" s="602"/>
      <c r="D51" s="602"/>
      <c r="E51" s="603"/>
      <c r="F51" s="340"/>
      <c r="G51" s="340"/>
      <c r="H51" s="340"/>
      <c r="I51" s="340"/>
      <c r="J51" s="340"/>
      <c r="K51" s="944"/>
      <c r="L51" s="340"/>
      <c r="M51" s="944"/>
      <c r="N51" s="944"/>
    </row>
    <row r="52" spans="1:14" s="503" customFormat="1" ht="21" customHeight="1" x14ac:dyDescent="0.6">
      <c r="A52" s="602"/>
      <c r="B52" s="602"/>
      <c r="C52" s="602"/>
      <c r="D52" s="602"/>
      <c r="E52" s="603"/>
      <c r="F52" s="340"/>
      <c r="G52" s="340"/>
      <c r="H52" s="340"/>
      <c r="I52" s="340"/>
      <c r="J52" s="340"/>
      <c r="K52" s="944"/>
      <c r="L52" s="340"/>
      <c r="M52" s="944"/>
      <c r="N52" s="944"/>
    </row>
    <row r="53" spans="1:14" s="503" customFormat="1" ht="21" customHeight="1" x14ac:dyDescent="0.6">
      <c r="A53" s="602"/>
      <c r="B53" s="602"/>
      <c r="C53" s="602"/>
      <c r="D53" s="602"/>
      <c r="E53" s="603"/>
      <c r="F53" s="340"/>
      <c r="G53" s="340"/>
      <c r="H53" s="340"/>
      <c r="I53" s="340"/>
      <c r="J53" s="340"/>
      <c r="K53" s="944"/>
      <c r="L53" s="340"/>
      <c r="M53" s="944"/>
      <c r="N53" s="944"/>
    </row>
    <row r="54" spans="1:14" s="503" customFormat="1" ht="21" customHeight="1" x14ac:dyDescent="0.6">
      <c r="A54" s="602"/>
      <c r="B54" s="602"/>
      <c r="C54" s="602"/>
      <c r="D54" s="602"/>
      <c r="E54" s="603"/>
      <c r="F54" s="340"/>
      <c r="G54" s="340"/>
      <c r="H54" s="340"/>
      <c r="I54" s="340"/>
      <c r="J54" s="340"/>
      <c r="K54" s="944"/>
      <c r="L54" s="340"/>
      <c r="M54" s="944"/>
      <c r="N54" s="944"/>
    </row>
    <row r="55" spans="1:14" s="503" customFormat="1" ht="21" customHeight="1" x14ac:dyDescent="0.6">
      <c r="A55" s="602"/>
      <c r="B55" s="602"/>
      <c r="C55" s="602"/>
      <c r="D55" s="602"/>
      <c r="E55" s="603"/>
      <c r="F55" s="340"/>
      <c r="G55" s="340"/>
      <c r="H55" s="340"/>
      <c r="I55" s="340"/>
      <c r="J55" s="340"/>
      <c r="K55" s="944"/>
      <c r="L55" s="340"/>
      <c r="M55" s="944"/>
      <c r="N55" s="944"/>
    </row>
    <row r="56" spans="1:14" s="503" customFormat="1" ht="21" customHeight="1" x14ac:dyDescent="0.6">
      <c r="A56" s="602"/>
      <c r="B56" s="602"/>
      <c r="C56" s="602"/>
      <c r="D56" s="602"/>
      <c r="E56" s="603"/>
      <c r="F56" s="340"/>
      <c r="G56" s="340"/>
      <c r="H56" s="340"/>
      <c r="I56" s="340"/>
      <c r="J56" s="340"/>
      <c r="K56" s="944"/>
      <c r="L56" s="340"/>
      <c r="M56" s="944"/>
      <c r="N56" s="944"/>
    </row>
    <row r="57" spans="1:14" s="503" customFormat="1" ht="21" customHeight="1" x14ac:dyDescent="0.6">
      <c r="A57" s="602"/>
      <c r="B57" s="602"/>
      <c r="C57" s="602"/>
      <c r="D57" s="602"/>
      <c r="E57" s="603"/>
      <c r="F57" s="340"/>
      <c r="G57" s="340"/>
      <c r="H57" s="340"/>
      <c r="I57" s="340"/>
      <c r="J57" s="340"/>
      <c r="K57" s="944"/>
      <c r="L57" s="340"/>
      <c r="M57" s="944"/>
      <c r="N57" s="944"/>
    </row>
    <row r="58" spans="1:14" s="503" customFormat="1" ht="21" customHeight="1" x14ac:dyDescent="0.6">
      <c r="A58" s="602"/>
      <c r="B58" s="602"/>
      <c r="C58" s="602"/>
      <c r="D58" s="602"/>
      <c r="E58" s="603"/>
      <c r="F58" s="340"/>
      <c r="G58" s="340"/>
      <c r="H58" s="340"/>
      <c r="I58" s="340"/>
      <c r="J58" s="340"/>
      <c r="K58" s="944"/>
      <c r="L58" s="340"/>
      <c r="M58" s="944"/>
      <c r="N58" s="944"/>
    </row>
    <row r="59" spans="1:14" s="503" customFormat="1" ht="21" customHeight="1" x14ac:dyDescent="0.6">
      <c r="A59" s="602"/>
      <c r="B59" s="602"/>
      <c r="C59" s="602"/>
      <c r="D59" s="602"/>
      <c r="E59" s="603"/>
      <c r="F59" s="340"/>
      <c r="G59" s="340"/>
      <c r="H59" s="340"/>
      <c r="I59" s="340"/>
      <c r="J59" s="340"/>
      <c r="K59" s="944"/>
      <c r="L59" s="340"/>
      <c r="M59" s="944"/>
      <c r="N59" s="944"/>
    </row>
    <row r="60" spans="1:14" s="503" customFormat="1" ht="21" customHeight="1" x14ac:dyDescent="0.6">
      <c r="A60" s="602"/>
      <c r="B60" s="602"/>
      <c r="C60" s="602"/>
      <c r="D60" s="602"/>
      <c r="E60" s="603"/>
      <c r="F60" s="340"/>
      <c r="G60" s="340"/>
      <c r="H60" s="340"/>
      <c r="I60" s="340"/>
      <c r="J60" s="340"/>
      <c r="K60" s="944"/>
      <c r="L60" s="340"/>
      <c r="M60" s="944"/>
      <c r="N60" s="944"/>
    </row>
    <row r="61" spans="1:14" s="503" customFormat="1" ht="21" customHeight="1" x14ac:dyDescent="0.6">
      <c r="A61" s="602"/>
      <c r="B61" s="602"/>
      <c r="C61" s="602"/>
      <c r="D61" s="602"/>
      <c r="E61" s="603"/>
      <c r="F61" s="340"/>
      <c r="G61" s="340"/>
      <c r="H61" s="340"/>
      <c r="I61" s="340"/>
      <c r="J61" s="340"/>
      <c r="K61" s="944"/>
      <c r="L61" s="340"/>
      <c r="M61" s="944"/>
      <c r="N61" s="944"/>
    </row>
    <row r="62" spans="1:14" s="503" customFormat="1" ht="21" customHeight="1" x14ac:dyDescent="0.6">
      <c r="A62" s="602"/>
      <c r="B62" s="602"/>
      <c r="C62" s="602"/>
      <c r="D62" s="602"/>
      <c r="E62" s="603"/>
      <c r="F62" s="340"/>
      <c r="G62" s="340"/>
      <c r="H62" s="340"/>
      <c r="I62" s="340"/>
      <c r="J62" s="340"/>
      <c r="K62" s="944"/>
      <c r="L62" s="340"/>
      <c r="M62" s="944"/>
      <c r="N62" s="944"/>
    </row>
    <row r="63" spans="1:14" s="503" customFormat="1" ht="21" customHeight="1" x14ac:dyDescent="0.6">
      <c r="A63" s="602"/>
      <c r="B63" s="602"/>
      <c r="C63" s="602"/>
      <c r="D63" s="602"/>
      <c r="E63" s="603"/>
      <c r="F63" s="340"/>
      <c r="G63" s="340"/>
      <c r="H63" s="340"/>
      <c r="I63" s="340"/>
      <c r="J63" s="340"/>
      <c r="K63" s="944"/>
      <c r="L63" s="340"/>
      <c r="M63" s="944"/>
      <c r="N63" s="944"/>
    </row>
    <row r="64" spans="1:14" s="503" customFormat="1" ht="21" customHeight="1" x14ac:dyDescent="0.6">
      <c r="A64" s="602"/>
      <c r="B64" s="602"/>
      <c r="C64" s="602"/>
      <c r="D64" s="602"/>
      <c r="E64" s="603"/>
      <c r="F64" s="340"/>
      <c r="G64" s="340"/>
      <c r="H64" s="340"/>
      <c r="I64" s="340"/>
      <c r="J64" s="340"/>
      <c r="K64" s="944"/>
      <c r="L64" s="340"/>
      <c r="M64" s="944"/>
      <c r="N64" s="944"/>
    </row>
    <row r="65" spans="1:14" s="503" customFormat="1" ht="21" customHeight="1" x14ac:dyDescent="0.6">
      <c r="A65" s="602"/>
      <c r="B65" s="602"/>
      <c r="C65" s="602"/>
      <c r="D65" s="602"/>
      <c r="E65" s="603"/>
      <c r="F65" s="340"/>
      <c r="G65" s="340"/>
      <c r="H65" s="340"/>
      <c r="I65" s="340"/>
      <c r="J65" s="340"/>
      <c r="K65" s="944"/>
      <c r="L65" s="340"/>
      <c r="M65" s="944"/>
      <c r="N65" s="944"/>
    </row>
    <row r="66" spans="1:14" s="503" customFormat="1" ht="21" customHeight="1" x14ac:dyDescent="0.6">
      <c r="A66" s="602"/>
      <c r="B66" s="602"/>
      <c r="C66" s="602"/>
      <c r="D66" s="602"/>
      <c r="E66" s="603"/>
      <c r="F66" s="340"/>
      <c r="G66" s="340"/>
      <c r="H66" s="340"/>
      <c r="I66" s="340"/>
      <c r="J66" s="340"/>
      <c r="K66" s="944"/>
      <c r="L66" s="340"/>
      <c r="M66" s="944"/>
      <c r="N66" s="944"/>
    </row>
    <row r="67" spans="1:14" s="503" customFormat="1" ht="21" customHeight="1" x14ac:dyDescent="0.6">
      <c r="A67" s="602"/>
      <c r="B67" s="602"/>
      <c r="C67" s="602"/>
      <c r="D67" s="602"/>
      <c r="E67" s="603"/>
      <c r="F67" s="340"/>
      <c r="G67" s="340"/>
      <c r="H67" s="340"/>
      <c r="I67" s="340"/>
      <c r="J67" s="340"/>
      <c r="K67" s="944"/>
      <c r="L67" s="340"/>
      <c r="M67" s="944"/>
      <c r="N67" s="944"/>
    </row>
    <row r="68" spans="1:14" s="503" customFormat="1" ht="21" customHeight="1" x14ac:dyDescent="0.6">
      <c r="A68" s="602"/>
      <c r="B68" s="602"/>
      <c r="C68" s="602"/>
      <c r="D68" s="602"/>
      <c r="E68" s="603"/>
      <c r="F68" s="340"/>
      <c r="G68" s="340"/>
      <c r="H68" s="340"/>
      <c r="I68" s="340"/>
      <c r="J68" s="340"/>
      <c r="K68" s="944"/>
      <c r="L68" s="340"/>
      <c r="M68" s="944"/>
      <c r="N68" s="944"/>
    </row>
    <row r="69" spans="1:14" s="503" customFormat="1" ht="21" customHeight="1" x14ac:dyDescent="0.6">
      <c r="A69" s="602"/>
      <c r="B69" s="602"/>
      <c r="C69" s="602"/>
      <c r="D69" s="602"/>
      <c r="E69" s="603"/>
      <c r="F69" s="340"/>
      <c r="G69" s="340"/>
      <c r="H69" s="340"/>
      <c r="I69" s="340"/>
      <c r="J69" s="340"/>
      <c r="K69" s="944"/>
      <c r="L69" s="340"/>
      <c r="M69" s="944"/>
      <c r="N69" s="944"/>
    </row>
    <row r="70" spans="1:14" s="503" customFormat="1" ht="21" customHeight="1" x14ac:dyDescent="0.6">
      <c r="A70" s="602"/>
      <c r="B70" s="602"/>
      <c r="C70" s="602"/>
      <c r="D70" s="602"/>
      <c r="E70" s="603"/>
      <c r="F70" s="340"/>
      <c r="G70" s="340"/>
      <c r="H70" s="340"/>
      <c r="I70" s="340"/>
      <c r="J70" s="340"/>
      <c r="K70" s="944"/>
      <c r="L70" s="340"/>
      <c r="M70" s="944"/>
      <c r="N70" s="944"/>
    </row>
    <row r="71" spans="1:14" s="503" customFormat="1" ht="21" customHeight="1" x14ac:dyDescent="0.6">
      <c r="A71" s="602"/>
      <c r="B71" s="602"/>
      <c r="C71" s="602"/>
      <c r="D71" s="602"/>
      <c r="E71" s="603"/>
      <c r="F71" s="340"/>
      <c r="G71" s="340"/>
      <c r="H71" s="340"/>
      <c r="I71" s="340"/>
      <c r="J71" s="340"/>
      <c r="K71" s="944"/>
      <c r="L71" s="340"/>
      <c r="M71" s="944"/>
      <c r="N71" s="944"/>
    </row>
    <row r="72" spans="1:14" s="503" customFormat="1" ht="21" customHeight="1" x14ac:dyDescent="0.6">
      <c r="A72" s="602"/>
      <c r="B72" s="602"/>
      <c r="C72" s="602"/>
      <c r="D72" s="602"/>
      <c r="E72" s="603"/>
      <c r="F72" s="340"/>
      <c r="G72" s="340"/>
      <c r="H72" s="340"/>
      <c r="I72" s="340"/>
      <c r="J72" s="340"/>
      <c r="K72" s="944"/>
      <c r="L72" s="340"/>
      <c r="M72" s="944"/>
      <c r="N72" s="944"/>
    </row>
    <row r="73" spans="1:14" s="503" customFormat="1" ht="21" customHeight="1" x14ac:dyDescent="0.6">
      <c r="A73" s="602"/>
      <c r="B73" s="602"/>
      <c r="C73" s="602"/>
      <c r="D73" s="602"/>
      <c r="E73" s="603"/>
      <c r="F73" s="340"/>
      <c r="G73" s="340"/>
      <c r="H73" s="340"/>
      <c r="I73" s="340"/>
      <c r="J73" s="340"/>
      <c r="K73" s="944"/>
      <c r="L73" s="340"/>
      <c r="M73" s="944"/>
      <c r="N73" s="944"/>
    </row>
    <row r="74" spans="1:14" s="503" customFormat="1" ht="21" customHeight="1" x14ac:dyDescent="0.6">
      <c r="A74" s="602"/>
      <c r="B74" s="602"/>
      <c r="C74" s="602"/>
      <c r="D74" s="602"/>
      <c r="E74" s="603"/>
      <c r="F74" s="340"/>
      <c r="G74" s="340"/>
      <c r="H74" s="340"/>
      <c r="I74" s="340"/>
      <c r="J74" s="340"/>
      <c r="K74" s="944"/>
      <c r="L74" s="340"/>
      <c r="M74" s="944"/>
      <c r="N74" s="944"/>
    </row>
    <row r="75" spans="1:14" s="503" customFormat="1" ht="21" customHeight="1" x14ac:dyDescent="0.6">
      <c r="A75" s="602"/>
      <c r="B75" s="602"/>
      <c r="C75" s="602"/>
      <c r="D75" s="602"/>
      <c r="E75" s="603"/>
      <c r="F75" s="340"/>
      <c r="G75" s="340"/>
      <c r="H75" s="340"/>
      <c r="I75" s="340"/>
      <c r="J75" s="340"/>
      <c r="K75" s="944"/>
      <c r="L75" s="340"/>
      <c r="M75" s="944"/>
      <c r="N75" s="944"/>
    </row>
    <row r="76" spans="1:14" s="503" customFormat="1" ht="21" customHeight="1" x14ac:dyDescent="0.6">
      <c r="A76" s="602"/>
      <c r="B76" s="602"/>
      <c r="C76" s="602"/>
      <c r="D76" s="602"/>
      <c r="E76" s="603"/>
      <c r="F76" s="340"/>
      <c r="G76" s="340"/>
      <c r="H76" s="340"/>
      <c r="I76" s="340"/>
      <c r="J76" s="340"/>
      <c r="K76" s="944"/>
      <c r="L76" s="340"/>
      <c r="M76" s="944"/>
      <c r="N76" s="944"/>
    </row>
    <row r="77" spans="1:14" s="503" customFormat="1" ht="21" customHeight="1" x14ac:dyDescent="0.6">
      <c r="A77" s="602"/>
      <c r="B77" s="602"/>
      <c r="C77" s="602"/>
      <c r="D77" s="602"/>
      <c r="E77" s="603"/>
      <c r="F77" s="340"/>
      <c r="G77" s="340"/>
      <c r="H77" s="340"/>
      <c r="I77" s="340"/>
      <c r="J77" s="340"/>
      <c r="K77" s="944"/>
      <c r="L77" s="340"/>
      <c r="M77" s="944"/>
      <c r="N77" s="944"/>
    </row>
    <row r="78" spans="1:14" s="503" customFormat="1" ht="21" customHeight="1" x14ac:dyDescent="0.6">
      <c r="A78" s="602"/>
      <c r="B78" s="602"/>
      <c r="C78" s="602"/>
      <c r="D78" s="602"/>
      <c r="E78" s="603"/>
      <c r="F78" s="340"/>
      <c r="G78" s="340"/>
      <c r="H78" s="340"/>
      <c r="I78" s="340"/>
      <c r="J78" s="340"/>
      <c r="K78" s="944"/>
      <c r="L78" s="340"/>
      <c r="M78" s="944"/>
      <c r="N78" s="944"/>
    </row>
    <row r="79" spans="1:14" s="503" customFormat="1" ht="21" customHeight="1" x14ac:dyDescent="0.6">
      <c r="A79" s="602"/>
      <c r="B79" s="602"/>
      <c r="C79" s="602"/>
      <c r="D79" s="602"/>
      <c r="E79" s="603"/>
      <c r="F79" s="340"/>
      <c r="G79" s="340"/>
      <c r="H79" s="340"/>
      <c r="I79" s="340"/>
      <c r="J79" s="340"/>
      <c r="K79" s="944"/>
      <c r="L79" s="340"/>
      <c r="M79" s="944"/>
      <c r="N79" s="944"/>
    </row>
    <row r="80" spans="1:14" s="503" customFormat="1" ht="21" customHeight="1" x14ac:dyDescent="0.6">
      <c r="A80" s="602"/>
      <c r="B80" s="602"/>
      <c r="C80" s="602"/>
      <c r="D80" s="602"/>
      <c r="E80" s="603"/>
      <c r="F80" s="340"/>
      <c r="G80" s="340"/>
      <c r="H80" s="340"/>
      <c r="I80" s="340"/>
      <c r="J80" s="340"/>
      <c r="K80" s="944"/>
      <c r="L80" s="340"/>
      <c r="M80" s="944"/>
      <c r="N80" s="944"/>
    </row>
    <row r="81" spans="1:14" s="503" customFormat="1" ht="21" customHeight="1" x14ac:dyDescent="0.6">
      <c r="A81" s="602"/>
      <c r="B81" s="602"/>
      <c r="C81" s="602"/>
      <c r="D81" s="602"/>
      <c r="E81" s="603"/>
      <c r="F81" s="340"/>
      <c r="G81" s="340"/>
      <c r="H81" s="340"/>
      <c r="I81" s="340"/>
      <c r="J81" s="340"/>
      <c r="K81" s="944"/>
      <c r="L81" s="340"/>
      <c r="M81" s="944"/>
      <c r="N81" s="944"/>
    </row>
    <row r="82" spans="1:14" s="503" customFormat="1" ht="21" customHeight="1" x14ac:dyDescent="0.6">
      <c r="A82" s="602"/>
      <c r="B82" s="602"/>
      <c r="C82" s="602"/>
      <c r="D82" s="602"/>
      <c r="E82" s="603"/>
      <c r="F82" s="340"/>
      <c r="G82" s="340"/>
      <c r="H82" s="340"/>
      <c r="I82" s="340"/>
      <c r="J82" s="340"/>
      <c r="K82" s="944"/>
      <c r="L82" s="340"/>
      <c r="M82" s="944"/>
      <c r="N82" s="944"/>
    </row>
    <row r="83" spans="1:14" s="503" customFormat="1" ht="21" customHeight="1" x14ac:dyDescent="0.6">
      <c r="A83" s="602"/>
      <c r="B83" s="602"/>
      <c r="C83" s="602"/>
      <c r="D83" s="602"/>
      <c r="E83" s="603"/>
      <c r="F83" s="340"/>
      <c r="G83" s="340"/>
      <c r="H83" s="340"/>
      <c r="I83" s="340"/>
      <c r="J83" s="340"/>
      <c r="K83" s="944"/>
      <c r="L83" s="340"/>
      <c r="M83" s="944"/>
      <c r="N83" s="944"/>
    </row>
    <row r="84" spans="1:14" s="503" customFormat="1" ht="21" customHeight="1" x14ac:dyDescent="0.6">
      <c r="A84" s="602"/>
      <c r="B84" s="602"/>
      <c r="C84" s="602"/>
      <c r="D84" s="602"/>
      <c r="E84" s="603"/>
      <c r="F84" s="340"/>
      <c r="G84" s="340"/>
      <c r="H84" s="340"/>
      <c r="I84" s="340"/>
      <c r="J84" s="340"/>
      <c r="K84" s="944"/>
      <c r="L84" s="340"/>
      <c r="M84" s="944"/>
      <c r="N84" s="944"/>
    </row>
    <row r="85" spans="1:14" ht="21" customHeight="1" x14ac:dyDescent="0.25">
      <c r="A85" s="604"/>
      <c r="B85" s="604"/>
      <c r="C85" s="604"/>
      <c r="D85" s="604"/>
      <c r="E85" s="605"/>
      <c r="F85" s="371"/>
      <c r="G85" s="371"/>
      <c r="H85" s="371"/>
      <c r="I85" s="371"/>
      <c r="J85" s="371"/>
      <c r="K85" s="606"/>
      <c r="L85" s="371"/>
      <c r="M85" s="606"/>
      <c r="N85" s="606"/>
    </row>
    <row r="86" spans="1:14" ht="21" customHeight="1" x14ac:dyDescent="0.25">
      <c r="A86" s="604"/>
      <c r="B86" s="604"/>
      <c r="C86" s="604"/>
      <c r="D86" s="604"/>
      <c r="E86" s="605"/>
      <c r="F86" s="371"/>
      <c r="G86" s="371"/>
      <c r="H86" s="371"/>
      <c r="I86" s="371"/>
      <c r="J86" s="371"/>
      <c r="K86" s="606"/>
      <c r="L86" s="371"/>
      <c r="M86" s="606"/>
      <c r="N86" s="606"/>
    </row>
    <row r="87" spans="1:14" ht="21" customHeight="1" x14ac:dyDescent="0.25">
      <c r="A87" s="604"/>
      <c r="B87" s="604"/>
      <c r="C87" s="604"/>
      <c r="D87" s="604"/>
      <c r="E87" s="605"/>
      <c r="F87" s="371"/>
      <c r="G87" s="371"/>
      <c r="H87" s="371"/>
      <c r="I87" s="371"/>
      <c r="J87" s="371"/>
      <c r="K87" s="606"/>
      <c r="L87" s="371"/>
      <c r="M87" s="606"/>
      <c r="N87" s="606"/>
    </row>
    <row r="88" spans="1:14" ht="21" customHeight="1" x14ac:dyDescent="0.25">
      <c r="A88" s="604"/>
      <c r="B88" s="604"/>
      <c r="C88" s="604"/>
      <c r="D88" s="604"/>
      <c r="E88" s="605"/>
      <c r="F88" s="371"/>
      <c r="G88" s="371"/>
      <c r="H88" s="371"/>
      <c r="I88" s="371"/>
      <c r="J88" s="371"/>
      <c r="K88" s="606"/>
      <c r="L88" s="371"/>
      <c r="M88" s="606"/>
      <c r="N88" s="606"/>
    </row>
    <row r="89" spans="1:14" ht="15" x14ac:dyDescent="0.25"/>
    <row r="90" spans="1:14" ht="15" x14ac:dyDescent="0.25"/>
    <row r="91" spans="1:14" ht="15" x14ac:dyDescent="0.25"/>
    <row r="92" spans="1:14" ht="15" x14ac:dyDescent="0.25"/>
    <row r="93" spans="1:14" ht="15" x14ac:dyDescent="0.25"/>
    <row r="94" spans="1:14" ht="15" x14ac:dyDescent="0.25"/>
    <row r="95" spans="1:14" ht="15" x14ac:dyDescent="0.25"/>
    <row r="96" spans="1:14" ht="15" x14ac:dyDescent="0.25"/>
    <row r="97" spans="5:14" ht="15" x14ac:dyDescent="0.25"/>
    <row r="98" spans="5:14" ht="15" x14ac:dyDescent="0.25"/>
    <row r="99" spans="5:14" ht="15" x14ac:dyDescent="0.25"/>
    <row r="100" spans="5:14" ht="15" x14ac:dyDescent="0.25"/>
    <row r="101" spans="5:14" ht="15" x14ac:dyDescent="0.25"/>
    <row r="102" spans="5:14" s="440" customFormat="1" ht="15" x14ac:dyDescent="0.25">
      <c r="E102" s="584"/>
      <c r="G102" s="584"/>
      <c r="H102" s="584"/>
      <c r="I102" s="584"/>
      <c r="J102" s="584"/>
      <c r="L102" s="584"/>
      <c r="M102" s="511"/>
      <c r="N102" s="511"/>
    </row>
  </sheetData>
  <mergeCells count="9">
    <mergeCell ref="A22:M22"/>
    <mergeCell ref="A3:M3"/>
    <mergeCell ref="A2:M2"/>
    <mergeCell ref="A1:M1"/>
    <mergeCell ref="A9:A11"/>
    <mergeCell ref="C9:C11"/>
    <mergeCell ref="E9:K9"/>
    <mergeCell ref="M9:M11"/>
    <mergeCell ref="A7:C7"/>
  </mergeCells>
  <printOptions horizontalCentered="1"/>
  <pageMargins left="0.5" right="0.5" top="0.5" bottom="0.5" header="0" footer="0"/>
  <pageSetup paperSize="9" scale="82" orientation="landscape" r:id="rId1"/>
  <headerFooter>
    <oddFooter>&amp;C&amp;"B Nazanin,Regular"&amp;12&amp;A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K39"/>
  <sheetViews>
    <sheetView rightToLeft="1" view="pageBreakPreview" zoomScale="80" zoomScaleNormal="70" zoomScaleSheetLayoutView="80" workbookViewId="0">
      <selection activeCell="J17" sqref="J17"/>
    </sheetView>
  </sheetViews>
  <sheetFormatPr defaultColWidth="8.7109375" defaultRowHeight="15" x14ac:dyDescent="0.25"/>
  <cols>
    <col min="1" max="4" width="8.85546875" style="2" customWidth="1"/>
    <col min="5" max="5" width="6.7109375" style="2" customWidth="1"/>
    <col min="6" max="6" width="12.7109375" style="2" customWidth="1"/>
    <col min="7" max="7" width="2.85546875" style="2" customWidth="1"/>
    <col min="8" max="8" width="12.7109375" style="2" customWidth="1"/>
    <col min="9" max="9" width="2.85546875" style="2" customWidth="1"/>
    <col min="10" max="10" width="12.7109375" style="2" customWidth="1"/>
    <col min="11" max="11" width="1.7109375" style="2" customWidth="1"/>
    <col min="12" max="16384" width="8.7109375" style="2"/>
  </cols>
  <sheetData>
    <row r="1" spans="1:11" s="9" customFormat="1" ht="25.5" x14ac:dyDescent="0.25">
      <c r="A1" s="1107" t="str">
        <f>سربرگ!A12</f>
        <v>شرکت سپهرمولد (سهامي خاص)</v>
      </c>
      <c r="B1" s="1107"/>
      <c r="C1" s="1107"/>
      <c r="D1" s="1107"/>
      <c r="E1" s="1107"/>
      <c r="F1" s="1107"/>
      <c r="G1" s="1107"/>
      <c r="H1" s="1107"/>
      <c r="I1" s="1107"/>
      <c r="J1" s="1107"/>
      <c r="K1" s="1107"/>
    </row>
    <row r="2" spans="1:11" s="9" customFormat="1" ht="25.5" x14ac:dyDescent="0.25">
      <c r="A2" s="1107" t="s">
        <v>80</v>
      </c>
      <c r="B2" s="1107"/>
      <c r="C2" s="1107"/>
      <c r="D2" s="1107"/>
      <c r="E2" s="1107"/>
      <c r="F2" s="1107"/>
      <c r="G2" s="1107"/>
      <c r="H2" s="1107"/>
      <c r="I2" s="1107"/>
      <c r="J2" s="1107"/>
      <c r="K2" s="1107"/>
    </row>
    <row r="3" spans="1:11" s="9" customFormat="1" ht="25.5" x14ac:dyDescent="0.25">
      <c r="A3" s="1107" t="e">
        <f>#REF!</f>
        <v>#REF!</v>
      </c>
      <c r="B3" s="1107"/>
      <c r="C3" s="1107"/>
      <c r="D3" s="1107"/>
      <c r="E3" s="1107"/>
      <c r="F3" s="1107"/>
      <c r="G3" s="1107"/>
      <c r="H3" s="1107"/>
      <c r="I3" s="1107"/>
      <c r="J3" s="1107"/>
      <c r="K3" s="1107"/>
    </row>
    <row r="4" spans="1:11" s="25" customFormat="1" ht="18.75" x14ac:dyDescent="0.25">
      <c r="A4" s="24"/>
      <c r="B4" s="24"/>
      <c r="C4" s="24"/>
      <c r="D4" s="24"/>
      <c r="E4" s="24"/>
      <c r="F4" s="24"/>
      <c r="G4" s="24"/>
      <c r="H4" s="24"/>
      <c r="I4" s="24"/>
      <c r="J4" s="24"/>
      <c r="K4" s="24"/>
    </row>
    <row r="5" spans="1:11" s="25" customFormat="1" ht="23.25" x14ac:dyDescent="0.25">
      <c r="A5" s="35"/>
      <c r="B5" s="35"/>
      <c r="C5" s="35"/>
      <c r="D5" s="35"/>
      <c r="E5" s="35"/>
      <c r="F5" s="35"/>
      <c r="G5" s="35"/>
      <c r="H5" s="35"/>
      <c r="I5" s="35"/>
      <c r="J5" s="35"/>
      <c r="K5" s="35"/>
    </row>
    <row r="6" spans="1:11" ht="15.75" customHeight="1" x14ac:dyDescent="0.65">
      <c r="A6" s="1108"/>
      <c r="B6" s="30"/>
      <c r="C6" s="30"/>
      <c r="D6" s="30"/>
      <c r="E6" s="1109" t="s">
        <v>6</v>
      </c>
      <c r="F6" s="1109" t="s">
        <v>101</v>
      </c>
      <c r="G6" s="38"/>
      <c r="H6" s="1109" t="s">
        <v>99</v>
      </c>
      <c r="I6" s="38"/>
      <c r="J6" s="33" t="s">
        <v>11</v>
      </c>
      <c r="K6" s="30"/>
    </row>
    <row r="7" spans="1:11" ht="27" customHeight="1" x14ac:dyDescent="0.65">
      <c r="A7" s="1108"/>
      <c r="B7" s="30"/>
      <c r="C7" s="30"/>
      <c r="D7" s="30"/>
      <c r="E7" s="1109"/>
      <c r="F7" s="1109"/>
      <c r="G7" s="38"/>
      <c r="H7" s="1109"/>
      <c r="I7" s="38"/>
      <c r="J7" s="33" t="e">
        <f>#REF!</f>
        <v>#REF!</v>
      </c>
      <c r="K7" s="30"/>
    </row>
    <row r="8" spans="1:11" ht="23.25" x14ac:dyDescent="0.55000000000000004">
      <c r="A8" s="39"/>
      <c r="B8" s="30"/>
      <c r="C8" s="30"/>
      <c r="D8" s="30"/>
      <c r="E8" s="35"/>
      <c r="F8" s="36"/>
      <c r="G8" s="30"/>
      <c r="H8" s="36" t="s">
        <v>7</v>
      </c>
      <c r="I8" s="30"/>
      <c r="J8" s="36" t="s">
        <v>7</v>
      </c>
      <c r="K8" s="30"/>
    </row>
    <row r="9" spans="1:11" ht="21" x14ac:dyDescent="0.55000000000000004">
      <c r="A9" s="1110" t="s">
        <v>12</v>
      </c>
      <c r="B9" s="1110"/>
      <c r="C9" s="1110"/>
      <c r="D9" s="1110"/>
      <c r="E9" s="37"/>
      <c r="F9" s="19"/>
      <c r="G9" s="30"/>
      <c r="H9" s="19">
        <v>0</v>
      </c>
      <c r="I9" s="30"/>
      <c r="J9" s="19">
        <v>0</v>
      </c>
      <c r="K9" s="30"/>
    </row>
    <row r="10" spans="1:11" ht="19.5" x14ac:dyDescent="0.55000000000000004">
      <c r="A10" s="1110" t="s">
        <v>13</v>
      </c>
      <c r="B10" s="1110"/>
      <c r="C10" s="1110"/>
      <c r="D10" s="1110"/>
      <c r="E10" s="33"/>
      <c r="F10" s="33"/>
      <c r="G10" s="30"/>
      <c r="H10" s="33"/>
      <c r="I10" s="30"/>
      <c r="J10" s="33"/>
      <c r="K10" s="30"/>
    </row>
    <row r="11" spans="1:11" ht="21" x14ac:dyDescent="0.55000000000000004">
      <c r="A11" s="1110" t="s">
        <v>14</v>
      </c>
      <c r="B11" s="1110"/>
      <c r="C11" s="1110"/>
      <c r="D11" s="1110"/>
      <c r="E11" s="36">
        <v>16</v>
      </c>
      <c r="F11" s="36"/>
      <c r="G11" s="30"/>
      <c r="H11" s="36">
        <v>0</v>
      </c>
      <c r="I11" s="30"/>
      <c r="J11" s="36">
        <v>0</v>
      </c>
      <c r="K11" s="30"/>
    </row>
    <row r="12" spans="1:11" ht="21" x14ac:dyDescent="0.55000000000000004">
      <c r="A12" s="1110" t="s">
        <v>15</v>
      </c>
      <c r="B12" s="1110"/>
      <c r="C12" s="1110"/>
      <c r="D12" s="1110"/>
      <c r="E12" s="36">
        <v>32</v>
      </c>
      <c r="F12" s="20"/>
      <c r="G12" s="30"/>
      <c r="H12" s="20">
        <v>0</v>
      </c>
      <c r="I12" s="30"/>
      <c r="J12" s="20">
        <v>0</v>
      </c>
      <c r="K12" s="30"/>
    </row>
    <row r="13" spans="1:11" ht="21" x14ac:dyDescent="0.55000000000000004">
      <c r="A13" s="1110" t="s">
        <v>16</v>
      </c>
      <c r="B13" s="1110"/>
      <c r="C13" s="1110"/>
      <c r="D13" s="1110"/>
      <c r="E13" s="36"/>
      <c r="F13" s="19"/>
      <c r="G13" s="30"/>
      <c r="H13" s="19">
        <v>0</v>
      </c>
      <c r="I13" s="30"/>
      <c r="J13" s="19">
        <v>0</v>
      </c>
      <c r="K13" s="30"/>
    </row>
    <row r="14" spans="1:11" ht="21" x14ac:dyDescent="0.55000000000000004">
      <c r="A14" s="1110" t="s">
        <v>17</v>
      </c>
      <c r="B14" s="1110"/>
      <c r="C14" s="1110"/>
      <c r="D14" s="1110"/>
      <c r="E14" s="36"/>
      <c r="F14" s="40">
        <f>SUM(F11:F13)</f>
        <v>0</v>
      </c>
      <c r="G14" s="30"/>
      <c r="H14" s="40">
        <v>0</v>
      </c>
      <c r="I14" s="30"/>
      <c r="J14" s="40">
        <f>SUM(J11:J13)</f>
        <v>0</v>
      </c>
      <c r="K14" s="30"/>
    </row>
    <row r="15" spans="1:11" ht="20.25" thickBot="1" x14ac:dyDescent="0.6">
      <c r="A15" s="1110" t="s">
        <v>18</v>
      </c>
      <c r="B15" s="1110"/>
      <c r="C15" s="1110"/>
      <c r="D15" s="1110"/>
      <c r="E15" s="33"/>
      <c r="F15" s="41">
        <f>F14+F9</f>
        <v>0</v>
      </c>
      <c r="G15" s="30"/>
      <c r="H15" s="41">
        <f>H14+H9</f>
        <v>0</v>
      </c>
      <c r="I15" s="30"/>
      <c r="J15" s="41">
        <f>J14+J9</f>
        <v>0</v>
      </c>
      <c r="K15" s="30"/>
    </row>
    <row r="16" spans="1:11" ht="25.5" thickTop="1" x14ac:dyDescent="0.55000000000000004">
      <c r="A16" s="29"/>
      <c r="B16" s="30"/>
      <c r="C16" s="30"/>
      <c r="D16" s="30"/>
      <c r="E16" s="30"/>
      <c r="F16" s="30"/>
      <c r="G16" s="30"/>
      <c r="H16" s="30"/>
      <c r="I16" s="30"/>
      <c r="J16" s="30"/>
      <c r="K16" s="30"/>
    </row>
    <row r="17" spans="1:11" ht="24.75" x14ac:dyDescent="0.55000000000000004">
      <c r="A17" s="29"/>
      <c r="B17" s="30"/>
      <c r="C17" s="30"/>
      <c r="D17" s="30"/>
      <c r="E17" s="30"/>
      <c r="F17" s="30"/>
      <c r="G17" s="30"/>
      <c r="H17" s="30"/>
      <c r="I17" s="30"/>
      <c r="J17" s="30"/>
      <c r="K17" s="30"/>
    </row>
    <row r="18" spans="1:11" ht="23.25" x14ac:dyDescent="0.25">
      <c r="A18" s="1111" t="s">
        <v>10</v>
      </c>
      <c r="B18" s="1111"/>
      <c r="C18" s="1111"/>
      <c r="D18" s="1111"/>
      <c r="E18" s="1111"/>
      <c r="F18" s="1111"/>
      <c r="G18" s="1111"/>
      <c r="H18" s="1111"/>
      <c r="I18" s="1111"/>
      <c r="J18" s="1111"/>
      <c r="K18" s="1111"/>
    </row>
    <row r="19" spans="1:11" ht="32.25" customHeight="1" x14ac:dyDescent="0.25">
      <c r="A19" s="11"/>
      <c r="B19" s="11"/>
      <c r="C19" s="11"/>
      <c r="D19" s="11"/>
      <c r="E19" s="11"/>
      <c r="F19" s="11"/>
      <c r="G19" s="11"/>
      <c r="H19" s="11"/>
      <c r="I19" s="11"/>
      <c r="J19" s="11"/>
      <c r="K19" s="11"/>
    </row>
    <row r="20" spans="1:11" ht="35.25" customHeight="1" x14ac:dyDescent="0.25">
      <c r="A20" s="11"/>
      <c r="B20" s="11"/>
      <c r="C20" s="11"/>
      <c r="D20" s="11"/>
      <c r="E20" s="11"/>
      <c r="F20" s="11"/>
      <c r="G20" s="11"/>
      <c r="H20" s="11"/>
      <c r="I20" s="11"/>
      <c r="J20" s="11"/>
      <c r="K20" s="11"/>
    </row>
    <row r="21" spans="1:11" ht="66.75" customHeight="1" x14ac:dyDescent="0.25">
      <c r="A21" s="11"/>
      <c r="B21" s="11"/>
      <c r="C21" s="11"/>
      <c r="D21" s="11"/>
      <c r="E21" s="11"/>
      <c r="F21" s="11"/>
      <c r="G21" s="11"/>
      <c r="H21" s="11"/>
      <c r="I21" s="11"/>
      <c r="J21" s="11"/>
      <c r="K21" s="11"/>
    </row>
    <row r="22" spans="1:11" ht="21.75" x14ac:dyDescent="0.25">
      <c r="A22" s="5"/>
    </row>
    <row r="23" spans="1:11" ht="27.75" customHeight="1" x14ac:dyDescent="0.25">
      <c r="A23" s="6"/>
      <c r="J23" s="7"/>
    </row>
    <row r="24" spans="1:11" ht="40.5" customHeight="1" x14ac:dyDescent="0.25">
      <c r="A24" s="12"/>
      <c r="B24" s="12"/>
      <c r="C24" s="12"/>
      <c r="D24" s="12"/>
      <c r="E24" s="12"/>
      <c r="F24" s="12"/>
      <c r="G24" s="12"/>
      <c r="J24" s="7"/>
    </row>
    <row r="25" spans="1:11" ht="20.25" x14ac:dyDescent="0.25">
      <c r="A25" s="12"/>
      <c r="B25" s="12"/>
      <c r="C25" s="12"/>
      <c r="D25" s="12"/>
      <c r="E25" s="12"/>
      <c r="F25" s="12"/>
      <c r="G25" s="12"/>
      <c r="J25" s="7"/>
    </row>
    <row r="26" spans="1:11" ht="20.25" x14ac:dyDescent="0.25">
      <c r="A26" s="12"/>
      <c r="B26" s="12"/>
      <c r="C26" s="12"/>
      <c r="D26" s="12"/>
      <c r="E26" s="12"/>
      <c r="F26" s="12"/>
      <c r="G26" s="12"/>
      <c r="J26" s="10"/>
    </row>
    <row r="27" spans="1:11" ht="20.25" x14ac:dyDescent="0.25">
      <c r="A27" s="12"/>
      <c r="B27" s="12"/>
      <c r="C27" s="12"/>
      <c r="D27" s="12"/>
      <c r="E27" s="12"/>
      <c r="F27" s="12"/>
      <c r="G27" s="12"/>
      <c r="J27" s="10"/>
    </row>
    <row r="28" spans="1:11" ht="20.25" x14ac:dyDescent="0.25">
      <c r="A28" s="12"/>
      <c r="B28" s="12"/>
      <c r="C28" s="12"/>
      <c r="D28" s="12"/>
      <c r="E28" s="12"/>
      <c r="F28" s="12"/>
      <c r="G28" s="12"/>
      <c r="J28" s="10"/>
    </row>
    <row r="29" spans="1:11" ht="20.25" x14ac:dyDescent="0.25">
      <c r="A29" s="12"/>
      <c r="B29" s="12"/>
      <c r="C29" s="12"/>
      <c r="D29" s="12"/>
      <c r="E29" s="12"/>
      <c r="F29" s="12"/>
      <c r="G29" s="12"/>
      <c r="J29" s="10"/>
    </row>
    <row r="30" spans="1:11" ht="20.25" x14ac:dyDescent="0.25">
      <c r="A30" s="4"/>
      <c r="J30" s="10"/>
    </row>
    <row r="31" spans="1:11" ht="20.25" x14ac:dyDescent="0.25">
      <c r="A31" s="13"/>
      <c r="B31" s="13"/>
      <c r="C31" s="13"/>
      <c r="D31" s="13"/>
      <c r="E31" s="13"/>
      <c r="F31" s="13"/>
      <c r="G31" s="13"/>
      <c r="H31" s="13"/>
      <c r="I31" s="13"/>
      <c r="J31" s="13"/>
      <c r="K31" s="13"/>
    </row>
    <row r="32" spans="1:11" ht="47.25" customHeight="1" x14ac:dyDescent="0.25">
      <c r="A32" s="14"/>
      <c r="B32" s="14"/>
      <c r="C32" s="14"/>
      <c r="D32" s="14"/>
      <c r="E32" s="14"/>
      <c r="F32" s="14"/>
      <c r="G32" s="22"/>
      <c r="H32" s="14"/>
      <c r="I32" s="14"/>
      <c r="J32" s="14"/>
      <c r="K32" s="14"/>
    </row>
    <row r="33" spans="1:11" ht="18" customHeight="1" x14ac:dyDescent="0.25">
      <c r="A33" s="15"/>
      <c r="B33" s="15"/>
      <c r="C33" s="15"/>
      <c r="D33" s="15"/>
      <c r="E33" s="15"/>
      <c r="F33" s="15"/>
      <c r="G33" s="15"/>
      <c r="H33" s="15"/>
      <c r="I33" s="15"/>
      <c r="J33" s="15"/>
      <c r="K33" s="15"/>
    </row>
    <row r="34" spans="1:11" ht="18" customHeight="1" x14ac:dyDescent="0.25">
      <c r="A34" s="15"/>
      <c r="B34" s="15"/>
      <c r="C34" s="15"/>
      <c r="D34" s="15"/>
      <c r="E34" s="15"/>
      <c r="F34" s="15"/>
      <c r="G34" s="15"/>
      <c r="H34" s="15"/>
      <c r="I34" s="15"/>
      <c r="J34" s="15"/>
      <c r="K34" s="15"/>
    </row>
    <row r="35" spans="1:11" ht="18" customHeight="1" x14ac:dyDescent="0.25">
      <c r="A35" s="15"/>
      <c r="B35" s="15"/>
      <c r="C35" s="15"/>
      <c r="D35" s="15"/>
      <c r="E35" s="15"/>
      <c r="F35" s="15"/>
      <c r="G35" s="15"/>
      <c r="H35" s="15"/>
      <c r="I35" s="15"/>
      <c r="J35" s="15"/>
      <c r="K35" s="15"/>
    </row>
    <row r="36" spans="1:11" ht="18" customHeight="1" x14ac:dyDescent="0.25">
      <c r="A36" s="15"/>
      <c r="B36" s="15"/>
      <c r="C36" s="15"/>
      <c r="D36" s="15"/>
      <c r="E36" s="15"/>
      <c r="F36" s="15"/>
      <c r="G36" s="15"/>
      <c r="H36" s="15"/>
      <c r="I36" s="15"/>
      <c r="J36" s="15"/>
      <c r="K36" s="15"/>
    </row>
    <row r="37" spans="1:11" ht="18" customHeight="1" x14ac:dyDescent="0.25">
      <c r="A37" s="15"/>
      <c r="B37" s="15"/>
      <c r="C37" s="15"/>
      <c r="D37" s="15"/>
      <c r="E37" s="15"/>
      <c r="F37" s="15"/>
      <c r="G37" s="15"/>
      <c r="H37" s="15"/>
      <c r="I37" s="15"/>
      <c r="J37" s="15"/>
      <c r="K37" s="15"/>
    </row>
    <row r="38" spans="1:11" ht="18" customHeight="1" x14ac:dyDescent="0.25">
      <c r="A38" s="15"/>
      <c r="B38" s="15"/>
      <c r="C38" s="15"/>
      <c r="D38" s="15"/>
      <c r="E38" s="15"/>
      <c r="F38" s="15"/>
      <c r="G38" s="15"/>
      <c r="H38" s="15"/>
      <c r="I38" s="15"/>
      <c r="J38" s="15"/>
      <c r="K38" s="15"/>
    </row>
    <row r="39" spans="1:11" ht="21.75" x14ac:dyDescent="0.25">
      <c r="A39" s="8"/>
    </row>
  </sheetData>
  <mergeCells count="15">
    <mergeCell ref="A9:D9"/>
    <mergeCell ref="A18:K18"/>
    <mergeCell ref="A10:D10"/>
    <mergeCell ref="A11:D11"/>
    <mergeCell ref="A12:D12"/>
    <mergeCell ref="A13:D13"/>
    <mergeCell ref="A14:D14"/>
    <mergeCell ref="A15:D15"/>
    <mergeCell ref="A1:K1"/>
    <mergeCell ref="A2:K2"/>
    <mergeCell ref="A3:K3"/>
    <mergeCell ref="A6:A7"/>
    <mergeCell ref="E6:E7"/>
    <mergeCell ref="H6:H7"/>
    <mergeCell ref="F6:F7"/>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tabColor rgb="FF66FF66"/>
    <pageSetUpPr fitToPage="1"/>
  </sheetPr>
  <dimension ref="A1:W140"/>
  <sheetViews>
    <sheetView rightToLeft="1" view="pageBreakPreview" zoomScaleNormal="70" zoomScaleSheetLayoutView="100" workbookViewId="0">
      <selection activeCell="L20" sqref="L20"/>
    </sheetView>
  </sheetViews>
  <sheetFormatPr defaultColWidth="8.7109375" defaultRowHeight="150" customHeight="1" x14ac:dyDescent="0.25"/>
  <cols>
    <col min="1" max="1" width="37.5703125" style="440" customWidth="1"/>
    <col min="2" max="2" width="0.7109375" style="440" customWidth="1"/>
    <col min="3" max="3" width="17.28515625" style="440" customWidth="1"/>
    <col min="4" max="4" width="0.85546875" style="440" customWidth="1"/>
    <col min="5" max="5" width="17.42578125" style="584" customWidth="1"/>
    <col min="6" max="6" width="0.85546875" style="440" customWidth="1"/>
    <col min="7" max="7" width="20" style="584" customWidth="1"/>
    <col min="8" max="8" width="0.7109375" style="584" customWidth="1"/>
    <col min="9" max="9" width="17.7109375" style="584" customWidth="1"/>
    <col min="10" max="10" width="21.85546875" style="440" customWidth="1"/>
    <col min="11" max="16384" width="8.7109375" style="511"/>
  </cols>
  <sheetData>
    <row r="1" spans="1:23" s="538" customFormat="1" ht="19.5" customHeight="1" x14ac:dyDescent="0.25">
      <c r="A1" s="1122" t="str">
        <f>'1'!A1:H1</f>
        <v>شرکت پالایش میعانات گازی آدیش جنوبی (سهامي خاص) - در مرحله قبل از بهره برداری</v>
      </c>
      <c r="B1" s="1122"/>
      <c r="C1" s="1122"/>
      <c r="D1" s="1122"/>
      <c r="E1" s="1122"/>
      <c r="F1" s="1122"/>
      <c r="G1" s="1122"/>
      <c r="H1" s="1122"/>
      <c r="I1" s="1122"/>
      <c r="J1" s="1122"/>
    </row>
    <row r="2" spans="1:23" s="538" customFormat="1" ht="19.5" customHeight="1" x14ac:dyDescent="0.25">
      <c r="A2" s="1122" t="str">
        <f>'5'!A2:H2</f>
        <v xml:space="preserve">یادداشت های توضیحی صورت های مالی </v>
      </c>
      <c r="B2" s="1122"/>
      <c r="C2" s="1122"/>
      <c r="D2" s="1122"/>
      <c r="E2" s="1122"/>
      <c r="F2" s="1122"/>
      <c r="G2" s="1122"/>
      <c r="H2" s="1122"/>
      <c r="I2" s="1122"/>
      <c r="J2" s="1122"/>
    </row>
    <row r="3" spans="1:23" s="538" customFormat="1" ht="19.5" customHeight="1" x14ac:dyDescent="0.25">
      <c r="A3" s="1122" t="str">
        <f>'5'!A3:H3</f>
        <v>سال مالی منتهی به 29 اسفندماه 1400</v>
      </c>
      <c r="B3" s="1122"/>
      <c r="C3" s="1122"/>
      <c r="D3" s="1122"/>
      <c r="E3" s="1122"/>
      <c r="F3" s="1122"/>
      <c r="G3" s="1122"/>
      <c r="H3" s="1122"/>
      <c r="I3" s="1122"/>
      <c r="J3" s="1122"/>
    </row>
    <row r="4" spans="1:23" s="538" customFormat="1" ht="19.5" customHeight="1" x14ac:dyDescent="0.6">
      <c r="A4" s="591" t="s">
        <v>1870</v>
      </c>
      <c r="B4" s="438"/>
      <c r="C4" s="438"/>
      <c r="D4" s="438"/>
      <c r="E4" s="438"/>
      <c r="F4" s="438"/>
      <c r="G4" s="438"/>
      <c r="H4" s="438"/>
      <c r="I4" s="438"/>
      <c r="J4" s="438"/>
    </row>
    <row r="5" spans="1:23" s="496" customFormat="1" ht="21" customHeight="1" x14ac:dyDescent="0.7">
      <c r="A5" s="585" t="s">
        <v>1871</v>
      </c>
      <c r="B5" s="586"/>
      <c r="C5" s="586"/>
      <c r="D5" s="586"/>
      <c r="E5" s="586"/>
      <c r="F5" s="586"/>
      <c r="G5" s="586"/>
      <c r="H5" s="586"/>
      <c r="I5" s="586"/>
      <c r="J5" s="586"/>
      <c r="K5" s="586"/>
      <c r="L5" s="586"/>
      <c r="M5" s="586"/>
      <c r="N5" s="586"/>
      <c r="O5" s="586"/>
      <c r="P5" s="586"/>
      <c r="Q5" s="586"/>
      <c r="R5" s="586"/>
      <c r="S5" s="586"/>
      <c r="T5" s="586"/>
      <c r="U5" s="586"/>
      <c r="V5" s="586"/>
      <c r="W5" s="586"/>
    </row>
    <row r="6" spans="1:23" s="503" customFormat="1" ht="21" customHeight="1" x14ac:dyDescent="0.6">
      <c r="A6" s="590" t="s">
        <v>186</v>
      </c>
      <c r="B6" s="587"/>
      <c r="C6" s="587"/>
      <c r="D6" s="587"/>
      <c r="E6" s="587"/>
      <c r="F6" s="587"/>
      <c r="G6" s="587"/>
      <c r="H6" s="587"/>
      <c r="I6" s="587"/>
      <c r="J6" s="587"/>
      <c r="K6" s="589"/>
      <c r="L6" s="589"/>
      <c r="M6" s="589"/>
      <c r="N6" s="589"/>
      <c r="O6" s="589"/>
      <c r="P6" s="589"/>
      <c r="Q6" s="589"/>
      <c r="R6" s="589"/>
      <c r="S6" s="589"/>
      <c r="T6" s="589"/>
      <c r="U6" s="589"/>
      <c r="V6" s="589"/>
      <c r="W6" s="589"/>
    </row>
    <row r="7" spans="1:23" s="503" customFormat="1" ht="21" customHeight="1" x14ac:dyDescent="0.6">
      <c r="A7" s="607" t="s">
        <v>187</v>
      </c>
      <c r="B7" s="608"/>
      <c r="C7" s="608"/>
      <c r="D7" s="608"/>
      <c r="E7" s="608"/>
      <c r="F7" s="608"/>
      <c r="G7" s="608"/>
      <c r="H7" s="608"/>
      <c r="I7" s="587"/>
      <c r="J7" s="587"/>
      <c r="K7" s="589"/>
      <c r="L7" s="589"/>
      <c r="M7" s="589"/>
      <c r="N7" s="589"/>
      <c r="O7" s="589"/>
      <c r="P7" s="589"/>
      <c r="Q7" s="589"/>
      <c r="R7" s="589"/>
      <c r="S7" s="589"/>
      <c r="T7" s="589"/>
      <c r="U7" s="589"/>
      <c r="V7" s="589"/>
      <c r="W7" s="589"/>
    </row>
    <row r="8" spans="1:23" s="250" customFormat="1" ht="21" customHeight="1" x14ac:dyDescent="0.6">
      <c r="A8" s="590" t="s">
        <v>193</v>
      </c>
      <c r="B8" s="587"/>
      <c r="C8" s="587"/>
      <c r="D8" s="587"/>
      <c r="E8" s="587"/>
      <c r="F8" s="587"/>
      <c r="G8" s="587"/>
      <c r="H8" s="587"/>
      <c r="I8" s="587"/>
      <c r="J8" s="587"/>
      <c r="K8" s="589"/>
      <c r="L8" s="589"/>
      <c r="M8" s="589"/>
      <c r="N8" s="589"/>
      <c r="O8" s="589"/>
      <c r="P8" s="589"/>
      <c r="Q8" s="589"/>
      <c r="R8" s="589"/>
      <c r="S8" s="589"/>
      <c r="T8" s="589"/>
      <c r="U8" s="589"/>
      <c r="V8" s="589"/>
      <c r="W8" s="589"/>
    </row>
    <row r="9" spans="1:23" s="250" customFormat="1" ht="21" customHeight="1" x14ac:dyDescent="0.6">
      <c r="A9" s="1161" t="s">
        <v>194</v>
      </c>
      <c r="B9" s="1161"/>
      <c r="C9" s="1161"/>
      <c r="D9" s="1161"/>
      <c r="E9" s="1161"/>
      <c r="F9" s="1161"/>
      <c r="G9" s="1161"/>
      <c r="H9" s="1161"/>
      <c r="I9" s="1161"/>
      <c r="J9" s="1161"/>
      <c r="K9" s="589"/>
      <c r="L9" s="589"/>
      <c r="M9" s="589"/>
      <c r="N9" s="589"/>
      <c r="O9" s="589"/>
      <c r="P9" s="589"/>
      <c r="Q9" s="589"/>
      <c r="R9" s="589"/>
      <c r="S9" s="589"/>
      <c r="T9" s="589"/>
      <c r="U9" s="589"/>
      <c r="V9" s="589"/>
      <c r="W9" s="589"/>
    </row>
    <row r="10" spans="1:23" s="250" customFormat="1" ht="21" customHeight="1" x14ac:dyDescent="0.6">
      <c r="A10" s="590" t="s">
        <v>195</v>
      </c>
      <c r="B10" s="587"/>
      <c r="C10" s="587"/>
      <c r="D10" s="587"/>
      <c r="E10" s="587"/>
      <c r="F10" s="587"/>
      <c r="G10" s="587"/>
      <c r="H10" s="587"/>
      <c r="I10" s="587"/>
      <c r="J10" s="587"/>
      <c r="K10" s="589"/>
      <c r="L10" s="589"/>
      <c r="M10" s="589"/>
      <c r="N10" s="589"/>
      <c r="O10" s="589"/>
      <c r="P10" s="589"/>
      <c r="Q10" s="589"/>
      <c r="R10" s="589"/>
      <c r="S10" s="589"/>
      <c r="T10" s="589"/>
      <c r="U10" s="589"/>
      <c r="V10" s="589"/>
      <c r="W10" s="589"/>
    </row>
    <row r="11" spans="1:23" s="250" customFormat="1" ht="21" customHeight="1" x14ac:dyDescent="0.6">
      <c r="A11" s="590" t="s">
        <v>196</v>
      </c>
      <c r="B11" s="587"/>
      <c r="C11" s="587"/>
      <c r="D11" s="587"/>
      <c r="E11" s="587"/>
      <c r="F11" s="587"/>
      <c r="G11" s="587"/>
      <c r="H11" s="587"/>
      <c r="I11" s="587"/>
      <c r="J11" s="587"/>
      <c r="K11" s="589"/>
      <c r="L11" s="589"/>
      <c r="M11" s="589"/>
      <c r="N11" s="589"/>
      <c r="O11" s="589"/>
      <c r="P11" s="589"/>
      <c r="Q11" s="589"/>
      <c r="R11" s="589"/>
      <c r="S11" s="589"/>
      <c r="T11" s="589"/>
      <c r="U11" s="589"/>
      <c r="V11" s="589"/>
      <c r="W11" s="589"/>
    </row>
    <row r="12" spans="1:23" s="250" customFormat="1" ht="21" customHeight="1" x14ac:dyDescent="0.6">
      <c r="A12" s="590" t="s">
        <v>197</v>
      </c>
      <c r="B12" s="587"/>
      <c r="C12" s="587"/>
      <c r="D12" s="587"/>
      <c r="E12" s="587"/>
      <c r="F12" s="587"/>
      <c r="G12" s="587"/>
      <c r="H12" s="587"/>
      <c r="I12" s="587"/>
      <c r="J12" s="587"/>
      <c r="K12" s="589"/>
      <c r="L12" s="589"/>
      <c r="M12" s="589"/>
      <c r="N12" s="589"/>
      <c r="O12" s="589"/>
      <c r="P12" s="589"/>
      <c r="Q12" s="589"/>
      <c r="R12" s="589"/>
      <c r="S12" s="589"/>
      <c r="T12" s="589"/>
      <c r="U12" s="589"/>
      <c r="V12" s="589"/>
      <c r="W12" s="589"/>
    </row>
    <row r="13" spans="1:23" s="250" customFormat="1" ht="21" customHeight="1" x14ac:dyDescent="0.6">
      <c r="A13" s="590" t="s">
        <v>198</v>
      </c>
      <c r="B13" s="587"/>
      <c r="C13" s="587"/>
      <c r="D13" s="587"/>
      <c r="E13" s="587"/>
      <c r="F13" s="587"/>
      <c r="G13" s="587"/>
      <c r="H13" s="587"/>
      <c r="I13" s="587"/>
      <c r="J13" s="587"/>
      <c r="K13" s="589"/>
      <c r="L13" s="589"/>
      <c r="M13" s="589"/>
      <c r="N13" s="589"/>
      <c r="O13" s="589"/>
      <c r="P13" s="589"/>
      <c r="Q13" s="589"/>
      <c r="R13" s="589"/>
      <c r="S13" s="589"/>
      <c r="T13" s="589"/>
      <c r="U13" s="589"/>
      <c r="V13" s="589"/>
      <c r="W13" s="589"/>
    </row>
    <row r="14" spans="1:23" s="250" customFormat="1" ht="21" customHeight="1" x14ac:dyDescent="0.6">
      <c r="A14" s="590" t="s">
        <v>199</v>
      </c>
      <c r="B14" s="587"/>
      <c r="C14" s="587"/>
      <c r="D14" s="587"/>
      <c r="E14" s="587"/>
      <c r="F14" s="587"/>
      <c r="G14" s="587"/>
      <c r="H14" s="587"/>
      <c r="I14" s="587"/>
      <c r="J14" s="587"/>
      <c r="K14" s="589"/>
      <c r="L14" s="589"/>
      <c r="M14" s="589"/>
      <c r="N14" s="589"/>
      <c r="O14" s="589"/>
      <c r="P14" s="589"/>
      <c r="Q14" s="589"/>
      <c r="R14" s="589"/>
      <c r="S14" s="589"/>
      <c r="T14" s="589"/>
      <c r="U14" s="589"/>
      <c r="V14" s="589"/>
      <c r="W14" s="589"/>
    </row>
    <row r="15" spans="1:23" s="503" customFormat="1" ht="21" customHeight="1" x14ac:dyDescent="0.6">
      <c r="A15" s="590" t="s">
        <v>200</v>
      </c>
      <c r="B15" s="587"/>
      <c r="C15" s="587"/>
      <c r="D15" s="587"/>
      <c r="E15" s="587"/>
      <c r="F15" s="587"/>
      <c r="G15" s="587"/>
      <c r="H15" s="587"/>
      <c r="I15" s="587"/>
      <c r="J15" s="587"/>
      <c r="K15" s="589"/>
      <c r="L15" s="589"/>
      <c r="M15" s="589"/>
      <c r="N15" s="589"/>
      <c r="O15" s="589"/>
      <c r="P15" s="589"/>
      <c r="Q15" s="589"/>
      <c r="R15" s="589"/>
      <c r="S15" s="589"/>
      <c r="T15" s="589"/>
      <c r="U15" s="589"/>
      <c r="V15" s="589"/>
      <c r="W15" s="589"/>
    </row>
    <row r="16" spans="1:23" s="503" customFormat="1" ht="21" customHeight="1" x14ac:dyDescent="0.6">
      <c r="A16" s="590" t="s">
        <v>201</v>
      </c>
      <c r="B16" s="587"/>
      <c r="C16" s="587"/>
      <c r="D16" s="587"/>
      <c r="E16" s="587"/>
      <c r="F16" s="587"/>
      <c r="G16" s="587"/>
      <c r="H16" s="587"/>
      <c r="I16" s="587"/>
      <c r="J16" s="587"/>
      <c r="K16" s="589"/>
      <c r="L16" s="589"/>
      <c r="M16" s="589"/>
      <c r="N16" s="589"/>
      <c r="O16" s="589"/>
      <c r="P16" s="589"/>
      <c r="Q16" s="589"/>
      <c r="R16" s="589"/>
      <c r="S16" s="589"/>
      <c r="T16" s="589"/>
      <c r="U16" s="589"/>
      <c r="V16" s="589"/>
      <c r="W16" s="589"/>
    </row>
    <row r="17" spans="1:23" s="593" customFormat="1" ht="21" customHeight="1" x14ac:dyDescent="0.25">
      <c r="A17" s="1161" t="s">
        <v>218</v>
      </c>
      <c r="B17" s="1161"/>
      <c r="C17" s="1161"/>
      <c r="D17" s="1161"/>
      <c r="E17" s="1161"/>
      <c r="F17" s="1161"/>
      <c r="G17" s="1161"/>
      <c r="H17" s="1161"/>
      <c r="I17" s="1161"/>
      <c r="J17" s="1161"/>
    </row>
    <row r="18" spans="1:23" s="503" customFormat="1" ht="21" customHeight="1" x14ac:dyDescent="0.6">
      <c r="A18" s="590" t="s">
        <v>188</v>
      </c>
      <c r="B18" s="587"/>
      <c r="C18" s="587"/>
      <c r="D18" s="587"/>
      <c r="E18" s="587"/>
      <c r="F18" s="587"/>
      <c r="G18" s="587"/>
      <c r="H18" s="587"/>
      <c r="I18" s="587"/>
      <c r="J18" s="587"/>
      <c r="K18" s="589"/>
      <c r="L18" s="589"/>
      <c r="M18" s="589"/>
      <c r="N18" s="589"/>
      <c r="O18" s="589"/>
      <c r="P18" s="589"/>
      <c r="Q18" s="589"/>
      <c r="R18" s="589"/>
      <c r="S18" s="589"/>
      <c r="T18" s="589"/>
      <c r="U18" s="589"/>
      <c r="V18" s="589"/>
      <c r="W18" s="589"/>
    </row>
    <row r="19" spans="1:23" s="503" customFormat="1" ht="21" customHeight="1" x14ac:dyDescent="0.6">
      <c r="A19" s="590" t="s">
        <v>1621</v>
      </c>
      <c r="B19" s="587"/>
      <c r="C19" s="587"/>
      <c r="D19" s="587"/>
      <c r="E19" s="587"/>
      <c r="F19" s="587"/>
      <c r="G19" s="587"/>
      <c r="H19" s="587"/>
      <c r="I19" s="587"/>
      <c r="J19" s="587"/>
      <c r="K19" s="589"/>
      <c r="L19" s="589"/>
      <c r="M19" s="589"/>
      <c r="N19" s="589"/>
      <c r="O19" s="589"/>
      <c r="P19" s="589"/>
      <c r="Q19" s="589"/>
      <c r="R19" s="589"/>
      <c r="S19" s="589"/>
      <c r="T19" s="589"/>
      <c r="U19" s="589"/>
      <c r="V19" s="589"/>
      <c r="W19" s="589"/>
    </row>
    <row r="20" spans="1:23" s="503" customFormat="1" ht="21" customHeight="1" x14ac:dyDescent="0.6">
      <c r="A20" s="590" t="s">
        <v>202</v>
      </c>
      <c r="B20" s="587"/>
      <c r="C20" s="587"/>
      <c r="D20" s="587"/>
      <c r="E20" s="587"/>
      <c r="F20" s="587"/>
      <c r="G20" s="587"/>
      <c r="H20" s="587"/>
      <c r="I20" s="587"/>
      <c r="J20" s="587"/>
      <c r="K20" s="589"/>
      <c r="L20" s="589"/>
      <c r="M20" s="589"/>
      <c r="N20" s="589"/>
      <c r="O20" s="589"/>
      <c r="P20" s="589"/>
      <c r="Q20" s="589"/>
      <c r="R20" s="589"/>
      <c r="S20" s="589"/>
      <c r="T20" s="589"/>
      <c r="U20" s="589"/>
      <c r="V20" s="589"/>
      <c r="W20" s="589"/>
    </row>
    <row r="21" spans="1:23" s="503" customFormat="1" ht="21" customHeight="1" x14ac:dyDescent="0.6">
      <c r="A21" s="590" t="s">
        <v>189</v>
      </c>
      <c r="B21" s="587"/>
      <c r="C21" s="587"/>
      <c r="D21" s="587"/>
      <c r="E21" s="587"/>
      <c r="F21" s="587"/>
      <c r="G21" s="587"/>
      <c r="H21" s="587"/>
      <c r="I21" s="587"/>
      <c r="J21" s="587"/>
      <c r="K21" s="589"/>
      <c r="L21" s="589"/>
      <c r="M21" s="589"/>
      <c r="N21" s="589"/>
      <c r="O21" s="589"/>
      <c r="P21" s="589"/>
      <c r="Q21" s="589"/>
      <c r="R21" s="589"/>
      <c r="S21" s="589"/>
      <c r="T21" s="589"/>
      <c r="U21" s="589"/>
      <c r="V21" s="589"/>
      <c r="W21" s="589"/>
    </row>
    <row r="22" spans="1:23" s="503" customFormat="1" ht="21" customHeight="1" x14ac:dyDescent="0.6">
      <c r="A22" s="590" t="s">
        <v>190</v>
      </c>
      <c r="B22" s="587"/>
      <c r="C22" s="587"/>
      <c r="D22" s="587"/>
      <c r="E22" s="587"/>
      <c r="F22" s="587"/>
      <c r="G22" s="587"/>
      <c r="H22" s="587"/>
      <c r="I22" s="587"/>
      <c r="J22" s="587"/>
      <c r="K22" s="589"/>
      <c r="L22" s="589"/>
      <c r="M22" s="589"/>
      <c r="N22" s="589"/>
      <c r="O22" s="589"/>
      <c r="P22" s="589"/>
      <c r="Q22" s="589"/>
      <c r="R22" s="589"/>
      <c r="S22" s="589"/>
      <c r="T22" s="589"/>
      <c r="U22" s="589"/>
      <c r="V22" s="589"/>
      <c r="W22" s="589"/>
    </row>
    <row r="23" spans="1:23" s="503" customFormat="1" ht="21" customHeight="1" x14ac:dyDescent="0.6">
      <c r="A23" s="590" t="s">
        <v>1630</v>
      </c>
      <c r="B23" s="587"/>
      <c r="C23" s="587"/>
      <c r="D23" s="587"/>
      <c r="E23" s="587"/>
      <c r="F23" s="587"/>
      <c r="G23" s="587"/>
      <c r="H23" s="587"/>
      <c r="I23" s="587"/>
      <c r="J23" s="587"/>
      <c r="K23" s="589"/>
      <c r="L23" s="589"/>
      <c r="M23" s="589"/>
      <c r="N23" s="589"/>
      <c r="O23" s="589"/>
      <c r="P23" s="589"/>
      <c r="Q23" s="589"/>
      <c r="R23" s="589"/>
      <c r="S23" s="589"/>
      <c r="T23" s="589"/>
      <c r="U23" s="589"/>
      <c r="V23" s="589"/>
      <c r="W23" s="589"/>
    </row>
    <row r="24" spans="1:23" s="503" customFormat="1" ht="21" customHeight="1" x14ac:dyDescent="0.6">
      <c r="A24" s="590" t="s">
        <v>1629</v>
      </c>
      <c r="B24" s="587"/>
      <c r="C24" s="587"/>
      <c r="D24" s="587"/>
      <c r="E24" s="587"/>
      <c r="F24" s="587"/>
      <c r="G24" s="587"/>
      <c r="H24" s="587"/>
      <c r="I24" s="587"/>
      <c r="J24" s="587"/>
      <c r="K24" s="589"/>
      <c r="L24" s="589"/>
      <c r="M24" s="589"/>
      <c r="N24" s="589"/>
      <c r="O24" s="589"/>
      <c r="P24" s="589"/>
      <c r="Q24" s="589"/>
      <c r="R24" s="589"/>
      <c r="S24" s="589"/>
      <c r="T24" s="589"/>
      <c r="U24" s="589"/>
      <c r="V24" s="589"/>
      <c r="W24" s="589"/>
    </row>
    <row r="25" spans="1:23" s="503" customFormat="1" ht="21" customHeight="1" x14ac:dyDescent="0.6">
      <c r="A25" s="590" t="s">
        <v>1628</v>
      </c>
      <c r="B25" s="587"/>
      <c r="C25" s="587"/>
      <c r="D25" s="587"/>
      <c r="E25" s="587"/>
      <c r="F25" s="587"/>
      <c r="G25" s="587"/>
      <c r="H25" s="587"/>
      <c r="I25" s="587"/>
      <c r="J25" s="587"/>
      <c r="K25" s="589"/>
      <c r="L25" s="589"/>
      <c r="M25" s="589"/>
      <c r="N25" s="589"/>
      <c r="O25" s="589"/>
      <c r="P25" s="589"/>
      <c r="Q25" s="589"/>
      <c r="R25" s="589"/>
      <c r="S25" s="589"/>
      <c r="T25" s="589"/>
      <c r="U25" s="589"/>
      <c r="V25" s="589"/>
      <c r="W25" s="589"/>
    </row>
    <row r="26" spans="1:23" s="503" customFormat="1" ht="21" customHeight="1" x14ac:dyDescent="0.6">
      <c r="A26" s="590" t="s">
        <v>1627</v>
      </c>
      <c r="B26" s="587"/>
      <c r="C26" s="587"/>
      <c r="D26" s="587"/>
      <c r="E26" s="587"/>
      <c r="F26" s="587"/>
      <c r="G26" s="587"/>
      <c r="H26" s="587"/>
      <c r="I26" s="587"/>
      <c r="J26" s="587"/>
      <c r="K26" s="589"/>
      <c r="L26" s="589"/>
      <c r="M26" s="589"/>
      <c r="N26" s="589"/>
      <c r="O26" s="589"/>
      <c r="P26" s="589"/>
      <c r="Q26" s="589"/>
      <c r="R26" s="589"/>
      <c r="S26" s="589"/>
      <c r="T26" s="589"/>
      <c r="U26" s="589"/>
      <c r="V26" s="589"/>
      <c r="W26" s="589"/>
    </row>
    <row r="27" spans="1:23" s="503" customFormat="1" ht="21" customHeight="1" x14ac:dyDescent="0.6">
      <c r="A27" s="587" t="s">
        <v>1626</v>
      </c>
      <c r="B27" s="587"/>
      <c r="C27" s="587"/>
      <c r="D27" s="587"/>
      <c r="E27" s="587"/>
      <c r="F27" s="587"/>
      <c r="G27" s="587"/>
      <c r="H27" s="587"/>
      <c r="I27" s="587"/>
      <c r="J27" s="587"/>
      <c r="K27" s="589"/>
      <c r="L27" s="589"/>
      <c r="M27" s="589"/>
      <c r="N27" s="589"/>
      <c r="O27" s="589"/>
      <c r="P27" s="589"/>
      <c r="Q27" s="589"/>
      <c r="R27" s="589"/>
      <c r="S27" s="589"/>
      <c r="T27" s="589"/>
      <c r="U27" s="589"/>
      <c r="V27" s="589"/>
      <c r="W27" s="589"/>
    </row>
    <row r="28" spans="1:23" s="503" customFormat="1" ht="21" customHeight="1" x14ac:dyDescent="0.6">
      <c r="A28" s="590" t="s">
        <v>1625</v>
      </c>
      <c r="B28" s="587"/>
      <c r="C28" s="587"/>
      <c r="D28" s="587"/>
      <c r="E28" s="587"/>
      <c r="F28" s="587"/>
      <c r="G28" s="587"/>
      <c r="H28" s="587"/>
      <c r="I28" s="587"/>
      <c r="J28" s="587"/>
      <c r="K28" s="589"/>
      <c r="L28" s="589"/>
      <c r="M28" s="589"/>
      <c r="N28" s="589"/>
      <c r="O28" s="589"/>
      <c r="P28" s="589"/>
      <c r="Q28" s="589"/>
      <c r="R28" s="589"/>
      <c r="S28" s="589"/>
      <c r="T28" s="589"/>
      <c r="U28" s="589"/>
      <c r="V28" s="589"/>
      <c r="W28" s="589"/>
    </row>
    <row r="29" spans="1:23" s="503" customFormat="1" ht="21" customHeight="1" x14ac:dyDescent="0.6">
      <c r="A29" s="590" t="s">
        <v>1624</v>
      </c>
      <c r="B29" s="587"/>
      <c r="C29" s="587"/>
      <c r="D29" s="587"/>
      <c r="E29" s="587"/>
      <c r="F29" s="587"/>
      <c r="G29" s="587"/>
      <c r="H29" s="587"/>
      <c r="I29" s="587"/>
      <c r="J29" s="587"/>
      <c r="K29" s="589"/>
      <c r="L29" s="589"/>
      <c r="M29" s="589"/>
      <c r="N29" s="589"/>
      <c r="O29" s="589"/>
      <c r="P29" s="589"/>
      <c r="Q29" s="589"/>
      <c r="R29" s="589"/>
      <c r="S29" s="589"/>
      <c r="T29" s="589"/>
      <c r="U29" s="589"/>
      <c r="V29" s="589"/>
      <c r="W29" s="589"/>
    </row>
    <row r="30" spans="1:23" s="503" customFormat="1" ht="21" customHeight="1" x14ac:dyDescent="0.6">
      <c r="A30" s="590" t="s">
        <v>1623</v>
      </c>
      <c r="B30" s="587"/>
      <c r="C30" s="587"/>
      <c r="D30" s="587"/>
      <c r="E30" s="587"/>
      <c r="F30" s="587"/>
      <c r="G30" s="587">
        <f>C30+D30+E30</f>
        <v>0</v>
      </c>
      <c r="H30" s="587"/>
      <c r="I30" s="587"/>
      <c r="J30" s="587"/>
      <c r="K30" s="589"/>
      <c r="L30" s="589"/>
      <c r="M30" s="589"/>
      <c r="N30" s="589"/>
      <c r="O30" s="589"/>
      <c r="P30" s="589"/>
      <c r="Q30" s="589"/>
      <c r="R30" s="589"/>
      <c r="S30" s="589"/>
      <c r="T30" s="589"/>
      <c r="U30" s="589"/>
      <c r="V30" s="589"/>
      <c r="W30" s="589"/>
    </row>
    <row r="31" spans="1:23" s="503" customFormat="1" ht="21" customHeight="1" x14ac:dyDescent="0.6">
      <c r="A31" s="590" t="s">
        <v>1622</v>
      </c>
      <c r="B31" s="587"/>
      <c r="C31" s="587"/>
      <c r="D31" s="587"/>
      <c r="E31" s="587"/>
      <c r="F31" s="587"/>
      <c r="G31" s="587"/>
      <c r="H31" s="587"/>
      <c r="I31" s="587"/>
      <c r="J31" s="587"/>
      <c r="K31" s="589"/>
      <c r="L31" s="589"/>
      <c r="M31" s="589"/>
      <c r="N31" s="589"/>
      <c r="O31" s="589"/>
      <c r="P31" s="589"/>
      <c r="Q31" s="589"/>
      <c r="R31" s="589"/>
      <c r="S31" s="589"/>
      <c r="T31" s="589"/>
      <c r="U31" s="589"/>
      <c r="V31" s="589"/>
      <c r="W31" s="589"/>
    </row>
    <row r="32" spans="1:23" s="503" customFormat="1" ht="21" customHeight="1" x14ac:dyDescent="0.6">
      <c r="B32" s="589"/>
      <c r="C32" s="589"/>
      <c r="D32" s="589"/>
      <c r="E32" s="589"/>
      <c r="F32" s="589"/>
      <c r="G32" s="589"/>
      <c r="H32" s="589"/>
      <c r="I32" s="589"/>
      <c r="J32" s="589"/>
      <c r="K32" s="589"/>
      <c r="L32" s="589"/>
      <c r="M32" s="589"/>
      <c r="N32" s="589"/>
      <c r="O32" s="589"/>
      <c r="P32" s="589"/>
      <c r="Q32" s="589"/>
      <c r="R32" s="589"/>
      <c r="S32" s="589"/>
      <c r="T32" s="589"/>
      <c r="U32" s="589"/>
      <c r="V32" s="589"/>
      <c r="W32" s="589"/>
    </row>
    <row r="33" spans="1:23" s="496" customFormat="1" ht="21" customHeight="1" x14ac:dyDescent="0.7">
      <c r="A33" s="585" t="s">
        <v>1872</v>
      </c>
      <c r="B33" s="586"/>
      <c r="C33" s="586"/>
      <c r="D33" s="586"/>
      <c r="E33" s="586"/>
      <c r="F33" s="586"/>
      <c r="G33" s="586"/>
      <c r="H33" s="586"/>
      <c r="I33" s="586"/>
      <c r="J33" s="586"/>
      <c r="K33" s="586"/>
      <c r="L33" s="586"/>
      <c r="M33" s="586"/>
      <c r="N33" s="586"/>
      <c r="O33" s="586"/>
      <c r="P33" s="586"/>
      <c r="Q33" s="586"/>
      <c r="R33" s="586"/>
      <c r="S33" s="586"/>
      <c r="T33" s="586"/>
      <c r="U33" s="586"/>
      <c r="V33" s="586"/>
      <c r="W33" s="586"/>
    </row>
    <row r="34" spans="1:23" s="592" customFormat="1" ht="21" customHeight="1" x14ac:dyDescent="0.6">
      <c r="A34" s="590" t="s">
        <v>1667</v>
      </c>
      <c r="B34" s="587"/>
      <c r="C34" s="587"/>
      <c r="D34" s="587"/>
      <c r="E34" s="587"/>
      <c r="F34" s="587"/>
      <c r="G34" s="587"/>
      <c r="H34" s="587"/>
      <c r="I34" s="587"/>
      <c r="J34" s="587"/>
      <c r="K34" s="587"/>
      <c r="L34" s="587"/>
      <c r="M34" s="587"/>
      <c r="N34" s="587"/>
      <c r="O34" s="587"/>
      <c r="P34" s="587"/>
      <c r="Q34" s="587"/>
      <c r="R34" s="587"/>
      <c r="S34" s="587"/>
      <c r="T34" s="587"/>
      <c r="U34" s="587"/>
      <c r="V34" s="587"/>
      <c r="W34" s="587"/>
    </row>
    <row r="35" spans="1:23" s="592" customFormat="1" ht="21" customHeight="1" x14ac:dyDescent="0.6">
      <c r="A35" s="590" t="s">
        <v>1668</v>
      </c>
      <c r="B35" s="587"/>
      <c r="C35" s="587"/>
      <c r="D35" s="587"/>
      <c r="E35" s="587"/>
      <c r="F35" s="587"/>
      <c r="G35" s="587"/>
      <c r="H35" s="587"/>
      <c r="I35" s="587"/>
      <c r="J35" s="587"/>
      <c r="K35" s="587"/>
      <c r="L35" s="587"/>
      <c r="M35" s="587"/>
      <c r="N35" s="587"/>
      <c r="O35" s="587"/>
      <c r="P35" s="587"/>
      <c r="Q35" s="587"/>
      <c r="R35" s="587"/>
      <c r="S35" s="587"/>
      <c r="T35" s="587"/>
      <c r="U35" s="587"/>
      <c r="V35" s="587"/>
      <c r="W35" s="587"/>
    </row>
    <row r="36" spans="1:23" s="592" customFormat="1" ht="21" customHeight="1" x14ac:dyDescent="0.6">
      <c r="A36" s="590" t="s">
        <v>1669</v>
      </c>
      <c r="B36" s="587"/>
      <c r="C36" s="587"/>
      <c r="D36" s="587"/>
      <c r="E36" s="587"/>
      <c r="F36" s="587"/>
      <c r="G36" s="587"/>
      <c r="H36" s="587"/>
      <c r="I36" s="587"/>
      <c r="J36" s="587"/>
      <c r="K36" s="587"/>
      <c r="L36" s="587"/>
      <c r="M36" s="587"/>
      <c r="N36" s="587"/>
      <c r="O36" s="587"/>
      <c r="P36" s="587"/>
      <c r="Q36" s="587"/>
      <c r="R36" s="587"/>
      <c r="S36" s="587"/>
      <c r="T36" s="587"/>
      <c r="U36" s="587"/>
      <c r="V36" s="587"/>
      <c r="W36" s="587"/>
    </row>
    <row r="37" spans="1:23" s="592" customFormat="1" ht="21" customHeight="1" x14ac:dyDescent="0.6">
      <c r="A37" s="590" t="s">
        <v>1670</v>
      </c>
      <c r="B37" s="587"/>
      <c r="C37" s="587"/>
      <c r="D37" s="587"/>
      <c r="E37" s="587"/>
      <c r="F37" s="587"/>
      <c r="G37" s="587"/>
      <c r="H37" s="587"/>
      <c r="I37" s="587"/>
      <c r="J37" s="587"/>
      <c r="K37" s="587"/>
      <c r="L37" s="587"/>
      <c r="M37" s="587"/>
      <c r="N37" s="587"/>
      <c r="O37" s="587"/>
      <c r="P37" s="587"/>
      <c r="Q37" s="587"/>
      <c r="R37" s="587"/>
      <c r="S37" s="587"/>
      <c r="T37" s="587"/>
      <c r="U37" s="587"/>
      <c r="V37" s="587"/>
      <c r="W37" s="587"/>
    </row>
    <row r="38" spans="1:23" s="592" customFormat="1" ht="21" customHeight="1" x14ac:dyDescent="0.6">
      <c r="A38" s="590" t="s">
        <v>1671</v>
      </c>
      <c r="B38" s="587"/>
      <c r="C38" s="587"/>
      <c r="D38" s="587"/>
      <c r="E38" s="587"/>
      <c r="F38" s="587"/>
      <c r="G38" s="587"/>
      <c r="H38" s="587"/>
      <c r="I38" s="587"/>
      <c r="J38" s="587"/>
      <c r="K38" s="587"/>
      <c r="L38" s="587"/>
      <c r="M38" s="587"/>
      <c r="N38" s="587"/>
      <c r="O38" s="587"/>
      <c r="P38" s="587"/>
      <c r="Q38" s="587"/>
      <c r="R38" s="587"/>
      <c r="S38" s="587"/>
      <c r="T38" s="587"/>
      <c r="U38" s="587"/>
      <c r="V38" s="587"/>
      <c r="W38" s="587"/>
    </row>
    <row r="39" spans="1:23" s="592" customFormat="1" ht="21" customHeight="1" x14ac:dyDescent="0.6">
      <c r="A39" s="590" t="s">
        <v>1672</v>
      </c>
      <c r="B39" s="587"/>
      <c r="C39" s="587"/>
      <c r="D39" s="587"/>
      <c r="E39" s="587"/>
      <c r="F39" s="587"/>
      <c r="G39" s="587"/>
      <c r="H39" s="587"/>
      <c r="I39" s="587"/>
      <c r="J39" s="587"/>
      <c r="K39" s="587"/>
      <c r="L39" s="587"/>
      <c r="M39" s="587"/>
      <c r="N39" s="587"/>
      <c r="O39" s="587"/>
      <c r="P39" s="587"/>
      <c r="Q39" s="587"/>
      <c r="R39" s="587"/>
      <c r="S39" s="587"/>
      <c r="T39" s="587"/>
      <c r="U39" s="587"/>
      <c r="V39" s="587"/>
      <c r="W39" s="587"/>
    </row>
    <row r="40" spans="1:23" s="592" customFormat="1" ht="21" customHeight="1" x14ac:dyDescent="0.6">
      <c r="A40" s="590" t="s">
        <v>1673</v>
      </c>
      <c r="B40" s="587"/>
      <c r="C40" s="587"/>
      <c r="D40" s="587"/>
      <c r="E40" s="587"/>
      <c r="F40" s="587"/>
      <c r="G40" s="587"/>
      <c r="H40" s="587"/>
      <c r="I40" s="587"/>
      <c r="J40" s="587"/>
      <c r="K40" s="587"/>
      <c r="L40" s="587"/>
      <c r="M40" s="587"/>
      <c r="N40" s="587"/>
      <c r="O40" s="587"/>
      <c r="P40" s="587"/>
      <c r="Q40" s="587"/>
      <c r="R40" s="587"/>
      <c r="S40" s="587"/>
      <c r="T40" s="587"/>
      <c r="U40" s="587"/>
      <c r="V40" s="587"/>
      <c r="W40" s="587"/>
    </row>
    <row r="41" spans="1:23" s="592" customFormat="1" ht="21" customHeight="1" x14ac:dyDescent="0.6">
      <c r="A41" s="590" t="s">
        <v>1674</v>
      </c>
      <c r="B41" s="587"/>
      <c r="C41" s="587"/>
      <c r="D41" s="587"/>
      <c r="E41" s="587"/>
      <c r="F41" s="587"/>
      <c r="G41" s="587"/>
      <c r="H41" s="587"/>
      <c r="I41" s="587"/>
      <c r="J41" s="587"/>
      <c r="K41" s="587"/>
      <c r="L41" s="587"/>
      <c r="M41" s="587"/>
      <c r="N41" s="587"/>
      <c r="O41" s="587"/>
      <c r="P41" s="587"/>
      <c r="Q41" s="587"/>
      <c r="R41" s="587"/>
      <c r="S41" s="587"/>
      <c r="T41" s="587"/>
      <c r="U41" s="587"/>
      <c r="V41" s="587"/>
      <c r="W41" s="587"/>
    </row>
    <row r="42" spans="1:23" s="592" customFormat="1" ht="21" customHeight="1" x14ac:dyDescent="0.6">
      <c r="A42" s="590" t="s">
        <v>1675</v>
      </c>
      <c r="B42" s="587"/>
      <c r="C42" s="587"/>
      <c r="D42" s="587"/>
      <c r="E42" s="587"/>
      <c r="F42" s="587"/>
      <c r="G42" s="587"/>
      <c r="H42" s="587"/>
      <c r="I42" s="587"/>
      <c r="J42" s="587"/>
      <c r="K42" s="587"/>
      <c r="L42" s="587"/>
      <c r="M42" s="587"/>
      <c r="N42" s="587"/>
      <c r="O42" s="587"/>
      <c r="P42" s="587"/>
      <c r="Q42" s="587"/>
      <c r="R42" s="587"/>
      <c r="S42" s="587"/>
      <c r="T42" s="587"/>
      <c r="U42" s="587"/>
      <c r="V42" s="587"/>
      <c r="W42" s="587"/>
    </row>
    <row r="43" spans="1:23" s="592" customFormat="1" ht="21" customHeight="1" x14ac:dyDescent="0.6">
      <c r="A43" s="590" t="s">
        <v>191</v>
      </c>
      <c r="B43" s="587"/>
      <c r="C43" s="587"/>
      <c r="D43" s="587"/>
      <c r="E43" s="587"/>
      <c r="F43" s="587"/>
      <c r="G43" s="587"/>
      <c r="H43" s="587"/>
      <c r="I43" s="587"/>
      <c r="J43" s="587"/>
      <c r="K43" s="587"/>
      <c r="L43" s="587"/>
      <c r="M43" s="587"/>
      <c r="N43" s="587"/>
      <c r="O43" s="587"/>
      <c r="P43" s="587"/>
      <c r="Q43" s="587"/>
      <c r="R43" s="587"/>
      <c r="S43" s="587"/>
      <c r="T43" s="587"/>
      <c r="U43" s="587"/>
      <c r="V43" s="587"/>
      <c r="W43" s="587"/>
    </row>
    <row r="44" spans="1:23" s="592" customFormat="1" ht="21" customHeight="1" x14ac:dyDescent="0.6">
      <c r="A44" s="590" t="s">
        <v>1676</v>
      </c>
      <c r="B44" s="587"/>
      <c r="C44" s="587"/>
      <c r="D44" s="587"/>
      <c r="E44" s="587"/>
      <c r="F44" s="587"/>
      <c r="G44" s="587"/>
      <c r="H44" s="587"/>
      <c r="I44" s="587"/>
      <c r="J44" s="587"/>
      <c r="K44" s="587"/>
      <c r="L44" s="587"/>
      <c r="M44" s="587"/>
      <c r="N44" s="587"/>
      <c r="O44" s="587"/>
      <c r="P44" s="587"/>
      <c r="Q44" s="587"/>
      <c r="R44" s="587"/>
      <c r="S44" s="587"/>
      <c r="T44" s="587"/>
      <c r="U44" s="587"/>
      <c r="V44" s="587"/>
      <c r="W44" s="587"/>
    </row>
    <row r="45" spans="1:23" s="592" customFormat="1" ht="21" customHeight="1" x14ac:dyDescent="0.6">
      <c r="A45" s="590" t="s">
        <v>1677</v>
      </c>
      <c r="B45" s="587"/>
      <c r="C45" s="587"/>
      <c r="D45" s="587"/>
      <c r="E45" s="587"/>
      <c r="F45" s="587"/>
      <c r="G45" s="587"/>
      <c r="H45" s="587"/>
      <c r="I45" s="587"/>
      <c r="J45" s="587"/>
      <c r="K45" s="587"/>
      <c r="L45" s="587"/>
      <c r="M45" s="587"/>
      <c r="N45" s="587"/>
      <c r="O45" s="587"/>
      <c r="P45" s="587"/>
      <c r="Q45" s="587"/>
      <c r="R45" s="587"/>
      <c r="S45" s="587"/>
      <c r="T45" s="587"/>
      <c r="U45" s="587"/>
      <c r="V45" s="587"/>
      <c r="W45" s="587"/>
    </row>
    <row r="46" spans="1:23" s="592" customFormat="1" ht="21" customHeight="1" x14ac:dyDescent="0.6">
      <c r="A46" s="590" t="s">
        <v>1678</v>
      </c>
      <c r="B46" s="587"/>
      <c r="C46" s="587"/>
      <c r="D46" s="587"/>
      <c r="E46" s="587"/>
      <c r="F46" s="587"/>
      <c r="G46" s="587"/>
      <c r="H46" s="587"/>
      <c r="I46" s="587"/>
      <c r="J46" s="587"/>
      <c r="K46" s="587"/>
      <c r="L46" s="587"/>
      <c r="M46" s="587"/>
      <c r="N46" s="587"/>
      <c r="O46" s="587"/>
      <c r="P46" s="587"/>
      <c r="Q46" s="587"/>
      <c r="R46" s="587"/>
      <c r="S46" s="587"/>
      <c r="T46" s="587"/>
      <c r="U46" s="587"/>
      <c r="V46" s="587"/>
      <c r="W46" s="587"/>
    </row>
    <row r="47" spans="1:23" s="592" customFormat="1" ht="21" customHeight="1" x14ac:dyDescent="0.6">
      <c r="A47" s="590" t="s">
        <v>1679</v>
      </c>
      <c r="B47" s="587"/>
      <c r="C47" s="587"/>
      <c r="D47" s="587"/>
      <c r="E47" s="587"/>
      <c r="F47" s="587"/>
      <c r="G47" s="587"/>
      <c r="H47" s="587"/>
      <c r="I47" s="587"/>
      <c r="J47" s="587"/>
      <c r="K47" s="587"/>
      <c r="L47" s="587"/>
      <c r="M47" s="587"/>
      <c r="N47" s="587"/>
      <c r="O47" s="587"/>
      <c r="P47" s="587"/>
      <c r="Q47" s="587"/>
      <c r="R47" s="587"/>
      <c r="S47" s="587"/>
      <c r="T47" s="587"/>
      <c r="U47" s="587"/>
      <c r="V47" s="587"/>
      <c r="W47" s="587"/>
    </row>
    <row r="48" spans="1:23" s="592" customFormat="1" ht="21" customHeight="1" x14ac:dyDescent="0.6">
      <c r="A48" s="590" t="s">
        <v>1680</v>
      </c>
      <c r="B48" s="587"/>
      <c r="C48" s="587"/>
      <c r="D48" s="587"/>
      <c r="E48" s="587"/>
      <c r="F48" s="587"/>
      <c r="G48" s="587"/>
      <c r="H48" s="587"/>
      <c r="I48" s="587"/>
      <c r="J48" s="587"/>
      <c r="K48" s="587"/>
      <c r="L48" s="587"/>
      <c r="M48" s="587"/>
      <c r="N48" s="587"/>
      <c r="O48" s="587"/>
      <c r="P48" s="587"/>
      <c r="Q48" s="587"/>
      <c r="R48" s="587"/>
      <c r="S48" s="587"/>
      <c r="T48" s="587"/>
      <c r="U48" s="587"/>
      <c r="V48" s="587"/>
      <c r="W48" s="587"/>
    </row>
    <row r="49" spans="1:23" s="592" customFormat="1" ht="21" customHeight="1" x14ac:dyDescent="0.6">
      <c r="A49" s="590" t="s">
        <v>1667</v>
      </c>
      <c r="B49" s="587"/>
      <c r="C49" s="587"/>
      <c r="D49" s="587"/>
      <c r="E49" s="587"/>
      <c r="F49" s="587"/>
      <c r="G49" s="587"/>
      <c r="H49" s="587"/>
      <c r="I49" s="587"/>
      <c r="J49" s="587"/>
      <c r="K49" s="587"/>
      <c r="L49" s="587"/>
      <c r="M49" s="587"/>
      <c r="N49" s="587"/>
      <c r="O49" s="587"/>
      <c r="P49" s="587"/>
      <c r="Q49" s="587"/>
      <c r="R49" s="587"/>
      <c r="S49" s="587"/>
      <c r="T49" s="587"/>
      <c r="U49" s="587"/>
      <c r="V49" s="587"/>
      <c r="W49" s="587"/>
    </row>
    <row r="50" spans="1:23" s="503" customFormat="1" ht="21" customHeight="1" x14ac:dyDescent="0.6">
      <c r="A50" s="587" t="s">
        <v>1631</v>
      </c>
      <c r="B50" s="589"/>
      <c r="C50" s="589"/>
      <c r="D50" s="589"/>
      <c r="E50" s="589"/>
      <c r="F50" s="589"/>
      <c r="G50" s="589"/>
      <c r="H50" s="589"/>
      <c r="I50" s="589"/>
      <c r="J50" s="589"/>
      <c r="K50" s="589"/>
      <c r="L50" s="589"/>
      <c r="M50" s="589"/>
      <c r="N50" s="589"/>
      <c r="O50" s="589"/>
      <c r="P50" s="589"/>
      <c r="Q50" s="589"/>
      <c r="R50" s="589"/>
      <c r="S50" s="589"/>
      <c r="T50" s="589"/>
      <c r="U50" s="589"/>
      <c r="V50" s="589"/>
      <c r="W50" s="589"/>
    </row>
    <row r="51" spans="1:23" s="503" customFormat="1" ht="21" customHeight="1" x14ac:dyDescent="0.6">
      <c r="A51" s="592" t="s">
        <v>1632</v>
      </c>
      <c r="B51" s="589"/>
      <c r="C51" s="589"/>
      <c r="D51" s="589"/>
      <c r="E51" s="589"/>
      <c r="F51" s="589"/>
      <c r="G51" s="589"/>
      <c r="H51" s="589"/>
      <c r="I51" s="589"/>
      <c r="J51" s="589"/>
      <c r="K51" s="589"/>
      <c r="L51" s="589"/>
      <c r="M51" s="589"/>
      <c r="N51" s="589"/>
      <c r="O51" s="589"/>
      <c r="P51" s="589"/>
      <c r="Q51" s="589"/>
      <c r="R51" s="589"/>
      <c r="S51" s="589"/>
      <c r="T51" s="589"/>
      <c r="U51" s="589"/>
      <c r="V51" s="589"/>
      <c r="W51" s="589"/>
    </row>
    <row r="52" spans="1:23" s="592" customFormat="1" ht="21" customHeight="1" x14ac:dyDescent="0.6">
      <c r="A52" s="592" t="s">
        <v>1633</v>
      </c>
      <c r="B52" s="587"/>
      <c r="C52" s="587"/>
      <c r="D52" s="587"/>
      <c r="E52" s="587"/>
      <c r="F52" s="587"/>
      <c r="G52" s="587"/>
      <c r="H52" s="587"/>
      <c r="I52" s="587"/>
      <c r="J52" s="587"/>
      <c r="K52" s="587"/>
      <c r="L52" s="587"/>
      <c r="M52" s="587"/>
      <c r="N52" s="587"/>
      <c r="O52" s="587"/>
      <c r="P52" s="587"/>
      <c r="Q52" s="587"/>
      <c r="R52" s="587"/>
      <c r="S52" s="587"/>
      <c r="T52" s="587"/>
      <c r="U52" s="587"/>
      <c r="V52" s="587"/>
      <c r="W52" s="587"/>
    </row>
    <row r="53" spans="1:23" s="592" customFormat="1" ht="21" customHeight="1" x14ac:dyDescent="0.6">
      <c r="A53" s="592" t="s">
        <v>1634</v>
      </c>
      <c r="B53" s="587"/>
      <c r="C53" s="587"/>
      <c r="D53" s="587"/>
      <c r="E53" s="587"/>
      <c r="F53" s="587"/>
      <c r="G53" s="587"/>
      <c r="H53" s="587"/>
      <c r="I53" s="587"/>
      <c r="J53" s="587"/>
      <c r="K53" s="587"/>
      <c r="L53" s="587"/>
      <c r="M53" s="587"/>
      <c r="N53" s="587"/>
      <c r="O53" s="587"/>
      <c r="P53" s="587"/>
      <c r="Q53" s="587"/>
      <c r="R53" s="587"/>
      <c r="S53" s="587"/>
      <c r="T53" s="587"/>
      <c r="U53" s="587"/>
      <c r="V53" s="587"/>
      <c r="W53" s="587"/>
    </row>
    <row r="54" spans="1:23" s="592" customFormat="1" ht="21" customHeight="1" x14ac:dyDescent="0.6">
      <c r="A54" s="592" t="s">
        <v>1635</v>
      </c>
      <c r="B54" s="587"/>
      <c r="C54" s="587"/>
      <c r="D54" s="587"/>
      <c r="E54" s="587"/>
      <c r="F54" s="587"/>
      <c r="G54" s="587"/>
      <c r="H54" s="587"/>
      <c r="I54" s="587"/>
      <c r="J54" s="587"/>
      <c r="K54" s="587"/>
      <c r="L54" s="587"/>
      <c r="M54" s="587"/>
      <c r="N54" s="587"/>
      <c r="O54" s="587"/>
      <c r="P54" s="587"/>
      <c r="Q54" s="587"/>
      <c r="R54" s="587"/>
      <c r="S54" s="587"/>
      <c r="T54" s="587"/>
      <c r="U54" s="587"/>
      <c r="V54" s="587"/>
      <c r="W54" s="587"/>
    </row>
    <row r="55" spans="1:23" s="592" customFormat="1" ht="21" customHeight="1" x14ac:dyDescent="0.6">
      <c r="A55" s="592" t="s">
        <v>1636</v>
      </c>
      <c r="B55" s="587"/>
      <c r="C55" s="587"/>
      <c r="D55" s="587"/>
      <c r="E55" s="587"/>
      <c r="F55" s="587"/>
      <c r="G55" s="587"/>
      <c r="H55" s="587"/>
      <c r="I55" s="587"/>
      <c r="J55" s="587"/>
      <c r="K55" s="587"/>
      <c r="L55" s="587"/>
      <c r="M55" s="587"/>
      <c r="N55" s="587"/>
      <c r="O55" s="587"/>
      <c r="P55" s="587"/>
      <c r="Q55" s="587"/>
      <c r="R55" s="587"/>
      <c r="S55" s="587"/>
      <c r="T55" s="587"/>
      <c r="U55" s="587"/>
      <c r="V55" s="587"/>
      <c r="W55" s="587"/>
    </row>
    <row r="56" spans="1:23" s="592" customFormat="1" ht="21" customHeight="1" x14ac:dyDescent="0.6">
      <c r="A56" s="592" t="s">
        <v>1637</v>
      </c>
      <c r="B56" s="587"/>
      <c r="C56" s="587"/>
      <c r="D56" s="587"/>
      <c r="E56" s="587"/>
      <c r="F56" s="587"/>
      <c r="G56" s="587"/>
      <c r="H56" s="587"/>
      <c r="I56" s="587"/>
      <c r="J56" s="587"/>
      <c r="K56" s="587"/>
      <c r="L56" s="587"/>
      <c r="M56" s="587"/>
      <c r="N56" s="587"/>
      <c r="O56" s="587"/>
      <c r="P56" s="587"/>
      <c r="Q56" s="587"/>
      <c r="R56" s="587"/>
      <c r="S56" s="587"/>
      <c r="T56" s="587"/>
      <c r="U56" s="587"/>
      <c r="V56" s="587"/>
      <c r="W56" s="587"/>
    </row>
    <row r="57" spans="1:23" s="592" customFormat="1" ht="21" customHeight="1" x14ac:dyDescent="0.6">
      <c r="A57" s="592" t="s">
        <v>1638</v>
      </c>
      <c r="B57" s="587"/>
      <c r="C57" s="587"/>
      <c r="D57" s="587"/>
      <c r="E57" s="587"/>
      <c r="F57" s="587"/>
      <c r="G57" s="587"/>
      <c r="H57" s="587"/>
      <c r="I57" s="587"/>
      <c r="J57" s="587"/>
      <c r="K57" s="587"/>
      <c r="L57" s="587"/>
      <c r="M57" s="587"/>
      <c r="N57" s="587"/>
      <c r="O57" s="587"/>
      <c r="P57" s="587"/>
      <c r="Q57" s="587"/>
      <c r="R57" s="587"/>
      <c r="S57" s="587"/>
      <c r="T57" s="587"/>
      <c r="U57" s="587"/>
      <c r="V57" s="587"/>
      <c r="W57" s="587"/>
    </row>
    <row r="58" spans="1:23" s="592" customFormat="1" ht="21" customHeight="1" x14ac:dyDescent="0.6">
      <c r="A58" s="592" t="s">
        <v>1639</v>
      </c>
      <c r="B58" s="587"/>
      <c r="C58" s="587"/>
      <c r="D58" s="587"/>
      <c r="E58" s="587"/>
      <c r="F58" s="587"/>
      <c r="G58" s="587"/>
      <c r="H58" s="587"/>
      <c r="I58" s="587"/>
      <c r="J58" s="587"/>
      <c r="K58" s="587"/>
      <c r="L58" s="587"/>
      <c r="M58" s="587"/>
      <c r="N58" s="587"/>
      <c r="O58" s="587"/>
      <c r="P58" s="587"/>
      <c r="Q58" s="587"/>
      <c r="R58" s="587"/>
      <c r="S58" s="587"/>
      <c r="T58" s="587"/>
      <c r="U58" s="587"/>
      <c r="V58" s="587"/>
      <c r="W58" s="587"/>
    </row>
    <row r="59" spans="1:23" s="592" customFormat="1" ht="21" customHeight="1" x14ac:dyDescent="0.6">
      <c r="A59" s="592" t="s">
        <v>1640</v>
      </c>
      <c r="B59" s="587"/>
      <c r="C59" s="587"/>
      <c r="D59" s="587"/>
      <c r="E59" s="587"/>
      <c r="F59" s="587"/>
      <c r="G59" s="587"/>
      <c r="H59" s="587"/>
      <c r="I59" s="587"/>
      <c r="J59" s="587"/>
      <c r="K59" s="587"/>
      <c r="L59" s="587"/>
      <c r="M59" s="587"/>
      <c r="N59" s="587"/>
      <c r="O59" s="587"/>
      <c r="P59" s="587"/>
      <c r="Q59" s="587"/>
      <c r="R59" s="587"/>
      <c r="S59" s="587"/>
      <c r="T59" s="587"/>
      <c r="U59" s="587"/>
      <c r="V59" s="587"/>
      <c r="W59" s="587"/>
    </row>
    <row r="60" spans="1:23" s="592" customFormat="1" ht="21" customHeight="1" x14ac:dyDescent="0.6">
      <c r="A60" s="592" t="s">
        <v>1641</v>
      </c>
      <c r="B60" s="587"/>
      <c r="C60" s="587"/>
      <c r="D60" s="587"/>
      <c r="E60" s="587"/>
      <c r="F60" s="587"/>
      <c r="G60" s="587"/>
      <c r="H60" s="587"/>
      <c r="I60" s="587"/>
      <c r="J60" s="587"/>
      <c r="K60" s="587"/>
      <c r="L60" s="587"/>
      <c r="M60" s="587"/>
      <c r="N60" s="587"/>
      <c r="O60" s="587"/>
      <c r="P60" s="587"/>
      <c r="Q60" s="587"/>
      <c r="R60" s="587"/>
      <c r="S60" s="587"/>
      <c r="T60" s="587"/>
      <c r="U60" s="587"/>
      <c r="V60" s="587"/>
      <c r="W60" s="587"/>
    </row>
    <row r="61" spans="1:23" s="592" customFormat="1" ht="21" customHeight="1" x14ac:dyDescent="0.6">
      <c r="B61" s="587"/>
      <c r="C61" s="587"/>
      <c r="D61" s="587"/>
      <c r="E61" s="587"/>
      <c r="F61" s="587"/>
      <c r="G61" s="587"/>
      <c r="H61" s="587"/>
      <c r="I61" s="587"/>
      <c r="J61" s="587"/>
      <c r="K61" s="587"/>
      <c r="L61" s="587"/>
      <c r="M61" s="587"/>
      <c r="N61" s="587"/>
      <c r="O61" s="587"/>
      <c r="P61" s="587"/>
      <c r="Q61" s="587"/>
      <c r="R61" s="587"/>
      <c r="S61" s="587"/>
      <c r="T61" s="587"/>
      <c r="U61" s="587"/>
      <c r="V61" s="587"/>
      <c r="W61" s="587"/>
    </row>
    <row r="62" spans="1:23" s="592" customFormat="1" ht="21" customHeight="1" x14ac:dyDescent="0.6">
      <c r="B62" s="587"/>
      <c r="C62" s="587"/>
      <c r="D62" s="587"/>
      <c r="E62" s="587"/>
      <c r="F62" s="587"/>
      <c r="G62" s="587"/>
      <c r="H62" s="587"/>
      <c r="I62" s="587"/>
      <c r="J62" s="587"/>
      <c r="K62" s="587"/>
      <c r="L62" s="587"/>
      <c r="M62" s="587"/>
      <c r="N62" s="587"/>
      <c r="O62" s="587"/>
      <c r="P62" s="587"/>
      <c r="Q62" s="587"/>
      <c r="R62" s="587"/>
      <c r="S62" s="587"/>
      <c r="T62" s="587"/>
      <c r="U62" s="587"/>
      <c r="V62" s="587"/>
      <c r="W62" s="587"/>
    </row>
    <row r="63" spans="1:23" s="503" customFormat="1" ht="21" customHeight="1" x14ac:dyDescent="0.6">
      <c r="A63" s="602"/>
      <c r="B63" s="602"/>
      <c r="C63" s="602"/>
      <c r="D63" s="602"/>
      <c r="E63" s="603"/>
      <c r="F63" s="340"/>
      <c r="G63" s="340"/>
      <c r="H63" s="340"/>
      <c r="I63" s="340"/>
      <c r="J63" s="594"/>
      <c r="K63" s="594"/>
      <c r="L63" s="594"/>
      <c r="M63" s="594"/>
      <c r="N63" s="594"/>
    </row>
    <row r="64" spans="1:23" s="503" customFormat="1" ht="21" customHeight="1" x14ac:dyDescent="0.6">
      <c r="A64" s="602"/>
      <c r="B64" s="602"/>
      <c r="C64" s="602"/>
      <c r="D64" s="602"/>
      <c r="E64" s="603"/>
      <c r="F64" s="340"/>
      <c r="G64" s="340"/>
      <c r="H64" s="340"/>
      <c r="I64" s="340"/>
      <c r="J64" s="594"/>
      <c r="K64" s="594"/>
      <c r="L64" s="594"/>
      <c r="M64" s="594"/>
      <c r="N64" s="594"/>
    </row>
    <row r="65" spans="1:14" s="503" customFormat="1" ht="21" customHeight="1" x14ac:dyDescent="0.6">
      <c r="A65" s="602"/>
      <c r="B65" s="602"/>
      <c r="C65" s="602"/>
      <c r="D65" s="602"/>
      <c r="E65" s="603"/>
      <c r="F65" s="340"/>
      <c r="G65" s="340"/>
      <c r="H65" s="340"/>
      <c r="I65" s="340"/>
      <c r="J65" s="594"/>
      <c r="K65" s="594"/>
      <c r="L65" s="594"/>
      <c r="M65" s="594"/>
      <c r="N65" s="594"/>
    </row>
    <row r="66" spans="1:14" s="503" customFormat="1" ht="21" customHeight="1" x14ac:dyDescent="0.6">
      <c r="A66" s="602"/>
      <c r="B66" s="602"/>
      <c r="C66" s="602"/>
      <c r="D66" s="602"/>
      <c r="E66" s="603"/>
      <c r="F66" s="340"/>
      <c r="G66" s="340"/>
      <c r="H66" s="340"/>
      <c r="I66" s="340"/>
      <c r="J66" s="594"/>
      <c r="K66" s="594"/>
      <c r="L66" s="594"/>
      <c r="M66" s="594"/>
      <c r="N66" s="594"/>
    </row>
    <row r="67" spans="1:14" s="503" customFormat="1" ht="21" customHeight="1" x14ac:dyDescent="0.6">
      <c r="A67" s="602"/>
      <c r="B67" s="602"/>
      <c r="C67" s="602"/>
      <c r="D67" s="602"/>
      <c r="E67" s="603"/>
      <c r="F67" s="340"/>
      <c r="G67" s="340"/>
      <c r="H67" s="340"/>
      <c r="I67" s="340"/>
      <c r="J67" s="594"/>
      <c r="K67" s="594"/>
      <c r="L67" s="594"/>
      <c r="M67" s="594"/>
      <c r="N67" s="594"/>
    </row>
    <row r="68" spans="1:14" s="503" customFormat="1" ht="21" customHeight="1" x14ac:dyDescent="0.6">
      <c r="A68" s="602"/>
      <c r="B68" s="602"/>
      <c r="C68" s="602"/>
      <c r="D68" s="602"/>
      <c r="E68" s="603"/>
      <c r="F68" s="340"/>
      <c r="G68" s="340"/>
      <c r="H68" s="340"/>
      <c r="I68" s="340"/>
      <c r="J68" s="594"/>
      <c r="K68" s="594"/>
      <c r="L68" s="594"/>
      <c r="M68" s="594"/>
      <c r="N68" s="594"/>
    </row>
    <row r="69" spans="1:14" s="503" customFormat="1" ht="21" customHeight="1" x14ac:dyDescent="0.6">
      <c r="A69" s="602"/>
      <c r="B69" s="602"/>
      <c r="C69" s="602"/>
      <c r="D69" s="602"/>
      <c r="E69" s="603"/>
      <c r="F69" s="340"/>
      <c r="G69" s="340"/>
      <c r="H69" s="340"/>
      <c r="I69" s="340"/>
      <c r="J69" s="594"/>
      <c r="K69" s="594"/>
      <c r="L69" s="594"/>
      <c r="M69" s="594"/>
      <c r="N69" s="594"/>
    </row>
    <row r="70" spans="1:14" s="503" customFormat="1" ht="21" customHeight="1" x14ac:dyDescent="0.6">
      <c r="A70" s="602"/>
      <c r="B70" s="602"/>
      <c r="C70" s="602"/>
      <c r="D70" s="602"/>
      <c r="E70" s="603"/>
      <c r="F70" s="340"/>
      <c r="G70" s="340"/>
      <c r="H70" s="340"/>
      <c r="I70" s="340"/>
      <c r="J70" s="594"/>
      <c r="K70" s="594"/>
      <c r="L70" s="594"/>
      <c r="M70" s="594"/>
      <c r="N70" s="594"/>
    </row>
    <row r="71" spans="1:14" s="503" customFormat="1" ht="21" customHeight="1" x14ac:dyDescent="0.6">
      <c r="A71" s="602"/>
      <c r="B71" s="602"/>
      <c r="C71" s="602"/>
      <c r="D71" s="602"/>
      <c r="E71" s="603"/>
      <c r="F71" s="340"/>
      <c r="G71" s="340"/>
      <c r="H71" s="340"/>
      <c r="I71" s="340"/>
      <c r="J71" s="594"/>
      <c r="K71" s="594"/>
      <c r="L71" s="594"/>
      <c r="M71" s="594"/>
      <c r="N71" s="594"/>
    </row>
    <row r="72" spans="1:14" s="503" customFormat="1" ht="21" customHeight="1" x14ac:dyDescent="0.6">
      <c r="A72" s="602"/>
      <c r="B72" s="602"/>
      <c r="C72" s="602"/>
      <c r="D72" s="602"/>
      <c r="E72" s="603"/>
      <c r="F72" s="340"/>
      <c r="G72" s="340"/>
      <c r="H72" s="340"/>
      <c r="I72" s="340"/>
      <c r="J72" s="594"/>
      <c r="K72" s="594"/>
      <c r="L72" s="594"/>
      <c r="M72" s="594"/>
      <c r="N72" s="594"/>
    </row>
    <row r="73" spans="1:14" s="503" customFormat="1" ht="21" customHeight="1" x14ac:dyDescent="0.6">
      <c r="A73" s="602"/>
      <c r="B73" s="602"/>
      <c r="C73" s="602"/>
      <c r="D73" s="602"/>
      <c r="E73" s="603"/>
      <c r="F73" s="340"/>
      <c r="G73" s="340"/>
      <c r="H73" s="340"/>
      <c r="I73" s="340"/>
      <c r="J73" s="594"/>
      <c r="K73" s="594"/>
      <c r="L73" s="594"/>
      <c r="M73" s="594"/>
      <c r="N73" s="594"/>
    </row>
    <row r="74" spans="1:14" s="503" customFormat="1" ht="21" customHeight="1" x14ac:dyDescent="0.6">
      <c r="A74" s="602"/>
      <c r="B74" s="602"/>
      <c r="C74" s="602"/>
      <c r="D74" s="602"/>
      <c r="E74" s="603"/>
      <c r="F74" s="340"/>
      <c r="G74" s="340"/>
      <c r="H74" s="340"/>
      <c r="I74" s="340"/>
      <c r="J74" s="594"/>
      <c r="K74" s="594"/>
      <c r="L74" s="594"/>
      <c r="M74" s="594"/>
      <c r="N74" s="594"/>
    </row>
    <row r="75" spans="1:14" s="503" customFormat="1" ht="21" customHeight="1" x14ac:dyDescent="0.6">
      <c r="A75" s="602"/>
      <c r="B75" s="602"/>
      <c r="C75" s="602"/>
      <c r="D75" s="602"/>
      <c r="E75" s="603"/>
      <c r="F75" s="340"/>
      <c r="G75" s="340"/>
      <c r="H75" s="340"/>
      <c r="I75" s="340"/>
      <c r="J75" s="594"/>
      <c r="K75" s="594"/>
      <c r="L75" s="594"/>
      <c r="M75" s="594"/>
      <c r="N75" s="594"/>
    </row>
    <row r="76" spans="1:14" s="503" customFormat="1" ht="21" customHeight="1" x14ac:dyDescent="0.6">
      <c r="A76" s="602"/>
      <c r="B76" s="602"/>
      <c r="C76" s="602"/>
      <c r="D76" s="602"/>
      <c r="E76" s="603"/>
      <c r="F76" s="340"/>
      <c r="G76" s="340"/>
      <c r="H76" s="340"/>
      <c r="I76" s="340"/>
      <c r="J76" s="594"/>
      <c r="K76" s="594"/>
      <c r="L76" s="594"/>
      <c r="M76" s="594"/>
      <c r="N76" s="594"/>
    </row>
    <row r="77" spans="1:14" s="503" customFormat="1" ht="21" customHeight="1" x14ac:dyDescent="0.6">
      <c r="A77" s="602"/>
      <c r="B77" s="602"/>
      <c r="C77" s="602"/>
      <c r="D77" s="602"/>
      <c r="E77" s="603"/>
      <c r="F77" s="340"/>
      <c r="G77" s="340"/>
      <c r="H77" s="340"/>
      <c r="I77" s="340"/>
      <c r="J77" s="594"/>
      <c r="K77" s="594"/>
      <c r="L77" s="594"/>
      <c r="M77" s="594"/>
      <c r="N77" s="594"/>
    </row>
    <row r="78" spans="1:14" s="503" customFormat="1" ht="21" customHeight="1" x14ac:dyDescent="0.6">
      <c r="A78" s="602"/>
      <c r="B78" s="602"/>
      <c r="C78" s="602"/>
      <c r="D78" s="602"/>
      <c r="E78" s="603"/>
      <c r="F78" s="340"/>
      <c r="G78" s="340"/>
      <c r="H78" s="340"/>
      <c r="I78" s="340"/>
      <c r="J78" s="594"/>
      <c r="K78" s="594"/>
      <c r="L78" s="594"/>
      <c r="M78" s="594"/>
      <c r="N78" s="594"/>
    </row>
    <row r="79" spans="1:14" s="503" customFormat="1" ht="21" customHeight="1" x14ac:dyDescent="0.6">
      <c r="A79" s="602"/>
      <c r="B79" s="602"/>
      <c r="C79" s="602"/>
      <c r="D79" s="602"/>
      <c r="E79" s="603"/>
      <c r="F79" s="340"/>
      <c r="G79" s="340"/>
      <c r="H79" s="340"/>
      <c r="I79" s="340"/>
      <c r="J79" s="594"/>
      <c r="K79" s="594"/>
      <c r="L79" s="594"/>
      <c r="M79" s="594"/>
      <c r="N79" s="594"/>
    </row>
    <row r="80" spans="1:14" s="503" customFormat="1" ht="21" customHeight="1" x14ac:dyDescent="0.6">
      <c r="A80" s="602"/>
      <c r="B80" s="602"/>
      <c r="C80" s="602"/>
      <c r="D80" s="602"/>
      <c r="E80" s="603"/>
      <c r="F80" s="340"/>
      <c r="G80" s="340"/>
      <c r="H80" s="340"/>
      <c r="I80" s="340"/>
      <c r="J80" s="594"/>
      <c r="K80" s="594"/>
      <c r="L80" s="594"/>
      <c r="M80" s="594"/>
      <c r="N80" s="594"/>
    </row>
    <row r="81" spans="1:14" s="503" customFormat="1" ht="21" customHeight="1" x14ac:dyDescent="0.6">
      <c r="A81" s="602"/>
      <c r="B81" s="602"/>
      <c r="C81" s="602"/>
      <c r="D81" s="602"/>
      <c r="E81" s="603"/>
      <c r="F81" s="340"/>
      <c r="G81" s="340"/>
      <c r="H81" s="340"/>
      <c r="I81" s="340"/>
      <c r="J81" s="594"/>
      <c r="K81" s="594"/>
      <c r="L81" s="594"/>
      <c r="M81" s="594"/>
      <c r="N81" s="594"/>
    </row>
    <row r="82" spans="1:14" s="503" customFormat="1" ht="21" customHeight="1" x14ac:dyDescent="0.6">
      <c r="A82" s="602"/>
      <c r="B82" s="602"/>
      <c r="C82" s="602"/>
      <c r="D82" s="602"/>
      <c r="E82" s="603"/>
      <c r="F82" s="340"/>
      <c r="G82" s="340"/>
      <c r="H82" s="340"/>
      <c r="I82" s="340"/>
      <c r="J82" s="594"/>
      <c r="K82" s="594"/>
      <c r="L82" s="594"/>
      <c r="M82" s="594"/>
      <c r="N82" s="594"/>
    </row>
    <row r="83" spans="1:14" s="503" customFormat="1" ht="21" customHeight="1" x14ac:dyDescent="0.6">
      <c r="A83" s="602"/>
      <c r="B83" s="602"/>
      <c r="C83" s="602"/>
      <c r="D83" s="602"/>
      <c r="E83" s="603"/>
      <c r="F83" s="340"/>
      <c r="G83" s="340"/>
      <c r="H83" s="340"/>
      <c r="I83" s="340"/>
      <c r="J83" s="594"/>
      <c r="K83" s="594"/>
      <c r="L83" s="594"/>
      <c r="M83" s="594"/>
      <c r="N83" s="594"/>
    </row>
    <row r="84" spans="1:14" s="503" customFormat="1" ht="21" customHeight="1" x14ac:dyDescent="0.6">
      <c r="A84" s="602"/>
      <c r="B84" s="602"/>
      <c r="C84" s="602"/>
      <c r="D84" s="602"/>
      <c r="E84" s="603"/>
      <c r="F84" s="340"/>
      <c r="G84" s="340"/>
      <c r="H84" s="340"/>
      <c r="I84" s="340"/>
      <c r="J84" s="594"/>
      <c r="K84" s="594"/>
      <c r="L84" s="594"/>
      <c r="M84" s="594"/>
      <c r="N84" s="594"/>
    </row>
    <row r="85" spans="1:14" s="503" customFormat="1" ht="21" customHeight="1" x14ac:dyDescent="0.6">
      <c r="A85" s="602"/>
      <c r="B85" s="602"/>
      <c r="C85" s="602"/>
      <c r="D85" s="602"/>
      <c r="E85" s="603"/>
      <c r="F85" s="340"/>
      <c r="G85" s="340"/>
      <c r="H85" s="340"/>
      <c r="I85" s="340"/>
      <c r="J85" s="594"/>
      <c r="K85" s="594"/>
      <c r="L85" s="594"/>
      <c r="M85" s="594"/>
      <c r="N85" s="594"/>
    </row>
    <row r="86" spans="1:14" s="503" customFormat="1" ht="21" customHeight="1" x14ac:dyDescent="0.6">
      <c r="A86" s="602"/>
      <c r="B86" s="602"/>
      <c r="C86" s="602"/>
      <c r="D86" s="602"/>
      <c r="E86" s="603"/>
      <c r="F86" s="340"/>
      <c r="G86" s="340"/>
      <c r="H86" s="340"/>
      <c r="I86" s="340"/>
      <c r="J86" s="594"/>
      <c r="K86" s="594"/>
      <c r="L86" s="594"/>
      <c r="M86" s="594"/>
      <c r="N86" s="594"/>
    </row>
    <row r="87" spans="1:14" s="503" customFormat="1" ht="21" customHeight="1" x14ac:dyDescent="0.6">
      <c r="A87" s="602"/>
      <c r="B87" s="602"/>
      <c r="C87" s="602"/>
      <c r="D87" s="602"/>
      <c r="E87" s="603"/>
      <c r="F87" s="340"/>
      <c r="G87" s="340"/>
      <c r="H87" s="340"/>
      <c r="I87" s="340"/>
      <c r="J87" s="594"/>
      <c r="K87" s="594"/>
      <c r="L87" s="594"/>
      <c r="M87" s="594"/>
      <c r="N87" s="594"/>
    </row>
    <row r="88" spans="1:14" s="503" customFormat="1" ht="21" customHeight="1" x14ac:dyDescent="0.6">
      <c r="A88" s="602"/>
      <c r="B88" s="602"/>
      <c r="C88" s="602"/>
      <c r="D88" s="602"/>
      <c r="E88" s="603"/>
      <c r="F88" s="340"/>
      <c r="G88" s="340"/>
      <c r="H88" s="340"/>
      <c r="I88" s="340"/>
      <c r="J88" s="594"/>
      <c r="K88" s="594"/>
      <c r="L88" s="594"/>
      <c r="M88" s="594"/>
      <c r="N88" s="594"/>
    </row>
    <row r="89" spans="1:14" s="503" customFormat="1" ht="21" customHeight="1" x14ac:dyDescent="0.6">
      <c r="A89" s="602"/>
      <c r="B89" s="602"/>
      <c r="C89" s="602"/>
      <c r="D89" s="602"/>
      <c r="E89" s="603"/>
      <c r="F89" s="340"/>
      <c r="G89" s="340"/>
      <c r="H89" s="340"/>
      <c r="I89" s="340"/>
      <c r="J89" s="594"/>
      <c r="K89" s="594"/>
      <c r="L89" s="594"/>
      <c r="M89" s="594"/>
      <c r="N89" s="594"/>
    </row>
    <row r="90" spans="1:14" s="503" customFormat="1" ht="21" customHeight="1" x14ac:dyDescent="0.6">
      <c r="A90" s="602"/>
      <c r="B90" s="602"/>
      <c r="C90" s="602"/>
      <c r="D90" s="602"/>
      <c r="E90" s="603"/>
      <c r="F90" s="340"/>
      <c r="G90" s="340"/>
      <c r="H90" s="340"/>
      <c r="I90" s="340"/>
      <c r="J90" s="594"/>
      <c r="K90" s="594"/>
      <c r="L90" s="594"/>
      <c r="M90" s="594"/>
      <c r="N90" s="594"/>
    </row>
    <row r="91" spans="1:14" s="503" customFormat="1" ht="21" customHeight="1" x14ac:dyDescent="0.6">
      <c r="A91" s="602"/>
      <c r="B91" s="602"/>
      <c r="C91" s="602"/>
      <c r="D91" s="602"/>
      <c r="E91" s="603"/>
      <c r="F91" s="340"/>
      <c r="G91" s="340"/>
      <c r="H91" s="340"/>
      <c r="I91" s="340"/>
      <c r="J91" s="594"/>
      <c r="K91" s="594"/>
      <c r="L91" s="594"/>
      <c r="M91" s="594"/>
      <c r="N91" s="594"/>
    </row>
    <row r="92" spans="1:14" s="503" customFormat="1" ht="21" customHeight="1" x14ac:dyDescent="0.6">
      <c r="A92" s="602"/>
      <c r="B92" s="602"/>
      <c r="C92" s="602"/>
      <c r="D92" s="602"/>
      <c r="E92" s="603"/>
      <c r="F92" s="340"/>
      <c r="G92" s="340"/>
      <c r="H92" s="340"/>
      <c r="I92" s="340"/>
      <c r="J92" s="594"/>
      <c r="K92" s="594"/>
      <c r="L92" s="594"/>
      <c r="M92" s="594"/>
      <c r="N92" s="594"/>
    </row>
    <row r="93" spans="1:14" s="503" customFormat="1" ht="21" customHeight="1" x14ac:dyDescent="0.6">
      <c r="A93" s="602"/>
      <c r="B93" s="602"/>
      <c r="C93" s="602"/>
      <c r="D93" s="602"/>
      <c r="E93" s="603"/>
      <c r="F93" s="340"/>
      <c r="G93" s="340"/>
      <c r="H93" s="340"/>
      <c r="I93" s="340"/>
      <c r="J93" s="594"/>
      <c r="K93" s="594"/>
      <c r="L93" s="594"/>
      <c r="M93" s="594"/>
      <c r="N93" s="594"/>
    </row>
    <row r="94" spans="1:14" s="503" customFormat="1" ht="21" customHeight="1" x14ac:dyDescent="0.6">
      <c r="A94" s="602"/>
      <c r="B94" s="602"/>
      <c r="C94" s="602"/>
      <c r="D94" s="602"/>
      <c r="E94" s="603"/>
      <c r="F94" s="340"/>
      <c r="G94" s="340"/>
      <c r="H94" s="340"/>
      <c r="I94" s="340"/>
      <c r="J94" s="594"/>
      <c r="K94" s="594"/>
      <c r="L94" s="594"/>
      <c r="M94" s="594"/>
      <c r="N94" s="594"/>
    </row>
    <row r="95" spans="1:14" s="503" customFormat="1" ht="21" customHeight="1" x14ac:dyDescent="0.6">
      <c r="A95" s="602"/>
      <c r="B95" s="602"/>
      <c r="C95" s="602"/>
      <c r="D95" s="602"/>
      <c r="E95" s="603"/>
      <c r="F95" s="340"/>
      <c r="G95" s="340"/>
      <c r="H95" s="340"/>
      <c r="I95" s="340"/>
      <c r="J95" s="594"/>
      <c r="K95" s="594"/>
      <c r="L95" s="594"/>
      <c r="M95" s="594"/>
      <c r="N95" s="594"/>
    </row>
    <row r="96" spans="1:14" s="503" customFormat="1" ht="21" customHeight="1" x14ac:dyDescent="0.6">
      <c r="A96" s="602"/>
      <c r="B96" s="602"/>
      <c r="C96" s="602"/>
      <c r="D96" s="602"/>
      <c r="E96" s="603"/>
      <c r="F96" s="340"/>
      <c r="G96" s="340"/>
      <c r="H96" s="340"/>
      <c r="I96" s="340"/>
      <c r="J96" s="594"/>
      <c r="K96" s="594"/>
      <c r="L96" s="594"/>
      <c r="M96" s="594"/>
      <c r="N96" s="594"/>
    </row>
    <row r="97" spans="1:14" s="503" customFormat="1" ht="21" customHeight="1" x14ac:dyDescent="0.6">
      <c r="A97" s="602"/>
      <c r="B97" s="602"/>
      <c r="C97" s="602"/>
      <c r="D97" s="602"/>
      <c r="E97" s="603"/>
      <c r="F97" s="340"/>
      <c r="G97" s="340"/>
      <c r="H97" s="340"/>
      <c r="I97" s="340"/>
      <c r="J97" s="594"/>
      <c r="K97" s="594"/>
      <c r="L97" s="594"/>
      <c r="M97" s="594"/>
      <c r="N97" s="594"/>
    </row>
    <row r="98" spans="1:14" s="503" customFormat="1" ht="21" customHeight="1" x14ac:dyDescent="0.6">
      <c r="A98" s="602"/>
      <c r="B98" s="602"/>
      <c r="C98" s="602"/>
      <c r="D98" s="602"/>
      <c r="E98" s="603"/>
      <c r="F98" s="340"/>
      <c r="G98" s="340"/>
      <c r="H98" s="340"/>
      <c r="I98" s="340"/>
      <c r="J98" s="594"/>
      <c r="K98" s="594"/>
      <c r="L98" s="594"/>
      <c r="M98" s="594"/>
      <c r="N98" s="594"/>
    </row>
    <row r="99" spans="1:14" s="503" customFormat="1" ht="21" customHeight="1" x14ac:dyDescent="0.6">
      <c r="A99" s="602"/>
      <c r="B99" s="602"/>
      <c r="C99" s="602"/>
      <c r="D99" s="602"/>
      <c r="E99" s="603"/>
      <c r="F99" s="340"/>
      <c r="G99" s="340"/>
      <c r="H99" s="340"/>
      <c r="I99" s="340"/>
      <c r="J99" s="594"/>
      <c r="K99" s="594"/>
      <c r="L99" s="594"/>
      <c r="M99" s="594"/>
      <c r="N99" s="594"/>
    </row>
    <row r="100" spans="1:14" s="503" customFormat="1" ht="21" customHeight="1" x14ac:dyDescent="0.6">
      <c r="A100" s="602"/>
      <c r="B100" s="602"/>
      <c r="C100" s="602"/>
      <c r="D100" s="602"/>
      <c r="E100" s="603"/>
      <c r="F100" s="340"/>
      <c r="G100" s="340"/>
      <c r="H100" s="340"/>
      <c r="I100" s="340"/>
      <c r="J100" s="594"/>
      <c r="K100" s="594"/>
      <c r="L100" s="594"/>
      <c r="M100" s="594"/>
      <c r="N100" s="594"/>
    </row>
    <row r="101" spans="1:14" s="503" customFormat="1" ht="21" customHeight="1" x14ac:dyDescent="0.6">
      <c r="A101" s="602"/>
      <c r="B101" s="602"/>
      <c r="C101" s="602"/>
      <c r="D101" s="602"/>
      <c r="E101" s="603"/>
      <c r="F101" s="340"/>
      <c r="G101" s="340"/>
      <c r="H101" s="340"/>
      <c r="I101" s="340"/>
      <c r="J101" s="594"/>
      <c r="K101" s="594"/>
      <c r="L101" s="594"/>
      <c r="M101" s="594"/>
      <c r="N101" s="594"/>
    </row>
    <row r="102" spans="1:14" s="503" customFormat="1" ht="21" customHeight="1" x14ac:dyDescent="0.6">
      <c r="A102" s="602"/>
      <c r="B102" s="602"/>
      <c r="C102" s="602"/>
      <c r="D102" s="602"/>
      <c r="E102" s="603"/>
      <c r="F102" s="340"/>
      <c r="G102" s="340"/>
      <c r="H102" s="340"/>
      <c r="I102" s="340"/>
      <c r="J102" s="594"/>
      <c r="K102" s="594"/>
      <c r="L102" s="594"/>
      <c r="M102" s="594"/>
      <c r="N102" s="594"/>
    </row>
    <row r="103" spans="1:14" s="503" customFormat="1" ht="21" customHeight="1" x14ac:dyDescent="0.6">
      <c r="A103" s="602"/>
      <c r="B103" s="602"/>
      <c r="C103" s="602"/>
      <c r="D103" s="602"/>
      <c r="E103" s="603"/>
      <c r="F103" s="340"/>
      <c r="G103" s="340"/>
      <c r="H103" s="340"/>
      <c r="I103" s="340"/>
      <c r="J103" s="594"/>
      <c r="K103" s="594"/>
      <c r="L103" s="594"/>
      <c r="M103" s="594"/>
      <c r="N103" s="594"/>
    </row>
    <row r="104" spans="1:14" s="503" customFormat="1" ht="21" customHeight="1" x14ac:dyDescent="0.6">
      <c r="A104" s="602"/>
      <c r="B104" s="602"/>
      <c r="C104" s="602"/>
      <c r="D104" s="602"/>
      <c r="E104" s="603"/>
      <c r="F104" s="340"/>
      <c r="G104" s="340"/>
      <c r="H104" s="340"/>
      <c r="I104" s="340"/>
      <c r="J104" s="594"/>
      <c r="K104" s="594"/>
      <c r="L104" s="594"/>
      <c r="M104" s="594"/>
      <c r="N104" s="594"/>
    </row>
    <row r="105" spans="1:14" s="503" customFormat="1" ht="21" customHeight="1" x14ac:dyDescent="0.6">
      <c r="A105" s="602"/>
      <c r="B105" s="602"/>
      <c r="C105" s="602"/>
      <c r="D105" s="602"/>
      <c r="E105" s="603"/>
      <c r="F105" s="340"/>
      <c r="G105" s="340"/>
      <c r="H105" s="340"/>
      <c r="I105" s="340"/>
      <c r="J105" s="594"/>
      <c r="K105" s="594"/>
      <c r="L105" s="594"/>
      <c r="M105" s="594"/>
      <c r="N105" s="594"/>
    </row>
    <row r="106" spans="1:14" s="503" customFormat="1" ht="21" customHeight="1" x14ac:dyDescent="0.6">
      <c r="A106" s="602"/>
      <c r="B106" s="602"/>
      <c r="C106" s="602"/>
      <c r="D106" s="602"/>
      <c r="E106" s="603"/>
      <c r="F106" s="340"/>
      <c r="G106" s="340"/>
      <c r="H106" s="340"/>
      <c r="I106" s="340"/>
      <c r="J106" s="594"/>
      <c r="K106" s="594"/>
      <c r="L106" s="594"/>
      <c r="M106" s="594"/>
      <c r="N106" s="594"/>
    </row>
    <row r="107" spans="1:14" s="503" customFormat="1" ht="21" customHeight="1" x14ac:dyDescent="0.6">
      <c r="A107" s="602"/>
      <c r="B107" s="602"/>
      <c r="C107" s="602"/>
      <c r="D107" s="602"/>
      <c r="E107" s="603"/>
      <c r="F107" s="340"/>
      <c r="G107" s="340"/>
      <c r="H107" s="340"/>
      <c r="I107" s="340"/>
      <c r="J107" s="594"/>
      <c r="K107" s="594"/>
      <c r="L107" s="594"/>
      <c r="M107" s="594"/>
      <c r="N107" s="594"/>
    </row>
    <row r="108" spans="1:14" s="503" customFormat="1" ht="21" customHeight="1" x14ac:dyDescent="0.6">
      <c r="A108" s="602"/>
      <c r="B108" s="602"/>
      <c r="C108" s="602"/>
      <c r="D108" s="602"/>
      <c r="E108" s="603"/>
      <c r="F108" s="340"/>
      <c r="G108" s="340"/>
      <c r="H108" s="340"/>
      <c r="I108" s="340"/>
      <c r="J108" s="594"/>
      <c r="K108" s="594"/>
      <c r="L108" s="594"/>
      <c r="M108" s="594"/>
      <c r="N108" s="594"/>
    </row>
    <row r="109" spans="1:14" s="503" customFormat="1" ht="21" customHeight="1" x14ac:dyDescent="0.6">
      <c r="A109" s="602"/>
      <c r="B109" s="602"/>
      <c r="C109" s="602"/>
      <c r="D109" s="602"/>
      <c r="E109" s="603"/>
      <c r="F109" s="340"/>
      <c r="G109" s="340"/>
      <c r="H109" s="340"/>
      <c r="I109" s="340"/>
      <c r="J109" s="594"/>
      <c r="K109" s="594"/>
      <c r="L109" s="594"/>
      <c r="M109" s="594"/>
      <c r="N109" s="594"/>
    </row>
    <row r="110" spans="1:14" s="503" customFormat="1" ht="21" customHeight="1" x14ac:dyDescent="0.6">
      <c r="A110" s="602"/>
      <c r="B110" s="602"/>
      <c r="C110" s="602"/>
      <c r="D110" s="602"/>
      <c r="E110" s="603"/>
      <c r="F110" s="340"/>
      <c r="G110" s="340"/>
      <c r="H110" s="340"/>
      <c r="I110" s="340"/>
      <c r="J110" s="594"/>
      <c r="K110" s="594"/>
      <c r="L110" s="594"/>
      <c r="M110" s="594"/>
      <c r="N110" s="594"/>
    </row>
    <row r="111" spans="1:14" s="503" customFormat="1" ht="21" customHeight="1" x14ac:dyDescent="0.6">
      <c r="A111" s="602"/>
      <c r="B111" s="602"/>
      <c r="C111" s="602"/>
      <c r="D111" s="602"/>
      <c r="E111" s="603"/>
      <c r="F111" s="340"/>
      <c r="G111" s="340"/>
      <c r="H111" s="340"/>
      <c r="I111" s="340"/>
      <c r="J111" s="594"/>
      <c r="K111" s="594"/>
      <c r="L111" s="594"/>
      <c r="M111" s="594"/>
      <c r="N111" s="594"/>
    </row>
    <row r="112" spans="1:14" s="503" customFormat="1" ht="21" customHeight="1" x14ac:dyDescent="0.6">
      <c r="A112" s="602"/>
      <c r="B112" s="602"/>
      <c r="C112" s="602"/>
      <c r="D112" s="602"/>
      <c r="E112" s="603"/>
      <c r="F112" s="340"/>
      <c r="G112" s="340"/>
      <c r="H112" s="340"/>
      <c r="I112" s="340"/>
      <c r="J112" s="594"/>
      <c r="K112" s="594"/>
      <c r="L112" s="594"/>
      <c r="M112" s="594"/>
      <c r="N112" s="594"/>
    </row>
    <row r="113" spans="1:14" s="503" customFormat="1" ht="21" customHeight="1" x14ac:dyDescent="0.6">
      <c r="A113" s="602"/>
      <c r="B113" s="602"/>
      <c r="C113" s="602"/>
      <c r="D113" s="602"/>
      <c r="E113" s="603"/>
      <c r="F113" s="340"/>
      <c r="G113" s="340"/>
      <c r="H113" s="340"/>
      <c r="I113" s="340"/>
      <c r="J113" s="594"/>
      <c r="K113" s="594"/>
      <c r="L113" s="594"/>
      <c r="M113" s="594"/>
      <c r="N113" s="594"/>
    </row>
    <row r="114" spans="1:14" s="503" customFormat="1" ht="21" customHeight="1" x14ac:dyDescent="0.6">
      <c r="A114" s="602"/>
      <c r="B114" s="602"/>
      <c r="C114" s="602"/>
      <c r="D114" s="602"/>
      <c r="E114" s="603"/>
      <c r="F114" s="340"/>
      <c r="G114" s="340"/>
      <c r="H114" s="340"/>
      <c r="I114" s="340"/>
      <c r="J114" s="594"/>
      <c r="K114" s="594"/>
      <c r="L114" s="594"/>
      <c r="M114" s="594"/>
      <c r="N114" s="594"/>
    </row>
    <row r="115" spans="1:14" s="503" customFormat="1" ht="21" customHeight="1" x14ac:dyDescent="0.6">
      <c r="A115" s="602"/>
      <c r="B115" s="602"/>
      <c r="C115" s="602"/>
      <c r="D115" s="602"/>
      <c r="E115" s="603"/>
      <c r="F115" s="340"/>
      <c r="G115" s="340"/>
      <c r="H115" s="340"/>
      <c r="I115" s="340"/>
      <c r="J115" s="594"/>
      <c r="K115" s="594"/>
      <c r="L115" s="594"/>
      <c r="M115" s="594"/>
      <c r="N115" s="594"/>
    </row>
    <row r="116" spans="1:14" s="503" customFormat="1" ht="21" customHeight="1" x14ac:dyDescent="0.6">
      <c r="A116" s="602"/>
      <c r="B116" s="602"/>
      <c r="C116" s="602"/>
      <c r="D116" s="602"/>
      <c r="E116" s="603"/>
      <c r="F116" s="340"/>
      <c r="G116" s="340"/>
      <c r="H116" s="340"/>
      <c r="I116" s="340"/>
      <c r="J116" s="594"/>
      <c r="K116" s="594"/>
      <c r="L116" s="594"/>
      <c r="M116" s="594"/>
      <c r="N116" s="594"/>
    </row>
    <row r="117" spans="1:14" s="503" customFormat="1" ht="21" customHeight="1" x14ac:dyDescent="0.6">
      <c r="A117" s="602"/>
      <c r="B117" s="602"/>
      <c r="C117" s="602"/>
      <c r="D117" s="602"/>
      <c r="E117" s="603"/>
      <c r="F117" s="340"/>
      <c r="G117" s="340"/>
      <c r="H117" s="340"/>
      <c r="I117" s="340"/>
      <c r="J117" s="594"/>
      <c r="K117" s="594"/>
      <c r="L117" s="594"/>
      <c r="M117" s="594"/>
      <c r="N117" s="594"/>
    </row>
    <row r="118" spans="1:14" s="503" customFormat="1" ht="21" customHeight="1" x14ac:dyDescent="0.6">
      <c r="A118" s="602"/>
      <c r="B118" s="602"/>
      <c r="C118" s="602"/>
      <c r="D118" s="602"/>
      <c r="E118" s="603"/>
      <c r="F118" s="340"/>
      <c r="G118" s="340"/>
      <c r="H118" s="340"/>
      <c r="I118" s="340"/>
      <c r="J118" s="594"/>
      <c r="K118" s="594"/>
      <c r="L118" s="594"/>
      <c r="M118" s="594"/>
      <c r="N118" s="594"/>
    </row>
    <row r="119" spans="1:14" s="503" customFormat="1" ht="21" customHeight="1" x14ac:dyDescent="0.6">
      <c r="A119" s="602"/>
      <c r="B119" s="602"/>
      <c r="C119" s="602"/>
      <c r="D119" s="602"/>
      <c r="E119" s="603"/>
      <c r="F119" s="340"/>
      <c r="G119" s="340"/>
      <c r="H119" s="340"/>
      <c r="I119" s="340"/>
      <c r="J119" s="594"/>
      <c r="K119" s="594"/>
      <c r="L119" s="594"/>
      <c r="M119" s="594"/>
      <c r="N119" s="594"/>
    </row>
    <row r="120" spans="1:14" s="503" customFormat="1" ht="21" customHeight="1" x14ac:dyDescent="0.6">
      <c r="A120" s="602"/>
      <c r="B120" s="602"/>
      <c r="C120" s="602"/>
      <c r="D120" s="602"/>
      <c r="E120" s="603"/>
      <c r="F120" s="340"/>
      <c r="G120" s="340"/>
      <c r="H120" s="340"/>
      <c r="I120" s="340"/>
      <c r="J120" s="594"/>
      <c r="K120" s="594"/>
      <c r="L120" s="594"/>
      <c r="M120" s="594"/>
      <c r="N120" s="594"/>
    </row>
    <row r="121" spans="1:14" s="503" customFormat="1" ht="21" customHeight="1" x14ac:dyDescent="0.6">
      <c r="A121" s="602"/>
      <c r="B121" s="602"/>
      <c r="C121" s="602"/>
      <c r="D121" s="602"/>
      <c r="E121" s="603"/>
      <c r="F121" s="340"/>
      <c r="G121" s="340"/>
      <c r="H121" s="340"/>
      <c r="I121" s="340"/>
      <c r="J121" s="594"/>
      <c r="K121" s="594"/>
      <c r="L121" s="594"/>
      <c r="M121" s="594"/>
      <c r="N121" s="594"/>
    </row>
    <row r="122" spans="1:14" s="503" customFormat="1" ht="21" customHeight="1" x14ac:dyDescent="0.6">
      <c r="A122" s="602"/>
      <c r="B122" s="602"/>
      <c r="C122" s="602"/>
      <c r="D122" s="602"/>
      <c r="E122" s="603"/>
      <c r="F122" s="340"/>
      <c r="G122" s="340"/>
      <c r="H122" s="340"/>
      <c r="I122" s="340"/>
      <c r="J122" s="594"/>
      <c r="K122" s="594"/>
      <c r="L122" s="594"/>
      <c r="M122" s="594"/>
      <c r="N122" s="594"/>
    </row>
    <row r="123" spans="1:14" ht="21" customHeight="1" x14ac:dyDescent="0.25">
      <c r="A123" s="604"/>
      <c r="B123" s="604"/>
      <c r="C123" s="604"/>
      <c r="D123" s="604"/>
      <c r="E123" s="605"/>
      <c r="F123" s="371"/>
      <c r="G123" s="371"/>
      <c r="H123" s="371"/>
      <c r="I123" s="371"/>
      <c r="J123" s="606"/>
      <c r="K123" s="606"/>
      <c r="L123" s="606"/>
      <c r="M123" s="606"/>
      <c r="N123" s="606"/>
    </row>
    <row r="124" spans="1:14" ht="21" customHeight="1" x14ac:dyDescent="0.25">
      <c r="A124" s="604"/>
      <c r="B124" s="604"/>
      <c r="C124" s="604"/>
      <c r="D124" s="604"/>
      <c r="E124" s="605"/>
      <c r="F124" s="371"/>
      <c r="G124" s="371"/>
      <c r="H124" s="371"/>
      <c r="I124" s="371"/>
      <c r="J124" s="606"/>
      <c r="K124" s="606"/>
      <c r="L124" s="606"/>
      <c r="M124" s="606"/>
      <c r="N124" s="606"/>
    </row>
    <row r="125" spans="1:14" ht="21" customHeight="1" x14ac:dyDescent="0.25">
      <c r="A125" s="604"/>
      <c r="B125" s="604"/>
      <c r="C125" s="604"/>
      <c r="D125" s="604"/>
      <c r="E125" s="605"/>
      <c r="F125" s="371"/>
      <c r="G125" s="371"/>
      <c r="H125" s="371"/>
      <c r="I125" s="371"/>
      <c r="J125" s="606"/>
      <c r="K125" s="606"/>
      <c r="L125" s="606"/>
      <c r="M125" s="606"/>
      <c r="N125" s="606"/>
    </row>
    <row r="126" spans="1:14" ht="21" customHeight="1" x14ac:dyDescent="0.25">
      <c r="A126" s="604"/>
      <c r="B126" s="604"/>
      <c r="C126" s="604"/>
      <c r="D126" s="604"/>
      <c r="E126" s="605"/>
      <c r="F126" s="371"/>
      <c r="G126" s="371"/>
      <c r="H126" s="371"/>
      <c r="I126" s="371"/>
      <c r="J126" s="606"/>
      <c r="K126" s="606"/>
      <c r="L126" s="606"/>
      <c r="M126" s="606"/>
      <c r="N126" s="606"/>
    </row>
    <row r="127" spans="1:14" ht="15" x14ac:dyDescent="0.25"/>
    <row r="128" spans="1:14" ht="15" x14ac:dyDescent="0.25"/>
    <row r="129" spans="5:23" ht="15" x14ac:dyDescent="0.25"/>
    <row r="130" spans="5:23" ht="15" x14ac:dyDescent="0.25"/>
    <row r="131" spans="5:23" ht="15" x14ac:dyDescent="0.25"/>
    <row r="132" spans="5:23" ht="15" x14ac:dyDescent="0.25"/>
    <row r="133" spans="5:23" ht="15" x14ac:dyDescent="0.25"/>
    <row r="134" spans="5:23" ht="15" x14ac:dyDescent="0.25"/>
    <row r="135" spans="5:23" ht="15" x14ac:dyDescent="0.25"/>
    <row r="136" spans="5:23" ht="15" x14ac:dyDescent="0.25"/>
    <row r="137" spans="5:23" ht="15" x14ac:dyDescent="0.25"/>
    <row r="138" spans="5:23" ht="15" x14ac:dyDescent="0.25"/>
    <row r="139" spans="5:23" ht="15" x14ac:dyDescent="0.25"/>
    <row r="140" spans="5:23" s="440" customFormat="1" ht="15" x14ac:dyDescent="0.25">
      <c r="E140" s="584"/>
      <c r="G140" s="584"/>
      <c r="H140" s="584"/>
      <c r="I140" s="584"/>
      <c r="K140" s="511"/>
      <c r="L140" s="511"/>
      <c r="M140" s="511"/>
      <c r="N140" s="511"/>
      <c r="O140" s="511"/>
      <c r="P140" s="511"/>
      <c r="Q140" s="511"/>
      <c r="R140" s="511"/>
      <c r="S140" s="511"/>
      <c r="T140" s="511"/>
      <c r="U140" s="511"/>
      <c r="V140" s="511"/>
      <c r="W140" s="511"/>
    </row>
  </sheetData>
  <mergeCells count="5">
    <mergeCell ref="A17:J17"/>
    <mergeCell ref="A9:J9"/>
    <mergeCell ref="A1:J1"/>
    <mergeCell ref="A2:J2"/>
    <mergeCell ref="A3:J3"/>
  </mergeCells>
  <printOptions horizontalCentered="1"/>
  <pageMargins left="0.5" right="0.5" top="0.5" bottom="0.5" header="0" footer="0"/>
  <pageSetup paperSize="9" scale="62" orientation="portrait" r:id="rId1"/>
  <headerFooter>
    <oddFooter>&amp;C&amp;"B Nazanin,Regular"&amp;12&amp;A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tabColor rgb="FF66FF66"/>
    <pageSetUpPr fitToPage="1"/>
  </sheetPr>
  <dimension ref="A1:W167"/>
  <sheetViews>
    <sheetView rightToLeft="1" view="pageBreakPreview" topLeftCell="A43" zoomScaleNormal="70" zoomScaleSheetLayoutView="100" workbookViewId="0">
      <selection activeCell="P63" sqref="P63"/>
    </sheetView>
  </sheetViews>
  <sheetFormatPr defaultColWidth="8.7109375" defaultRowHeight="150" customHeight="1" x14ac:dyDescent="0.25"/>
  <cols>
    <col min="1" max="1" width="35.140625" style="440" customWidth="1"/>
    <col min="2" max="2" width="17.28515625" style="440" customWidth="1"/>
    <col min="3" max="3" width="0.85546875" style="440" customWidth="1"/>
    <col min="4" max="4" width="17.42578125" style="584" customWidth="1"/>
    <col min="5" max="5" width="0.85546875" style="440" customWidth="1"/>
    <col min="6" max="6" width="20" style="584" customWidth="1"/>
    <col min="7" max="7" width="0.7109375" style="584" customWidth="1"/>
    <col min="8" max="8" width="17.7109375" style="584" customWidth="1"/>
    <col min="9" max="9" width="25.5703125" style="440" customWidth="1"/>
    <col min="10" max="16384" width="8.7109375" style="511"/>
  </cols>
  <sheetData>
    <row r="1" spans="1:23" s="538" customFormat="1" ht="19.5" customHeight="1" x14ac:dyDescent="0.25">
      <c r="A1" s="1122" t="str">
        <f>'1'!A1:H1</f>
        <v>شرکت پالایش میعانات گازی آدیش جنوبی (سهامي خاص) - در مرحله قبل از بهره برداری</v>
      </c>
      <c r="B1" s="1122"/>
      <c r="C1" s="1122"/>
      <c r="D1" s="1122"/>
      <c r="E1" s="1122"/>
      <c r="F1" s="1122"/>
      <c r="G1" s="1122"/>
      <c r="H1" s="1122"/>
      <c r="I1" s="1122"/>
      <c r="J1" s="385"/>
    </row>
    <row r="2" spans="1:23" s="538" customFormat="1" ht="19.5" customHeight="1" x14ac:dyDescent="0.25">
      <c r="A2" s="1122" t="str">
        <f>'5'!A2:H2</f>
        <v xml:space="preserve">یادداشت های توضیحی صورت های مالی </v>
      </c>
      <c r="B2" s="1122"/>
      <c r="C2" s="1122"/>
      <c r="D2" s="1122"/>
      <c r="E2" s="1122"/>
      <c r="F2" s="1122"/>
      <c r="G2" s="1122"/>
      <c r="H2" s="1122"/>
      <c r="I2" s="1122"/>
      <c r="J2" s="385"/>
    </row>
    <row r="3" spans="1:23" s="538" customFormat="1" ht="19.5" customHeight="1" x14ac:dyDescent="0.25">
      <c r="A3" s="1122" t="str">
        <f>'5'!A3:H3</f>
        <v>سال مالی منتهی به 29 اسفندماه 1400</v>
      </c>
      <c r="B3" s="1122"/>
      <c r="C3" s="1122"/>
      <c r="D3" s="1122"/>
      <c r="E3" s="1122"/>
      <c r="F3" s="1122"/>
      <c r="G3" s="1122"/>
      <c r="H3" s="1122"/>
      <c r="I3" s="1122"/>
      <c r="J3" s="385"/>
    </row>
    <row r="4" spans="1:23" s="496" customFormat="1" ht="27" customHeight="1" x14ac:dyDescent="0.7">
      <c r="A4" s="585" t="s">
        <v>1873</v>
      </c>
      <c r="B4" s="586"/>
      <c r="C4" s="586"/>
      <c r="D4" s="586"/>
      <c r="E4" s="586"/>
      <c r="F4" s="586"/>
      <c r="G4" s="586"/>
      <c r="H4" s="586"/>
      <c r="I4" s="586"/>
      <c r="J4" s="586"/>
      <c r="K4" s="586"/>
      <c r="L4" s="586"/>
      <c r="M4" s="586"/>
      <c r="N4" s="586"/>
      <c r="O4" s="586"/>
      <c r="P4" s="586"/>
      <c r="Q4" s="586"/>
      <c r="R4" s="586"/>
      <c r="S4" s="586"/>
      <c r="T4" s="586"/>
      <c r="U4" s="586"/>
      <c r="V4" s="586"/>
      <c r="W4" s="586"/>
    </row>
    <row r="5" spans="1:23" s="503" customFormat="1" ht="22.5" customHeight="1" x14ac:dyDescent="0.7">
      <c r="A5" s="587" t="s">
        <v>1657</v>
      </c>
      <c r="B5" s="588"/>
      <c r="C5" s="588"/>
      <c r="D5" s="588"/>
      <c r="E5" s="588"/>
      <c r="F5" s="588"/>
      <c r="G5" s="588"/>
      <c r="H5" s="588"/>
      <c r="I5" s="589"/>
      <c r="J5" s="586"/>
      <c r="K5" s="586"/>
      <c r="L5" s="586"/>
      <c r="M5" s="586"/>
      <c r="N5" s="586"/>
      <c r="O5" s="586"/>
      <c r="P5" s="586"/>
      <c r="Q5" s="586"/>
      <c r="R5" s="586"/>
      <c r="S5" s="586"/>
      <c r="T5" s="589"/>
      <c r="U5" s="589"/>
      <c r="V5" s="589"/>
      <c r="W5" s="589"/>
    </row>
    <row r="6" spans="1:23" s="503" customFormat="1" ht="22.5" customHeight="1" x14ac:dyDescent="0.7">
      <c r="A6" s="590" t="s">
        <v>1658</v>
      </c>
      <c r="B6" s="586"/>
      <c r="C6" s="586"/>
      <c r="D6" s="586"/>
      <c r="E6" s="586"/>
      <c r="F6" s="586"/>
      <c r="G6" s="586"/>
      <c r="H6" s="586"/>
      <c r="I6" s="589"/>
      <c r="J6" s="586"/>
      <c r="K6" s="586"/>
      <c r="L6" s="586"/>
      <c r="M6" s="586"/>
      <c r="N6" s="586"/>
      <c r="O6" s="586"/>
      <c r="P6" s="586"/>
      <c r="Q6" s="586"/>
      <c r="R6" s="586"/>
      <c r="S6" s="586"/>
      <c r="T6" s="589"/>
      <c r="U6" s="589"/>
      <c r="V6" s="589"/>
      <c r="W6" s="589"/>
    </row>
    <row r="7" spans="1:23" s="503" customFormat="1" ht="22.5" customHeight="1" x14ac:dyDescent="0.7">
      <c r="A7" s="590" t="s">
        <v>1659</v>
      </c>
      <c r="B7" s="586"/>
      <c r="C7" s="586"/>
      <c r="D7" s="586"/>
      <c r="E7" s="586"/>
      <c r="F7" s="586"/>
      <c r="G7" s="586"/>
      <c r="H7" s="586"/>
      <c r="I7" s="589"/>
      <c r="J7" s="586"/>
      <c r="K7" s="586"/>
      <c r="L7" s="586"/>
      <c r="M7" s="586"/>
      <c r="N7" s="586"/>
      <c r="O7" s="586"/>
      <c r="P7" s="586"/>
      <c r="Q7" s="586"/>
      <c r="R7" s="586"/>
      <c r="S7" s="586"/>
      <c r="T7" s="589"/>
      <c r="U7" s="589"/>
      <c r="V7" s="589"/>
      <c r="W7" s="589"/>
    </row>
    <row r="8" spans="1:23" s="503" customFormat="1" ht="22.5" customHeight="1" x14ac:dyDescent="0.7">
      <c r="A8" s="590" t="s">
        <v>1660</v>
      </c>
      <c r="B8" s="586"/>
      <c r="C8" s="586"/>
      <c r="D8" s="586"/>
      <c r="E8" s="586"/>
      <c r="F8" s="586"/>
      <c r="G8" s="586"/>
      <c r="H8" s="586"/>
      <c r="I8" s="589"/>
      <c r="J8" s="586"/>
      <c r="K8" s="586"/>
      <c r="L8" s="586"/>
      <c r="M8" s="586"/>
      <c r="N8" s="586"/>
      <c r="O8" s="586"/>
      <c r="P8" s="586"/>
      <c r="Q8" s="586"/>
      <c r="R8" s="586"/>
      <c r="S8" s="586"/>
      <c r="T8" s="589"/>
      <c r="U8" s="589"/>
      <c r="V8" s="589"/>
      <c r="W8" s="589"/>
    </row>
    <row r="9" spans="1:23" s="503" customFormat="1" ht="22.5" customHeight="1" x14ac:dyDescent="0.7">
      <c r="A9" s="590" t="s">
        <v>1661</v>
      </c>
      <c r="B9" s="586"/>
      <c r="C9" s="586"/>
      <c r="D9" s="586"/>
      <c r="E9" s="586"/>
      <c r="F9" s="586"/>
      <c r="G9" s="586"/>
      <c r="H9" s="586"/>
      <c r="I9" s="589"/>
      <c r="J9" s="586"/>
      <c r="K9" s="586"/>
      <c r="L9" s="586"/>
      <c r="M9" s="586"/>
      <c r="N9" s="586"/>
      <c r="O9" s="586"/>
      <c r="P9" s="586"/>
      <c r="Q9" s="586"/>
      <c r="R9" s="586"/>
      <c r="S9" s="586"/>
      <c r="T9" s="589"/>
      <c r="U9" s="589"/>
      <c r="V9" s="589"/>
      <c r="W9" s="589"/>
    </row>
    <row r="10" spans="1:23" s="503" customFormat="1" ht="22.5" customHeight="1" x14ac:dyDescent="0.7">
      <c r="A10" s="590" t="s">
        <v>1662</v>
      </c>
      <c r="B10" s="586"/>
      <c r="C10" s="586"/>
      <c r="D10" s="586"/>
      <c r="E10" s="586"/>
      <c r="F10" s="586"/>
      <c r="G10" s="586"/>
      <c r="H10" s="586"/>
      <c r="I10" s="589"/>
      <c r="J10" s="586"/>
      <c r="K10" s="586"/>
      <c r="L10" s="586"/>
      <c r="M10" s="586"/>
      <c r="N10" s="586"/>
      <c r="O10" s="586"/>
      <c r="P10" s="586"/>
      <c r="Q10" s="586"/>
      <c r="R10" s="586"/>
      <c r="S10" s="586"/>
      <c r="T10" s="589"/>
      <c r="U10" s="589"/>
      <c r="V10" s="589"/>
      <c r="W10" s="589"/>
    </row>
    <row r="11" spans="1:23" s="503" customFormat="1" ht="22.5" customHeight="1" x14ac:dyDescent="0.7">
      <c r="A11" s="590" t="s">
        <v>1663</v>
      </c>
      <c r="B11" s="586"/>
      <c r="C11" s="586"/>
      <c r="D11" s="586"/>
      <c r="E11" s="586"/>
      <c r="F11" s="586"/>
      <c r="G11" s="586"/>
      <c r="H11" s="586"/>
      <c r="I11" s="589"/>
      <c r="J11" s="586"/>
      <c r="K11" s="586"/>
      <c r="L11" s="586"/>
      <c r="M11" s="586"/>
      <c r="N11" s="586"/>
      <c r="O11" s="586"/>
      <c r="P11" s="586"/>
      <c r="Q11" s="586"/>
      <c r="R11" s="586"/>
      <c r="S11" s="586"/>
      <c r="T11" s="589"/>
      <c r="U11" s="589"/>
      <c r="V11" s="589"/>
      <c r="W11" s="589"/>
    </row>
    <row r="12" spans="1:23" s="503" customFormat="1" ht="22.5" customHeight="1" x14ac:dyDescent="0.7">
      <c r="A12" s="590" t="s">
        <v>1664</v>
      </c>
      <c r="B12" s="586"/>
      <c r="C12" s="586"/>
      <c r="D12" s="586"/>
      <c r="E12" s="586"/>
      <c r="F12" s="586"/>
      <c r="G12" s="586"/>
      <c r="H12" s="586"/>
      <c r="I12" s="589"/>
      <c r="J12" s="586"/>
      <c r="K12" s="586"/>
      <c r="L12" s="586"/>
      <c r="M12" s="586"/>
      <c r="N12" s="586"/>
      <c r="O12" s="586"/>
      <c r="P12" s="586"/>
      <c r="Q12" s="586"/>
      <c r="R12" s="586"/>
      <c r="S12" s="586"/>
      <c r="T12" s="589"/>
      <c r="U12" s="589"/>
      <c r="V12" s="589"/>
      <c r="W12" s="589"/>
    </row>
    <row r="13" spans="1:23" s="503" customFormat="1" ht="22.5" customHeight="1" x14ac:dyDescent="0.7">
      <c r="A13" s="590" t="s">
        <v>1665</v>
      </c>
      <c r="B13" s="586"/>
      <c r="C13" s="586"/>
      <c r="D13" s="586"/>
      <c r="E13" s="586"/>
      <c r="F13" s="586"/>
      <c r="G13" s="586"/>
      <c r="H13" s="586"/>
      <c r="I13" s="589"/>
      <c r="J13" s="586"/>
      <c r="K13" s="586"/>
      <c r="L13" s="586"/>
      <c r="M13" s="586"/>
      <c r="N13" s="586"/>
      <c r="O13" s="586"/>
      <c r="P13" s="586"/>
      <c r="Q13" s="586"/>
      <c r="R13" s="586"/>
      <c r="S13" s="586"/>
      <c r="T13" s="589"/>
      <c r="U13" s="589"/>
      <c r="V13" s="589"/>
      <c r="W13" s="589"/>
    </row>
    <row r="14" spans="1:23" s="503" customFormat="1" ht="22.5" customHeight="1" x14ac:dyDescent="0.7">
      <c r="A14" s="590" t="s">
        <v>1666</v>
      </c>
      <c r="B14" s="586"/>
      <c r="C14" s="586"/>
      <c r="D14" s="586"/>
      <c r="E14" s="586"/>
      <c r="F14" s="586"/>
      <c r="G14" s="586"/>
      <c r="H14" s="586"/>
      <c r="I14" s="589"/>
      <c r="J14" s="586"/>
      <c r="K14" s="586"/>
      <c r="L14" s="586"/>
      <c r="M14" s="586"/>
      <c r="N14" s="586"/>
      <c r="O14" s="586"/>
      <c r="P14" s="586"/>
      <c r="Q14" s="586"/>
      <c r="R14" s="586"/>
      <c r="S14" s="586"/>
      <c r="T14" s="589"/>
      <c r="U14" s="589"/>
      <c r="V14" s="589"/>
      <c r="W14" s="589"/>
    </row>
    <row r="15" spans="1:23" s="503" customFormat="1" ht="22.5" customHeight="1" x14ac:dyDescent="0.7">
      <c r="A15" s="590" t="s">
        <v>1642</v>
      </c>
      <c r="B15" s="586"/>
      <c r="C15" s="586"/>
      <c r="D15" s="586"/>
      <c r="E15" s="586"/>
      <c r="F15" s="586"/>
      <c r="G15" s="586"/>
      <c r="H15" s="586"/>
      <c r="I15" s="589"/>
      <c r="J15" s="586"/>
      <c r="K15" s="586"/>
      <c r="L15" s="586"/>
      <c r="M15" s="586"/>
      <c r="N15" s="586"/>
      <c r="O15" s="586"/>
      <c r="P15" s="586"/>
      <c r="Q15" s="586"/>
      <c r="R15" s="586"/>
      <c r="S15" s="586"/>
      <c r="T15" s="589"/>
      <c r="U15" s="589"/>
      <c r="V15" s="589"/>
      <c r="W15" s="589"/>
    </row>
    <row r="16" spans="1:23" s="503" customFormat="1" ht="22.5" customHeight="1" x14ac:dyDescent="0.7">
      <c r="A16" s="590" t="s">
        <v>1656</v>
      </c>
      <c r="B16" s="586"/>
      <c r="C16" s="586"/>
      <c r="D16" s="586"/>
      <c r="E16" s="586"/>
      <c r="F16" s="586"/>
      <c r="G16" s="586"/>
      <c r="H16" s="586"/>
      <c r="I16" s="589"/>
      <c r="J16" s="586"/>
      <c r="K16" s="586"/>
      <c r="L16" s="586"/>
      <c r="M16" s="586"/>
      <c r="N16" s="586"/>
      <c r="O16" s="586"/>
      <c r="P16" s="586"/>
      <c r="Q16" s="586"/>
      <c r="R16" s="586"/>
      <c r="S16" s="586"/>
      <c r="T16" s="589"/>
      <c r="U16" s="589"/>
      <c r="V16" s="589"/>
      <c r="W16" s="589"/>
    </row>
    <row r="17" spans="1:23" s="503" customFormat="1" ht="22.5" customHeight="1" x14ac:dyDescent="0.7">
      <c r="A17" s="590" t="s">
        <v>1643</v>
      </c>
      <c r="B17" s="586"/>
      <c r="C17" s="586"/>
      <c r="D17" s="586"/>
      <c r="E17" s="586"/>
      <c r="F17" s="586"/>
      <c r="G17" s="586"/>
      <c r="H17" s="586"/>
      <c r="I17" s="589"/>
      <c r="J17" s="586"/>
      <c r="K17" s="586"/>
      <c r="L17" s="586"/>
      <c r="M17" s="586"/>
      <c r="N17" s="586"/>
      <c r="O17" s="586"/>
      <c r="P17" s="586"/>
      <c r="Q17" s="586"/>
      <c r="R17" s="586"/>
      <c r="S17" s="586"/>
      <c r="T17" s="589"/>
      <c r="U17" s="589"/>
      <c r="V17" s="589"/>
      <c r="W17" s="589"/>
    </row>
    <row r="18" spans="1:23" s="503" customFormat="1" ht="22.5" customHeight="1" x14ac:dyDescent="0.7">
      <c r="A18" s="590" t="s">
        <v>1644</v>
      </c>
      <c r="B18" s="586"/>
      <c r="C18" s="586"/>
      <c r="D18" s="586"/>
      <c r="E18" s="586"/>
      <c r="F18" s="586"/>
      <c r="G18" s="586"/>
      <c r="H18" s="586"/>
      <c r="I18" s="589"/>
      <c r="J18" s="586"/>
      <c r="K18" s="586"/>
      <c r="L18" s="586"/>
      <c r="M18" s="586"/>
      <c r="N18" s="586"/>
      <c r="O18" s="586"/>
      <c r="P18" s="586"/>
      <c r="Q18" s="586"/>
      <c r="R18" s="586"/>
      <c r="S18" s="586"/>
      <c r="T18" s="589"/>
      <c r="U18" s="589"/>
      <c r="V18" s="589"/>
      <c r="W18" s="589"/>
    </row>
    <row r="19" spans="1:23" s="503" customFormat="1" ht="22.5" customHeight="1" x14ac:dyDescent="0.7">
      <c r="A19" s="590" t="s">
        <v>1645</v>
      </c>
      <c r="B19" s="586"/>
      <c r="C19" s="586"/>
      <c r="D19" s="586"/>
      <c r="E19" s="586"/>
      <c r="F19" s="586"/>
      <c r="G19" s="586"/>
      <c r="H19" s="586"/>
      <c r="I19" s="589"/>
      <c r="J19" s="586"/>
      <c r="K19" s="586"/>
      <c r="L19" s="586"/>
      <c r="M19" s="586"/>
      <c r="N19" s="586"/>
      <c r="O19" s="586"/>
      <c r="P19" s="586"/>
      <c r="Q19" s="586"/>
      <c r="R19" s="586"/>
      <c r="S19" s="586"/>
      <c r="T19" s="589"/>
      <c r="U19" s="589"/>
      <c r="V19" s="589"/>
      <c r="W19" s="589"/>
    </row>
    <row r="20" spans="1:23" s="503" customFormat="1" ht="22.5" customHeight="1" x14ac:dyDescent="0.7">
      <c r="A20" s="590" t="s">
        <v>1646</v>
      </c>
      <c r="B20" s="586"/>
      <c r="C20" s="586"/>
      <c r="D20" s="586"/>
      <c r="E20" s="586"/>
      <c r="F20" s="586"/>
      <c r="G20" s="586"/>
      <c r="H20" s="586"/>
      <c r="I20" s="589"/>
      <c r="J20" s="586"/>
      <c r="K20" s="586"/>
      <c r="L20" s="586"/>
      <c r="M20" s="586"/>
      <c r="N20" s="586"/>
      <c r="O20" s="586"/>
      <c r="P20" s="586"/>
      <c r="Q20" s="586"/>
      <c r="R20" s="586"/>
      <c r="S20" s="586"/>
      <c r="T20" s="589"/>
      <c r="U20" s="589"/>
      <c r="V20" s="589"/>
      <c r="W20" s="589"/>
    </row>
    <row r="21" spans="1:23" s="503" customFormat="1" ht="22.5" customHeight="1" x14ac:dyDescent="0.7">
      <c r="A21" s="590" t="s">
        <v>1647</v>
      </c>
      <c r="B21" s="586"/>
      <c r="C21" s="586"/>
      <c r="D21" s="586"/>
      <c r="E21" s="586"/>
      <c r="F21" s="586"/>
      <c r="G21" s="586"/>
      <c r="H21" s="586"/>
      <c r="I21" s="589"/>
      <c r="J21" s="586"/>
      <c r="K21" s="586"/>
      <c r="L21" s="586"/>
      <c r="M21" s="586"/>
      <c r="N21" s="586"/>
      <c r="O21" s="586"/>
      <c r="P21" s="586"/>
      <c r="Q21" s="586"/>
      <c r="R21" s="586"/>
      <c r="S21" s="586"/>
      <c r="T21" s="589"/>
      <c r="U21" s="589"/>
      <c r="V21" s="589"/>
      <c r="W21" s="589"/>
    </row>
    <row r="22" spans="1:23" s="503" customFormat="1" ht="22.5" customHeight="1" x14ac:dyDescent="0.7">
      <c r="A22" s="590" t="s">
        <v>1648</v>
      </c>
      <c r="B22" s="586"/>
      <c r="C22" s="586"/>
      <c r="D22" s="586"/>
      <c r="E22" s="586"/>
      <c r="F22" s="586"/>
      <c r="G22" s="586"/>
      <c r="H22" s="586"/>
      <c r="I22" s="589"/>
      <c r="J22" s="586"/>
      <c r="K22" s="586"/>
      <c r="L22" s="586"/>
      <c r="M22" s="586"/>
      <c r="N22" s="586"/>
      <c r="O22" s="586"/>
      <c r="P22" s="586"/>
      <c r="Q22" s="586"/>
      <c r="R22" s="586"/>
      <c r="S22" s="586"/>
      <c r="T22" s="589"/>
      <c r="U22" s="589"/>
      <c r="V22" s="589"/>
      <c r="W22" s="589"/>
    </row>
    <row r="23" spans="1:23" s="503" customFormat="1" ht="22.5" customHeight="1" x14ac:dyDescent="0.7">
      <c r="A23" s="590" t="s">
        <v>1649</v>
      </c>
      <c r="B23" s="586"/>
      <c r="C23" s="586"/>
      <c r="D23" s="586"/>
      <c r="E23" s="586"/>
      <c r="F23" s="586"/>
      <c r="G23" s="586"/>
      <c r="H23" s="586"/>
      <c r="I23" s="589"/>
      <c r="J23" s="586"/>
      <c r="K23" s="586"/>
      <c r="L23" s="586"/>
      <c r="M23" s="586"/>
      <c r="N23" s="586"/>
      <c r="O23" s="586"/>
      <c r="P23" s="586"/>
      <c r="Q23" s="586"/>
      <c r="R23" s="586"/>
      <c r="S23" s="586"/>
      <c r="T23" s="589"/>
      <c r="U23" s="589"/>
      <c r="V23" s="589"/>
      <c r="W23" s="589"/>
    </row>
    <row r="24" spans="1:23" s="503" customFormat="1" ht="22.5" customHeight="1" x14ac:dyDescent="0.7">
      <c r="A24" s="590" t="s">
        <v>1650</v>
      </c>
      <c r="B24" s="586"/>
      <c r="C24" s="586"/>
      <c r="D24" s="586"/>
      <c r="E24" s="586"/>
      <c r="F24" s="586"/>
      <c r="G24" s="586"/>
      <c r="H24" s="586"/>
      <c r="I24" s="589"/>
      <c r="J24" s="586"/>
      <c r="K24" s="586"/>
      <c r="L24" s="586"/>
      <c r="M24" s="586"/>
      <c r="N24" s="586"/>
      <c r="O24" s="586"/>
      <c r="P24" s="586"/>
      <c r="Q24" s="586"/>
      <c r="R24" s="586"/>
      <c r="S24" s="586"/>
      <c r="T24" s="589"/>
      <c r="U24" s="589"/>
      <c r="V24" s="589"/>
      <c r="W24" s="589"/>
    </row>
    <row r="25" spans="1:23" s="503" customFormat="1" ht="22.5" customHeight="1" x14ac:dyDescent="0.7">
      <c r="A25" s="590" t="s">
        <v>1651</v>
      </c>
      <c r="B25" s="586"/>
      <c r="C25" s="586"/>
      <c r="D25" s="586"/>
      <c r="E25" s="586"/>
      <c r="F25" s="586"/>
      <c r="G25" s="586"/>
      <c r="H25" s="586"/>
      <c r="I25" s="589"/>
      <c r="J25" s="586"/>
      <c r="K25" s="586"/>
      <c r="L25" s="586"/>
      <c r="M25" s="586"/>
      <c r="N25" s="586"/>
      <c r="O25" s="586"/>
      <c r="P25" s="586"/>
      <c r="Q25" s="586"/>
      <c r="R25" s="586"/>
      <c r="S25" s="586"/>
      <c r="T25" s="589"/>
      <c r="U25" s="589"/>
      <c r="V25" s="589"/>
      <c r="W25" s="589"/>
    </row>
    <row r="26" spans="1:23" s="503" customFormat="1" ht="22.5" customHeight="1" x14ac:dyDescent="0.7">
      <c r="A26" s="590" t="s">
        <v>1652</v>
      </c>
      <c r="B26" s="586"/>
      <c r="C26" s="586"/>
      <c r="D26" s="586"/>
      <c r="E26" s="586"/>
      <c r="F26" s="586"/>
      <c r="G26" s="586"/>
      <c r="H26" s="586"/>
      <c r="I26" s="589"/>
      <c r="J26" s="586"/>
      <c r="K26" s="586"/>
      <c r="L26" s="586"/>
      <c r="M26" s="586"/>
      <c r="N26" s="586"/>
      <c r="O26" s="586"/>
      <c r="P26" s="586"/>
      <c r="Q26" s="586"/>
      <c r="R26" s="586"/>
      <c r="S26" s="586"/>
      <c r="T26" s="589"/>
      <c r="U26" s="589"/>
      <c r="V26" s="589"/>
      <c r="W26" s="589"/>
    </row>
    <row r="27" spans="1:23" s="503" customFormat="1" ht="22.5" customHeight="1" x14ac:dyDescent="0.7">
      <c r="A27" s="590" t="s">
        <v>1653</v>
      </c>
      <c r="B27" s="586"/>
      <c r="C27" s="586"/>
      <c r="D27" s="586"/>
      <c r="E27" s="586"/>
      <c r="F27" s="586"/>
      <c r="G27" s="586"/>
      <c r="H27" s="586"/>
      <c r="I27" s="589"/>
      <c r="J27" s="586"/>
      <c r="K27" s="586"/>
      <c r="L27" s="586"/>
      <c r="M27" s="586"/>
      <c r="N27" s="586"/>
      <c r="O27" s="586"/>
      <c r="P27" s="586"/>
      <c r="Q27" s="586"/>
      <c r="R27" s="586"/>
      <c r="S27" s="586"/>
      <c r="T27" s="589"/>
      <c r="U27" s="589"/>
      <c r="V27" s="589"/>
      <c r="W27" s="589"/>
    </row>
    <row r="28" spans="1:23" s="503" customFormat="1" ht="22.5" customHeight="1" x14ac:dyDescent="0.7">
      <c r="A28" s="590" t="s">
        <v>1654</v>
      </c>
      <c r="B28" s="586"/>
      <c r="C28" s="586"/>
      <c r="D28" s="586"/>
      <c r="E28" s="586"/>
      <c r="F28" s="586"/>
      <c r="G28" s="586">
        <f>C28+D28+E28</f>
        <v>0</v>
      </c>
      <c r="H28" s="586"/>
      <c r="I28" s="589"/>
      <c r="J28" s="586"/>
      <c r="K28" s="586"/>
      <c r="L28" s="586"/>
      <c r="M28" s="586"/>
      <c r="N28" s="586"/>
      <c r="O28" s="586"/>
      <c r="P28" s="586"/>
      <c r="Q28" s="586"/>
      <c r="R28" s="586"/>
      <c r="S28" s="586"/>
      <c r="T28" s="589"/>
      <c r="U28" s="589"/>
      <c r="V28" s="589"/>
      <c r="W28" s="589"/>
    </row>
    <row r="29" spans="1:23" s="503" customFormat="1" ht="22.5" customHeight="1" x14ac:dyDescent="0.7">
      <c r="A29" s="590" t="s">
        <v>1655</v>
      </c>
      <c r="B29" s="586"/>
      <c r="C29" s="586"/>
      <c r="D29" s="586"/>
      <c r="E29" s="586"/>
      <c r="F29" s="586"/>
      <c r="G29" s="586"/>
      <c r="H29" s="586"/>
      <c r="I29" s="589"/>
      <c r="J29" s="586"/>
      <c r="K29" s="586"/>
      <c r="L29" s="586"/>
      <c r="M29" s="586"/>
      <c r="N29" s="586"/>
      <c r="O29" s="586"/>
      <c r="P29" s="586"/>
      <c r="Q29" s="586"/>
      <c r="R29" s="586"/>
      <c r="S29" s="586"/>
      <c r="T29" s="589"/>
      <c r="U29" s="589"/>
      <c r="V29" s="589"/>
      <c r="W29" s="589"/>
    </row>
    <row r="30" spans="1:23" s="503" customFormat="1" ht="22.5" customHeight="1" x14ac:dyDescent="0.7">
      <c r="A30" s="590"/>
      <c r="B30" s="586"/>
      <c r="C30" s="586"/>
      <c r="D30" s="586"/>
      <c r="E30" s="586"/>
      <c r="F30" s="586"/>
      <c r="G30" s="586"/>
      <c r="H30" s="586"/>
      <c r="I30" s="589"/>
      <c r="J30" s="586"/>
      <c r="K30" s="586"/>
      <c r="L30" s="586"/>
      <c r="M30" s="586"/>
      <c r="N30" s="586"/>
      <c r="O30" s="586"/>
      <c r="P30" s="586"/>
      <c r="Q30" s="586"/>
      <c r="R30" s="586"/>
      <c r="S30" s="586"/>
      <c r="T30" s="589"/>
      <c r="U30" s="589"/>
      <c r="V30" s="589"/>
      <c r="W30" s="589"/>
    </row>
    <row r="31" spans="1:23" s="592" customFormat="1" ht="21" customHeight="1" x14ac:dyDescent="0.6">
      <c r="A31" s="591" t="s">
        <v>1874</v>
      </c>
      <c r="B31" s="587"/>
      <c r="C31" s="587"/>
      <c r="D31" s="587"/>
      <c r="E31" s="587"/>
      <c r="F31" s="587"/>
      <c r="G31" s="587"/>
      <c r="H31" s="587"/>
      <c r="I31" s="587"/>
      <c r="J31" s="587"/>
      <c r="K31" s="587"/>
      <c r="L31" s="587"/>
      <c r="M31" s="587"/>
      <c r="N31" s="587"/>
      <c r="O31" s="587"/>
      <c r="P31" s="587"/>
      <c r="Q31" s="587"/>
      <c r="R31" s="587"/>
      <c r="S31" s="587"/>
      <c r="T31" s="587"/>
      <c r="U31" s="587"/>
      <c r="V31" s="587"/>
      <c r="W31" s="587"/>
    </row>
    <row r="32" spans="1:23" s="503" customFormat="1" ht="21" customHeight="1" x14ac:dyDescent="0.6">
      <c r="A32" s="593" t="s">
        <v>1614</v>
      </c>
      <c r="B32" s="587"/>
      <c r="C32" s="587"/>
      <c r="D32" s="587"/>
      <c r="E32" s="587"/>
      <c r="F32" s="587"/>
      <c r="G32" s="587"/>
      <c r="H32" s="587"/>
      <c r="I32" s="587"/>
      <c r="J32" s="587"/>
      <c r="K32" s="589"/>
      <c r="L32" s="589"/>
      <c r="M32" s="589"/>
      <c r="N32" s="589"/>
      <c r="O32" s="589"/>
      <c r="P32" s="589"/>
      <c r="Q32" s="589"/>
      <c r="R32" s="589"/>
      <c r="S32" s="589"/>
      <c r="T32" s="589"/>
      <c r="U32" s="589"/>
      <c r="V32" s="589"/>
      <c r="W32" s="589"/>
    </row>
    <row r="33" spans="1:23" s="503" customFormat="1" ht="21" customHeight="1" x14ac:dyDescent="0.6">
      <c r="A33" s="594" t="s">
        <v>1615</v>
      </c>
      <c r="B33" s="589"/>
      <c r="C33" s="589"/>
      <c r="D33" s="589"/>
      <c r="E33" s="589"/>
      <c r="F33" s="589"/>
      <c r="G33" s="589"/>
      <c r="H33" s="589"/>
      <c r="I33" s="589"/>
      <c r="J33" s="589"/>
      <c r="K33" s="589"/>
      <c r="L33" s="589"/>
      <c r="M33" s="589"/>
      <c r="N33" s="589"/>
      <c r="O33" s="589"/>
      <c r="P33" s="589"/>
      <c r="Q33" s="589"/>
      <c r="R33" s="589"/>
      <c r="S33" s="589"/>
      <c r="T33" s="589"/>
      <c r="U33" s="589"/>
      <c r="V33" s="589"/>
      <c r="W33" s="589"/>
    </row>
    <row r="34" spans="1:23" s="592" customFormat="1" ht="21" customHeight="1" x14ac:dyDescent="0.6">
      <c r="A34" s="594" t="s">
        <v>1616</v>
      </c>
      <c r="B34" s="589"/>
      <c r="C34" s="589"/>
      <c r="D34" s="589"/>
      <c r="E34" s="589"/>
      <c r="F34" s="589"/>
      <c r="G34" s="589"/>
      <c r="H34" s="589"/>
      <c r="I34" s="589"/>
      <c r="J34" s="589"/>
      <c r="K34" s="587"/>
      <c r="L34" s="587"/>
      <c r="M34" s="587"/>
      <c r="N34" s="587"/>
      <c r="O34" s="587"/>
      <c r="P34" s="587"/>
      <c r="Q34" s="587"/>
      <c r="R34" s="587"/>
      <c r="S34" s="587"/>
      <c r="T34" s="587"/>
      <c r="U34" s="587"/>
      <c r="V34" s="587"/>
      <c r="W34" s="587"/>
    </row>
    <row r="35" spans="1:23" s="592" customFormat="1" ht="21" customHeight="1" x14ac:dyDescent="0.6">
      <c r="A35" s="594" t="s">
        <v>1617</v>
      </c>
      <c r="B35" s="587"/>
      <c r="C35" s="587"/>
      <c r="D35" s="587"/>
      <c r="E35" s="587"/>
      <c r="F35" s="587"/>
      <c r="G35" s="587"/>
      <c r="H35" s="587"/>
      <c r="I35" s="587"/>
      <c r="J35" s="587"/>
      <c r="K35" s="587"/>
      <c r="L35" s="587"/>
      <c r="M35" s="587"/>
      <c r="N35" s="587"/>
      <c r="O35" s="587"/>
      <c r="P35" s="587"/>
      <c r="Q35" s="587"/>
      <c r="R35" s="587"/>
      <c r="S35" s="587"/>
      <c r="T35" s="587"/>
      <c r="U35" s="587"/>
      <c r="V35" s="587"/>
      <c r="W35" s="587"/>
    </row>
    <row r="36" spans="1:23" s="592" customFormat="1" ht="21" customHeight="1" x14ac:dyDescent="0.6">
      <c r="A36" s="594" t="s">
        <v>1618</v>
      </c>
      <c r="B36" s="587"/>
      <c r="C36" s="587"/>
      <c r="D36" s="587"/>
      <c r="E36" s="587"/>
      <c r="F36" s="587"/>
      <c r="G36" s="587"/>
      <c r="H36" s="587"/>
      <c r="I36" s="587"/>
      <c r="J36" s="587"/>
      <c r="K36" s="587"/>
      <c r="L36" s="587"/>
      <c r="M36" s="587"/>
      <c r="N36" s="587"/>
      <c r="O36" s="587"/>
      <c r="P36" s="587"/>
      <c r="Q36" s="587"/>
      <c r="R36" s="587"/>
      <c r="S36" s="587"/>
      <c r="T36" s="587"/>
      <c r="U36" s="587"/>
      <c r="V36" s="587"/>
      <c r="W36" s="587"/>
    </row>
    <row r="37" spans="1:23" s="592" customFormat="1" ht="21" customHeight="1" x14ac:dyDescent="0.6">
      <c r="A37" s="594" t="s">
        <v>192</v>
      </c>
      <c r="B37" s="587"/>
      <c r="C37" s="587"/>
      <c r="D37" s="587"/>
      <c r="E37" s="587"/>
      <c r="F37" s="587"/>
      <c r="G37" s="587"/>
      <c r="H37" s="587"/>
      <c r="I37" s="587"/>
      <c r="J37" s="587"/>
      <c r="K37" s="587"/>
      <c r="L37" s="587"/>
      <c r="M37" s="587"/>
      <c r="N37" s="587"/>
      <c r="O37" s="587"/>
      <c r="P37" s="587"/>
      <c r="Q37" s="587"/>
      <c r="R37" s="587"/>
      <c r="S37" s="587"/>
      <c r="T37" s="587"/>
      <c r="U37" s="587"/>
      <c r="V37" s="587"/>
      <c r="W37" s="587"/>
    </row>
    <row r="38" spans="1:23" s="592" customFormat="1" ht="21" customHeight="1" x14ac:dyDescent="0.6">
      <c r="A38" s="594" t="s">
        <v>184</v>
      </c>
      <c r="B38" s="587"/>
      <c r="C38" s="587"/>
      <c r="D38" s="587"/>
      <c r="E38" s="587"/>
      <c r="F38" s="587"/>
      <c r="G38" s="587"/>
      <c r="H38" s="587"/>
      <c r="I38" s="587"/>
      <c r="J38" s="587"/>
      <c r="K38" s="587"/>
      <c r="L38" s="587"/>
      <c r="M38" s="587"/>
      <c r="N38" s="587"/>
      <c r="O38" s="587"/>
      <c r="P38" s="587"/>
      <c r="Q38" s="587"/>
      <c r="R38" s="587"/>
      <c r="S38" s="587"/>
      <c r="T38" s="587"/>
      <c r="U38" s="587"/>
      <c r="V38" s="587"/>
      <c r="W38" s="587"/>
    </row>
    <row r="39" spans="1:23" s="592" customFormat="1" ht="21" customHeight="1" x14ac:dyDescent="0.6">
      <c r="A39" s="594" t="s">
        <v>185</v>
      </c>
      <c r="B39" s="587"/>
      <c r="C39" s="587"/>
      <c r="D39" s="587"/>
      <c r="E39" s="587"/>
      <c r="F39" s="587"/>
      <c r="G39" s="587"/>
      <c r="H39" s="587"/>
      <c r="I39" s="587"/>
      <c r="J39" s="587"/>
      <c r="K39" s="587"/>
      <c r="L39" s="587"/>
      <c r="M39" s="587"/>
      <c r="N39" s="587"/>
      <c r="O39" s="587"/>
      <c r="P39" s="587"/>
      <c r="Q39" s="587"/>
      <c r="R39" s="587"/>
      <c r="S39" s="587"/>
      <c r="T39" s="587"/>
      <c r="U39" s="587"/>
      <c r="V39" s="587"/>
      <c r="W39" s="587"/>
    </row>
    <row r="40" spans="1:23" s="592" customFormat="1" ht="21" customHeight="1" x14ac:dyDescent="0.6">
      <c r="A40" s="594" t="s">
        <v>1619</v>
      </c>
      <c r="B40" s="587"/>
      <c r="C40" s="587"/>
      <c r="D40" s="587"/>
      <c r="E40" s="587"/>
      <c r="F40" s="587"/>
      <c r="G40" s="587"/>
      <c r="H40" s="587"/>
      <c r="I40" s="587"/>
      <c r="J40" s="587"/>
      <c r="K40" s="587"/>
      <c r="L40" s="587"/>
      <c r="M40" s="587"/>
      <c r="N40" s="587"/>
      <c r="O40" s="587"/>
      <c r="P40" s="587"/>
      <c r="Q40" s="587"/>
      <c r="R40" s="587"/>
      <c r="S40" s="587"/>
      <c r="T40" s="587"/>
      <c r="U40" s="587"/>
      <c r="V40" s="587"/>
      <c r="W40" s="587"/>
    </row>
    <row r="41" spans="1:23" s="592" customFormat="1" ht="21" customHeight="1" x14ac:dyDescent="0.6">
      <c r="A41" s="594" t="s">
        <v>1620</v>
      </c>
      <c r="B41" s="587"/>
      <c r="C41" s="587"/>
      <c r="D41" s="587"/>
      <c r="E41" s="587"/>
      <c r="F41" s="587"/>
      <c r="G41" s="587"/>
      <c r="H41" s="587"/>
      <c r="I41" s="587"/>
      <c r="J41" s="587"/>
      <c r="K41" s="587"/>
      <c r="L41" s="587"/>
      <c r="M41" s="587"/>
      <c r="N41" s="587"/>
      <c r="O41" s="587"/>
      <c r="P41" s="587"/>
      <c r="Q41" s="587"/>
      <c r="R41" s="587"/>
      <c r="S41" s="587"/>
      <c r="T41" s="587"/>
      <c r="U41" s="587"/>
      <c r="V41" s="587"/>
      <c r="W41" s="587"/>
    </row>
    <row r="42" spans="1:23" s="503" customFormat="1" ht="27" customHeight="1" x14ac:dyDescent="0.7">
      <c r="A42" s="590"/>
      <c r="B42" s="586"/>
      <c r="C42" s="586"/>
      <c r="D42" s="586"/>
      <c r="E42" s="586"/>
      <c r="F42" s="586"/>
      <c r="G42" s="586"/>
      <c r="H42" s="586"/>
      <c r="I42" s="589"/>
      <c r="J42" s="586"/>
      <c r="K42" s="586"/>
      <c r="L42" s="586"/>
      <c r="M42" s="586"/>
      <c r="N42" s="586"/>
      <c r="O42" s="586"/>
      <c r="P42" s="586"/>
      <c r="Q42" s="586"/>
      <c r="R42" s="586"/>
      <c r="S42" s="586"/>
      <c r="T42" s="589"/>
      <c r="U42" s="589"/>
      <c r="V42" s="589"/>
      <c r="W42" s="589"/>
    </row>
    <row r="43" spans="1:23" s="503" customFormat="1" ht="21" customHeight="1" thickBot="1" x14ac:dyDescent="0.75">
      <c r="A43" s="595" t="s">
        <v>445</v>
      </c>
      <c r="B43" s="589"/>
      <c r="C43" s="589"/>
      <c r="D43" s="589"/>
      <c r="E43" s="589"/>
      <c r="F43" s="589"/>
      <c r="G43" s="589"/>
      <c r="H43" s="589"/>
      <c r="I43" s="586"/>
      <c r="J43" s="589"/>
      <c r="K43" s="589"/>
      <c r="L43" s="589"/>
      <c r="M43" s="589"/>
      <c r="N43" s="589"/>
      <c r="O43" s="589"/>
      <c r="P43" s="589"/>
      <c r="Q43" s="589"/>
      <c r="R43" s="589"/>
      <c r="S43" s="589"/>
      <c r="T43" s="586"/>
      <c r="U43" s="586"/>
      <c r="V43" s="586"/>
      <c r="W43" s="586"/>
    </row>
    <row r="44" spans="1:23" s="503" customFormat="1" ht="44.65" customHeight="1" thickTop="1" x14ac:dyDescent="0.6">
      <c r="A44" s="596" t="s">
        <v>422</v>
      </c>
      <c r="B44" s="1193" t="s">
        <v>434</v>
      </c>
      <c r="C44" s="1194"/>
      <c r="D44" s="1194"/>
      <c r="E44" s="1194"/>
      <c r="F44" s="1194"/>
      <c r="G44" s="1194"/>
      <c r="H44" s="1194"/>
      <c r="I44" s="1195"/>
      <c r="J44" s="589"/>
      <c r="K44" s="589"/>
      <c r="L44" s="589"/>
      <c r="M44" s="589"/>
      <c r="N44" s="589"/>
      <c r="O44" s="589"/>
      <c r="P44" s="589"/>
      <c r="Q44" s="589"/>
      <c r="R44" s="589"/>
      <c r="S44" s="589"/>
      <c r="T44" s="589"/>
      <c r="U44" s="589"/>
      <c r="V44" s="589"/>
      <c r="W44" s="589"/>
    </row>
    <row r="45" spans="1:23" s="250" customFormat="1" ht="22.5" customHeight="1" x14ac:dyDescent="0.6">
      <c r="A45" s="597" t="s">
        <v>77</v>
      </c>
      <c r="B45" s="1196" t="s">
        <v>435</v>
      </c>
      <c r="C45" s="1196"/>
      <c r="D45" s="1196"/>
      <c r="E45" s="1196"/>
      <c r="F45" s="1196"/>
      <c r="G45" s="1196"/>
      <c r="H45" s="1196"/>
      <c r="I45" s="1196"/>
      <c r="J45" s="589"/>
      <c r="K45" s="589"/>
      <c r="L45" s="589"/>
      <c r="M45" s="589"/>
      <c r="N45" s="589"/>
      <c r="O45" s="589"/>
      <c r="P45" s="589"/>
      <c r="Q45" s="589"/>
      <c r="R45" s="589"/>
      <c r="S45" s="589"/>
      <c r="T45" s="589"/>
      <c r="U45" s="589"/>
      <c r="V45" s="589"/>
      <c r="W45" s="589"/>
    </row>
    <row r="46" spans="1:23" s="250" customFormat="1" ht="24.95" customHeight="1" x14ac:dyDescent="0.6">
      <c r="A46" s="598" t="s">
        <v>423</v>
      </c>
      <c r="B46" s="1197" t="s">
        <v>436</v>
      </c>
      <c r="C46" s="1198"/>
      <c r="D46" s="1198"/>
      <c r="E46" s="1198"/>
      <c r="F46" s="1198"/>
      <c r="G46" s="1198"/>
      <c r="H46" s="1198"/>
      <c r="I46" s="1199"/>
      <c r="J46" s="589"/>
      <c r="K46" s="589"/>
      <c r="L46" s="589"/>
      <c r="M46" s="589"/>
      <c r="N46" s="589"/>
      <c r="O46" s="589"/>
      <c r="P46" s="589"/>
      <c r="Q46" s="589"/>
      <c r="R46" s="589"/>
      <c r="S46" s="589"/>
      <c r="T46" s="589"/>
      <c r="U46" s="589"/>
      <c r="V46" s="589"/>
      <c r="W46" s="589"/>
    </row>
    <row r="47" spans="1:23" s="250" customFormat="1" ht="25.15" customHeight="1" x14ac:dyDescent="0.6">
      <c r="A47" s="599" t="s">
        <v>424</v>
      </c>
      <c r="B47" s="1190" t="s">
        <v>437</v>
      </c>
      <c r="C47" s="1191"/>
      <c r="D47" s="1191"/>
      <c r="E47" s="1191"/>
      <c r="F47" s="1191"/>
      <c r="G47" s="1191"/>
      <c r="H47" s="1191"/>
      <c r="I47" s="1192"/>
      <c r="J47" s="589"/>
      <c r="K47" s="589"/>
      <c r="L47" s="589"/>
      <c r="M47" s="589"/>
      <c r="N47" s="589"/>
      <c r="O47" s="589"/>
      <c r="P47" s="589"/>
      <c r="Q47" s="589"/>
      <c r="R47" s="589"/>
      <c r="S47" s="589"/>
      <c r="T47" s="589"/>
      <c r="U47" s="589"/>
      <c r="V47" s="589"/>
      <c r="W47" s="589"/>
    </row>
    <row r="48" spans="1:23" s="250" customFormat="1" ht="25.15" customHeight="1" x14ac:dyDescent="0.6">
      <c r="A48" s="599" t="s">
        <v>425</v>
      </c>
      <c r="B48" s="1190" t="s">
        <v>439</v>
      </c>
      <c r="C48" s="1191"/>
      <c r="D48" s="1191"/>
      <c r="E48" s="1191"/>
      <c r="F48" s="1191"/>
      <c r="G48" s="1191"/>
      <c r="H48" s="1191"/>
      <c r="I48" s="1192"/>
      <c r="J48" s="589"/>
      <c r="K48" s="589"/>
      <c r="L48" s="589"/>
      <c r="M48" s="589"/>
      <c r="N48" s="589"/>
      <c r="O48" s="589"/>
      <c r="P48" s="589"/>
      <c r="Q48" s="589"/>
      <c r="R48" s="589"/>
      <c r="S48" s="589"/>
      <c r="T48" s="589"/>
      <c r="U48" s="589"/>
      <c r="V48" s="589"/>
      <c r="W48" s="589"/>
    </row>
    <row r="49" spans="1:23" s="250" customFormat="1" ht="25.15" customHeight="1" x14ac:dyDescent="0.6">
      <c r="A49" s="599" t="s">
        <v>426</v>
      </c>
      <c r="B49" s="1190" t="s">
        <v>438</v>
      </c>
      <c r="C49" s="1191"/>
      <c r="D49" s="1191"/>
      <c r="E49" s="1191"/>
      <c r="F49" s="1191"/>
      <c r="G49" s="1191"/>
      <c r="H49" s="1191"/>
      <c r="I49" s="1192"/>
      <c r="J49" s="589"/>
      <c r="K49" s="589"/>
      <c r="L49" s="589"/>
      <c r="M49" s="589"/>
      <c r="N49" s="589"/>
      <c r="O49" s="589"/>
      <c r="P49" s="589"/>
      <c r="Q49" s="589"/>
      <c r="R49" s="589"/>
      <c r="S49" s="589"/>
      <c r="T49" s="589"/>
      <c r="U49" s="589"/>
      <c r="V49" s="589"/>
      <c r="W49" s="589"/>
    </row>
    <row r="50" spans="1:23" s="250" customFormat="1" ht="25.15" customHeight="1" x14ac:dyDescent="0.6">
      <c r="A50" s="599" t="s">
        <v>427</v>
      </c>
      <c r="B50" s="1190" t="s">
        <v>455</v>
      </c>
      <c r="C50" s="1191"/>
      <c r="D50" s="1191"/>
      <c r="E50" s="1191"/>
      <c r="F50" s="1191"/>
      <c r="G50" s="1191"/>
      <c r="H50" s="1191"/>
      <c r="I50" s="1192"/>
      <c r="J50" s="589"/>
      <c r="K50" s="589"/>
      <c r="L50" s="589"/>
      <c r="M50" s="589"/>
      <c r="N50" s="589"/>
      <c r="O50" s="589"/>
      <c r="P50" s="589"/>
      <c r="Q50" s="589"/>
      <c r="R50" s="589"/>
      <c r="S50" s="589"/>
      <c r="T50" s="589"/>
      <c r="U50" s="589"/>
      <c r="V50" s="589"/>
      <c r="W50" s="589"/>
    </row>
    <row r="51" spans="1:23" s="250" customFormat="1" ht="25.15" customHeight="1" x14ac:dyDescent="0.6">
      <c r="A51" s="599" t="s">
        <v>428</v>
      </c>
      <c r="B51" s="1190" t="s">
        <v>440</v>
      </c>
      <c r="C51" s="1191"/>
      <c r="D51" s="1191"/>
      <c r="E51" s="1191"/>
      <c r="F51" s="1191"/>
      <c r="G51" s="1191"/>
      <c r="H51" s="1191"/>
      <c r="I51" s="1192"/>
      <c r="J51" s="589"/>
      <c r="K51" s="589"/>
      <c r="L51" s="589"/>
      <c r="M51" s="589"/>
      <c r="N51" s="589"/>
      <c r="O51" s="589"/>
      <c r="P51" s="589"/>
      <c r="Q51" s="589"/>
      <c r="R51" s="589"/>
      <c r="S51" s="589"/>
      <c r="T51" s="589"/>
      <c r="U51" s="589"/>
      <c r="V51" s="589"/>
      <c r="W51" s="589"/>
    </row>
    <row r="52" spans="1:23" s="503" customFormat="1" ht="25.15" customHeight="1" x14ac:dyDescent="0.6">
      <c r="A52" s="599" t="s">
        <v>429</v>
      </c>
      <c r="B52" s="1190" t="s">
        <v>441</v>
      </c>
      <c r="C52" s="1191"/>
      <c r="D52" s="1191"/>
      <c r="E52" s="1191"/>
      <c r="F52" s="1191"/>
      <c r="G52" s="1191"/>
      <c r="H52" s="1191"/>
      <c r="I52" s="1192"/>
      <c r="J52" s="589"/>
      <c r="K52" s="589"/>
      <c r="L52" s="589"/>
      <c r="M52" s="589"/>
      <c r="N52" s="589"/>
      <c r="O52" s="589"/>
      <c r="P52" s="589"/>
      <c r="Q52" s="589"/>
      <c r="R52" s="589"/>
      <c r="S52" s="589"/>
      <c r="T52" s="589"/>
      <c r="U52" s="589"/>
      <c r="V52" s="589"/>
      <c r="W52" s="589"/>
    </row>
    <row r="53" spans="1:23" s="503" customFormat="1" ht="21" x14ac:dyDescent="0.6">
      <c r="A53" s="599" t="s">
        <v>430</v>
      </c>
      <c r="B53" s="1190" t="s">
        <v>442</v>
      </c>
      <c r="C53" s="1191"/>
      <c r="D53" s="1191"/>
      <c r="E53" s="1191"/>
      <c r="F53" s="1191"/>
      <c r="G53" s="1191"/>
      <c r="H53" s="1191"/>
      <c r="I53" s="1192"/>
      <c r="J53" s="589"/>
      <c r="K53" s="589"/>
      <c r="L53" s="589"/>
      <c r="M53" s="589"/>
      <c r="N53" s="589"/>
      <c r="O53" s="589"/>
      <c r="P53" s="589"/>
      <c r="Q53" s="589"/>
      <c r="R53" s="589"/>
      <c r="S53" s="589"/>
      <c r="T53" s="589"/>
      <c r="U53" s="589"/>
      <c r="V53" s="589"/>
      <c r="W53" s="589"/>
    </row>
    <row r="54" spans="1:23" s="593" customFormat="1" ht="37.5" customHeight="1" x14ac:dyDescent="0.25">
      <c r="A54" s="600" t="s">
        <v>431</v>
      </c>
      <c r="B54" s="1190" t="s">
        <v>443</v>
      </c>
      <c r="C54" s="1191"/>
      <c r="D54" s="1191"/>
      <c r="E54" s="1191"/>
      <c r="F54" s="1191"/>
      <c r="G54" s="1191"/>
      <c r="H54" s="1191"/>
      <c r="I54" s="1192"/>
    </row>
    <row r="55" spans="1:23" s="503" customFormat="1" ht="27.95" customHeight="1" x14ac:dyDescent="0.6">
      <c r="A55" s="599" t="s">
        <v>432</v>
      </c>
      <c r="B55" s="1190" t="s">
        <v>444</v>
      </c>
      <c r="C55" s="1191"/>
      <c r="D55" s="1191"/>
      <c r="E55" s="1191"/>
      <c r="F55" s="1191"/>
      <c r="G55" s="1191"/>
      <c r="H55" s="1191"/>
      <c r="I55" s="1192"/>
      <c r="J55" s="589"/>
      <c r="K55" s="589"/>
      <c r="L55" s="589"/>
      <c r="M55" s="589"/>
      <c r="N55" s="589"/>
      <c r="O55" s="589"/>
      <c r="P55" s="589"/>
      <c r="Q55" s="589"/>
      <c r="R55" s="589"/>
      <c r="S55" s="589"/>
      <c r="T55" s="589"/>
      <c r="U55" s="589"/>
      <c r="V55" s="589"/>
      <c r="W55" s="589"/>
    </row>
    <row r="56" spans="1:23" s="503" customFormat="1" ht="21.75" thickBot="1" x14ac:dyDescent="0.65">
      <c r="A56" s="601" t="s">
        <v>433</v>
      </c>
      <c r="B56" s="1200" t="s">
        <v>1710</v>
      </c>
      <c r="C56" s="1201"/>
      <c r="D56" s="1201"/>
      <c r="E56" s="1201"/>
      <c r="F56" s="1201"/>
      <c r="G56" s="1201"/>
      <c r="H56" s="1201"/>
      <c r="I56" s="1202"/>
      <c r="J56" s="589"/>
      <c r="K56" s="589"/>
      <c r="L56" s="589"/>
      <c r="M56" s="589"/>
      <c r="N56" s="589"/>
      <c r="O56" s="589"/>
      <c r="P56" s="589"/>
      <c r="Q56" s="589"/>
      <c r="R56" s="589"/>
      <c r="S56" s="589"/>
      <c r="T56" s="589"/>
      <c r="U56" s="589"/>
      <c r="V56" s="589"/>
      <c r="W56" s="589"/>
    </row>
    <row r="57" spans="1:23" s="503" customFormat="1" ht="19.5" customHeight="1" thickTop="1" x14ac:dyDescent="0.6">
      <c r="A57" s="594"/>
      <c r="B57" s="589"/>
      <c r="C57" s="589"/>
      <c r="D57" s="589"/>
      <c r="E57" s="589"/>
      <c r="F57" s="589"/>
      <c r="G57" s="589"/>
      <c r="H57" s="589"/>
      <c r="I57" s="589"/>
      <c r="J57" s="589"/>
      <c r="K57" s="589"/>
      <c r="L57" s="589"/>
      <c r="M57" s="589"/>
      <c r="N57" s="589"/>
      <c r="O57" s="589"/>
      <c r="P57" s="589"/>
      <c r="Q57" s="589"/>
      <c r="R57" s="589"/>
      <c r="S57" s="589"/>
      <c r="T57" s="589"/>
      <c r="U57" s="589"/>
      <c r="V57" s="589"/>
      <c r="W57" s="589"/>
    </row>
    <row r="58" spans="1:23" s="503" customFormat="1" ht="21.75" customHeight="1" x14ac:dyDescent="0.6">
      <c r="A58" s="594"/>
      <c r="B58" s="589"/>
      <c r="C58" s="589"/>
      <c r="D58" s="589"/>
      <c r="E58" s="589"/>
      <c r="F58" s="589"/>
      <c r="G58" s="589"/>
      <c r="H58" s="589"/>
      <c r="I58" s="589"/>
      <c r="J58" s="589"/>
      <c r="K58" s="589"/>
      <c r="L58" s="589"/>
      <c r="M58" s="589"/>
      <c r="N58" s="589"/>
      <c r="O58" s="589"/>
      <c r="P58" s="589"/>
      <c r="Q58" s="589"/>
      <c r="R58" s="589"/>
      <c r="S58" s="589"/>
      <c r="T58" s="589"/>
      <c r="U58" s="589"/>
      <c r="V58" s="589"/>
      <c r="W58" s="589"/>
    </row>
    <row r="59" spans="1:23" s="503" customFormat="1" ht="12.75" customHeight="1" x14ac:dyDescent="0.6">
      <c r="A59" s="591"/>
      <c r="B59" s="589"/>
      <c r="C59" s="589"/>
      <c r="D59" s="589"/>
      <c r="E59" s="589"/>
      <c r="F59" s="589"/>
      <c r="G59" s="589"/>
      <c r="H59" s="589"/>
      <c r="I59" s="589"/>
      <c r="J59" s="589"/>
      <c r="K59" s="589"/>
      <c r="L59" s="589"/>
      <c r="M59" s="589"/>
      <c r="N59" s="589"/>
      <c r="O59" s="589"/>
      <c r="P59" s="589"/>
      <c r="Q59" s="589"/>
      <c r="R59" s="589"/>
      <c r="S59" s="589"/>
      <c r="T59" s="589"/>
      <c r="U59" s="589"/>
      <c r="V59" s="589"/>
      <c r="W59" s="589"/>
    </row>
    <row r="60" spans="1:23" s="503" customFormat="1" ht="21" customHeight="1" x14ac:dyDescent="0.7">
      <c r="A60" s="585"/>
      <c r="B60" s="586"/>
      <c r="C60" s="586"/>
      <c r="D60" s="586"/>
      <c r="E60" s="586"/>
      <c r="F60" s="586"/>
      <c r="G60" s="586"/>
      <c r="H60" s="586"/>
      <c r="I60" s="589"/>
      <c r="J60" s="586"/>
      <c r="K60" s="586"/>
      <c r="L60" s="586"/>
      <c r="M60" s="586"/>
      <c r="N60" s="586"/>
      <c r="O60" s="586"/>
      <c r="P60" s="586"/>
      <c r="Q60" s="586"/>
      <c r="R60" s="586"/>
      <c r="S60" s="586"/>
      <c r="T60" s="589"/>
      <c r="U60" s="589"/>
      <c r="V60" s="589"/>
      <c r="W60" s="589"/>
    </row>
    <row r="61" spans="1:23" s="503" customFormat="1" ht="21" customHeight="1" x14ac:dyDescent="0.7">
      <c r="A61" s="594"/>
      <c r="B61" s="589"/>
      <c r="C61" s="589"/>
      <c r="D61" s="589"/>
      <c r="E61" s="589"/>
      <c r="F61" s="589"/>
      <c r="G61" s="589"/>
      <c r="H61" s="589"/>
      <c r="I61" s="586"/>
      <c r="J61" s="589"/>
      <c r="K61" s="589"/>
      <c r="L61" s="589"/>
      <c r="M61" s="589"/>
      <c r="N61" s="589"/>
      <c r="O61" s="589"/>
      <c r="P61" s="589"/>
      <c r="Q61" s="589"/>
      <c r="R61" s="589"/>
      <c r="S61" s="589"/>
      <c r="T61" s="586"/>
      <c r="U61" s="586"/>
      <c r="V61" s="586"/>
      <c r="W61" s="586"/>
    </row>
    <row r="62" spans="1:23" s="503" customFormat="1" ht="21" customHeight="1" x14ac:dyDescent="0.6">
      <c r="A62" s="594"/>
      <c r="B62" s="589"/>
      <c r="C62" s="589"/>
      <c r="D62" s="589"/>
      <c r="E62" s="589"/>
      <c r="F62" s="589"/>
      <c r="G62" s="589"/>
      <c r="H62" s="589"/>
      <c r="I62" s="589"/>
      <c r="J62" s="589"/>
      <c r="K62" s="589"/>
      <c r="L62" s="589"/>
      <c r="M62" s="589"/>
      <c r="N62" s="589"/>
      <c r="O62" s="589"/>
      <c r="P62" s="589"/>
      <c r="Q62" s="589"/>
      <c r="R62" s="589"/>
      <c r="S62" s="589"/>
      <c r="T62" s="589"/>
      <c r="U62" s="589"/>
      <c r="V62" s="589"/>
      <c r="W62" s="589"/>
    </row>
    <row r="63" spans="1:23" s="503" customFormat="1" ht="21" customHeight="1" x14ac:dyDescent="0.6">
      <c r="A63" s="594"/>
      <c r="B63" s="589"/>
      <c r="C63" s="589"/>
      <c r="D63" s="589"/>
      <c r="E63" s="589"/>
      <c r="F63" s="589"/>
      <c r="G63" s="589"/>
      <c r="H63" s="589"/>
      <c r="I63" s="589"/>
      <c r="J63" s="589"/>
      <c r="K63" s="589"/>
      <c r="L63" s="589"/>
      <c r="M63" s="589"/>
      <c r="N63" s="589"/>
      <c r="O63" s="589"/>
      <c r="P63" s="589"/>
      <c r="Q63" s="589"/>
      <c r="R63" s="589"/>
      <c r="S63" s="589"/>
      <c r="T63" s="589"/>
      <c r="U63" s="589"/>
      <c r="V63" s="589"/>
      <c r="W63" s="589"/>
    </row>
    <row r="64" spans="1:23" s="503" customFormat="1" ht="21" customHeight="1" x14ac:dyDescent="0.6">
      <c r="A64" s="594"/>
      <c r="B64" s="589"/>
      <c r="C64" s="589"/>
      <c r="D64" s="589"/>
      <c r="E64" s="589"/>
      <c r="F64" s="589"/>
      <c r="G64" s="589"/>
      <c r="H64" s="589"/>
      <c r="I64" s="589"/>
      <c r="J64" s="589"/>
      <c r="K64" s="589"/>
      <c r="L64" s="589"/>
      <c r="M64" s="589"/>
      <c r="N64" s="589"/>
      <c r="O64" s="589"/>
      <c r="P64" s="589"/>
      <c r="Q64" s="589"/>
      <c r="R64" s="589"/>
      <c r="S64" s="589"/>
      <c r="T64" s="589"/>
      <c r="U64" s="589"/>
      <c r="V64" s="589"/>
      <c r="W64" s="589"/>
    </row>
    <row r="65" spans="1:23" s="503" customFormat="1" ht="21" customHeight="1" x14ac:dyDescent="0.6">
      <c r="A65" s="594"/>
      <c r="B65" s="589"/>
      <c r="C65" s="589"/>
      <c r="D65" s="589"/>
      <c r="E65" s="589"/>
      <c r="F65" s="589"/>
      <c r="G65" s="589"/>
      <c r="H65" s="589"/>
      <c r="I65" s="589"/>
      <c r="J65" s="589"/>
      <c r="K65" s="589"/>
      <c r="L65" s="589"/>
      <c r="M65" s="589"/>
      <c r="N65" s="589"/>
      <c r="O65" s="589"/>
      <c r="P65" s="589"/>
      <c r="Q65" s="589"/>
      <c r="R65" s="589"/>
      <c r="S65" s="589"/>
      <c r="T65" s="589"/>
      <c r="U65" s="589"/>
      <c r="V65" s="589"/>
      <c r="W65" s="589"/>
    </row>
    <row r="66" spans="1:23" s="503" customFormat="1" ht="21" customHeight="1" x14ac:dyDescent="0.6">
      <c r="A66" s="594"/>
      <c r="B66" s="589"/>
      <c r="C66" s="589"/>
      <c r="D66" s="589"/>
      <c r="E66" s="589"/>
      <c r="F66" s="589"/>
      <c r="G66" s="589"/>
      <c r="H66" s="589"/>
      <c r="I66" s="589"/>
      <c r="J66" s="589"/>
      <c r="K66" s="589"/>
      <c r="L66" s="589"/>
      <c r="M66" s="589"/>
      <c r="N66" s="589"/>
      <c r="O66" s="589"/>
      <c r="P66" s="589"/>
      <c r="Q66" s="589"/>
      <c r="R66" s="589"/>
      <c r="S66" s="589"/>
      <c r="T66" s="589"/>
      <c r="U66" s="589"/>
      <c r="V66" s="589"/>
      <c r="W66" s="589"/>
    </row>
    <row r="67" spans="1:23" s="503" customFormat="1" ht="21" customHeight="1" x14ac:dyDescent="0.6">
      <c r="A67" s="594"/>
      <c r="B67" s="589"/>
      <c r="C67" s="589"/>
      <c r="D67" s="589"/>
      <c r="E67" s="589"/>
      <c r="F67" s="589"/>
      <c r="G67" s="589"/>
      <c r="H67" s="589"/>
      <c r="I67" s="589"/>
      <c r="J67" s="589"/>
      <c r="K67" s="589"/>
      <c r="L67" s="589"/>
      <c r="M67" s="589"/>
      <c r="N67" s="589"/>
      <c r="O67" s="589"/>
      <c r="P67" s="589"/>
      <c r="Q67" s="589"/>
      <c r="R67" s="589"/>
      <c r="S67" s="589"/>
      <c r="T67" s="589"/>
      <c r="U67" s="589"/>
      <c r="V67" s="589"/>
      <c r="W67" s="589"/>
    </row>
    <row r="68" spans="1:23" s="503" customFormat="1" ht="21" customHeight="1" x14ac:dyDescent="0.6">
      <c r="A68" s="594"/>
      <c r="B68" s="589"/>
      <c r="C68" s="589"/>
      <c r="D68" s="589"/>
      <c r="E68" s="589"/>
      <c r="F68" s="589"/>
      <c r="G68" s="589"/>
      <c r="H68" s="589"/>
      <c r="I68" s="589"/>
      <c r="J68" s="589"/>
      <c r="K68" s="589"/>
      <c r="L68" s="589"/>
      <c r="M68" s="589"/>
      <c r="N68" s="589"/>
      <c r="O68" s="589"/>
      <c r="P68" s="589"/>
      <c r="Q68" s="589"/>
      <c r="R68" s="589"/>
      <c r="S68" s="589"/>
      <c r="T68" s="589"/>
      <c r="U68" s="589"/>
      <c r="V68" s="589"/>
      <c r="W68" s="589"/>
    </row>
    <row r="69" spans="1:23" s="503" customFormat="1" ht="21" customHeight="1" x14ac:dyDescent="0.6">
      <c r="A69" s="594"/>
      <c r="B69" s="589"/>
      <c r="C69" s="589"/>
      <c r="D69" s="589"/>
      <c r="E69" s="589"/>
      <c r="F69" s="589"/>
      <c r="G69" s="589"/>
      <c r="H69" s="589"/>
      <c r="I69" s="589"/>
      <c r="J69" s="589"/>
      <c r="K69" s="589"/>
      <c r="L69" s="589"/>
      <c r="M69" s="589"/>
      <c r="N69" s="589"/>
      <c r="O69" s="589"/>
      <c r="P69" s="589"/>
      <c r="Q69" s="589"/>
      <c r="R69" s="589"/>
      <c r="S69" s="589"/>
      <c r="T69" s="589"/>
      <c r="U69" s="589"/>
      <c r="V69" s="589"/>
      <c r="W69" s="589"/>
    </row>
    <row r="70" spans="1:23" s="503" customFormat="1" ht="21" customHeight="1" x14ac:dyDescent="0.6">
      <c r="A70" s="594"/>
      <c r="B70" s="589"/>
      <c r="C70" s="589"/>
      <c r="D70" s="589"/>
      <c r="E70" s="589"/>
      <c r="F70" s="589"/>
      <c r="G70" s="589"/>
      <c r="H70" s="589"/>
      <c r="I70" s="589"/>
      <c r="J70" s="589"/>
      <c r="K70" s="589"/>
      <c r="L70" s="589"/>
      <c r="M70" s="589"/>
      <c r="N70" s="589"/>
      <c r="O70" s="589"/>
      <c r="P70" s="589"/>
      <c r="Q70" s="589"/>
      <c r="R70" s="589"/>
      <c r="S70" s="589"/>
      <c r="T70" s="589"/>
      <c r="U70" s="589"/>
      <c r="V70" s="589"/>
      <c r="W70" s="589"/>
    </row>
    <row r="71" spans="1:23" s="503" customFormat="1" ht="21" customHeight="1" x14ac:dyDescent="0.6">
      <c r="A71" s="594"/>
      <c r="B71" s="589"/>
      <c r="C71" s="589"/>
      <c r="D71" s="589"/>
      <c r="E71" s="589"/>
      <c r="F71" s="589"/>
      <c r="G71" s="589"/>
      <c r="H71" s="589"/>
      <c r="I71" s="589"/>
      <c r="J71" s="589"/>
      <c r="K71" s="589"/>
      <c r="L71" s="589"/>
      <c r="M71" s="589"/>
      <c r="N71" s="589"/>
      <c r="O71" s="589"/>
      <c r="P71" s="589"/>
      <c r="Q71" s="589"/>
      <c r="R71" s="589"/>
      <c r="S71" s="589"/>
      <c r="T71" s="589"/>
      <c r="U71" s="589"/>
      <c r="V71" s="589"/>
      <c r="W71" s="589"/>
    </row>
    <row r="72" spans="1:23" s="503" customFormat="1" ht="21" customHeight="1" x14ac:dyDescent="0.6">
      <c r="A72" s="594"/>
      <c r="B72" s="589"/>
      <c r="C72" s="589"/>
      <c r="D72" s="589"/>
      <c r="E72" s="589"/>
      <c r="F72" s="589"/>
      <c r="G72" s="589"/>
      <c r="H72" s="589"/>
      <c r="I72" s="589"/>
      <c r="J72" s="589"/>
      <c r="K72" s="589"/>
      <c r="L72" s="589"/>
      <c r="M72" s="589"/>
      <c r="N72" s="589"/>
      <c r="O72" s="589"/>
      <c r="P72" s="589"/>
      <c r="Q72" s="589"/>
      <c r="R72" s="589"/>
      <c r="S72" s="589"/>
      <c r="T72" s="589"/>
      <c r="U72" s="589"/>
      <c r="V72" s="589"/>
      <c r="W72" s="589"/>
    </row>
    <row r="73" spans="1:23" s="503" customFormat="1" ht="21" customHeight="1" x14ac:dyDescent="0.6">
      <c r="A73" s="594"/>
      <c r="B73" s="589"/>
      <c r="C73" s="589"/>
      <c r="D73" s="589"/>
      <c r="E73" s="589"/>
      <c r="F73" s="589"/>
      <c r="G73" s="589"/>
      <c r="H73" s="589"/>
      <c r="I73" s="589"/>
      <c r="J73" s="589"/>
      <c r="K73" s="589"/>
      <c r="L73" s="589"/>
      <c r="M73" s="589"/>
      <c r="N73" s="589"/>
      <c r="O73" s="589"/>
      <c r="P73" s="589"/>
      <c r="Q73" s="589"/>
      <c r="R73" s="589"/>
      <c r="S73" s="589"/>
      <c r="T73" s="589"/>
      <c r="U73" s="589"/>
      <c r="V73" s="589"/>
      <c r="W73" s="589"/>
    </row>
    <row r="74" spans="1:23" s="503" customFormat="1" ht="21" customHeight="1" x14ac:dyDescent="0.6">
      <c r="A74" s="594"/>
      <c r="B74" s="589"/>
      <c r="C74" s="589"/>
      <c r="D74" s="589"/>
      <c r="E74" s="589"/>
      <c r="F74" s="589"/>
      <c r="G74" s="589"/>
      <c r="H74" s="589"/>
      <c r="I74" s="589"/>
      <c r="J74" s="589"/>
      <c r="K74" s="589"/>
      <c r="L74" s="589"/>
      <c r="M74" s="589"/>
      <c r="N74" s="589"/>
      <c r="O74" s="589"/>
      <c r="P74" s="589"/>
      <c r="Q74" s="589"/>
      <c r="R74" s="589"/>
      <c r="S74" s="589"/>
      <c r="T74" s="589"/>
      <c r="U74" s="589"/>
      <c r="V74" s="589"/>
      <c r="W74" s="589"/>
    </row>
    <row r="75" spans="1:23" s="503" customFormat="1" ht="21" customHeight="1" x14ac:dyDescent="0.6">
      <c r="A75" s="594"/>
      <c r="B75" s="589"/>
      <c r="C75" s="589"/>
      <c r="D75" s="589"/>
      <c r="E75" s="589"/>
      <c r="F75" s="589"/>
      <c r="G75" s="589"/>
      <c r="H75" s="589"/>
      <c r="I75" s="589"/>
      <c r="J75" s="589"/>
      <c r="K75" s="589"/>
      <c r="L75" s="589"/>
      <c r="M75" s="589"/>
      <c r="N75" s="589"/>
      <c r="O75" s="589"/>
      <c r="P75" s="589"/>
      <c r="Q75" s="589"/>
      <c r="R75" s="589"/>
      <c r="S75" s="589"/>
      <c r="T75" s="589"/>
      <c r="U75" s="589"/>
      <c r="V75" s="589"/>
      <c r="W75" s="589"/>
    </row>
    <row r="76" spans="1:23" s="503" customFormat="1" ht="21" customHeight="1" x14ac:dyDescent="0.6">
      <c r="A76" s="594"/>
      <c r="B76" s="589"/>
      <c r="C76" s="589"/>
      <c r="D76" s="589"/>
      <c r="E76" s="589"/>
      <c r="F76" s="589"/>
      <c r="G76" s="589"/>
      <c r="H76" s="589"/>
      <c r="I76" s="589"/>
      <c r="J76" s="589"/>
      <c r="K76" s="589"/>
      <c r="L76" s="589"/>
      <c r="M76" s="589"/>
      <c r="N76" s="589"/>
      <c r="O76" s="589"/>
      <c r="P76" s="589"/>
      <c r="Q76" s="589"/>
      <c r="R76" s="589"/>
      <c r="S76" s="589"/>
      <c r="T76" s="589"/>
      <c r="U76" s="589"/>
      <c r="V76" s="589"/>
      <c r="W76" s="589"/>
    </row>
    <row r="77" spans="1:23" s="503" customFormat="1" ht="11.25" customHeight="1" x14ac:dyDescent="0.6">
      <c r="A77" s="591"/>
      <c r="B77" s="589"/>
      <c r="C77" s="589"/>
      <c r="D77" s="589"/>
      <c r="E77" s="589"/>
      <c r="F77" s="589"/>
      <c r="G77" s="589"/>
      <c r="H77" s="589"/>
      <c r="I77" s="589"/>
      <c r="J77" s="589"/>
      <c r="K77" s="589"/>
      <c r="L77" s="589"/>
      <c r="M77" s="589"/>
      <c r="N77" s="589"/>
      <c r="O77" s="589"/>
      <c r="P77" s="589"/>
      <c r="Q77" s="589"/>
      <c r="R77" s="589"/>
      <c r="S77" s="589"/>
      <c r="T77" s="589"/>
      <c r="U77" s="589"/>
      <c r="V77" s="589"/>
      <c r="W77" s="589"/>
    </row>
    <row r="78" spans="1:23" s="503" customFormat="1" ht="21" customHeight="1" x14ac:dyDescent="0.7">
      <c r="A78" s="585"/>
      <c r="B78" s="586"/>
      <c r="C78" s="586"/>
      <c r="D78" s="586"/>
      <c r="E78" s="586"/>
      <c r="F78" s="586"/>
      <c r="G78" s="586"/>
      <c r="H78" s="586"/>
      <c r="I78" s="589"/>
      <c r="J78" s="586"/>
      <c r="K78" s="586"/>
      <c r="L78" s="586"/>
      <c r="M78" s="586"/>
      <c r="N78" s="586"/>
      <c r="O78" s="586"/>
      <c r="P78" s="586"/>
      <c r="Q78" s="586"/>
      <c r="R78" s="586"/>
      <c r="S78" s="586"/>
      <c r="T78" s="589"/>
      <c r="U78" s="589"/>
      <c r="V78" s="589"/>
      <c r="W78" s="589"/>
    </row>
    <row r="79" spans="1:23" s="503" customFormat="1" ht="21" customHeight="1" x14ac:dyDescent="0.6">
      <c r="A79" s="594"/>
      <c r="B79" s="589"/>
      <c r="C79" s="589"/>
      <c r="D79" s="589"/>
      <c r="E79" s="589"/>
      <c r="F79" s="589"/>
      <c r="G79" s="589"/>
      <c r="H79" s="589"/>
      <c r="I79" s="589"/>
      <c r="J79" s="589"/>
      <c r="K79" s="589"/>
      <c r="L79" s="589"/>
      <c r="M79" s="589"/>
      <c r="N79" s="589"/>
      <c r="O79" s="589"/>
      <c r="P79" s="589"/>
      <c r="Q79" s="589"/>
      <c r="R79" s="589"/>
      <c r="S79" s="589"/>
      <c r="T79" s="589"/>
      <c r="U79" s="589"/>
      <c r="V79" s="589"/>
      <c r="W79" s="589"/>
    </row>
    <row r="80" spans="1:23" s="503" customFormat="1" ht="21" customHeight="1" x14ac:dyDescent="0.6">
      <c r="A80" s="594"/>
      <c r="B80" s="589"/>
      <c r="C80" s="589"/>
      <c r="D80" s="589"/>
      <c r="E80" s="589"/>
      <c r="F80" s="589"/>
      <c r="G80" s="589"/>
      <c r="H80" s="589"/>
      <c r="I80" s="589"/>
      <c r="J80" s="589"/>
      <c r="K80" s="589"/>
      <c r="L80" s="589"/>
      <c r="M80" s="589"/>
      <c r="N80" s="589"/>
      <c r="O80" s="589"/>
      <c r="P80" s="589"/>
      <c r="Q80" s="589"/>
      <c r="R80" s="589"/>
      <c r="S80" s="589"/>
      <c r="T80" s="589"/>
      <c r="U80" s="589"/>
      <c r="V80" s="589"/>
      <c r="W80" s="589"/>
    </row>
    <row r="81" spans="1:23" s="503" customFormat="1" ht="21" customHeight="1" x14ac:dyDescent="0.6">
      <c r="A81" s="594"/>
      <c r="B81" s="589"/>
      <c r="C81" s="589"/>
      <c r="D81" s="589"/>
      <c r="E81" s="589"/>
      <c r="F81" s="589"/>
      <c r="G81" s="589"/>
      <c r="H81" s="589"/>
      <c r="I81" s="589"/>
      <c r="J81" s="589"/>
      <c r="K81" s="589"/>
      <c r="L81" s="589"/>
      <c r="M81" s="589"/>
      <c r="N81" s="589"/>
      <c r="O81" s="589"/>
      <c r="P81" s="589"/>
      <c r="Q81" s="589"/>
      <c r="R81" s="589"/>
      <c r="S81" s="589"/>
      <c r="T81" s="589"/>
      <c r="U81" s="589"/>
      <c r="V81" s="589"/>
      <c r="W81" s="589"/>
    </row>
    <row r="82" spans="1:23" s="503" customFormat="1" ht="21" customHeight="1" x14ac:dyDescent="0.6">
      <c r="A82" s="594"/>
      <c r="B82" s="589"/>
      <c r="C82" s="589"/>
      <c r="D82" s="589"/>
      <c r="E82" s="589"/>
      <c r="F82" s="589"/>
      <c r="G82" s="589"/>
      <c r="H82" s="589"/>
      <c r="I82" s="589"/>
      <c r="J82" s="589"/>
      <c r="K82" s="589"/>
      <c r="L82" s="589"/>
      <c r="M82" s="589"/>
      <c r="N82" s="589"/>
      <c r="O82" s="589"/>
      <c r="P82" s="589"/>
      <c r="Q82" s="589"/>
      <c r="R82" s="589"/>
      <c r="S82" s="589"/>
      <c r="T82" s="589"/>
      <c r="U82" s="589"/>
      <c r="V82" s="589"/>
      <c r="W82" s="589"/>
    </row>
    <row r="83" spans="1:23" s="503" customFormat="1" ht="21" customHeight="1" x14ac:dyDescent="0.6">
      <c r="A83" s="594"/>
      <c r="B83" s="589"/>
      <c r="C83" s="589"/>
      <c r="D83" s="589"/>
      <c r="E83" s="589"/>
      <c r="F83" s="589"/>
      <c r="G83" s="589"/>
      <c r="H83" s="589"/>
      <c r="I83" s="589"/>
      <c r="J83" s="589"/>
      <c r="K83" s="589"/>
      <c r="L83" s="589"/>
      <c r="M83" s="589"/>
      <c r="N83" s="589"/>
      <c r="O83" s="589"/>
      <c r="P83" s="589"/>
      <c r="Q83" s="589"/>
      <c r="R83" s="589"/>
      <c r="S83" s="589"/>
      <c r="T83" s="589"/>
      <c r="U83" s="589"/>
      <c r="V83" s="589"/>
      <c r="W83" s="589"/>
    </row>
    <row r="84" spans="1:23" s="503" customFormat="1" ht="21" customHeight="1" x14ac:dyDescent="0.6">
      <c r="A84" s="594"/>
      <c r="B84" s="589"/>
      <c r="C84" s="589"/>
      <c r="D84" s="589"/>
      <c r="E84" s="589"/>
      <c r="F84" s="589"/>
      <c r="G84" s="589"/>
      <c r="H84" s="589"/>
      <c r="I84" s="589"/>
      <c r="J84" s="589"/>
      <c r="K84" s="589"/>
      <c r="L84" s="589"/>
      <c r="M84" s="589"/>
      <c r="N84" s="589"/>
      <c r="O84" s="589"/>
      <c r="P84" s="589"/>
      <c r="Q84" s="589"/>
      <c r="R84" s="589"/>
      <c r="S84" s="589"/>
      <c r="T84" s="589"/>
      <c r="U84" s="589"/>
      <c r="V84" s="589"/>
      <c r="W84" s="589"/>
    </row>
    <row r="85" spans="1:23" s="503" customFormat="1" ht="21" customHeight="1" x14ac:dyDescent="0.6">
      <c r="A85" s="594"/>
      <c r="B85" s="589"/>
      <c r="C85" s="589"/>
      <c r="D85" s="589"/>
      <c r="E85" s="589"/>
      <c r="F85" s="589"/>
      <c r="G85" s="589"/>
      <c r="H85" s="589"/>
      <c r="I85" s="589"/>
      <c r="J85" s="589"/>
      <c r="K85" s="589"/>
      <c r="L85" s="589"/>
      <c r="M85" s="589"/>
      <c r="N85" s="589"/>
      <c r="O85" s="589"/>
      <c r="P85" s="589"/>
      <c r="Q85" s="589"/>
      <c r="R85" s="589"/>
      <c r="S85" s="589"/>
      <c r="T85" s="589"/>
      <c r="U85" s="589"/>
      <c r="V85" s="589"/>
      <c r="W85" s="589"/>
    </row>
    <row r="86" spans="1:23" s="503" customFormat="1" ht="21" customHeight="1" x14ac:dyDescent="0.6">
      <c r="A86" s="594"/>
      <c r="B86" s="589"/>
      <c r="C86" s="589"/>
      <c r="D86" s="589"/>
      <c r="E86" s="589"/>
      <c r="F86" s="589"/>
      <c r="G86" s="589"/>
      <c r="H86" s="589"/>
      <c r="I86" s="589"/>
      <c r="J86" s="589"/>
      <c r="K86" s="589"/>
      <c r="L86" s="589"/>
      <c r="M86" s="589"/>
      <c r="N86" s="589"/>
      <c r="O86" s="589"/>
      <c r="P86" s="589"/>
      <c r="Q86" s="589"/>
      <c r="R86" s="589"/>
      <c r="S86" s="589"/>
      <c r="T86" s="589"/>
      <c r="U86" s="589"/>
      <c r="V86" s="589"/>
      <c r="W86" s="589"/>
    </row>
    <row r="87" spans="1:23" s="503" customFormat="1" ht="21" customHeight="1" x14ac:dyDescent="0.6">
      <c r="A87" s="594"/>
      <c r="B87" s="589"/>
      <c r="C87" s="589"/>
      <c r="D87" s="589"/>
      <c r="E87" s="589"/>
      <c r="F87" s="589"/>
      <c r="G87" s="589"/>
      <c r="H87" s="589"/>
      <c r="I87" s="589"/>
      <c r="J87" s="589"/>
      <c r="K87" s="589"/>
      <c r="L87" s="589"/>
      <c r="M87" s="589"/>
      <c r="N87" s="589"/>
      <c r="O87" s="589"/>
      <c r="P87" s="589"/>
      <c r="Q87" s="589"/>
      <c r="R87" s="589"/>
      <c r="S87" s="589"/>
      <c r="T87" s="589"/>
      <c r="U87" s="589"/>
      <c r="V87" s="589"/>
      <c r="W87" s="589"/>
    </row>
    <row r="88" spans="1:23" s="503" customFormat="1" ht="21" customHeight="1" x14ac:dyDescent="0.6">
      <c r="A88" s="594"/>
      <c r="B88" s="589"/>
      <c r="C88" s="589"/>
      <c r="D88" s="589"/>
      <c r="E88" s="589"/>
      <c r="F88" s="589"/>
      <c r="G88" s="589"/>
      <c r="H88" s="589"/>
      <c r="I88" s="589"/>
      <c r="J88" s="589"/>
      <c r="K88" s="589"/>
      <c r="L88" s="589"/>
      <c r="M88" s="589"/>
      <c r="N88" s="589"/>
      <c r="O88" s="589"/>
      <c r="P88" s="589"/>
      <c r="Q88" s="589"/>
      <c r="R88" s="589"/>
      <c r="S88" s="589"/>
      <c r="T88" s="589"/>
      <c r="U88" s="589"/>
      <c r="V88" s="589"/>
      <c r="W88" s="589"/>
    </row>
    <row r="89" spans="1:23" s="503" customFormat="1" ht="21" customHeight="1" x14ac:dyDescent="0.6">
      <c r="A89" s="594"/>
      <c r="B89" s="589"/>
      <c r="C89" s="589"/>
      <c r="D89" s="589"/>
      <c r="E89" s="589"/>
      <c r="F89" s="589"/>
      <c r="G89" s="589"/>
      <c r="H89" s="589"/>
      <c r="I89" s="589"/>
      <c r="J89" s="589"/>
      <c r="K89" s="589"/>
      <c r="L89" s="589"/>
      <c r="M89" s="589"/>
      <c r="N89" s="589"/>
      <c r="O89" s="589"/>
      <c r="P89" s="589"/>
      <c r="Q89" s="589"/>
      <c r="R89" s="589"/>
      <c r="S89" s="589"/>
      <c r="T89" s="589"/>
      <c r="U89" s="589"/>
      <c r="V89" s="589"/>
      <c r="W89" s="589"/>
    </row>
    <row r="90" spans="1:23" s="503" customFormat="1" ht="21" customHeight="1" x14ac:dyDescent="0.6">
      <c r="A90" s="602"/>
      <c r="B90" s="602"/>
      <c r="C90" s="602"/>
      <c r="D90" s="603"/>
      <c r="E90" s="340"/>
      <c r="F90" s="340"/>
      <c r="G90" s="340"/>
      <c r="H90" s="340"/>
      <c r="I90" s="594"/>
      <c r="J90" s="594"/>
      <c r="K90" s="594"/>
      <c r="L90" s="594"/>
      <c r="M90" s="594"/>
      <c r="N90" s="594"/>
    </row>
    <row r="91" spans="1:23" s="503" customFormat="1" ht="21" customHeight="1" x14ac:dyDescent="0.6">
      <c r="A91" s="602"/>
      <c r="B91" s="602"/>
      <c r="C91" s="602"/>
      <c r="D91" s="603"/>
      <c r="E91" s="340"/>
      <c r="F91" s="340"/>
      <c r="G91" s="340"/>
      <c r="H91" s="340"/>
      <c r="I91" s="594"/>
      <c r="J91" s="594"/>
      <c r="K91" s="594"/>
      <c r="L91" s="594"/>
      <c r="M91" s="594"/>
      <c r="N91" s="594"/>
    </row>
    <row r="92" spans="1:23" s="503" customFormat="1" ht="21" customHeight="1" x14ac:dyDescent="0.6">
      <c r="A92" s="602"/>
      <c r="B92" s="602"/>
      <c r="C92" s="602"/>
      <c r="D92" s="603"/>
      <c r="E92" s="340"/>
      <c r="F92" s="340"/>
      <c r="G92" s="340"/>
      <c r="H92" s="340"/>
      <c r="I92" s="594"/>
      <c r="J92" s="594"/>
      <c r="K92" s="594"/>
      <c r="L92" s="594"/>
      <c r="M92" s="594"/>
      <c r="N92" s="594"/>
    </row>
    <row r="93" spans="1:23" s="503" customFormat="1" ht="21" customHeight="1" x14ac:dyDescent="0.6">
      <c r="A93" s="602"/>
      <c r="B93" s="602"/>
      <c r="C93" s="602"/>
      <c r="D93" s="603"/>
      <c r="E93" s="340"/>
      <c r="F93" s="340"/>
      <c r="G93" s="340"/>
      <c r="H93" s="340"/>
      <c r="I93" s="594"/>
      <c r="J93" s="594"/>
      <c r="K93" s="594"/>
      <c r="L93" s="594"/>
      <c r="M93" s="594"/>
      <c r="N93" s="594"/>
    </row>
    <row r="94" spans="1:23" s="503" customFormat="1" ht="21" customHeight="1" x14ac:dyDescent="0.6">
      <c r="A94" s="602"/>
      <c r="B94" s="602"/>
      <c r="C94" s="602"/>
      <c r="D94" s="603"/>
      <c r="E94" s="340"/>
      <c r="F94" s="340"/>
      <c r="G94" s="340"/>
      <c r="H94" s="340"/>
      <c r="I94" s="594"/>
      <c r="J94" s="594"/>
      <c r="K94" s="594"/>
      <c r="L94" s="594"/>
      <c r="M94" s="594"/>
      <c r="N94" s="594"/>
    </row>
    <row r="95" spans="1:23" s="503" customFormat="1" ht="21" customHeight="1" x14ac:dyDescent="0.6">
      <c r="A95" s="602"/>
      <c r="B95" s="602"/>
      <c r="C95" s="602"/>
      <c r="D95" s="603"/>
      <c r="E95" s="340"/>
      <c r="F95" s="340"/>
      <c r="G95" s="340"/>
      <c r="H95" s="340"/>
      <c r="I95" s="594"/>
      <c r="J95" s="594"/>
      <c r="K95" s="594"/>
      <c r="L95" s="594"/>
      <c r="M95" s="594"/>
      <c r="N95" s="594"/>
    </row>
    <row r="96" spans="1:23" s="503" customFormat="1" ht="21" customHeight="1" x14ac:dyDescent="0.6">
      <c r="A96" s="602"/>
      <c r="B96" s="602"/>
      <c r="C96" s="602"/>
      <c r="D96" s="603"/>
      <c r="E96" s="340"/>
      <c r="F96" s="340"/>
      <c r="G96" s="340"/>
      <c r="H96" s="340"/>
      <c r="I96" s="594"/>
      <c r="J96" s="594"/>
      <c r="K96" s="594"/>
      <c r="L96" s="594"/>
      <c r="M96" s="594"/>
      <c r="N96" s="594"/>
    </row>
    <row r="97" spans="1:14" s="503" customFormat="1" ht="21" customHeight="1" x14ac:dyDescent="0.6">
      <c r="A97" s="602"/>
      <c r="B97" s="602"/>
      <c r="C97" s="602"/>
      <c r="D97" s="603"/>
      <c r="E97" s="340"/>
      <c r="F97" s="340"/>
      <c r="G97" s="340"/>
      <c r="H97" s="340"/>
      <c r="I97" s="594"/>
      <c r="J97" s="594"/>
      <c r="K97" s="594"/>
      <c r="L97" s="594"/>
      <c r="M97" s="594"/>
      <c r="N97" s="594"/>
    </row>
    <row r="98" spans="1:14" s="503" customFormat="1" ht="21" customHeight="1" x14ac:dyDescent="0.6">
      <c r="A98" s="602"/>
      <c r="B98" s="602"/>
      <c r="C98" s="602"/>
      <c r="D98" s="603"/>
      <c r="E98" s="340"/>
      <c r="F98" s="340"/>
      <c r="G98" s="340"/>
      <c r="H98" s="340"/>
      <c r="I98" s="594"/>
      <c r="J98" s="594"/>
      <c r="K98" s="594"/>
      <c r="L98" s="594"/>
      <c r="M98" s="594"/>
      <c r="N98" s="594"/>
    </row>
    <row r="99" spans="1:14" s="503" customFormat="1" ht="21" customHeight="1" x14ac:dyDescent="0.6">
      <c r="A99" s="602"/>
      <c r="B99" s="602"/>
      <c r="C99" s="602"/>
      <c r="D99" s="603"/>
      <c r="E99" s="340"/>
      <c r="F99" s="340"/>
      <c r="G99" s="340"/>
      <c r="H99" s="340"/>
      <c r="I99" s="594"/>
      <c r="J99" s="594"/>
      <c r="K99" s="594"/>
      <c r="L99" s="594"/>
      <c r="M99" s="594"/>
      <c r="N99" s="594"/>
    </row>
    <row r="100" spans="1:14" s="503" customFormat="1" ht="21" customHeight="1" x14ac:dyDescent="0.6">
      <c r="A100" s="602"/>
      <c r="B100" s="602"/>
      <c r="C100" s="602"/>
      <c r="D100" s="603"/>
      <c r="E100" s="340"/>
      <c r="F100" s="340"/>
      <c r="G100" s="340"/>
      <c r="H100" s="340"/>
      <c r="I100" s="594"/>
      <c r="J100" s="594"/>
      <c r="K100" s="594"/>
      <c r="L100" s="594"/>
      <c r="M100" s="594"/>
      <c r="N100" s="594"/>
    </row>
    <row r="101" spans="1:14" s="503" customFormat="1" ht="21" customHeight="1" x14ac:dyDescent="0.6">
      <c r="A101" s="602"/>
      <c r="B101" s="602"/>
      <c r="C101" s="602"/>
      <c r="D101" s="603"/>
      <c r="E101" s="340"/>
      <c r="F101" s="340"/>
      <c r="G101" s="340"/>
      <c r="H101" s="340"/>
      <c r="I101" s="594"/>
      <c r="J101" s="594"/>
      <c r="K101" s="594"/>
      <c r="L101" s="594"/>
      <c r="M101" s="594"/>
      <c r="N101" s="594"/>
    </row>
    <row r="102" spans="1:14" s="503" customFormat="1" ht="21" customHeight="1" x14ac:dyDescent="0.6">
      <c r="A102" s="602"/>
      <c r="B102" s="602"/>
      <c r="C102" s="602"/>
      <c r="D102" s="603"/>
      <c r="E102" s="340"/>
      <c r="F102" s="340"/>
      <c r="G102" s="340"/>
      <c r="H102" s="340"/>
      <c r="I102" s="594"/>
      <c r="J102" s="594"/>
      <c r="K102" s="594"/>
      <c r="L102" s="594"/>
      <c r="M102" s="594"/>
      <c r="N102" s="594"/>
    </row>
    <row r="103" spans="1:14" s="503" customFormat="1" ht="21" customHeight="1" x14ac:dyDescent="0.6">
      <c r="A103" s="602"/>
      <c r="B103" s="602"/>
      <c r="C103" s="602"/>
      <c r="D103" s="603"/>
      <c r="E103" s="340"/>
      <c r="F103" s="340"/>
      <c r="G103" s="340"/>
      <c r="H103" s="340"/>
      <c r="I103" s="594"/>
      <c r="J103" s="594"/>
      <c r="K103" s="594"/>
      <c r="L103" s="594"/>
      <c r="M103" s="594"/>
      <c r="N103" s="594"/>
    </row>
    <row r="104" spans="1:14" s="503" customFormat="1" ht="21" customHeight="1" x14ac:dyDescent="0.6">
      <c r="A104" s="602"/>
      <c r="B104" s="602"/>
      <c r="C104" s="602"/>
      <c r="D104" s="603"/>
      <c r="E104" s="340"/>
      <c r="F104" s="340"/>
      <c r="G104" s="340"/>
      <c r="H104" s="340"/>
      <c r="I104" s="594"/>
      <c r="J104" s="594"/>
      <c r="K104" s="594"/>
      <c r="L104" s="594"/>
      <c r="M104" s="594"/>
      <c r="N104" s="594"/>
    </row>
    <row r="105" spans="1:14" s="503" customFormat="1" ht="21" customHeight="1" x14ac:dyDescent="0.6">
      <c r="A105" s="602"/>
      <c r="B105" s="602"/>
      <c r="C105" s="602"/>
      <c r="D105" s="603"/>
      <c r="E105" s="340"/>
      <c r="F105" s="340"/>
      <c r="G105" s="340"/>
      <c r="H105" s="340"/>
      <c r="I105" s="594"/>
      <c r="J105" s="594"/>
      <c r="K105" s="594"/>
      <c r="L105" s="594"/>
      <c r="M105" s="594"/>
      <c r="N105" s="594"/>
    </row>
    <row r="106" spans="1:14" s="503" customFormat="1" ht="21" customHeight="1" x14ac:dyDescent="0.6">
      <c r="A106" s="602"/>
      <c r="B106" s="602"/>
      <c r="C106" s="602"/>
      <c r="D106" s="603"/>
      <c r="E106" s="340"/>
      <c r="F106" s="340"/>
      <c r="G106" s="340"/>
      <c r="H106" s="340"/>
      <c r="I106" s="594"/>
      <c r="J106" s="594"/>
      <c r="K106" s="594"/>
      <c r="L106" s="594"/>
      <c r="M106" s="594"/>
      <c r="N106" s="594"/>
    </row>
    <row r="107" spans="1:14" s="503" customFormat="1" ht="21" customHeight="1" x14ac:dyDescent="0.6">
      <c r="A107" s="602"/>
      <c r="B107" s="602"/>
      <c r="C107" s="602"/>
      <c r="D107" s="603"/>
      <c r="E107" s="340"/>
      <c r="F107" s="340"/>
      <c r="G107" s="340"/>
      <c r="H107" s="340"/>
      <c r="I107" s="594"/>
      <c r="J107" s="594"/>
      <c r="K107" s="594"/>
      <c r="L107" s="594"/>
      <c r="M107" s="594"/>
      <c r="N107" s="594"/>
    </row>
    <row r="108" spans="1:14" s="503" customFormat="1" ht="21" customHeight="1" x14ac:dyDescent="0.6">
      <c r="A108" s="602"/>
      <c r="B108" s="602"/>
      <c r="C108" s="602"/>
      <c r="D108" s="603"/>
      <c r="E108" s="340"/>
      <c r="F108" s="340"/>
      <c r="G108" s="340"/>
      <c r="H108" s="340"/>
      <c r="I108" s="594"/>
      <c r="J108" s="594"/>
      <c r="K108" s="594"/>
      <c r="L108" s="594"/>
      <c r="M108" s="594"/>
      <c r="N108" s="594"/>
    </row>
    <row r="109" spans="1:14" s="503" customFormat="1" ht="21" customHeight="1" x14ac:dyDescent="0.6">
      <c r="A109" s="602"/>
      <c r="B109" s="602"/>
      <c r="C109" s="602"/>
      <c r="D109" s="603"/>
      <c r="E109" s="340"/>
      <c r="F109" s="340"/>
      <c r="G109" s="340"/>
      <c r="H109" s="340"/>
      <c r="I109" s="594"/>
      <c r="J109" s="594"/>
      <c r="K109" s="594"/>
      <c r="L109" s="594"/>
      <c r="M109" s="594"/>
      <c r="N109" s="594"/>
    </row>
    <row r="110" spans="1:14" s="503" customFormat="1" ht="21" customHeight="1" x14ac:dyDescent="0.6">
      <c r="A110" s="602"/>
      <c r="B110" s="602"/>
      <c r="C110" s="602"/>
      <c r="D110" s="603"/>
      <c r="E110" s="340"/>
      <c r="F110" s="340"/>
      <c r="G110" s="340"/>
      <c r="H110" s="340"/>
      <c r="I110" s="594"/>
      <c r="J110" s="594"/>
      <c r="K110" s="594"/>
      <c r="L110" s="594"/>
      <c r="M110" s="594"/>
      <c r="N110" s="594"/>
    </row>
    <row r="111" spans="1:14" s="503" customFormat="1" ht="21" customHeight="1" x14ac:dyDescent="0.6">
      <c r="A111" s="602"/>
      <c r="B111" s="602"/>
      <c r="C111" s="602"/>
      <c r="D111" s="603"/>
      <c r="E111" s="340"/>
      <c r="F111" s="340"/>
      <c r="G111" s="340"/>
      <c r="H111" s="340"/>
      <c r="I111" s="594"/>
      <c r="J111" s="594"/>
      <c r="K111" s="594"/>
      <c r="L111" s="594"/>
      <c r="M111" s="594"/>
      <c r="N111" s="594"/>
    </row>
    <row r="112" spans="1:14" s="503" customFormat="1" ht="21" customHeight="1" x14ac:dyDescent="0.6">
      <c r="A112" s="602"/>
      <c r="B112" s="602"/>
      <c r="C112" s="602"/>
      <c r="D112" s="603"/>
      <c r="E112" s="340"/>
      <c r="F112" s="340"/>
      <c r="G112" s="340"/>
      <c r="H112" s="340"/>
      <c r="I112" s="594"/>
      <c r="J112" s="594"/>
      <c r="K112" s="594"/>
      <c r="L112" s="594"/>
      <c r="M112" s="594"/>
      <c r="N112" s="594"/>
    </row>
    <row r="113" spans="1:14" s="503" customFormat="1" ht="21" customHeight="1" x14ac:dyDescent="0.6">
      <c r="A113" s="602"/>
      <c r="B113" s="602"/>
      <c r="C113" s="602"/>
      <c r="D113" s="603"/>
      <c r="E113" s="340"/>
      <c r="F113" s="340"/>
      <c r="G113" s="340"/>
      <c r="H113" s="340"/>
      <c r="I113" s="594"/>
      <c r="J113" s="594"/>
      <c r="K113" s="594"/>
      <c r="L113" s="594"/>
      <c r="M113" s="594"/>
      <c r="N113" s="594"/>
    </row>
    <row r="114" spans="1:14" s="503" customFormat="1" ht="21" customHeight="1" x14ac:dyDescent="0.6">
      <c r="A114" s="602"/>
      <c r="B114" s="602"/>
      <c r="C114" s="602"/>
      <c r="D114" s="603"/>
      <c r="E114" s="340"/>
      <c r="F114" s="340"/>
      <c r="G114" s="340"/>
      <c r="H114" s="340"/>
      <c r="I114" s="594"/>
      <c r="J114" s="594"/>
      <c r="K114" s="594"/>
      <c r="L114" s="594"/>
      <c r="M114" s="594"/>
      <c r="N114" s="594"/>
    </row>
    <row r="115" spans="1:14" s="503" customFormat="1" ht="21" customHeight="1" x14ac:dyDescent="0.6">
      <c r="A115" s="602"/>
      <c r="B115" s="602"/>
      <c r="C115" s="602"/>
      <c r="D115" s="603"/>
      <c r="E115" s="340"/>
      <c r="F115" s="340"/>
      <c r="G115" s="340"/>
      <c r="H115" s="340"/>
      <c r="I115" s="594"/>
      <c r="J115" s="594"/>
      <c r="K115" s="594"/>
      <c r="L115" s="594"/>
      <c r="M115" s="594"/>
      <c r="N115" s="594"/>
    </row>
    <row r="116" spans="1:14" s="503" customFormat="1" ht="21" customHeight="1" x14ac:dyDescent="0.6">
      <c r="A116" s="602"/>
      <c r="B116" s="602"/>
      <c r="C116" s="602"/>
      <c r="D116" s="603"/>
      <c r="E116" s="340"/>
      <c r="F116" s="340"/>
      <c r="G116" s="340"/>
      <c r="H116" s="340"/>
      <c r="I116" s="594"/>
      <c r="J116" s="594"/>
      <c r="K116" s="594"/>
      <c r="L116" s="594"/>
      <c r="M116" s="594"/>
      <c r="N116" s="594"/>
    </row>
    <row r="117" spans="1:14" s="503" customFormat="1" ht="21" customHeight="1" x14ac:dyDescent="0.6">
      <c r="A117" s="602"/>
      <c r="B117" s="602"/>
      <c r="C117" s="602"/>
      <c r="D117" s="603"/>
      <c r="E117" s="340"/>
      <c r="F117" s="340"/>
      <c r="G117" s="340"/>
      <c r="H117" s="340"/>
      <c r="I117" s="594"/>
      <c r="J117" s="594"/>
      <c r="K117" s="594"/>
      <c r="L117" s="594"/>
      <c r="M117" s="594"/>
      <c r="N117" s="594"/>
    </row>
    <row r="118" spans="1:14" s="503" customFormat="1" ht="21" customHeight="1" x14ac:dyDescent="0.6">
      <c r="A118" s="602"/>
      <c r="B118" s="602"/>
      <c r="C118" s="602"/>
      <c r="D118" s="603"/>
      <c r="E118" s="340"/>
      <c r="F118" s="340"/>
      <c r="G118" s="340"/>
      <c r="H118" s="340"/>
      <c r="I118" s="594"/>
      <c r="J118" s="594"/>
      <c r="K118" s="594"/>
      <c r="L118" s="594"/>
      <c r="M118" s="594"/>
      <c r="N118" s="594"/>
    </row>
    <row r="119" spans="1:14" s="503" customFormat="1" ht="21" customHeight="1" x14ac:dyDescent="0.6">
      <c r="A119" s="602"/>
      <c r="B119" s="602"/>
      <c r="C119" s="602"/>
      <c r="D119" s="603"/>
      <c r="E119" s="340"/>
      <c r="F119" s="340"/>
      <c r="G119" s="340"/>
      <c r="H119" s="340"/>
      <c r="I119" s="594"/>
      <c r="J119" s="594"/>
      <c r="K119" s="594"/>
      <c r="L119" s="594"/>
      <c r="M119" s="594"/>
      <c r="N119" s="594"/>
    </row>
    <row r="120" spans="1:14" s="503" customFormat="1" ht="21" customHeight="1" x14ac:dyDescent="0.6">
      <c r="A120" s="602"/>
      <c r="B120" s="602"/>
      <c r="C120" s="602"/>
      <c r="D120" s="603"/>
      <c r="E120" s="340"/>
      <c r="F120" s="340"/>
      <c r="G120" s="340"/>
      <c r="H120" s="340"/>
      <c r="I120" s="594"/>
      <c r="J120" s="594"/>
      <c r="K120" s="594"/>
      <c r="L120" s="594"/>
      <c r="M120" s="594"/>
      <c r="N120" s="594"/>
    </row>
    <row r="121" spans="1:14" s="503" customFormat="1" ht="21" customHeight="1" x14ac:dyDescent="0.6">
      <c r="A121" s="602"/>
      <c r="B121" s="602"/>
      <c r="C121" s="602"/>
      <c r="D121" s="603"/>
      <c r="E121" s="340"/>
      <c r="F121" s="340"/>
      <c r="G121" s="340"/>
      <c r="H121" s="340"/>
      <c r="I121" s="594"/>
      <c r="J121" s="594"/>
      <c r="K121" s="594"/>
      <c r="L121" s="594"/>
      <c r="M121" s="594"/>
      <c r="N121" s="594"/>
    </row>
    <row r="122" spans="1:14" s="503" customFormat="1" ht="21" customHeight="1" x14ac:dyDescent="0.6">
      <c r="A122" s="602"/>
      <c r="B122" s="602"/>
      <c r="C122" s="602"/>
      <c r="D122" s="603"/>
      <c r="E122" s="340"/>
      <c r="F122" s="340"/>
      <c r="G122" s="340"/>
      <c r="H122" s="340"/>
      <c r="I122" s="594"/>
      <c r="J122" s="594"/>
      <c r="K122" s="594"/>
      <c r="L122" s="594"/>
      <c r="M122" s="594"/>
      <c r="N122" s="594"/>
    </row>
    <row r="123" spans="1:14" s="503" customFormat="1" ht="21" customHeight="1" x14ac:dyDescent="0.6">
      <c r="A123" s="602"/>
      <c r="B123" s="602"/>
      <c r="C123" s="602"/>
      <c r="D123" s="603"/>
      <c r="E123" s="340"/>
      <c r="F123" s="340"/>
      <c r="G123" s="340"/>
      <c r="H123" s="340"/>
      <c r="I123" s="594"/>
      <c r="J123" s="594"/>
      <c r="K123" s="594"/>
      <c r="L123" s="594"/>
      <c r="M123" s="594"/>
      <c r="N123" s="594"/>
    </row>
    <row r="124" spans="1:14" s="503" customFormat="1" ht="21" customHeight="1" x14ac:dyDescent="0.6">
      <c r="A124" s="602"/>
      <c r="B124" s="602"/>
      <c r="C124" s="602"/>
      <c r="D124" s="603"/>
      <c r="E124" s="340"/>
      <c r="F124" s="340"/>
      <c r="G124" s="340"/>
      <c r="H124" s="340"/>
      <c r="I124" s="594"/>
      <c r="J124" s="594"/>
      <c r="K124" s="594"/>
      <c r="L124" s="594"/>
      <c r="M124" s="594"/>
      <c r="N124" s="594"/>
    </row>
    <row r="125" spans="1:14" s="503" customFormat="1" ht="21" customHeight="1" x14ac:dyDescent="0.6">
      <c r="A125" s="602"/>
      <c r="B125" s="602"/>
      <c r="C125" s="602"/>
      <c r="D125" s="603"/>
      <c r="E125" s="340"/>
      <c r="F125" s="340"/>
      <c r="G125" s="340"/>
      <c r="H125" s="340"/>
      <c r="I125" s="594"/>
      <c r="J125" s="594"/>
      <c r="K125" s="594"/>
      <c r="L125" s="594"/>
      <c r="M125" s="594"/>
      <c r="N125" s="594"/>
    </row>
    <row r="126" spans="1:14" s="503" customFormat="1" ht="21" customHeight="1" x14ac:dyDescent="0.6">
      <c r="A126" s="602"/>
      <c r="B126" s="602"/>
      <c r="C126" s="602"/>
      <c r="D126" s="603"/>
      <c r="E126" s="340"/>
      <c r="F126" s="340"/>
      <c r="G126" s="340"/>
      <c r="H126" s="340"/>
      <c r="I126" s="594"/>
      <c r="J126" s="594"/>
      <c r="K126" s="594"/>
      <c r="L126" s="594"/>
      <c r="M126" s="594"/>
      <c r="N126" s="594"/>
    </row>
    <row r="127" spans="1:14" s="503" customFormat="1" ht="21" customHeight="1" x14ac:dyDescent="0.6">
      <c r="A127" s="602"/>
      <c r="B127" s="602"/>
      <c r="C127" s="602"/>
      <c r="D127" s="603"/>
      <c r="E127" s="340"/>
      <c r="F127" s="340"/>
      <c r="G127" s="340"/>
      <c r="H127" s="340"/>
      <c r="I127" s="594"/>
      <c r="J127" s="594"/>
      <c r="K127" s="594"/>
      <c r="L127" s="594"/>
      <c r="M127" s="594"/>
      <c r="N127" s="594"/>
    </row>
    <row r="128" spans="1:14" s="503" customFormat="1" ht="21" customHeight="1" x14ac:dyDescent="0.6">
      <c r="A128" s="602"/>
      <c r="B128" s="602"/>
      <c r="C128" s="602"/>
      <c r="D128" s="603"/>
      <c r="E128" s="340"/>
      <c r="F128" s="340"/>
      <c r="G128" s="340"/>
      <c r="H128" s="340"/>
      <c r="I128" s="594"/>
      <c r="J128" s="594"/>
      <c r="K128" s="594"/>
      <c r="L128" s="594"/>
      <c r="M128" s="594"/>
      <c r="N128" s="594"/>
    </row>
    <row r="129" spans="1:14" s="503" customFormat="1" ht="21" customHeight="1" x14ac:dyDescent="0.6">
      <c r="A129" s="602"/>
      <c r="B129" s="602"/>
      <c r="C129" s="602"/>
      <c r="D129" s="603"/>
      <c r="E129" s="340"/>
      <c r="F129" s="340"/>
      <c r="G129" s="340"/>
      <c r="H129" s="340"/>
      <c r="I129" s="594"/>
      <c r="J129" s="594"/>
      <c r="K129" s="594"/>
      <c r="L129" s="594"/>
      <c r="M129" s="594"/>
      <c r="N129" s="594"/>
    </row>
    <row r="130" spans="1:14" s="503" customFormat="1" ht="21" customHeight="1" x14ac:dyDescent="0.6">
      <c r="A130" s="602"/>
      <c r="B130" s="602"/>
      <c r="C130" s="602"/>
      <c r="D130" s="603"/>
      <c r="E130" s="340"/>
      <c r="F130" s="340"/>
      <c r="G130" s="340"/>
      <c r="H130" s="340"/>
      <c r="I130" s="594"/>
      <c r="J130" s="594"/>
      <c r="K130" s="594"/>
      <c r="L130" s="594"/>
      <c r="M130" s="594"/>
      <c r="N130" s="594"/>
    </row>
    <row r="131" spans="1:14" s="503" customFormat="1" ht="21" customHeight="1" x14ac:dyDescent="0.6">
      <c r="A131" s="602"/>
      <c r="B131" s="602"/>
      <c r="C131" s="602"/>
      <c r="D131" s="603"/>
      <c r="E131" s="340"/>
      <c r="F131" s="340"/>
      <c r="G131" s="340"/>
      <c r="H131" s="340"/>
      <c r="I131" s="594"/>
      <c r="J131" s="594"/>
      <c r="K131" s="594"/>
      <c r="L131" s="594"/>
      <c r="M131" s="594"/>
      <c r="N131" s="594"/>
    </row>
    <row r="132" spans="1:14" s="503" customFormat="1" ht="21" customHeight="1" x14ac:dyDescent="0.6">
      <c r="A132" s="602"/>
      <c r="B132" s="602"/>
      <c r="C132" s="602"/>
      <c r="D132" s="603"/>
      <c r="E132" s="340"/>
      <c r="F132" s="340"/>
      <c r="G132" s="340"/>
      <c r="H132" s="340"/>
      <c r="I132" s="594"/>
      <c r="J132" s="594"/>
      <c r="K132" s="594"/>
      <c r="L132" s="594"/>
      <c r="M132" s="594"/>
      <c r="N132" s="594"/>
    </row>
    <row r="133" spans="1:14" s="503" customFormat="1" ht="21" customHeight="1" x14ac:dyDescent="0.6">
      <c r="A133" s="602"/>
      <c r="B133" s="602"/>
      <c r="C133" s="602"/>
      <c r="D133" s="603"/>
      <c r="E133" s="340"/>
      <c r="F133" s="340"/>
      <c r="G133" s="340"/>
      <c r="H133" s="340"/>
      <c r="I133" s="594"/>
      <c r="J133" s="594"/>
      <c r="K133" s="594"/>
      <c r="L133" s="594"/>
      <c r="M133" s="594"/>
      <c r="N133" s="594"/>
    </row>
    <row r="134" spans="1:14" s="503" customFormat="1" ht="21" customHeight="1" x14ac:dyDescent="0.6">
      <c r="A134" s="602"/>
      <c r="B134" s="602"/>
      <c r="C134" s="602"/>
      <c r="D134" s="603"/>
      <c r="E134" s="340"/>
      <c r="F134" s="340"/>
      <c r="G134" s="340"/>
      <c r="H134" s="340"/>
      <c r="I134" s="594"/>
      <c r="J134" s="594"/>
      <c r="K134" s="594"/>
      <c r="L134" s="594"/>
      <c r="M134" s="594"/>
      <c r="N134" s="594"/>
    </row>
    <row r="135" spans="1:14" s="503" customFormat="1" ht="21" customHeight="1" x14ac:dyDescent="0.6">
      <c r="A135" s="602"/>
      <c r="B135" s="602"/>
      <c r="C135" s="602"/>
      <c r="D135" s="603"/>
      <c r="E135" s="340"/>
      <c r="F135" s="340"/>
      <c r="G135" s="340"/>
      <c r="H135" s="340"/>
      <c r="I135" s="594"/>
      <c r="J135" s="594"/>
      <c r="K135" s="594"/>
      <c r="L135" s="594"/>
      <c r="M135" s="594"/>
      <c r="N135" s="594"/>
    </row>
    <row r="136" spans="1:14" s="503" customFormat="1" ht="21" customHeight="1" x14ac:dyDescent="0.6">
      <c r="A136" s="602"/>
      <c r="B136" s="602"/>
      <c r="C136" s="602"/>
      <c r="D136" s="603"/>
      <c r="E136" s="340"/>
      <c r="F136" s="340"/>
      <c r="G136" s="340"/>
      <c r="H136" s="340"/>
      <c r="I136" s="594"/>
      <c r="J136" s="594"/>
      <c r="K136" s="594"/>
      <c r="L136" s="594"/>
      <c r="M136" s="594"/>
      <c r="N136" s="594"/>
    </row>
    <row r="137" spans="1:14" s="503" customFormat="1" ht="21" customHeight="1" x14ac:dyDescent="0.6">
      <c r="A137" s="602"/>
      <c r="B137" s="602"/>
      <c r="C137" s="602"/>
      <c r="D137" s="603"/>
      <c r="E137" s="340"/>
      <c r="F137" s="340"/>
      <c r="G137" s="340"/>
      <c r="H137" s="340"/>
      <c r="I137" s="594"/>
      <c r="J137" s="594"/>
      <c r="K137" s="594"/>
      <c r="L137" s="594"/>
      <c r="M137" s="594"/>
      <c r="N137" s="594"/>
    </row>
    <row r="138" spans="1:14" s="503" customFormat="1" ht="21" customHeight="1" x14ac:dyDescent="0.6">
      <c r="A138" s="602"/>
      <c r="B138" s="602"/>
      <c r="C138" s="602"/>
      <c r="D138" s="603"/>
      <c r="E138" s="340"/>
      <c r="F138" s="340"/>
      <c r="G138" s="340"/>
      <c r="H138" s="340"/>
      <c r="I138" s="594"/>
      <c r="J138" s="594"/>
      <c r="K138" s="594"/>
      <c r="L138" s="594"/>
      <c r="M138" s="594"/>
      <c r="N138" s="594"/>
    </row>
    <row r="139" spans="1:14" s="503" customFormat="1" ht="21" customHeight="1" x14ac:dyDescent="0.6">
      <c r="A139" s="602"/>
      <c r="B139" s="602"/>
      <c r="C139" s="602"/>
      <c r="D139" s="603"/>
      <c r="E139" s="340"/>
      <c r="F139" s="340"/>
      <c r="G139" s="340"/>
      <c r="H139" s="340"/>
      <c r="I139" s="594"/>
      <c r="J139" s="594"/>
      <c r="K139" s="594"/>
      <c r="L139" s="594"/>
      <c r="M139" s="594"/>
      <c r="N139" s="594"/>
    </row>
    <row r="140" spans="1:14" s="503" customFormat="1" ht="21" customHeight="1" x14ac:dyDescent="0.6">
      <c r="A140" s="602"/>
      <c r="B140" s="602"/>
      <c r="C140" s="602"/>
      <c r="D140" s="603"/>
      <c r="E140" s="340"/>
      <c r="F140" s="340"/>
      <c r="G140" s="340"/>
      <c r="H140" s="340"/>
      <c r="I140" s="594"/>
      <c r="J140" s="594"/>
      <c r="K140" s="594"/>
      <c r="L140" s="594"/>
      <c r="M140" s="594"/>
      <c r="N140" s="594"/>
    </row>
    <row r="141" spans="1:14" s="503" customFormat="1" ht="21" customHeight="1" x14ac:dyDescent="0.6">
      <c r="A141" s="602"/>
      <c r="B141" s="602"/>
      <c r="C141" s="602"/>
      <c r="D141" s="603"/>
      <c r="E141" s="340"/>
      <c r="F141" s="340"/>
      <c r="G141" s="340"/>
      <c r="H141" s="340"/>
      <c r="I141" s="594"/>
      <c r="J141" s="594"/>
      <c r="K141" s="594"/>
      <c r="L141" s="594"/>
      <c r="M141" s="594"/>
      <c r="N141" s="594"/>
    </row>
    <row r="142" spans="1:14" s="503" customFormat="1" ht="21" customHeight="1" x14ac:dyDescent="0.6">
      <c r="A142" s="602"/>
      <c r="B142" s="602"/>
      <c r="C142" s="602"/>
      <c r="D142" s="603"/>
      <c r="E142" s="340"/>
      <c r="F142" s="340"/>
      <c r="G142" s="340"/>
      <c r="H142" s="340"/>
      <c r="I142" s="594"/>
      <c r="J142" s="594"/>
      <c r="K142" s="594"/>
      <c r="L142" s="594"/>
      <c r="M142" s="594"/>
      <c r="N142" s="594"/>
    </row>
    <row r="143" spans="1:14" s="503" customFormat="1" ht="21" customHeight="1" x14ac:dyDescent="0.6">
      <c r="A143" s="602"/>
      <c r="B143" s="602"/>
      <c r="C143" s="602"/>
      <c r="D143" s="603"/>
      <c r="E143" s="340"/>
      <c r="F143" s="340"/>
      <c r="G143" s="340"/>
      <c r="H143" s="340"/>
      <c r="I143" s="594"/>
      <c r="J143" s="594"/>
      <c r="K143" s="594"/>
      <c r="L143" s="594"/>
      <c r="M143" s="594"/>
      <c r="N143" s="594"/>
    </row>
    <row r="144" spans="1:14" s="503" customFormat="1" ht="21" customHeight="1" x14ac:dyDescent="0.6">
      <c r="A144" s="602"/>
      <c r="B144" s="602"/>
      <c r="C144" s="602"/>
      <c r="D144" s="603"/>
      <c r="E144" s="340"/>
      <c r="F144" s="340"/>
      <c r="G144" s="340"/>
      <c r="H144" s="340"/>
      <c r="I144" s="594"/>
      <c r="J144" s="594"/>
      <c r="K144" s="594"/>
      <c r="L144" s="594"/>
      <c r="M144" s="594"/>
      <c r="N144" s="594"/>
    </row>
    <row r="145" spans="1:14" s="503" customFormat="1" ht="21" customHeight="1" x14ac:dyDescent="0.6">
      <c r="A145" s="602"/>
      <c r="B145" s="602"/>
      <c r="C145" s="602"/>
      <c r="D145" s="603"/>
      <c r="E145" s="340"/>
      <c r="F145" s="340"/>
      <c r="G145" s="340"/>
      <c r="H145" s="340"/>
      <c r="I145" s="594"/>
      <c r="J145" s="594"/>
      <c r="K145" s="594"/>
      <c r="L145" s="594"/>
      <c r="M145" s="594"/>
      <c r="N145" s="594"/>
    </row>
    <row r="146" spans="1:14" s="503" customFormat="1" ht="21" customHeight="1" x14ac:dyDescent="0.6">
      <c r="A146" s="602"/>
      <c r="B146" s="602"/>
      <c r="C146" s="602"/>
      <c r="D146" s="603"/>
      <c r="E146" s="340"/>
      <c r="F146" s="340"/>
      <c r="G146" s="340"/>
      <c r="H146" s="340"/>
      <c r="I146" s="594"/>
      <c r="J146" s="594"/>
      <c r="K146" s="594"/>
      <c r="L146" s="594"/>
      <c r="M146" s="594"/>
      <c r="N146" s="594"/>
    </row>
    <row r="147" spans="1:14" s="503" customFormat="1" ht="21" customHeight="1" x14ac:dyDescent="0.6">
      <c r="A147" s="602"/>
      <c r="B147" s="602"/>
      <c r="C147" s="602"/>
      <c r="D147" s="603"/>
      <c r="E147" s="340"/>
      <c r="F147" s="340"/>
      <c r="G147" s="340"/>
      <c r="H147" s="340"/>
      <c r="I147" s="594"/>
      <c r="J147" s="594"/>
      <c r="K147" s="594"/>
      <c r="L147" s="594"/>
      <c r="M147" s="594"/>
      <c r="N147" s="594"/>
    </row>
    <row r="148" spans="1:14" s="503" customFormat="1" ht="21" customHeight="1" x14ac:dyDescent="0.6">
      <c r="A148" s="602"/>
      <c r="B148" s="602"/>
      <c r="C148" s="602"/>
      <c r="D148" s="603"/>
      <c r="E148" s="340"/>
      <c r="F148" s="340"/>
      <c r="G148" s="340"/>
      <c r="H148" s="340"/>
      <c r="I148" s="594"/>
      <c r="J148" s="594"/>
      <c r="K148" s="594"/>
      <c r="L148" s="594"/>
      <c r="M148" s="594"/>
      <c r="N148" s="594"/>
    </row>
    <row r="149" spans="1:14" s="503" customFormat="1" ht="21" customHeight="1" x14ac:dyDescent="0.6">
      <c r="A149" s="602"/>
      <c r="B149" s="602"/>
      <c r="C149" s="602"/>
      <c r="D149" s="603"/>
      <c r="E149" s="340"/>
      <c r="F149" s="340"/>
      <c r="G149" s="340"/>
      <c r="H149" s="340"/>
      <c r="I149" s="594"/>
      <c r="J149" s="594"/>
      <c r="K149" s="594"/>
      <c r="L149" s="594"/>
      <c r="M149" s="594"/>
      <c r="N149" s="594"/>
    </row>
    <row r="150" spans="1:14" ht="21" customHeight="1" x14ac:dyDescent="0.25">
      <c r="A150" s="604"/>
      <c r="B150" s="604"/>
      <c r="C150" s="604"/>
      <c r="D150" s="605"/>
      <c r="E150" s="371"/>
      <c r="F150" s="371"/>
      <c r="G150" s="371"/>
      <c r="H150" s="371"/>
      <c r="I150" s="606"/>
      <c r="J150" s="606"/>
      <c r="K150" s="606"/>
      <c r="L150" s="606"/>
      <c r="M150" s="606"/>
      <c r="N150" s="606"/>
    </row>
    <row r="151" spans="1:14" ht="21" customHeight="1" x14ac:dyDescent="0.25">
      <c r="A151" s="604"/>
      <c r="B151" s="604"/>
      <c r="C151" s="604"/>
      <c r="D151" s="605"/>
      <c r="E151" s="371"/>
      <c r="F151" s="371"/>
      <c r="G151" s="371"/>
      <c r="H151" s="371"/>
      <c r="I151" s="606"/>
      <c r="J151" s="606"/>
      <c r="K151" s="606"/>
      <c r="L151" s="606"/>
      <c r="M151" s="606"/>
      <c r="N151" s="606"/>
    </row>
    <row r="152" spans="1:14" ht="21" customHeight="1" x14ac:dyDescent="0.25">
      <c r="A152" s="604"/>
      <c r="B152" s="604"/>
      <c r="C152" s="604"/>
      <c r="D152" s="605"/>
      <c r="E152" s="371"/>
      <c r="F152" s="371"/>
      <c r="G152" s="371"/>
      <c r="H152" s="371"/>
      <c r="I152" s="606"/>
      <c r="J152" s="606"/>
      <c r="K152" s="606"/>
      <c r="L152" s="606"/>
      <c r="M152" s="606"/>
      <c r="N152" s="606"/>
    </row>
    <row r="153" spans="1:14" ht="21" customHeight="1" x14ac:dyDescent="0.25">
      <c r="A153" s="604"/>
      <c r="B153" s="604"/>
      <c r="C153" s="604"/>
      <c r="D153" s="605"/>
      <c r="E153" s="371"/>
      <c r="F153" s="371"/>
      <c r="G153" s="371"/>
      <c r="H153" s="371"/>
      <c r="I153" s="606"/>
      <c r="J153" s="606"/>
      <c r="K153" s="606"/>
      <c r="L153" s="606"/>
      <c r="M153" s="606"/>
      <c r="N153" s="606"/>
    </row>
    <row r="154" spans="1:14" ht="15" x14ac:dyDescent="0.25"/>
    <row r="155" spans="1:14" ht="15" x14ac:dyDescent="0.25"/>
    <row r="156" spans="1:14" ht="15" x14ac:dyDescent="0.25"/>
    <row r="157" spans="1:14" ht="15" x14ac:dyDescent="0.25"/>
    <row r="158" spans="1:14" ht="15" x14ac:dyDescent="0.25"/>
    <row r="159" spans="1:14" ht="15" x14ac:dyDescent="0.25"/>
    <row r="160" spans="1:14" ht="15" x14ac:dyDescent="0.25"/>
    <row r="161" spans="4:23" ht="15" x14ac:dyDescent="0.25"/>
    <row r="162" spans="4:23" ht="15" x14ac:dyDescent="0.25"/>
    <row r="163" spans="4:23" ht="15" x14ac:dyDescent="0.25"/>
    <row r="164" spans="4:23" ht="15" x14ac:dyDescent="0.25"/>
    <row r="165" spans="4:23" ht="15" x14ac:dyDescent="0.25"/>
    <row r="166" spans="4:23" ht="15" x14ac:dyDescent="0.25"/>
    <row r="167" spans="4:23" s="440" customFormat="1" ht="15" x14ac:dyDescent="0.25">
      <c r="D167" s="584"/>
      <c r="F167" s="584"/>
      <c r="G167" s="584"/>
      <c r="H167" s="584"/>
      <c r="J167" s="511"/>
      <c r="K167" s="511"/>
      <c r="L167" s="511"/>
      <c r="M167" s="511"/>
      <c r="N167" s="511"/>
      <c r="O167" s="511"/>
      <c r="P167" s="511"/>
      <c r="Q167" s="511"/>
      <c r="R167" s="511"/>
      <c r="S167" s="511"/>
      <c r="T167" s="511"/>
      <c r="U167" s="511"/>
      <c r="V167" s="511"/>
      <c r="W167" s="511"/>
    </row>
  </sheetData>
  <mergeCells count="16">
    <mergeCell ref="B56:I56"/>
    <mergeCell ref="B51:I51"/>
    <mergeCell ref="B52:I52"/>
    <mergeCell ref="B53:I53"/>
    <mergeCell ref="B54:I54"/>
    <mergeCell ref="B55:I55"/>
    <mergeCell ref="B50:I50"/>
    <mergeCell ref="A1:I1"/>
    <mergeCell ref="A2:I2"/>
    <mergeCell ref="A3:I3"/>
    <mergeCell ref="B44:I44"/>
    <mergeCell ref="B45:I45"/>
    <mergeCell ref="B46:I46"/>
    <mergeCell ref="B47:I47"/>
    <mergeCell ref="B48:I48"/>
    <mergeCell ref="B49:I49"/>
  </mergeCells>
  <printOptions horizontalCentered="1"/>
  <pageMargins left="0.5" right="0.5" top="0.5" bottom="0.25" header="0" footer="0"/>
  <pageSetup paperSize="9" scale="61" orientation="portrait" r:id="rId1"/>
  <headerFooter>
    <oddFooter>&amp;C&amp;"B Nazanin,Regular"&amp;12&amp;A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tabColor rgb="FFFF0000"/>
  </sheetPr>
  <dimension ref="A1:N35"/>
  <sheetViews>
    <sheetView rightToLeft="1" view="pageBreakPreview" topLeftCell="A7" zoomScaleNormal="70" zoomScaleSheetLayoutView="100" workbookViewId="0">
      <selection activeCell="L20" sqref="L20"/>
    </sheetView>
  </sheetViews>
  <sheetFormatPr defaultColWidth="8.7109375" defaultRowHeight="27.75" customHeight="1" x14ac:dyDescent="0.25"/>
  <cols>
    <col min="1" max="1" width="38.7109375" style="440" customWidth="1"/>
    <col min="2" max="2" width="0.7109375" style="440" customWidth="1"/>
    <col min="3" max="3" width="21.7109375" style="440" customWidth="1"/>
    <col min="4" max="4" width="0.85546875" style="440" customWidth="1"/>
    <col min="5" max="5" width="17.28515625" style="584" bestFit="1" customWidth="1"/>
    <col min="6" max="6" width="0.85546875" style="440" customWidth="1"/>
    <col min="7" max="7" width="17.28515625" style="584" bestFit="1" customWidth="1"/>
    <col min="8" max="8" width="0.7109375" style="584" customWidth="1"/>
    <col min="9" max="9" width="1.28515625" style="440" customWidth="1"/>
    <col min="10" max="10" width="16.42578125" style="372" bestFit="1" customWidth="1"/>
    <col min="11" max="11" width="13.5703125" style="861" customWidth="1"/>
    <col min="12" max="12" width="33.28515625" style="511" customWidth="1"/>
    <col min="13" max="16384" width="8.7109375" style="511"/>
  </cols>
  <sheetData>
    <row r="1" spans="1:14" s="538" customFormat="1" ht="27.75" customHeight="1" x14ac:dyDescent="0.25">
      <c r="A1" s="1122" t="str">
        <f>'1'!A1:H1</f>
        <v>شرکت پالایش میعانات گازی آدیش جنوبی (سهامي خاص) - در مرحله قبل از بهره برداری</v>
      </c>
      <c r="B1" s="1122"/>
      <c r="C1" s="1122"/>
      <c r="D1" s="1122"/>
      <c r="E1" s="1122"/>
      <c r="F1" s="1122"/>
      <c r="G1" s="1122"/>
      <c r="H1" s="1122"/>
      <c r="I1" s="1122"/>
      <c r="J1" s="422"/>
      <c r="K1" s="848"/>
    </row>
    <row r="2" spans="1:14" s="538" customFormat="1" ht="27.75" customHeight="1" x14ac:dyDescent="0.25">
      <c r="A2" s="1122" t="str">
        <f>'5'!A2:H2</f>
        <v xml:space="preserve">یادداشت های توضیحی صورت های مالی </v>
      </c>
      <c r="B2" s="1122"/>
      <c r="C2" s="1122"/>
      <c r="D2" s="1122"/>
      <c r="E2" s="1122"/>
      <c r="F2" s="1122"/>
      <c r="G2" s="1122"/>
      <c r="H2" s="1122"/>
      <c r="I2" s="1122"/>
      <c r="J2" s="422"/>
      <c r="K2" s="848"/>
    </row>
    <row r="3" spans="1:14" s="538" customFormat="1" ht="27.75" customHeight="1" x14ac:dyDescent="0.25">
      <c r="A3" s="1122" t="str">
        <f>'5'!A3:H3</f>
        <v>سال مالی منتهی به 29 اسفندماه 1400</v>
      </c>
      <c r="B3" s="1122"/>
      <c r="C3" s="1122"/>
      <c r="D3" s="1122"/>
      <c r="E3" s="1122"/>
      <c r="F3" s="1122"/>
      <c r="G3" s="1122"/>
      <c r="H3" s="1122"/>
      <c r="I3" s="1122"/>
      <c r="J3" s="422"/>
      <c r="K3" s="848"/>
    </row>
    <row r="4" spans="1:14" s="538" customFormat="1" ht="24.75" customHeight="1" x14ac:dyDescent="0.25">
      <c r="A4" s="438"/>
      <c r="B4" s="438"/>
      <c r="C4" s="438"/>
      <c r="D4" s="438"/>
      <c r="E4" s="438"/>
      <c r="F4" s="438"/>
      <c r="G4" s="438"/>
      <c r="H4" s="438"/>
      <c r="I4" s="438"/>
      <c r="J4" s="422"/>
      <c r="K4" s="848"/>
    </row>
    <row r="5" spans="1:14" s="253" customFormat="1" ht="27.75" customHeight="1" x14ac:dyDescent="0.25">
      <c r="A5" s="1203" t="s">
        <v>1809</v>
      </c>
      <c r="B5" s="1203"/>
      <c r="C5" s="1203"/>
      <c r="D5" s="1203"/>
      <c r="E5" s="1203"/>
      <c r="F5" s="1203"/>
      <c r="G5" s="1203"/>
      <c r="H5" s="1203"/>
      <c r="I5" s="1203"/>
      <c r="J5" s="330"/>
      <c r="K5" s="849"/>
    </row>
    <row r="6" spans="1:14" s="253" customFormat="1" ht="18" customHeight="1" x14ac:dyDescent="0.25">
      <c r="A6" s="261"/>
      <c r="B6" s="261"/>
      <c r="C6" s="261"/>
      <c r="D6" s="261"/>
      <c r="E6" s="261"/>
      <c r="F6" s="261"/>
      <c r="G6" s="261"/>
      <c r="H6" s="261"/>
      <c r="I6" s="261"/>
      <c r="J6" s="330"/>
      <c r="K6" s="849"/>
    </row>
    <row r="7" spans="1:14" s="496" customFormat="1" ht="27.75" customHeight="1" x14ac:dyDescent="0.7">
      <c r="A7" s="539" t="s">
        <v>77</v>
      </c>
      <c r="B7" s="540"/>
      <c r="C7" s="392" t="s">
        <v>182</v>
      </c>
      <c r="D7" s="540"/>
      <c r="E7" s="541" t="s">
        <v>2200</v>
      </c>
      <c r="F7" s="396"/>
      <c r="G7" s="541" t="s">
        <v>1428</v>
      </c>
      <c r="H7" s="542"/>
      <c r="I7" s="543"/>
      <c r="J7" s="544"/>
      <c r="K7" s="850"/>
      <c r="L7" s="543"/>
      <c r="M7" s="543"/>
      <c r="N7" s="543"/>
    </row>
    <row r="8" spans="1:14" s="496" customFormat="1" ht="27.75" customHeight="1" x14ac:dyDescent="0.7">
      <c r="A8" s="545"/>
      <c r="B8" s="545"/>
      <c r="C8" s="543"/>
      <c r="D8" s="543"/>
      <c r="E8" s="546" t="s">
        <v>54</v>
      </c>
      <c r="F8" s="396"/>
      <c r="G8" s="546" t="s">
        <v>54</v>
      </c>
      <c r="H8" s="546"/>
      <c r="I8" s="543"/>
      <c r="J8" s="544"/>
      <c r="K8" s="850"/>
      <c r="L8" s="543"/>
      <c r="M8" s="543"/>
      <c r="N8" s="543"/>
    </row>
    <row r="9" spans="1:14" s="984" customFormat="1" ht="27.75" customHeight="1" x14ac:dyDescent="0.25">
      <c r="A9" s="1015" t="s">
        <v>173</v>
      </c>
      <c r="B9" s="1015"/>
      <c r="C9" s="1010"/>
      <c r="D9" s="1015"/>
      <c r="E9" s="231">
        <v>500000000000</v>
      </c>
      <c r="F9" s="231"/>
      <c r="G9" s="231">
        <v>500294323040</v>
      </c>
      <c r="H9" s="1011"/>
      <c r="I9" s="551"/>
      <c r="J9" s="1012">
        <f>500000000000+225000000000+167974000000</f>
        <v>892974000000</v>
      </c>
      <c r="K9" s="852"/>
      <c r="L9" s="551"/>
      <c r="M9" s="551"/>
      <c r="N9" s="551"/>
    </row>
    <row r="10" spans="1:14" s="984" customFormat="1" ht="27.75" customHeight="1" x14ac:dyDescent="0.25">
      <c r="A10" s="1015" t="s">
        <v>174</v>
      </c>
      <c r="B10" s="1015"/>
      <c r="C10" s="1016"/>
      <c r="D10" s="1015"/>
      <c r="E10" s="231">
        <f>SUM('تراز 1400'!$M$243)</f>
        <v>4000000000</v>
      </c>
      <c r="F10" s="397"/>
      <c r="G10" s="231">
        <v>22549276000</v>
      </c>
      <c r="H10" s="1011"/>
      <c r="I10" s="551"/>
      <c r="J10" s="1012">
        <f>18549276000+4000000000</f>
        <v>22549276000</v>
      </c>
      <c r="K10" s="852"/>
      <c r="L10" s="551"/>
      <c r="M10" s="551"/>
      <c r="N10" s="551"/>
    </row>
    <row r="11" spans="1:14" s="984" customFormat="1" ht="27.75" customHeight="1" x14ac:dyDescent="0.25">
      <c r="A11" s="1017" t="s">
        <v>180</v>
      </c>
      <c r="B11" s="1015"/>
      <c r="C11" s="894" t="s">
        <v>1813</v>
      </c>
      <c r="D11" s="551"/>
      <c r="E11" s="231">
        <f>'17'!E47</f>
        <v>1643872174735</v>
      </c>
      <c r="F11" s="397"/>
      <c r="G11" s="231">
        <v>2976878862454</v>
      </c>
      <c r="H11" s="1013"/>
      <c r="I11" s="551"/>
      <c r="J11" s="1012" t="e">
        <f>#REF!</f>
        <v>#REF!</v>
      </c>
      <c r="K11" s="852"/>
      <c r="L11" s="551"/>
      <c r="M11" s="551"/>
      <c r="N11" s="551"/>
    </row>
    <row r="12" spans="1:14" s="984" customFormat="1" ht="27.75" customHeight="1" x14ac:dyDescent="0.25">
      <c r="A12" s="1015" t="s">
        <v>176</v>
      </c>
      <c r="B12" s="1015"/>
      <c r="C12" s="893" t="s">
        <v>1811</v>
      </c>
      <c r="D12" s="551"/>
      <c r="E12" s="231">
        <f>SUM('تراز 1400'!$M$171:$M$173)</f>
        <v>385292814495</v>
      </c>
      <c r="F12" s="397"/>
      <c r="G12" s="231">
        <v>2250000000</v>
      </c>
      <c r="H12" s="1013"/>
      <c r="I12" s="551"/>
      <c r="J12" s="1012">
        <f>28000000</f>
        <v>28000000</v>
      </c>
      <c r="K12" s="852"/>
      <c r="L12" s="551"/>
      <c r="M12" s="551"/>
      <c r="N12" s="551"/>
    </row>
    <row r="13" spans="1:14" s="984" customFormat="1" ht="27.75" customHeight="1" x14ac:dyDescent="0.25">
      <c r="A13" s="1018" t="s">
        <v>175</v>
      </c>
      <c r="B13" s="1015"/>
      <c r="C13" s="893" t="s">
        <v>1814</v>
      </c>
      <c r="D13" s="551"/>
      <c r="E13" s="231">
        <f>'18'!F20</f>
        <v>320249449107</v>
      </c>
      <c r="F13" s="397"/>
      <c r="G13" s="231">
        <v>52500066951</v>
      </c>
      <c r="H13" s="1013"/>
      <c r="I13" s="551"/>
      <c r="J13" s="1012">
        <f>103755955804</f>
        <v>103755955804</v>
      </c>
      <c r="K13" s="852"/>
      <c r="L13" s="551"/>
      <c r="M13" s="551"/>
      <c r="N13" s="551"/>
    </row>
    <row r="14" spans="1:14" s="984" customFormat="1" ht="27.75" customHeight="1" x14ac:dyDescent="0.25">
      <c r="A14" s="1015" t="s">
        <v>177</v>
      </c>
      <c r="B14" s="1015"/>
      <c r="C14" s="893" t="s">
        <v>1812</v>
      </c>
      <c r="D14" s="551"/>
      <c r="E14" s="231">
        <f>SUM('تراز 1400'!$M$170)</f>
        <v>1362500000</v>
      </c>
      <c r="F14" s="397"/>
      <c r="G14" s="231">
        <v>0</v>
      </c>
      <c r="H14" s="1014"/>
      <c r="I14" s="551"/>
      <c r="J14" s="1012">
        <f>454501675</f>
        <v>454501675</v>
      </c>
      <c r="K14" s="852"/>
      <c r="L14" s="551"/>
      <c r="M14" s="551"/>
      <c r="N14" s="551"/>
    </row>
    <row r="15" spans="1:14" s="496" customFormat="1" ht="27.75" customHeight="1" thickBot="1" x14ac:dyDescent="0.75">
      <c r="A15" s="552"/>
      <c r="B15" s="552"/>
      <c r="C15" s="552"/>
      <c r="D15" s="552"/>
      <c r="E15" s="553">
        <f>SUM(E9:E14)</f>
        <v>2854776938337</v>
      </c>
      <c r="F15" s="396"/>
      <c r="G15" s="553">
        <f>SUM(G9:G14)</f>
        <v>3554472528445</v>
      </c>
      <c r="H15" s="554"/>
      <c r="I15" s="543"/>
      <c r="J15" s="555"/>
      <c r="K15" s="853"/>
      <c r="L15" s="545"/>
      <c r="M15" s="545"/>
      <c r="N15" s="545"/>
    </row>
    <row r="16" spans="1:14" s="503" customFormat="1" ht="27.75" customHeight="1" thickTop="1" x14ac:dyDescent="0.6">
      <c r="A16" s="548"/>
      <c r="B16" s="548"/>
      <c r="C16" s="548"/>
      <c r="D16" s="548"/>
      <c r="E16" s="556"/>
      <c r="F16" s="397"/>
      <c r="G16" s="397"/>
      <c r="H16" s="397"/>
      <c r="I16" s="549"/>
      <c r="J16" s="557"/>
      <c r="K16" s="852"/>
      <c r="L16" s="551"/>
      <c r="M16" s="551"/>
      <c r="N16" s="551"/>
    </row>
    <row r="17" spans="1:14" ht="27.75" customHeight="1" x14ac:dyDescent="0.25">
      <c r="A17" s="576"/>
      <c r="B17" s="576"/>
      <c r="C17" s="576"/>
      <c r="D17" s="576"/>
      <c r="E17" s="577"/>
      <c r="F17" s="578"/>
      <c r="G17" s="578"/>
      <c r="H17" s="578"/>
      <c r="I17" s="581"/>
      <c r="J17" s="580"/>
      <c r="K17" s="859"/>
      <c r="L17" s="581"/>
      <c r="M17" s="581"/>
      <c r="N17" s="581"/>
    </row>
    <row r="18" spans="1:14" s="253" customFormat="1" ht="27.75" customHeight="1" x14ac:dyDescent="0.25">
      <c r="A18" s="1203" t="s">
        <v>2475</v>
      </c>
      <c r="B18" s="1203"/>
      <c r="C18" s="1203"/>
      <c r="D18" s="1203"/>
      <c r="E18" s="1203"/>
      <c r="F18" s="1203"/>
      <c r="G18" s="1203"/>
      <c r="H18" s="1203"/>
      <c r="I18" s="1203"/>
      <c r="J18" s="330"/>
      <c r="K18" s="849"/>
    </row>
    <row r="19" spans="1:14" ht="15.75" customHeight="1" x14ac:dyDescent="0.25">
      <c r="A19" s="576"/>
      <c r="B19" s="576"/>
      <c r="C19" s="576"/>
      <c r="D19" s="576"/>
      <c r="E19" s="577"/>
      <c r="F19" s="578"/>
      <c r="G19" s="578"/>
      <c r="H19" s="578"/>
      <c r="I19" s="581"/>
      <c r="J19" s="580"/>
      <c r="K19" s="859"/>
      <c r="L19" s="581"/>
      <c r="M19" s="581"/>
      <c r="N19" s="581"/>
    </row>
    <row r="20" spans="1:14" s="496" customFormat="1" ht="27.75" customHeight="1" x14ac:dyDescent="0.7">
      <c r="A20" s="539" t="s">
        <v>77</v>
      </c>
      <c r="B20" s="540"/>
      <c r="C20" s="392" t="s">
        <v>182</v>
      </c>
      <c r="D20" s="540"/>
      <c r="E20" s="541" t="s">
        <v>2200</v>
      </c>
      <c r="F20" s="396"/>
      <c r="G20" s="541" t="s">
        <v>1428</v>
      </c>
      <c r="H20" s="542"/>
      <c r="I20" s="543"/>
      <c r="J20" s="544"/>
      <c r="K20" s="850"/>
      <c r="L20" s="543"/>
      <c r="M20" s="543"/>
      <c r="N20" s="543"/>
    </row>
    <row r="21" spans="1:14" s="496" customFormat="1" ht="27.75" customHeight="1" x14ac:dyDescent="0.7">
      <c r="A21" s="1019"/>
      <c r="B21" s="545"/>
      <c r="C21" s="543"/>
      <c r="D21" s="543"/>
      <c r="E21" s="1001" t="s">
        <v>54</v>
      </c>
      <c r="F21" s="396"/>
      <c r="G21" s="1001" t="s">
        <v>54</v>
      </c>
      <c r="H21" s="546"/>
      <c r="I21" s="543"/>
      <c r="J21" s="544"/>
      <c r="K21" s="850"/>
      <c r="L21" s="543"/>
      <c r="M21" s="543"/>
      <c r="N21" s="543"/>
    </row>
    <row r="22" spans="1:14" s="503" customFormat="1" ht="27.75" customHeight="1" x14ac:dyDescent="0.6">
      <c r="A22" s="1021" t="s">
        <v>1985</v>
      </c>
      <c r="B22" s="547"/>
      <c r="C22" s="893" t="s">
        <v>2457</v>
      </c>
      <c r="D22" s="397"/>
      <c r="E22" s="231">
        <v>326922050000</v>
      </c>
      <c r="F22" s="397"/>
      <c r="G22" s="231">
        <v>0</v>
      </c>
      <c r="H22" s="232"/>
      <c r="I22" s="549"/>
      <c r="J22" s="550"/>
      <c r="K22" s="851"/>
      <c r="L22" s="549"/>
      <c r="M22" s="549"/>
      <c r="N22" s="549"/>
    </row>
    <row r="23" spans="1:14" s="503" customFormat="1" ht="27.75" customHeight="1" x14ac:dyDescent="0.6">
      <c r="A23" s="1021" t="s">
        <v>1987</v>
      </c>
      <c r="B23" s="547"/>
      <c r="C23" s="893" t="s">
        <v>2458</v>
      </c>
      <c r="D23" s="397"/>
      <c r="E23" s="231">
        <v>23126516495</v>
      </c>
      <c r="F23" s="397"/>
      <c r="G23" s="231">
        <v>0</v>
      </c>
      <c r="H23" s="232"/>
      <c r="I23" s="549"/>
      <c r="J23" s="550"/>
      <c r="K23" s="851"/>
      <c r="L23" s="549"/>
      <c r="M23" s="549"/>
      <c r="N23" s="549"/>
    </row>
    <row r="24" spans="1:14" s="503" customFormat="1" ht="27.75" customHeight="1" x14ac:dyDescent="0.6">
      <c r="A24" s="1021" t="s">
        <v>1989</v>
      </c>
      <c r="B24" s="547"/>
      <c r="C24" s="893" t="s">
        <v>2459</v>
      </c>
      <c r="D24" s="397"/>
      <c r="E24" s="231">
        <v>35244248000</v>
      </c>
      <c r="F24" s="397"/>
      <c r="G24" s="231">
        <v>0</v>
      </c>
      <c r="H24" s="232"/>
      <c r="I24" s="549"/>
      <c r="J24" s="550"/>
      <c r="K24" s="851"/>
      <c r="L24" s="549"/>
      <c r="M24" s="549"/>
      <c r="N24" s="549"/>
    </row>
    <row r="25" spans="1:14" ht="27.75" customHeight="1" thickBot="1" x14ac:dyDescent="0.5">
      <c r="A25" s="1020"/>
      <c r="B25" s="576"/>
      <c r="C25" s="576"/>
      <c r="D25" s="576"/>
      <c r="E25" s="553">
        <f>SUM(E22:E24)</f>
        <v>385292814495</v>
      </c>
      <c r="F25" s="396"/>
      <c r="G25" s="553">
        <f>SUM(G22:G24)</f>
        <v>0</v>
      </c>
      <c r="H25" s="578"/>
      <c r="I25" s="581"/>
      <c r="J25" s="580"/>
      <c r="K25" s="859"/>
      <c r="L25" s="581"/>
      <c r="M25" s="581"/>
      <c r="N25" s="581"/>
    </row>
    <row r="26" spans="1:14" ht="20.25" customHeight="1" thickTop="1" x14ac:dyDescent="0.25">
      <c r="A26" s="576"/>
      <c r="B26" s="576"/>
      <c r="C26" s="576"/>
      <c r="D26" s="576"/>
      <c r="E26" s="577"/>
      <c r="F26" s="578"/>
      <c r="G26" s="578"/>
      <c r="H26" s="578"/>
      <c r="I26" s="581"/>
      <c r="J26" s="580"/>
      <c r="K26" s="859"/>
      <c r="L26" s="581"/>
      <c r="M26" s="581"/>
      <c r="N26" s="581"/>
    </row>
    <row r="27" spans="1:14" ht="18.75" customHeight="1" x14ac:dyDescent="0.25">
      <c r="A27" s="576"/>
      <c r="B27" s="576"/>
      <c r="C27" s="576"/>
      <c r="D27" s="576"/>
      <c r="E27" s="577"/>
      <c r="F27" s="578"/>
      <c r="G27" s="578"/>
      <c r="H27" s="578"/>
      <c r="I27" s="581"/>
      <c r="J27" s="580"/>
      <c r="K27" s="859"/>
      <c r="L27" s="581"/>
      <c r="M27" s="581"/>
      <c r="N27" s="581"/>
    </row>
    <row r="28" spans="1:14" ht="61.5" customHeight="1" x14ac:dyDescent="0.25">
      <c r="A28" s="1204" t="s">
        <v>2477</v>
      </c>
      <c r="B28" s="1204"/>
      <c r="C28" s="1204"/>
      <c r="D28" s="1204"/>
      <c r="E28" s="1204"/>
      <c r="F28" s="1204"/>
      <c r="G28" s="1204"/>
      <c r="H28" s="578"/>
      <c r="I28" s="581"/>
      <c r="J28" s="580"/>
      <c r="K28" s="859"/>
      <c r="L28" s="581"/>
      <c r="M28" s="581"/>
      <c r="N28" s="581"/>
    </row>
    <row r="29" spans="1:14" ht="18.75" customHeight="1" x14ac:dyDescent="0.25">
      <c r="A29" s="576"/>
      <c r="B29" s="576"/>
      <c r="C29" s="576"/>
      <c r="D29" s="576"/>
      <c r="E29" s="577"/>
      <c r="F29" s="578"/>
      <c r="G29" s="578"/>
      <c r="H29" s="578"/>
      <c r="I29" s="581"/>
      <c r="J29" s="580"/>
      <c r="K29" s="859"/>
      <c r="L29" s="581"/>
      <c r="M29" s="581"/>
      <c r="N29" s="581"/>
    </row>
    <row r="30" spans="1:14" ht="45.75" customHeight="1" x14ac:dyDescent="0.25">
      <c r="A30" s="1204" t="s">
        <v>2478</v>
      </c>
      <c r="B30" s="1204"/>
      <c r="C30" s="1204"/>
      <c r="D30" s="1204"/>
      <c r="E30" s="1204"/>
      <c r="F30" s="1204"/>
      <c r="G30" s="1204"/>
      <c r="H30" s="578"/>
      <c r="I30" s="581"/>
      <c r="J30" s="580"/>
      <c r="K30" s="859"/>
      <c r="L30" s="581"/>
      <c r="M30" s="581"/>
      <c r="N30" s="581"/>
    </row>
    <row r="31" spans="1:14" ht="18.75" customHeight="1" x14ac:dyDescent="0.25">
      <c r="A31" s="576"/>
      <c r="B31" s="576"/>
      <c r="C31" s="576"/>
      <c r="D31" s="576"/>
      <c r="E31" s="577"/>
      <c r="F31" s="578"/>
      <c r="G31" s="578"/>
      <c r="H31" s="578"/>
      <c r="I31" s="581"/>
      <c r="J31" s="580"/>
      <c r="K31" s="859"/>
      <c r="L31" s="581"/>
      <c r="M31" s="581"/>
      <c r="N31" s="581"/>
    </row>
    <row r="32" spans="1:14" ht="41.25" customHeight="1" x14ac:dyDescent="0.25">
      <c r="A32" s="1204" t="s">
        <v>2479</v>
      </c>
      <c r="B32" s="1204"/>
      <c r="C32" s="1204"/>
      <c r="D32" s="1204"/>
      <c r="E32" s="1204"/>
      <c r="F32" s="1204"/>
      <c r="G32" s="1204"/>
      <c r="H32" s="578"/>
      <c r="I32" s="581"/>
      <c r="J32" s="580"/>
      <c r="K32" s="859"/>
      <c r="L32" s="581"/>
      <c r="M32" s="581"/>
      <c r="N32" s="581"/>
    </row>
    <row r="33" spans="1:14" ht="18.75" customHeight="1" x14ac:dyDescent="0.25"/>
    <row r="34" spans="1:14" ht="45.75" customHeight="1" x14ac:dyDescent="0.25">
      <c r="A34" s="1204" t="s">
        <v>2476</v>
      </c>
      <c r="B34" s="1204"/>
      <c r="C34" s="1204"/>
      <c r="D34" s="1204"/>
      <c r="E34" s="1204"/>
      <c r="F34" s="1204"/>
      <c r="G34" s="1204"/>
      <c r="H34" s="578"/>
      <c r="I34" s="581"/>
      <c r="J34" s="580"/>
      <c r="K34" s="859"/>
      <c r="L34" s="581"/>
      <c r="M34" s="581"/>
      <c r="N34" s="581"/>
    </row>
    <row r="35" spans="1:14" ht="18.75" customHeight="1" x14ac:dyDescent="0.25"/>
  </sheetData>
  <mergeCells count="9">
    <mergeCell ref="A1:I1"/>
    <mergeCell ref="A2:I2"/>
    <mergeCell ref="A3:I3"/>
    <mergeCell ref="A18:I18"/>
    <mergeCell ref="A34:G34"/>
    <mergeCell ref="A28:G28"/>
    <mergeCell ref="A30:G30"/>
    <mergeCell ref="A32:G32"/>
    <mergeCell ref="A5:I5"/>
  </mergeCells>
  <phoneticPr fontId="68" type="noConversion"/>
  <printOptions horizontalCentered="1"/>
  <pageMargins left="0.51181102362204722" right="0.70866141732283472" top="0.51181102362204722" bottom="0.51181102362204722" header="0" footer="0"/>
  <pageSetup paperSize="9" scale="80" orientation="portrait" r:id="rId1"/>
  <headerFooter>
    <oddFooter>&amp;C&amp;"B Nazanin,Regular"&amp;12&amp;A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16303-8B0A-43AC-ABBF-D9DF88D4C6A2}">
  <sheetPr codeName="Sheet21">
    <tabColor rgb="FFFF0000"/>
    <pageSetUpPr fitToPage="1"/>
  </sheetPr>
  <dimension ref="A1:X136"/>
  <sheetViews>
    <sheetView rightToLeft="1" view="pageBreakPreview" zoomScaleNormal="70" zoomScaleSheetLayoutView="100" workbookViewId="0">
      <selection activeCell="L20" sqref="L20"/>
    </sheetView>
  </sheetViews>
  <sheetFormatPr defaultColWidth="8.7109375" defaultRowHeight="150" customHeight="1" x14ac:dyDescent="0.25"/>
  <cols>
    <col min="1" max="1" width="38.7109375" style="440" customWidth="1"/>
    <col min="2" max="2" width="0.7109375" style="440" customWidth="1"/>
    <col min="3" max="3" width="21.28515625" style="440" customWidth="1"/>
    <col min="4" max="4" width="0.85546875" style="440" customWidth="1"/>
    <col min="5" max="5" width="21.28515625" style="584" customWidth="1"/>
    <col min="6" max="6" width="0.85546875" style="440" customWidth="1"/>
    <col min="7" max="7" width="21.28515625" style="584" customWidth="1"/>
    <col min="8" max="8" width="0.7109375" style="584" customWidth="1"/>
    <col min="9" max="9" width="21.28515625" style="584" customWidth="1"/>
    <col min="10" max="10" width="1.28515625" style="440" customWidth="1"/>
    <col min="11" max="11" width="16.42578125" style="372" bestFit="1" customWidth="1"/>
    <col min="12" max="12" width="13.5703125" style="861" customWidth="1"/>
    <col min="13" max="13" width="33.28515625" style="511" customWidth="1"/>
    <col min="14" max="16384" width="8.7109375" style="511"/>
  </cols>
  <sheetData>
    <row r="1" spans="1:12" s="538" customFormat="1" ht="25.5" customHeight="1" x14ac:dyDescent="0.25">
      <c r="A1" s="1122" t="str">
        <f>'1'!A1:H1</f>
        <v>شرکت پالایش میعانات گازی آدیش جنوبی (سهامي خاص) - در مرحله قبل از بهره برداری</v>
      </c>
      <c r="B1" s="1122"/>
      <c r="C1" s="1122"/>
      <c r="D1" s="1122"/>
      <c r="E1" s="1122"/>
      <c r="F1" s="1122"/>
      <c r="G1" s="1122"/>
      <c r="H1" s="1122"/>
      <c r="I1" s="1122"/>
      <c r="J1" s="1122"/>
      <c r="K1" s="422"/>
      <c r="L1" s="848"/>
    </row>
    <row r="2" spans="1:12" s="538" customFormat="1" ht="25.5" customHeight="1" x14ac:dyDescent="0.25">
      <c r="A2" s="1122" t="str">
        <f>'5'!A2:H2</f>
        <v xml:space="preserve">یادداشت های توضیحی صورت های مالی </v>
      </c>
      <c r="B2" s="1122"/>
      <c r="C2" s="1122"/>
      <c r="D2" s="1122"/>
      <c r="E2" s="1122"/>
      <c r="F2" s="1122"/>
      <c r="G2" s="1122"/>
      <c r="H2" s="1122"/>
      <c r="I2" s="1122"/>
      <c r="J2" s="1122"/>
      <c r="K2" s="422"/>
      <c r="L2" s="848"/>
    </row>
    <row r="3" spans="1:12" s="538" customFormat="1" ht="25.5" customHeight="1" x14ac:dyDescent="0.25">
      <c r="A3" s="1122" t="str">
        <f>'5'!A3:H3</f>
        <v>سال مالی منتهی به 29 اسفندماه 1400</v>
      </c>
      <c r="B3" s="1122"/>
      <c r="C3" s="1122"/>
      <c r="D3" s="1122"/>
      <c r="E3" s="1122"/>
      <c r="F3" s="1122"/>
      <c r="G3" s="1122"/>
      <c r="H3" s="1122"/>
      <c r="I3" s="1122"/>
      <c r="J3" s="1122"/>
      <c r="K3" s="422"/>
      <c r="L3" s="848"/>
    </row>
    <row r="4" spans="1:12" s="538" customFormat="1" ht="25.5" customHeight="1" x14ac:dyDescent="0.25">
      <c r="A4" s="438"/>
      <c r="B4" s="438"/>
      <c r="C4" s="438"/>
      <c r="D4" s="438"/>
      <c r="E4" s="438"/>
      <c r="F4" s="438"/>
      <c r="G4" s="438"/>
      <c r="H4" s="438"/>
      <c r="I4" s="438"/>
      <c r="J4" s="438"/>
      <c r="K4" s="422"/>
      <c r="L4" s="848"/>
    </row>
    <row r="5" spans="1:12" s="559" customFormat="1" ht="56.25" customHeight="1" x14ac:dyDescent="0.25">
      <c r="A5" s="1136" t="s">
        <v>2452</v>
      </c>
      <c r="B5" s="1136"/>
      <c r="C5" s="1136"/>
      <c r="D5" s="1136"/>
      <c r="E5" s="1136"/>
      <c r="F5" s="1136"/>
      <c r="G5" s="1136"/>
      <c r="H5" s="1136"/>
      <c r="I5" s="1136"/>
      <c r="J5" s="461"/>
      <c r="K5" s="558"/>
      <c r="L5" s="854"/>
    </row>
    <row r="6" spans="1:12" s="562" customFormat="1" ht="24" customHeight="1" x14ac:dyDescent="0.25">
      <c r="A6" s="560"/>
      <c r="B6" s="560"/>
      <c r="C6" s="560"/>
      <c r="D6" s="560"/>
      <c r="E6" s="541" t="s">
        <v>2200</v>
      </c>
      <c r="F6" s="560"/>
      <c r="G6" s="560"/>
      <c r="H6" s="560"/>
      <c r="I6" s="541" t="s">
        <v>1428</v>
      </c>
      <c r="J6" s="560"/>
      <c r="K6" s="561"/>
      <c r="L6" s="855"/>
    </row>
    <row r="7" spans="1:12" s="566" customFormat="1" ht="21" customHeight="1" x14ac:dyDescent="0.25">
      <c r="A7" s="563" t="s">
        <v>178</v>
      </c>
      <c r="B7" s="560"/>
      <c r="C7" s="564" t="s">
        <v>410</v>
      </c>
      <c r="D7" s="565"/>
      <c r="E7" s="564" t="s">
        <v>179</v>
      </c>
      <c r="F7" s="565"/>
      <c r="G7" s="564" t="s">
        <v>410</v>
      </c>
      <c r="H7" s="565"/>
      <c r="I7" s="564" t="s">
        <v>179</v>
      </c>
      <c r="K7" s="567"/>
      <c r="L7" s="856"/>
    </row>
    <row r="8" spans="1:12" s="566" customFormat="1" ht="21" customHeight="1" x14ac:dyDescent="0.25">
      <c r="A8" s="546"/>
      <c r="B8" s="560"/>
      <c r="C8" s="568" t="s">
        <v>2448</v>
      </c>
      <c r="D8" s="565"/>
      <c r="E8" s="637" t="s">
        <v>54</v>
      </c>
      <c r="F8" s="565"/>
      <c r="G8" s="568" t="s">
        <v>1745</v>
      </c>
      <c r="H8" s="565"/>
      <c r="I8" s="637" t="s">
        <v>54</v>
      </c>
      <c r="K8" s="567"/>
      <c r="L8" s="856"/>
    </row>
    <row r="9" spans="1:12" s="571" customFormat="1" ht="21" customHeight="1" x14ac:dyDescent="0.55000000000000004">
      <c r="A9" s="231" t="s">
        <v>1433</v>
      </c>
      <c r="B9" s="556"/>
      <c r="C9" s="862">
        <f t="shared" ref="C9:C33" si="0">L9</f>
        <v>3100929.8249954488</v>
      </c>
      <c r="D9" s="556"/>
      <c r="E9" s="569">
        <f>SUM('تراز 1400'!$M$126)</f>
        <v>374741167491</v>
      </c>
      <c r="F9" s="570"/>
      <c r="G9" s="231">
        <v>12411626.65</v>
      </c>
      <c r="H9" s="556"/>
      <c r="I9" s="231">
        <v>1499920257399</v>
      </c>
      <c r="K9" s="572">
        <f>I9/G9</f>
        <v>120847.99999998388</v>
      </c>
      <c r="L9" s="857">
        <f t="shared" ref="L9:L46" si="1">E9/K9</f>
        <v>3100929.8249954488</v>
      </c>
    </row>
    <row r="10" spans="1:12" s="571" customFormat="1" ht="21" customHeight="1" x14ac:dyDescent="0.55000000000000004">
      <c r="A10" s="231" t="s">
        <v>1434</v>
      </c>
      <c r="B10" s="556"/>
      <c r="C10" s="862">
        <f t="shared" si="0"/>
        <v>0</v>
      </c>
      <c r="D10" s="556"/>
      <c r="E10" s="569">
        <f>SUM('تراز 1400'!$P$125)</f>
        <v>0</v>
      </c>
      <c r="F10" s="570"/>
      <c r="G10" s="231">
        <v>835785.69000000006</v>
      </c>
      <c r="H10" s="556"/>
      <c r="I10" s="231">
        <v>101921557538</v>
      </c>
      <c r="K10" s="572">
        <f>I10/G10</f>
        <v>121946.9999994855</v>
      </c>
      <c r="L10" s="857">
        <f t="shared" si="1"/>
        <v>0</v>
      </c>
    </row>
    <row r="11" spans="1:12" s="571" customFormat="1" ht="21" customHeight="1" x14ac:dyDescent="0.55000000000000004">
      <c r="A11" s="231" t="s">
        <v>1435</v>
      </c>
      <c r="B11" s="556"/>
      <c r="C11" s="862">
        <f t="shared" si="0"/>
        <v>470284.53500291111</v>
      </c>
      <c r="D11" s="556"/>
      <c r="E11" s="569">
        <f>SUM('تراز 1400'!$P$126)</f>
        <v>57349788190</v>
      </c>
      <c r="F11" s="570"/>
      <c r="G11" s="231">
        <v>3543880</v>
      </c>
      <c r="H11" s="556"/>
      <c r="I11" s="231">
        <v>432165534360</v>
      </c>
      <c r="K11" s="572">
        <f>I11/G11</f>
        <v>121947</v>
      </c>
      <c r="L11" s="857">
        <f t="shared" si="1"/>
        <v>470284.53500291111</v>
      </c>
    </row>
    <row r="12" spans="1:12" s="571" customFormat="1" ht="21" customHeight="1" x14ac:dyDescent="0.55000000000000004">
      <c r="A12" s="231" t="s">
        <v>2441</v>
      </c>
      <c r="B12" s="556"/>
      <c r="C12" s="862">
        <f t="shared" si="0"/>
        <v>166586.16000333469</v>
      </c>
      <c r="D12" s="556"/>
      <c r="E12" s="569">
        <f>SUM('تراز 1400'!P127)</f>
        <v>45959122511</v>
      </c>
      <c r="F12" s="570"/>
      <c r="G12" s="231">
        <v>0</v>
      </c>
      <c r="H12" s="556"/>
      <c r="I12" s="231">
        <v>0</v>
      </c>
      <c r="K12" s="572">
        <v>275888</v>
      </c>
      <c r="L12" s="857">
        <f t="shared" si="1"/>
        <v>166586.16000333469</v>
      </c>
    </row>
    <row r="13" spans="1:12" s="571" customFormat="1" ht="21" customHeight="1" x14ac:dyDescent="0.55000000000000004">
      <c r="A13" s="231" t="s">
        <v>1436</v>
      </c>
      <c r="B13" s="556"/>
      <c r="C13" s="862">
        <f t="shared" si="0"/>
        <v>0</v>
      </c>
      <c r="D13" s="556"/>
      <c r="E13" s="569">
        <f>SUM('تراز 1400'!$P$128)</f>
        <v>0</v>
      </c>
      <c r="F13" s="570"/>
      <c r="G13" s="231">
        <v>367622.07</v>
      </c>
      <c r="H13" s="556"/>
      <c r="I13" s="231">
        <v>43400065471</v>
      </c>
      <c r="K13" s="572">
        <f>I13/G13</f>
        <v>118056.2023139688</v>
      </c>
      <c r="L13" s="857">
        <f t="shared" si="1"/>
        <v>0</v>
      </c>
    </row>
    <row r="14" spans="1:12" s="571" customFormat="1" ht="21" customHeight="1" x14ac:dyDescent="0.55000000000000004">
      <c r="A14" s="231" t="s">
        <v>2442</v>
      </c>
      <c r="B14" s="556"/>
      <c r="C14" s="862">
        <f t="shared" si="0"/>
        <v>522510.55498608132</v>
      </c>
      <c r="D14" s="556"/>
      <c r="E14" s="569">
        <f>SUM('تراز 1400'!$P$129)</f>
        <v>144154391994</v>
      </c>
      <c r="F14" s="570"/>
      <c r="G14" s="231">
        <v>0</v>
      </c>
      <c r="H14" s="556"/>
      <c r="I14" s="231">
        <v>0</v>
      </c>
      <c r="K14" s="572">
        <v>275888</v>
      </c>
      <c r="L14" s="857">
        <f t="shared" si="1"/>
        <v>522510.55498608132</v>
      </c>
    </row>
    <row r="15" spans="1:12" s="571" customFormat="1" ht="21" customHeight="1" x14ac:dyDescent="0.55000000000000004">
      <c r="A15" s="231" t="s">
        <v>2443</v>
      </c>
      <c r="B15" s="556"/>
      <c r="C15" s="862">
        <f t="shared" si="0"/>
        <v>145023.60295760256</v>
      </c>
      <c r="D15" s="556"/>
      <c r="E15" s="569">
        <f>SUM('تراز 1400'!$P$130)</f>
        <v>39600000000</v>
      </c>
      <c r="F15" s="570"/>
      <c r="G15" s="231">
        <v>0</v>
      </c>
      <c r="H15" s="556"/>
      <c r="I15" s="231">
        <v>0</v>
      </c>
      <c r="K15" s="572">
        <v>273059</v>
      </c>
      <c r="L15" s="857">
        <f t="shared" si="1"/>
        <v>145023.60295760256</v>
      </c>
    </row>
    <row r="16" spans="1:12" s="571" customFormat="1" ht="21" customHeight="1" x14ac:dyDescent="0.55000000000000004">
      <c r="A16" s="231" t="s">
        <v>651</v>
      </c>
      <c r="B16" s="556"/>
      <c r="C16" s="862">
        <f t="shared" si="0"/>
        <v>0</v>
      </c>
      <c r="D16" s="556"/>
      <c r="E16" s="569">
        <f>SUM('تراز 1400'!$M$129)</f>
        <v>0</v>
      </c>
      <c r="F16" s="570"/>
      <c r="G16" s="231">
        <v>449495</v>
      </c>
      <c r="H16" s="556"/>
      <c r="I16" s="231">
        <v>133556201875</v>
      </c>
      <c r="K16" s="572">
        <f t="shared" ref="K16:K30" si="2">I16/G16</f>
        <v>297125</v>
      </c>
      <c r="L16" s="857">
        <f t="shared" si="1"/>
        <v>0</v>
      </c>
    </row>
    <row r="17" spans="1:12" s="571" customFormat="1" ht="21" customHeight="1" x14ac:dyDescent="0.55000000000000004">
      <c r="A17" s="231" t="s">
        <v>1437</v>
      </c>
      <c r="B17" s="556"/>
      <c r="C17" s="862">
        <f t="shared" si="0"/>
        <v>0</v>
      </c>
      <c r="D17" s="556"/>
      <c r="E17" s="569">
        <f>SUM('تراز 1400'!$M$130)</f>
        <v>0</v>
      </c>
      <c r="F17" s="570"/>
      <c r="G17" s="231">
        <v>756985</v>
      </c>
      <c r="H17" s="556"/>
      <c r="I17" s="231">
        <v>90066075300</v>
      </c>
      <c r="K17" s="572">
        <f t="shared" si="2"/>
        <v>118980</v>
      </c>
      <c r="L17" s="857">
        <f t="shared" si="1"/>
        <v>0</v>
      </c>
    </row>
    <row r="18" spans="1:12" s="571" customFormat="1" ht="21" customHeight="1" x14ac:dyDescent="0.55000000000000004">
      <c r="A18" s="231" t="s">
        <v>1439</v>
      </c>
      <c r="B18" s="556"/>
      <c r="C18" s="862">
        <f t="shared" si="0"/>
        <v>0</v>
      </c>
      <c r="D18" s="556"/>
      <c r="E18" s="569">
        <f>SUM('تراز 1400'!$M$131)</f>
        <v>0</v>
      </c>
      <c r="F18" s="570"/>
      <c r="G18" s="231">
        <v>1470000</v>
      </c>
      <c r="H18" s="556"/>
      <c r="I18" s="231">
        <v>179822160000</v>
      </c>
      <c r="K18" s="572">
        <f t="shared" si="2"/>
        <v>122328</v>
      </c>
      <c r="L18" s="857">
        <f t="shared" si="1"/>
        <v>0</v>
      </c>
    </row>
    <row r="19" spans="1:12" s="571" customFormat="1" ht="21" customHeight="1" x14ac:dyDescent="0.55000000000000004">
      <c r="A19" s="231" t="s">
        <v>1442</v>
      </c>
      <c r="B19" s="556"/>
      <c r="C19" s="862">
        <f t="shared" si="0"/>
        <v>0</v>
      </c>
      <c r="D19" s="556"/>
      <c r="E19" s="569">
        <v>0</v>
      </c>
      <c r="F19" s="570"/>
      <c r="G19" s="231">
        <v>207725</v>
      </c>
      <c r="H19" s="556"/>
      <c r="I19" s="231">
        <v>30943754625</v>
      </c>
      <c r="K19" s="572">
        <f t="shared" si="2"/>
        <v>148965</v>
      </c>
      <c r="L19" s="857">
        <f t="shared" si="1"/>
        <v>0</v>
      </c>
    </row>
    <row r="20" spans="1:12" s="571" customFormat="1" ht="21" customHeight="1" x14ac:dyDescent="0.55000000000000004">
      <c r="A20" s="231" t="s">
        <v>1442</v>
      </c>
      <c r="B20" s="556"/>
      <c r="C20" s="862">
        <f t="shared" si="0"/>
        <v>6222.84</v>
      </c>
      <c r="D20" s="556"/>
      <c r="E20" s="569">
        <f>SUM('تراز 1400'!$M$132)</f>
        <v>1860629160</v>
      </c>
      <c r="F20" s="570"/>
      <c r="G20" s="231">
        <v>35635</v>
      </c>
      <c r="H20" s="556"/>
      <c r="I20" s="231">
        <v>10654865000</v>
      </c>
      <c r="K20" s="572">
        <f t="shared" si="2"/>
        <v>299000</v>
      </c>
      <c r="L20" s="857">
        <f t="shared" si="1"/>
        <v>6222.84</v>
      </c>
    </row>
    <row r="21" spans="1:12" s="571" customFormat="1" ht="21" customHeight="1" x14ac:dyDescent="0.55000000000000004">
      <c r="A21" s="231" t="s">
        <v>1443</v>
      </c>
      <c r="B21" s="556"/>
      <c r="C21" s="862">
        <f t="shared" si="0"/>
        <v>445212</v>
      </c>
      <c r="D21" s="556"/>
      <c r="E21" s="569">
        <f>SUM('تراز 1400'!$P$134)</f>
        <v>56319318000</v>
      </c>
      <c r="F21" s="570"/>
      <c r="G21" s="231">
        <v>445212</v>
      </c>
      <c r="H21" s="556"/>
      <c r="I21" s="231">
        <v>56319318000</v>
      </c>
      <c r="K21" s="572">
        <f t="shared" si="2"/>
        <v>126500</v>
      </c>
      <c r="L21" s="857">
        <f t="shared" si="1"/>
        <v>445212</v>
      </c>
    </row>
    <row r="22" spans="1:12" s="571" customFormat="1" ht="21" customHeight="1" x14ac:dyDescent="0.55000000000000004">
      <c r="A22" s="231" t="s">
        <v>1444</v>
      </c>
      <c r="B22" s="556"/>
      <c r="C22" s="862">
        <f t="shared" si="0"/>
        <v>129138</v>
      </c>
      <c r="D22" s="556"/>
      <c r="E22" s="569">
        <f>SUM('تراز 1400'!$P$135)</f>
        <v>16271388000</v>
      </c>
      <c r="F22" s="570"/>
      <c r="G22" s="231">
        <v>129138</v>
      </c>
      <c r="H22" s="556"/>
      <c r="I22" s="231">
        <v>16271388000</v>
      </c>
      <c r="K22" s="572">
        <f t="shared" si="2"/>
        <v>126000</v>
      </c>
      <c r="L22" s="857">
        <f t="shared" si="1"/>
        <v>129138</v>
      </c>
    </row>
    <row r="23" spans="1:12" s="571" customFormat="1" ht="21" customHeight="1" x14ac:dyDescent="0.55000000000000004">
      <c r="A23" s="231" t="s">
        <v>1445</v>
      </c>
      <c r="B23" s="556"/>
      <c r="C23" s="862">
        <f t="shared" si="0"/>
        <v>86104.5</v>
      </c>
      <c r="D23" s="556"/>
      <c r="E23" s="569">
        <f>SUM('تراز 1400'!$P$136)</f>
        <v>11710212000</v>
      </c>
      <c r="F23" s="570"/>
      <c r="G23" s="231">
        <v>86104.5</v>
      </c>
      <c r="H23" s="556"/>
      <c r="I23" s="231">
        <v>11710212000</v>
      </c>
      <c r="K23" s="572">
        <f t="shared" si="2"/>
        <v>136000</v>
      </c>
      <c r="L23" s="857">
        <f t="shared" si="1"/>
        <v>86104.5</v>
      </c>
    </row>
    <row r="24" spans="1:12" s="571" customFormat="1" ht="21" customHeight="1" x14ac:dyDescent="0.55000000000000004">
      <c r="A24" s="231" t="s">
        <v>1446</v>
      </c>
      <c r="B24" s="556"/>
      <c r="C24" s="862">
        <f t="shared" si="0"/>
        <v>230000</v>
      </c>
      <c r="D24" s="556"/>
      <c r="E24" s="569">
        <f>SUM('تراز 1400'!$P$137)</f>
        <v>32085000000</v>
      </c>
      <c r="F24" s="570"/>
      <c r="G24" s="231">
        <v>230000</v>
      </c>
      <c r="H24" s="556"/>
      <c r="I24" s="231">
        <v>32085000000</v>
      </c>
      <c r="K24" s="572">
        <f t="shared" si="2"/>
        <v>139500</v>
      </c>
      <c r="L24" s="857">
        <f t="shared" si="1"/>
        <v>230000</v>
      </c>
    </row>
    <row r="25" spans="1:12" s="571" customFormat="1" ht="21" customHeight="1" x14ac:dyDescent="0.55000000000000004">
      <c r="A25" s="231" t="s">
        <v>1440</v>
      </c>
      <c r="B25" s="556"/>
      <c r="C25" s="862">
        <f t="shared" si="0"/>
        <v>158105.79999999999</v>
      </c>
      <c r="D25" s="556"/>
      <c r="E25" s="569">
        <f>SUM('تراز 1400'!$M$134)</f>
        <v>19120524923</v>
      </c>
      <c r="F25" s="570"/>
      <c r="G25" s="231">
        <v>201029</v>
      </c>
      <c r="H25" s="556"/>
      <c r="I25" s="231">
        <v>24311442115</v>
      </c>
      <c r="K25" s="572">
        <f t="shared" si="2"/>
        <v>120935</v>
      </c>
      <c r="L25" s="857">
        <f t="shared" si="1"/>
        <v>158105.79999999999</v>
      </c>
    </row>
    <row r="26" spans="1:12" s="571" customFormat="1" ht="21" customHeight="1" x14ac:dyDescent="0.55000000000000004">
      <c r="A26" s="231" t="s">
        <v>1441</v>
      </c>
      <c r="B26" s="556"/>
      <c r="C26" s="862">
        <f t="shared" si="0"/>
        <v>0</v>
      </c>
      <c r="D26" s="556"/>
      <c r="E26" s="569">
        <f>SUM('تراز 1400'!$M$135)</f>
        <v>0</v>
      </c>
      <c r="F26" s="570"/>
      <c r="G26" s="231">
        <v>553257.1</v>
      </c>
      <c r="H26" s="556"/>
      <c r="I26" s="231">
        <v>67357392154</v>
      </c>
      <c r="K26" s="572">
        <f t="shared" si="2"/>
        <v>121747.00000054225</v>
      </c>
      <c r="L26" s="857">
        <f t="shared" si="1"/>
        <v>0</v>
      </c>
    </row>
    <row r="27" spans="1:12" s="571" customFormat="1" ht="21" customHeight="1" x14ac:dyDescent="0.55000000000000004">
      <c r="A27" s="231" t="s">
        <v>1438</v>
      </c>
      <c r="B27" s="556"/>
      <c r="C27" s="862">
        <f t="shared" si="0"/>
        <v>0</v>
      </c>
      <c r="D27" s="556"/>
      <c r="E27" s="569">
        <f>SUM('تراز 1400'!$M$136)</f>
        <v>0</v>
      </c>
      <c r="F27" s="570"/>
      <c r="G27" s="231">
        <v>122871</v>
      </c>
      <c r="H27" s="556"/>
      <c r="I27" s="231">
        <v>14651582367</v>
      </c>
      <c r="K27" s="572">
        <f t="shared" si="2"/>
        <v>119243.61620724174</v>
      </c>
      <c r="L27" s="857">
        <f t="shared" si="1"/>
        <v>0</v>
      </c>
    </row>
    <row r="28" spans="1:12" s="571" customFormat="1" ht="21" customHeight="1" x14ac:dyDescent="0.55000000000000004">
      <c r="A28" s="231" t="s">
        <v>1447</v>
      </c>
      <c r="B28" s="556"/>
      <c r="C28" s="862">
        <f t="shared" si="0"/>
        <v>162500</v>
      </c>
      <c r="D28" s="556"/>
      <c r="E28" s="569">
        <f>SUM('تراز 1400'!$P$138)</f>
        <v>20637500000</v>
      </c>
      <c r="F28" s="570"/>
      <c r="G28" s="231">
        <v>162500</v>
      </c>
      <c r="H28" s="556"/>
      <c r="I28" s="231">
        <v>20637500000</v>
      </c>
      <c r="K28" s="572">
        <f t="shared" si="2"/>
        <v>127000</v>
      </c>
      <c r="L28" s="857">
        <f t="shared" si="1"/>
        <v>162500</v>
      </c>
    </row>
    <row r="29" spans="1:12" s="571" customFormat="1" ht="21" customHeight="1" x14ac:dyDescent="0.55000000000000004">
      <c r="A29" s="231" t="s">
        <v>1448</v>
      </c>
      <c r="B29" s="556"/>
      <c r="C29" s="862">
        <f t="shared" si="0"/>
        <v>151556.25</v>
      </c>
      <c r="D29" s="556"/>
      <c r="E29" s="569">
        <f>SUM('تراز 1400'!$P$139)</f>
        <v>19247643750</v>
      </c>
      <c r="F29" s="570"/>
      <c r="G29" s="231">
        <v>151556.25</v>
      </c>
      <c r="H29" s="556"/>
      <c r="I29" s="231">
        <v>19247643750</v>
      </c>
      <c r="K29" s="572">
        <f t="shared" si="2"/>
        <v>127000</v>
      </c>
      <c r="L29" s="857">
        <f t="shared" si="1"/>
        <v>151556.25</v>
      </c>
    </row>
    <row r="30" spans="1:12" s="571" customFormat="1" ht="21" customHeight="1" x14ac:dyDescent="0.55000000000000004">
      <c r="A30" s="231" t="s">
        <v>1449</v>
      </c>
      <c r="B30" s="556"/>
      <c r="C30" s="862">
        <f t="shared" si="0"/>
        <v>125071</v>
      </c>
      <c r="D30" s="556"/>
      <c r="E30" s="569">
        <f>SUM('تراز 1400'!$P$140)</f>
        <v>17822617500</v>
      </c>
      <c r="F30" s="570"/>
      <c r="G30" s="231">
        <v>125071</v>
      </c>
      <c r="H30" s="556"/>
      <c r="I30" s="231">
        <v>17822617500</v>
      </c>
      <c r="K30" s="572">
        <f t="shared" si="2"/>
        <v>142500</v>
      </c>
      <c r="L30" s="857">
        <f t="shared" si="1"/>
        <v>125071</v>
      </c>
    </row>
    <row r="31" spans="1:12" s="571" customFormat="1" ht="21" customHeight="1" x14ac:dyDescent="0.55000000000000004">
      <c r="A31" s="231" t="s">
        <v>669</v>
      </c>
      <c r="B31" s="556"/>
      <c r="C31" s="862">
        <f t="shared" si="0"/>
        <v>315521</v>
      </c>
      <c r="D31" s="556"/>
      <c r="E31" s="569">
        <f>SUM('تراز 1400'!$M$138)</f>
        <v>83552800489</v>
      </c>
      <c r="F31" s="570"/>
      <c r="G31" s="231">
        <v>0</v>
      </c>
      <c r="H31" s="556"/>
      <c r="I31" s="231">
        <v>0</v>
      </c>
      <c r="K31" s="572">
        <v>264809</v>
      </c>
      <c r="L31" s="857">
        <f t="shared" si="1"/>
        <v>315521</v>
      </c>
    </row>
    <row r="32" spans="1:12" s="571" customFormat="1" ht="21" customHeight="1" x14ac:dyDescent="0.55000000000000004">
      <c r="A32" s="231" t="s">
        <v>2446</v>
      </c>
      <c r="B32" s="556"/>
      <c r="C32" s="862">
        <f t="shared" si="0"/>
        <v>4323.5653065463266</v>
      </c>
      <c r="D32" s="556"/>
      <c r="E32" s="569">
        <v>1144901711</v>
      </c>
      <c r="F32" s="570"/>
      <c r="G32" s="231">
        <v>0</v>
      </c>
      <c r="H32" s="556"/>
      <c r="I32" s="231">
        <v>0</v>
      </c>
      <c r="K32" s="572">
        <v>264805</v>
      </c>
      <c r="L32" s="857">
        <f t="shared" si="1"/>
        <v>4323.5653065463266</v>
      </c>
    </row>
    <row r="33" spans="1:15" s="571" customFormat="1" ht="21" customHeight="1" x14ac:dyDescent="0.55000000000000004">
      <c r="A33" s="231" t="s">
        <v>2447</v>
      </c>
      <c r="B33" s="556"/>
      <c r="C33" s="862">
        <f t="shared" si="0"/>
        <v>80445.25</v>
      </c>
      <c r="D33" s="556"/>
      <c r="E33" s="569">
        <f>SUM('تراز 1400'!$M$139)-E32</f>
        <v>22193879132</v>
      </c>
      <c r="F33" s="570"/>
      <c r="G33" s="231">
        <v>0</v>
      </c>
      <c r="H33" s="556"/>
      <c r="I33" s="231">
        <v>0</v>
      </c>
      <c r="K33" s="572">
        <v>275888</v>
      </c>
      <c r="L33" s="857">
        <f t="shared" si="1"/>
        <v>80445.25</v>
      </c>
    </row>
    <row r="34" spans="1:15" s="571" customFormat="1" ht="21" customHeight="1" x14ac:dyDescent="0.55000000000000004">
      <c r="A34" s="231" t="s">
        <v>673</v>
      </c>
      <c r="B34" s="556"/>
      <c r="C34" s="862">
        <v>92853.99</v>
      </c>
      <c r="D34" s="556"/>
      <c r="E34" s="569">
        <f>SUM('تراز 1400'!$M$140)</f>
        <v>27170000000</v>
      </c>
      <c r="F34" s="570"/>
      <c r="G34" s="231">
        <v>0</v>
      </c>
      <c r="H34" s="556"/>
      <c r="I34" s="231">
        <v>0</v>
      </c>
      <c r="K34" s="572">
        <f>E34/C34</f>
        <v>292609.93523272395</v>
      </c>
      <c r="L34" s="857">
        <f t="shared" si="1"/>
        <v>92853.99</v>
      </c>
    </row>
    <row r="35" spans="1:15" s="571" customFormat="1" ht="21" customHeight="1" x14ac:dyDescent="0.55000000000000004">
      <c r="A35" s="231" t="s">
        <v>1450</v>
      </c>
      <c r="B35" s="556"/>
      <c r="C35" s="862">
        <f t="shared" ref="C35:C46" si="3">L35</f>
        <v>1226303.75</v>
      </c>
      <c r="D35" s="556"/>
      <c r="E35" s="569">
        <f>SUM('تراز 1400'!$M$141)</f>
        <v>161872095000</v>
      </c>
      <c r="F35" s="570"/>
      <c r="G35" s="231">
        <v>1226303.75</v>
      </c>
      <c r="H35" s="556"/>
      <c r="I35" s="231">
        <v>161872095000</v>
      </c>
      <c r="K35" s="572">
        <f>I35/G35</f>
        <v>132000</v>
      </c>
      <c r="L35" s="857">
        <f t="shared" si="1"/>
        <v>1226303.75</v>
      </c>
    </row>
    <row r="36" spans="1:15" s="571" customFormat="1" ht="21" customHeight="1" x14ac:dyDescent="0.55000000000000004">
      <c r="A36" s="231" t="s">
        <v>1451</v>
      </c>
      <c r="B36" s="556"/>
      <c r="C36" s="862">
        <f t="shared" si="3"/>
        <v>82600</v>
      </c>
      <c r="D36" s="556"/>
      <c r="E36" s="569">
        <f>SUM('تراز 1400'!$M$142)</f>
        <v>12142200000</v>
      </c>
      <c r="F36" s="570"/>
      <c r="G36" s="231">
        <v>82600</v>
      </c>
      <c r="H36" s="556"/>
      <c r="I36" s="231">
        <v>12142200000</v>
      </c>
      <c r="K36" s="572">
        <f>I36/G36</f>
        <v>147000</v>
      </c>
      <c r="L36" s="857">
        <f t="shared" si="1"/>
        <v>82600</v>
      </c>
      <c r="M36" s="571">
        <f>E47-I47</f>
        <v>-1333006687719</v>
      </c>
    </row>
    <row r="37" spans="1:15" s="571" customFormat="1" ht="21" customHeight="1" x14ac:dyDescent="0.55000000000000004">
      <c r="A37" s="231" t="s">
        <v>679</v>
      </c>
      <c r="B37" s="556"/>
      <c r="C37" s="862">
        <f t="shared" si="3"/>
        <v>3652.6500005664461</v>
      </c>
      <c r="D37" s="556"/>
      <c r="E37" s="569">
        <f>SUM('تراز 1400'!$M$143)</f>
        <v>967254594</v>
      </c>
      <c r="F37" s="570"/>
      <c r="G37" s="231">
        <v>0</v>
      </c>
      <c r="H37" s="556"/>
      <c r="I37" s="231">
        <v>0</v>
      </c>
      <c r="K37" s="572">
        <v>264809</v>
      </c>
      <c r="L37" s="857">
        <f t="shared" si="1"/>
        <v>3652.6500005664461</v>
      </c>
    </row>
    <row r="38" spans="1:15" s="571" customFormat="1" ht="21" customHeight="1" x14ac:dyDescent="0.55000000000000004">
      <c r="A38" s="231" t="s">
        <v>1403</v>
      </c>
      <c r="B38" s="556"/>
      <c r="C38" s="862">
        <f t="shared" si="3"/>
        <v>147125</v>
      </c>
      <c r="D38" s="556"/>
      <c r="E38" s="569">
        <f>SUM('تراز 1400'!$M$144)</f>
        <v>38960024125</v>
      </c>
      <c r="F38" s="570"/>
      <c r="G38" s="231">
        <v>0</v>
      </c>
      <c r="H38" s="556"/>
      <c r="I38" s="231">
        <v>0</v>
      </c>
      <c r="K38" s="572">
        <v>264809</v>
      </c>
      <c r="L38" s="857">
        <f t="shared" si="1"/>
        <v>147125</v>
      </c>
    </row>
    <row r="39" spans="1:15" s="571" customFormat="1" ht="21" customHeight="1" x14ac:dyDescent="0.55000000000000004">
      <c r="A39" s="231" t="s">
        <v>2449</v>
      </c>
      <c r="B39" s="556"/>
      <c r="C39" s="862">
        <f t="shared" si="3"/>
        <v>492734</v>
      </c>
      <c r="D39" s="556"/>
      <c r="E39" s="569">
        <f>SUM('تراز 1400'!$M$145)</f>
        <v>130480397806</v>
      </c>
      <c r="F39" s="570"/>
      <c r="G39" s="231">
        <v>0</v>
      </c>
      <c r="H39" s="556"/>
      <c r="I39" s="231">
        <v>0</v>
      </c>
      <c r="K39" s="572">
        <v>264809</v>
      </c>
      <c r="L39" s="857">
        <f t="shared" si="1"/>
        <v>492734</v>
      </c>
    </row>
    <row r="40" spans="1:15" s="571" customFormat="1" ht="21" customHeight="1" x14ac:dyDescent="0.55000000000000004">
      <c r="A40" s="231" t="s">
        <v>2450</v>
      </c>
      <c r="B40" s="556"/>
      <c r="C40" s="862">
        <f t="shared" si="3"/>
        <v>9020</v>
      </c>
      <c r="D40" s="556"/>
      <c r="E40" s="569">
        <f>SUM('تراز 1400'!$M$146)</f>
        <v>2434498000</v>
      </c>
      <c r="F40" s="570"/>
      <c r="G40" s="231">
        <v>0</v>
      </c>
      <c r="H40" s="556"/>
      <c r="I40" s="231">
        <v>0</v>
      </c>
      <c r="K40" s="572">
        <v>269900</v>
      </c>
      <c r="L40" s="857">
        <f t="shared" si="1"/>
        <v>9020</v>
      </c>
    </row>
    <row r="41" spans="1:15" s="571" customFormat="1" ht="21" customHeight="1" x14ac:dyDescent="0.55000000000000004">
      <c r="A41" s="231" t="s">
        <v>1973</v>
      </c>
      <c r="B41" s="556"/>
      <c r="C41" s="862">
        <f t="shared" si="3"/>
        <v>332488.34999845672</v>
      </c>
      <c r="D41" s="556"/>
      <c r="E41" s="569">
        <f>SUM('تراز 1400'!$M$148)</f>
        <v>96949280511</v>
      </c>
      <c r="F41" s="570"/>
      <c r="G41" s="231">
        <v>0</v>
      </c>
      <c r="H41" s="556"/>
      <c r="I41" s="231">
        <v>0</v>
      </c>
      <c r="K41" s="572">
        <v>291587</v>
      </c>
      <c r="L41" s="857">
        <f t="shared" si="1"/>
        <v>332488.34999845672</v>
      </c>
    </row>
    <row r="42" spans="1:15" s="571" customFormat="1" ht="21" customHeight="1" x14ac:dyDescent="0.55000000000000004">
      <c r="A42" s="231" t="s">
        <v>2444</v>
      </c>
      <c r="B42" s="556"/>
      <c r="C42" s="862">
        <f t="shared" si="3"/>
        <v>16500</v>
      </c>
      <c r="D42" s="556"/>
      <c r="E42" s="569">
        <f>SUM('تراز 1400'!$M$149)-E44-E43</f>
        <v>4453350000</v>
      </c>
      <c r="F42" s="570"/>
      <c r="G42" s="231">
        <v>0</v>
      </c>
      <c r="H42" s="556"/>
      <c r="I42" s="231">
        <v>0</v>
      </c>
      <c r="K42" s="572">
        <v>269900</v>
      </c>
      <c r="L42" s="857">
        <f t="shared" si="1"/>
        <v>16500</v>
      </c>
    </row>
    <row r="43" spans="1:15" s="571" customFormat="1" ht="21" customHeight="1" x14ac:dyDescent="0.55000000000000004">
      <c r="A43" s="231" t="s">
        <v>2444</v>
      </c>
      <c r="B43" s="556"/>
      <c r="C43" s="862">
        <f t="shared" si="3"/>
        <v>300</v>
      </c>
      <c r="D43" s="556"/>
      <c r="E43" s="569">
        <v>78308400</v>
      </c>
      <c r="F43" s="570"/>
      <c r="G43" s="231">
        <v>0</v>
      </c>
      <c r="H43" s="556"/>
      <c r="I43" s="231">
        <v>0</v>
      </c>
      <c r="K43" s="572">
        <v>261028</v>
      </c>
      <c r="L43" s="857">
        <f t="shared" si="1"/>
        <v>300</v>
      </c>
    </row>
    <row r="44" spans="1:15" s="571" customFormat="1" ht="21" customHeight="1" x14ac:dyDescent="0.55000000000000004">
      <c r="A44" s="231" t="s">
        <v>2445</v>
      </c>
      <c r="B44" s="556"/>
      <c r="C44" s="862">
        <f t="shared" si="3"/>
        <v>4000</v>
      </c>
      <c r="D44" s="556"/>
      <c r="E44" s="569">
        <v>1104464000</v>
      </c>
      <c r="F44" s="570"/>
      <c r="G44" s="231">
        <v>0</v>
      </c>
      <c r="H44" s="556"/>
      <c r="I44" s="231">
        <v>0</v>
      </c>
      <c r="K44" s="572">
        <v>276116</v>
      </c>
      <c r="L44" s="857">
        <f t="shared" si="1"/>
        <v>4000</v>
      </c>
    </row>
    <row r="45" spans="1:15" s="571" customFormat="1" ht="21" customHeight="1" x14ac:dyDescent="0.55000000000000004">
      <c r="A45" s="231" t="s">
        <v>1975</v>
      </c>
      <c r="B45" s="556"/>
      <c r="C45" s="862">
        <f t="shared" si="3"/>
        <v>2741919.9099967764</v>
      </c>
      <c r="D45" s="556"/>
      <c r="E45" s="569">
        <f>SUM('تراز 1400'!$M$150)</f>
        <v>187114098498</v>
      </c>
      <c r="F45" s="570"/>
      <c r="G45" s="231">
        <v>0</v>
      </c>
      <c r="H45" s="556"/>
      <c r="I45" s="231">
        <v>0</v>
      </c>
      <c r="K45" s="572">
        <v>68242</v>
      </c>
      <c r="L45" s="857">
        <f t="shared" si="1"/>
        <v>2741919.9099967764</v>
      </c>
    </row>
    <row r="46" spans="1:15" s="571" customFormat="1" ht="21" customHeight="1" x14ac:dyDescent="0.55000000000000004">
      <c r="A46" s="231" t="s">
        <v>2451</v>
      </c>
      <c r="B46" s="556"/>
      <c r="C46" s="862">
        <f t="shared" si="3"/>
        <v>231450</v>
      </c>
      <c r="D46" s="556"/>
      <c r="E46" s="569">
        <f>SUM('تراز 1400'!$M$151)</f>
        <v>16375318950</v>
      </c>
      <c r="F46" s="570"/>
      <c r="G46" s="231">
        <v>0</v>
      </c>
      <c r="H46" s="556"/>
      <c r="I46" s="231">
        <v>0</v>
      </c>
      <c r="K46" s="572">
        <v>70751</v>
      </c>
      <c r="L46" s="857">
        <f t="shared" si="1"/>
        <v>231450</v>
      </c>
    </row>
    <row r="47" spans="1:15" s="574" customFormat="1" ht="21" customHeight="1" thickBot="1" x14ac:dyDescent="0.75">
      <c r="A47" s="414"/>
      <c r="B47" s="414"/>
      <c r="C47" s="867">
        <f>SUM(C9:C46)</f>
        <v>11680482.533247724</v>
      </c>
      <c r="D47" s="464"/>
      <c r="E47" s="867">
        <f>SUM(E9:E46)</f>
        <v>1643872174735</v>
      </c>
      <c r="F47" s="573"/>
      <c r="G47" s="867">
        <f>SUM(G9:G46)</f>
        <v>23594397.010000002</v>
      </c>
      <c r="H47" s="464"/>
      <c r="I47" s="867">
        <f>SUM(I9:I46)</f>
        <v>2976878862454</v>
      </c>
      <c r="K47" s="575"/>
      <c r="L47" s="858"/>
    </row>
    <row r="48" spans="1:15" ht="18" customHeight="1" thickTop="1" x14ac:dyDescent="0.25">
      <c r="A48" s="576"/>
      <c r="B48" s="576"/>
      <c r="C48" s="576"/>
      <c r="D48" s="576"/>
      <c r="E48" s="577"/>
      <c r="F48" s="578"/>
      <c r="G48" s="578"/>
      <c r="H48" s="231"/>
      <c r="I48" s="578"/>
      <c r="J48" s="579"/>
      <c r="K48" s="580"/>
      <c r="L48" s="859"/>
      <c r="M48" s="582"/>
      <c r="N48" s="581"/>
      <c r="O48" s="581"/>
    </row>
    <row r="49" spans="1:24" ht="12.6" customHeight="1" x14ac:dyDescent="0.25">
      <c r="A49" s="261"/>
      <c r="B49" s="261"/>
      <c r="C49" s="261"/>
      <c r="D49" s="261"/>
      <c r="E49" s="261"/>
      <c r="F49" s="261"/>
      <c r="G49" s="261"/>
      <c r="H49" s="261"/>
      <c r="I49" s="261"/>
      <c r="J49" s="576"/>
      <c r="K49" s="583"/>
      <c r="L49" s="860"/>
      <c r="M49" s="576"/>
      <c r="N49" s="577"/>
      <c r="O49" s="578"/>
      <c r="P49" s="578"/>
      <c r="Q49" s="578"/>
      <c r="R49" s="578"/>
      <c r="S49" s="581"/>
      <c r="T49" s="581"/>
      <c r="U49" s="581"/>
      <c r="V49" s="581"/>
      <c r="W49" s="581"/>
      <c r="X49" s="581"/>
    </row>
    <row r="50" spans="1:24" ht="12.6" customHeight="1" x14ac:dyDescent="0.25">
      <c r="A50" s="261"/>
      <c r="B50" s="261"/>
      <c r="C50" s="261"/>
      <c r="D50" s="261"/>
      <c r="E50" s="261"/>
      <c r="F50" s="261"/>
      <c r="G50" s="261"/>
      <c r="H50" s="261"/>
      <c r="I50" s="261"/>
      <c r="J50" s="576"/>
      <c r="K50" s="583"/>
      <c r="L50" s="860"/>
      <c r="M50" s="576"/>
      <c r="N50" s="577"/>
      <c r="O50" s="578"/>
      <c r="P50" s="578"/>
      <c r="Q50" s="578"/>
      <c r="R50" s="578"/>
      <c r="S50" s="581"/>
      <c r="T50" s="581"/>
      <c r="U50" s="581"/>
      <c r="V50" s="581"/>
      <c r="W50" s="581"/>
      <c r="X50" s="581"/>
    </row>
    <row r="58" spans="1:24" ht="21" customHeight="1" x14ac:dyDescent="0.25">
      <c r="A58" s="576"/>
      <c r="B58" s="576"/>
      <c r="C58" s="576"/>
      <c r="D58" s="576"/>
      <c r="E58" s="577"/>
      <c r="F58" s="578"/>
      <c r="G58" s="578"/>
      <c r="H58" s="578"/>
      <c r="I58" s="578"/>
      <c r="J58" s="581"/>
      <c r="K58" s="580"/>
      <c r="L58" s="859"/>
      <c r="M58" s="581"/>
      <c r="N58" s="581"/>
      <c r="O58" s="581"/>
    </row>
    <row r="59" spans="1:24" ht="21" customHeight="1" x14ac:dyDescent="0.25">
      <c r="A59" s="576"/>
      <c r="B59" s="576"/>
      <c r="C59" s="576"/>
      <c r="D59" s="576"/>
      <c r="E59" s="577"/>
      <c r="F59" s="578"/>
      <c r="G59" s="578"/>
      <c r="H59" s="578"/>
      <c r="I59" s="578"/>
      <c r="J59" s="581"/>
      <c r="K59" s="580"/>
      <c r="L59" s="859"/>
      <c r="M59" s="581"/>
      <c r="N59" s="581"/>
      <c r="O59" s="581"/>
    </row>
    <row r="60" spans="1:24" ht="21" customHeight="1" x14ac:dyDescent="0.25">
      <c r="A60" s="576"/>
      <c r="B60" s="576"/>
      <c r="C60" s="576"/>
      <c r="D60" s="576"/>
      <c r="E60" s="577"/>
      <c r="F60" s="578"/>
      <c r="G60" s="578"/>
      <c r="H60" s="578"/>
      <c r="I60" s="578"/>
      <c r="J60" s="581"/>
      <c r="K60" s="580"/>
      <c r="L60" s="859"/>
      <c r="M60" s="581"/>
      <c r="N60" s="581"/>
      <c r="O60" s="581"/>
    </row>
    <row r="61" spans="1:24" ht="21" customHeight="1" x14ac:dyDescent="0.25">
      <c r="A61" s="576"/>
      <c r="B61" s="576"/>
      <c r="C61" s="576"/>
      <c r="D61" s="576"/>
      <c r="E61" s="577"/>
      <c r="F61" s="578"/>
      <c r="G61" s="578"/>
      <c r="H61" s="578"/>
      <c r="I61" s="578"/>
      <c r="J61" s="581"/>
      <c r="K61" s="580"/>
      <c r="L61" s="859"/>
      <c r="M61" s="581"/>
      <c r="N61" s="581"/>
      <c r="O61" s="581"/>
    </row>
    <row r="62" spans="1:24" ht="21" customHeight="1" x14ac:dyDescent="0.25">
      <c r="A62" s="576"/>
      <c r="B62" s="576"/>
      <c r="C62" s="576"/>
      <c r="D62" s="576"/>
      <c r="E62" s="577"/>
      <c r="F62" s="578"/>
      <c r="G62" s="578"/>
      <c r="H62" s="578"/>
      <c r="I62" s="578"/>
      <c r="J62" s="581"/>
      <c r="K62" s="580"/>
      <c r="L62" s="859"/>
      <c r="M62" s="581"/>
      <c r="N62" s="581"/>
      <c r="O62" s="581"/>
    </row>
    <row r="63" spans="1:24" ht="21" customHeight="1" x14ac:dyDescent="0.25">
      <c r="A63" s="576"/>
      <c r="B63" s="576"/>
      <c r="C63" s="576"/>
      <c r="D63" s="576"/>
      <c r="E63" s="577"/>
      <c r="F63" s="578"/>
      <c r="G63" s="578"/>
      <c r="H63" s="578"/>
      <c r="I63" s="578"/>
      <c r="J63" s="581"/>
      <c r="K63" s="580"/>
      <c r="L63" s="859"/>
      <c r="M63" s="581"/>
      <c r="N63" s="581"/>
      <c r="O63" s="581"/>
    </row>
    <row r="64" spans="1:24" ht="21" customHeight="1" x14ac:dyDescent="0.25">
      <c r="A64" s="576"/>
      <c r="B64" s="576"/>
      <c r="C64" s="576"/>
      <c r="D64" s="576"/>
      <c r="E64" s="577"/>
      <c r="F64" s="578"/>
      <c r="G64" s="578"/>
      <c r="H64" s="578"/>
      <c r="I64" s="578"/>
      <c r="J64" s="581"/>
      <c r="K64" s="580"/>
      <c r="L64" s="859"/>
      <c r="M64" s="581"/>
      <c r="N64" s="581"/>
      <c r="O64" s="581"/>
    </row>
    <row r="65" spans="1:15" ht="21" customHeight="1" x14ac:dyDescent="0.25">
      <c r="A65" s="576"/>
      <c r="B65" s="576"/>
      <c r="C65" s="576"/>
      <c r="D65" s="576"/>
      <c r="E65" s="577"/>
      <c r="F65" s="578"/>
      <c r="G65" s="578"/>
      <c r="H65" s="578"/>
      <c r="I65" s="578"/>
      <c r="J65" s="581"/>
      <c r="K65" s="580"/>
      <c r="L65" s="859"/>
      <c r="M65" s="581"/>
      <c r="N65" s="581"/>
      <c r="O65" s="581"/>
    </row>
    <row r="66" spans="1:15" ht="21" customHeight="1" x14ac:dyDescent="0.25">
      <c r="A66" s="576"/>
      <c r="B66" s="576"/>
      <c r="C66" s="576"/>
      <c r="D66" s="576"/>
      <c r="E66" s="577"/>
      <c r="F66" s="578"/>
      <c r="G66" s="578"/>
      <c r="H66" s="578"/>
      <c r="I66" s="578"/>
      <c r="J66" s="581"/>
      <c r="K66" s="580"/>
      <c r="L66" s="859"/>
      <c r="M66" s="581"/>
      <c r="N66" s="581"/>
      <c r="O66" s="581"/>
    </row>
    <row r="67" spans="1:15" ht="21" customHeight="1" x14ac:dyDescent="0.25">
      <c r="A67" s="576"/>
      <c r="B67" s="576"/>
      <c r="C67" s="576"/>
      <c r="D67" s="576"/>
      <c r="E67" s="577"/>
      <c r="F67" s="578"/>
      <c r="G67" s="578"/>
      <c r="H67" s="578"/>
      <c r="I67" s="578"/>
      <c r="J67" s="581"/>
      <c r="K67" s="580"/>
      <c r="L67" s="859"/>
      <c r="M67" s="581"/>
      <c r="N67" s="581"/>
      <c r="O67" s="581"/>
    </row>
    <row r="68" spans="1:15" ht="21" customHeight="1" x14ac:dyDescent="0.25">
      <c r="A68" s="576"/>
      <c r="B68" s="576"/>
      <c r="C68" s="576"/>
      <c r="D68" s="576"/>
      <c r="E68" s="577"/>
      <c r="F68" s="578"/>
      <c r="G68" s="578"/>
      <c r="H68" s="578"/>
      <c r="I68" s="578"/>
      <c r="J68" s="581"/>
      <c r="K68" s="580"/>
      <c r="L68" s="859"/>
      <c r="M68" s="581"/>
      <c r="N68" s="581"/>
      <c r="O68" s="581"/>
    </row>
    <row r="69" spans="1:15" ht="21" customHeight="1" x14ac:dyDescent="0.25">
      <c r="A69" s="576"/>
      <c r="B69" s="576"/>
      <c r="C69" s="576"/>
      <c r="D69" s="576"/>
      <c r="E69" s="577"/>
      <c r="F69" s="578"/>
      <c r="G69" s="578"/>
      <c r="H69" s="578"/>
      <c r="I69" s="578"/>
      <c r="J69" s="581"/>
      <c r="K69" s="580"/>
      <c r="L69" s="859"/>
      <c r="M69" s="581"/>
      <c r="N69" s="581"/>
      <c r="O69" s="581"/>
    </row>
    <row r="70" spans="1:15" ht="21" customHeight="1" x14ac:dyDescent="0.25">
      <c r="A70" s="576"/>
      <c r="B70" s="576"/>
      <c r="C70" s="576"/>
      <c r="D70" s="576"/>
      <c r="E70" s="577"/>
      <c r="F70" s="578"/>
      <c r="G70" s="578"/>
      <c r="H70" s="578"/>
      <c r="I70" s="578"/>
      <c r="J70" s="581"/>
      <c r="K70" s="580"/>
      <c r="L70" s="859"/>
      <c r="M70" s="581"/>
      <c r="N70" s="581"/>
      <c r="O70" s="581"/>
    </row>
    <row r="71" spans="1:15" ht="21" customHeight="1" x14ac:dyDescent="0.25">
      <c r="A71" s="576"/>
      <c r="B71" s="576"/>
      <c r="C71" s="576"/>
      <c r="D71" s="576"/>
      <c r="E71" s="577"/>
      <c r="F71" s="578"/>
      <c r="G71" s="578"/>
      <c r="H71" s="578"/>
      <c r="I71" s="578"/>
      <c r="J71" s="581"/>
      <c r="K71" s="580"/>
      <c r="L71" s="859"/>
      <c r="M71" s="581"/>
      <c r="N71" s="581"/>
      <c r="O71" s="581"/>
    </row>
    <row r="72" spans="1:15" ht="21" customHeight="1" x14ac:dyDescent="0.25">
      <c r="A72" s="576"/>
      <c r="B72" s="576"/>
      <c r="C72" s="576"/>
      <c r="D72" s="576"/>
      <c r="E72" s="577"/>
      <c r="F72" s="578"/>
      <c r="G72" s="578"/>
      <c r="H72" s="578"/>
      <c r="I72" s="578"/>
      <c r="J72" s="581"/>
      <c r="K72" s="580"/>
      <c r="L72" s="859"/>
      <c r="M72" s="581"/>
      <c r="N72" s="581"/>
      <c r="O72" s="581"/>
    </row>
    <row r="73" spans="1:15" ht="21" customHeight="1" x14ac:dyDescent="0.25">
      <c r="A73" s="576"/>
      <c r="B73" s="576"/>
      <c r="C73" s="576"/>
      <c r="D73" s="576"/>
      <c r="E73" s="577"/>
      <c r="F73" s="578"/>
      <c r="G73" s="578"/>
      <c r="H73" s="578"/>
      <c r="I73" s="578"/>
      <c r="J73" s="581"/>
      <c r="K73" s="580"/>
      <c r="L73" s="859"/>
      <c r="M73" s="581"/>
      <c r="N73" s="581"/>
      <c r="O73" s="581"/>
    </row>
    <row r="74" spans="1:15" ht="21" customHeight="1" x14ac:dyDescent="0.25">
      <c r="A74" s="576"/>
      <c r="B74" s="576"/>
      <c r="C74" s="576"/>
      <c r="D74" s="576"/>
      <c r="E74" s="577"/>
      <c r="F74" s="578"/>
      <c r="G74" s="578"/>
      <c r="H74" s="578"/>
      <c r="I74" s="578"/>
      <c r="J74" s="581"/>
      <c r="K74" s="580"/>
      <c r="L74" s="859"/>
      <c r="M74" s="581"/>
      <c r="N74" s="581"/>
      <c r="O74" s="581"/>
    </row>
    <row r="75" spans="1:15" ht="21" customHeight="1" x14ac:dyDescent="0.25">
      <c r="A75" s="576"/>
      <c r="B75" s="576"/>
      <c r="C75" s="576"/>
      <c r="D75" s="576"/>
      <c r="E75" s="577"/>
      <c r="F75" s="578"/>
      <c r="G75" s="578"/>
      <c r="H75" s="578"/>
      <c r="I75" s="578"/>
      <c r="J75" s="581"/>
      <c r="K75" s="580"/>
      <c r="L75" s="859"/>
      <c r="M75" s="581"/>
      <c r="N75" s="581"/>
      <c r="O75" s="581"/>
    </row>
    <row r="76" spans="1:15" ht="21" customHeight="1" x14ac:dyDescent="0.25">
      <c r="A76" s="576"/>
      <c r="B76" s="576"/>
      <c r="C76" s="576"/>
      <c r="D76" s="576"/>
      <c r="E76" s="577"/>
      <c r="F76" s="578"/>
      <c r="G76" s="578"/>
      <c r="H76" s="578"/>
      <c r="I76" s="578"/>
      <c r="J76" s="581"/>
      <c r="K76" s="580"/>
      <c r="L76" s="859"/>
      <c r="M76" s="581"/>
      <c r="N76" s="581"/>
      <c r="O76" s="581"/>
    </row>
    <row r="77" spans="1:15" ht="21" customHeight="1" x14ac:dyDescent="0.25">
      <c r="A77" s="576"/>
      <c r="B77" s="576"/>
      <c r="C77" s="576"/>
      <c r="D77" s="576"/>
      <c r="E77" s="577"/>
      <c r="F77" s="578"/>
      <c r="G77" s="578"/>
      <c r="H77" s="578"/>
      <c r="I77" s="578"/>
      <c r="J77" s="581"/>
      <c r="K77" s="580"/>
      <c r="L77" s="859"/>
      <c r="M77" s="581"/>
      <c r="N77" s="581"/>
      <c r="O77" s="581"/>
    </row>
    <row r="78" spans="1:15" ht="21" customHeight="1" x14ac:dyDescent="0.25">
      <c r="A78" s="576"/>
      <c r="B78" s="576"/>
      <c r="C78" s="576"/>
      <c r="D78" s="576"/>
      <c r="E78" s="577"/>
      <c r="F78" s="578"/>
      <c r="G78" s="578"/>
      <c r="H78" s="578"/>
      <c r="I78" s="578"/>
      <c r="J78" s="581"/>
      <c r="K78" s="580"/>
      <c r="L78" s="859"/>
      <c r="M78" s="581"/>
      <c r="N78" s="581"/>
      <c r="O78" s="581"/>
    </row>
    <row r="79" spans="1:15" ht="21" customHeight="1" x14ac:dyDescent="0.25">
      <c r="A79" s="576"/>
      <c r="B79" s="576"/>
      <c r="C79" s="576"/>
      <c r="D79" s="576"/>
      <c r="E79" s="577"/>
      <c r="F79" s="578"/>
      <c r="G79" s="578"/>
      <c r="H79" s="578"/>
      <c r="I79" s="578"/>
      <c r="J79" s="581"/>
      <c r="K79" s="580"/>
      <c r="L79" s="859"/>
      <c r="M79" s="581"/>
      <c r="N79" s="581"/>
      <c r="O79" s="581"/>
    </row>
    <row r="80" spans="1:15" ht="21" customHeight="1" x14ac:dyDescent="0.25">
      <c r="A80" s="576"/>
      <c r="B80" s="576"/>
      <c r="C80" s="576"/>
      <c r="D80" s="576"/>
      <c r="E80" s="577"/>
      <c r="F80" s="578"/>
      <c r="G80" s="578"/>
      <c r="H80" s="578"/>
      <c r="I80" s="578"/>
      <c r="J80" s="581"/>
      <c r="K80" s="580"/>
      <c r="L80" s="859"/>
      <c r="M80" s="581"/>
      <c r="N80" s="581"/>
      <c r="O80" s="581"/>
    </row>
    <row r="81" spans="1:15" ht="21" customHeight="1" x14ac:dyDescent="0.25">
      <c r="A81" s="576"/>
      <c r="B81" s="576"/>
      <c r="C81" s="576"/>
      <c r="D81" s="576"/>
      <c r="E81" s="577"/>
      <c r="F81" s="578"/>
      <c r="G81" s="578"/>
      <c r="H81" s="578"/>
      <c r="I81" s="578"/>
      <c r="J81" s="581"/>
      <c r="K81" s="580"/>
      <c r="L81" s="859"/>
      <c r="M81" s="581"/>
      <c r="N81" s="581"/>
      <c r="O81" s="581"/>
    </row>
    <row r="82" spans="1:15" ht="21" customHeight="1" x14ac:dyDescent="0.25">
      <c r="A82" s="576"/>
      <c r="B82" s="576"/>
      <c r="C82" s="576"/>
      <c r="D82" s="576"/>
      <c r="E82" s="577"/>
      <c r="F82" s="578"/>
      <c r="G82" s="578"/>
      <c r="H82" s="578"/>
      <c r="I82" s="578"/>
      <c r="J82" s="581"/>
      <c r="K82" s="580"/>
      <c r="L82" s="859"/>
      <c r="M82" s="581"/>
      <c r="N82" s="581"/>
      <c r="O82" s="581"/>
    </row>
    <row r="83" spans="1:15" ht="21" customHeight="1" x14ac:dyDescent="0.25">
      <c r="A83" s="576"/>
      <c r="B83" s="576"/>
      <c r="C83" s="576"/>
      <c r="D83" s="576"/>
      <c r="E83" s="577"/>
      <c r="F83" s="578"/>
      <c r="G83" s="578"/>
      <c r="H83" s="578"/>
      <c r="I83" s="578"/>
      <c r="J83" s="581"/>
      <c r="K83" s="580"/>
      <c r="L83" s="859"/>
      <c r="M83" s="581"/>
      <c r="N83" s="581"/>
      <c r="O83" s="581"/>
    </row>
    <row r="84" spans="1:15" ht="21" customHeight="1" x14ac:dyDescent="0.25">
      <c r="A84" s="576"/>
      <c r="B84" s="576"/>
      <c r="C84" s="576"/>
      <c r="D84" s="576"/>
      <c r="E84" s="577"/>
      <c r="F84" s="578"/>
      <c r="G84" s="578"/>
      <c r="H84" s="578"/>
      <c r="I84" s="578"/>
      <c r="J84" s="581"/>
      <c r="K84" s="580"/>
      <c r="L84" s="859"/>
      <c r="M84" s="581"/>
      <c r="N84" s="581"/>
      <c r="O84" s="581"/>
    </row>
    <row r="85" spans="1:15" ht="21" customHeight="1" x14ac:dyDescent="0.25">
      <c r="A85" s="576"/>
      <c r="B85" s="576"/>
      <c r="C85" s="576"/>
      <c r="D85" s="576"/>
      <c r="E85" s="577"/>
      <c r="F85" s="578"/>
      <c r="G85" s="578"/>
      <c r="H85" s="578"/>
      <c r="I85" s="578"/>
      <c r="J85" s="581"/>
      <c r="K85" s="580"/>
      <c r="L85" s="859"/>
      <c r="M85" s="581"/>
      <c r="N85" s="581"/>
      <c r="O85" s="581"/>
    </row>
    <row r="86" spans="1:15" ht="21" customHeight="1" x14ac:dyDescent="0.25">
      <c r="A86" s="576"/>
      <c r="B86" s="576"/>
      <c r="C86" s="576"/>
      <c r="D86" s="576"/>
      <c r="E86" s="577"/>
      <c r="F86" s="578"/>
      <c r="G86" s="578"/>
      <c r="H86" s="578"/>
      <c r="I86" s="578"/>
      <c r="J86" s="581"/>
      <c r="K86" s="580"/>
      <c r="L86" s="859"/>
      <c r="M86" s="581"/>
      <c r="N86" s="581"/>
      <c r="O86" s="581"/>
    </row>
    <row r="87" spans="1:15" ht="21" customHeight="1" x14ac:dyDescent="0.25">
      <c r="A87" s="576"/>
      <c r="B87" s="576"/>
      <c r="C87" s="576"/>
      <c r="D87" s="576"/>
      <c r="E87" s="577"/>
      <c r="F87" s="578"/>
      <c r="G87" s="578"/>
      <c r="H87" s="578"/>
      <c r="I87" s="578"/>
      <c r="J87" s="581"/>
      <c r="K87" s="580"/>
      <c r="L87" s="859"/>
      <c r="M87" s="581"/>
      <c r="N87" s="581"/>
      <c r="O87" s="581"/>
    </row>
    <row r="88" spans="1:15" ht="21" customHeight="1" x14ac:dyDescent="0.25">
      <c r="A88" s="576"/>
      <c r="B88" s="576"/>
      <c r="C88" s="576"/>
      <c r="D88" s="576"/>
      <c r="E88" s="577"/>
      <c r="F88" s="578"/>
      <c r="G88" s="578"/>
      <c r="H88" s="578"/>
      <c r="I88" s="578"/>
      <c r="J88" s="581"/>
      <c r="K88" s="580"/>
      <c r="L88" s="859"/>
      <c r="M88" s="581"/>
      <c r="N88" s="581"/>
      <c r="O88" s="581"/>
    </row>
    <row r="89" spans="1:15" ht="21" customHeight="1" x14ac:dyDescent="0.25">
      <c r="A89" s="576"/>
      <c r="B89" s="576"/>
      <c r="C89" s="576"/>
      <c r="D89" s="576"/>
      <c r="E89" s="577"/>
      <c r="F89" s="578"/>
      <c r="G89" s="578"/>
      <c r="H89" s="578"/>
      <c r="I89" s="578"/>
      <c r="J89" s="581"/>
      <c r="K89" s="580"/>
      <c r="L89" s="859"/>
      <c r="M89" s="581"/>
      <c r="N89" s="581"/>
      <c r="O89" s="581"/>
    </row>
    <row r="90" spans="1:15" ht="21" customHeight="1" x14ac:dyDescent="0.25">
      <c r="A90" s="576"/>
      <c r="B90" s="576"/>
      <c r="C90" s="576"/>
      <c r="D90" s="576"/>
      <c r="E90" s="577"/>
      <c r="F90" s="578"/>
      <c r="G90" s="578"/>
      <c r="H90" s="578"/>
      <c r="I90" s="578"/>
      <c r="J90" s="581"/>
      <c r="K90" s="580"/>
      <c r="L90" s="859"/>
      <c r="M90" s="581"/>
      <c r="N90" s="581"/>
      <c r="O90" s="581"/>
    </row>
    <row r="91" spans="1:15" ht="21" customHeight="1" x14ac:dyDescent="0.25">
      <c r="A91" s="576"/>
      <c r="B91" s="576"/>
      <c r="C91" s="576"/>
      <c r="D91" s="576"/>
      <c r="E91" s="577"/>
      <c r="F91" s="578"/>
      <c r="G91" s="578"/>
      <c r="H91" s="578"/>
      <c r="I91" s="578"/>
      <c r="J91" s="581"/>
      <c r="K91" s="580"/>
      <c r="L91" s="859"/>
      <c r="M91" s="581"/>
      <c r="N91" s="581"/>
      <c r="O91" s="581"/>
    </row>
    <row r="92" spans="1:15" ht="21" customHeight="1" x14ac:dyDescent="0.25">
      <c r="A92" s="576"/>
      <c r="B92" s="576"/>
      <c r="C92" s="576"/>
      <c r="D92" s="576"/>
      <c r="E92" s="577"/>
      <c r="F92" s="578"/>
      <c r="G92" s="578"/>
      <c r="H92" s="578"/>
      <c r="I92" s="578"/>
      <c r="J92" s="581"/>
      <c r="K92" s="580"/>
      <c r="L92" s="859"/>
      <c r="M92" s="581"/>
      <c r="N92" s="581"/>
      <c r="O92" s="581"/>
    </row>
    <row r="93" spans="1:15" ht="21" customHeight="1" x14ac:dyDescent="0.25">
      <c r="A93" s="576"/>
      <c r="B93" s="576"/>
      <c r="C93" s="576"/>
      <c r="D93" s="576"/>
      <c r="E93" s="577"/>
      <c r="F93" s="578"/>
      <c r="G93" s="578"/>
      <c r="H93" s="578"/>
      <c r="I93" s="578"/>
      <c r="J93" s="581"/>
      <c r="K93" s="580"/>
      <c r="L93" s="859"/>
      <c r="M93" s="581"/>
      <c r="N93" s="581"/>
      <c r="O93" s="581"/>
    </row>
    <row r="94" spans="1:15" ht="21" customHeight="1" x14ac:dyDescent="0.25">
      <c r="A94" s="576"/>
      <c r="B94" s="576"/>
      <c r="C94" s="576"/>
      <c r="D94" s="576"/>
      <c r="E94" s="577"/>
      <c r="F94" s="578"/>
      <c r="G94" s="578"/>
      <c r="H94" s="578"/>
      <c r="I94" s="578"/>
      <c r="J94" s="581"/>
      <c r="K94" s="580"/>
      <c r="L94" s="859"/>
      <c r="M94" s="581"/>
      <c r="N94" s="581"/>
      <c r="O94" s="581"/>
    </row>
    <row r="95" spans="1:15" ht="21" customHeight="1" x14ac:dyDescent="0.25">
      <c r="A95" s="576"/>
      <c r="B95" s="576"/>
      <c r="C95" s="576"/>
      <c r="D95" s="576"/>
      <c r="E95" s="577"/>
      <c r="F95" s="578"/>
      <c r="G95" s="578"/>
      <c r="H95" s="578"/>
      <c r="I95" s="578"/>
      <c r="J95" s="581"/>
      <c r="K95" s="580"/>
      <c r="L95" s="859"/>
      <c r="M95" s="581"/>
      <c r="N95" s="581"/>
      <c r="O95" s="581"/>
    </row>
    <row r="96" spans="1:15" ht="21" customHeight="1" x14ac:dyDescent="0.25">
      <c r="A96" s="576"/>
      <c r="B96" s="576"/>
      <c r="C96" s="576"/>
      <c r="D96" s="576"/>
      <c r="E96" s="577"/>
      <c r="F96" s="578"/>
      <c r="G96" s="578"/>
      <c r="H96" s="578"/>
      <c r="I96" s="578"/>
      <c r="J96" s="581"/>
      <c r="K96" s="580"/>
      <c r="L96" s="859"/>
      <c r="M96" s="581"/>
      <c r="N96" s="581"/>
      <c r="O96" s="581"/>
    </row>
    <row r="97" spans="1:15" ht="21" customHeight="1" x14ac:dyDescent="0.25">
      <c r="A97" s="576"/>
      <c r="B97" s="576"/>
      <c r="C97" s="576"/>
      <c r="D97" s="576"/>
      <c r="E97" s="577"/>
      <c r="F97" s="578"/>
      <c r="G97" s="578"/>
      <c r="H97" s="578"/>
      <c r="I97" s="578"/>
      <c r="J97" s="581"/>
      <c r="K97" s="580"/>
      <c r="L97" s="859"/>
      <c r="M97" s="581"/>
      <c r="N97" s="581"/>
      <c r="O97" s="581"/>
    </row>
    <row r="98" spans="1:15" ht="21" customHeight="1" x14ac:dyDescent="0.25">
      <c r="A98" s="576"/>
      <c r="B98" s="576"/>
      <c r="C98" s="576"/>
      <c r="D98" s="576"/>
      <c r="E98" s="577"/>
      <c r="F98" s="578"/>
      <c r="G98" s="578"/>
      <c r="H98" s="578"/>
      <c r="I98" s="578"/>
      <c r="J98" s="581"/>
      <c r="K98" s="580"/>
      <c r="L98" s="859"/>
      <c r="M98" s="581"/>
      <c r="N98" s="581"/>
      <c r="O98" s="581"/>
    </row>
    <row r="99" spans="1:15" ht="21" customHeight="1" x14ac:dyDescent="0.25">
      <c r="A99" s="576"/>
      <c r="B99" s="576"/>
      <c r="C99" s="576"/>
      <c r="D99" s="576"/>
      <c r="E99" s="577"/>
      <c r="F99" s="578"/>
      <c r="G99" s="578"/>
      <c r="H99" s="578"/>
      <c r="I99" s="578"/>
      <c r="J99" s="581"/>
      <c r="K99" s="580"/>
      <c r="L99" s="859"/>
      <c r="M99" s="581"/>
      <c r="N99" s="581"/>
      <c r="O99" s="581"/>
    </row>
    <row r="100" spans="1:15" ht="21" customHeight="1" x14ac:dyDescent="0.25">
      <c r="A100" s="576"/>
      <c r="B100" s="576"/>
      <c r="C100" s="576"/>
      <c r="D100" s="576"/>
      <c r="E100" s="577"/>
      <c r="F100" s="578"/>
      <c r="G100" s="578"/>
      <c r="H100" s="578"/>
      <c r="I100" s="578"/>
      <c r="J100" s="581"/>
      <c r="K100" s="580"/>
      <c r="L100" s="859"/>
      <c r="M100" s="581"/>
      <c r="N100" s="581"/>
      <c r="O100" s="581"/>
    </row>
    <row r="101" spans="1:15" ht="21" customHeight="1" x14ac:dyDescent="0.25">
      <c r="A101" s="576"/>
      <c r="B101" s="576"/>
      <c r="C101" s="576"/>
      <c r="D101" s="576"/>
      <c r="E101" s="577"/>
      <c r="F101" s="578"/>
      <c r="G101" s="578"/>
      <c r="H101" s="578"/>
      <c r="I101" s="578"/>
      <c r="J101" s="581"/>
      <c r="K101" s="580"/>
      <c r="L101" s="859"/>
      <c r="M101" s="581"/>
      <c r="N101" s="581"/>
      <c r="O101" s="581"/>
    </row>
    <row r="102" spans="1:15" ht="21" customHeight="1" x14ac:dyDescent="0.25">
      <c r="A102" s="576"/>
      <c r="B102" s="576"/>
      <c r="C102" s="576"/>
      <c r="D102" s="576"/>
      <c r="E102" s="577"/>
      <c r="F102" s="578"/>
      <c r="G102" s="578"/>
      <c r="H102" s="578"/>
      <c r="I102" s="578"/>
      <c r="J102" s="581"/>
      <c r="K102" s="580"/>
      <c r="L102" s="859"/>
      <c r="M102" s="581"/>
      <c r="N102" s="581"/>
      <c r="O102" s="581"/>
    </row>
    <row r="103" spans="1:15" ht="21" customHeight="1" x14ac:dyDescent="0.25">
      <c r="A103" s="576"/>
      <c r="B103" s="576"/>
      <c r="C103" s="576"/>
      <c r="D103" s="576"/>
      <c r="E103" s="577"/>
      <c r="F103" s="578"/>
      <c r="G103" s="578"/>
      <c r="H103" s="578"/>
      <c r="I103" s="578"/>
      <c r="J103" s="581"/>
      <c r="K103" s="580"/>
      <c r="L103" s="859"/>
      <c r="M103" s="581"/>
      <c r="N103" s="581"/>
      <c r="O103" s="581"/>
    </row>
    <row r="104" spans="1:15" ht="21" customHeight="1" x14ac:dyDescent="0.25">
      <c r="A104" s="576"/>
      <c r="B104" s="576"/>
      <c r="C104" s="576"/>
      <c r="D104" s="576"/>
      <c r="E104" s="577"/>
      <c r="F104" s="578"/>
      <c r="G104" s="578"/>
      <c r="H104" s="578"/>
      <c r="I104" s="578"/>
      <c r="J104" s="581"/>
      <c r="K104" s="580"/>
      <c r="L104" s="859"/>
      <c r="M104" s="581"/>
      <c r="N104" s="581"/>
      <c r="O104" s="581"/>
    </row>
    <row r="105" spans="1:15" ht="21" customHeight="1" x14ac:dyDescent="0.25">
      <c r="A105" s="576"/>
      <c r="B105" s="576"/>
      <c r="C105" s="576"/>
      <c r="D105" s="576"/>
      <c r="E105" s="577"/>
      <c r="F105" s="578"/>
      <c r="G105" s="578"/>
      <c r="H105" s="578"/>
      <c r="I105" s="578"/>
      <c r="J105" s="581"/>
      <c r="K105" s="580"/>
      <c r="L105" s="859"/>
      <c r="M105" s="581"/>
      <c r="N105" s="581"/>
      <c r="O105" s="581"/>
    </row>
    <row r="106" spans="1:15" ht="21" customHeight="1" x14ac:dyDescent="0.25">
      <c r="A106" s="576"/>
      <c r="B106" s="576"/>
      <c r="C106" s="576"/>
      <c r="D106" s="576"/>
      <c r="E106" s="577"/>
      <c r="F106" s="578"/>
      <c r="G106" s="578"/>
      <c r="H106" s="578"/>
      <c r="I106" s="578"/>
      <c r="J106" s="581"/>
      <c r="K106" s="580"/>
      <c r="L106" s="859"/>
      <c r="M106" s="581"/>
      <c r="N106" s="581"/>
      <c r="O106" s="581"/>
    </row>
    <row r="107" spans="1:15" ht="21" customHeight="1" x14ac:dyDescent="0.25">
      <c r="A107" s="576"/>
      <c r="B107" s="576"/>
      <c r="C107" s="576"/>
      <c r="D107" s="576"/>
      <c r="E107" s="577"/>
      <c r="F107" s="578"/>
      <c r="G107" s="578"/>
      <c r="H107" s="578"/>
      <c r="I107" s="578"/>
      <c r="J107" s="581"/>
      <c r="K107" s="580"/>
      <c r="L107" s="859"/>
      <c r="M107" s="581"/>
      <c r="N107" s="581"/>
      <c r="O107" s="581"/>
    </row>
    <row r="108" spans="1:15" ht="21" customHeight="1" x14ac:dyDescent="0.25">
      <c r="A108" s="576"/>
      <c r="B108" s="576"/>
      <c r="C108" s="576"/>
      <c r="D108" s="576"/>
      <c r="E108" s="577"/>
      <c r="F108" s="578"/>
      <c r="G108" s="578"/>
      <c r="H108" s="578"/>
      <c r="I108" s="578"/>
      <c r="J108" s="581"/>
      <c r="K108" s="580"/>
      <c r="L108" s="859"/>
      <c r="M108" s="581"/>
      <c r="N108" s="581"/>
      <c r="O108" s="581"/>
    </row>
    <row r="109" spans="1:15" ht="21" customHeight="1" x14ac:dyDescent="0.25">
      <c r="A109" s="576"/>
      <c r="B109" s="576"/>
      <c r="C109" s="576"/>
      <c r="D109" s="576"/>
      <c r="E109" s="577"/>
      <c r="F109" s="578"/>
      <c r="G109" s="578"/>
      <c r="H109" s="578"/>
      <c r="I109" s="578"/>
      <c r="J109" s="581"/>
      <c r="K109" s="580"/>
      <c r="L109" s="859"/>
      <c r="M109" s="581"/>
      <c r="N109" s="581"/>
      <c r="O109" s="581"/>
    </row>
    <row r="110" spans="1:15" ht="21" customHeight="1" x14ac:dyDescent="0.25">
      <c r="A110" s="576"/>
      <c r="B110" s="576"/>
      <c r="C110" s="576"/>
      <c r="D110" s="576"/>
      <c r="E110" s="577"/>
      <c r="F110" s="578"/>
      <c r="G110" s="578"/>
      <c r="H110" s="578"/>
      <c r="I110" s="578"/>
      <c r="J110" s="581"/>
      <c r="K110" s="580"/>
      <c r="L110" s="859"/>
      <c r="M110" s="581"/>
      <c r="N110" s="581"/>
      <c r="O110" s="581"/>
    </row>
    <row r="111" spans="1:15" ht="21" customHeight="1" x14ac:dyDescent="0.25">
      <c r="A111" s="576"/>
      <c r="B111" s="576"/>
      <c r="C111" s="576"/>
      <c r="D111" s="576"/>
      <c r="E111" s="577"/>
      <c r="F111" s="578"/>
      <c r="G111" s="578"/>
      <c r="H111" s="578"/>
      <c r="I111" s="578"/>
      <c r="J111" s="581"/>
      <c r="K111" s="580"/>
      <c r="L111" s="859"/>
      <c r="M111" s="581"/>
      <c r="N111" s="581"/>
      <c r="O111" s="581"/>
    </row>
    <row r="112" spans="1:15" ht="21" customHeight="1" x14ac:dyDescent="0.25">
      <c r="A112" s="576"/>
      <c r="B112" s="576"/>
      <c r="C112" s="576"/>
      <c r="D112" s="576"/>
      <c r="E112" s="577"/>
      <c r="F112" s="578"/>
      <c r="G112" s="578"/>
      <c r="H112" s="578"/>
      <c r="I112" s="578"/>
      <c r="J112" s="581"/>
      <c r="K112" s="580"/>
      <c r="L112" s="859"/>
      <c r="M112" s="581"/>
      <c r="N112" s="581"/>
      <c r="O112" s="581"/>
    </row>
    <row r="113" spans="1:15" ht="21" customHeight="1" x14ac:dyDescent="0.25">
      <c r="A113" s="576"/>
      <c r="B113" s="576"/>
      <c r="C113" s="576"/>
      <c r="D113" s="576"/>
      <c r="E113" s="577"/>
      <c r="F113" s="578"/>
      <c r="G113" s="578"/>
      <c r="H113" s="578"/>
      <c r="I113" s="578"/>
      <c r="J113" s="581"/>
      <c r="K113" s="580"/>
      <c r="L113" s="859"/>
      <c r="M113" s="581"/>
      <c r="N113" s="581"/>
      <c r="O113" s="581"/>
    </row>
    <row r="114" spans="1:15" ht="21" customHeight="1" x14ac:dyDescent="0.25">
      <c r="A114" s="576"/>
      <c r="B114" s="576"/>
      <c r="C114" s="576"/>
      <c r="D114" s="576"/>
      <c r="E114" s="577"/>
      <c r="F114" s="578"/>
      <c r="G114" s="578"/>
      <c r="H114" s="578"/>
      <c r="I114" s="578"/>
      <c r="J114" s="581"/>
      <c r="K114" s="580"/>
      <c r="L114" s="859"/>
      <c r="M114" s="581"/>
      <c r="N114" s="581"/>
      <c r="O114" s="581"/>
    </row>
    <row r="115" spans="1:15" ht="21" customHeight="1" x14ac:dyDescent="0.25">
      <c r="A115" s="576"/>
      <c r="B115" s="576"/>
      <c r="C115" s="576"/>
      <c r="D115" s="576"/>
      <c r="E115" s="577"/>
      <c r="F115" s="578"/>
      <c r="G115" s="578"/>
      <c r="H115" s="578"/>
      <c r="I115" s="578"/>
      <c r="J115" s="581"/>
      <c r="K115" s="580"/>
      <c r="L115" s="859"/>
      <c r="M115" s="581"/>
      <c r="N115" s="581"/>
      <c r="O115" s="581"/>
    </row>
    <row r="116" spans="1:15" ht="21" customHeight="1" x14ac:dyDescent="0.25">
      <c r="A116" s="576"/>
      <c r="B116" s="576"/>
      <c r="C116" s="576"/>
      <c r="D116" s="576"/>
      <c r="E116" s="577"/>
      <c r="F116" s="578"/>
      <c r="G116" s="578"/>
      <c r="H116" s="578"/>
      <c r="I116" s="578"/>
      <c r="J116" s="581"/>
      <c r="K116" s="580"/>
      <c r="L116" s="859"/>
      <c r="M116" s="581"/>
      <c r="N116" s="581"/>
      <c r="O116" s="581"/>
    </row>
    <row r="117" spans="1:15" ht="21" customHeight="1" x14ac:dyDescent="0.25">
      <c r="A117" s="576"/>
      <c r="B117" s="576"/>
      <c r="C117" s="576"/>
      <c r="D117" s="576"/>
      <c r="E117" s="577"/>
      <c r="F117" s="578"/>
      <c r="G117" s="578"/>
      <c r="H117" s="578"/>
      <c r="I117" s="578"/>
      <c r="J117" s="581"/>
      <c r="K117" s="580"/>
      <c r="L117" s="859"/>
      <c r="M117" s="581"/>
      <c r="N117" s="581"/>
      <c r="O117" s="581"/>
    </row>
    <row r="118" spans="1:15" ht="21" customHeight="1" x14ac:dyDescent="0.25">
      <c r="A118" s="576"/>
      <c r="B118" s="576"/>
      <c r="C118" s="576"/>
      <c r="D118" s="576"/>
      <c r="E118" s="577"/>
      <c r="F118" s="578"/>
      <c r="G118" s="578"/>
      <c r="H118" s="578"/>
      <c r="I118" s="578"/>
      <c r="J118" s="581"/>
      <c r="K118" s="580"/>
      <c r="L118" s="859"/>
      <c r="M118" s="581"/>
      <c r="N118" s="581"/>
      <c r="O118" s="581"/>
    </row>
    <row r="119" spans="1:15" ht="21" customHeight="1" x14ac:dyDescent="0.25">
      <c r="A119" s="576"/>
      <c r="B119" s="576"/>
      <c r="C119" s="576"/>
      <c r="D119" s="576"/>
      <c r="E119" s="577"/>
      <c r="F119" s="578"/>
      <c r="G119" s="578"/>
      <c r="H119" s="578"/>
      <c r="I119" s="578"/>
      <c r="J119" s="581"/>
      <c r="K119" s="580"/>
      <c r="L119" s="859"/>
      <c r="M119" s="581"/>
      <c r="N119" s="581"/>
      <c r="O119" s="581"/>
    </row>
    <row r="120" spans="1:15" ht="21" customHeight="1" x14ac:dyDescent="0.25">
      <c r="A120" s="576"/>
      <c r="B120" s="576"/>
      <c r="C120" s="576"/>
      <c r="D120" s="576"/>
      <c r="E120" s="577"/>
      <c r="F120" s="578"/>
      <c r="G120" s="578"/>
      <c r="H120" s="578"/>
      <c r="I120" s="578"/>
      <c r="J120" s="581"/>
      <c r="K120" s="580"/>
      <c r="L120" s="859"/>
      <c r="M120" s="581"/>
      <c r="N120" s="581"/>
      <c r="O120" s="581"/>
    </row>
    <row r="121" spans="1:15" ht="21" customHeight="1" x14ac:dyDescent="0.25">
      <c r="A121" s="576"/>
      <c r="B121" s="576"/>
      <c r="C121" s="576"/>
      <c r="D121" s="576"/>
      <c r="E121" s="577"/>
      <c r="F121" s="578"/>
      <c r="G121" s="578"/>
      <c r="H121" s="578"/>
      <c r="I121" s="578"/>
      <c r="J121" s="581"/>
      <c r="K121" s="580"/>
      <c r="L121" s="859"/>
      <c r="M121" s="581"/>
      <c r="N121" s="581"/>
      <c r="O121" s="581"/>
    </row>
    <row r="122" spans="1:15" ht="21" customHeight="1" x14ac:dyDescent="0.25">
      <c r="A122" s="576"/>
      <c r="B122" s="576"/>
      <c r="C122" s="576"/>
      <c r="D122" s="576"/>
      <c r="E122" s="577"/>
      <c r="F122" s="578"/>
      <c r="G122" s="578"/>
      <c r="H122" s="578"/>
      <c r="I122" s="578"/>
      <c r="J122" s="581"/>
      <c r="K122" s="580"/>
      <c r="L122" s="859"/>
      <c r="M122" s="581"/>
      <c r="N122" s="581"/>
      <c r="O122" s="581"/>
    </row>
    <row r="123" spans="1:15" ht="15" x14ac:dyDescent="0.25"/>
    <row r="124" spans="1:15" ht="15" x14ac:dyDescent="0.25"/>
    <row r="125" spans="1:15" ht="15" x14ac:dyDescent="0.25"/>
    <row r="126" spans="1:15" ht="15" x14ac:dyDescent="0.25"/>
    <row r="127" spans="1:15" ht="15" x14ac:dyDescent="0.25"/>
    <row r="128" spans="1:15"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sheetData>
  <mergeCells count="4">
    <mergeCell ref="A1:J1"/>
    <mergeCell ref="A2:J2"/>
    <mergeCell ref="A3:J3"/>
    <mergeCell ref="A5:I5"/>
  </mergeCells>
  <printOptions horizontalCentered="1"/>
  <pageMargins left="0.51181102362204722" right="0.70866141732283472" top="0.51181102362204722" bottom="0.51181102362204722" header="0" footer="0"/>
  <pageSetup paperSize="9" scale="70" orientation="portrait" r:id="rId1"/>
  <headerFooter>
    <oddFooter>&amp;C&amp;"B Nazanin,Regular"&amp;12&amp;A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pageSetUpPr fitToPage="1"/>
  </sheetPr>
  <dimension ref="A1:XEN58"/>
  <sheetViews>
    <sheetView rightToLeft="1" view="pageBreakPreview" zoomScale="80" zoomScaleNormal="70" zoomScaleSheetLayoutView="80" workbookViewId="0">
      <selection activeCell="W25" sqref="W25"/>
    </sheetView>
  </sheetViews>
  <sheetFormatPr defaultColWidth="8.7109375" defaultRowHeight="150" customHeight="1" x14ac:dyDescent="0.25"/>
  <cols>
    <col min="1" max="1" width="39.85546875" style="298" customWidth="1"/>
    <col min="2" max="2" width="7.7109375" style="298" customWidth="1"/>
    <col min="3" max="3" width="1.85546875" style="298" customWidth="1"/>
    <col min="4" max="4" width="19.7109375" style="298" customWidth="1"/>
    <col min="5" max="5" width="1.85546875" style="298" customWidth="1"/>
    <col min="6" max="6" width="20.5703125" style="298" bestFit="1" customWidth="1"/>
    <col min="7" max="7" width="1.85546875" style="298" customWidth="1"/>
    <col min="8" max="8" width="19.140625" style="298" customWidth="1"/>
    <col min="9" max="9" width="1.85546875" style="298" customWidth="1"/>
    <col min="10" max="10" width="19.7109375" style="298" customWidth="1"/>
    <col min="11" max="11" width="1.85546875" style="298" customWidth="1"/>
    <col min="12" max="12" width="7.42578125" style="298" customWidth="1"/>
    <col min="13" max="13" width="8.85546875" style="253" customWidth="1"/>
    <col min="14" max="16384" width="8.7109375" style="253"/>
  </cols>
  <sheetData>
    <row r="1" spans="1:16368" s="243" customFormat="1" ht="29.25" customHeight="1" x14ac:dyDescent="0.25">
      <c r="A1" s="1122" t="str">
        <f>'1'!A1:H1</f>
        <v>شرکت پالایش میعانات گازی آدیش جنوبی (سهامي خاص) - در مرحله قبل از بهره برداری</v>
      </c>
      <c r="B1" s="1122"/>
      <c r="C1" s="1122"/>
      <c r="D1" s="1122"/>
      <c r="E1" s="1122"/>
      <c r="F1" s="1122"/>
      <c r="G1" s="1122"/>
      <c r="H1" s="1122"/>
      <c r="I1" s="1122"/>
      <c r="J1" s="1122"/>
      <c r="K1" s="1122"/>
      <c r="L1" s="1122"/>
      <c r="M1" s="385"/>
    </row>
    <row r="2" spans="1:16368" s="243" customFormat="1" ht="29.25" customHeight="1" x14ac:dyDescent="0.25">
      <c r="A2" s="1122" t="str">
        <f>'5'!A2:H2</f>
        <v xml:space="preserve">یادداشت های توضیحی صورت های مالی </v>
      </c>
      <c r="B2" s="1122"/>
      <c r="C2" s="1122"/>
      <c r="D2" s="1122"/>
      <c r="E2" s="1122"/>
      <c r="F2" s="1122"/>
      <c r="G2" s="1122"/>
      <c r="H2" s="1122"/>
      <c r="I2" s="1122"/>
      <c r="J2" s="1122"/>
      <c r="K2" s="1122"/>
      <c r="L2" s="1122"/>
      <c r="M2" s="385"/>
    </row>
    <row r="3" spans="1:16368" s="243" customFormat="1" ht="29.25" customHeight="1" x14ac:dyDescent="0.25">
      <c r="A3" s="1122" t="str">
        <f>'5'!A3:H3</f>
        <v>سال مالی منتهی به 29 اسفندماه 1400</v>
      </c>
      <c r="B3" s="1122"/>
      <c r="C3" s="1122"/>
      <c r="D3" s="1122"/>
      <c r="E3" s="1122"/>
      <c r="F3" s="1122"/>
      <c r="G3" s="1122"/>
      <c r="H3" s="1122"/>
      <c r="I3" s="1122"/>
      <c r="J3" s="1122"/>
      <c r="K3" s="1122"/>
      <c r="L3" s="1122"/>
      <c r="M3" s="385"/>
    </row>
    <row r="4" spans="1:16368" s="243" customFormat="1" ht="32.25" customHeight="1" x14ac:dyDescent="0.25">
      <c r="A4" s="486"/>
      <c r="B4" s="486"/>
      <c r="C4" s="486"/>
      <c r="D4" s="486"/>
      <c r="E4" s="486"/>
      <c r="F4" s="486"/>
      <c r="G4" s="486"/>
      <c r="H4" s="486"/>
      <c r="I4" s="486"/>
      <c r="J4" s="486"/>
      <c r="K4" s="486"/>
      <c r="L4" s="486"/>
      <c r="M4" s="486"/>
    </row>
    <row r="5" spans="1:16368" s="869" customFormat="1" ht="36" customHeight="1" x14ac:dyDescent="0.3">
      <c r="A5" s="1205" t="s">
        <v>2453</v>
      </c>
      <c r="B5" s="1205"/>
      <c r="C5" s="1205"/>
      <c r="D5" s="1205"/>
      <c r="E5" s="1205"/>
      <c r="F5" s="1205"/>
      <c r="G5" s="1205"/>
      <c r="H5" s="1205"/>
      <c r="I5" s="1205"/>
      <c r="J5" s="1205"/>
      <c r="K5" s="1205"/>
      <c r="L5" s="1205"/>
      <c r="M5" s="868"/>
    </row>
    <row r="6" spans="1:16368" s="869" customFormat="1" ht="24" customHeight="1" x14ac:dyDescent="0.3">
      <c r="A6" s="870" t="s">
        <v>178</v>
      </c>
      <c r="B6" s="871"/>
      <c r="C6" s="871"/>
      <c r="D6" s="871"/>
      <c r="E6" s="871"/>
      <c r="F6" s="872" t="s">
        <v>2200</v>
      </c>
      <c r="H6" s="872" t="s">
        <v>1428</v>
      </c>
      <c r="K6" s="871"/>
      <c r="L6" s="871"/>
      <c r="M6" s="868"/>
    </row>
    <row r="7" spans="1:16368" s="869" customFormat="1" ht="24" customHeight="1" x14ac:dyDescent="0.3">
      <c r="B7" s="873"/>
      <c r="C7" s="873"/>
      <c r="D7" s="873"/>
      <c r="E7" s="874"/>
      <c r="F7" s="637" t="s">
        <v>54</v>
      </c>
      <c r="G7" s="871"/>
      <c r="H7" s="637" t="s">
        <v>54</v>
      </c>
      <c r="K7" s="875"/>
      <c r="L7" s="876"/>
      <c r="M7" s="877"/>
    </row>
    <row r="8" spans="1:16368" s="869" customFormat="1" ht="21" customHeight="1" x14ac:dyDescent="0.3">
      <c r="A8" s="911" t="s">
        <v>1931</v>
      </c>
      <c r="B8" s="911"/>
      <c r="C8" s="911"/>
      <c r="D8" s="911"/>
      <c r="E8" s="878"/>
      <c r="F8" s="879">
        <f>SUM('تراز 1400'!$M$106)</f>
        <v>137330458200</v>
      </c>
      <c r="G8" s="878"/>
      <c r="H8" s="879">
        <v>0</v>
      </c>
      <c r="I8" s="878"/>
      <c r="J8" s="878"/>
      <c r="K8" s="878"/>
      <c r="L8" s="878"/>
      <c r="M8" s="880"/>
      <c r="N8" s="878"/>
      <c r="O8" s="878"/>
      <c r="P8" s="878"/>
      <c r="Q8" s="880"/>
      <c r="R8" s="878"/>
      <c r="S8" s="878"/>
      <c r="T8" s="878"/>
      <c r="U8" s="880"/>
      <c r="V8" s="878"/>
      <c r="W8" s="878"/>
      <c r="X8" s="878"/>
      <c r="Y8" s="880"/>
      <c r="Z8" s="878"/>
      <c r="AA8" s="878"/>
      <c r="AB8" s="878"/>
      <c r="AC8" s="880"/>
      <c r="AD8" s="878"/>
      <c r="AE8" s="878"/>
      <c r="AF8" s="878"/>
      <c r="AG8" s="880"/>
      <c r="AH8" s="878"/>
      <c r="AI8" s="878"/>
      <c r="AJ8" s="878"/>
      <c r="AK8" s="880"/>
      <c r="AL8" s="878"/>
      <c r="AM8" s="878"/>
      <c r="AN8" s="878"/>
      <c r="AO8" s="880"/>
      <c r="AP8" s="878"/>
      <c r="AQ8" s="878"/>
      <c r="AR8" s="878"/>
      <c r="AS8" s="880"/>
      <c r="AT8" s="878"/>
      <c r="AU8" s="878"/>
      <c r="AV8" s="878"/>
      <c r="AW8" s="880"/>
      <c r="AX8" s="878"/>
      <c r="AY8" s="878"/>
      <c r="AZ8" s="878"/>
      <c r="BA8" s="880"/>
      <c r="BB8" s="878"/>
      <c r="BC8" s="878"/>
      <c r="BD8" s="878"/>
      <c r="BE8" s="880"/>
      <c r="BF8" s="878"/>
      <c r="BG8" s="878"/>
      <c r="BH8" s="878"/>
      <c r="BI8" s="880"/>
      <c r="BJ8" s="878"/>
      <c r="BK8" s="878"/>
      <c r="BL8" s="878"/>
      <c r="BM8" s="880"/>
      <c r="BN8" s="878"/>
      <c r="BO8" s="878"/>
      <c r="BP8" s="878"/>
      <c r="BQ8" s="880"/>
      <c r="BR8" s="878"/>
      <c r="BS8" s="878"/>
      <c r="BT8" s="878"/>
      <c r="BU8" s="880"/>
      <c r="BV8" s="878"/>
      <c r="BW8" s="878"/>
      <c r="BX8" s="878"/>
      <c r="BY8" s="880"/>
      <c r="BZ8" s="878"/>
      <c r="CA8" s="878"/>
      <c r="CB8" s="878"/>
      <c r="CC8" s="880"/>
      <c r="CD8" s="878"/>
      <c r="CE8" s="878"/>
      <c r="CF8" s="878"/>
      <c r="CG8" s="880"/>
      <c r="CH8" s="878"/>
      <c r="CI8" s="878"/>
      <c r="CJ8" s="878"/>
      <c r="CK8" s="880"/>
      <c r="CL8" s="878"/>
      <c r="CM8" s="878"/>
      <c r="CN8" s="878"/>
      <c r="CO8" s="880"/>
      <c r="CP8" s="878"/>
      <c r="CQ8" s="878"/>
      <c r="CR8" s="878"/>
      <c r="CS8" s="880"/>
      <c r="CT8" s="878"/>
      <c r="CU8" s="878"/>
      <c r="CV8" s="878"/>
      <c r="CW8" s="880"/>
      <c r="CX8" s="878"/>
      <c r="CY8" s="878"/>
      <c r="CZ8" s="878"/>
      <c r="DA8" s="880"/>
      <c r="DB8" s="878"/>
      <c r="DC8" s="878"/>
      <c r="DD8" s="878"/>
      <c r="DE8" s="880"/>
      <c r="DF8" s="878"/>
      <c r="DG8" s="878"/>
      <c r="DH8" s="878"/>
      <c r="DI8" s="880"/>
      <c r="DJ8" s="878"/>
      <c r="DK8" s="878"/>
      <c r="DL8" s="878"/>
      <c r="DM8" s="880"/>
      <c r="DN8" s="878"/>
      <c r="DO8" s="878"/>
      <c r="DP8" s="878"/>
      <c r="DQ8" s="880"/>
      <c r="DR8" s="878"/>
      <c r="DS8" s="878"/>
      <c r="DT8" s="878"/>
      <c r="DU8" s="880"/>
      <c r="DV8" s="878"/>
      <c r="DW8" s="878"/>
      <c r="DX8" s="878"/>
      <c r="DY8" s="880"/>
      <c r="DZ8" s="878"/>
      <c r="EA8" s="878"/>
      <c r="EB8" s="878"/>
      <c r="EC8" s="880"/>
      <c r="ED8" s="878"/>
      <c r="EE8" s="878"/>
      <c r="EF8" s="878"/>
      <c r="EG8" s="880"/>
      <c r="EH8" s="878"/>
      <c r="EI8" s="878"/>
      <c r="EJ8" s="878"/>
      <c r="EK8" s="880"/>
      <c r="EL8" s="878"/>
      <c r="EM8" s="878"/>
      <c r="EN8" s="878"/>
      <c r="EO8" s="880"/>
      <c r="EP8" s="878"/>
      <c r="EQ8" s="878"/>
      <c r="ER8" s="878"/>
      <c r="ES8" s="880"/>
      <c r="ET8" s="878"/>
      <c r="EU8" s="878"/>
      <c r="EV8" s="878"/>
      <c r="EW8" s="880"/>
      <c r="EX8" s="878"/>
      <c r="EY8" s="878"/>
      <c r="EZ8" s="878"/>
      <c r="FA8" s="880"/>
      <c r="FB8" s="878"/>
      <c r="FC8" s="878"/>
      <c r="FD8" s="878"/>
      <c r="FE8" s="880"/>
      <c r="FF8" s="878"/>
      <c r="FG8" s="878"/>
      <c r="FH8" s="878"/>
      <c r="FI8" s="880"/>
      <c r="FJ8" s="878"/>
      <c r="FK8" s="878"/>
      <c r="FL8" s="878"/>
      <c r="FM8" s="880"/>
      <c r="FN8" s="878"/>
      <c r="FO8" s="878"/>
      <c r="FP8" s="878"/>
      <c r="FQ8" s="880"/>
      <c r="FR8" s="878"/>
      <c r="FS8" s="878"/>
      <c r="FT8" s="878"/>
      <c r="FU8" s="880"/>
      <c r="FV8" s="878"/>
      <c r="FW8" s="878"/>
      <c r="FX8" s="878"/>
      <c r="FY8" s="880"/>
      <c r="FZ8" s="878"/>
      <c r="GA8" s="878"/>
      <c r="GB8" s="878"/>
      <c r="GC8" s="880"/>
      <c r="GD8" s="878"/>
      <c r="GE8" s="878"/>
      <c r="GF8" s="878"/>
      <c r="GG8" s="880"/>
      <c r="GH8" s="878"/>
      <c r="GI8" s="878"/>
      <c r="GJ8" s="878"/>
      <c r="GK8" s="880"/>
      <c r="GL8" s="878"/>
      <c r="GM8" s="878"/>
      <c r="GN8" s="878"/>
      <c r="GO8" s="880"/>
      <c r="GP8" s="878"/>
      <c r="GQ8" s="878"/>
      <c r="GR8" s="878"/>
      <c r="GS8" s="880"/>
      <c r="GT8" s="878"/>
      <c r="GU8" s="878"/>
      <c r="GV8" s="878"/>
      <c r="GW8" s="880"/>
      <c r="GX8" s="878"/>
      <c r="GY8" s="878"/>
      <c r="GZ8" s="878"/>
      <c r="HA8" s="880"/>
      <c r="HB8" s="878"/>
      <c r="HC8" s="878"/>
      <c r="HD8" s="878"/>
      <c r="HE8" s="880"/>
      <c r="HF8" s="878"/>
      <c r="HG8" s="878"/>
      <c r="HH8" s="878"/>
      <c r="HI8" s="880"/>
      <c r="HJ8" s="878"/>
      <c r="HK8" s="878"/>
      <c r="HL8" s="878"/>
      <c r="HM8" s="880"/>
      <c r="HN8" s="878"/>
      <c r="HO8" s="878"/>
      <c r="HP8" s="878"/>
      <c r="HQ8" s="880"/>
      <c r="HR8" s="878"/>
      <c r="HS8" s="878"/>
      <c r="HT8" s="878"/>
      <c r="HU8" s="880"/>
      <c r="HV8" s="878"/>
      <c r="HW8" s="878"/>
      <c r="HX8" s="878"/>
      <c r="HY8" s="880"/>
      <c r="HZ8" s="878"/>
      <c r="IA8" s="878"/>
      <c r="IB8" s="878"/>
      <c r="IC8" s="880"/>
      <c r="ID8" s="878"/>
      <c r="IE8" s="878"/>
      <c r="IF8" s="878"/>
      <c r="IG8" s="880"/>
      <c r="IH8" s="878"/>
      <c r="II8" s="878"/>
      <c r="IJ8" s="878"/>
      <c r="IK8" s="880"/>
      <c r="IL8" s="878"/>
      <c r="IM8" s="878"/>
      <c r="IN8" s="878"/>
      <c r="IO8" s="880"/>
      <c r="IP8" s="878"/>
      <c r="IQ8" s="878"/>
      <c r="IR8" s="878"/>
      <c r="IS8" s="880"/>
      <c r="IT8" s="878"/>
      <c r="IU8" s="878"/>
      <c r="IV8" s="878"/>
      <c r="IW8" s="880"/>
      <c r="IX8" s="878"/>
      <c r="IY8" s="878"/>
      <c r="IZ8" s="878"/>
      <c r="JA8" s="880"/>
      <c r="JB8" s="878"/>
      <c r="JC8" s="878"/>
      <c r="JD8" s="878"/>
      <c r="JE8" s="880"/>
      <c r="JF8" s="878"/>
      <c r="JG8" s="878"/>
      <c r="JH8" s="878"/>
      <c r="JI8" s="880"/>
      <c r="JJ8" s="878"/>
      <c r="JK8" s="878"/>
      <c r="JL8" s="878"/>
      <c r="JM8" s="880"/>
      <c r="JN8" s="878"/>
      <c r="JO8" s="878"/>
      <c r="JP8" s="878"/>
      <c r="JQ8" s="880"/>
      <c r="JR8" s="878"/>
      <c r="JS8" s="878"/>
      <c r="JT8" s="878"/>
      <c r="JU8" s="880"/>
      <c r="JV8" s="878"/>
      <c r="JW8" s="878"/>
      <c r="JX8" s="878"/>
      <c r="JY8" s="880"/>
      <c r="JZ8" s="878"/>
      <c r="KA8" s="878"/>
      <c r="KB8" s="878"/>
      <c r="KC8" s="880"/>
      <c r="KD8" s="878"/>
      <c r="KE8" s="878"/>
      <c r="KF8" s="878"/>
      <c r="KG8" s="880"/>
      <c r="KH8" s="878"/>
      <c r="KI8" s="878"/>
      <c r="KJ8" s="878"/>
      <c r="KK8" s="880"/>
      <c r="KL8" s="878"/>
      <c r="KM8" s="878"/>
      <c r="KN8" s="878"/>
      <c r="KO8" s="880"/>
      <c r="KP8" s="878"/>
      <c r="KQ8" s="878"/>
      <c r="KR8" s="878"/>
      <c r="KS8" s="880"/>
      <c r="KT8" s="878"/>
      <c r="KU8" s="878"/>
      <c r="KV8" s="878"/>
      <c r="KW8" s="880"/>
      <c r="KX8" s="878"/>
      <c r="KY8" s="878"/>
      <c r="KZ8" s="878"/>
      <c r="LA8" s="880"/>
      <c r="LB8" s="878"/>
      <c r="LC8" s="878"/>
      <c r="LD8" s="878"/>
      <c r="LE8" s="880"/>
      <c r="LF8" s="878"/>
      <c r="LG8" s="878"/>
      <c r="LH8" s="878"/>
      <c r="LI8" s="880"/>
      <c r="LJ8" s="878"/>
      <c r="LK8" s="878"/>
      <c r="LL8" s="878"/>
      <c r="LM8" s="880"/>
      <c r="LN8" s="878"/>
      <c r="LO8" s="878"/>
      <c r="LP8" s="878"/>
      <c r="LQ8" s="880"/>
      <c r="LR8" s="878"/>
      <c r="LS8" s="878"/>
      <c r="LT8" s="878"/>
      <c r="LU8" s="880"/>
      <c r="LV8" s="878"/>
      <c r="LW8" s="878"/>
      <c r="LX8" s="878"/>
      <c r="LY8" s="880"/>
      <c r="LZ8" s="878"/>
      <c r="MA8" s="878"/>
      <c r="MB8" s="878"/>
      <c r="MC8" s="880"/>
      <c r="MD8" s="878"/>
      <c r="ME8" s="878"/>
      <c r="MF8" s="878"/>
      <c r="MG8" s="880"/>
      <c r="MH8" s="878"/>
      <c r="MI8" s="878"/>
      <c r="MJ8" s="878"/>
      <c r="MK8" s="880"/>
      <c r="ML8" s="878"/>
      <c r="MM8" s="878"/>
      <c r="MN8" s="878"/>
      <c r="MO8" s="880"/>
      <c r="MP8" s="878"/>
      <c r="MQ8" s="878"/>
      <c r="MR8" s="878"/>
      <c r="MS8" s="880"/>
      <c r="MT8" s="878"/>
      <c r="MU8" s="878"/>
      <c r="MV8" s="878"/>
      <c r="MW8" s="880"/>
      <c r="MX8" s="878"/>
      <c r="MY8" s="878"/>
      <c r="MZ8" s="878"/>
      <c r="NA8" s="880"/>
      <c r="NB8" s="878"/>
      <c r="NC8" s="878"/>
      <c r="ND8" s="878"/>
      <c r="NE8" s="880"/>
      <c r="NF8" s="878"/>
      <c r="NG8" s="878"/>
      <c r="NH8" s="878"/>
      <c r="NI8" s="880"/>
      <c r="NJ8" s="878"/>
      <c r="NK8" s="878"/>
      <c r="NL8" s="878"/>
      <c r="NM8" s="880"/>
      <c r="NN8" s="878"/>
      <c r="NO8" s="878"/>
      <c r="NP8" s="878"/>
      <c r="NQ8" s="880"/>
      <c r="NR8" s="878"/>
      <c r="NS8" s="878"/>
      <c r="NT8" s="878"/>
      <c r="NU8" s="880"/>
      <c r="NV8" s="878"/>
      <c r="NW8" s="878"/>
      <c r="NX8" s="878"/>
      <c r="NY8" s="880"/>
      <c r="NZ8" s="878"/>
      <c r="OA8" s="878"/>
      <c r="OB8" s="878"/>
      <c r="OC8" s="880"/>
      <c r="OD8" s="878"/>
      <c r="OE8" s="878"/>
      <c r="OF8" s="878"/>
      <c r="OG8" s="880"/>
      <c r="OH8" s="878"/>
      <c r="OI8" s="878"/>
      <c r="OJ8" s="878"/>
      <c r="OK8" s="880"/>
      <c r="OL8" s="878"/>
      <c r="OM8" s="878"/>
      <c r="ON8" s="878"/>
      <c r="OO8" s="880"/>
      <c r="OP8" s="878"/>
      <c r="OQ8" s="878"/>
      <c r="OR8" s="878"/>
      <c r="OS8" s="880"/>
      <c r="OT8" s="878"/>
      <c r="OU8" s="878"/>
      <c r="OV8" s="878"/>
      <c r="OW8" s="880"/>
      <c r="OX8" s="878"/>
      <c r="OY8" s="878"/>
      <c r="OZ8" s="878"/>
      <c r="PA8" s="880"/>
      <c r="PB8" s="878"/>
      <c r="PC8" s="878"/>
      <c r="PD8" s="878"/>
      <c r="PE8" s="880"/>
      <c r="PF8" s="878"/>
      <c r="PG8" s="878"/>
      <c r="PH8" s="878"/>
      <c r="PI8" s="880"/>
      <c r="PJ8" s="878"/>
      <c r="PK8" s="878"/>
      <c r="PL8" s="878"/>
      <c r="PM8" s="880"/>
      <c r="PN8" s="878"/>
      <c r="PO8" s="878"/>
      <c r="PP8" s="878"/>
      <c r="PQ8" s="880"/>
      <c r="PR8" s="878"/>
      <c r="PS8" s="878"/>
      <c r="PT8" s="878"/>
      <c r="PU8" s="880"/>
      <c r="PV8" s="878"/>
      <c r="PW8" s="878"/>
      <c r="PX8" s="878"/>
      <c r="PY8" s="880"/>
      <c r="PZ8" s="878"/>
      <c r="QA8" s="878"/>
      <c r="QB8" s="878"/>
      <c r="QC8" s="880"/>
      <c r="QD8" s="878"/>
      <c r="QE8" s="878"/>
      <c r="QF8" s="878"/>
      <c r="QG8" s="880"/>
      <c r="QH8" s="878"/>
      <c r="QI8" s="878"/>
      <c r="QJ8" s="878"/>
      <c r="QK8" s="880"/>
      <c r="QL8" s="878"/>
      <c r="QM8" s="878"/>
      <c r="QN8" s="878"/>
      <c r="QO8" s="880"/>
      <c r="QP8" s="878"/>
      <c r="QQ8" s="878"/>
      <c r="QR8" s="878"/>
      <c r="QS8" s="880"/>
      <c r="QT8" s="878"/>
      <c r="QU8" s="878"/>
      <c r="QV8" s="878"/>
      <c r="QW8" s="880"/>
      <c r="QX8" s="878"/>
      <c r="QY8" s="878"/>
      <c r="QZ8" s="878"/>
      <c r="RA8" s="880"/>
      <c r="RB8" s="878"/>
      <c r="RC8" s="878"/>
      <c r="RD8" s="878"/>
      <c r="RE8" s="880"/>
      <c r="RF8" s="878"/>
      <c r="RG8" s="878"/>
      <c r="RH8" s="878"/>
      <c r="RI8" s="880"/>
      <c r="RJ8" s="878"/>
      <c r="RK8" s="878"/>
      <c r="RL8" s="878"/>
      <c r="RM8" s="880"/>
      <c r="RN8" s="878"/>
      <c r="RO8" s="878"/>
      <c r="RP8" s="878"/>
      <c r="RQ8" s="880"/>
      <c r="RR8" s="878"/>
      <c r="RS8" s="878"/>
      <c r="RT8" s="878"/>
      <c r="RU8" s="880"/>
      <c r="RV8" s="878"/>
      <c r="RW8" s="878"/>
      <c r="RX8" s="878"/>
      <c r="RY8" s="880"/>
      <c r="RZ8" s="878"/>
      <c r="SA8" s="878"/>
      <c r="SB8" s="878"/>
      <c r="SC8" s="880"/>
      <c r="SD8" s="878"/>
      <c r="SE8" s="878"/>
      <c r="SF8" s="878"/>
      <c r="SG8" s="880"/>
      <c r="SH8" s="878"/>
      <c r="SI8" s="878"/>
      <c r="SJ8" s="878"/>
      <c r="SK8" s="880"/>
      <c r="SL8" s="878"/>
      <c r="SM8" s="878"/>
      <c r="SN8" s="878"/>
      <c r="SO8" s="880"/>
      <c r="SP8" s="878"/>
      <c r="SQ8" s="878"/>
      <c r="SR8" s="878"/>
      <c r="SS8" s="880"/>
      <c r="ST8" s="878"/>
      <c r="SU8" s="878"/>
      <c r="SV8" s="878"/>
      <c r="SW8" s="880"/>
      <c r="SX8" s="878"/>
      <c r="SY8" s="878"/>
      <c r="SZ8" s="878"/>
      <c r="TA8" s="880"/>
      <c r="TB8" s="878"/>
      <c r="TC8" s="878"/>
      <c r="TD8" s="878"/>
      <c r="TE8" s="880"/>
      <c r="TF8" s="878"/>
      <c r="TG8" s="878"/>
      <c r="TH8" s="878"/>
      <c r="TI8" s="880"/>
      <c r="TJ8" s="878"/>
      <c r="TK8" s="878"/>
      <c r="TL8" s="878"/>
      <c r="TM8" s="880"/>
      <c r="TN8" s="878"/>
      <c r="TO8" s="878"/>
      <c r="TP8" s="878"/>
      <c r="TQ8" s="880"/>
      <c r="TR8" s="878"/>
      <c r="TS8" s="878"/>
      <c r="TT8" s="878"/>
      <c r="TU8" s="880"/>
      <c r="TV8" s="878"/>
      <c r="TW8" s="878"/>
      <c r="TX8" s="878"/>
      <c r="TY8" s="880"/>
      <c r="TZ8" s="878"/>
      <c r="UA8" s="878"/>
      <c r="UB8" s="878"/>
      <c r="UC8" s="880"/>
      <c r="UD8" s="878"/>
      <c r="UE8" s="878"/>
      <c r="UF8" s="878"/>
      <c r="UG8" s="880"/>
      <c r="UH8" s="878"/>
      <c r="UI8" s="878"/>
      <c r="UJ8" s="878"/>
      <c r="UK8" s="880"/>
      <c r="UL8" s="878"/>
      <c r="UM8" s="878"/>
      <c r="UN8" s="878"/>
      <c r="UO8" s="880"/>
      <c r="UP8" s="878"/>
      <c r="UQ8" s="878"/>
      <c r="UR8" s="878"/>
      <c r="US8" s="880"/>
      <c r="UT8" s="878"/>
      <c r="UU8" s="878"/>
      <c r="UV8" s="878"/>
      <c r="UW8" s="880"/>
      <c r="UX8" s="878"/>
      <c r="UY8" s="878"/>
      <c r="UZ8" s="878"/>
      <c r="VA8" s="880"/>
      <c r="VB8" s="878"/>
      <c r="VC8" s="878"/>
      <c r="VD8" s="878"/>
      <c r="VE8" s="880"/>
      <c r="VF8" s="878"/>
      <c r="VG8" s="878"/>
      <c r="VH8" s="878"/>
      <c r="VI8" s="880"/>
      <c r="VJ8" s="878"/>
      <c r="VK8" s="878"/>
      <c r="VL8" s="878"/>
      <c r="VM8" s="880"/>
      <c r="VN8" s="878"/>
      <c r="VO8" s="878"/>
      <c r="VP8" s="878"/>
      <c r="VQ8" s="880"/>
      <c r="VR8" s="878"/>
      <c r="VS8" s="878"/>
      <c r="VT8" s="878"/>
      <c r="VU8" s="880"/>
      <c r="VV8" s="878"/>
      <c r="VW8" s="878"/>
      <c r="VX8" s="878"/>
      <c r="VY8" s="880"/>
      <c r="VZ8" s="878"/>
      <c r="WA8" s="878"/>
      <c r="WB8" s="878"/>
      <c r="WC8" s="880"/>
      <c r="WD8" s="878"/>
      <c r="WE8" s="878"/>
      <c r="WF8" s="878"/>
      <c r="WG8" s="880"/>
      <c r="WH8" s="878"/>
      <c r="WI8" s="878"/>
      <c r="WJ8" s="878"/>
      <c r="WK8" s="880"/>
      <c r="WL8" s="878"/>
      <c r="WM8" s="878"/>
      <c r="WN8" s="878"/>
      <c r="WO8" s="880"/>
      <c r="WP8" s="878"/>
      <c r="WQ8" s="878"/>
      <c r="WR8" s="878"/>
      <c r="WS8" s="880"/>
      <c r="WT8" s="878"/>
      <c r="WU8" s="878"/>
      <c r="WV8" s="878"/>
      <c r="WW8" s="880"/>
      <c r="WX8" s="878"/>
      <c r="WY8" s="878"/>
      <c r="WZ8" s="878"/>
      <c r="XA8" s="880"/>
      <c r="XB8" s="878"/>
      <c r="XC8" s="878"/>
      <c r="XD8" s="878"/>
      <c r="XE8" s="880"/>
      <c r="XF8" s="878"/>
      <c r="XG8" s="878"/>
      <c r="XH8" s="878"/>
      <c r="XI8" s="880"/>
      <c r="XJ8" s="878"/>
      <c r="XK8" s="878"/>
      <c r="XL8" s="878"/>
      <c r="XM8" s="880"/>
      <c r="XN8" s="878"/>
      <c r="XO8" s="878"/>
      <c r="XP8" s="878"/>
      <c r="XQ8" s="880"/>
      <c r="XR8" s="878"/>
      <c r="XS8" s="878"/>
      <c r="XT8" s="878"/>
      <c r="XU8" s="880"/>
      <c r="XV8" s="878"/>
      <c r="XW8" s="878"/>
      <c r="XX8" s="878"/>
      <c r="XY8" s="880"/>
      <c r="XZ8" s="878"/>
      <c r="YA8" s="878"/>
      <c r="YB8" s="878"/>
      <c r="YC8" s="880"/>
      <c r="YD8" s="878"/>
      <c r="YE8" s="878"/>
      <c r="YF8" s="878"/>
      <c r="YG8" s="880"/>
      <c r="YH8" s="878"/>
      <c r="YI8" s="878"/>
      <c r="YJ8" s="878"/>
      <c r="YK8" s="880"/>
      <c r="YL8" s="878"/>
      <c r="YM8" s="878"/>
      <c r="YN8" s="878"/>
      <c r="YO8" s="880"/>
      <c r="YP8" s="878"/>
      <c r="YQ8" s="878"/>
      <c r="YR8" s="878"/>
      <c r="YS8" s="880"/>
      <c r="YT8" s="878"/>
      <c r="YU8" s="878"/>
      <c r="YV8" s="878"/>
      <c r="YW8" s="880"/>
      <c r="YX8" s="878"/>
      <c r="YY8" s="878"/>
      <c r="YZ8" s="878"/>
      <c r="ZA8" s="880"/>
      <c r="ZB8" s="878"/>
      <c r="ZC8" s="878"/>
      <c r="ZD8" s="878"/>
      <c r="ZE8" s="880"/>
      <c r="ZF8" s="878"/>
      <c r="ZG8" s="878"/>
      <c r="ZH8" s="878"/>
      <c r="ZI8" s="880"/>
      <c r="ZJ8" s="878"/>
      <c r="ZK8" s="878"/>
      <c r="ZL8" s="878"/>
      <c r="ZM8" s="880"/>
      <c r="ZN8" s="878"/>
      <c r="ZO8" s="878"/>
      <c r="ZP8" s="878"/>
      <c r="ZQ8" s="880"/>
      <c r="ZR8" s="878"/>
      <c r="ZS8" s="878"/>
      <c r="ZT8" s="878"/>
      <c r="ZU8" s="880"/>
      <c r="ZV8" s="878"/>
      <c r="ZW8" s="878"/>
      <c r="ZX8" s="878"/>
      <c r="ZY8" s="880"/>
      <c r="ZZ8" s="878"/>
      <c r="AAA8" s="878"/>
      <c r="AAB8" s="878"/>
      <c r="AAC8" s="880"/>
      <c r="AAD8" s="878"/>
      <c r="AAE8" s="878"/>
      <c r="AAF8" s="878"/>
      <c r="AAG8" s="880"/>
      <c r="AAH8" s="878"/>
      <c r="AAI8" s="878"/>
      <c r="AAJ8" s="878"/>
      <c r="AAK8" s="880"/>
      <c r="AAL8" s="878"/>
      <c r="AAM8" s="878"/>
      <c r="AAN8" s="878"/>
      <c r="AAO8" s="880"/>
      <c r="AAP8" s="878"/>
      <c r="AAQ8" s="878"/>
      <c r="AAR8" s="878"/>
      <c r="AAS8" s="880"/>
      <c r="AAT8" s="878"/>
      <c r="AAU8" s="878"/>
      <c r="AAV8" s="878"/>
      <c r="AAW8" s="880"/>
      <c r="AAX8" s="878"/>
      <c r="AAY8" s="878"/>
      <c r="AAZ8" s="878"/>
      <c r="ABA8" s="880"/>
      <c r="ABB8" s="878"/>
      <c r="ABC8" s="878"/>
      <c r="ABD8" s="878"/>
      <c r="ABE8" s="880"/>
      <c r="ABF8" s="878"/>
      <c r="ABG8" s="878"/>
      <c r="ABH8" s="878"/>
      <c r="ABI8" s="880"/>
      <c r="ABJ8" s="878"/>
      <c r="ABK8" s="878"/>
      <c r="ABL8" s="878"/>
      <c r="ABM8" s="880"/>
      <c r="ABN8" s="878"/>
      <c r="ABO8" s="878"/>
      <c r="ABP8" s="878"/>
      <c r="ABQ8" s="880"/>
      <c r="ABR8" s="878"/>
      <c r="ABS8" s="878"/>
      <c r="ABT8" s="878"/>
      <c r="ABU8" s="880"/>
      <c r="ABV8" s="878"/>
      <c r="ABW8" s="878"/>
      <c r="ABX8" s="878"/>
      <c r="ABY8" s="880"/>
      <c r="ABZ8" s="878"/>
      <c r="ACA8" s="878"/>
      <c r="ACB8" s="878"/>
      <c r="ACC8" s="880"/>
      <c r="ACD8" s="878"/>
      <c r="ACE8" s="878"/>
      <c r="ACF8" s="878"/>
      <c r="ACG8" s="880"/>
      <c r="ACH8" s="878"/>
      <c r="ACI8" s="878"/>
      <c r="ACJ8" s="878"/>
      <c r="ACK8" s="880"/>
      <c r="ACL8" s="878"/>
      <c r="ACM8" s="878"/>
      <c r="ACN8" s="878"/>
      <c r="ACO8" s="880"/>
      <c r="ACP8" s="878"/>
      <c r="ACQ8" s="878"/>
      <c r="ACR8" s="878"/>
      <c r="ACS8" s="880"/>
      <c r="ACT8" s="878"/>
      <c r="ACU8" s="878"/>
      <c r="ACV8" s="878"/>
      <c r="ACW8" s="880"/>
      <c r="ACX8" s="878"/>
      <c r="ACY8" s="878"/>
      <c r="ACZ8" s="878"/>
      <c r="ADA8" s="880"/>
      <c r="ADB8" s="878"/>
      <c r="ADC8" s="878"/>
      <c r="ADD8" s="878"/>
      <c r="ADE8" s="880"/>
      <c r="ADF8" s="878"/>
      <c r="ADG8" s="878"/>
      <c r="ADH8" s="878"/>
      <c r="ADI8" s="880"/>
      <c r="ADJ8" s="878"/>
      <c r="ADK8" s="878"/>
      <c r="ADL8" s="878"/>
      <c r="ADM8" s="880"/>
      <c r="ADN8" s="878"/>
      <c r="ADO8" s="878"/>
      <c r="ADP8" s="878"/>
      <c r="ADQ8" s="880"/>
      <c r="ADR8" s="878"/>
      <c r="ADS8" s="878"/>
      <c r="ADT8" s="878"/>
      <c r="ADU8" s="880"/>
      <c r="ADV8" s="878"/>
      <c r="ADW8" s="878"/>
      <c r="ADX8" s="878"/>
      <c r="ADY8" s="880"/>
      <c r="ADZ8" s="878"/>
      <c r="AEA8" s="878"/>
      <c r="AEB8" s="878"/>
      <c r="AEC8" s="880"/>
      <c r="AED8" s="878"/>
      <c r="AEE8" s="878"/>
      <c r="AEF8" s="878"/>
      <c r="AEG8" s="880"/>
      <c r="AEH8" s="878"/>
      <c r="AEI8" s="878"/>
      <c r="AEJ8" s="878"/>
      <c r="AEK8" s="880"/>
      <c r="AEL8" s="878"/>
      <c r="AEM8" s="878"/>
      <c r="AEN8" s="878"/>
      <c r="AEO8" s="880"/>
      <c r="AEP8" s="878"/>
      <c r="AEQ8" s="878"/>
      <c r="AER8" s="878"/>
      <c r="AES8" s="880"/>
      <c r="AET8" s="878"/>
      <c r="AEU8" s="878"/>
      <c r="AEV8" s="878"/>
      <c r="AEW8" s="880"/>
      <c r="AEX8" s="878"/>
      <c r="AEY8" s="878"/>
      <c r="AEZ8" s="878"/>
      <c r="AFA8" s="880"/>
      <c r="AFB8" s="878"/>
      <c r="AFC8" s="878"/>
      <c r="AFD8" s="878"/>
      <c r="AFE8" s="880"/>
      <c r="AFF8" s="878"/>
      <c r="AFG8" s="878"/>
      <c r="AFH8" s="878"/>
      <c r="AFI8" s="880"/>
      <c r="AFJ8" s="878"/>
      <c r="AFK8" s="878"/>
      <c r="AFL8" s="878"/>
      <c r="AFM8" s="880"/>
      <c r="AFN8" s="878"/>
      <c r="AFO8" s="878"/>
      <c r="AFP8" s="878"/>
      <c r="AFQ8" s="880"/>
      <c r="AFR8" s="878"/>
      <c r="AFS8" s="878"/>
      <c r="AFT8" s="878"/>
      <c r="AFU8" s="880"/>
      <c r="AFV8" s="878"/>
      <c r="AFW8" s="878"/>
      <c r="AFX8" s="878"/>
      <c r="AFY8" s="880"/>
      <c r="AFZ8" s="878"/>
      <c r="AGA8" s="878"/>
      <c r="AGB8" s="878"/>
      <c r="AGC8" s="880"/>
      <c r="AGD8" s="878"/>
      <c r="AGE8" s="878"/>
      <c r="AGF8" s="878"/>
      <c r="AGG8" s="880"/>
      <c r="AGH8" s="878"/>
      <c r="AGI8" s="878"/>
      <c r="AGJ8" s="878"/>
      <c r="AGK8" s="880"/>
      <c r="AGL8" s="878"/>
      <c r="AGM8" s="878"/>
      <c r="AGN8" s="878"/>
      <c r="AGO8" s="880"/>
      <c r="AGP8" s="878"/>
      <c r="AGQ8" s="878"/>
      <c r="AGR8" s="878"/>
      <c r="AGS8" s="880"/>
      <c r="AGT8" s="878"/>
      <c r="AGU8" s="878"/>
      <c r="AGV8" s="878"/>
      <c r="AGW8" s="880"/>
      <c r="AGX8" s="878"/>
      <c r="AGY8" s="878"/>
      <c r="AGZ8" s="878"/>
      <c r="AHA8" s="880"/>
      <c r="AHB8" s="878"/>
      <c r="AHC8" s="878"/>
      <c r="AHD8" s="878"/>
      <c r="AHE8" s="880"/>
      <c r="AHF8" s="878"/>
      <c r="AHG8" s="878"/>
      <c r="AHH8" s="878"/>
      <c r="AHI8" s="880"/>
      <c r="AHJ8" s="878"/>
      <c r="AHK8" s="878"/>
      <c r="AHL8" s="878"/>
      <c r="AHM8" s="880"/>
      <c r="AHN8" s="878"/>
      <c r="AHO8" s="878"/>
      <c r="AHP8" s="878"/>
      <c r="AHQ8" s="880"/>
      <c r="AHR8" s="878"/>
      <c r="AHS8" s="878"/>
      <c r="AHT8" s="878"/>
      <c r="AHU8" s="880"/>
      <c r="AHV8" s="878"/>
      <c r="AHW8" s="878"/>
      <c r="AHX8" s="878"/>
      <c r="AHY8" s="880"/>
      <c r="AHZ8" s="878"/>
      <c r="AIA8" s="878"/>
      <c r="AIB8" s="878"/>
      <c r="AIC8" s="880"/>
      <c r="AID8" s="878"/>
      <c r="AIE8" s="878"/>
      <c r="AIF8" s="878"/>
      <c r="AIG8" s="880"/>
      <c r="AIH8" s="878"/>
      <c r="AII8" s="878"/>
      <c r="AIJ8" s="878"/>
      <c r="AIK8" s="880"/>
      <c r="AIL8" s="878"/>
      <c r="AIM8" s="878"/>
      <c r="AIN8" s="878"/>
      <c r="AIO8" s="880"/>
      <c r="AIP8" s="878"/>
      <c r="AIQ8" s="878"/>
      <c r="AIR8" s="878"/>
      <c r="AIS8" s="880"/>
      <c r="AIT8" s="878"/>
      <c r="AIU8" s="878"/>
      <c r="AIV8" s="878"/>
      <c r="AIW8" s="880"/>
      <c r="AIX8" s="878"/>
      <c r="AIY8" s="878"/>
      <c r="AIZ8" s="878"/>
      <c r="AJA8" s="880"/>
      <c r="AJB8" s="878"/>
      <c r="AJC8" s="878"/>
      <c r="AJD8" s="878"/>
      <c r="AJE8" s="880"/>
      <c r="AJF8" s="878"/>
      <c r="AJG8" s="878"/>
      <c r="AJH8" s="878"/>
      <c r="AJI8" s="880"/>
      <c r="AJJ8" s="878"/>
      <c r="AJK8" s="878"/>
      <c r="AJL8" s="878"/>
      <c r="AJM8" s="880"/>
      <c r="AJN8" s="878"/>
      <c r="AJO8" s="878"/>
      <c r="AJP8" s="878"/>
      <c r="AJQ8" s="880"/>
      <c r="AJR8" s="878"/>
      <c r="AJS8" s="878"/>
      <c r="AJT8" s="878"/>
      <c r="AJU8" s="880"/>
      <c r="AJV8" s="878"/>
      <c r="AJW8" s="878"/>
      <c r="AJX8" s="878"/>
      <c r="AJY8" s="880"/>
      <c r="AJZ8" s="878"/>
      <c r="AKA8" s="878"/>
      <c r="AKB8" s="878"/>
      <c r="AKC8" s="880"/>
      <c r="AKD8" s="878"/>
      <c r="AKE8" s="878"/>
      <c r="AKF8" s="878"/>
      <c r="AKG8" s="880"/>
      <c r="AKH8" s="878"/>
      <c r="AKI8" s="878"/>
      <c r="AKJ8" s="878"/>
      <c r="AKK8" s="880"/>
      <c r="AKL8" s="878"/>
      <c r="AKM8" s="878"/>
      <c r="AKN8" s="878"/>
      <c r="AKO8" s="880"/>
      <c r="AKP8" s="878"/>
      <c r="AKQ8" s="878"/>
      <c r="AKR8" s="878"/>
      <c r="AKS8" s="880"/>
      <c r="AKT8" s="878"/>
      <c r="AKU8" s="878"/>
      <c r="AKV8" s="878"/>
      <c r="AKW8" s="880"/>
      <c r="AKX8" s="878"/>
      <c r="AKY8" s="878"/>
      <c r="AKZ8" s="878"/>
      <c r="ALA8" s="880"/>
      <c r="ALB8" s="878"/>
      <c r="ALC8" s="878"/>
      <c r="ALD8" s="878"/>
      <c r="ALE8" s="880"/>
      <c r="ALF8" s="878"/>
      <c r="ALG8" s="878"/>
      <c r="ALH8" s="878"/>
      <c r="ALI8" s="880"/>
      <c r="ALJ8" s="878"/>
      <c r="ALK8" s="878"/>
      <c r="ALL8" s="878"/>
      <c r="ALM8" s="880"/>
      <c r="ALN8" s="878"/>
      <c r="ALO8" s="878"/>
      <c r="ALP8" s="878"/>
      <c r="ALQ8" s="880"/>
      <c r="ALR8" s="878"/>
      <c r="ALS8" s="878"/>
      <c r="ALT8" s="878"/>
      <c r="ALU8" s="880"/>
      <c r="ALV8" s="878"/>
      <c r="ALW8" s="878"/>
      <c r="ALX8" s="878"/>
      <c r="ALY8" s="880"/>
      <c r="ALZ8" s="878"/>
      <c r="AMA8" s="878"/>
      <c r="AMB8" s="878"/>
      <c r="AMC8" s="880"/>
      <c r="AMD8" s="878"/>
      <c r="AME8" s="878"/>
      <c r="AMF8" s="878"/>
      <c r="AMG8" s="880"/>
      <c r="AMH8" s="878"/>
      <c r="AMI8" s="878"/>
      <c r="AMJ8" s="878"/>
      <c r="AMK8" s="880"/>
      <c r="AML8" s="878"/>
      <c r="AMM8" s="878"/>
      <c r="AMN8" s="878"/>
      <c r="AMO8" s="880"/>
      <c r="AMP8" s="878"/>
      <c r="AMQ8" s="878"/>
      <c r="AMR8" s="878"/>
      <c r="AMS8" s="880"/>
      <c r="AMT8" s="878"/>
      <c r="AMU8" s="878"/>
      <c r="AMV8" s="878"/>
      <c r="AMW8" s="880"/>
      <c r="AMX8" s="878"/>
      <c r="AMY8" s="878"/>
      <c r="AMZ8" s="878"/>
      <c r="ANA8" s="880"/>
      <c r="ANB8" s="878"/>
      <c r="ANC8" s="878"/>
      <c r="AND8" s="878"/>
      <c r="ANE8" s="880"/>
      <c r="ANF8" s="878"/>
      <c r="ANG8" s="878"/>
      <c r="ANH8" s="878"/>
      <c r="ANI8" s="880"/>
      <c r="ANJ8" s="878"/>
      <c r="ANK8" s="878"/>
      <c r="ANL8" s="878"/>
      <c r="ANM8" s="880"/>
      <c r="ANN8" s="878"/>
      <c r="ANO8" s="878"/>
      <c r="ANP8" s="878"/>
      <c r="ANQ8" s="880"/>
      <c r="ANR8" s="878"/>
      <c r="ANS8" s="878"/>
      <c r="ANT8" s="878"/>
      <c r="ANU8" s="880"/>
      <c r="ANV8" s="878"/>
      <c r="ANW8" s="878"/>
      <c r="ANX8" s="878"/>
      <c r="ANY8" s="880"/>
      <c r="ANZ8" s="878"/>
      <c r="AOA8" s="878"/>
      <c r="AOB8" s="878"/>
      <c r="AOC8" s="880"/>
      <c r="AOD8" s="878"/>
      <c r="AOE8" s="878"/>
      <c r="AOF8" s="878"/>
      <c r="AOG8" s="880"/>
      <c r="AOH8" s="878"/>
      <c r="AOI8" s="878"/>
      <c r="AOJ8" s="878"/>
      <c r="AOK8" s="880"/>
      <c r="AOL8" s="878"/>
      <c r="AOM8" s="878"/>
      <c r="AON8" s="878"/>
      <c r="AOO8" s="880"/>
      <c r="AOP8" s="878"/>
      <c r="AOQ8" s="878"/>
      <c r="AOR8" s="878"/>
      <c r="AOS8" s="880"/>
      <c r="AOT8" s="878"/>
      <c r="AOU8" s="878"/>
      <c r="AOV8" s="878"/>
      <c r="AOW8" s="880"/>
      <c r="AOX8" s="878"/>
      <c r="AOY8" s="878"/>
      <c r="AOZ8" s="878"/>
      <c r="APA8" s="880"/>
      <c r="APB8" s="878"/>
      <c r="APC8" s="878"/>
      <c r="APD8" s="878"/>
      <c r="APE8" s="880"/>
      <c r="APF8" s="878"/>
      <c r="APG8" s="878"/>
      <c r="APH8" s="878"/>
      <c r="API8" s="880"/>
      <c r="APJ8" s="878"/>
      <c r="APK8" s="878"/>
      <c r="APL8" s="878"/>
      <c r="APM8" s="880"/>
      <c r="APN8" s="878"/>
      <c r="APO8" s="878"/>
      <c r="APP8" s="878"/>
      <c r="APQ8" s="880"/>
      <c r="APR8" s="878"/>
      <c r="APS8" s="878"/>
      <c r="APT8" s="878"/>
      <c r="APU8" s="880"/>
      <c r="APV8" s="878"/>
      <c r="APW8" s="878"/>
      <c r="APX8" s="878"/>
      <c r="APY8" s="880"/>
      <c r="APZ8" s="878"/>
      <c r="AQA8" s="878"/>
      <c r="AQB8" s="878"/>
      <c r="AQC8" s="880"/>
      <c r="AQD8" s="878"/>
      <c r="AQE8" s="878"/>
      <c r="AQF8" s="878"/>
      <c r="AQG8" s="880"/>
      <c r="AQH8" s="878"/>
      <c r="AQI8" s="878"/>
      <c r="AQJ8" s="878"/>
      <c r="AQK8" s="880"/>
      <c r="AQL8" s="878"/>
      <c r="AQM8" s="878"/>
      <c r="AQN8" s="878"/>
      <c r="AQO8" s="880"/>
      <c r="AQP8" s="878"/>
      <c r="AQQ8" s="878"/>
      <c r="AQR8" s="878"/>
      <c r="AQS8" s="880"/>
      <c r="AQT8" s="878"/>
      <c r="AQU8" s="878"/>
      <c r="AQV8" s="878"/>
      <c r="AQW8" s="880"/>
      <c r="AQX8" s="878"/>
      <c r="AQY8" s="878"/>
      <c r="AQZ8" s="878"/>
      <c r="ARA8" s="880"/>
      <c r="ARB8" s="878"/>
      <c r="ARC8" s="878"/>
      <c r="ARD8" s="878"/>
      <c r="ARE8" s="880"/>
      <c r="ARF8" s="878"/>
      <c r="ARG8" s="878"/>
      <c r="ARH8" s="878"/>
      <c r="ARI8" s="880"/>
      <c r="ARJ8" s="878"/>
      <c r="ARK8" s="878"/>
      <c r="ARL8" s="878"/>
      <c r="ARM8" s="880"/>
      <c r="ARN8" s="878"/>
      <c r="ARO8" s="878"/>
      <c r="ARP8" s="878"/>
      <c r="ARQ8" s="880"/>
      <c r="ARR8" s="878"/>
      <c r="ARS8" s="878"/>
      <c r="ART8" s="878"/>
      <c r="ARU8" s="880"/>
      <c r="ARV8" s="878"/>
      <c r="ARW8" s="878"/>
      <c r="ARX8" s="878"/>
      <c r="ARY8" s="880"/>
      <c r="ARZ8" s="878"/>
      <c r="ASA8" s="878"/>
      <c r="ASB8" s="878"/>
      <c r="ASC8" s="880"/>
      <c r="ASD8" s="878"/>
      <c r="ASE8" s="878"/>
      <c r="ASF8" s="878"/>
      <c r="ASG8" s="880"/>
      <c r="ASH8" s="878"/>
      <c r="ASI8" s="878"/>
      <c r="ASJ8" s="878"/>
      <c r="ASK8" s="880"/>
      <c r="ASL8" s="878"/>
      <c r="ASM8" s="878"/>
      <c r="ASN8" s="878"/>
      <c r="ASO8" s="880"/>
      <c r="ASP8" s="878"/>
      <c r="ASQ8" s="878"/>
      <c r="ASR8" s="878"/>
      <c r="ASS8" s="880"/>
      <c r="AST8" s="878"/>
      <c r="ASU8" s="878"/>
      <c r="ASV8" s="878"/>
      <c r="ASW8" s="880"/>
      <c r="ASX8" s="878"/>
      <c r="ASY8" s="878"/>
      <c r="ASZ8" s="878"/>
      <c r="ATA8" s="880"/>
      <c r="ATB8" s="878"/>
      <c r="ATC8" s="878"/>
      <c r="ATD8" s="878"/>
      <c r="ATE8" s="880"/>
      <c r="ATF8" s="878"/>
      <c r="ATG8" s="878"/>
      <c r="ATH8" s="878"/>
      <c r="ATI8" s="880"/>
      <c r="ATJ8" s="878"/>
      <c r="ATK8" s="878"/>
      <c r="ATL8" s="878"/>
      <c r="ATM8" s="880"/>
      <c r="ATN8" s="878"/>
      <c r="ATO8" s="878"/>
      <c r="ATP8" s="878"/>
      <c r="ATQ8" s="880"/>
      <c r="ATR8" s="878"/>
      <c r="ATS8" s="878"/>
      <c r="ATT8" s="878"/>
      <c r="ATU8" s="880"/>
      <c r="ATV8" s="878"/>
      <c r="ATW8" s="878"/>
      <c r="ATX8" s="878"/>
      <c r="ATY8" s="880"/>
      <c r="ATZ8" s="878"/>
      <c r="AUA8" s="878"/>
      <c r="AUB8" s="878"/>
      <c r="AUC8" s="880"/>
      <c r="AUD8" s="878"/>
      <c r="AUE8" s="878"/>
      <c r="AUF8" s="878"/>
      <c r="AUG8" s="880"/>
      <c r="AUH8" s="878"/>
      <c r="AUI8" s="878"/>
      <c r="AUJ8" s="878"/>
      <c r="AUK8" s="880"/>
      <c r="AUL8" s="878"/>
      <c r="AUM8" s="878"/>
      <c r="AUN8" s="878"/>
      <c r="AUO8" s="880"/>
      <c r="AUP8" s="878"/>
      <c r="AUQ8" s="878"/>
      <c r="AUR8" s="878"/>
      <c r="AUS8" s="880"/>
      <c r="AUT8" s="878"/>
      <c r="AUU8" s="878"/>
      <c r="AUV8" s="878"/>
      <c r="AUW8" s="880"/>
      <c r="AUX8" s="878"/>
      <c r="AUY8" s="878"/>
      <c r="AUZ8" s="878"/>
      <c r="AVA8" s="880"/>
      <c r="AVB8" s="878"/>
      <c r="AVC8" s="878"/>
      <c r="AVD8" s="878"/>
      <c r="AVE8" s="880"/>
      <c r="AVF8" s="878"/>
      <c r="AVG8" s="878"/>
      <c r="AVH8" s="878"/>
      <c r="AVI8" s="880"/>
      <c r="AVJ8" s="878"/>
      <c r="AVK8" s="878"/>
      <c r="AVL8" s="878"/>
      <c r="AVM8" s="880"/>
      <c r="AVN8" s="878"/>
      <c r="AVO8" s="878"/>
      <c r="AVP8" s="878"/>
      <c r="AVQ8" s="880"/>
      <c r="AVR8" s="878"/>
      <c r="AVS8" s="878"/>
      <c r="AVT8" s="878"/>
      <c r="AVU8" s="880"/>
      <c r="AVV8" s="878"/>
      <c r="AVW8" s="878"/>
      <c r="AVX8" s="878"/>
      <c r="AVY8" s="880"/>
      <c r="AVZ8" s="878"/>
      <c r="AWA8" s="878"/>
      <c r="AWB8" s="878"/>
      <c r="AWC8" s="880"/>
      <c r="AWD8" s="878"/>
      <c r="AWE8" s="878"/>
      <c r="AWF8" s="878"/>
      <c r="AWG8" s="880"/>
      <c r="AWH8" s="878"/>
      <c r="AWI8" s="878"/>
      <c r="AWJ8" s="878"/>
      <c r="AWK8" s="880"/>
      <c r="AWL8" s="878"/>
      <c r="AWM8" s="878"/>
      <c r="AWN8" s="878"/>
      <c r="AWO8" s="880"/>
      <c r="AWP8" s="878"/>
      <c r="AWQ8" s="878"/>
      <c r="AWR8" s="878"/>
      <c r="AWS8" s="880"/>
      <c r="AWT8" s="878"/>
      <c r="AWU8" s="878"/>
      <c r="AWV8" s="878"/>
      <c r="AWW8" s="880"/>
      <c r="AWX8" s="878"/>
      <c r="AWY8" s="878"/>
      <c r="AWZ8" s="878"/>
      <c r="AXA8" s="880"/>
      <c r="AXB8" s="878"/>
      <c r="AXC8" s="878"/>
      <c r="AXD8" s="878"/>
      <c r="AXE8" s="880"/>
      <c r="AXF8" s="878"/>
      <c r="AXG8" s="878"/>
      <c r="AXH8" s="878"/>
      <c r="AXI8" s="880"/>
      <c r="AXJ8" s="878"/>
      <c r="AXK8" s="878"/>
      <c r="AXL8" s="878"/>
      <c r="AXM8" s="880"/>
      <c r="AXN8" s="878"/>
      <c r="AXO8" s="878"/>
      <c r="AXP8" s="878"/>
      <c r="AXQ8" s="880"/>
      <c r="AXR8" s="878"/>
      <c r="AXS8" s="878"/>
      <c r="AXT8" s="878"/>
      <c r="AXU8" s="880"/>
      <c r="AXV8" s="878"/>
      <c r="AXW8" s="878"/>
      <c r="AXX8" s="878"/>
      <c r="AXY8" s="880"/>
      <c r="AXZ8" s="878"/>
      <c r="AYA8" s="878"/>
      <c r="AYB8" s="878"/>
      <c r="AYC8" s="880"/>
      <c r="AYD8" s="878"/>
      <c r="AYE8" s="878"/>
      <c r="AYF8" s="878"/>
      <c r="AYG8" s="880"/>
      <c r="AYH8" s="878"/>
      <c r="AYI8" s="878"/>
      <c r="AYJ8" s="878"/>
      <c r="AYK8" s="880"/>
      <c r="AYL8" s="878"/>
      <c r="AYM8" s="878"/>
      <c r="AYN8" s="878"/>
      <c r="AYO8" s="880"/>
      <c r="AYP8" s="878"/>
      <c r="AYQ8" s="878"/>
      <c r="AYR8" s="878"/>
      <c r="AYS8" s="880"/>
      <c r="AYT8" s="878"/>
      <c r="AYU8" s="878"/>
      <c r="AYV8" s="878"/>
      <c r="AYW8" s="880"/>
      <c r="AYX8" s="878"/>
      <c r="AYY8" s="878"/>
      <c r="AYZ8" s="878"/>
      <c r="AZA8" s="880"/>
      <c r="AZB8" s="878"/>
      <c r="AZC8" s="878"/>
      <c r="AZD8" s="878"/>
      <c r="AZE8" s="880"/>
      <c r="AZF8" s="878"/>
      <c r="AZG8" s="878"/>
      <c r="AZH8" s="878"/>
      <c r="AZI8" s="880"/>
      <c r="AZJ8" s="878"/>
      <c r="AZK8" s="878"/>
      <c r="AZL8" s="878"/>
      <c r="AZM8" s="880"/>
      <c r="AZN8" s="878"/>
      <c r="AZO8" s="878"/>
      <c r="AZP8" s="878"/>
      <c r="AZQ8" s="880"/>
      <c r="AZR8" s="878"/>
      <c r="AZS8" s="878"/>
      <c r="AZT8" s="878"/>
      <c r="AZU8" s="880"/>
      <c r="AZV8" s="878"/>
      <c r="AZW8" s="878"/>
      <c r="AZX8" s="878"/>
      <c r="AZY8" s="880"/>
      <c r="AZZ8" s="878"/>
      <c r="BAA8" s="878"/>
      <c r="BAB8" s="878"/>
      <c r="BAC8" s="880"/>
      <c r="BAD8" s="878"/>
      <c r="BAE8" s="878"/>
      <c r="BAF8" s="878"/>
      <c r="BAG8" s="880"/>
      <c r="BAH8" s="878"/>
      <c r="BAI8" s="878"/>
      <c r="BAJ8" s="878"/>
      <c r="BAK8" s="880"/>
      <c r="BAL8" s="878"/>
      <c r="BAM8" s="878"/>
      <c r="BAN8" s="878"/>
      <c r="BAO8" s="880"/>
      <c r="BAP8" s="878"/>
      <c r="BAQ8" s="878"/>
      <c r="BAR8" s="878"/>
      <c r="BAS8" s="880"/>
      <c r="BAT8" s="878"/>
      <c r="BAU8" s="878"/>
      <c r="BAV8" s="878"/>
      <c r="BAW8" s="880"/>
      <c r="BAX8" s="878"/>
      <c r="BAY8" s="878"/>
      <c r="BAZ8" s="878"/>
      <c r="BBA8" s="880"/>
      <c r="BBB8" s="878"/>
      <c r="BBC8" s="878"/>
      <c r="BBD8" s="878"/>
      <c r="BBE8" s="880"/>
      <c r="BBF8" s="878"/>
      <c r="BBG8" s="878"/>
      <c r="BBH8" s="878"/>
      <c r="BBI8" s="880"/>
      <c r="BBJ8" s="878"/>
      <c r="BBK8" s="878"/>
      <c r="BBL8" s="878"/>
      <c r="BBM8" s="880"/>
      <c r="BBN8" s="878"/>
      <c r="BBO8" s="878"/>
      <c r="BBP8" s="878"/>
      <c r="BBQ8" s="880"/>
      <c r="BBR8" s="878"/>
      <c r="BBS8" s="878"/>
      <c r="BBT8" s="878"/>
      <c r="BBU8" s="880"/>
      <c r="BBV8" s="878"/>
      <c r="BBW8" s="878"/>
      <c r="BBX8" s="878"/>
      <c r="BBY8" s="880"/>
      <c r="BBZ8" s="878"/>
      <c r="BCA8" s="878"/>
      <c r="BCB8" s="878"/>
      <c r="BCC8" s="880"/>
      <c r="BCD8" s="878"/>
      <c r="BCE8" s="878"/>
      <c r="BCF8" s="878"/>
      <c r="BCG8" s="880"/>
      <c r="BCH8" s="878"/>
      <c r="BCI8" s="878"/>
      <c r="BCJ8" s="878"/>
      <c r="BCK8" s="880"/>
      <c r="BCL8" s="878"/>
      <c r="BCM8" s="878"/>
      <c r="BCN8" s="878"/>
      <c r="BCO8" s="880"/>
      <c r="BCP8" s="878"/>
      <c r="BCQ8" s="878"/>
      <c r="BCR8" s="878"/>
      <c r="BCS8" s="880"/>
      <c r="BCT8" s="878"/>
      <c r="BCU8" s="878"/>
      <c r="BCV8" s="878"/>
      <c r="BCW8" s="880"/>
      <c r="BCX8" s="878"/>
      <c r="BCY8" s="878"/>
      <c r="BCZ8" s="878"/>
      <c r="BDA8" s="880"/>
      <c r="BDB8" s="878"/>
      <c r="BDC8" s="878"/>
      <c r="BDD8" s="878"/>
      <c r="BDE8" s="880"/>
      <c r="BDF8" s="878"/>
      <c r="BDG8" s="878"/>
      <c r="BDH8" s="878"/>
      <c r="BDI8" s="880"/>
      <c r="BDJ8" s="878"/>
      <c r="BDK8" s="878"/>
      <c r="BDL8" s="878"/>
      <c r="BDM8" s="880"/>
      <c r="BDN8" s="878"/>
      <c r="BDO8" s="878"/>
      <c r="BDP8" s="878"/>
      <c r="BDQ8" s="880"/>
      <c r="BDR8" s="878"/>
      <c r="BDS8" s="878"/>
      <c r="BDT8" s="878"/>
      <c r="BDU8" s="880"/>
      <c r="BDV8" s="878"/>
      <c r="BDW8" s="878"/>
      <c r="BDX8" s="878"/>
      <c r="BDY8" s="880"/>
      <c r="BDZ8" s="878"/>
      <c r="BEA8" s="878"/>
      <c r="BEB8" s="878"/>
      <c r="BEC8" s="880"/>
      <c r="BED8" s="878"/>
      <c r="BEE8" s="878"/>
      <c r="BEF8" s="878"/>
      <c r="BEG8" s="880"/>
      <c r="BEH8" s="878"/>
      <c r="BEI8" s="878"/>
      <c r="BEJ8" s="878"/>
      <c r="BEK8" s="880"/>
      <c r="BEL8" s="878"/>
      <c r="BEM8" s="878"/>
      <c r="BEN8" s="878"/>
      <c r="BEO8" s="880"/>
      <c r="BEP8" s="878"/>
      <c r="BEQ8" s="878"/>
      <c r="BER8" s="878"/>
      <c r="BES8" s="880"/>
      <c r="BET8" s="878"/>
      <c r="BEU8" s="878"/>
      <c r="BEV8" s="878"/>
      <c r="BEW8" s="880"/>
      <c r="BEX8" s="878"/>
      <c r="BEY8" s="878"/>
      <c r="BEZ8" s="878"/>
      <c r="BFA8" s="880"/>
      <c r="BFB8" s="878"/>
      <c r="BFC8" s="878"/>
      <c r="BFD8" s="878"/>
      <c r="BFE8" s="880"/>
      <c r="BFF8" s="878"/>
      <c r="BFG8" s="878"/>
      <c r="BFH8" s="878"/>
      <c r="BFI8" s="880"/>
      <c r="BFJ8" s="878"/>
      <c r="BFK8" s="878"/>
      <c r="BFL8" s="878"/>
      <c r="BFM8" s="880"/>
      <c r="BFN8" s="878"/>
      <c r="BFO8" s="878"/>
      <c r="BFP8" s="878"/>
      <c r="BFQ8" s="880"/>
      <c r="BFR8" s="878"/>
      <c r="BFS8" s="878"/>
      <c r="BFT8" s="878"/>
      <c r="BFU8" s="880"/>
      <c r="BFV8" s="878"/>
      <c r="BFW8" s="878"/>
      <c r="BFX8" s="878"/>
      <c r="BFY8" s="880"/>
      <c r="BFZ8" s="878"/>
      <c r="BGA8" s="878"/>
      <c r="BGB8" s="878"/>
      <c r="BGC8" s="880"/>
      <c r="BGD8" s="878"/>
      <c r="BGE8" s="878"/>
      <c r="BGF8" s="878"/>
      <c r="BGG8" s="880"/>
      <c r="BGH8" s="878"/>
      <c r="BGI8" s="878"/>
      <c r="BGJ8" s="878"/>
      <c r="BGK8" s="880"/>
      <c r="BGL8" s="878"/>
      <c r="BGM8" s="878"/>
      <c r="BGN8" s="878"/>
      <c r="BGO8" s="880"/>
      <c r="BGP8" s="878"/>
      <c r="BGQ8" s="878"/>
      <c r="BGR8" s="878"/>
      <c r="BGS8" s="880"/>
      <c r="BGT8" s="878"/>
      <c r="BGU8" s="878"/>
      <c r="BGV8" s="878"/>
      <c r="BGW8" s="880"/>
      <c r="BGX8" s="878"/>
      <c r="BGY8" s="878"/>
      <c r="BGZ8" s="878"/>
      <c r="BHA8" s="880"/>
      <c r="BHB8" s="878"/>
      <c r="BHC8" s="878"/>
      <c r="BHD8" s="878"/>
      <c r="BHE8" s="880"/>
      <c r="BHF8" s="878"/>
      <c r="BHG8" s="878"/>
      <c r="BHH8" s="878"/>
      <c r="BHI8" s="880"/>
      <c r="BHJ8" s="878"/>
      <c r="BHK8" s="878"/>
      <c r="BHL8" s="878"/>
      <c r="BHM8" s="880"/>
      <c r="BHN8" s="878"/>
      <c r="BHO8" s="878"/>
      <c r="BHP8" s="878"/>
      <c r="BHQ8" s="880"/>
      <c r="BHR8" s="878"/>
      <c r="BHS8" s="878"/>
      <c r="BHT8" s="878"/>
      <c r="BHU8" s="880"/>
      <c r="BHV8" s="878"/>
      <c r="BHW8" s="878"/>
      <c r="BHX8" s="878"/>
      <c r="BHY8" s="880"/>
      <c r="BHZ8" s="878"/>
      <c r="BIA8" s="878"/>
      <c r="BIB8" s="878"/>
      <c r="BIC8" s="880"/>
      <c r="BID8" s="878"/>
      <c r="BIE8" s="878"/>
      <c r="BIF8" s="878"/>
      <c r="BIG8" s="880"/>
      <c r="BIH8" s="878"/>
      <c r="BII8" s="878"/>
      <c r="BIJ8" s="878"/>
      <c r="BIK8" s="880"/>
      <c r="BIL8" s="878"/>
      <c r="BIM8" s="878"/>
      <c r="BIN8" s="878"/>
      <c r="BIO8" s="880"/>
      <c r="BIP8" s="878"/>
      <c r="BIQ8" s="878"/>
      <c r="BIR8" s="878"/>
      <c r="BIS8" s="880"/>
      <c r="BIT8" s="878"/>
      <c r="BIU8" s="878"/>
      <c r="BIV8" s="878"/>
      <c r="BIW8" s="880"/>
      <c r="BIX8" s="878"/>
      <c r="BIY8" s="878"/>
      <c r="BIZ8" s="878"/>
      <c r="BJA8" s="880"/>
      <c r="BJB8" s="878"/>
      <c r="BJC8" s="878"/>
      <c r="BJD8" s="878"/>
      <c r="BJE8" s="880"/>
      <c r="BJF8" s="878"/>
      <c r="BJG8" s="878"/>
      <c r="BJH8" s="878"/>
      <c r="BJI8" s="880"/>
      <c r="BJJ8" s="878"/>
      <c r="BJK8" s="878"/>
      <c r="BJL8" s="878"/>
      <c r="BJM8" s="880"/>
      <c r="BJN8" s="878"/>
      <c r="BJO8" s="878"/>
      <c r="BJP8" s="878"/>
      <c r="BJQ8" s="880"/>
      <c r="BJR8" s="878"/>
      <c r="BJS8" s="878"/>
      <c r="BJT8" s="878"/>
      <c r="BJU8" s="880"/>
      <c r="BJV8" s="878"/>
      <c r="BJW8" s="878"/>
      <c r="BJX8" s="878"/>
      <c r="BJY8" s="880"/>
      <c r="BJZ8" s="878"/>
      <c r="BKA8" s="878"/>
      <c r="BKB8" s="878"/>
      <c r="BKC8" s="880"/>
      <c r="BKD8" s="878"/>
      <c r="BKE8" s="878"/>
      <c r="BKF8" s="878"/>
      <c r="BKG8" s="880"/>
      <c r="BKH8" s="878"/>
      <c r="BKI8" s="878"/>
      <c r="BKJ8" s="878"/>
      <c r="BKK8" s="880"/>
      <c r="BKL8" s="878"/>
      <c r="BKM8" s="878"/>
      <c r="BKN8" s="878"/>
      <c r="BKO8" s="880"/>
      <c r="BKP8" s="878"/>
      <c r="BKQ8" s="878"/>
      <c r="BKR8" s="878"/>
      <c r="BKS8" s="880"/>
      <c r="BKT8" s="878"/>
      <c r="BKU8" s="878"/>
      <c r="BKV8" s="878"/>
      <c r="BKW8" s="880"/>
      <c r="BKX8" s="878"/>
      <c r="BKY8" s="878"/>
      <c r="BKZ8" s="878"/>
      <c r="BLA8" s="880"/>
      <c r="BLB8" s="878"/>
      <c r="BLC8" s="878"/>
      <c r="BLD8" s="878"/>
      <c r="BLE8" s="880"/>
      <c r="BLF8" s="878"/>
      <c r="BLG8" s="878"/>
      <c r="BLH8" s="878"/>
      <c r="BLI8" s="880"/>
      <c r="BLJ8" s="878"/>
      <c r="BLK8" s="878"/>
      <c r="BLL8" s="878"/>
      <c r="BLM8" s="880"/>
      <c r="BLN8" s="878"/>
      <c r="BLO8" s="878"/>
      <c r="BLP8" s="878"/>
      <c r="BLQ8" s="880"/>
      <c r="BLR8" s="878"/>
      <c r="BLS8" s="878"/>
      <c r="BLT8" s="878"/>
      <c r="BLU8" s="880"/>
      <c r="BLV8" s="878"/>
      <c r="BLW8" s="878"/>
      <c r="BLX8" s="878"/>
      <c r="BLY8" s="880"/>
      <c r="BLZ8" s="878"/>
      <c r="BMA8" s="878"/>
      <c r="BMB8" s="878"/>
      <c r="BMC8" s="880"/>
      <c r="BMD8" s="878"/>
      <c r="BME8" s="878"/>
      <c r="BMF8" s="878"/>
      <c r="BMG8" s="880"/>
      <c r="BMH8" s="878"/>
      <c r="BMI8" s="878"/>
      <c r="BMJ8" s="878"/>
      <c r="BMK8" s="880"/>
      <c r="BML8" s="878"/>
      <c r="BMM8" s="878"/>
      <c r="BMN8" s="878"/>
      <c r="BMO8" s="880"/>
      <c r="BMP8" s="878"/>
      <c r="BMQ8" s="878"/>
      <c r="BMR8" s="878"/>
      <c r="BMS8" s="880"/>
      <c r="BMT8" s="878"/>
      <c r="BMU8" s="878"/>
      <c r="BMV8" s="878"/>
      <c r="BMW8" s="880"/>
      <c r="BMX8" s="878"/>
      <c r="BMY8" s="878"/>
      <c r="BMZ8" s="878"/>
      <c r="BNA8" s="880"/>
      <c r="BNB8" s="878"/>
      <c r="BNC8" s="878"/>
      <c r="BND8" s="878"/>
      <c r="BNE8" s="880"/>
      <c r="BNF8" s="878"/>
      <c r="BNG8" s="878"/>
      <c r="BNH8" s="878"/>
      <c r="BNI8" s="880"/>
      <c r="BNJ8" s="878"/>
      <c r="BNK8" s="878"/>
      <c r="BNL8" s="878"/>
      <c r="BNM8" s="880"/>
      <c r="BNN8" s="878"/>
      <c r="BNO8" s="878"/>
      <c r="BNP8" s="878"/>
      <c r="BNQ8" s="880"/>
      <c r="BNR8" s="878"/>
      <c r="BNS8" s="878"/>
      <c r="BNT8" s="878"/>
      <c r="BNU8" s="880"/>
      <c r="BNV8" s="878"/>
      <c r="BNW8" s="878"/>
      <c r="BNX8" s="878"/>
      <c r="BNY8" s="880"/>
      <c r="BNZ8" s="878"/>
      <c r="BOA8" s="878"/>
      <c r="BOB8" s="878"/>
      <c r="BOC8" s="880"/>
      <c r="BOD8" s="878"/>
      <c r="BOE8" s="878"/>
      <c r="BOF8" s="878"/>
      <c r="BOG8" s="880"/>
      <c r="BOH8" s="878"/>
      <c r="BOI8" s="878"/>
      <c r="BOJ8" s="878"/>
      <c r="BOK8" s="880"/>
      <c r="BOL8" s="878"/>
      <c r="BOM8" s="878"/>
      <c r="BON8" s="878"/>
      <c r="BOO8" s="880"/>
      <c r="BOP8" s="878"/>
      <c r="BOQ8" s="878"/>
      <c r="BOR8" s="878"/>
      <c r="BOS8" s="880"/>
      <c r="BOT8" s="878"/>
      <c r="BOU8" s="878"/>
      <c r="BOV8" s="878"/>
      <c r="BOW8" s="880"/>
      <c r="BOX8" s="878"/>
      <c r="BOY8" s="878"/>
      <c r="BOZ8" s="878"/>
      <c r="BPA8" s="880"/>
      <c r="BPB8" s="878"/>
      <c r="BPC8" s="878"/>
      <c r="BPD8" s="878"/>
      <c r="BPE8" s="880"/>
      <c r="BPF8" s="878"/>
      <c r="BPG8" s="878"/>
      <c r="BPH8" s="878"/>
      <c r="BPI8" s="880"/>
      <c r="BPJ8" s="878"/>
      <c r="BPK8" s="878"/>
      <c r="BPL8" s="878"/>
      <c r="BPM8" s="880"/>
      <c r="BPN8" s="878"/>
      <c r="BPO8" s="878"/>
      <c r="BPP8" s="878"/>
      <c r="BPQ8" s="880"/>
      <c r="BPR8" s="878"/>
      <c r="BPS8" s="878"/>
      <c r="BPT8" s="878"/>
      <c r="BPU8" s="880"/>
      <c r="BPV8" s="878"/>
      <c r="BPW8" s="878"/>
      <c r="BPX8" s="878"/>
      <c r="BPY8" s="880"/>
      <c r="BPZ8" s="878"/>
      <c r="BQA8" s="878"/>
      <c r="BQB8" s="878"/>
      <c r="BQC8" s="880"/>
      <c r="BQD8" s="878"/>
      <c r="BQE8" s="878"/>
      <c r="BQF8" s="878"/>
      <c r="BQG8" s="880"/>
      <c r="BQH8" s="878"/>
      <c r="BQI8" s="878"/>
      <c r="BQJ8" s="878"/>
      <c r="BQK8" s="880"/>
      <c r="BQL8" s="878"/>
      <c r="BQM8" s="878"/>
      <c r="BQN8" s="878"/>
      <c r="BQO8" s="880"/>
      <c r="BQP8" s="878"/>
      <c r="BQQ8" s="878"/>
      <c r="BQR8" s="878"/>
      <c r="BQS8" s="880"/>
      <c r="BQT8" s="878"/>
      <c r="BQU8" s="878"/>
      <c r="BQV8" s="878"/>
      <c r="BQW8" s="880"/>
      <c r="BQX8" s="878"/>
      <c r="BQY8" s="878"/>
      <c r="BQZ8" s="878"/>
      <c r="BRA8" s="880"/>
      <c r="BRB8" s="878"/>
      <c r="BRC8" s="878"/>
      <c r="BRD8" s="878"/>
      <c r="BRE8" s="880"/>
      <c r="BRF8" s="878"/>
      <c r="BRG8" s="878"/>
      <c r="BRH8" s="878"/>
      <c r="BRI8" s="880"/>
      <c r="BRJ8" s="878"/>
      <c r="BRK8" s="878"/>
      <c r="BRL8" s="878"/>
      <c r="BRM8" s="880"/>
      <c r="BRN8" s="878"/>
      <c r="BRO8" s="878"/>
      <c r="BRP8" s="878"/>
      <c r="BRQ8" s="880"/>
      <c r="BRR8" s="878"/>
      <c r="BRS8" s="878"/>
      <c r="BRT8" s="878"/>
      <c r="BRU8" s="880"/>
      <c r="BRV8" s="878"/>
      <c r="BRW8" s="878"/>
      <c r="BRX8" s="878"/>
      <c r="BRY8" s="880"/>
      <c r="BRZ8" s="878"/>
      <c r="BSA8" s="878"/>
      <c r="BSB8" s="878"/>
      <c r="BSC8" s="880"/>
      <c r="BSD8" s="878"/>
      <c r="BSE8" s="878"/>
      <c r="BSF8" s="878"/>
      <c r="BSG8" s="880"/>
      <c r="BSH8" s="878"/>
      <c r="BSI8" s="878"/>
      <c r="BSJ8" s="878"/>
      <c r="BSK8" s="880"/>
      <c r="BSL8" s="878"/>
      <c r="BSM8" s="878"/>
      <c r="BSN8" s="878"/>
      <c r="BSO8" s="880"/>
      <c r="BSP8" s="878"/>
      <c r="BSQ8" s="878"/>
      <c r="BSR8" s="878"/>
      <c r="BSS8" s="880"/>
      <c r="BST8" s="878"/>
      <c r="BSU8" s="878"/>
      <c r="BSV8" s="878"/>
      <c r="BSW8" s="880"/>
      <c r="BSX8" s="878"/>
      <c r="BSY8" s="878"/>
      <c r="BSZ8" s="878"/>
      <c r="BTA8" s="880"/>
      <c r="BTB8" s="878"/>
      <c r="BTC8" s="878"/>
      <c r="BTD8" s="878"/>
      <c r="BTE8" s="880"/>
      <c r="BTF8" s="878"/>
      <c r="BTG8" s="878"/>
      <c r="BTH8" s="878"/>
      <c r="BTI8" s="880"/>
      <c r="BTJ8" s="878"/>
      <c r="BTK8" s="878"/>
      <c r="BTL8" s="878"/>
      <c r="BTM8" s="880"/>
      <c r="BTN8" s="878"/>
      <c r="BTO8" s="878"/>
      <c r="BTP8" s="878"/>
      <c r="BTQ8" s="880"/>
      <c r="BTR8" s="878"/>
      <c r="BTS8" s="878"/>
      <c r="BTT8" s="878"/>
      <c r="BTU8" s="880"/>
      <c r="BTV8" s="878"/>
      <c r="BTW8" s="878"/>
      <c r="BTX8" s="878"/>
      <c r="BTY8" s="880"/>
      <c r="BTZ8" s="878"/>
      <c r="BUA8" s="878"/>
      <c r="BUB8" s="878"/>
      <c r="BUC8" s="880"/>
      <c r="BUD8" s="878"/>
      <c r="BUE8" s="878"/>
      <c r="BUF8" s="878"/>
      <c r="BUG8" s="880"/>
      <c r="BUH8" s="878"/>
      <c r="BUI8" s="878"/>
      <c r="BUJ8" s="878"/>
      <c r="BUK8" s="880"/>
      <c r="BUL8" s="878"/>
      <c r="BUM8" s="878"/>
      <c r="BUN8" s="878"/>
      <c r="BUO8" s="880"/>
      <c r="BUP8" s="878"/>
      <c r="BUQ8" s="878"/>
      <c r="BUR8" s="878"/>
      <c r="BUS8" s="880"/>
      <c r="BUT8" s="878"/>
      <c r="BUU8" s="878"/>
      <c r="BUV8" s="878"/>
      <c r="BUW8" s="880"/>
      <c r="BUX8" s="878"/>
      <c r="BUY8" s="878"/>
      <c r="BUZ8" s="878"/>
      <c r="BVA8" s="880"/>
      <c r="BVB8" s="878"/>
      <c r="BVC8" s="878"/>
      <c r="BVD8" s="878"/>
      <c r="BVE8" s="880"/>
      <c r="BVF8" s="878"/>
      <c r="BVG8" s="878"/>
      <c r="BVH8" s="878"/>
      <c r="BVI8" s="880"/>
      <c r="BVJ8" s="878"/>
      <c r="BVK8" s="878"/>
      <c r="BVL8" s="878"/>
      <c r="BVM8" s="880"/>
      <c r="BVN8" s="878"/>
      <c r="BVO8" s="878"/>
      <c r="BVP8" s="878"/>
      <c r="BVQ8" s="880"/>
      <c r="BVR8" s="878"/>
      <c r="BVS8" s="878"/>
      <c r="BVT8" s="878"/>
      <c r="BVU8" s="880"/>
      <c r="BVV8" s="878"/>
      <c r="BVW8" s="878"/>
      <c r="BVX8" s="878"/>
      <c r="BVY8" s="880"/>
      <c r="BVZ8" s="878"/>
      <c r="BWA8" s="878"/>
      <c r="BWB8" s="878"/>
      <c r="BWC8" s="880"/>
      <c r="BWD8" s="878"/>
      <c r="BWE8" s="878"/>
      <c r="BWF8" s="878"/>
      <c r="BWG8" s="880"/>
      <c r="BWH8" s="878"/>
      <c r="BWI8" s="878"/>
      <c r="BWJ8" s="878"/>
      <c r="BWK8" s="880"/>
      <c r="BWL8" s="878"/>
      <c r="BWM8" s="878"/>
      <c r="BWN8" s="878"/>
      <c r="BWO8" s="880"/>
      <c r="BWP8" s="878"/>
      <c r="BWQ8" s="878"/>
      <c r="BWR8" s="878"/>
      <c r="BWS8" s="880"/>
      <c r="BWT8" s="878"/>
      <c r="BWU8" s="878"/>
      <c r="BWV8" s="878"/>
      <c r="BWW8" s="880"/>
      <c r="BWX8" s="878"/>
      <c r="BWY8" s="878"/>
      <c r="BWZ8" s="878"/>
      <c r="BXA8" s="880"/>
      <c r="BXB8" s="878"/>
      <c r="BXC8" s="878"/>
      <c r="BXD8" s="878"/>
      <c r="BXE8" s="880"/>
      <c r="BXF8" s="878"/>
      <c r="BXG8" s="878"/>
      <c r="BXH8" s="878"/>
      <c r="BXI8" s="880"/>
      <c r="BXJ8" s="878"/>
      <c r="BXK8" s="878"/>
      <c r="BXL8" s="878"/>
      <c r="BXM8" s="880"/>
      <c r="BXN8" s="878"/>
      <c r="BXO8" s="878"/>
      <c r="BXP8" s="878"/>
      <c r="BXQ8" s="880"/>
      <c r="BXR8" s="878"/>
      <c r="BXS8" s="878"/>
      <c r="BXT8" s="878"/>
      <c r="BXU8" s="880"/>
      <c r="BXV8" s="878"/>
      <c r="BXW8" s="878"/>
      <c r="BXX8" s="878"/>
      <c r="BXY8" s="880"/>
      <c r="BXZ8" s="878"/>
      <c r="BYA8" s="878"/>
      <c r="BYB8" s="878"/>
      <c r="BYC8" s="880"/>
      <c r="BYD8" s="878"/>
      <c r="BYE8" s="878"/>
      <c r="BYF8" s="878"/>
      <c r="BYG8" s="880"/>
      <c r="BYH8" s="878"/>
      <c r="BYI8" s="878"/>
      <c r="BYJ8" s="878"/>
      <c r="BYK8" s="880"/>
      <c r="BYL8" s="878"/>
      <c r="BYM8" s="878"/>
      <c r="BYN8" s="878"/>
      <c r="BYO8" s="880"/>
      <c r="BYP8" s="878"/>
      <c r="BYQ8" s="878"/>
      <c r="BYR8" s="878"/>
      <c r="BYS8" s="880"/>
      <c r="BYT8" s="878"/>
      <c r="BYU8" s="878"/>
      <c r="BYV8" s="878"/>
      <c r="BYW8" s="880"/>
      <c r="BYX8" s="878"/>
      <c r="BYY8" s="878"/>
      <c r="BYZ8" s="878"/>
      <c r="BZA8" s="880"/>
      <c r="BZB8" s="878"/>
      <c r="BZC8" s="878"/>
      <c r="BZD8" s="878"/>
      <c r="BZE8" s="880"/>
      <c r="BZF8" s="878"/>
      <c r="BZG8" s="878"/>
      <c r="BZH8" s="878"/>
      <c r="BZI8" s="880"/>
      <c r="BZJ8" s="878"/>
      <c r="BZK8" s="878"/>
      <c r="BZL8" s="878"/>
      <c r="BZM8" s="880"/>
      <c r="BZN8" s="878"/>
      <c r="BZO8" s="878"/>
      <c r="BZP8" s="878"/>
      <c r="BZQ8" s="880"/>
      <c r="BZR8" s="878"/>
      <c r="BZS8" s="878"/>
      <c r="BZT8" s="878"/>
      <c r="BZU8" s="880"/>
      <c r="BZV8" s="878"/>
      <c r="BZW8" s="878"/>
      <c r="BZX8" s="878"/>
      <c r="BZY8" s="880"/>
      <c r="BZZ8" s="878"/>
      <c r="CAA8" s="878"/>
      <c r="CAB8" s="878"/>
      <c r="CAC8" s="880"/>
      <c r="CAD8" s="878"/>
      <c r="CAE8" s="878"/>
      <c r="CAF8" s="878"/>
      <c r="CAG8" s="880"/>
      <c r="CAH8" s="878"/>
      <c r="CAI8" s="878"/>
      <c r="CAJ8" s="878"/>
      <c r="CAK8" s="880"/>
      <c r="CAL8" s="878"/>
      <c r="CAM8" s="878"/>
      <c r="CAN8" s="878"/>
      <c r="CAO8" s="880"/>
      <c r="CAP8" s="878"/>
      <c r="CAQ8" s="878"/>
      <c r="CAR8" s="878"/>
      <c r="CAS8" s="880"/>
      <c r="CAT8" s="878"/>
      <c r="CAU8" s="878"/>
      <c r="CAV8" s="878"/>
      <c r="CAW8" s="880"/>
      <c r="CAX8" s="878"/>
      <c r="CAY8" s="878"/>
      <c r="CAZ8" s="878"/>
      <c r="CBA8" s="880"/>
      <c r="CBB8" s="878"/>
      <c r="CBC8" s="878"/>
      <c r="CBD8" s="878"/>
      <c r="CBE8" s="880"/>
      <c r="CBF8" s="878"/>
      <c r="CBG8" s="878"/>
      <c r="CBH8" s="878"/>
      <c r="CBI8" s="880"/>
      <c r="CBJ8" s="878"/>
      <c r="CBK8" s="878"/>
      <c r="CBL8" s="878"/>
      <c r="CBM8" s="880"/>
      <c r="CBN8" s="878"/>
      <c r="CBO8" s="878"/>
      <c r="CBP8" s="878"/>
      <c r="CBQ8" s="880"/>
      <c r="CBR8" s="878"/>
      <c r="CBS8" s="878"/>
      <c r="CBT8" s="878"/>
      <c r="CBU8" s="880"/>
      <c r="CBV8" s="878"/>
      <c r="CBW8" s="878"/>
      <c r="CBX8" s="878"/>
      <c r="CBY8" s="880"/>
      <c r="CBZ8" s="878"/>
      <c r="CCA8" s="878"/>
      <c r="CCB8" s="878"/>
      <c r="CCC8" s="880"/>
      <c r="CCD8" s="878"/>
      <c r="CCE8" s="878"/>
      <c r="CCF8" s="878"/>
      <c r="CCG8" s="880"/>
      <c r="CCH8" s="878"/>
      <c r="CCI8" s="878"/>
      <c r="CCJ8" s="878"/>
      <c r="CCK8" s="880"/>
      <c r="CCL8" s="878"/>
      <c r="CCM8" s="878"/>
      <c r="CCN8" s="878"/>
      <c r="CCO8" s="880"/>
      <c r="CCP8" s="878"/>
      <c r="CCQ8" s="878"/>
      <c r="CCR8" s="878"/>
      <c r="CCS8" s="880"/>
      <c r="CCT8" s="878"/>
      <c r="CCU8" s="878"/>
      <c r="CCV8" s="878"/>
      <c r="CCW8" s="880"/>
      <c r="CCX8" s="878"/>
      <c r="CCY8" s="878"/>
      <c r="CCZ8" s="878"/>
      <c r="CDA8" s="880"/>
      <c r="CDB8" s="878"/>
      <c r="CDC8" s="878"/>
      <c r="CDD8" s="878"/>
      <c r="CDE8" s="880"/>
      <c r="CDF8" s="878"/>
      <c r="CDG8" s="878"/>
      <c r="CDH8" s="878"/>
      <c r="CDI8" s="880"/>
      <c r="CDJ8" s="878"/>
      <c r="CDK8" s="878"/>
      <c r="CDL8" s="878"/>
      <c r="CDM8" s="880"/>
      <c r="CDN8" s="878"/>
      <c r="CDO8" s="878"/>
      <c r="CDP8" s="878"/>
      <c r="CDQ8" s="880"/>
      <c r="CDR8" s="878"/>
      <c r="CDS8" s="878"/>
      <c r="CDT8" s="878"/>
      <c r="CDU8" s="880"/>
      <c r="CDV8" s="878"/>
      <c r="CDW8" s="878"/>
      <c r="CDX8" s="878"/>
      <c r="CDY8" s="880"/>
      <c r="CDZ8" s="878"/>
      <c r="CEA8" s="878"/>
      <c r="CEB8" s="878"/>
      <c r="CEC8" s="880"/>
      <c r="CED8" s="878"/>
      <c r="CEE8" s="878"/>
      <c r="CEF8" s="878"/>
      <c r="CEG8" s="880"/>
      <c r="CEH8" s="878"/>
      <c r="CEI8" s="878"/>
      <c r="CEJ8" s="878"/>
      <c r="CEK8" s="880"/>
      <c r="CEL8" s="878"/>
      <c r="CEM8" s="878"/>
      <c r="CEN8" s="878"/>
      <c r="CEO8" s="880"/>
      <c r="CEP8" s="878"/>
      <c r="CEQ8" s="878"/>
      <c r="CER8" s="878"/>
      <c r="CES8" s="880"/>
      <c r="CET8" s="878"/>
      <c r="CEU8" s="878"/>
      <c r="CEV8" s="878"/>
      <c r="CEW8" s="880"/>
      <c r="CEX8" s="878"/>
      <c r="CEY8" s="878"/>
      <c r="CEZ8" s="878"/>
      <c r="CFA8" s="880"/>
      <c r="CFB8" s="878"/>
      <c r="CFC8" s="878"/>
      <c r="CFD8" s="878"/>
      <c r="CFE8" s="880"/>
      <c r="CFF8" s="878"/>
      <c r="CFG8" s="878"/>
      <c r="CFH8" s="878"/>
      <c r="CFI8" s="880"/>
      <c r="CFJ8" s="878"/>
      <c r="CFK8" s="878"/>
      <c r="CFL8" s="878"/>
      <c r="CFM8" s="880"/>
      <c r="CFN8" s="878"/>
      <c r="CFO8" s="878"/>
      <c r="CFP8" s="878"/>
      <c r="CFQ8" s="880"/>
      <c r="CFR8" s="878"/>
      <c r="CFS8" s="878"/>
      <c r="CFT8" s="878"/>
      <c r="CFU8" s="880"/>
      <c r="CFV8" s="878"/>
      <c r="CFW8" s="878"/>
      <c r="CFX8" s="878"/>
      <c r="CFY8" s="880"/>
      <c r="CFZ8" s="878"/>
      <c r="CGA8" s="878"/>
      <c r="CGB8" s="878"/>
      <c r="CGC8" s="880"/>
      <c r="CGD8" s="878"/>
      <c r="CGE8" s="878"/>
      <c r="CGF8" s="878"/>
      <c r="CGG8" s="880"/>
      <c r="CGH8" s="878"/>
      <c r="CGI8" s="878"/>
      <c r="CGJ8" s="878"/>
      <c r="CGK8" s="880"/>
      <c r="CGL8" s="878"/>
      <c r="CGM8" s="878"/>
      <c r="CGN8" s="878"/>
      <c r="CGO8" s="880"/>
      <c r="CGP8" s="878"/>
      <c r="CGQ8" s="878"/>
      <c r="CGR8" s="878"/>
      <c r="CGS8" s="880"/>
      <c r="CGT8" s="878"/>
      <c r="CGU8" s="878"/>
      <c r="CGV8" s="878"/>
      <c r="CGW8" s="880"/>
      <c r="CGX8" s="878"/>
      <c r="CGY8" s="878"/>
      <c r="CGZ8" s="878"/>
      <c r="CHA8" s="880"/>
      <c r="CHB8" s="878"/>
      <c r="CHC8" s="878"/>
      <c r="CHD8" s="878"/>
      <c r="CHE8" s="880"/>
      <c r="CHF8" s="878"/>
      <c r="CHG8" s="878"/>
      <c r="CHH8" s="878"/>
      <c r="CHI8" s="880"/>
      <c r="CHJ8" s="878"/>
      <c r="CHK8" s="878"/>
      <c r="CHL8" s="878"/>
      <c r="CHM8" s="880"/>
      <c r="CHN8" s="878"/>
      <c r="CHO8" s="878"/>
      <c r="CHP8" s="878"/>
      <c r="CHQ8" s="880"/>
      <c r="CHR8" s="878"/>
      <c r="CHS8" s="878"/>
      <c r="CHT8" s="878"/>
      <c r="CHU8" s="880"/>
      <c r="CHV8" s="878"/>
      <c r="CHW8" s="878"/>
      <c r="CHX8" s="878"/>
      <c r="CHY8" s="880"/>
      <c r="CHZ8" s="878"/>
      <c r="CIA8" s="878"/>
      <c r="CIB8" s="878"/>
      <c r="CIC8" s="880"/>
      <c r="CID8" s="878"/>
      <c r="CIE8" s="878"/>
      <c r="CIF8" s="878"/>
      <c r="CIG8" s="880"/>
      <c r="CIH8" s="878"/>
      <c r="CII8" s="878"/>
      <c r="CIJ8" s="878"/>
      <c r="CIK8" s="880"/>
      <c r="CIL8" s="878"/>
      <c r="CIM8" s="878"/>
      <c r="CIN8" s="878"/>
      <c r="CIO8" s="880"/>
      <c r="CIP8" s="878"/>
      <c r="CIQ8" s="878"/>
      <c r="CIR8" s="878"/>
      <c r="CIS8" s="880"/>
      <c r="CIT8" s="878"/>
      <c r="CIU8" s="878"/>
      <c r="CIV8" s="878"/>
      <c r="CIW8" s="880"/>
      <c r="CIX8" s="878"/>
      <c r="CIY8" s="878"/>
      <c r="CIZ8" s="878"/>
      <c r="CJA8" s="880"/>
      <c r="CJB8" s="878"/>
      <c r="CJC8" s="878"/>
      <c r="CJD8" s="878"/>
      <c r="CJE8" s="880"/>
      <c r="CJF8" s="878"/>
      <c r="CJG8" s="878"/>
      <c r="CJH8" s="878"/>
      <c r="CJI8" s="880"/>
      <c r="CJJ8" s="878"/>
      <c r="CJK8" s="878"/>
      <c r="CJL8" s="878"/>
      <c r="CJM8" s="880"/>
      <c r="CJN8" s="878"/>
      <c r="CJO8" s="878"/>
      <c r="CJP8" s="878"/>
      <c r="CJQ8" s="880"/>
      <c r="CJR8" s="878"/>
      <c r="CJS8" s="878"/>
      <c r="CJT8" s="878"/>
      <c r="CJU8" s="880"/>
      <c r="CJV8" s="878"/>
      <c r="CJW8" s="878"/>
      <c r="CJX8" s="878"/>
      <c r="CJY8" s="880"/>
      <c r="CJZ8" s="878"/>
      <c r="CKA8" s="878"/>
      <c r="CKB8" s="878"/>
      <c r="CKC8" s="880"/>
      <c r="CKD8" s="878"/>
      <c r="CKE8" s="878"/>
      <c r="CKF8" s="878"/>
      <c r="CKG8" s="880"/>
      <c r="CKH8" s="878"/>
      <c r="CKI8" s="878"/>
      <c r="CKJ8" s="878"/>
      <c r="CKK8" s="880"/>
      <c r="CKL8" s="878"/>
      <c r="CKM8" s="878"/>
      <c r="CKN8" s="878"/>
      <c r="CKO8" s="880"/>
      <c r="CKP8" s="878"/>
      <c r="CKQ8" s="878"/>
      <c r="CKR8" s="878"/>
      <c r="CKS8" s="880"/>
      <c r="CKT8" s="878"/>
      <c r="CKU8" s="878"/>
      <c r="CKV8" s="878"/>
      <c r="CKW8" s="880"/>
      <c r="CKX8" s="878"/>
      <c r="CKY8" s="878"/>
      <c r="CKZ8" s="878"/>
      <c r="CLA8" s="880"/>
      <c r="CLB8" s="878"/>
      <c r="CLC8" s="878"/>
      <c r="CLD8" s="878"/>
      <c r="CLE8" s="880"/>
      <c r="CLF8" s="878"/>
      <c r="CLG8" s="878"/>
      <c r="CLH8" s="878"/>
      <c r="CLI8" s="880"/>
      <c r="CLJ8" s="878"/>
      <c r="CLK8" s="878"/>
      <c r="CLL8" s="878"/>
      <c r="CLM8" s="880"/>
      <c r="CLN8" s="878"/>
      <c r="CLO8" s="878"/>
      <c r="CLP8" s="878"/>
      <c r="CLQ8" s="880"/>
      <c r="CLR8" s="878"/>
      <c r="CLS8" s="878"/>
      <c r="CLT8" s="878"/>
      <c r="CLU8" s="880"/>
      <c r="CLV8" s="878"/>
      <c r="CLW8" s="878"/>
      <c r="CLX8" s="878"/>
      <c r="CLY8" s="880"/>
      <c r="CLZ8" s="878"/>
      <c r="CMA8" s="878"/>
      <c r="CMB8" s="878"/>
      <c r="CMC8" s="880"/>
      <c r="CMD8" s="878"/>
      <c r="CME8" s="878"/>
      <c r="CMF8" s="878"/>
      <c r="CMG8" s="880"/>
      <c r="CMH8" s="878"/>
      <c r="CMI8" s="878"/>
      <c r="CMJ8" s="878"/>
      <c r="CMK8" s="880"/>
      <c r="CML8" s="878"/>
      <c r="CMM8" s="878"/>
      <c r="CMN8" s="878"/>
      <c r="CMO8" s="880"/>
      <c r="CMP8" s="878"/>
      <c r="CMQ8" s="878"/>
      <c r="CMR8" s="878"/>
      <c r="CMS8" s="880"/>
      <c r="CMT8" s="878"/>
      <c r="CMU8" s="878"/>
      <c r="CMV8" s="878"/>
      <c r="CMW8" s="880"/>
      <c r="CMX8" s="878"/>
      <c r="CMY8" s="878"/>
      <c r="CMZ8" s="878"/>
      <c r="CNA8" s="880"/>
      <c r="CNB8" s="878"/>
      <c r="CNC8" s="878"/>
      <c r="CND8" s="878"/>
      <c r="CNE8" s="880"/>
      <c r="CNF8" s="878"/>
      <c r="CNG8" s="878"/>
      <c r="CNH8" s="878"/>
      <c r="CNI8" s="880"/>
      <c r="CNJ8" s="878"/>
      <c r="CNK8" s="878"/>
      <c r="CNL8" s="878"/>
      <c r="CNM8" s="880"/>
      <c r="CNN8" s="878"/>
      <c r="CNO8" s="878"/>
      <c r="CNP8" s="878"/>
      <c r="CNQ8" s="880"/>
      <c r="CNR8" s="878"/>
      <c r="CNS8" s="878"/>
      <c r="CNT8" s="878"/>
      <c r="CNU8" s="880"/>
      <c r="CNV8" s="878"/>
      <c r="CNW8" s="878"/>
      <c r="CNX8" s="878"/>
      <c r="CNY8" s="880"/>
      <c r="CNZ8" s="878"/>
      <c r="COA8" s="878"/>
      <c r="COB8" s="878"/>
      <c r="COC8" s="880"/>
      <c r="COD8" s="878"/>
      <c r="COE8" s="878"/>
      <c r="COF8" s="878"/>
      <c r="COG8" s="880"/>
      <c r="COH8" s="878"/>
      <c r="COI8" s="878"/>
      <c r="COJ8" s="878"/>
      <c r="COK8" s="880"/>
      <c r="COL8" s="878"/>
      <c r="COM8" s="878"/>
      <c r="CON8" s="878"/>
      <c r="COO8" s="880"/>
      <c r="COP8" s="878"/>
      <c r="COQ8" s="878"/>
      <c r="COR8" s="878"/>
      <c r="COS8" s="880"/>
      <c r="COT8" s="878"/>
      <c r="COU8" s="878"/>
      <c r="COV8" s="878"/>
      <c r="COW8" s="880"/>
      <c r="COX8" s="878"/>
      <c r="COY8" s="878"/>
      <c r="COZ8" s="878"/>
      <c r="CPA8" s="880"/>
      <c r="CPB8" s="878"/>
      <c r="CPC8" s="878"/>
      <c r="CPD8" s="878"/>
      <c r="CPE8" s="880"/>
      <c r="CPF8" s="878"/>
      <c r="CPG8" s="878"/>
      <c r="CPH8" s="878"/>
      <c r="CPI8" s="880"/>
      <c r="CPJ8" s="878"/>
      <c r="CPK8" s="878"/>
      <c r="CPL8" s="878"/>
      <c r="CPM8" s="880"/>
      <c r="CPN8" s="878"/>
      <c r="CPO8" s="878"/>
      <c r="CPP8" s="878"/>
      <c r="CPQ8" s="880"/>
      <c r="CPR8" s="878"/>
      <c r="CPS8" s="878"/>
      <c r="CPT8" s="878"/>
      <c r="CPU8" s="880"/>
      <c r="CPV8" s="878"/>
      <c r="CPW8" s="878"/>
      <c r="CPX8" s="878"/>
      <c r="CPY8" s="880"/>
      <c r="CPZ8" s="878"/>
      <c r="CQA8" s="878"/>
      <c r="CQB8" s="878"/>
      <c r="CQC8" s="880"/>
      <c r="CQD8" s="878"/>
      <c r="CQE8" s="878"/>
      <c r="CQF8" s="878"/>
      <c r="CQG8" s="880"/>
      <c r="CQH8" s="878"/>
      <c r="CQI8" s="878"/>
      <c r="CQJ8" s="878"/>
      <c r="CQK8" s="880"/>
      <c r="CQL8" s="878"/>
      <c r="CQM8" s="878"/>
      <c r="CQN8" s="878"/>
      <c r="CQO8" s="880"/>
      <c r="CQP8" s="878"/>
      <c r="CQQ8" s="878"/>
      <c r="CQR8" s="878"/>
      <c r="CQS8" s="880"/>
      <c r="CQT8" s="878"/>
      <c r="CQU8" s="878"/>
      <c r="CQV8" s="878"/>
      <c r="CQW8" s="880"/>
      <c r="CQX8" s="878"/>
      <c r="CQY8" s="878"/>
      <c r="CQZ8" s="878"/>
      <c r="CRA8" s="880"/>
      <c r="CRB8" s="878"/>
      <c r="CRC8" s="878"/>
      <c r="CRD8" s="878"/>
      <c r="CRE8" s="880"/>
      <c r="CRF8" s="878"/>
      <c r="CRG8" s="878"/>
      <c r="CRH8" s="878"/>
      <c r="CRI8" s="880"/>
      <c r="CRJ8" s="878"/>
      <c r="CRK8" s="878"/>
      <c r="CRL8" s="878"/>
      <c r="CRM8" s="880"/>
      <c r="CRN8" s="878"/>
      <c r="CRO8" s="878"/>
      <c r="CRP8" s="878"/>
      <c r="CRQ8" s="880"/>
      <c r="CRR8" s="878"/>
      <c r="CRS8" s="878"/>
      <c r="CRT8" s="878"/>
      <c r="CRU8" s="880"/>
      <c r="CRV8" s="878"/>
      <c r="CRW8" s="878"/>
      <c r="CRX8" s="878"/>
      <c r="CRY8" s="880"/>
      <c r="CRZ8" s="878"/>
      <c r="CSA8" s="878"/>
      <c r="CSB8" s="878"/>
      <c r="CSC8" s="880"/>
      <c r="CSD8" s="878"/>
      <c r="CSE8" s="878"/>
      <c r="CSF8" s="878"/>
      <c r="CSG8" s="880"/>
      <c r="CSH8" s="878"/>
      <c r="CSI8" s="878"/>
      <c r="CSJ8" s="878"/>
      <c r="CSK8" s="880"/>
      <c r="CSL8" s="878"/>
      <c r="CSM8" s="878"/>
      <c r="CSN8" s="878"/>
      <c r="CSO8" s="880"/>
      <c r="CSP8" s="878"/>
      <c r="CSQ8" s="878"/>
      <c r="CSR8" s="878"/>
      <c r="CSS8" s="880"/>
      <c r="CST8" s="878"/>
      <c r="CSU8" s="878"/>
      <c r="CSV8" s="878"/>
      <c r="CSW8" s="880"/>
      <c r="CSX8" s="878"/>
      <c r="CSY8" s="878"/>
      <c r="CSZ8" s="878"/>
      <c r="CTA8" s="880"/>
      <c r="CTB8" s="878"/>
      <c r="CTC8" s="878"/>
      <c r="CTD8" s="878"/>
      <c r="CTE8" s="880"/>
      <c r="CTF8" s="878"/>
      <c r="CTG8" s="878"/>
      <c r="CTH8" s="878"/>
      <c r="CTI8" s="880"/>
      <c r="CTJ8" s="878"/>
      <c r="CTK8" s="878"/>
      <c r="CTL8" s="878"/>
      <c r="CTM8" s="880"/>
      <c r="CTN8" s="878"/>
      <c r="CTO8" s="878"/>
      <c r="CTP8" s="878"/>
      <c r="CTQ8" s="880"/>
      <c r="CTR8" s="878"/>
      <c r="CTS8" s="878"/>
      <c r="CTT8" s="878"/>
      <c r="CTU8" s="880"/>
      <c r="CTV8" s="878"/>
      <c r="CTW8" s="878"/>
      <c r="CTX8" s="878"/>
      <c r="CTY8" s="880"/>
      <c r="CTZ8" s="878"/>
      <c r="CUA8" s="878"/>
      <c r="CUB8" s="878"/>
      <c r="CUC8" s="880"/>
      <c r="CUD8" s="878"/>
      <c r="CUE8" s="878"/>
      <c r="CUF8" s="878"/>
      <c r="CUG8" s="880"/>
      <c r="CUH8" s="878"/>
      <c r="CUI8" s="878"/>
      <c r="CUJ8" s="878"/>
      <c r="CUK8" s="880"/>
      <c r="CUL8" s="878"/>
      <c r="CUM8" s="878"/>
      <c r="CUN8" s="878"/>
      <c r="CUO8" s="880"/>
      <c r="CUP8" s="878"/>
      <c r="CUQ8" s="878"/>
      <c r="CUR8" s="878"/>
      <c r="CUS8" s="880"/>
      <c r="CUT8" s="878"/>
      <c r="CUU8" s="878"/>
      <c r="CUV8" s="878"/>
      <c r="CUW8" s="880"/>
      <c r="CUX8" s="878"/>
      <c r="CUY8" s="878"/>
      <c r="CUZ8" s="878"/>
      <c r="CVA8" s="880"/>
      <c r="CVB8" s="878"/>
      <c r="CVC8" s="878"/>
      <c r="CVD8" s="878"/>
      <c r="CVE8" s="880"/>
      <c r="CVF8" s="878"/>
      <c r="CVG8" s="878"/>
      <c r="CVH8" s="878"/>
      <c r="CVI8" s="880"/>
      <c r="CVJ8" s="878"/>
      <c r="CVK8" s="878"/>
      <c r="CVL8" s="878"/>
      <c r="CVM8" s="880"/>
      <c r="CVN8" s="878"/>
      <c r="CVO8" s="878"/>
      <c r="CVP8" s="878"/>
      <c r="CVQ8" s="880"/>
      <c r="CVR8" s="878"/>
      <c r="CVS8" s="878"/>
      <c r="CVT8" s="878"/>
      <c r="CVU8" s="880"/>
      <c r="CVV8" s="878"/>
      <c r="CVW8" s="878"/>
      <c r="CVX8" s="878"/>
      <c r="CVY8" s="880"/>
      <c r="CVZ8" s="878"/>
      <c r="CWA8" s="878"/>
      <c r="CWB8" s="878"/>
      <c r="CWC8" s="880"/>
      <c r="CWD8" s="878"/>
      <c r="CWE8" s="878"/>
      <c r="CWF8" s="878"/>
      <c r="CWG8" s="880"/>
      <c r="CWH8" s="878"/>
      <c r="CWI8" s="878"/>
      <c r="CWJ8" s="878"/>
      <c r="CWK8" s="880"/>
      <c r="CWL8" s="878"/>
      <c r="CWM8" s="878"/>
      <c r="CWN8" s="878"/>
      <c r="CWO8" s="880"/>
      <c r="CWP8" s="878"/>
      <c r="CWQ8" s="878"/>
      <c r="CWR8" s="878"/>
      <c r="CWS8" s="880"/>
      <c r="CWT8" s="878"/>
      <c r="CWU8" s="878"/>
      <c r="CWV8" s="878"/>
      <c r="CWW8" s="880"/>
      <c r="CWX8" s="878"/>
      <c r="CWY8" s="878"/>
      <c r="CWZ8" s="878"/>
      <c r="CXA8" s="880"/>
      <c r="CXB8" s="878"/>
      <c r="CXC8" s="878"/>
      <c r="CXD8" s="878"/>
      <c r="CXE8" s="880"/>
      <c r="CXF8" s="878"/>
      <c r="CXG8" s="878"/>
      <c r="CXH8" s="878"/>
      <c r="CXI8" s="880"/>
      <c r="CXJ8" s="878"/>
      <c r="CXK8" s="878"/>
      <c r="CXL8" s="878"/>
      <c r="CXM8" s="880"/>
      <c r="CXN8" s="878"/>
      <c r="CXO8" s="878"/>
      <c r="CXP8" s="878"/>
      <c r="CXQ8" s="880"/>
      <c r="CXR8" s="878"/>
      <c r="CXS8" s="878"/>
      <c r="CXT8" s="878"/>
      <c r="CXU8" s="880"/>
      <c r="CXV8" s="878"/>
      <c r="CXW8" s="878"/>
      <c r="CXX8" s="878"/>
      <c r="CXY8" s="880"/>
      <c r="CXZ8" s="878"/>
      <c r="CYA8" s="878"/>
      <c r="CYB8" s="878"/>
      <c r="CYC8" s="880"/>
      <c r="CYD8" s="878"/>
      <c r="CYE8" s="878"/>
      <c r="CYF8" s="878"/>
      <c r="CYG8" s="880"/>
      <c r="CYH8" s="878"/>
      <c r="CYI8" s="878"/>
      <c r="CYJ8" s="878"/>
      <c r="CYK8" s="880"/>
      <c r="CYL8" s="878"/>
      <c r="CYM8" s="878"/>
      <c r="CYN8" s="878"/>
      <c r="CYO8" s="880"/>
      <c r="CYP8" s="878"/>
      <c r="CYQ8" s="878"/>
      <c r="CYR8" s="878"/>
      <c r="CYS8" s="880"/>
      <c r="CYT8" s="878"/>
      <c r="CYU8" s="878"/>
      <c r="CYV8" s="878"/>
      <c r="CYW8" s="880"/>
      <c r="CYX8" s="878"/>
      <c r="CYY8" s="878"/>
      <c r="CYZ8" s="878"/>
      <c r="CZA8" s="880"/>
      <c r="CZB8" s="878"/>
      <c r="CZC8" s="878"/>
      <c r="CZD8" s="878"/>
      <c r="CZE8" s="880"/>
      <c r="CZF8" s="878"/>
      <c r="CZG8" s="878"/>
      <c r="CZH8" s="878"/>
      <c r="CZI8" s="880"/>
      <c r="CZJ8" s="878"/>
      <c r="CZK8" s="878"/>
      <c r="CZL8" s="878"/>
      <c r="CZM8" s="880"/>
      <c r="CZN8" s="878"/>
      <c r="CZO8" s="878"/>
      <c r="CZP8" s="878"/>
      <c r="CZQ8" s="880"/>
      <c r="CZR8" s="878"/>
      <c r="CZS8" s="878"/>
      <c r="CZT8" s="878"/>
      <c r="CZU8" s="880"/>
      <c r="CZV8" s="878"/>
      <c r="CZW8" s="878"/>
      <c r="CZX8" s="878"/>
      <c r="CZY8" s="880"/>
      <c r="CZZ8" s="878"/>
      <c r="DAA8" s="878"/>
      <c r="DAB8" s="878"/>
      <c r="DAC8" s="880"/>
      <c r="DAD8" s="878"/>
      <c r="DAE8" s="878"/>
      <c r="DAF8" s="878"/>
      <c r="DAG8" s="880"/>
      <c r="DAH8" s="878"/>
      <c r="DAI8" s="878"/>
      <c r="DAJ8" s="878"/>
      <c r="DAK8" s="880"/>
      <c r="DAL8" s="878"/>
      <c r="DAM8" s="878"/>
      <c r="DAN8" s="878"/>
      <c r="DAO8" s="880"/>
      <c r="DAP8" s="878"/>
      <c r="DAQ8" s="878"/>
      <c r="DAR8" s="878"/>
      <c r="DAS8" s="880"/>
      <c r="DAT8" s="878"/>
      <c r="DAU8" s="878"/>
      <c r="DAV8" s="878"/>
      <c r="DAW8" s="880"/>
      <c r="DAX8" s="878"/>
      <c r="DAY8" s="878"/>
      <c r="DAZ8" s="878"/>
      <c r="DBA8" s="880"/>
      <c r="DBB8" s="878"/>
      <c r="DBC8" s="878"/>
      <c r="DBD8" s="878"/>
      <c r="DBE8" s="880"/>
      <c r="DBF8" s="878"/>
      <c r="DBG8" s="878"/>
      <c r="DBH8" s="878"/>
      <c r="DBI8" s="880"/>
      <c r="DBJ8" s="878"/>
      <c r="DBK8" s="878"/>
      <c r="DBL8" s="878"/>
      <c r="DBM8" s="880"/>
      <c r="DBN8" s="878"/>
      <c r="DBO8" s="878"/>
      <c r="DBP8" s="878"/>
      <c r="DBQ8" s="880"/>
      <c r="DBR8" s="878"/>
      <c r="DBS8" s="878"/>
      <c r="DBT8" s="878"/>
      <c r="DBU8" s="880"/>
      <c r="DBV8" s="878"/>
      <c r="DBW8" s="878"/>
      <c r="DBX8" s="878"/>
      <c r="DBY8" s="880"/>
      <c r="DBZ8" s="878"/>
      <c r="DCA8" s="878"/>
      <c r="DCB8" s="878"/>
      <c r="DCC8" s="880"/>
      <c r="DCD8" s="878"/>
      <c r="DCE8" s="878"/>
      <c r="DCF8" s="878"/>
      <c r="DCG8" s="880"/>
      <c r="DCH8" s="878"/>
      <c r="DCI8" s="878"/>
      <c r="DCJ8" s="878"/>
      <c r="DCK8" s="880"/>
      <c r="DCL8" s="878"/>
      <c r="DCM8" s="878"/>
      <c r="DCN8" s="878"/>
      <c r="DCO8" s="880"/>
      <c r="DCP8" s="878"/>
      <c r="DCQ8" s="878"/>
      <c r="DCR8" s="878"/>
      <c r="DCS8" s="880"/>
      <c r="DCT8" s="878"/>
      <c r="DCU8" s="878"/>
      <c r="DCV8" s="878"/>
      <c r="DCW8" s="880"/>
      <c r="DCX8" s="878"/>
      <c r="DCY8" s="878"/>
      <c r="DCZ8" s="878"/>
      <c r="DDA8" s="880"/>
      <c r="DDB8" s="878"/>
      <c r="DDC8" s="878"/>
      <c r="DDD8" s="878"/>
      <c r="DDE8" s="880"/>
      <c r="DDF8" s="878"/>
      <c r="DDG8" s="878"/>
      <c r="DDH8" s="878"/>
      <c r="DDI8" s="880"/>
      <c r="DDJ8" s="878"/>
      <c r="DDK8" s="878"/>
      <c r="DDL8" s="878"/>
      <c r="DDM8" s="880"/>
      <c r="DDN8" s="878"/>
      <c r="DDO8" s="878"/>
      <c r="DDP8" s="878"/>
      <c r="DDQ8" s="880"/>
      <c r="DDR8" s="878"/>
      <c r="DDS8" s="878"/>
      <c r="DDT8" s="878"/>
      <c r="DDU8" s="880"/>
      <c r="DDV8" s="878"/>
      <c r="DDW8" s="878"/>
      <c r="DDX8" s="878"/>
      <c r="DDY8" s="880"/>
      <c r="DDZ8" s="878"/>
      <c r="DEA8" s="878"/>
      <c r="DEB8" s="878"/>
      <c r="DEC8" s="880"/>
      <c r="DED8" s="878"/>
      <c r="DEE8" s="878"/>
      <c r="DEF8" s="878"/>
      <c r="DEG8" s="880"/>
      <c r="DEH8" s="878"/>
      <c r="DEI8" s="878"/>
      <c r="DEJ8" s="878"/>
      <c r="DEK8" s="880"/>
      <c r="DEL8" s="878"/>
      <c r="DEM8" s="878"/>
      <c r="DEN8" s="878"/>
      <c r="DEO8" s="880"/>
      <c r="DEP8" s="878"/>
      <c r="DEQ8" s="878"/>
      <c r="DER8" s="878"/>
      <c r="DES8" s="880"/>
      <c r="DET8" s="878"/>
      <c r="DEU8" s="878"/>
      <c r="DEV8" s="878"/>
      <c r="DEW8" s="880"/>
      <c r="DEX8" s="878"/>
      <c r="DEY8" s="878"/>
      <c r="DEZ8" s="878"/>
      <c r="DFA8" s="880"/>
      <c r="DFB8" s="878"/>
      <c r="DFC8" s="878"/>
      <c r="DFD8" s="878"/>
      <c r="DFE8" s="880"/>
      <c r="DFF8" s="878"/>
      <c r="DFG8" s="878"/>
      <c r="DFH8" s="878"/>
      <c r="DFI8" s="880"/>
      <c r="DFJ8" s="878"/>
      <c r="DFK8" s="878"/>
      <c r="DFL8" s="878"/>
      <c r="DFM8" s="880"/>
      <c r="DFN8" s="878"/>
      <c r="DFO8" s="878"/>
      <c r="DFP8" s="878"/>
      <c r="DFQ8" s="880"/>
      <c r="DFR8" s="878"/>
      <c r="DFS8" s="878"/>
      <c r="DFT8" s="878"/>
      <c r="DFU8" s="880"/>
      <c r="DFV8" s="878"/>
      <c r="DFW8" s="878"/>
      <c r="DFX8" s="878"/>
      <c r="DFY8" s="880"/>
      <c r="DFZ8" s="878"/>
      <c r="DGA8" s="878"/>
      <c r="DGB8" s="878"/>
      <c r="DGC8" s="880"/>
      <c r="DGD8" s="878"/>
      <c r="DGE8" s="878"/>
      <c r="DGF8" s="878"/>
      <c r="DGG8" s="880"/>
      <c r="DGH8" s="878"/>
      <c r="DGI8" s="878"/>
      <c r="DGJ8" s="878"/>
      <c r="DGK8" s="880"/>
      <c r="DGL8" s="878"/>
      <c r="DGM8" s="878"/>
      <c r="DGN8" s="878"/>
      <c r="DGO8" s="880"/>
      <c r="DGP8" s="878"/>
      <c r="DGQ8" s="878"/>
      <c r="DGR8" s="878"/>
      <c r="DGS8" s="880"/>
      <c r="DGT8" s="878"/>
      <c r="DGU8" s="878"/>
      <c r="DGV8" s="878"/>
      <c r="DGW8" s="880"/>
      <c r="DGX8" s="878"/>
      <c r="DGY8" s="878"/>
      <c r="DGZ8" s="878"/>
      <c r="DHA8" s="880"/>
      <c r="DHB8" s="878"/>
      <c r="DHC8" s="878"/>
      <c r="DHD8" s="878"/>
      <c r="DHE8" s="880"/>
      <c r="DHF8" s="878"/>
      <c r="DHG8" s="878"/>
      <c r="DHH8" s="878"/>
      <c r="DHI8" s="880"/>
      <c r="DHJ8" s="878"/>
      <c r="DHK8" s="878"/>
      <c r="DHL8" s="878"/>
      <c r="DHM8" s="880"/>
      <c r="DHN8" s="878"/>
      <c r="DHO8" s="878"/>
      <c r="DHP8" s="878"/>
      <c r="DHQ8" s="880"/>
      <c r="DHR8" s="878"/>
      <c r="DHS8" s="878"/>
      <c r="DHT8" s="878"/>
      <c r="DHU8" s="880"/>
      <c r="DHV8" s="878"/>
      <c r="DHW8" s="878"/>
      <c r="DHX8" s="878"/>
      <c r="DHY8" s="880"/>
      <c r="DHZ8" s="878"/>
      <c r="DIA8" s="878"/>
      <c r="DIB8" s="878"/>
      <c r="DIC8" s="880"/>
      <c r="DID8" s="878"/>
      <c r="DIE8" s="878"/>
      <c r="DIF8" s="878"/>
      <c r="DIG8" s="880"/>
      <c r="DIH8" s="878"/>
      <c r="DII8" s="878"/>
      <c r="DIJ8" s="878"/>
      <c r="DIK8" s="880"/>
      <c r="DIL8" s="878"/>
      <c r="DIM8" s="878"/>
      <c r="DIN8" s="878"/>
      <c r="DIO8" s="880"/>
      <c r="DIP8" s="878"/>
      <c r="DIQ8" s="878"/>
      <c r="DIR8" s="878"/>
      <c r="DIS8" s="880"/>
      <c r="DIT8" s="878"/>
      <c r="DIU8" s="878"/>
      <c r="DIV8" s="878"/>
      <c r="DIW8" s="880"/>
      <c r="DIX8" s="878"/>
      <c r="DIY8" s="878"/>
      <c r="DIZ8" s="878"/>
      <c r="DJA8" s="880"/>
      <c r="DJB8" s="878"/>
      <c r="DJC8" s="878"/>
      <c r="DJD8" s="878"/>
      <c r="DJE8" s="880"/>
      <c r="DJF8" s="878"/>
      <c r="DJG8" s="878"/>
      <c r="DJH8" s="878"/>
      <c r="DJI8" s="880"/>
      <c r="DJJ8" s="878"/>
      <c r="DJK8" s="878"/>
      <c r="DJL8" s="878"/>
      <c r="DJM8" s="880"/>
      <c r="DJN8" s="878"/>
      <c r="DJO8" s="878"/>
      <c r="DJP8" s="878"/>
      <c r="DJQ8" s="880"/>
      <c r="DJR8" s="878"/>
      <c r="DJS8" s="878"/>
      <c r="DJT8" s="878"/>
      <c r="DJU8" s="880"/>
      <c r="DJV8" s="878"/>
      <c r="DJW8" s="878"/>
      <c r="DJX8" s="878"/>
      <c r="DJY8" s="880"/>
      <c r="DJZ8" s="878"/>
      <c r="DKA8" s="878"/>
      <c r="DKB8" s="878"/>
      <c r="DKC8" s="880"/>
      <c r="DKD8" s="878"/>
      <c r="DKE8" s="878"/>
      <c r="DKF8" s="878"/>
      <c r="DKG8" s="880"/>
      <c r="DKH8" s="878"/>
      <c r="DKI8" s="878"/>
      <c r="DKJ8" s="878"/>
      <c r="DKK8" s="880"/>
      <c r="DKL8" s="878"/>
      <c r="DKM8" s="878"/>
      <c r="DKN8" s="878"/>
      <c r="DKO8" s="880"/>
      <c r="DKP8" s="878"/>
      <c r="DKQ8" s="878"/>
      <c r="DKR8" s="878"/>
      <c r="DKS8" s="880"/>
      <c r="DKT8" s="878"/>
      <c r="DKU8" s="878"/>
      <c r="DKV8" s="878"/>
      <c r="DKW8" s="880"/>
      <c r="DKX8" s="878"/>
      <c r="DKY8" s="878"/>
      <c r="DKZ8" s="878"/>
      <c r="DLA8" s="880"/>
      <c r="DLB8" s="878"/>
      <c r="DLC8" s="878"/>
      <c r="DLD8" s="878"/>
      <c r="DLE8" s="880"/>
      <c r="DLF8" s="878"/>
      <c r="DLG8" s="878"/>
      <c r="DLH8" s="878"/>
      <c r="DLI8" s="880"/>
      <c r="DLJ8" s="878"/>
      <c r="DLK8" s="878"/>
      <c r="DLL8" s="878"/>
      <c r="DLM8" s="880"/>
      <c r="DLN8" s="878"/>
      <c r="DLO8" s="878"/>
      <c r="DLP8" s="878"/>
      <c r="DLQ8" s="880"/>
      <c r="DLR8" s="878"/>
      <c r="DLS8" s="878"/>
      <c r="DLT8" s="878"/>
      <c r="DLU8" s="880"/>
      <c r="DLV8" s="878"/>
      <c r="DLW8" s="878"/>
      <c r="DLX8" s="878"/>
      <c r="DLY8" s="880"/>
      <c r="DLZ8" s="878"/>
      <c r="DMA8" s="878"/>
      <c r="DMB8" s="878"/>
      <c r="DMC8" s="880"/>
      <c r="DMD8" s="878"/>
      <c r="DME8" s="878"/>
      <c r="DMF8" s="878"/>
      <c r="DMG8" s="880"/>
      <c r="DMH8" s="878"/>
      <c r="DMI8" s="878"/>
      <c r="DMJ8" s="878"/>
      <c r="DMK8" s="880"/>
      <c r="DML8" s="878"/>
      <c r="DMM8" s="878"/>
      <c r="DMN8" s="878"/>
      <c r="DMO8" s="880"/>
      <c r="DMP8" s="878"/>
      <c r="DMQ8" s="878"/>
      <c r="DMR8" s="878"/>
      <c r="DMS8" s="880"/>
      <c r="DMT8" s="878"/>
      <c r="DMU8" s="878"/>
      <c r="DMV8" s="878"/>
      <c r="DMW8" s="880"/>
      <c r="DMX8" s="878"/>
      <c r="DMY8" s="878"/>
      <c r="DMZ8" s="878"/>
      <c r="DNA8" s="880"/>
      <c r="DNB8" s="878"/>
      <c r="DNC8" s="878"/>
      <c r="DND8" s="878"/>
      <c r="DNE8" s="880"/>
      <c r="DNF8" s="878"/>
      <c r="DNG8" s="878"/>
      <c r="DNH8" s="878"/>
      <c r="DNI8" s="880"/>
      <c r="DNJ8" s="878"/>
      <c r="DNK8" s="878"/>
      <c r="DNL8" s="878"/>
      <c r="DNM8" s="880"/>
      <c r="DNN8" s="878"/>
      <c r="DNO8" s="878"/>
      <c r="DNP8" s="878"/>
      <c r="DNQ8" s="880"/>
      <c r="DNR8" s="878"/>
      <c r="DNS8" s="878"/>
      <c r="DNT8" s="878"/>
      <c r="DNU8" s="880"/>
      <c r="DNV8" s="878"/>
      <c r="DNW8" s="878"/>
      <c r="DNX8" s="878"/>
      <c r="DNY8" s="880"/>
      <c r="DNZ8" s="878"/>
      <c r="DOA8" s="878"/>
      <c r="DOB8" s="878"/>
      <c r="DOC8" s="880"/>
      <c r="DOD8" s="878"/>
      <c r="DOE8" s="878"/>
      <c r="DOF8" s="878"/>
      <c r="DOG8" s="880"/>
      <c r="DOH8" s="878"/>
      <c r="DOI8" s="878"/>
      <c r="DOJ8" s="878"/>
      <c r="DOK8" s="880"/>
      <c r="DOL8" s="878"/>
      <c r="DOM8" s="878"/>
      <c r="DON8" s="878"/>
      <c r="DOO8" s="880"/>
      <c r="DOP8" s="878"/>
      <c r="DOQ8" s="878"/>
      <c r="DOR8" s="878"/>
      <c r="DOS8" s="880"/>
      <c r="DOT8" s="878"/>
      <c r="DOU8" s="878"/>
      <c r="DOV8" s="878"/>
      <c r="DOW8" s="880"/>
      <c r="DOX8" s="878"/>
      <c r="DOY8" s="878"/>
      <c r="DOZ8" s="878"/>
      <c r="DPA8" s="880"/>
      <c r="DPB8" s="878"/>
      <c r="DPC8" s="878"/>
      <c r="DPD8" s="878"/>
      <c r="DPE8" s="880"/>
      <c r="DPF8" s="878"/>
      <c r="DPG8" s="878"/>
      <c r="DPH8" s="878"/>
      <c r="DPI8" s="880"/>
      <c r="DPJ8" s="878"/>
      <c r="DPK8" s="878"/>
      <c r="DPL8" s="878"/>
      <c r="DPM8" s="880"/>
      <c r="DPN8" s="878"/>
      <c r="DPO8" s="878"/>
      <c r="DPP8" s="878"/>
      <c r="DPQ8" s="880"/>
      <c r="DPR8" s="878"/>
      <c r="DPS8" s="878"/>
      <c r="DPT8" s="878"/>
      <c r="DPU8" s="880"/>
      <c r="DPV8" s="878"/>
      <c r="DPW8" s="878"/>
      <c r="DPX8" s="878"/>
      <c r="DPY8" s="880"/>
      <c r="DPZ8" s="878"/>
      <c r="DQA8" s="878"/>
      <c r="DQB8" s="878"/>
      <c r="DQC8" s="880"/>
      <c r="DQD8" s="878"/>
      <c r="DQE8" s="878"/>
      <c r="DQF8" s="878"/>
      <c r="DQG8" s="880"/>
      <c r="DQH8" s="878"/>
      <c r="DQI8" s="878"/>
      <c r="DQJ8" s="878"/>
      <c r="DQK8" s="880"/>
      <c r="DQL8" s="878"/>
      <c r="DQM8" s="878"/>
      <c r="DQN8" s="878"/>
      <c r="DQO8" s="880"/>
      <c r="DQP8" s="878"/>
      <c r="DQQ8" s="878"/>
      <c r="DQR8" s="878"/>
      <c r="DQS8" s="880"/>
      <c r="DQT8" s="878"/>
      <c r="DQU8" s="878"/>
      <c r="DQV8" s="878"/>
      <c r="DQW8" s="880"/>
      <c r="DQX8" s="878"/>
      <c r="DQY8" s="878"/>
      <c r="DQZ8" s="878"/>
      <c r="DRA8" s="880"/>
      <c r="DRB8" s="878"/>
      <c r="DRC8" s="878"/>
      <c r="DRD8" s="878"/>
      <c r="DRE8" s="880"/>
      <c r="DRF8" s="878"/>
      <c r="DRG8" s="878"/>
      <c r="DRH8" s="878"/>
      <c r="DRI8" s="880"/>
      <c r="DRJ8" s="878"/>
      <c r="DRK8" s="878"/>
      <c r="DRL8" s="878"/>
      <c r="DRM8" s="880"/>
      <c r="DRN8" s="878"/>
      <c r="DRO8" s="878"/>
      <c r="DRP8" s="878"/>
      <c r="DRQ8" s="880"/>
      <c r="DRR8" s="878"/>
      <c r="DRS8" s="878"/>
      <c r="DRT8" s="878"/>
      <c r="DRU8" s="880"/>
      <c r="DRV8" s="878"/>
      <c r="DRW8" s="878"/>
      <c r="DRX8" s="878"/>
      <c r="DRY8" s="880"/>
      <c r="DRZ8" s="878"/>
      <c r="DSA8" s="878"/>
      <c r="DSB8" s="878"/>
      <c r="DSC8" s="880"/>
      <c r="DSD8" s="878"/>
      <c r="DSE8" s="878"/>
      <c r="DSF8" s="878"/>
      <c r="DSG8" s="880"/>
      <c r="DSH8" s="878"/>
      <c r="DSI8" s="878"/>
      <c r="DSJ8" s="878"/>
      <c r="DSK8" s="880"/>
      <c r="DSL8" s="878"/>
      <c r="DSM8" s="878"/>
      <c r="DSN8" s="878"/>
      <c r="DSO8" s="880"/>
      <c r="DSP8" s="878"/>
      <c r="DSQ8" s="878"/>
      <c r="DSR8" s="878"/>
      <c r="DSS8" s="880"/>
      <c r="DST8" s="878"/>
      <c r="DSU8" s="878"/>
      <c r="DSV8" s="878"/>
      <c r="DSW8" s="880"/>
      <c r="DSX8" s="878"/>
      <c r="DSY8" s="878"/>
      <c r="DSZ8" s="878"/>
      <c r="DTA8" s="880"/>
      <c r="DTB8" s="878"/>
      <c r="DTC8" s="878"/>
      <c r="DTD8" s="878"/>
      <c r="DTE8" s="880"/>
      <c r="DTF8" s="878"/>
      <c r="DTG8" s="878"/>
      <c r="DTH8" s="878"/>
      <c r="DTI8" s="880"/>
      <c r="DTJ8" s="878"/>
      <c r="DTK8" s="878"/>
      <c r="DTL8" s="878"/>
      <c r="DTM8" s="880"/>
      <c r="DTN8" s="878"/>
      <c r="DTO8" s="878"/>
      <c r="DTP8" s="878"/>
      <c r="DTQ8" s="880"/>
      <c r="DTR8" s="878"/>
      <c r="DTS8" s="878"/>
      <c r="DTT8" s="878"/>
      <c r="DTU8" s="880"/>
      <c r="DTV8" s="878"/>
      <c r="DTW8" s="878"/>
      <c r="DTX8" s="878"/>
      <c r="DTY8" s="880"/>
      <c r="DTZ8" s="878"/>
      <c r="DUA8" s="878"/>
      <c r="DUB8" s="878"/>
      <c r="DUC8" s="880"/>
      <c r="DUD8" s="878"/>
      <c r="DUE8" s="878"/>
      <c r="DUF8" s="878"/>
      <c r="DUG8" s="880"/>
      <c r="DUH8" s="878"/>
      <c r="DUI8" s="878"/>
      <c r="DUJ8" s="878"/>
      <c r="DUK8" s="880"/>
      <c r="DUL8" s="878"/>
      <c r="DUM8" s="878"/>
      <c r="DUN8" s="878"/>
      <c r="DUO8" s="880"/>
      <c r="DUP8" s="878"/>
      <c r="DUQ8" s="878"/>
      <c r="DUR8" s="878"/>
      <c r="DUS8" s="880"/>
      <c r="DUT8" s="878"/>
      <c r="DUU8" s="878"/>
      <c r="DUV8" s="878"/>
      <c r="DUW8" s="880"/>
      <c r="DUX8" s="878"/>
      <c r="DUY8" s="878"/>
      <c r="DUZ8" s="878"/>
      <c r="DVA8" s="880"/>
      <c r="DVB8" s="878"/>
      <c r="DVC8" s="878"/>
      <c r="DVD8" s="878"/>
      <c r="DVE8" s="880"/>
      <c r="DVF8" s="878"/>
      <c r="DVG8" s="878"/>
      <c r="DVH8" s="878"/>
      <c r="DVI8" s="880"/>
      <c r="DVJ8" s="878"/>
      <c r="DVK8" s="878"/>
      <c r="DVL8" s="878"/>
      <c r="DVM8" s="880"/>
      <c r="DVN8" s="878"/>
      <c r="DVO8" s="878"/>
      <c r="DVP8" s="878"/>
      <c r="DVQ8" s="880"/>
      <c r="DVR8" s="878"/>
      <c r="DVS8" s="878"/>
      <c r="DVT8" s="878"/>
      <c r="DVU8" s="880"/>
      <c r="DVV8" s="878"/>
      <c r="DVW8" s="878"/>
      <c r="DVX8" s="878"/>
      <c r="DVY8" s="880"/>
      <c r="DVZ8" s="878"/>
      <c r="DWA8" s="878"/>
      <c r="DWB8" s="878"/>
      <c r="DWC8" s="880"/>
      <c r="DWD8" s="878"/>
      <c r="DWE8" s="878"/>
      <c r="DWF8" s="878"/>
      <c r="DWG8" s="880"/>
      <c r="DWH8" s="878"/>
      <c r="DWI8" s="878"/>
      <c r="DWJ8" s="878"/>
      <c r="DWK8" s="880"/>
      <c r="DWL8" s="878"/>
      <c r="DWM8" s="878"/>
      <c r="DWN8" s="878"/>
      <c r="DWO8" s="880"/>
      <c r="DWP8" s="878"/>
      <c r="DWQ8" s="878"/>
      <c r="DWR8" s="878"/>
      <c r="DWS8" s="880"/>
      <c r="DWT8" s="878"/>
      <c r="DWU8" s="878"/>
      <c r="DWV8" s="878"/>
      <c r="DWW8" s="880"/>
      <c r="DWX8" s="878"/>
      <c r="DWY8" s="878"/>
      <c r="DWZ8" s="878"/>
      <c r="DXA8" s="880"/>
      <c r="DXB8" s="878"/>
      <c r="DXC8" s="878"/>
      <c r="DXD8" s="878"/>
      <c r="DXE8" s="880"/>
      <c r="DXF8" s="878"/>
      <c r="DXG8" s="878"/>
      <c r="DXH8" s="878"/>
      <c r="DXI8" s="880"/>
      <c r="DXJ8" s="878"/>
      <c r="DXK8" s="878"/>
      <c r="DXL8" s="878"/>
      <c r="DXM8" s="880"/>
      <c r="DXN8" s="878"/>
      <c r="DXO8" s="878"/>
      <c r="DXP8" s="878"/>
      <c r="DXQ8" s="880"/>
      <c r="DXR8" s="878"/>
      <c r="DXS8" s="878"/>
      <c r="DXT8" s="878"/>
      <c r="DXU8" s="880"/>
      <c r="DXV8" s="878"/>
      <c r="DXW8" s="878"/>
      <c r="DXX8" s="878"/>
      <c r="DXY8" s="880"/>
      <c r="DXZ8" s="878"/>
      <c r="DYA8" s="878"/>
      <c r="DYB8" s="878"/>
      <c r="DYC8" s="880"/>
      <c r="DYD8" s="878"/>
      <c r="DYE8" s="878"/>
      <c r="DYF8" s="878"/>
      <c r="DYG8" s="880"/>
      <c r="DYH8" s="878"/>
      <c r="DYI8" s="878"/>
      <c r="DYJ8" s="878"/>
      <c r="DYK8" s="880"/>
      <c r="DYL8" s="878"/>
      <c r="DYM8" s="878"/>
      <c r="DYN8" s="878"/>
      <c r="DYO8" s="880"/>
      <c r="DYP8" s="878"/>
      <c r="DYQ8" s="878"/>
      <c r="DYR8" s="878"/>
      <c r="DYS8" s="880"/>
      <c r="DYT8" s="878"/>
      <c r="DYU8" s="878"/>
      <c r="DYV8" s="878"/>
      <c r="DYW8" s="880"/>
      <c r="DYX8" s="878"/>
      <c r="DYY8" s="878"/>
      <c r="DYZ8" s="878"/>
      <c r="DZA8" s="880"/>
      <c r="DZB8" s="878"/>
      <c r="DZC8" s="878"/>
      <c r="DZD8" s="878"/>
      <c r="DZE8" s="880"/>
      <c r="DZF8" s="878"/>
      <c r="DZG8" s="878"/>
      <c r="DZH8" s="878"/>
      <c r="DZI8" s="880"/>
      <c r="DZJ8" s="878"/>
      <c r="DZK8" s="878"/>
      <c r="DZL8" s="878"/>
      <c r="DZM8" s="880"/>
      <c r="DZN8" s="878"/>
      <c r="DZO8" s="878"/>
      <c r="DZP8" s="878"/>
      <c r="DZQ8" s="880"/>
      <c r="DZR8" s="878"/>
      <c r="DZS8" s="878"/>
      <c r="DZT8" s="878"/>
      <c r="DZU8" s="880"/>
      <c r="DZV8" s="878"/>
      <c r="DZW8" s="878"/>
      <c r="DZX8" s="878"/>
      <c r="DZY8" s="880"/>
      <c r="DZZ8" s="878"/>
      <c r="EAA8" s="878"/>
      <c r="EAB8" s="878"/>
      <c r="EAC8" s="880"/>
      <c r="EAD8" s="878"/>
      <c r="EAE8" s="878"/>
      <c r="EAF8" s="878"/>
      <c r="EAG8" s="880"/>
      <c r="EAH8" s="878"/>
      <c r="EAI8" s="878"/>
      <c r="EAJ8" s="878"/>
      <c r="EAK8" s="880"/>
      <c r="EAL8" s="878"/>
      <c r="EAM8" s="878"/>
      <c r="EAN8" s="878"/>
      <c r="EAO8" s="880"/>
      <c r="EAP8" s="878"/>
      <c r="EAQ8" s="878"/>
      <c r="EAR8" s="878"/>
      <c r="EAS8" s="880"/>
      <c r="EAT8" s="878"/>
      <c r="EAU8" s="878"/>
      <c r="EAV8" s="878"/>
      <c r="EAW8" s="880"/>
      <c r="EAX8" s="878"/>
      <c r="EAY8" s="878"/>
      <c r="EAZ8" s="878"/>
      <c r="EBA8" s="880"/>
      <c r="EBB8" s="878"/>
      <c r="EBC8" s="878"/>
      <c r="EBD8" s="878"/>
      <c r="EBE8" s="880"/>
      <c r="EBF8" s="878"/>
      <c r="EBG8" s="878"/>
      <c r="EBH8" s="878"/>
      <c r="EBI8" s="880"/>
      <c r="EBJ8" s="878"/>
      <c r="EBK8" s="878"/>
      <c r="EBL8" s="878"/>
      <c r="EBM8" s="880"/>
      <c r="EBN8" s="878"/>
      <c r="EBO8" s="878"/>
      <c r="EBP8" s="878"/>
      <c r="EBQ8" s="880"/>
      <c r="EBR8" s="878"/>
      <c r="EBS8" s="878"/>
      <c r="EBT8" s="878"/>
      <c r="EBU8" s="880"/>
      <c r="EBV8" s="878"/>
      <c r="EBW8" s="878"/>
      <c r="EBX8" s="878"/>
      <c r="EBY8" s="880"/>
      <c r="EBZ8" s="878"/>
      <c r="ECA8" s="878"/>
      <c r="ECB8" s="878"/>
      <c r="ECC8" s="880"/>
      <c r="ECD8" s="878"/>
      <c r="ECE8" s="878"/>
      <c r="ECF8" s="878"/>
      <c r="ECG8" s="880"/>
      <c r="ECH8" s="878"/>
      <c r="ECI8" s="878"/>
      <c r="ECJ8" s="878"/>
      <c r="ECK8" s="880"/>
      <c r="ECL8" s="878"/>
      <c r="ECM8" s="878"/>
      <c r="ECN8" s="878"/>
      <c r="ECO8" s="880"/>
      <c r="ECP8" s="878"/>
      <c r="ECQ8" s="878"/>
      <c r="ECR8" s="878"/>
      <c r="ECS8" s="880"/>
      <c r="ECT8" s="878"/>
      <c r="ECU8" s="878"/>
      <c r="ECV8" s="878"/>
      <c r="ECW8" s="880"/>
      <c r="ECX8" s="878"/>
      <c r="ECY8" s="878"/>
      <c r="ECZ8" s="878"/>
      <c r="EDA8" s="880"/>
      <c r="EDB8" s="878"/>
      <c r="EDC8" s="878"/>
      <c r="EDD8" s="878"/>
      <c r="EDE8" s="880"/>
      <c r="EDF8" s="878"/>
      <c r="EDG8" s="878"/>
      <c r="EDH8" s="878"/>
      <c r="EDI8" s="880"/>
      <c r="EDJ8" s="878"/>
      <c r="EDK8" s="878"/>
      <c r="EDL8" s="878"/>
      <c r="EDM8" s="880"/>
      <c r="EDN8" s="878"/>
      <c r="EDO8" s="878"/>
      <c r="EDP8" s="878"/>
      <c r="EDQ8" s="880"/>
      <c r="EDR8" s="878"/>
      <c r="EDS8" s="878"/>
      <c r="EDT8" s="878"/>
      <c r="EDU8" s="880"/>
      <c r="EDV8" s="878"/>
      <c r="EDW8" s="878"/>
      <c r="EDX8" s="878"/>
      <c r="EDY8" s="880"/>
      <c r="EDZ8" s="878"/>
      <c r="EEA8" s="878"/>
      <c r="EEB8" s="878"/>
      <c r="EEC8" s="880"/>
      <c r="EED8" s="878"/>
      <c r="EEE8" s="878"/>
      <c r="EEF8" s="878"/>
      <c r="EEG8" s="880"/>
      <c r="EEH8" s="878"/>
      <c r="EEI8" s="878"/>
      <c r="EEJ8" s="878"/>
      <c r="EEK8" s="880"/>
      <c r="EEL8" s="878"/>
      <c r="EEM8" s="878"/>
      <c r="EEN8" s="878"/>
      <c r="EEO8" s="880"/>
      <c r="EEP8" s="878"/>
      <c r="EEQ8" s="878"/>
      <c r="EER8" s="878"/>
      <c r="EES8" s="880"/>
      <c r="EET8" s="878"/>
      <c r="EEU8" s="878"/>
      <c r="EEV8" s="878"/>
      <c r="EEW8" s="880"/>
      <c r="EEX8" s="878"/>
      <c r="EEY8" s="878"/>
      <c r="EEZ8" s="878"/>
      <c r="EFA8" s="880"/>
      <c r="EFB8" s="878"/>
      <c r="EFC8" s="878"/>
      <c r="EFD8" s="878"/>
      <c r="EFE8" s="880"/>
      <c r="EFF8" s="878"/>
      <c r="EFG8" s="878"/>
      <c r="EFH8" s="878"/>
      <c r="EFI8" s="880"/>
      <c r="EFJ8" s="878"/>
      <c r="EFK8" s="878"/>
      <c r="EFL8" s="878"/>
      <c r="EFM8" s="880"/>
      <c r="EFN8" s="878"/>
      <c r="EFO8" s="878"/>
      <c r="EFP8" s="878"/>
      <c r="EFQ8" s="880"/>
      <c r="EFR8" s="878"/>
      <c r="EFS8" s="878"/>
      <c r="EFT8" s="878"/>
      <c r="EFU8" s="880"/>
      <c r="EFV8" s="878"/>
      <c r="EFW8" s="878"/>
      <c r="EFX8" s="878"/>
      <c r="EFY8" s="880"/>
      <c r="EFZ8" s="878"/>
      <c r="EGA8" s="878"/>
      <c r="EGB8" s="878"/>
      <c r="EGC8" s="880"/>
      <c r="EGD8" s="878"/>
      <c r="EGE8" s="878"/>
      <c r="EGF8" s="878"/>
      <c r="EGG8" s="880"/>
      <c r="EGH8" s="878"/>
      <c r="EGI8" s="878"/>
      <c r="EGJ8" s="878"/>
      <c r="EGK8" s="880"/>
      <c r="EGL8" s="878"/>
      <c r="EGM8" s="878"/>
      <c r="EGN8" s="878"/>
      <c r="EGO8" s="880"/>
      <c r="EGP8" s="878"/>
      <c r="EGQ8" s="878"/>
      <c r="EGR8" s="878"/>
      <c r="EGS8" s="880"/>
      <c r="EGT8" s="878"/>
      <c r="EGU8" s="878"/>
      <c r="EGV8" s="878"/>
      <c r="EGW8" s="880"/>
      <c r="EGX8" s="878"/>
      <c r="EGY8" s="878"/>
      <c r="EGZ8" s="878"/>
      <c r="EHA8" s="880"/>
      <c r="EHB8" s="878"/>
      <c r="EHC8" s="878"/>
      <c r="EHD8" s="878"/>
      <c r="EHE8" s="880"/>
      <c r="EHF8" s="878"/>
      <c r="EHG8" s="878"/>
      <c r="EHH8" s="878"/>
      <c r="EHI8" s="880"/>
      <c r="EHJ8" s="878"/>
      <c r="EHK8" s="878"/>
      <c r="EHL8" s="878"/>
      <c r="EHM8" s="880"/>
      <c r="EHN8" s="878"/>
      <c r="EHO8" s="878"/>
      <c r="EHP8" s="878"/>
      <c r="EHQ8" s="880"/>
      <c r="EHR8" s="878"/>
      <c r="EHS8" s="878"/>
      <c r="EHT8" s="878"/>
      <c r="EHU8" s="880"/>
      <c r="EHV8" s="878"/>
      <c r="EHW8" s="878"/>
      <c r="EHX8" s="878"/>
      <c r="EHY8" s="880"/>
      <c r="EHZ8" s="878"/>
      <c r="EIA8" s="878"/>
      <c r="EIB8" s="878"/>
      <c r="EIC8" s="880"/>
      <c r="EID8" s="878"/>
      <c r="EIE8" s="878"/>
      <c r="EIF8" s="878"/>
      <c r="EIG8" s="880"/>
      <c r="EIH8" s="878"/>
      <c r="EII8" s="878"/>
      <c r="EIJ8" s="878"/>
      <c r="EIK8" s="880"/>
      <c r="EIL8" s="878"/>
      <c r="EIM8" s="878"/>
      <c r="EIN8" s="878"/>
      <c r="EIO8" s="880"/>
      <c r="EIP8" s="878"/>
      <c r="EIQ8" s="878"/>
      <c r="EIR8" s="878"/>
      <c r="EIS8" s="880"/>
      <c r="EIT8" s="878"/>
      <c r="EIU8" s="878"/>
      <c r="EIV8" s="878"/>
      <c r="EIW8" s="880"/>
      <c r="EIX8" s="878"/>
      <c r="EIY8" s="878"/>
      <c r="EIZ8" s="878"/>
      <c r="EJA8" s="880"/>
      <c r="EJB8" s="878"/>
      <c r="EJC8" s="878"/>
      <c r="EJD8" s="878"/>
      <c r="EJE8" s="880"/>
      <c r="EJF8" s="878"/>
      <c r="EJG8" s="878"/>
      <c r="EJH8" s="878"/>
      <c r="EJI8" s="880"/>
      <c r="EJJ8" s="878"/>
      <c r="EJK8" s="878"/>
      <c r="EJL8" s="878"/>
      <c r="EJM8" s="880"/>
      <c r="EJN8" s="878"/>
      <c r="EJO8" s="878"/>
      <c r="EJP8" s="878"/>
      <c r="EJQ8" s="880"/>
      <c r="EJR8" s="878"/>
      <c r="EJS8" s="878"/>
      <c r="EJT8" s="878"/>
      <c r="EJU8" s="880"/>
      <c r="EJV8" s="878"/>
      <c r="EJW8" s="878"/>
      <c r="EJX8" s="878"/>
      <c r="EJY8" s="880"/>
      <c r="EJZ8" s="878"/>
      <c r="EKA8" s="878"/>
      <c r="EKB8" s="878"/>
      <c r="EKC8" s="880"/>
      <c r="EKD8" s="878"/>
      <c r="EKE8" s="878"/>
      <c r="EKF8" s="878"/>
      <c r="EKG8" s="880"/>
      <c r="EKH8" s="878"/>
      <c r="EKI8" s="878"/>
      <c r="EKJ8" s="878"/>
      <c r="EKK8" s="880"/>
      <c r="EKL8" s="878"/>
      <c r="EKM8" s="878"/>
      <c r="EKN8" s="878"/>
      <c r="EKO8" s="880"/>
      <c r="EKP8" s="878"/>
      <c r="EKQ8" s="878"/>
      <c r="EKR8" s="878"/>
      <c r="EKS8" s="880"/>
      <c r="EKT8" s="878"/>
      <c r="EKU8" s="878"/>
      <c r="EKV8" s="878"/>
      <c r="EKW8" s="880"/>
      <c r="EKX8" s="878"/>
      <c r="EKY8" s="878"/>
      <c r="EKZ8" s="878"/>
      <c r="ELA8" s="880"/>
      <c r="ELB8" s="878"/>
      <c r="ELC8" s="878"/>
      <c r="ELD8" s="878"/>
      <c r="ELE8" s="880"/>
      <c r="ELF8" s="878"/>
      <c r="ELG8" s="878"/>
      <c r="ELH8" s="878"/>
      <c r="ELI8" s="880"/>
      <c r="ELJ8" s="878"/>
      <c r="ELK8" s="878"/>
      <c r="ELL8" s="878"/>
      <c r="ELM8" s="880"/>
      <c r="ELN8" s="878"/>
      <c r="ELO8" s="878"/>
      <c r="ELP8" s="878"/>
      <c r="ELQ8" s="880"/>
      <c r="ELR8" s="878"/>
      <c r="ELS8" s="878"/>
      <c r="ELT8" s="878"/>
      <c r="ELU8" s="880"/>
      <c r="ELV8" s="878"/>
      <c r="ELW8" s="878"/>
      <c r="ELX8" s="878"/>
      <c r="ELY8" s="880"/>
      <c r="ELZ8" s="878"/>
      <c r="EMA8" s="878"/>
      <c r="EMB8" s="878"/>
      <c r="EMC8" s="880"/>
      <c r="EMD8" s="878"/>
      <c r="EME8" s="878"/>
      <c r="EMF8" s="878"/>
      <c r="EMG8" s="880"/>
      <c r="EMH8" s="878"/>
      <c r="EMI8" s="878"/>
      <c r="EMJ8" s="878"/>
      <c r="EMK8" s="880"/>
      <c r="EML8" s="878"/>
      <c r="EMM8" s="878"/>
      <c r="EMN8" s="878"/>
      <c r="EMO8" s="880"/>
      <c r="EMP8" s="878"/>
      <c r="EMQ8" s="878"/>
      <c r="EMR8" s="878"/>
      <c r="EMS8" s="880"/>
      <c r="EMT8" s="878"/>
      <c r="EMU8" s="878"/>
      <c r="EMV8" s="878"/>
      <c r="EMW8" s="880"/>
      <c r="EMX8" s="878"/>
      <c r="EMY8" s="878"/>
      <c r="EMZ8" s="878"/>
      <c r="ENA8" s="880"/>
      <c r="ENB8" s="878"/>
      <c r="ENC8" s="878"/>
      <c r="END8" s="878"/>
      <c r="ENE8" s="880"/>
      <c r="ENF8" s="878"/>
      <c r="ENG8" s="878"/>
      <c r="ENH8" s="878"/>
      <c r="ENI8" s="880"/>
      <c r="ENJ8" s="878"/>
      <c r="ENK8" s="878"/>
      <c r="ENL8" s="878"/>
      <c r="ENM8" s="880"/>
      <c r="ENN8" s="878"/>
      <c r="ENO8" s="878"/>
      <c r="ENP8" s="878"/>
      <c r="ENQ8" s="880"/>
      <c r="ENR8" s="878"/>
      <c r="ENS8" s="878"/>
      <c r="ENT8" s="878"/>
      <c r="ENU8" s="880"/>
      <c r="ENV8" s="878"/>
      <c r="ENW8" s="878"/>
      <c r="ENX8" s="878"/>
      <c r="ENY8" s="880"/>
      <c r="ENZ8" s="878"/>
      <c r="EOA8" s="878"/>
      <c r="EOB8" s="878"/>
      <c r="EOC8" s="880"/>
      <c r="EOD8" s="878"/>
      <c r="EOE8" s="878"/>
      <c r="EOF8" s="878"/>
      <c r="EOG8" s="880"/>
      <c r="EOH8" s="878"/>
      <c r="EOI8" s="878"/>
      <c r="EOJ8" s="878"/>
      <c r="EOK8" s="880"/>
      <c r="EOL8" s="878"/>
      <c r="EOM8" s="878"/>
      <c r="EON8" s="878"/>
      <c r="EOO8" s="880"/>
      <c r="EOP8" s="878"/>
      <c r="EOQ8" s="878"/>
      <c r="EOR8" s="878"/>
      <c r="EOS8" s="880"/>
      <c r="EOT8" s="878"/>
      <c r="EOU8" s="878"/>
      <c r="EOV8" s="878"/>
      <c r="EOW8" s="880"/>
      <c r="EOX8" s="878"/>
      <c r="EOY8" s="878"/>
      <c r="EOZ8" s="878"/>
      <c r="EPA8" s="880"/>
      <c r="EPB8" s="878"/>
      <c r="EPC8" s="878"/>
      <c r="EPD8" s="878"/>
      <c r="EPE8" s="880"/>
      <c r="EPF8" s="878"/>
      <c r="EPG8" s="878"/>
      <c r="EPH8" s="878"/>
      <c r="EPI8" s="880"/>
      <c r="EPJ8" s="878"/>
      <c r="EPK8" s="878"/>
      <c r="EPL8" s="878"/>
      <c r="EPM8" s="880"/>
      <c r="EPN8" s="878"/>
      <c r="EPO8" s="878"/>
      <c r="EPP8" s="878"/>
      <c r="EPQ8" s="880"/>
      <c r="EPR8" s="878"/>
      <c r="EPS8" s="878"/>
      <c r="EPT8" s="878"/>
      <c r="EPU8" s="880"/>
      <c r="EPV8" s="878"/>
      <c r="EPW8" s="878"/>
      <c r="EPX8" s="878"/>
      <c r="EPY8" s="880"/>
      <c r="EPZ8" s="878"/>
      <c r="EQA8" s="878"/>
      <c r="EQB8" s="878"/>
      <c r="EQC8" s="880"/>
      <c r="EQD8" s="878"/>
      <c r="EQE8" s="878"/>
      <c r="EQF8" s="878"/>
      <c r="EQG8" s="880"/>
      <c r="EQH8" s="878"/>
      <c r="EQI8" s="878"/>
      <c r="EQJ8" s="878"/>
      <c r="EQK8" s="880"/>
      <c r="EQL8" s="878"/>
      <c r="EQM8" s="878"/>
      <c r="EQN8" s="878"/>
      <c r="EQO8" s="880"/>
      <c r="EQP8" s="878"/>
      <c r="EQQ8" s="878"/>
      <c r="EQR8" s="878"/>
      <c r="EQS8" s="880"/>
      <c r="EQT8" s="878"/>
      <c r="EQU8" s="878"/>
      <c r="EQV8" s="878"/>
      <c r="EQW8" s="880"/>
      <c r="EQX8" s="878"/>
      <c r="EQY8" s="878"/>
      <c r="EQZ8" s="878"/>
      <c r="ERA8" s="880"/>
      <c r="ERB8" s="878"/>
      <c r="ERC8" s="878"/>
      <c r="ERD8" s="878"/>
      <c r="ERE8" s="880"/>
      <c r="ERF8" s="878"/>
      <c r="ERG8" s="878"/>
      <c r="ERH8" s="878"/>
      <c r="ERI8" s="880"/>
      <c r="ERJ8" s="878"/>
      <c r="ERK8" s="878"/>
      <c r="ERL8" s="878"/>
      <c r="ERM8" s="880"/>
      <c r="ERN8" s="878"/>
      <c r="ERO8" s="878"/>
      <c r="ERP8" s="878"/>
      <c r="ERQ8" s="880"/>
      <c r="ERR8" s="878"/>
      <c r="ERS8" s="878"/>
      <c r="ERT8" s="878"/>
      <c r="ERU8" s="880"/>
      <c r="ERV8" s="878"/>
      <c r="ERW8" s="878"/>
      <c r="ERX8" s="878"/>
      <c r="ERY8" s="880"/>
      <c r="ERZ8" s="878"/>
      <c r="ESA8" s="878"/>
      <c r="ESB8" s="878"/>
      <c r="ESC8" s="880"/>
      <c r="ESD8" s="878"/>
      <c r="ESE8" s="878"/>
      <c r="ESF8" s="878"/>
      <c r="ESG8" s="880"/>
      <c r="ESH8" s="878"/>
      <c r="ESI8" s="878"/>
      <c r="ESJ8" s="878"/>
      <c r="ESK8" s="880"/>
      <c r="ESL8" s="878"/>
      <c r="ESM8" s="878"/>
      <c r="ESN8" s="878"/>
      <c r="ESO8" s="880"/>
      <c r="ESP8" s="878"/>
      <c r="ESQ8" s="878"/>
      <c r="ESR8" s="878"/>
      <c r="ESS8" s="880"/>
      <c r="EST8" s="878"/>
      <c r="ESU8" s="878"/>
      <c r="ESV8" s="878"/>
      <c r="ESW8" s="880"/>
      <c r="ESX8" s="878"/>
      <c r="ESY8" s="878"/>
      <c r="ESZ8" s="878"/>
      <c r="ETA8" s="880"/>
      <c r="ETB8" s="878"/>
      <c r="ETC8" s="878"/>
      <c r="ETD8" s="878"/>
      <c r="ETE8" s="880"/>
      <c r="ETF8" s="878"/>
      <c r="ETG8" s="878"/>
      <c r="ETH8" s="878"/>
      <c r="ETI8" s="880"/>
      <c r="ETJ8" s="878"/>
      <c r="ETK8" s="878"/>
      <c r="ETL8" s="878"/>
      <c r="ETM8" s="880"/>
      <c r="ETN8" s="878"/>
      <c r="ETO8" s="878"/>
      <c r="ETP8" s="878"/>
      <c r="ETQ8" s="880"/>
      <c r="ETR8" s="878"/>
      <c r="ETS8" s="878"/>
      <c r="ETT8" s="878"/>
      <c r="ETU8" s="880"/>
      <c r="ETV8" s="878"/>
      <c r="ETW8" s="878"/>
      <c r="ETX8" s="878"/>
      <c r="ETY8" s="880"/>
      <c r="ETZ8" s="878"/>
      <c r="EUA8" s="878"/>
      <c r="EUB8" s="878"/>
      <c r="EUC8" s="880"/>
      <c r="EUD8" s="878"/>
      <c r="EUE8" s="878"/>
      <c r="EUF8" s="878"/>
      <c r="EUG8" s="880"/>
      <c r="EUH8" s="878"/>
      <c r="EUI8" s="878"/>
      <c r="EUJ8" s="878"/>
      <c r="EUK8" s="880"/>
      <c r="EUL8" s="878"/>
      <c r="EUM8" s="878"/>
      <c r="EUN8" s="878"/>
      <c r="EUO8" s="880"/>
      <c r="EUP8" s="878"/>
      <c r="EUQ8" s="878"/>
      <c r="EUR8" s="878"/>
      <c r="EUS8" s="880"/>
      <c r="EUT8" s="878"/>
      <c r="EUU8" s="878"/>
      <c r="EUV8" s="878"/>
      <c r="EUW8" s="880"/>
      <c r="EUX8" s="878"/>
      <c r="EUY8" s="878"/>
      <c r="EUZ8" s="878"/>
      <c r="EVA8" s="880"/>
      <c r="EVB8" s="878"/>
      <c r="EVC8" s="878"/>
      <c r="EVD8" s="878"/>
      <c r="EVE8" s="880"/>
      <c r="EVF8" s="878"/>
      <c r="EVG8" s="878"/>
      <c r="EVH8" s="878"/>
      <c r="EVI8" s="880"/>
      <c r="EVJ8" s="878"/>
      <c r="EVK8" s="878"/>
      <c r="EVL8" s="878"/>
      <c r="EVM8" s="880"/>
      <c r="EVN8" s="878"/>
      <c r="EVO8" s="878"/>
      <c r="EVP8" s="878"/>
      <c r="EVQ8" s="880"/>
      <c r="EVR8" s="878"/>
      <c r="EVS8" s="878"/>
      <c r="EVT8" s="878"/>
      <c r="EVU8" s="880"/>
      <c r="EVV8" s="878"/>
      <c r="EVW8" s="878"/>
      <c r="EVX8" s="878"/>
      <c r="EVY8" s="880"/>
      <c r="EVZ8" s="878"/>
      <c r="EWA8" s="878"/>
      <c r="EWB8" s="878"/>
      <c r="EWC8" s="880"/>
      <c r="EWD8" s="878"/>
      <c r="EWE8" s="878"/>
      <c r="EWF8" s="878"/>
      <c r="EWG8" s="880"/>
      <c r="EWH8" s="878"/>
      <c r="EWI8" s="878"/>
      <c r="EWJ8" s="878"/>
      <c r="EWK8" s="880"/>
      <c r="EWL8" s="878"/>
      <c r="EWM8" s="878"/>
      <c r="EWN8" s="878"/>
      <c r="EWO8" s="880"/>
      <c r="EWP8" s="878"/>
      <c r="EWQ8" s="878"/>
      <c r="EWR8" s="878"/>
      <c r="EWS8" s="880"/>
      <c r="EWT8" s="878"/>
      <c r="EWU8" s="878"/>
      <c r="EWV8" s="878"/>
      <c r="EWW8" s="880"/>
      <c r="EWX8" s="878"/>
      <c r="EWY8" s="878"/>
      <c r="EWZ8" s="878"/>
      <c r="EXA8" s="880"/>
      <c r="EXB8" s="878"/>
      <c r="EXC8" s="878"/>
      <c r="EXD8" s="878"/>
      <c r="EXE8" s="880"/>
      <c r="EXF8" s="878"/>
      <c r="EXG8" s="878"/>
      <c r="EXH8" s="878"/>
      <c r="EXI8" s="880"/>
      <c r="EXJ8" s="878"/>
      <c r="EXK8" s="878"/>
      <c r="EXL8" s="878"/>
      <c r="EXM8" s="880"/>
      <c r="EXN8" s="878"/>
      <c r="EXO8" s="878"/>
      <c r="EXP8" s="878"/>
      <c r="EXQ8" s="880"/>
      <c r="EXR8" s="878"/>
      <c r="EXS8" s="878"/>
      <c r="EXT8" s="878"/>
      <c r="EXU8" s="880"/>
      <c r="EXV8" s="878"/>
      <c r="EXW8" s="878"/>
      <c r="EXX8" s="878"/>
      <c r="EXY8" s="880"/>
      <c r="EXZ8" s="878"/>
      <c r="EYA8" s="878"/>
      <c r="EYB8" s="878"/>
      <c r="EYC8" s="880"/>
      <c r="EYD8" s="878"/>
      <c r="EYE8" s="878"/>
      <c r="EYF8" s="878"/>
      <c r="EYG8" s="880"/>
      <c r="EYH8" s="878"/>
      <c r="EYI8" s="878"/>
      <c r="EYJ8" s="878"/>
      <c r="EYK8" s="880"/>
      <c r="EYL8" s="878"/>
      <c r="EYM8" s="878"/>
      <c r="EYN8" s="878"/>
      <c r="EYO8" s="880"/>
      <c r="EYP8" s="878"/>
      <c r="EYQ8" s="878"/>
      <c r="EYR8" s="878"/>
      <c r="EYS8" s="880"/>
      <c r="EYT8" s="878"/>
      <c r="EYU8" s="878"/>
      <c r="EYV8" s="878"/>
      <c r="EYW8" s="880"/>
      <c r="EYX8" s="878"/>
      <c r="EYY8" s="878"/>
      <c r="EYZ8" s="878"/>
      <c r="EZA8" s="880"/>
      <c r="EZB8" s="878"/>
      <c r="EZC8" s="878"/>
      <c r="EZD8" s="878"/>
      <c r="EZE8" s="880"/>
      <c r="EZF8" s="878"/>
      <c r="EZG8" s="878"/>
      <c r="EZH8" s="878"/>
      <c r="EZI8" s="880"/>
      <c r="EZJ8" s="878"/>
      <c r="EZK8" s="878"/>
      <c r="EZL8" s="878"/>
      <c r="EZM8" s="880"/>
      <c r="EZN8" s="878"/>
      <c r="EZO8" s="878"/>
      <c r="EZP8" s="878"/>
      <c r="EZQ8" s="880"/>
      <c r="EZR8" s="878"/>
      <c r="EZS8" s="878"/>
      <c r="EZT8" s="878"/>
      <c r="EZU8" s="880"/>
      <c r="EZV8" s="878"/>
      <c r="EZW8" s="878"/>
      <c r="EZX8" s="878"/>
      <c r="EZY8" s="880"/>
      <c r="EZZ8" s="878"/>
      <c r="FAA8" s="878"/>
      <c r="FAB8" s="878"/>
      <c r="FAC8" s="880"/>
      <c r="FAD8" s="878"/>
      <c r="FAE8" s="878"/>
      <c r="FAF8" s="878"/>
      <c r="FAG8" s="880"/>
      <c r="FAH8" s="878"/>
      <c r="FAI8" s="878"/>
      <c r="FAJ8" s="878"/>
      <c r="FAK8" s="880"/>
      <c r="FAL8" s="878"/>
      <c r="FAM8" s="878"/>
      <c r="FAN8" s="878"/>
      <c r="FAO8" s="880"/>
      <c r="FAP8" s="878"/>
      <c r="FAQ8" s="878"/>
      <c r="FAR8" s="878"/>
      <c r="FAS8" s="880"/>
      <c r="FAT8" s="878"/>
      <c r="FAU8" s="878"/>
      <c r="FAV8" s="878"/>
      <c r="FAW8" s="880"/>
      <c r="FAX8" s="878"/>
      <c r="FAY8" s="878"/>
      <c r="FAZ8" s="878"/>
      <c r="FBA8" s="880"/>
      <c r="FBB8" s="878"/>
      <c r="FBC8" s="878"/>
      <c r="FBD8" s="878"/>
      <c r="FBE8" s="880"/>
      <c r="FBF8" s="878"/>
      <c r="FBG8" s="878"/>
      <c r="FBH8" s="878"/>
      <c r="FBI8" s="880"/>
      <c r="FBJ8" s="878"/>
      <c r="FBK8" s="878"/>
      <c r="FBL8" s="878"/>
      <c r="FBM8" s="880"/>
      <c r="FBN8" s="878"/>
      <c r="FBO8" s="878"/>
      <c r="FBP8" s="878"/>
      <c r="FBQ8" s="880"/>
      <c r="FBR8" s="878"/>
      <c r="FBS8" s="878"/>
      <c r="FBT8" s="878"/>
      <c r="FBU8" s="880"/>
      <c r="FBV8" s="878"/>
      <c r="FBW8" s="878"/>
      <c r="FBX8" s="878"/>
      <c r="FBY8" s="880"/>
      <c r="FBZ8" s="878"/>
      <c r="FCA8" s="878"/>
      <c r="FCB8" s="878"/>
      <c r="FCC8" s="880"/>
      <c r="FCD8" s="878"/>
      <c r="FCE8" s="878"/>
      <c r="FCF8" s="878"/>
      <c r="FCG8" s="880"/>
      <c r="FCH8" s="878"/>
      <c r="FCI8" s="878"/>
      <c r="FCJ8" s="878"/>
      <c r="FCK8" s="880"/>
      <c r="FCL8" s="878"/>
      <c r="FCM8" s="878"/>
      <c r="FCN8" s="878"/>
      <c r="FCO8" s="880"/>
      <c r="FCP8" s="878"/>
      <c r="FCQ8" s="878"/>
      <c r="FCR8" s="878"/>
      <c r="FCS8" s="880"/>
      <c r="FCT8" s="878"/>
      <c r="FCU8" s="878"/>
      <c r="FCV8" s="878"/>
      <c r="FCW8" s="880"/>
      <c r="FCX8" s="878"/>
      <c r="FCY8" s="878"/>
      <c r="FCZ8" s="878"/>
      <c r="FDA8" s="880"/>
      <c r="FDB8" s="878"/>
      <c r="FDC8" s="878"/>
      <c r="FDD8" s="878"/>
      <c r="FDE8" s="880"/>
      <c r="FDF8" s="878"/>
      <c r="FDG8" s="878"/>
      <c r="FDH8" s="878"/>
      <c r="FDI8" s="880"/>
      <c r="FDJ8" s="878"/>
      <c r="FDK8" s="878"/>
      <c r="FDL8" s="878"/>
      <c r="FDM8" s="880"/>
      <c r="FDN8" s="878"/>
      <c r="FDO8" s="878"/>
      <c r="FDP8" s="878"/>
      <c r="FDQ8" s="880"/>
      <c r="FDR8" s="878"/>
      <c r="FDS8" s="878"/>
      <c r="FDT8" s="878"/>
      <c r="FDU8" s="880"/>
      <c r="FDV8" s="878"/>
      <c r="FDW8" s="878"/>
      <c r="FDX8" s="878"/>
      <c r="FDY8" s="880"/>
      <c r="FDZ8" s="878"/>
      <c r="FEA8" s="878"/>
      <c r="FEB8" s="878"/>
      <c r="FEC8" s="880"/>
      <c r="FED8" s="878"/>
      <c r="FEE8" s="878"/>
      <c r="FEF8" s="878"/>
      <c r="FEG8" s="880"/>
      <c r="FEH8" s="878"/>
      <c r="FEI8" s="878"/>
      <c r="FEJ8" s="878"/>
      <c r="FEK8" s="880"/>
      <c r="FEL8" s="878"/>
      <c r="FEM8" s="878"/>
      <c r="FEN8" s="878"/>
      <c r="FEO8" s="880"/>
      <c r="FEP8" s="878"/>
      <c r="FEQ8" s="878"/>
      <c r="FER8" s="878"/>
      <c r="FES8" s="880"/>
      <c r="FET8" s="878"/>
      <c r="FEU8" s="878"/>
      <c r="FEV8" s="878"/>
      <c r="FEW8" s="880"/>
      <c r="FEX8" s="878"/>
      <c r="FEY8" s="878"/>
      <c r="FEZ8" s="878"/>
      <c r="FFA8" s="880"/>
      <c r="FFB8" s="878"/>
      <c r="FFC8" s="878"/>
      <c r="FFD8" s="878"/>
      <c r="FFE8" s="880"/>
      <c r="FFF8" s="878"/>
      <c r="FFG8" s="878"/>
      <c r="FFH8" s="878"/>
      <c r="FFI8" s="880"/>
      <c r="FFJ8" s="878"/>
      <c r="FFK8" s="878"/>
      <c r="FFL8" s="878"/>
      <c r="FFM8" s="880"/>
      <c r="FFN8" s="878"/>
      <c r="FFO8" s="878"/>
      <c r="FFP8" s="878"/>
      <c r="FFQ8" s="880"/>
      <c r="FFR8" s="878"/>
      <c r="FFS8" s="878"/>
      <c r="FFT8" s="878"/>
      <c r="FFU8" s="880"/>
      <c r="FFV8" s="878"/>
      <c r="FFW8" s="878"/>
      <c r="FFX8" s="878"/>
      <c r="FFY8" s="880"/>
      <c r="FFZ8" s="878"/>
      <c r="FGA8" s="878"/>
      <c r="FGB8" s="878"/>
      <c r="FGC8" s="880"/>
      <c r="FGD8" s="878"/>
      <c r="FGE8" s="878"/>
      <c r="FGF8" s="878"/>
      <c r="FGG8" s="880"/>
      <c r="FGH8" s="878"/>
      <c r="FGI8" s="878"/>
      <c r="FGJ8" s="878"/>
      <c r="FGK8" s="880"/>
      <c r="FGL8" s="878"/>
      <c r="FGM8" s="878"/>
      <c r="FGN8" s="878"/>
      <c r="FGO8" s="880"/>
      <c r="FGP8" s="878"/>
      <c r="FGQ8" s="878"/>
      <c r="FGR8" s="878"/>
      <c r="FGS8" s="880"/>
      <c r="FGT8" s="878"/>
      <c r="FGU8" s="878"/>
      <c r="FGV8" s="878"/>
      <c r="FGW8" s="880"/>
      <c r="FGX8" s="878"/>
      <c r="FGY8" s="878"/>
      <c r="FGZ8" s="878"/>
      <c r="FHA8" s="880"/>
      <c r="FHB8" s="878"/>
      <c r="FHC8" s="878"/>
      <c r="FHD8" s="878"/>
      <c r="FHE8" s="880"/>
      <c r="FHF8" s="878"/>
      <c r="FHG8" s="878"/>
      <c r="FHH8" s="878"/>
      <c r="FHI8" s="880"/>
      <c r="FHJ8" s="878"/>
      <c r="FHK8" s="878"/>
      <c r="FHL8" s="878"/>
      <c r="FHM8" s="880"/>
      <c r="FHN8" s="878"/>
      <c r="FHO8" s="878"/>
      <c r="FHP8" s="878"/>
      <c r="FHQ8" s="880"/>
      <c r="FHR8" s="878"/>
      <c r="FHS8" s="878"/>
      <c r="FHT8" s="878"/>
      <c r="FHU8" s="880"/>
      <c r="FHV8" s="878"/>
      <c r="FHW8" s="878"/>
      <c r="FHX8" s="878"/>
      <c r="FHY8" s="880"/>
      <c r="FHZ8" s="878"/>
      <c r="FIA8" s="878"/>
      <c r="FIB8" s="878"/>
      <c r="FIC8" s="880"/>
      <c r="FID8" s="878"/>
      <c r="FIE8" s="878"/>
      <c r="FIF8" s="878"/>
      <c r="FIG8" s="880"/>
      <c r="FIH8" s="878"/>
      <c r="FII8" s="878"/>
      <c r="FIJ8" s="878"/>
      <c r="FIK8" s="880"/>
      <c r="FIL8" s="878"/>
      <c r="FIM8" s="878"/>
      <c r="FIN8" s="878"/>
      <c r="FIO8" s="880"/>
      <c r="FIP8" s="878"/>
      <c r="FIQ8" s="878"/>
      <c r="FIR8" s="878"/>
      <c r="FIS8" s="880"/>
      <c r="FIT8" s="878"/>
      <c r="FIU8" s="878"/>
      <c r="FIV8" s="878"/>
      <c r="FIW8" s="880"/>
      <c r="FIX8" s="878"/>
      <c r="FIY8" s="878"/>
      <c r="FIZ8" s="878"/>
      <c r="FJA8" s="880"/>
      <c r="FJB8" s="878"/>
      <c r="FJC8" s="878"/>
      <c r="FJD8" s="878"/>
      <c r="FJE8" s="880"/>
      <c r="FJF8" s="878"/>
      <c r="FJG8" s="878"/>
      <c r="FJH8" s="878"/>
      <c r="FJI8" s="880"/>
      <c r="FJJ8" s="878"/>
      <c r="FJK8" s="878"/>
      <c r="FJL8" s="878"/>
      <c r="FJM8" s="880"/>
      <c r="FJN8" s="878"/>
      <c r="FJO8" s="878"/>
      <c r="FJP8" s="878"/>
      <c r="FJQ8" s="880"/>
      <c r="FJR8" s="878"/>
      <c r="FJS8" s="878"/>
      <c r="FJT8" s="878"/>
      <c r="FJU8" s="880"/>
      <c r="FJV8" s="878"/>
      <c r="FJW8" s="878"/>
      <c r="FJX8" s="878"/>
      <c r="FJY8" s="880"/>
      <c r="FJZ8" s="878"/>
      <c r="FKA8" s="878"/>
      <c r="FKB8" s="878"/>
      <c r="FKC8" s="880"/>
      <c r="FKD8" s="878"/>
      <c r="FKE8" s="878"/>
      <c r="FKF8" s="878"/>
      <c r="FKG8" s="880"/>
      <c r="FKH8" s="878"/>
      <c r="FKI8" s="878"/>
      <c r="FKJ8" s="878"/>
      <c r="FKK8" s="880"/>
      <c r="FKL8" s="878"/>
      <c r="FKM8" s="878"/>
      <c r="FKN8" s="878"/>
      <c r="FKO8" s="880"/>
      <c r="FKP8" s="878"/>
      <c r="FKQ8" s="878"/>
      <c r="FKR8" s="878"/>
      <c r="FKS8" s="880"/>
      <c r="FKT8" s="878"/>
      <c r="FKU8" s="878"/>
      <c r="FKV8" s="878"/>
      <c r="FKW8" s="880"/>
      <c r="FKX8" s="878"/>
      <c r="FKY8" s="878"/>
      <c r="FKZ8" s="878"/>
      <c r="FLA8" s="880"/>
      <c r="FLB8" s="878"/>
      <c r="FLC8" s="878"/>
      <c r="FLD8" s="878"/>
      <c r="FLE8" s="880"/>
      <c r="FLF8" s="878"/>
      <c r="FLG8" s="878"/>
      <c r="FLH8" s="878"/>
      <c r="FLI8" s="880"/>
      <c r="FLJ8" s="878"/>
      <c r="FLK8" s="878"/>
      <c r="FLL8" s="878"/>
      <c r="FLM8" s="880"/>
      <c r="FLN8" s="878"/>
      <c r="FLO8" s="878"/>
      <c r="FLP8" s="878"/>
      <c r="FLQ8" s="880"/>
      <c r="FLR8" s="878"/>
      <c r="FLS8" s="878"/>
      <c r="FLT8" s="878"/>
      <c r="FLU8" s="880"/>
      <c r="FLV8" s="878"/>
      <c r="FLW8" s="878"/>
      <c r="FLX8" s="878"/>
      <c r="FLY8" s="880"/>
      <c r="FLZ8" s="878"/>
      <c r="FMA8" s="878"/>
      <c r="FMB8" s="878"/>
      <c r="FMC8" s="880"/>
      <c r="FMD8" s="878"/>
      <c r="FME8" s="878"/>
      <c r="FMF8" s="878"/>
      <c r="FMG8" s="880"/>
      <c r="FMH8" s="878"/>
      <c r="FMI8" s="878"/>
      <c r="FMJ8" s="878"/>
      <c r="FMK8" s="880"/>
      <c r="FML8" s="878"/>
      <c r="FMM8" s="878"/>
      <c r="FMN8" s="878"/>
      <c r="FMO8" s="880"/>
      <c r="FMP8" s="878"/>
      <c r="FMQ8" s="878"/>
      <c r="FMR8" s="878"/>
      <c r="FMS8" s="880"/>
      <c r="FMT8" s="878"/>
      <c r="FMU8" s="878"/>
      <c r="FMV8" s="878"/>
      <c r="FMW8" s="880"/>
      <c r="FMX8" s="878"/>
      <c r="FMY8" s="878"/>
      <c r="FMZ8" s="878"/>
      <c r="FNA8" s="880"/>
      <c r="FNB8" s="878"/>
      <c r="FNC8" s="878"/>
      <c r="FND8" s="878"/>
      <c r="FNE8" s="880"/>
      <c r="FNF8" s="878"/>
      <c r="FNG8" s="878"/>
      <c r="FNH8" s="878"/>
      <c r="FNI8" s="880"/>
      <c r="FNJ8" s="878"/>
      <c r="FNK8" s="878"/>
      <c r="FNL8" s="878"/>
      <c r="FNM8" s="880"/>
      <c r="FNN8" s="878"/>
      <c r="FNO8" s="878"/>
      <c r="FNP8" s="878"/>
      <c r="FNQ8" s="880"/>
      <c r="FNR8" s="878"/>
      <c r="FNS8" s="878"/>
      <c r="FNT8" s="878"/>
      <c r="FNU8" s="880"/>
      <c r="FNV8" s="878"/>
      <c r="FNW8" s="878"/>
      <c r="FNX8" s="878"/>
      <c r="FNY8" s="880"/>
      <c r="FNZ8" s="878"/>
      <c r="FOA8" s="878"/>
      <c r="FOB8" s="878"/>
      <c r="FOC8" s="880"/>
      <c r="FOD8" s="878"/>
      <c r="FOE8" s="878"/>
      <c r="FOF8" s="878"/>
      <c r="FOG8" s="880"/>
      <c r="FOH8" s="878"/>
      <c r="FOI8" s="878"/>
      <c r="FOJ8" s="878"/>
      <c r="FOK8" s="880"/>
      <c r="FOL8" s="878"/>
      <c r="FOM8" s="878"/>
      <c r="FON8" s="878"/>
      <c r="FOO8" s="880"/>
      <c r="FOP8" s="878"/>
      <c r="FOQ8" s="878"/>
      <c r="FOR8" s="878"/>
      <c r="FOS8" s="880"/>
      <c r="FOT8" s="878"/>
      <c r="FOU8" s="878"/>
      <c r="FOV8" s="878"/>
      <c r="FOW8" s="880"/>
      <c r="FOX8" s="878"/>
      <c r="FOY8" s="878"/>
      <c r="FOZ8" s="878"/>
      <c r="FPA8" s="880"/>
      <c r="FPB8" s="878"/>
      <c r="FPC8" s="878"/>
      <c r="FPD8" s="878"/>
      <c r="FPE8" s="880"/>
      <c r="FPF8" s="878"/>
      <c r="FPG8" s="878"/>
      <c r="FPH8" s="878"/>
      <c r="FPI8" s="880"/>
      <c r="FPJ8" s="878"/>
      <c r="FPK8" s="878"/>
      <c r="FPL8" s="878"/>
      <c r="FPM8" s="880"/>
      <c r="FPN8" s="878"/>
      <c r="FPO8" s="878"/>
      <c r="FPP8" s="878"/>
      <c r="FPQ8" s="880"/>
      <c r="FPR8" s="878"/>
      <c r="FPS8" s="878"/>
      <c r="FPT8" s="878"/>
      <c r="FPU8" s="880"/>
      <c r="FPV8" s="878"/>
      <c r="FPW8" s="878"/>
      <c r="FPX8" s="878"/>
      <c r="FPY8" s="880"/>
      <c r="FPZ8" s="878"/>
      <c r="FQA8" s="878"/>
      <c r="FQB8" s="878"/>
      <c r="FQC8" s="880"/>
      <c r="FQD8" s="878"/>
      <c r="FQE8" s="878"/>
      <c r="FQF8" s="878"/>
      <c r="FQG8" s="880"/>
      <c r="FQH8" s="878"/>
      <c r="FQI8" s="878"/>
      <c r="FQJ8" s="878"/>
      <c r="FQK8" s="880"/>
      <c r="FQL8" s="878"/>
      <c r="FQM8" s="878"/>
      <c r="FQN8" s="878"/>
      <c r="FQO8" s="880"/>
      <c r="FQP8" s="878"/>
      <c r="FQQ8" s="878"/>
      <c r="FQR8" s="878"/>
      <c r="FQS8" s="880"/>
      <c r="FQT8" s="878"/>
      <c r="FQU8" s="878"/>
      <c r="FQV8" s="878"/>
      <c r="FQW8" s="880"/>
      <c r="FQX8" s="878"/>
      <c r="FQY8" s="878"/>
      <c r="FQZ8" s="878"/>
      <c r="FRA8" s="880"/>
      <c r="FRB8" s="878"/>
      <c r="FRC8" s="878"/>
      <c r="FRD8" s="878"/>
      <c r="FRE8" s="880"/>
      <c r="FRF8" s="878"/>
      <c r="FRG8" s="878"/>
      <c r="FRH8" s="878"/>
      <c r="FRI8" s="880"/>
      <c r="FRJ8" s="878"/>
      <c r="FRK8" s="878"/>
      <c r="FRL8" s="878"/>
      <c r="FRM8" s="880"/>
      <c r="FRN8" s="878"/>
      <c r="FRO8" s="878"/>
      <c r="FRP8" s="878"/>
      <c r="FRQ8" s="880"/>
      <c r="FRR8" s="878"/>
      <c r="FRS8" s="878"/>
      <c r="FRT8" s="878"/>
      <c r="FRU8" s="880"/>
      <c r="FRV8" s="878"/>
      <c r="FRW8" s="878"/>
      <c r="FRX8" s="878"/>
      <c r="FRY8" s="880"/>
      <c r="FRZ8" s="878"/>
      <c r="FSA8" s="878"/>
      <c r="FSB8" s="878"/>
      <c r="FSC8" s="880"/>
      <c r="FSD8" s="878"/>
      <c r="FSE8" s="878"/>
      <c r="FSF8" s="878"/>
      <c r="FSG8" s="880"/>
      <c r="FSH8" s="878"/>
      <c r="FSI8" s="878"/>
      <c r="FSJ8" s="878"/>
      <c r="FSK8" s="880"/>
      <c r="FSL8" s="878"/>
      <c r="FSM8" s="878"/>
      <c r="FSN8" s="878"/>
      <c r="FSO8" s="880"/>
      <c r="FSP8" s="878"/>
      <c r="FSQ8" s="878"/>
      <c r="FSR8" s="878"/>
      <c r="FSS8" s="880"/>
      <c r="FST8" s="878"/>
      <c r="FSU8" s="878"/>
      <c r="FSV8" s="878"/>
      <c r="FSW8" s="880"/>
      <c r="FSX8" s="878"/>
      <c r="FSY8" s="878"/>
      <c r="FSZ8" s="878"/>
      <c r="FTA8" s="880"/>
      <c r="FTB8" s="878"/>
      <c r="FTC8" s="878"/>
      <c r="FTD8" s="878"/>
      <c r="FTE8" s="880"/>
      <c r="FTF8" s="878"/>
      <c r="FTG8" s="878"/>
      <c r="FTH8" s="878"/>
      <c r="FTI8" s="880"/>
      <c r="FTJ8" s="878"/>
      <c r="FTK8" s="878"/>
      <c r="FTL8" s="878"/>
      <c r="FTM8" s="880"/>
      <c r="FTN8" s="878"/>
      <c r="FTO8" s="878"/>
      <c r="FTP8" s="878"/>
      <c r="FTQ8" s="880"/>
      <c r="FTR8" s="878"/>
      <c r="FTS8" s="878"/>
      <c r="FTT8" s="878"/>
      <c r="FTU8" s="880"/>
      <c r="FTV8" s="878"/>
      <c r="FTW8" s="878"/>
      <c r="FTX8" s="878"/>
      <c r="FTY8" s="880"/>
      <c r="FTZ8" s="878"/>
      <c r="FUA8" s="878"/>
      <c r="FUB8" s="878"/>
      <c r="FUC8" s="880"/>
      <c r="FUD8" s="878"/>
      <c r="FUE8" s="878"/>
      <c r="FUF8" s="878"/>
      <c r="FUG8" s="880"/>
      <c r="FUH8" s="878"/>
      <c r="FUI8" s="878"/>
      <c r="FUJ8" s="878"/>
      <c r="FUK8" s="880"/>
      <c r="FUL8" s="878"/>
      <c r="FUM8" s="878"/>
      <c r="FUN8" s="878"/>
      <c r="FUO8" s="880"/>
      <c r="FUP8" s="878"/>
      <c r="FUQ8" s="878"/>
      <c r="FUR8" s="878"/>
      <c r="FUS8" s="880"/>
      <c r="FUT8" s="878"/>
      <c r="FUU8" s="878"/>
      <c r="FUV8" s="878"/>
      <c r="FUW8" s="880"/>
      <c r="FUX8" s="878"/>
      <c r="FUY8" s="878"/>
      <c r="FUZ8" s="878"/>
      <c r="FVA8" s="880"/>
      <c r="FVB8" s="878"/>
      <c r="FVC8" s="878"/>
      <c r="FVD8" s="878"/>
      <c r="FVE8" s="880"/>
      <c r="FVF8" s="878"/>
      <c r="FVG8" s="878"/>
      <c r="FVH8" s="878"/>
      <c r="FVI8" s="880"/>
      <c r="FVJ8" s="878"/>
      <c r="FVK8" s="878"/>
      <c r="FVL8" s="878"/>
      <c r="FVM8" s="880"/>
      <c r="FVN8" s="878"/>
      <c r="FVO8" s="878"/>
      <c r="FVP8" s="878"/>
      <c r="FVQ8" s="880"/>
      <c r="FVR8" s="878"/>
      <c r="FVS8" s="878"/>
      <c r="FVT8" s="878"/>
      <c r="FVU8" s="880"/>
      <c r="FVV8" s="878"/>
      <c r="FVW8" s="878"/>
      <c r="FVX8" s="878"/>
      <c r="FVY8" s="880"/>
      <c r="FVZ8" s="878"/>
      <c r="FWA8" s="878"/>
      <c r="FWB8" s="878"/>
      <c r="FWC8" s="880"/>
      <c r="FWD8" s="878"/>
      <c r="FWE8" s="878"/>
      <c r="FWF8" s="878"/>
      <c r="FWG8" s="880"/>
      <c r="FWH8" s="878"/>
      <c r="FWI8" s="878"/>
      <c r="FWJ8" s="878"/>
      <c r="FWK8" s="880"/>
      <c r="FWL8" s="878"/>
      <c r="FWM8" s="878"/>
      <c r="FWN8" s="878"/>
      <c r="FWO8" s="880"/>
      <c r="FWP8" s="878"/>
      <c r="FWQ8" s="878"/>
      <c r="FWR8" s="878"/>
      <c r="FWS8" s="880"/>
      <c r="FWT8" s="878"/>
      <c r="FWU8" s="878"/>
      <c r="FWV8" s="878"/>
      <c r="FWW8" s="880"/>
      <c r="FWX8" s="878"/>
      <c r="FWY8" s="878"/>
      <c r="FWZ8" s="878"/>
      <c r="FXA8" s="880"/>
      <c r="FXB8" s="878"/>
      <c r="FXC8" s="878"/>
      <c r="FXD8" s="878"/>
      <c r="FXE8" s="880"/>
      <c r="FXF8" s="878"/>
      <c r="FXG8" s="878"/>
      <c r="FXH8" s="878"/>
      <c r="FXI8" s="880"/>
      <c r="FXJ8" s="878"/>
      <c r="FXK8" s="878"/>
      <c r="FXL8" s="878"/>
      <c r="FXM8" s="880"/>
      <c r="FXN8" s="878"/>
      <c r="FXO8" s="878"/>
      <c r="FXP8" s="878"/>
      <c r="FXQ8" s="880"/>
      <c r="FXR8" s="878"/>
      <c r="FXS8" s="878"/>
      <c r="FXT8" s="878"/>
      <c r="FXU8" s="880"/>
      <c r="FXV8" s="878"/>
      <c r="FXW8" s="878"/>
      <c r="FXX8" s="878"/>
      <c r="FXY8" s="880"/>
      <c r="FXZ8" s="878"/>
      <c r="FYA8" s="878"/>
      <c r="FYB8" s="878"/>
      <c r="FYC8" s="880"/>
      <c r="FYD8" s="878"/>
      <c r="FYE8" s="878"/>
      <c r="FYF8" s="878"/>
      <c r="FYG8" s="880"/>
      <c r="FYH8" s="878"/>
      <c r="FYI8" s="878"/>
      <c r="FYJ8" s="878"/>
      <c r="FYK8" s="880"/>
      <c r="FYL8" s="878"/>
      <c r="FYM8" s="878"/>
      <c r="FYN8" s="878"/>
      <c r="FYO8" s="880"/>
      <c r="FYP8" s="878"/>
      <c r="FYQ8" s="878"/>
      <c r="FYR8" s="878"/>
      <c r="FYS8" s="880"/>
      <c r="FYT8" s="878"/>
      <c r="FYU8" s="878"/>
      <c r="FYV8" s="878"/>
      <c r="FYW8" s="880"/>
      <c r="FYX8" s="878"/>
      <c r="FYY8" s="878"/>
      <c r="FYZ8" s="878"/>
      <c r="FZA8" s="880"/>
      <c r="FZB8" s="878"/>
      <c r="FZC8" s="878"/>
      <c r="FZD8" s="878"/>
      <c r="FZE8" s="880"/>
      <c r="FZF8" s="878"/>
      <c r="FZG8" s="878"/>
      <c r="FZH8" s="878"/>
      <c r="FZI8" s="880"/>
      <c r="FZJ8" s="878"/>
      <c r="FZK8" s="878"/>
      <c r="FZL8" s="878"/>
      <c r="FZM8" s="880"/>
      <c r="FZN8" s="878"/>
      <c r="FZO8" s="878"/>
      <c r="FZP8" s="878"/>
      <c r="FZQ8" s="880"/>
      <c r="FZR8" s="878"/>
      <c r="FZS8" s="878"/>
      <c r="FZT8" s="878"/>
      <c r="FZU8" s="880"/>
      <c r="FZV8" s="878"/>
      <c r="FZW8" s="878"/>
      <c r="FZX8" s="878"/>
      <c r="FZY8" s="880"/>
      <c r="FZZ8" s="878"/>
      <c r="GAA8" s="878"/>
      <c r="GAB8" s="878"/>
      <c r="GAC8" s="880"/>
      <c r="GAD8" s="878"/>
      <c r="GAE8" s="878"/>
      <c r="GAF8" s="878"/>
      <c r="GAG8" s="880"/>
      <c r="GAH8" s="878"/>
      <c r="GAI8" s="878"/>
      <c r="GAJ8" s="878"/>
      <c r="GAK8" s="880"/>
      <c r="GAL8" s="878"/>
      <c r="GAM8" s="878"/>
      <c r="GAN8" s="878"/>
      <c r="GAO8" s="880"/>
      <c r="GAP8" s="878"/>
      <c r="GAQ8" s="878"/>
      <c r="GAR8" s="878"/>
      <c r="GAS8" s="880"/>
      <c r="GAT8" s="878"/>
      <c r="GAU8" s="878"/>
      <c r="GAV8" s="878"/>
      <c r="GAW8" s="880"/>
      <c r="GAX8" s="878"/>
      <c r="GAY8" s="878"/>
      <c r="GAZ8" s="878"/>
      <c r="GBA8" s="880"/>
      <c r="GBB8" s="878"/>
      <c r="GBC8" s="878"/>
      <c r="GBD8" s="878"/>
      <c r="GBE8" s="880"/>
      <c r="GBF8" s="878"/>
      <c r="GBG8" s="878"/>
      <c r="GBH8" s="878"/>
      <c r="GBI8" s="880"/>
      <c r="GBJ8" s="878"/>
      <c r="GBK8" s="878"/>
      <c r="GBL8" s="878"/>
      <c r="GBM8" s="880"/>
      <c r="GBN8" s="878"/>
      <c r="GBO8" s="878"/>
      <c r="GBP8" s="878"/>
      <c r="GBQ8" s="880"/>
      <c r="GBR8" s="878"/>
      <c r="GBS8" s="878"/>
      <c r="GBT8" s="878"/>
      <c r="GBU8" s="880"/>
      <c r="GBV8" s="878"/>
      <c r="GBW8" s="878"/>
      <c r="GBX8" s="878"/>
      <c r="GBY8" s="880"/>
      <c r="GBZ8" s="878"/>
      <c r="GCA8" s="878"/>
      <c r="GCB8" s="878"/>
      <c r="GCC8" s="880"/>
      <c r="GCD8" s="878"/>
      <c r="GCE8" s="878"/>
      <c r="GCF8" s="878"/>
      <c r="GCG8" s="880"/>
      <c r="GCH8" s="878"/>
      <c r="GCI8" s="878"/>
      <c r="GCJ8" s="878"/>
      <c r="GCK8" s="880"/>
      <c r="GCL8" s="878"/>
      <c r="GCM8" s="878"/>
      <c r="GCN8" s="878"/>
      <c r="GCO8" s="880"/>
      <c r="GCP8" s="878"/>
      <c r="GCQ8" s="878"/>
      <c r="GCR8" s="878"/>
      <c r="GCS8" s="880"/>
      <c r="GCT8" s="878"/>
      <c r="GCU8" s="878"/>
      <c r="GCV8" s="878"/>
      <c r="GCW8" s="880"/>
      <c r="GCX8" s="878"/>
      <c r="GCY8" s="878"/>
      <c r="GCZ8" s="878"/>
      <c r="GDA8" s="880"/>
      <c r="GDB8" s="878"/>
      <c r="GDC8" s="878"/>
      <c r="GDD8" s="878"/>
      <c r="GDE8" s="880"/>
      <c r="GDF8" s="878"/>
      <c r="GDG8" s="878"/>
      <c r="GDH8" s="878"/>
      <c r="GDI8" s="880"/>
      <c r="GDJ8" s="878"/>
      <c r="GDK8" s="878"/>
      <c r="GDL8" s="878"/>
      <c r="GDM8" s="880"/>
      <c r="GDN8" s="878"/>
      <c r="GDO8" s="878"/>
      <c r="GDP8" s="878"/>
      <c r="GDQ8" s="880"/>
      <c r="GDR8" s="878"/>
      <c r="GDS8" s="878"/>
      <c r="GDT8" s="878"/>
      <c r="GDU8" s="880"/>
      <c r="GDV8" s="878"/>
      <c r="GDW8" s="878"/>
      <c r="GDX8" s="878"/>
      <c r="GDY8" s="880"/>
      <c r="GDZ8" s="878"/>
      <c r="GEA8" s="878"/>
      <c r="GEB8" s="878"/>
      <c r="GEC8" s="880"/>
      <c r="GED8" s="878"/>
      <c r="GEE8" s="878"/>
      <c r="GEF8" s="878"/>
      <c r="GEG8" s="880"/>
      <c r="GEH8" s="878"/>
      <c r="GEI8" s="878"/>
      <c r="GEJ8" s="878"/>
      <c r="GEK8" s="880"/>
      <c r="GEL8" s="878"/>
      <c r="GEM8" s="878"/>
      <c r="GEN8" s="878"/>
      <c r="GEO8" s="880"/>
      <c r="GEP8" s="878"/>
      <c r="GEQ8" s="878"/>
      <c r="GER8" s="878"/>
      <c r="GES8" s="880"/>
      <c r="GET8" s="878"/>
      <c r="GEU8" s="878"/>
      <c r="GEV8" s="878"/>
      <c r="GEW8" s="880"/>
      <c r="GEX8" s="878"/>
      <c r="GEY8" s="878"/>
      <c r="GEZ8" s="878"/>
      <c r="GFA8" s="880"/>
      <c r="GFB8" s="878"/>
      <c r="GFC8" s="878"/>
      <c r="GFD8" s="878"/>
      <c r="GFE8" s="880"/>
      <c r="GFF8" s="878"/>
      <c r="GFG8" s="878"/>
      <c r="GFH8" s="878"/>
      <c r="GFI8" s="880"/>
      <c r="GFJ8" s="878"/>
      <c r="GFK8" s="878"/>
      <c r="GFL8" s="878"/>
      <c r="GFM8" s="880"/>
      <c r="GFN8" s="878"/>
      <c r="GFO8" s="878"/>
      <c r="GFP8" s="878"/>
      <c r="GFQ8" s="880"/>
      <c r="GFR8" s="878"/>
      <c r="GFS8" s="878"/>
      <c r="GFT8" s="878"/>
      <c r="GFU8" s="880"/>
      <c r="GFV8" s="878"/>
      <c r="GFW8" s="878"/>
      <c r="GFX8" s="878"/>
      <c r="GFY8" s="880"/>
      <c r="GFZ8" s="878"/>
      <c r="GGA8" s="878"/>
      <c r="GGB8" s="878"/>
      <c r="GGC8" s="880"/>
      <c r="GGD8" s="878"/>
      <c r="GGE8" s="878"/>
      <c r="GGF8" s="878"/>
      <c r="GGG8" s="880"/>
      <c r="GGH8" s="878"/>
      <c r="GGI8" s="878"/>
      <c r="GGJ8" s="878"/>
      <c r="GGK8" s="880"/>
      <c r="GGL8" s="878"/>
      <c r="GGM8" s="878"/>
      <c r="GGN8" s="878"/>
      <c r="GGO8" s="880"/>
      <c r="GGP8" s="878"/>
      <c r="GGQ8" s="878"/>
      <c r="GGR8" s="878"/>
      <c r="GGS8" s="880"/>
      <c r="GGT8" s="878"/>
      <c r="GGU8" s="878"/>
      <c r="GGV8" s="878"/>
      <c r="GGW8" s="880"/>
      <c r="GGX8" s="878"/>
      <c r="GGY8" s="878"/>
      <c r="GGZ8" s="878"/>
      <c r="GHA8" s="880"/>
      <c r="GHB8" s="878"/>
      <c r="GHC8" s="878"/>
      <c r="GHD8" s="878"/>
      <c r="GHE8" s="880"/>
      <c r="GHF8" s="878"/>
      <c r="GHG8" s="878"/>
      <c r="GHH8" s="878"/>
      <c r="GHI8" s="880"/>
      <c r="GHJ8" s="878"/>
      <c r="GHK8" s="878"/>
      <c r="GHL8" s="878"/>
      <c r="GHM8" s="880"/>
      <c r="GHN8" s="878"/>
      <c r="GHO8" s="878"/>
      <c r="GHP8" s="878"/>
      <c r="GHQ8" s="880"/>
      <c r="GHR8" s="878"/>
      <c r="GHS8" s="878"/>
      <c r="GHT8" s="878"/>
      <c r="GHU8" s="880"/>
      <c r="GHV8" s="878"/>
      <c r="GHW8" s="878"/>
      <c r="GHX8" s="878"/>
      <c r="GHY8" s="880"/>
      <c r="GHZ8" s="878"/>
      <c r="GIA8" s="878"/>
      <c r="GIB8" s="878"/>
      <c r="GIC8" s="880"/>
      <c r="GID8" s="878"/>
      <c r="GIE8" s="878"/>
      <c r="GIF8" s="878"/>
      <c r="GIG8" s="880"/>
      <c r="GIH8" s="878"/>
      <c r="GII8" s="878"/>
      <c r="GIJ8" s="878"/>
      <c r="GIK8" s="880"/>
      <c r="GIL8" s="878"/>
      <c r="GIM8" s="878"/>
      <c r="GIN8" s="878"/>
      <c r="GIO8" s="880"/>
      <c r="GIP8" s="878"/>
      <c r="GIQ8" s="878"/>
      <c r="GIR8" s="878"/>
      <c r="GIS8" s="880"/>
      <c r="GIT8" s="878"/>
      <c r="GIU8" s="878"/>
      <c r="GIV8" s="878"/>
      <c r="GIW8" s="880"/>
      <c r="GIX8" s="878"/>
      <c r="GIY8" s="878"/>
      <c r="GIZ8" s="878"/>
      <c r="GJA8" s="880"/>
      <c r="GJB8" s="878"/>
      <c r="GJC8" s="878"/>
      <c r="GJD8" s="878"/>
      <c r="GJE8" s="880"/>
      <c r="GJF8" s="878"/>
      <c r="GJG8" s="878"/>
      <c r="GJH8" s="878"/>
      <c r="GJI8" s="880"/>
      <c r="GJJ8" s="878"/>
      <c r="GJK8" s="878"/>
      <c r="GJL8" s="878"/>
      <c r="GJM8" s="880"/>
      <c r="GJN8" s="878"/>
      <c r="GJO8" s="878"/>
      <c r="GJP8" s="878"/>
      <c r="GJQ8" s="880"/>
      <c r="GJR8" s="878"/>
      <c r="GJS8" s="878"/>
      <c r="GJT8" s="878"/>
      <c r="GJU8" s="880"/>
      <c r="GJV8" s="878"/>
      <c r="GJW8" s="878"/>
      <c r="GJX8" s="878"/>
      <c r="GJY8" s="880"/>
      <c r="GJZ8" s="878"/>
      <c r="GKA8" s="878"/>
      <c r="GKB8" s="878"/>
      <c r="GKC8" s="880"/>
      <c r="GKD8" s="878"/>
      <c r="GKE8" s="878"/>
      <c r="GKF8" s="878"/>
      <c r="GKG8" s="880"/>
      <c r="GKH8" s="878"/>
      <c r="GKI8" s="878"/>
      <c r="GKJ8" s="878"/>
      <c r="GKK8" s="880"/>
      <c r="GKL8" s="878"/>
      <c r="GKM8" s="878"/>
      <c r="GKN8" s="878"/>
      <c r="GKO8" s="880"/>
      <c r="GKP8" s="878"/>
      <c r="GKQ8" s="878"/>
      <c r="GKR8" s="878"/>
      <c r="GKS8" s="880"/>
      <c r="GKT8" s="878"/>
      <c r="GKU8" s="878"/>
      <c r="GKV8" s="878"/>
      <c r="GKW8" s="880"/>
      <c r="GKX8" s="878"/>
      <c r="GKY8" s="878"/>
      <c r="GKZ8" s="878"/>
      <c r="GLA8" s="880"/>
      <c r="GLB8" s="878"/>
      <c r="GLC8" s="878"/>
      <c r="GLD8" s="878"/>
      <c r="GLE8" s="880"/>
      <c r="GLF8" s="878"/>
      <c r="GLG8" s="878"/>
      <c r="GLH8" s="878"/>
      <c r="GLI8" s="880"/>
      <c r="GLJ8" s="878"/>
      <c r="GLK8" s="878"/>
      <c r="GLL8" s="878"/>
      <c r="GLM8" s="880"/>
      <c r="GLN8" s="878"/>
      <c r="GLO8" s="878"/>
      <c r="GLP8" s="878"/>
      <c r="GLQ8" s="880"/>
      <c r="GLR8" s="878"/>
      <c r="GLS8" s="878"/>
      <c r="GLT8" s="878"/>
      <c r="GLU8" s="880"/>
      <c r="GLV8" s="878"/>
      <c r="GLW8" s="878"/>
      <c r="GLX8" s="878"/>
      <c r="GLY8" s="880"/>
      <c r="GLZ8" s="878"/>
      <c r="GMA8" s="878"/>
      <c r="GMB8" s="878"/>
      <c r="GMC8" s="880"/>
      <c r="GMD8" s="878"/>
      <c r="GME8" s="878"/>
      <c r="GMF8" s="878"/>
      <c r="GMG8" s="880"/>
      <c r="GMH8" s="878"/>
      <c r="GMI8" s="878"/>
      <c r="GMJ8" s="878"/>
      <c r="GMK8" s="880"/>
      <c r="GML8" s="878"/>
      <c r="GMM8" s="878"/>
      <c r="GMN8" s="878"/>
      <c r="GMO8" s="880"/>
      <c r="GMP8" s="878"/>
      <c r="GMQ8" s="878"/>
      <c r="GMR8" s="878"/>
      <c r="GMS8" s="880"/>
      <c r="GMT8" s="878"/>
      <c r="GMU8" s="878"/>
      <c r="GMV8" s="878"/>
      <c r="GMW8" s="880"/>
      <c r="GMX8" s="878"/>
      <c r="GMY8" s="878"/>
      <c r="GMZ8" s="878"/>
      <c r="GNA8" s="880"/>
      <c r="GNB8" s="878"/>
      <c r="GNC8" s="878"/>
      <c r="GND8" s="878"/>
      <c r="GNE8" s="880"/>
      <c r="GNF8" s="878"/>
      <c r="GNG8" s="878"/>
      <c r="GNH8" s="878"/>
      <c r="GNI8" s="880"/>
      <c r="GNJ8" s="878"/>
      <c r="GNK8" s="878"/>
      <c r="GNL8" s="878"/>
      <c r="GNM8" s="880"/>
      <c r="GNN8" s="878"/>
      <c r="GNO8" s="878"/>
      <c r="GNP8" s="878"/>
      <c r="GNQ8" s="880"/>
      <c r="GNR8" s="878"/>
      <c r="GNS8" s="878"/>
      <c r="GNT8" s="878"/>
      <c r="GNU8" s="880"/>
      <c r="GNV8" s="878"/>
      <c r="GNW8" s="878"/>
      <c r="GNX8" s="878"/>
      <c r="GNY8" s="880"/>
      <c r="GNZ8" s="878"/>
      <c r="GOA8" s="878"/>
      <c r="GOB8" s="878"/>
      <c r="GOC8" s="880"/>
      <c r="GOD8" s="878"/>
      <c r="GOE8" s="878"/>
      <c r="GOF8" s="878"/>
      <c r="GOG8" s="880"/>
      <c r="GOH8" s="878"/>
      <c r="GOI8" s="878"/>
      <c r="GOJ8" s="878"/>
      <c r="GOK8" s="880"/>
      <c r="GOL8" s="878"/>
      <c r="GOM8" s="878"/>
      <c r="GON8" s="878"/>
      <c r="GOO8" s="880"/>
      <c r="GOP8" s="878"/>
      <c r="GOQ8" s="878"/>
      <c r="GOR8" s="878"/>
      <c r="GOS8" s="880"/>
      <c r="GOT8" s="878"/>
      <c r="GOU8" s="878"/>
      <c r="GOV8" s="878"/>
      <c r="GOW8" s="880"/>
      <c r="GOX8" s="878"/>
      <c r="GOY8" s="878"/>
      <c r="GOZ8" s="878"/>
      <c r="GPA8" s="880"/>
      <c r="GPB8" s="878"/>
      <c r="GPC8" s="878"/>
      <c r="GPD8" s="878"/>
      <c r="GPE8" s="880"/>
      <c r="GPF8" s="878"/>
      <c r="GPG8" s="878"/>
      <c r="GPH8" s="878"/>
      <c r="GPI8" s="880"/>
      <c r="GPJ8" s="878"/>
      <c r="GPK8" s="878"/>
      <c r="GPL8" s="878"/>
      <c r="GPM8" s="880"/>
      <c r="GPN8" s="878"/>
      <c r="GPO8" s="878"/>
      <c r="GPP8" s="878"/>
      <c r="GPQ8" s="880"/>
      <c r="GPR8" s="878"/>
      <c r="GPS8" s="878"/>
      <c r="GPT8" s="878"/>
      <c r="GPU8" s="880"/>
      <c r="GPV8" s="878"/>
      <c r="GPW8" s="878"/>
      <c r="GPX8" s="878"/>
      <c r="GPY8" s="880"/>
      <c r="GPZ8" s="878"/>
      <c r="GQA8" s="878"/>
      <c r="GQB8" s="878"/>
      <c r="GQC8" s="880"/>
      <c r="GQD8" s="878"/>
      <c r="GQE8" s="878"/>
      <c r="GQF8" s="878"/>
      <c r="GQG8" s="880"/>
      <c r="GQH8" s="878"/>
      <c r="GQI8" s="878"/>
      <c r="GQJ8" s="878"/>
      <c r="GQK8" s="880"/>
      <c r="GQL8" s="878"/>
      <c r="GQM8" s="878"/>
      <c r="GQN8" s="878"/>
      <c r="GQO8" s="880"/>
      <c r="GQP8" s="878"/>
      <c r="GQQ8" s="878"/>
      <c r="GQR8" s="878"/>
      <c r="GQS8" s="880"/>
      <c r="GQT8" s="878"/>
      <c r="GQU8" s="878"/>
      <c r="GQV8" s="878"/>
      <c r="GQW8" s="880"/>
      <c r="GQX8" s="878"/>
      <c r="GQY8" s="878"/>
      <c r="GQZ8" s="878"/>
      <c r="GRA8" s="880"/>
      <c r="GRB8" s="878"/>
      <c r="GRC8" s="878"/>
      <c r="GRD8" s="878"/>
      <c r="GRE8" s="880"/>
      <c r="GRF8" s="878"/>
      <c r="GRG8" s="878"/>
      <c r="GRH8" s="878"/>
      <c r="GRI8" s="880"/>
      <c r="GRJ8" s="878"/>
      <c r="GRK8" s="878"/>
      <c r="GRL8" s="878"/>
      <c r="GRM8" s="880"/>
      <c r="GRN8" s="878"/>
      <c r="GRO8" s="878"/>
      <c r="GRP8" s="878"/>
      <c r="GRQ8" s="880"/>
      <c r="GRR8" s="878"/>
      <c r="GRS8" s="878"/>
      <c r="GRT8" s="878"/>
      <c r="GRU8" s="880"/>
      <c r="GRV8" s="878"/>
      <c r="GRW8" s="878"/>
      <c r="GRX8" s="878"/>
      <c r="GRY8" s="880"/>
      <c r="GRZ8" s="878"/>
      <c r="GSA8" s="878"/>
      <c r="GSB8" s="878"/>
      <c r="GSC8" s="880"/>
      <c r="GSD8" s="878"/>
      <c r="GSE8" s="878"/>
      <c r="GSF8" s="878"/>
      <c r="GSG8" s="880"/>
      <c r="GSH8" s="878"/>
      <c r="GSI8" s="878"/>
      <c r="GSJ8" s="878"/>
      <c r="GSK8" s="880"/>
      <c r="GSL8" s="878"/>
      <c r="GSM8" s="878"/>
      <c r="GSN8" s="878"/>
      <c r="GSO8" s="880"/>
      <c r="GSP8" s="878"/>
      <c r="GSQ8" s="878"/>
      <c r="GSR8" s="878"/>
      <c r="GSS8" s="880"/>
      <c r="GST8" s="878"/>
      <c r="GSU8" s="878"/>
      <c r="GSV8" s="878"/>
      <c r="GSW8" s="880"/>
      <c r="GSX8" s="878"/>
      <c r="GSY8" s="878"/>
      <c r="GSZ8" s="878"/>
      <c r="GTA8" s="880"/>
      <c r="GTB8" s="878"/>
      <c r="GTC8" s="878"/>
      <c r="GTD8" s="878"/>
      <c r="GTE8" s="880"/>
      <c r="GTF8" s="878"/>
      <c r="GTG8" s="878"/>
      <c r="GTH8" s="878"/>
      <c r="GTI8" s="880"/>
      <c r="GTJ8" s="878"/>
      <c r="GTK8" s="878"/>
      <c r="GTL8" s="878"/>
      <c r="GTM8" s="880"/>
      <c r="GTN8" s="878"/>
      <c r="GTO8" s="878"/>
      <c r="GTP8" s="878"/>
      <c r="GTQ8" s="880"/>
      <c r="GTR8" s="878"/>
      <c r="GTS8" s="878"/>
      <c r="GTT8" s="878"/>
      <c r="GTU8" s="880"/>
      <c r="GTV8" s="878"/>
      <c r="GTW8" s="878"/>
      <c r="GTX8" s="878"/>
      <c r="GTY8" s="880"/>
      <c r="GTZ8" s="878"/>
      <c r="GUA8" s="878"/>
      <c r="GUB8" s="878"/>
      <c r="GUC8" s="880"/>
      <c r="GUD8" s="878"/>
      <c r="GUE8" s="878"/>
      <c r="GUF8" s="878"/>
      <c r="GUG8" s="880"/>
      <c r="GUH8" s="878"/>
      <c r="GUI8" s="878"/>
      <c r="GUJ8" s="878"/>
      <c r="GUK8" s="880"/>
      <c r="GUL8" s="878"/>
      <c r="GUM8" s="878"/>
      <c r="GUN8" s="878"/>
      <c r="GUO8" s="880"/>
      <c r="GUP8" s="878"/>
      <c r="GUQ8" s="878"/>
      <c r="GUR8" s="878"/>
      <c r="GUS8" s="880"/>
      <c r="GUT8" s="878"/>
      <c r="GUU8" s="878"/>
      <c r="GUV8" s="878"/>
      <c r="GUW8" s="880"/>
      <c r="GUX8" s="878"/>
      <c r="GUY8" s="878"/>
      <c r="GUZ8" s="878"/>
      <c r="GVA8" s="880"/>
      <c r="GVB8" s="878"/>
      <c r="GVC8" s="878"/>
      <c r="GVD8" s="878"/>
      <c r="GVE8" s="880"/>
      <c r="GVF8" s="878"/>
      <c r="GVG8" s="878"/>
      <c r="GVH8" s="878"/>
      <c r="GVI8" s="880"/>
      <c r="GVJ8" s="878"/>
      <c r="GVK8" s="878"/>
      <c r="GVL8" s="878"/>
      <c r="GVM8" s="880"/>
      <c r="GVN8" s="878"/>
      <c r="GVO8" s="878"/>
      <c r="GVP8" s="878"/>
      <c r="GVQ8" s="880"/>
      <c r="GVR8" s="878"/>
      <c r="GVS8" s="878"/>
      <c r="GVT8" s="878"/>
      <c r="GVU8" s="880"/>
      <c r="GVV8" s="878"/>
      <c r="GVW8" s="878"/>
      <c r="GVX8" s="878"/>
      <c r="GVY8" s="880"/>
      <c r="GVZ8" s="878"/>
      <c r="GWA8" s="878"/>
      <c r="GWB8" s="878"/>
      <c r="GWC8" s="880"/>
      <c r="GWD8" s="878"/>
      <c r="GWE8" s="878"/>
      <c r="GWF8" s="878"/>
      <c r="GWG8" s="880"/>
      <c r="GWH8" s="878"/>
      <c r="GWI8" s="878"/>
      <c r="GWJ8" s="878"/>
      <c r="GWK8" s="880"/>
      <c r="GWL8" s="878"/>
      <c r="GWM8" s="878"/>
      <c r="GWN8" s="878"/>
      <c r="GWO8" s="880"/>
      <c r="GWP8" s="878"/>
      <c r="GWQ8" s="878"/>
      <c r="GWR8" s="878"/>
      <c r="GWS8" s="880"/>
      <c r="GWT8" s="878"/>
      <c r="GWU8" s="878"/>
      <c r="GWV8" s="878"/>
      <c r="GWW8" s="880"/>
      <c r="GWX8" s="878"/>
      <c r="GWY8" s="878"/>
      <c r="GWZ8" s="878"/>
      <c r="GXA8" s="880"/>
      <c r="GXB8" s="878"/>
      <c r="GXC8" s="878"/>
      <c r="GXD8" s="878"/>
      <c r="GXE8" s="880"/>
      <c r="GXF8" s="878"/>
      <c r="GXG8" s="878"/>
      <c r="GXH8" s="878"/>
      <c r="GXI8" s="880"/>
      <c r="GXJ8" s="878"/>
      <c r="GXK8" s="878"/>
      <c r="GXL8" s="878"/>
      <c r="GXM8" s="880"/>
      <c r="GXN8" s="878"/>
      <c r="GXO8" s="878"/>
      <c r="GXP8" s="878"/>
      <c r="GXQ8" s="880"/>
      <c r="GXR8" s="878"/>
      <c r="GXS8" s="878"/>
      <c r="GXT8" s="878"/>
      <c r="GXU8" s="880"/>
      <c r="GXV8" s="878"/>
      <c r="GXW8" s="878"/>
      <c r="GXX8" s="878"/>
      <c r="GXY8" s="880"/>
      <c r="GXZ8" s="878"/>
      <c r="GYA8" s="878"/>
      <c r="GYB8" s="878"/>
      <c r="GYC8" s="880"/>
      <c r="GYD8" s="878"/>
      <c r="GYE8" s="878"/>
      <c r="GYF8" s="878"/>
      <c r="GYG8" s="880"/>
      <c r="GYH8" s="878"/>
      <c r="GYI8" s="878"/>
      <c r="GYJ8" s="878"/>
      <c r="GYK8" s="880"/>
      <c r="GYL8" s="878"/>
      <c r="GYM8" s="878"/>
      <c r="GYN8" s="878"/>
      <c r="GYO8" s="880"/>
      <c r="GYP8" s="878"/>
      <c r="GYQ8" s="878"/>
      <c r="GYR8" s="878"/>
      <c r="GYS8" s="880"/>
      <c r="GYT8" s="878"/>
      <c r="GYU8" s="878"/>
      <c r="GYV8" s="878"/>
      <c r="GYW8" s="880"/>
      <c r="GYX8" s="878"/>
      <c r="GYY8" s="878"/>
      <c r="GYZ8" s="878"/>
      <c r="GZA8" s="880"/>
      <c r="GZB8" s="878"/>
      <c r="GZC8" s="878"/>
      <c r="GZD8" s="878"/>
      <c r="GZE8" s="880"/>
      <c r="GZF8" s="878"/>
      <c r="GZG8" s="878"/>
      <c r="GZH8" s="878"/>
      <c r="GZI8" s="880"/>
      <c r="GZJ8" s="878"/>
      <c r="GZK8" s="878"/>
      <c r="GZL8" s="878"/>
      <c r="GZM8" s="880"/>
      <c r="GZN8" s="878"/>
      <c r="GZO8" s="878"/>
      <c r="GZP8" s="878"/>
      <c r="GZQ8" s="880"/>
      <c r="GZR8" s="878"/>
      <c r="GZS8" s="878"/>
      <c r="GZT8" s="878"/>
      <c r="GZU8" s="880"/>
      <c r="GZV8" s="878"/>
      <c r="GZW8" s="878"/>
      <c r="GZX8" s="878"/>
      <c r="GZY8" s="880"/>
      <c r="GZZ8" s="878"/>
      <c r="HAA8" s="878"/>
      <c r="HAB8" s="878"/>
      <c r="HAC8" s="880"/>
      <c r="HAD8" s="878"/>
      <c r="HAE8" s="878"/>
      <c r="HAF8" s="878"/>
      <c r="HAG8" s="880"/>
      <c r="HAH8" s="878"/>
      <c r="HAI8" s="878"/>
      <c r="HAJ8" s="878"/>
      <c r="HAK8" s="880"/>
      <c r="HAL8" s="878"/>
      <c r="HAM8" s="878"/>
      <c r="HAN8" s="878"/>
      <c r="HAO8" s="880"/>
      <c r="HAP8" s="878"/>
      <c r="HAQ8" s="878"/>
      <c r="HAR8" s="878"/>
      <c r="HAS8" s="880"/>
      <c r="HAT8" s="878"/>
      <c r="HAU8" s="878"/>
      <c r="HAV8" s="878"/>
      <c r="HAW8" s="880"/>
      <c r="HAX8" s="878"/>
      <c r="HAY8" s="878"/>
      <c r="HAZ8" s="878"/>
      <c r="HBA8" s="880"/>
      <c r="HBB8" s="878"/>
      <c r="HBC8" s="878"/>
      <c r="HBD8" s="878"/>
      <c r="HBE8" s="880"/>
      <c r="HBF8" s="878"/>
      <c r="HBG8" s="878"/>
      <c r="HBH8" s="878"/>
      <c r="HBI8" s="880"/>
      <c r="HBJ8" s="878"/>
      <c r="HBK8" s="878"/>
      <c r="HBL8" s="878"/>
      <c r="HBM8" s="880"/>
      <c r="HBN8" s="878"/>
      <c r="HBO8" s="878"/>
      <c r="HBP8" s="878"/>
      <c r="HBQ8" s="880"/>
      <c r="HBR8" s="878"/>
      <c r="HBS8" s="878"/>
      <c r="HBT8" s="878"/>
      <c r="HBU8" s="880"/>
      <c r="HBV8" s="878"/>
      <c r="HBW8" s="878"/>
      <c r="HBX8" s="878"/>
      <c r="HBY8" s="880"/>
      <c r="HBZ8" s="878"/>
      <c r="HCA8" s="878"/>
      <c r="HCB8" s="878"/>
      <c r="HCC8" s="880"/>
      <c r="HCD8" s="878"/>
      <c r="HCE8" s="878"/>
      <c r="HCF8" s="878"/>
      <c r="HCG8" s="880"/>
      <c r="HCH8" s="878"/>
      <c r="HCI8" s="878"/>
      <c r="HCJ8" s="878"/>
      <c r="HCK8" s="880"/>
      <c r="HCL8" s="878"/>
      <c r="HCM8" s="878"/>
      <c r="HCN8" s="878"/>
      <c r="HCO8" s="880"/>
      <c r="HCP8" s="878"/>
      <c r="HCQ8" s="878"/>
      <c r="HCR8" s="878"/>
      <c r="HCS8" s="880"/>
      <c r="HCT8" s="878"/>
      <c r="HCU8" s="878"/>
      <c r="HCV8" s="878"/>
      <c r="HCW8" s="880"/>
      <c r="HCX8" s="878"/>
      <c r="HCY8" s="878"/>
      <c r="HCZ8" s="878"/>
      <c r="HDA8" s="880"/>
      <c r="HDB8" s="878"/>
      <c r="HDC8" s="878"/>
      <c r="HDD8" s="878"/>
      <c r="HDE8" s="880"/>
      <c r="HDF8" s="878"/>
      <c r="HDG8" s="878"/>
      <c r="HDH8" s="878"/>
      <c r="HDI8" s="880"/>
      <c r="HDJ8" s="878"/>
      <c r="HDK8" s="878"/>
      <c r="HDL8" s="878"/>
      <c r="HDM8" s="880"/>
      <c r="HDN8" s="878"/>
      <c r="HDO8" s="878"/>
      <c r="HDP8" s="878"/>
      <c r="HDQ8" s="880"/>
      <c r="HDR8" s="878"/>
      <c r="HDS8" s="878"/>
      <c r="HDT8" s="878"/>
      <c r="HDU8" s="880"/>
      <c r="HDV8" s="878"/>
      <c r="HDW8" s="878"/>
      <c r="HDX8" s="878"/>
      <c r="HDY8" s="880"/>
      <c r="HDZ8" s="878"/>
      <c r="HEA8" s="878"/>
      <c r="HEB8" s="878"/>
      <c r="HEC8" s="880"/>
      <c r="HED8" s="878"/>
      <c r="HEE8" s="878"/>
      <c r="HEF8" s="878"/>
      <c r="HEG8" s="880"/>
      <c r="HEH8" s="878"/>
      <c r="HEI8" s="878"/>
      <c r="HEJ8" s="878"/>
      <c r="HEK8" s="880"/>
      <c r="HEL8" s="878"/>
      <c r="HEM8" s="878"/>
      <c r="HEN8" s="878"/>
      <c r="HEO8" s="880"/>
      <c r="HEP8" s="878"/>
      <c r="HEQ8" s="878"/>
      <c r="HER8" s="878"/>
      <c r="HES8" s="880"/>
      <c r="HET8" s="878"/>
      <c r="HEU8" s="878"/>
      <c r="HEV8" s="878"/>
      <c r="HEW8" s="880"/>
      <c r="HEX8" s="878"/>
      <c r="HEY8" s="878"/>
      <c r="HEZ8" s="878"/>
      <c r="HFA8" s="880"/>
      <c r="HFB8" s="878"/>
      <c r="HFC8" s="878"/>
      <c r="HFD8" s="878"/>
      <c r="HFE8" s="880"/>
      <c r="HFF8" s="878"/>
      <c r="HFG8" s="878"/>
      <c r="HFH8" s="878"/>
      <c r="HFI8" s="880"/>
      <c r="HFJ8" s="878"/>
      <c r="HFK8" s="878"/>
      <c r="HFL8" s="878"/>
      <c r="HFM8" s="880"/>
      <c r="HFN8" s="878"/>
      <c r="HFO8" s="878"/>
      <c r="HFP8" s="878"/>
      <c r="HFQ8" s="880"/>
      <c r="HFR8" s="878"/>
      <c r="HFS8" s="878"/>
      <c r="HFT8" s="878"/>
      <c r="HFU8" s="880"/>
      <c r="HFV8" s="878"/>
      <c r="HFW8" s="878"/>
      <c r="HFX8" s="878"/>
      <c r="HFY8" s="880"/>
      <c r="HFZ8" s="878"/>
      <c r="HGA8" s="878"/>
      <c r="HGB8" s="878"/>
      <c r="HGC8" s="880"/>
      <c r="HGD8" s="878"/>
      <c r="HGE8" s="878"/>
      <c r="HGF8" s="878"/>
      <c r="HGG8" s="880"/>
      <c r="HGH8" s="878"/>
      <c r="HGI8" s="878"/>
      <c r="HGJ8" s="878"/>
      <c r="HGK8" s="880"/>
      <c r="HGL8" s="878"/>
      <c r="HGM8" s="878"/>
      <c r="HGN8" s="878"/>
      <c r="HGO8" s="880"/>
      <c r="HGP8" s="878"/>
      <c r="HGQ8" s="878"/>
      <c r="HGR8" s="878"/>
      <c r="HGS8" s="880"/>
      <c r="HGT8" s="878"/>
      <c r="HGU8" s="878"/>
      <c r="HGV8" s="878"/>
      <c r="HGW8" s="880"/>
      <c r="HGX8" s="878"/>
      <c r="HGY8" s="878"/>
      <c r="HGZ8" s="878"/>
      <c r="HHA8" s="880"/>
      <c r="HHB8" s="878"/>
      <c r="HHC8" s="878"/>
      <c r="HHD8" s="878"/>
      <c r="HHE8" s="880"/>
      <c r="HHF8" s="878"/>
      <c r="HHG8" s="878"/>
      <c r="HHH8" s="878"/>
      <c r="HHI8" s="880"/>
      <c r="HHJ8" s="878"/>
      <c r="HHK8" s="878"/>
      <c r="HHL8" s="878"/>
      <c r="HHM8" s="880"/>
      <c r="HHN8" s="878"/>
      <c r="HHO8" s="878"/>
      <c r="HHP8" s="878"/>
      <c r="HHQ8" s="880"/>
      <c r="HHR8" s="878"/>
      <c r="HHS8" s="878"/>
      <c r="HHT8" s="878"/>
      <c r="HHU8" s="880"/>
      <c r="HHV8" s="878"/>
      <c r="HHW8" s="878"/>
      <c r="HHX8" s="878"/>
      <c r="HHY8" s="880"/>
      <c r="HHZ8" s="878"/>
      <c r="HIA8" s="878"/>
      <c r="HIB8" s="878"/>
      <c r="HIC8" s="880"/>
      <c r="HID8" s="878"/>
      <c r="HIE8" s="878"/>
      <c r="HIF8" s="878"/>
      <c r="HIG8" s="880"/>
      <c r="HIH8" s="878"/>
      <c r="HII8" s="878"/>
      <c r="HIJ8" s="878"/>
      <c r="HIK8" s="880"/>
      <c r="HIL8" s="878"/>
      <c r="HIM8" s="878"/>
      <c r="HIN8" s="878"/>
      <c r="HIO8" s="880"/>
      <c r="HIP8" s="878"/>
      <c r="HIQ8" s="878"/>
      <c r="HIR8" s="878"/>
      <c r="HIS8" s="880"/>
      <c r="HIT8" s="878"/>
      <c r="HIU8" s="878"/>
      <c r="HIV8" s="878"/>
      <c r="HIW8" s="880"/>
      <c r="HIX8" s="878"/>
      <c r="HIY8" s="878"/>
      <c r="HIZ8" s="878"/>
      <c r="HJA8" s="880"/>
      <c r="HJB8" s="878"/>
      <c r="HJC8" s="878"/>
      <c r="HJD8" s="878"/>
      <c r="HJE8" s="880"/>
      <c r="HJF8" s="878"/>
      <c r="HJG8" s="878"/>
      <c r="HJH8" s="878"/>
      <c r="HJI8" s="880"/>
      <c r="HJJ8" s="878"/>
      <c r="HJK8" s="878"/>
      <c r="HJL8" s="878"/>
      <c r="HJM8" s="880"/>
      <c r="HJN8" s="878"/>
      <c r="HJO8" s="878"/>
      <c r="HJP8" s="878"/>
      <c r="HJQ8" s="880"/>
      <c r="HJR8" s="878"/>
      <c r="HJS8" s="878"/>
      <c r="HJT8" s="878"/>
      <c r="HJU8" s="880"/>
      <c r="HJV8" s="878"/>
      <c r="HJW8" s="878"/>
      <c r="HJX8" s="878"/>
      <c r="HJY8" s="880"/>
      <c r="HJZ8" s="878"/>
      <c r="HKA8" s="878"/>
      <c r="HKB8" s="878"/>
      <c r="HKC8" s="880"/>
      <c r="HKD8" s="878"/>
      <c r="HKE8" s="878"/>
      <c r="HKF8" s="878"/>
      <c r="HKG8" s="880"/>
      <c r="HKH8" s="878"/>
      <c r="HKI8" s="878"/>
      <c r="HKJ8" s="878"/>
      <c r="HKK8" s="880"/>
      <c r="HKL8" s="878"/>
      <c r="HKM8" s="878"/>
      <c r="HKN8" s="878"/>
      <c r="HKO8" s="880"/>
      <c r="HKP8" s="878"/>
      <c r="HKQ8" s="878"/>
      <c r="HKR8" s="878"/>
      <c r="HKS8" s="880"/>
      <c r="HKT8" s="878"/>
      <c r="HKU8" s="878"/>
      <c r="HKV8" s="878"/>
      <c r="HKW8" s="880"/>
      <c r="HKX8" s="878"/>
      <c r="HKY8" s="878"/>
      <c r="HKZ8" s="878"/>
      <c r="HLA8" s="880"/>
      <c r="HLB8" s="878"/>
      <c r="HLC8" s="878"/>
      <c r="HLD8" s="878"/>
      <c r="HLE8" s="880"/>
      <c r="HLF8" s="878"/>
      <c r="HLG8" s="878"/>
      <c r="HLH8" s="878"/>
      <c r="HLI8" s="880"/>
      <c r="HLJ8" s="878"/>
      <c r="HLK8" s="878"/>
      <c r="HLL8" s="878"/>
      <c r="HLM8" s="880"/>
      <c r="HLN8" s="878"/>
      <c r="HLO8" s="878"/>
      <c r="HLP8" s="878"/>
      <c r="HLQ8" s="880"/>
      <c r="HLR8" s="878"/>
      <c r="HLS8" s="878"/>
      <c r="HLT8" s="878"/>
      <c r="HLU8" s="880"/>
      <c r="HLV8" s="878"/>
      <c r="HLW8" s="878"/>
      <c r="HLX8" s="878"/>
      <c r="HLY8" s="880"/>
      <c r="HLZ8" s="878"/>
      <c r="HMA8" s="878"/>
      <c r="HMB8" s="878"/>
      <c r="HMC8" s="880"/>
      <c r="HMD8" s="878"/>
      <c r="HME8" s="878"/>
      <c r="HMF8" s="878"/>
      <c r="HMG8" s="880"/>
      <c r="HMH8" s="878"/>
      <c r="HMI8" s="878"/>
      <c r="HMJ8" s="878"/>
      <c r="HMK8" s="880"/>
      <c r="HML8" s="878"/>
      <c r="HMM8" s="878"/>
      <c r="HMN8" s="878"/>
      <c r="HMO8" s="880"/>
      <c r="HMP8" s="878"/>
      <c r="HMQ8" s="878"/>
      <c r="HMR8" s="878"/>
      <c r="HMS8" s="880"/>
      <c r="HMT8" s="878"/>
      <c r="HMU8" s="878"/>
      <c r="HMV8" s="878"/>
      <c r="HMW8" s="880"/>
      <c r="HMX8" s="878"/>
      <c r="HMY8" s="878"/>
      <c r="HMZ8" s="878"/>
      <c r="HNA8" s="880"/>
      <c r="HNB8" s="878"/>
      <c r="HNC8" s="878"/>
      <c r="HND8" s="878"/>
      <c r="HNE8" s="880"/>
      <c r="HNF8" s="878"/>
      <c r="HNG8" s="878"/>
      <c r="HNH8" s="878"/>
      <c r="HNI8" s="880"/>
      <c r="HNJ8" s="878"/>
      <c r="HNK8" s="878"/>
      <c r="HNL8" s="878"/>
      <c r="HNM8" s="880"/>
      <c r="HNN8" s="878"/>
      <c r="HNO8" s="878"/>
      <c r="HNP8" s="878"/>
      <c r="HNQ8" s="880"/>
      <c r="HNR8" s="878"/>
      <c r="HNS8" s="878"/>
      <c r="HNT8" s="878"/>
      <c r="HNU8" s="880"/>
      <c r="HNV8" s="878"/>
      <c r="HNW8" s="878"/>
      <c r="HNX8" s="878"/>
      <c r="HNY8" s="880"/>
      <c r="HNZ8" s="878"/>
      <c r="HOA8" s="878"/>
      <c r="HOB8" s="878"/>
      <c r="HOC8" s="880"/>
      <c r="HOD8" s="878"/>
      <c r="HOE8" s="878"/>
      <c r="HOF8" s="878"/>
      <c r="HOG8" s="880"/>
      <c r="HOH8" s="878"/>
      <c r="HOI8" s="878"/>
      <c r="HOJ8" s="878"/>
      <c r="HOK8" s="880"/>
      <c r="HOL8" s="878"/>
      <c r="HOM8" s="878"/>
      <c r="HON8" s="878"/>
      <c r="HOO8" s="880"/>
      <c r="HOP8" s="878"/>
      <c r="HOQ8" s="878"/>
      <c r="HOR8" s="878"/>
      <c r="HOS8" s="880"/>
      <c r="HOT8" s="878"/>
      <c r="HOU8" s="878"/>
      <c r="HOV8" s="878"/>
      <c r="HOW8" s="880"/>
      <c r="HOX8" s="878"/>
      <c r="HOY8" s="878"/>
      <c r="HOZ8" s="878"/>
      <c r="HPA8" s="880"/>
      <c r="HPB8" s="878"/>
      <c r="HPC8" s="878"/>
      <c r="HPD8" s="878"/>
      <c r="HPE8" s="880"/>
      <c r="HPF8" s="878"/>
      <c r="HPG8" s="878"/>
      <c r="HPH8" s="878"/>
      <c r="HPI8" s="880"/>
      <c r="HPJ8" s="878"/>
      <c r="HPK8" s="878"/>
      <c r="HPL8" s="878"/>
      <c r="HPM8" s="880"/>
      <c r="HPN8" s="878"/>
      <c r="HPO8" s="878"/>
      <c r="HPP8" s="878"/>
      <c r="HPQ8" s="880"/>
      <c r="HPR8" s="878"/>
      <c r="HPS8" s="878"/>
      <c r="HPT8" s="878"/>
      <c r="HPU8" s="880"/>
      <c r="HPV8" s="878"/>
      <c r="HPW8" s="878"/>
      <c r="HPX8" s="878"/>
      <c r="HPY8" s="880"/>
      <c r="HPZ8" s="878"/>
      <c r="HQA8" s="878"/>
      <c r="HQB8" s="878"/>
      <c r="HQC8" s="880"/>
      <c r="HQD8" s="878"/>
      <c r="HQE8" s="878"/>
      <c r="HQF8" s="878"/>
      <c r="HQG8" s="880"/>
      <c r="HQH8" s="878"/>
      <c r="HQI8" s="878"/>
      <c r="HQJ8" s="878"/>
      <c r="HQK8" s="880"/>
      <c r="HQL8" s="878"/>
      <c r="HQM8" s="878"/>
      <c r="HQN8" s="878"/>
      <c r="HQO8" s="880"/>
      <c r="HQP8" s="878"/>
      <c r="HQQ8" s="878"/>
      <c r="HQR8" s="878"/>
      <c r="HQS8" s="880"/>
      <c r="HQT8" s="878"/>
      <c r="HQU8" s="878"/>
      <c r="HQV8" s="878"/>
      <c r="HQW8" s="880"/>
      <c r="HQX8" s="878"/>
      <c r="HQY8" s="878"/>
      <c r="HQZ8" s="878"/>
      <c r="HRA8" s="880"/>
      <c r="HRB8" s="878"/>
      <c r="HRC8" s="878"/>
      <c r="HRD8" s="878"/>
      <c r="HRE8" s="880"/>
      <c r="HRF8" s="878"/>
      <c r="HRG8" s="878"/>
      <c r="HRH8" s="878"/>
      <c r="HRI8" s="880"/>
      <c r="HRJ8" s="878"/>
      <c r="HRK8" s="878"/>
      <c r="HRL8" s="878"/>
      <c r="HRM8" s="880"/>
      <c r="HRN8" s="878"/>
      <c r="HRO8" s="878"/>
      <c r="HRP8" s="878"/>
      <c r="HRQ8" s="880"/>
      <c r="HRR8" s="878"/>
      <c r="HRS8" s="878"/>
      <c r="HRT8" s="878"/>
      <c r="HRU8" s="880"/>
      <c r="HRV8" s="878"/>
      <c r="HRW8" s="878"/>
      <c r="HRX8" s="878"/>
      <c r="HRY8" s="880"/>
      <c r="HRZ8" s="878"/>
      <c r="HSA8" s="878"/>
      <c r="HSB8" s="878"/>
      <c r="HSC8" s="880"/>
      <c r="HSD8" s="878"/>
      <c r="HSE8" s="878"/>
      <c r="HSF8" s="878"/>
      <c r="HSG8" s="880"/>
      <c r="HSH8" s="878"/>
      <c r="HSI8" s="878"/>
      <c r="HSJ8" s="878"/>
      <c r="HSK8" s="880"/>
      <c r="HSL8" s="878"/>
      <c r="HSM8" s="878"/>
      <c r="HSN8" s="878"/>
      <c r="HSO8" s="880"/>
      <c r="HSP8" s="878"/>
      <c r="HSQ8" s="878"/>
      <c r="HSR8" s="878"/>
      <c r="HSS8" s="880"/>
      <c r="HST8" s="878"/>
      <c r="HSU8" s="878"/>
      <c r="HSV8" s="878"/>
      <c r="HSW8" s="880"/>
      <c r="HSX8" s="878"/>
      <c r="HSY8" s="878"/>
      <c r="HSZ8" s="878"/>
      <c r="HTA8" s="880"/>
      <c r="HTB8" s="878"/>
      <c r="HTC8" s="878"/>
      <c r="HTD8" s="878"/>
      <c r="HTE8" s="880"/>
      <c r="HTF8" s="878"/>
      <c r="HTG8" s="878"/>
      <c r="HTH8" s="878"/>
      <c r="HTI8" s="880"/>
      <c r="HTJ8" s="878"/>
      <c r="HTK8" s="878"/>
      <c r="HTL8" s="878"/>
      <c r="HTM8" s="880"/>
      <c r="HTN8" s="878"/>
      <c r="HTO8" s="878"/>
      <c r="HTP8" s="878"/>
      <c r="HTQ8" s="880"/>
      <c r="HTR8" s="878"/>
      <c r="HTS8" s="878"/>
      <c r="HTT8" s="878"/>
      <c r="HTU8" s="880"/>
      <c r="HTV8" s="878"/>
      <c r="HTW8" s="878"/>
      <c r="HTX8" s="878"/>
      <c r="HTY8" s="880"/>
      <c r="HTZ8" s="878"/>
      <c r="HUA8" s="878"/>
      <c r="HUB8" s="878"/>
      <c r="HUC8" s="880"/>
      <c r="HUD8" s="878"/>
      <c r="HUE8" s="878"/>
      <c r="HUF8" s="878"/>
      <c r="HUG8" s="880"/>
      <c r="HUH8" s="878"/>
      <c r="HUI8" s="878"/>
      <c r="HUJ8" s="878"/>
      <c r="HUK8" s="880"/>
      <c r="HUL8" s="878"/>
      <c r="HUM8" s="878"/>
      <c r="HUN8" s="878"/>
      <c r="HUO8" s="880"/>
      <c r="HUP8" s="878"/>
      <c r="HUQ8" s="878"/>
      <c r="HUR8" s="878"/>
      <c r="HUS8" s="880"/>
      <c r="HUT8" s="878"/>
      <c r="HUU8" s="878"/>
      <c r="HUV8" s="878"/>
      <c r="HUW8" s="880"/>
      <c r="HUX8" s="878"/>
      <c r="HUY8" s="878"/>
      <c r="HUZ8" s="878"/>
      <c r="HVA8" s="880"/>
      <c r="HVB8" s="878"/>
      <c r="HVC8" s="878"/>
      <c r="HVD8" s="878"/>
      <c r="HVE8" s="880"/>
      <c r="HVF8" s="878"/>
      <c r="HVG8" s="878"/>
      <c r="HVH8" s="878"/>
      <c r="HVI8" s="880"/>
      <c r="HVJ8" s="878"/>
      <c r="HVK8" s="878"/>
      <c r="HVL8" s="878"/>
      <c r="HVM8" s="880"/>
      <c r="HVN8" s="878"/>
      <c r="HVO8" s="878"/>
      <c r="HVP8" s="878"/>
      <c r="HVQ8" s="880"/>
      <c r="HVR8" s="878"/>
      <c r="HVS8" s="878"/>
      <c r="HVT8" s="878"/>
      <c r="HVU8" s="880"/>
      <c r="HVV8" s="878"/>
      <c r="HVW8" s="878"/>
      <c r="HVX8" s="878"/>
      <c r="HVY8" s="880"/>
      <c r="HVZ8" s="878"/>
      <c r="HWA8" s="878"/>
      <c r="HWB8" s="878"/>
      <c r="HWC8" s="880"/>
      <c r="HWD8" s="878"/>
      <c r="HWE8" s="878"/>
      <c r="HWF8" s="878"/>
      <c r="HWG8" s="880"/>
      <c r="HWH8" s="878"/>
      <c r="HWI8" s="878"/>
      <c r="HWJ8" s="878"/>
      <c r="HWK8" s="880"/>
      <c r="HWL8" s="878"/>
      <c r="HWM8" s="878"/>
      <c r="HWN8" s="878"/>
      <c r="HWO8" s="880"/>
      <c r="HWP8" s="878"/>
      <c r="HWQ8" s="878"/>
      <c r="HWR8" s="878"/>
      <c r="HWS8" s="880"/>
      <c r="HWT8" s="878"/>
      <c r="HWU8" s="878"/>
      <c r="HWV8" s="878"/>
      <c r="HWW8" s="880"/>
      <c r="HWX8" s="878"/>
      <c r="HWY8" s="878"/>
      <c r="HWZ8" s="878"/>
      <c r="HXA8" s="880"/>
      <c r="HXB8" s="878"/>
      <c r="HXC8" s="878"/>
      <c r="HXD8" s="878"/>
      <c r="HXE8" s="880"/>
      <c r="HXF8" s="878"/>
      <c r="HXG8" s="878"/>
      <c r="HXH8" s="878"/>
      <c r="HXI8" s="880"/>
      <c r="HXJ8" s="878"/>
      <c r="HXK8" s="878"/>
      <c r="HXL8" s="878"/>
      <c r="HXM8" s="880"/>
      <c r="HXN8" s="878"/>
      <c r="HXO8" s="878"/>
      <c r="HXP8" s="878"/>
      <c r="HXQ8" s="880"/>
      <c r="HXR8" s="878"/>
      <c r="HXS8" s="878"/>
      <c r="HXT8" s="878"/>
      <c r="HXU8" s="880"/>
      <c r="HXV8" s="878"/>
      <c r="HXW8" s="878"/>
      <c r="HXX8" s="878"/>
      <c r="HXY8" s="880"/>
      <c r="HXZ8" s="878"/>
      <c r="HYA8" s="878"/>
      <c r="HYB8" s="878"/>
      <c r="HYC8" s="880"/>
      <c r="HYD8" s="878"/>
      <c r="HYE8" s="878"/>
      <c r="HYF8" s="878"/>
      <c r="HYG8" s="880"/>
      <c r="HYH8" s="878"/>
      <c r="HYI8" s="878"/>
      <c r="HYJ8" s="878"/>
      <c r="HYK8" s="880"/>
      <c r="HYL8" s="878"/>
      <c r="HYM8" s="878"/>
      <c r="HYN8" s="878"/>
      <c r="HYO8" s="880"/>
      <c r="HYP8" s="878"/>
      <c r="HYQ8" s="878"/>
      <c r="HYR8" s="878"/>
      <c r="HYS8" s="880"/>
      <c r="HYT8" s="878"/>
      <c r="HYU8" s="878"/>
      <c r="HYV8" s="878"/>
      <c r="HYW8" s="880"/>
      <c r="HYX8" s="878"/>
      <c r="HYY8" s="878"/>
      <c r="HYZ8" s="878"/>
      <c r="HZA8" s="880"/>
      <c r="HZB8" s="878"/>
      <c r="HZC8" s="878"/>
      <c r="HZD8" s="878"/>
      <c r="HZE8" s="880"/>
      <c r="HZF8" s="878"/>
      <c r="HZG8" s="878"/>
      <c r="HZH8" s="878"/>
      <c r="HZI8" s="880"/>
      <c r="HZJ8" s="878"/>
      <c r="HZK8" s="878"/>
      <c r="HZL8" s="878"/>
      <c r="HZM8" s="880"/>
      <c r="HZN8" s="878"/>
      <c r="HZO8" s="878"/>
      <c r="HZP8" s="878"/>
      <c r="HZQ8" s="880"/>
      <c r="HZR8" s="878"/>
      <c r="HZS8" s="878"/>
      <c r="HZT8" s="878"/>
      <c r="HZU8" s="880"/>
      <c r="HZV8" s="878"/>
      <c r="HZW8" s="878"/>
      <c r="HZX8" s="878"/>
      <c r="HZY8" s="880"/>
      <c r="HZZ8" s="878"/>
      <c r="IAA8" s="878"/>
      <c r="IAB8" s="878"/>
      <c r="IAC8" s="880"/>
      <c r="IAD8" s="878"/>
      <c r="IAE8" s="878"/>
      <c r="IAF8" s="878"/>
      <c r="IAG8" s="880"/>
      <c r="IAH8" s="878"/>
      <c r="IAI8" s="878"/>
      <c r="IAJ8" s="878"/>
      <c r="IAK8" s="880"/>
      <c r="IAL8" s="878"/>
      <c r="IAM8" s="878"/>
      <c r="IAN8" s="878"/>
      <c r="IAO8" s="880"/>
      <c r="IAP8" s="878"/>
      <c r="IAQ8" s="878"/>
      <c r="IAR8" s="878"/>
      <c r="IAS8" s="880"/>
      <c r="IAT8" s="878"/>
      <c r="IAU8" s="878"/>
      <c r="IAV8" s="878"/>
      <c r="IAW8" s="880"/>
      <c r="IAX8" s="878"/>
      <c r="IAY8" s="878"/>
      <c r="IAZ8" s="878"/>
      <c r="IBA8" s="880"/>
      <c r="IBB8" s="878"/>
      <c r="IBC8" s="878"/>
      <c r="IBD8" s="878"/>
      <c r="IBE8" s="880"/>
      <c r="IBF8" s="878"/>
      <c r="IBG8" s="878"/>
      <c r="IBH8" s="878"/>
      <c r="IBI8" s="880"/>
      <c r="IBJ8" s="878"/>
      <c r="IBK8" s="878"/>
      <c r="IBL8" s="878"/>
      <c r="IBM8" s="880"/>
      <c r="IBN8" s="878"/>
      <c r="IBO8" s="878"/>
      <c r="IBP8" s="878"/>
      <c r="IBQ8" s="880"/>
      <c r="IBR8" s="878"/>
      <c r="IBS8" s="878"/>
      <c r="IBT8" s="878"/>
      <c r="IBU8" s="880"/>
      <c r="IBV8" s="878"/>
      <c r="IBW8" s="878"/>
      <c r="IBX8" s="878"/>
      <c r="IBY8" s="880"/>
      <c r="IBZ8" s="878"/>
      <c r="ICA8" s="878"/>
      <c r="ICB8" s="878"/>
      <c r="ICC8" s="880"/>
      <c r="ICD8" s="878"/>
      <c r="ICE8" s="878"/>
      <c r="ICF8" s="878"/>
      <c r="ICG8" s="880"/>
      <c r="ICH8" s="878"/>
      <c r="ICI8" s="878"/>
      <c r="ICJ8" s="878"/>
      <c r="ICK8" s="880"/>
      <c r="ICL8" s="878"/>
      <c r="ICM8" s="878"/>
      <c r="ICN8" s="878"/>
      <c r="ICO8" s="880"/>
      <c r="ICP8" s="878"/>
      <c r="ICQ8" s="878"/>
      <c r="ICR8" s="878"/>
      <c r="ICS8" s="880"/>
      <c r="ICT8" s="878"/>
      <c r="ICU8" s="878"/>
      <c r="ICV8" s="878"/>
      <c r="ICW8" s="880"/>
      <c r="ICX8" s="878"/>
      <c r="ICY8" s="878"/>
      <c r="ICZ8" s="878"/>
      <c r="IDA8" s="880"/>
      <c r="IDB8" s="878"/>
      <c r="IDC8" s="878"/>
      <c r="IDD8" s="878"/>
      <c r="IDE8" s="880"/>
      <c r="IDF8" s="878"/>
      <c r="IDG8" s="878"/>
      <c r="IDH8" s="878"/>
      <c r="IDI8" s="880"/>
      <c r="IDJ8" s="878"/>
      <c r="IDK8" s="878"/>
      <c r="IDL8" s="878"/>
      <c r="IDM8" s="880"/>
      <c r="IDN8" s="878"/>
      <c r="IDO8" s="878"/>
      <c r="IDP8" s="878"/>
      <c r="IDQ8" s="880"/>
      <c r="IDR8" s="878"/>
      <c r="IDS8" s="878"/>
      <c r="IDT8" s="878"/>
      <c r="IDU8" s="880"/>
      <c r="IDV8" s="878"/>
      <c r="IDW8" s="878"/>
      <c r="IDX8" s="878"/>
      <c r="IDY8" s="880"/>
      <c r="IDZ8" s="878"/>
      <c r="IEA8" s="878"/>
      <c r="IEB8" s="878"/>
      <c r="IEC8" s="880"/>
      <c r="IED8" s="878"/>
      <c r="IEE8" s="878"/>
      <c r="IEF8" s="878"/>
      <c r="IEG8" s="880"/>
      <c r="IEH8" s="878"/>
      <c r="IEI8" s="878"/>
      <c r="IEJ8" s="878"/>
      <c r="IEK8" s="880"/>
      <c r="IEL8" s="878"/>
      <c r="IEM8" s="878"/>
      <c r="IEN8" s="878"/>
      <c r="IEO8" s="880"/>
      <c r="IEP8" s="878"/>
      <c r="IEQ8" s="878"/>
      <c r="IER8" s="878"/>
      <c r="IES8" s="880"/>
      <c r="IET8" s="878"/>
      <c r="IEU8" s="878"/>
      <c r="IEV8" s="878"/>
      <c r="IEW8" s="880"/>
      <c r="IEX8" s="878"/>
      <c r="IEY8" s="878"/>
      <c r="IEZ8" s="878"/>
      <c r="IFA8" s="880"/>
      <c r="IFB8" s="878"/>
      <c r="IFC8" s="878"/>
      <c r="IFD8" s="878"/>
      <c r="IFE8" s="880"/>
      <c r="IFF8" s="878"/>
      <c r="IFG8" s="878"/>
      <c r="IFH8" s="878"/>
      <c r="IFI8" s="880"/>
      <c r="IFJ8" s="878"/>
      <c r="IFK8" s="878"/>
      <c r="IFL8" s="878"/>
      <c r="IFM8" s="880"/>
      <c r="IFN8" s="878"/>
      <c r="IFO8" s="878"/>
      <c r="IFP8" s="878"/>
      <c r="IFQ8" s="880"/>
      <c r="IFR8" s="878"/>
      <c r="IFS8" s="878"/>
      <c r="IFT8" s="878"/>
      <c r="IFU8" s="880"/>
      <c r="IFV8" s="878"/>
      <c r="IFW8" s="878"/>
      <c r="IFX8" s="878"/>
      <c r="IFY8" s="880"/>
      <c r="IFZ8" s="878"/>
      <c r="IGA8" s="878"/>
      <c r="IGB8" s="878"/>
      <c r="IGC8" s="880"/>
      <c r="IGD8" s="878"/>
      <c r="IGE8" s="878"/>
      <c r="IGF8" s="878"/>
      <c r="IGG8" s="880"/>
      <c r="IGH8" s="878"/>
      <c r="IGI8" s="878"/>
      <c r="IGJ8" s="878"/>
      <c r="IGK8" s="880"/>
      <c r="IGL8" s="878"/>
      <c r="IGM8" s="878"/>
      <c r="IGN8" s="878"/>
      <c r="IGO8" s="880"/>
      <c r="IGP8" s="878"/>
      <c r="IGQ8" s="878"/>
      <c r="IGR8" s="878"/>
      <c r="IGS8" s="880"/>
      <c r="IGT8" s="878"/>
      <c r="IGU8" s="878"/>
      <c r="IGV8" s="878"/>
      <c r="IGW8" s="880"/>
      <c r="IGX8" s="878"/>
      <c r="IGY8" s="878"/>
      <c r="IGZ8" s="878"/>
      <c r="IHA8" s="880"/>
      <c r="IHB8" s="878"/>
      <c r="IHC8" s="878"/>
      <c r="IHD8" s="878"/>
      <c r="IHE8" s="880"/>
      <c r="IHF8" s="878"/>
      <c r="IHG8" s="878"/>
      <c r="IHH8" s="878"/>
      <c r="IHI8" s="880"/>
      <c r="IHJ8" s="878"/>
      <c r="IHK8" s="878"/>
      <c r="IHL8" s="878"/>
      <c r="IHM8" s="880"/>
      <c r="IHN8" s="878"/>
      <c r="IHO8" s="878"/>
      <c r="IHP8" s="878"/>
      <c r="IHQ8" s="880"/>
      <c r="IHR8" s="878"/>
      <c r="IHS8" s="878"/>
      <c r="IHT8" s="878"/>
      <c r="IHU8" s="880"/>
      <c r="IHV8" s="878"/>
      <c r="IHW8" s="878"/>
      <c r="IHX8" s="878"/>
      <c r="IHY8" s="880"/>
      <c r="IHZ8" s="878"/>
      <c r="IIA8" s="878"/>
      <c r="IIB8" s="878"/>
      <c r="IIC8" s="880"/>
      <c r="IID8" s="878"/>
      <c r="IIE8" s="878"/>
      <c r="IIF8" s="878"/>
      <c r="IIG8" s="880"/>
      <c r="IIH8" s="878"/>
      <c r="III8" s="878"/>
      <c r="IIJ8" s="878"/>
      <c r="IIK8" s="880"/>
      <c r="IIL8" s="878"/>
      <c r="IIM8" s="878"/>
      <c r="IIN8" s="878"/>
      <c r="IIO8" s="880"/>
      <c r="IIP8" s="878"/>
      <c r="IIQ8" s="878"/>
      <c r="IIR8" s="878"/>
      <c r="IIS8" s="880"/>
      <c r="IIT8" s="878"/>
      <c r="IIU8" s="878"/>
      <c r="IIV8" s="878"/>
      <c r="IIW8" s="880"/>
      <c r="IIX8" s="878"/>
      <c r="IIY8" s="878"/>
      <c r="IIZ8" s="878"/>
      <c r="IJA8" s="880"/>
      <c r="IJB8" s="878"/>
      <c r="IJC8" s="878"/>
      <c r="IJD8" s="878"/>
      <c r="IJE8" s="880"/>
      <c r="IJF8" s="878"/>
      <c r="IJG8" s="878"/>
      <c r="IJH8" s="878"/>
      <c r="IJI8" s="880"/>
      <c r="IJJ8" s="878"/>
      <c r="IJK8" s="878"/>
      <c r="IJL8" s="878"/>
      <c r="IJM8" s="880"/>
      <c r="IJN8" s="878"/>
      <c r="IJO8" s="878"/>
      <c r="IJP8" s="878"/>
      <c r="IJQ8" s="880"/>
      <c r="IJR8" s="878"/>
      <c r="IJS8" s="878"/>
      <c r="IJT8" s="878"/>
      <c r="IJU8" s="880"/>
      <c r="IJV8" s="878"/>
      <c r="IJW8" s="878"/>
      <c r="IJX8" s="878"/>
      <c r="IJY8" s="880"/>
      <c r="IJZ8" s="878"/>
      <c r="IKA8" s="878"/>
      <c r="IKB8" s="878"/>
      <c r="IKC8" s="880"/>
      <c r="IKD8" s="878"/>
      <c r="IKE8" s="878"/>
      <c r="IKF8" s="878"/>
      <c r="IKG8" s="880"/>
      <c r="IKH8" s="878"/>
      <c r="IKI8" s="878"/>
      <c r="IKJ8" s="878"/>
      <c r="IKK8" s="880"/>
      <c r="IKL8" s="878"/>
      <c r="IKM8" s="878"/>
      <c r="IKN8" s="878"/>
      <c r="IKO8" s="880"/>
      <c r="IKP8" s="878"/>
      <c r="IKQ8" s="878"/>
      <c r="IKR8" s="878"/>
      <c r="IKS8" s="880"/>
      <c r="IKT8" s="878"/>
      <c r="IKU8" s="878"/>
      <c r="IKV8" s="878"/>
      <c r="IKW8" s="880"/>
      <c r="IKX8" s="878"/>
      <c r="IKY8" s="878"/>
      <c r="IKZ8" s="878"/>
      <c r="ILA8" s="880"/>
      <c r="ILB8" s="878"/>
      <c r="ILC8" s="878"/>
      <c r="ILD8" s="878"/>
      <c r="ILE8" s="880"/>
      <c r="ILF8" s="878"/>
      <c r="ILG8" s="878"/>
      <c r="ILH8" s="878"/>
      <c r="ILI8" s="880"/>
      <c r="ILJ8" s="878"/>
      <c r="ILK8" s="878"/>
      <c r="ILL8" s="878"/>
      <c r="ILM8" s="880"/>
      <c r="ILN8" s="878"/>
      <c r="ILO8" s="878"/>
      <c r="ILP8" s="878"/>
      <c r="ILQ8" s="880"/>
      <c r="ILR8" s="878"/>
      <c r="ILS8" s="878"/>
      <c r="ILT8" s="878"/>
      <c r="ILU8" s="880"/>
      <c r="ILV8" s="878"/>
      <c r="ILW8" s="878"/>
      <c r="ILX8" s="878"/>
      <c r="ILY8" s="880"/>
      <c r="ILZ8" s="878"/>
      <c r="IMA8" s="878"/>
      <c r="IMB8" s="878"/>
      <c r="IMC8" s="880"/>
      <c r="IMD8" s="878"/>
      <c r="IME8" s="878"/>
      <c r="IMF8" s="878"/>
      <c r="IMG8" s="880"/>
      <c r="IMH8" s="878"/>
      <c r="IMI8" s="878"/>
      <c r="IMJ8" s="878"/>
      <c r="IMK8" s="880"/>
      <c r="IML8" s="878"/>
      <c r="IMM8" s="878"/>
      <c r="IMN8" s="878"/>
      <c r="IMO8" s="880"/>
      <c r="IMP8" s="878"/>
      <c r="IMQ8" s="878"/>
      <c r="IMR8" s="878"/>
      <c r="IMS8" s="880"/>
      <c r="IMT8" s="878"/>
      <c r="IMU8" s="878"/>
      <c r="IMV8" s="878"/>
      <c r="IMW8" s="880"/>
      <c r="IMX8" s="878"/>
      <c r="IMY8" s="878"/>
      <c r="IMZ8" s="878"/>
      <c r="INA8" s="880"/>
      <c r="INB8" s="878"/>
      <c r="INC8" s="878"/>
      <c r="IND8" s="878"/>
      <c r="INE8" s="880"/>
      <c r="INF8" s="878"/>
      <c r="ING8" s="878"/>
      <c r="INH8" s="878"/>
      <c r="INI8" s="880"/>
      <c r="INJ8" s="878"/>
      <c r="INK8" s="878"/>
      <c r="INL8" s="878"/>
      <c r="INM8" s="880"/>
      <c r="INN8" s="878"/>
      <c r="INO8" s="878"/>
      <c r="INP8" s="878"/>
      <c r="INQ8" s="880"/>
      <c r="INR8" s="878"/>
      <c r="INS8" s="878"/>
      <c r="INT8" s="878"/>
      <c r="INU8" s="880"/>
      <c r="INV8" s="878"/>
      <c r="INW8" s="878"/>
      <c r="INX8" s="878"/>
      <c r="INY8" s="880"/>
      <c r="INZ8" s="878"/>
      <c r="IOA8" s="878"/>
      <c r="IOB8" s="878"/>
      <c r="IOC8" s="880"/>
      <c r="IOD8" s="878"/>
      <c r="IOE8" s="878"/>
      <c r="IOF8" s="878"/>
      <c r="IOG8" s="880"/>
      <c r="IOH8" s="878"/>
      <c r="IOI8" s="878"/>
      <c r="IOJ8" s="878"/>
      <c r="IOK8" s="880"/>
      <c r="IOL8" s="878"/>
      <c r="IOM8" s="878"/>
      <c r="ION8" s="878"/>
      <c r="IOO8" s="880"/>
      <c r="IOP8" s="878"/>
      <c r="IOQ8" s="878"/>
      <c r="IOR8" s="878"/>
      <c r="IOS8" s="880"/>
      <c r="IOT8" s="878"/>
      <c r="IOU8" s="878"/>
      <c r="IOV8" s="878"/>
      <c r="IOW8" s="880"/>
      <c r="IOX8" s="878"/>
      <c r="IOY8" s="878"/>
      <c r="IOZ8" s="878"/>
      <c r="IPA8" s="880"/>
      <c r="IPB8" s="878"/>
      <c r="IPC8" s="878"/>
      <c r="IPD8" s="878"/>
      <c r="IPE8" s="880"/>
      <c r="IPF8" s="878"/>
      <c r="IPG8" s="878"/>
      <c r="IPH8" s="878"/>
      <c r="IPI8" s="880"/>
      <c r="IPJ8" s="878"/>
      <c r="IPK8" s="878"/>
      <c r="IPL8" s="878"/>
      <c r="IPM8" s="880"/>
      <c r="IPN8" s="878"/>
      <c r="IPO8" s="878"/>
      <c r="IPP8" s="878"/>
      <c r="IPQ8" s="880"/>
      <c r="IPR8" s="878"/>
      <c r="IPS8" s="878"/>
      <c r="IPT8" s="878"/>
      <c r="IPU8" s="880"/>
      <c r="IPV8" s="878"/>
      <c r="IPW8" s="878"/>
      <c r="IPX8" s="878"/>
      <c r="IPY8" s="880"/>
      <c r="IPZ8" s="878"/>
      <c r="IQA8" s="878"/>
      <c r="IQB8" s="878"/>
      <c r="IQC8" s="880"/>
      <c r="IQD8" s="878"/>
      <c r="IQE8" s="878"/>
      <c r="IQF8" s="878"/>
      <c r="IQG8" s="880"/>
      <c r="IQH8" s="878"/>
      <c r="IQI8" s="878"/>
      <c r="IQJ8" s="878"/>
      <c r="IQK8" s="880"/>
      <c r="IQL8" s="878"/>
      <c r="IQM8" s="878"/>
      <c r="IQN8" s="878"/>
      <c r="IQO8" s="880"/>
      <c r="IQP8" s="878"/>
      <c r="IQQ8" s="878"/>
      <c r="IQR8" s="878"/>
      <c r="IQS8" s="880"/>
      <c r="IQT8" s="878"/>
      <c r="IQU8" s="878"/>
      <c r="IQV8" s="878"/>
      <c r="IQW8" s="880"/>
      <c r="IQX8" s="878"/>
      <c r="IQY8" s="878"/>
      <c r="IQZ8" s="878"/>
      <c r="IRA8" s="880"/>
      <c r="IRB8" s="878"/>
      <c r="IRC8" s="878"/>
      <c r="IRD8" s="878"/>
      <c r="IRE8" s="880"/>
      <c r="IRF8" s="878"/>
      <c r="IRG8" s="878"/>
      <c r="IRH8" s="878"/>
      <c r="IRI8" s="880"/>
      <c r="IRJ8" s="878"/>
      <c r="IRK8" s="878"/>
      <c r="IRL8" s="878"/>
      <c r="IRM8" s="880"/>
      <c r="IRN8" s="878"/>
      <c r="IRO8" s="878"/>
      <c r="IRP8" s="878"/>
      <c r="IRQ8" s="880"/>
      <c r="IRR8" s="878"/>
      <c r="IRS8" s="878"/>
      <c r="IRT8" s="878"/>
      <c r="IRU8" s="880"/>
      <c r="IRV8" s="878"/>
      <c r="IRW8" s="878"/>
      <c r="IRX8" s="878"/>
      <c r="IRY8" s="880"/>
      <c r="IRZ8" s="878"/>
      <c r="ISA8" s="878"/>
      <c r="ISB8" s="878"/>
      <c r="ISC8" s="880"/>
      <c r="ISD8" s="878"/>
      <c r="ISE8" s="878"/>
      <c r="ISF8" s="878"/>
      <c r="ISG8" s="880"/>
      <c r="ISH8" s="878"/>
      <c r="ISI8" s="878"/>
      <c r="ISJ8" s="878"/>
      <c r="ISK8" s="880"/>
      <c r="ISL8" s="878"/>
      <c r="ISM8" s="878"/>
      <c r="ISN8" s="878"/>
      <c r="ISO8" s="880"/>
      <c r="ISP8" s="878"/>
      <c r="ISQ8" s="878"/>
      <c r="ISR8" s="878"/>
      <c r="ISS8" s="880"/>
      <c r="IST8" s="878"/>
      <c r="ISU8" s="878"/>
      <c r="ISV8" s="878"/>
      <c r="ISW8" s="880"/>
      <c r="ISX8" s="878"/>
      <c r="ISY8" s="878"/>
      <c r="ISZ8" s="878"/>
      <c r="ITA8" s="880"/>
      <c r="ITB8" s="878"/>
      <c r="ITC8" s="878"/>
      <c r="ITD8" s="878"/>
      <c r="ITE8" s="880"/>
      <c r="ITF8" s="878"/>
      <c r="ITG8" s="878"/>
      <c r="ITH8" s="878"/>
      <c r="ITI8" s="880"/>
      <c r="ITJ8" s="878"/>
      <c r="ITK8" s="878"/>
      <c r="ITL8" s="878"/>
      <c r="ITM8" s="880"/>
      <c r="ITN8" s="878"/>
      <c r="ITO8" s="878"/>
      <c r="ITP8" s="878"/>
      <c r="ITQ8" s="880"/>
      <c r="ITR8" s="878"/>
      <c r="ITS8" s="878"/>
      <c r="ITT8" s="878"/>
      <c r="ITU8" s="880"/>
      <c r="ITV8" s="878"/>
      <c r="ITW8" s="878"/>
      <c r="ITX8" s="878"/>
      <c r="ITY8" s="880"/>
      <c r="ITZ8" s="878"/>
      <c r="IUA8" s="878"/>
      <c r="IUB8" s="878"/>
      <c r="IUC8" s="880"/>
      <c r="IUD8" s="878"/>
      <c r="IUE8" s="878"/>
      <c r="IUF8" s="878"/>
      <c r="IUG8" s="880"/>
      <c r="IUH8" s="878"/>
      <c r="IUI8" s="878"/>
      <c r="IUJ8" s="878"/>
      <c r="IUK8" s="880"/>
      <c r="IUL8" s="878"/>
      <c r="IUM8" s="878"/>
      <c r="IUN8" s="878"/>
      <c r="IUO8" s="880"/>
      <c r="IUP8" s="878"/>
      <c r="IUQ8" s="878"/>
      <c r="IUR8" s="878"/>
      <c r="IUS8" s="880"/>
      <c r="IUT8" s="878"/>
      <c r="IUU8" s="878"/>
      <c r="IUV8" s="878"/>
      <c r="IUW8" s="880"/>
      <c r="IUX8" s="878"/>
      <c r="IUY8" s="878"/>
      <c r="IUZ8" s="878"/>
      <c r="IVA8" s="880"/>
      <c r="IVB8" s="878"/>
      <c r="IVC8" s="878"/>
      <c r="IVD8" s="878"/>
      <c r="IVE8" s="880"/>
      <c r="IVF8" s="878"/>
      <c r="IVG8" s="878"/>
      <c r="IVH8" s="878"/>
      <c r="IVI8" s="880"/>
      <c r="IVJ8" s="878"/>
      <c r="IVK8" s="878"/>
      <c r="IVL8" s="878"/>
      <c r="IVM8" s="880"/>
      <c r="IVN8" s="878"/>
      <c r="IVO8" s="878"/>
      <c r="IVP8" s="878"/>
      <c r="IVQ8" s="880"/>
      <c r="IVR8" s="878"/>
      <c r="IVS8" s="878"/>
      <c r="IVT8" s="878"/>
      <c r="IVU8" s="880"/>
      <c r="IVV8" s="878"/>
      <c r="IVW8" s="878"/>
      <c r="IVX8" s="878"/>
      <c r="IVY8" s="880"/>
      <c r="IVZ8" s="878"/>
      <c r="IWA8" s="878"/>
      <c r="IWB8" s="878"/>
      <c r="IWC8" s="880"/>
      <c r="IWD8" s="878"/>
      <c r="IWE8" s="878"/>
      <c r="IWF8" s="878"/>
      <c r="IWG8" s="880"/>
      <c r="IWH8" s="878"/>
      <c r="IWI8" s="878"/>
      <c r="IWJ8" s="878"/>
      <c r="IWK8" s="880"/>
      <c r="IWL8" s="878"/>
      <c r="IWM8" s="878"/>
      <c r="IWN8" s="878"/>
      <c r="IWO8" s="880"/>
      <c r="IWP8" s="878"/>
      <c r="IWQ8" s="878"/>
      <c r="IWR8" s="878"/>
      <c r="IWS8" s="880"/>
      <c r="IWT8" s="878"/>
      <c r="IWU8" s="878"/>
      <c r="IWV8" s="878"/>
      <c r="IWW8" s="880"/>
      <c r="IWX8" s="878"/>
      <c r="IWY8" s="878"/>
      <c r="IWZ8" s="878"/>
      <c r="IXA8" s="880"/>
      <c r="IXB8" s="878"/>
      <c r="IXC8" s="878"/>
      <c r="IXD8" s="878"/>
      <c r="IXE8" s="880"/>
      <c r="IXF8" s="878"/>
      <c r="IXG8" s="878"/>
      <c r="IXH8" s="878"/>
      <c r="IXI8" s="880"/>
      <c r="IXJ8" s="878"/>
      <c r="IXK8" s="878"/>
      <c r="IXL8" s="878"/>
      <c r="IXM8" s="880"/>
      <c r="IXN8" s="878"/>
      <c r="IXO8" s="878"/>
      <c r="IXP8" s="878"/>
      <c r="IXQ8" s="880"/>
      <c r="IXR8" s="878"/>
      <c r="IXS8" s="878"/>
      <c r="IXT8" s="878"/>
      <c r="IXU8" s="880"/>
      <c r="IXV8" s="878"/>
      <c r="IXW8" s="878"/>
      <c r="IXX8" s="878"/>
      <c r="IXY8" s="880"/>
      <c r="IXZ8" s="878"/>
      <c r="IYA8" s="878"/>
      <c r="IYB8" s="878"/>
      <c r="IYC8" s="880"/>
      <c r="IYD8" s="878"/>
      <c r="IYE8" s="878"/>
      <c r="IYF8" s="878"/>
      <c r="IYG8" s="880"/>
      <c r="IYH8" s="878"/>
      <c r="IYI8" s="878"/>
      <c r="IYJ8" s="878"/>
      <c r="IYK8" s="880"/>
      <c r="IYL8" s="878"/>
      <c r="IYM8" s="878"/>
      <c r="IYN8" s="878"/>
      <c r="IYO8" s="880"/>
      <c r="IYP8" s="878"/>
      <c r="IYQ8" s="878"/>
      <c r="IYR8" s="878"/>
      <c r="IYS8" s="880"/>
      <c r="IYT8" s="878"/>
      <c r="IYU8" s="878"/>
      <c r="IYV8" s="878"/>
      <c r="IYW8" s="880"/>
      <c r="IYX8" s="878"/>
      <c r="IYY8" s="878"/>
      <c r="IYZ8" s="878"/>
      <c r="IZA8" s="880"/>
      <c r="IZB8" s="878"/>
      <c r="IZC8" s="878"/>
      <c r="IZD8" s="878"/>
      <c r="IZE8" s="880"/>
      <c r="IZF8" s="878"/>
      <c r="IZG8" s="878"/>
      <c r="IZH8" s="878"/>
      <c r="IZI8" s="880"/>
      <c r="IZJ8" s="878"/>
      <c r="IZK8" s="878"/>
      <c r="IZL8" s="878"/>
      <c r="IZM8" s="880"/>
      <c r="IZN8" s="878"/>
      <c r="IZO8" s="878"/>
      <c r="IZP8" s="878"/>
      <c r="IZQ8" s="880"/>
      <c r="IZR8" s="878"/>
      <c r="IZS8" s="878"/>
      <c r="IZT8" s="878"/>
      <c r="IZU8" s="880"/>
      <c r="IZV8" s="878"/>
      <c r="IZW8" s="878"/>
      <c r="IZX8" s="878"/>
      <c r="IZY8" s="880"/>
      <c r="IZZ8" s="878"/>
      <c r="JAA8" s="878"/>
      <c r="JAB8" s="878"/>
      <c r="JAC8" s="880"/>
      <c r="JAD8" s="878"/>
      <c r="JAE8" s="878"/>
      <c r="JAF8" s="878"/>
      <c r="JAG8" s="880"/>
      <c r="JAH8" s="878"/>
      <c r="JAI8" s="878"/>
      <c r="JAJ8" s="878"/>
      <c r="JAK8" s="880"/>
      <c r="JAL8" s="878"/>
      <c r="JAM8" s="878"/>
      <c r="JAN8" s="878"/>
      <c r="JAO8" s="880"/>
      <c r="JAP8" s="878"/>
      <c r="JAQ8" s="878"/>
      <c r="JAR8" s="878"/>
      <c r="JAS8" s="880"/>
      <c r="JAT8" s="878"/>
      <c r="JAU8" s="878"/>
      <c r="JAV8" s="878"/>
      <c r="JAW8" s="880"/>
      <c r="JAX8" s="878"/>
      <c r="JAY8" s="878"/>
      <c r="JAZ8" s="878"/>
      <c r="JBA8" s="880"/>
      <c r="JBB8" s="878"/>
      <c r="JBC8" s="878"/>
      <c r="JBD8" s="878"/>
      <c r="JBE8" s="880"/>
      <c r="JBF8" s="878"/>
      <c r="JBG8" s="878"/>
      <c r="JBH8" s="878"/>
      <c r="JBI8" s="880"/>
      <c r="JBJ8" s="878"/>
      <c r="JBK8" s="878"/>
      <c r="JBL8" s="878"/>
      <c r="JBM8" s="880"/>
      <c r="JBN8" s="878"/>
      <c r="JBO8" s="878"/>
      <c r="JBP8" s="878"/>
      <c r="JBQ8" s="880"/>
      <c r="JBR8" s="878"/>
      <c r="JBS8" s="878"/>
      <c r="JBT8" s="878"/>
      <c r="JBU8" s="880"/>
      <c r="JBV8" s="878"/>
      <c r="JBW8" s="878"/>
      <c r="JBX8" s="878"/>
      <c r="JBY8" s="880"/>
      <c r="JBZ8" s="878"/>
      <c r="JCA8" s="878"/>
      <c r="JCB8" s="878"/>
      <c r="JCC8" s="880"/>
      <c r="JCD8" s="878"/>
      <c r="JCE8" s="878"/>
      <c r="JCF8" s="878"/>
      <c r="JCG8" s="880"/>
      <c r="JCH8" s="878"/>
      <c r="JCI8" s="878"/>
      <c r="JCJ8" s="878"/>
      <c r="JCK8" s="880"/>
      <c r="JCL8" s="878"/>
      <c r="JCM8" s="878"/>
      <c r="JCN8" s="878"/>
      <c r="JCO8" s="880"/>
      <c r="JCP8" s="878"/>
      <c r="JCQ8" s="878"/>
      <c r="JCR8" s="878"/>
      <c r="JCS8" s="880"/>
      <c r="JCT8" s="878"/>
      <c r="JCU8" s="878"/>
      <c r="JCV8" s="878"/>
      <c r="JCW8" s="880"/>
      <c r="JCX8" s="878"/>
      <c r="JCY8" s="878"/>
      <c r="JCZ8" s="878"/>
      <c r="JDA8" s="880"/>
      <c r="JDB8" s="878"/>
      <c r="JDC8" s="878"/>
      <c r="JDD8" s="878"/>
      <c r="JDE8" s="880"/>
      <c r="JDF8" s="878"/>
      <c r="JDG8" s="878"/>
      <c r="JDH8" s="878"/>
      <c r="JDI8" s="880"/>
      <c r="JDJ8" s="878"/>
      <c r="JDK8" s="878"/>
      <c r="JDL8" s="878"/>
      <c r="JDM8" s="880"/>
      <c r="JDN8" s="878"/>
      <c r="JDO8" s="878"/>
      <c r="JDP8" s="878"/>
      <c r="JDQ8" s="880"/>
      <c r="JDR8" s="878"/>
      <c r="JDS8" s="878"/>
      <c r="JDT8" s="878"/>
      <c r="JDU8" s="880"/>
      <c r="JDV8" s="878"/>
      <c r="JDW8" s="878"/>
      <c r="JDX8" s="878"/>
      <c r="JDY8" s="880"/>
      <c r="JDZ8" s="878"/>
      <c r="JEA8" s="878"/>
      <c r="JEB8" s="878"/>
      <c r="JEC8" s="880"/>
      <c r="JED8" s="878"/>
      <c r="JEE8" s="878"/>
      <c r="JEF8" s="878"/>
      <c r="JEG8" s="880"/>
      <c r="JEH8" s="878"/>
      <c r="JEI8" s="878"/>
      <c r="JEJ8" s="878"/>
      <c r="JEK8" s="880"/>
      <c r="JEL8" s="878"/>
      <c r="JEM8" s="878"/>
      <c r="JEN8" s="878"/>
      <c r="JEO8" s="880"/>
      <c r="JEP8" s="878"/>
      <c r="JEQ8" s="878"/>
      <c r="JER8" s="878"/>
      <c r="JES8" s="880"/>
      <c r="JET8" s="878"/>
      <c r="JEU8" s="878"/>
      <c r="JEV8" s="878"/>
      <c r="JEW8" s="880"/>
      <c r="JEX8" s="878"/>
      <c r="JEY8" s="878"/>
      <c r="JEZ8" s="878"/>
      <c r="JFA8" s="880"/>
      <c r="JFB8" s="878"/>
      <c r="JFC8" s="878"/>
      <c r="JFD8" s="878"/>
      <c r="JFE8" s="880"/>
      <c r="JFF8" s="878"/>
      <c r="JFG8" s="878"/>
      <c r="JFH8" s="878"/>
      <c r="JFI8" s="880"/>
      <c r="JFJ8" s="878"/>
      <c r="JFK8" s="878"/>
      <c r="JFL8" s="878"/>
      <c r="JFM8" s="880"/>
      <c r="JFN8" s="878"/>
      <c r="JFO8" s="878"/>
      <c r="JFP8" s="878"/>
      <c r="JFQ8" s="880"/>
      <c r="JFR8" s="878"/>
      <c r="JFS8" s="878"/>
      <c r="JFT8" s="878"/>
      <c r="JFU8" s="880"/>
      <c r="JFV8" s="878"/>
      <c r="JFW8" s="878"/>
      <c r="JFX8" s="878"/>
      <c r="JFY8" s="880"/>
      <c r="JFZ8" s="878"/>
      <c r="JGA8" s="878"/>
      <c r="JGB8" s="878"/>
      <c r="JGC8" s="880"/>
      <c r="JGD8" s="878"/>
      <c r="JGE8" s="878"/>
      <c r="JGF8" s="878"/>
      <c r="JGG8" s="880"/>
      <c r="JGH8" s="878"/>
      <c r="JGI8" s="878"/>
      <c r="JGJ8" s="878"/>
      <c r="JGK8" s="880"/>
      <c r="JGL8" s="878"/>
      <c r="JGM8" s="878"/>
      <c r="JGN8" s="878"/>
      <c r="JGO8" s="880"/>
      <c r="JGP8" s="878"/>
      <c r="JGQ8" s="878"/>
      <c r="JGR8" s="878"/>
      <c r="JGS8" s="880"/>
      <c r="JGT8" s="878"/>
      <c r="JGU8" s="878"/>
      <c r="JGV8" s="878"/>
      <c r="JGW8" s="880"/>
      <c r="JGX8" s="878"/>
      <c r="JGY8" s="878"/>
      <c r="JGZ8" s="878"/>
      <c r="JHA8" s="880"/>
      <c r="JHB8" s="878"/>
      <c r="JHC8" s="878"/>
      <c r="JHD8" s="878"/>
      <c r="JHE8" s="880"/>
      <c r="JHF8" s="878"/>
      <c r="JHG8" s="878"/>
      <c r="JHH8" s="878"/>
      <c r="JHI8" s="880"/>
      <c r="JHJ8" s="878"/>
      <c r="JHK8" s="878"/>
      <c r="JHL8" s="878"/>
      <c r="JHM8" s="880"/>
      <c r="JHN8" s="878"/>
      <c r="JHO8" s="878"/>
      <c r="JHP8" s="878"/>
      <c r="JHQ8" s="880"/>
      <c r="JHR8" s="878"/>
      <c r="JHS8" s="878"/>
      <c r="JHT8" s="878"/>
      <c r="JHU8" s="880"/>
      <c r="JHV8" s="878"/>
      <c r="JHW8" s="878"/>
      <c r="JHX8" s="878"/>
      <c r="JHY8" s="880"/>
      <c r="JHZ8" s="878"/>
      <c r="JIA8" s="878"/>
      <c r="JIB8" s="878"/>
      <c r="JIC8" s="880"/>
      <c r="JID8" s="878"/>
      <c r="JIE8" s="878"/>
      <c r="JIF8" s="878"/>
      <c r="JIG8" s="880"/>
      <c r="JIH8" s="878"/>
      <c r="JII8" s="878"/>
      <c r="JIJ8" s="878"/>
      <c r="JIK8" s="880"/>
      <c r="JIL8" s="878"/>
      <c r="JIM8" s="878"/>
      <c r="JIN8" s="878"/>
      <c r="JIO8" s="880"/>
      <c r="JIP8" s="878"/>
      <c r="JIQ8" s="878"/>
      <c r="JIR8" s="878"/>
      <c r="JIS8" s="880"/>
      <c r="JIT8" s="878"/>
      <c r="JIU8" s="878"/>
      <c r="JIV8" s="878"/>
      <c r="JIW8" s="880"/>
      <c r="JIX8" s="878"/>
      <c r="JIY8" s="878"/>
      <c r="JIZ8" s="878"/>
      <c r="JJA8" s="880"/>
      <c r="JJB8" s="878"/>
      <c r="JJC8" s="878"/>
      <c r="JJD8" s="878"/>
      <c r="JJE8" s="880"/>
      <c r="JJF8" s="878"/>
      <c r="JJG8" s="878"/>
      <c r="JJH8" s="878"/>
      <c r="JJI8" s="880"/>
      <c r="JJJ8" s="878"/>
      <c r="JJK8" s="878"/>
      <c r="JJL8" s="878"/>
      <c r="JJM8" s="880"/>
      <c r="JJN8" s="878"/>
      <c r="JJO8" s="878"/>
      <c r="JJP8" s="878"/>
      <c r="JJQ8" s="880"/>
      <c r="JJR8" s="878"/>
      <c r="JJS8" s="878"/>
      <c r="JJT8" s="878"/>
      <c r="JJU8" s="880"/>
      <c r="JJV8" s="878"/>
      <c r="JJW8" s="878"/>
      <c r="JJX8" s="878"/>
      <c r="JJY8" s="880"/>
      <c r="JJZ8" s="878"/>
      <c r="JKA8" s="878"/>
      <c r="JKB8" s="878"/>
      <c r="JKC8" s="880"/>
      <c r="JKD8" s="878"/>
      <c r="JKE8" s="878"/>
      <c r="JKF8" s="878"/>
      <c r="JKG8" s="880"/>
      <c r="JKH8" s="878"/>
      <c r="JKI8" s="878"/>
      <c r="JKJ8" s="878"/>
      <c r="JKK8" s="880"/>
      <c r="JKL8" s="878"/>
      <c r="JKM8" s="878"/>
      <c r="JKN8" s="878"/>
      <c r="JKO8" s="880"/>
      <c r="JKP8" s="878"/>
      <c r="JKQ8" s="878"/>
      <c r="JKR8" s="878"/>
      <c r="JKS8" s="880"/>
      <c r="JKT8" s="878"/>
      <c r="JKU8" s="878"/>
      <c r="JKV8" s="878"/>
      <c r="JKW8" s="880"/>
      <c r="JKX8" s="878"/>
      <c r="JKY8" s="878"/>
      <c r="JKZ8" s="878"/>
      <c r="JLA8" s="880"/>
      <c r="JLB8" s="878"/>
      <c r="JLC8" s="878"/>
      <c r="JLD8" s="878"/>
      <c r="JLE8" s="880"/>
      <c r="JLF8" s="878"/>
      <c r="JLG8" s="878"/>
      <c r="JLH8" s="878"/>
      <c r="JLI8" s="880"/>
      <c r="JLJ8" s="878"/>
      <c r="JLK8" s="878"/>
      <c r="JLL8" s="878"/>
      <c r="JLM8" s="880"/>
      <c r="JLN8" s="878"/>
      <c r="JLO8" s="878"/>
      <c r="JLP8" s="878"/>
      <c r="JLQ8" s="880"/>
      <c r="JLR8" s="878"/>
      <c r="JLS8" s="878"/>
      <c r="JLT8" s="878"/>
      <c r="JLU8" s="880"/>
      <c r="JLV8" s="878"/>
      <c r="JLW8" s="878"/>
      <c r="JLX8" s="878"/>
      <c r="JLY8" s="880"/>
      <c r="JLZ8" s="878"/>
      <c r="JMA8" s="878"/>
      <c r="JMB8" s="878"/>
      <c r="JMC8" s="880"/>
      <c r="JMD8" s="878"/>
      <c r="JME8" s="878"/>
      <c r="JMF8" s="878"/>
      <c r="JMG8" s="880"/>
      <c r="JMH8" s="878"/>
      <c r="JMI8" s="878"/>
      <c r="JMJ8" s="878"/>
      <c r="JMK8" s="880"/>
      <c r="JML8" s="878"/>
      <c r="JMM8" s="878"/>
      <c r="JMN8" s="878"/>
      <c r="JMO8" s="880"/>
      <c r="JMP8" s="878"/>
      <c r="JMQ8" s="878"/>
      <c r="JMR8" s="878"/>
      <c r="JMS8" s="880"/>
      <c r="JMT8" s="878"/>
      <c r="JMU8" s="878"/>
      <c r="JMV8" s="878"/>
      <c r="JMW8" s="880"/>
      <c r="JMX8" s="878"/>
      <c r="JMY8" s="878"/>
      <c r="JMZ8" s="878"/>
      <c r="JNA8" s="880"/>
      <c r="JNB8" s="878"/>
      <c r="JNC8" s="878"/>
      <c r="JND8" s="878"/>
      <c r="JNE8" s="880"/>
      <c r="JNF8" s="878"/>
      <c r="JNG8" s="878"/>
      <c r="JNH8" s="878"/>
      <c r="JNI8" s="880"/>
      <c r="JNJ8" s="878"/>
      <c r="JNK8" s="878"/>
      <c r="JNL8" s="878"/>
      <c r="JNM8" s="880"/>
      <c r="JNN8" s="878"/>
      <c r="JNO8" s="878"/>
      <c r="JNP8" s="878"/>
      <c r="JNQ8" s="880"/>
      <c r="JNR8" s="878"/>
      <c r="JNS8" s="878"/>
      <c r="JNT8" s="878"/>
      <c r="JNU8" s="880"/>
      <c r="JNV8" s="878"/>
      <c r="JNW8" s="878"/>
      <c r="JNX8" s="878"/>
      <c r="JNY8" s="880"/>
      <c r="JNZ8" s="878"/>
      <c r="JOA8" s="878"/>
      <c r="JOB8" s="878"/>
      <c r="JOC8" s="880"/>
      <c r="JOD8" s="878"/>
      <c r="JOE8" s="878"/>
      <c r="JOF8" s="878"/>
      <c r="JOG8" s="880"/>
      <c r="JOH8" s="878"/>
      <c r="JOI8" s="878"/>
      <c r="JOJ8" s="878"/>
      <c r="JOK8" s="880"/>
      <c r="JOL8" s="878"/>
      <c r="JOM8" s="878"/>
      <c r="JON8" s="878"/>
      <c r="JOO8" s="880"/>
      <c r="JOP8" s="878"/>
      <c r="JOQ8" s="878"/>
      <c r="JOR8" s="878"/>
      <c r="JOS8" s="880"/>
      <c r="JOT8" s="878"/>
      <c r="JOU8" s="878"/>
      <c r="JOV8" s="878"/>
      <c r="JOW8" s="880"/>
      <c r="JOX8" s="878"/>
      <c r="JOY8" s="878"/>
      <c r="JOZ8" s="878"/>
      <c r="JPA8" s="880"/>
      <c r="JPB8" s="878"/>
      <c r="JPC8" s="878"/>
      <c r="JPD8" s="878"/>
      <c r="JPE8" s="880"/>
      <c r="JPF8" s="878"/>
      <c r="JPG8" s="878"/>
      <c r="JPH8" s="878"/>
      <c r="JPI8" s="880"/>
      <c r="JPJ8" s="878"/>
      <c r="JPK8" s="878"/>
      <c r="JPL8" s="878"/>
      <c r="JPM8" s="880"/>
      <c r="JPN8" s="878"/>
      <c r="JPO8" s="878"/>
      <c r="JPP8" s="878"/>
      <c r="JPQ8" s="880"/>
      <c r="JPR8" s="878"/>
      <c r="JPS8" s="878"/>
      <c r="JPT8" s="878"/>
      <c r="JPU8" s="880"/>
      <c r="JPV8" s="878"/>
      <c r="JPW8" s="878"/>
      <c r="JPX8" s="878"/>
      <c r="JPY8" s="880"/>
      <c r="JPZ8" s="878"/>
      <c r="JQA8" s="878"/>
      <c r="JQB8" s="878"/>
      <c r="JQC8" s="880"/>
      <c r="JQD8" s="878"/>
      <c r="JQE8" s="878"/>
      <c r="JQF8" s="878"/>
      <c r="JQG8" s="880"/>
      <c r="JQH8" s="878"/>
      <c r="JQI8" s="878"/>
      <c r="JQJ8" s="878"/>
      <c r="JQK8" s="880"/>
      <c r="JQL8" s="878"/>
      <c r="JQM8" s="878"/>
      <c r="JQN8" s="878"/>
      <c r="JQO8" s="880"/>
      <c r="JQP8" s="878"/>
      <c r="JQQ8" s="878"/>
      <c r="JQR8" s="878"/>
      <c r="JQS8" s="880"/>
      <c r="JQT8" s="878"/>
      <c r="JQU8" s="878"/>
      <c r="JQV8" s="878"/>
      <c r="JQW8" s="880"/>
      <c r="JQX8" s="878"/>
      <c r="JQY8" s="878"/>
      <c r="JQZ8" s="878"/>
      <c r="JRA8" s="880"/>
      <c r="JRB8" s="878"/>
      <c r="JRC8" s="878"/>
      <c r="JRD8" s="878"/>
      <c r="JRE8" s="880"/>
      <c r="JRF8" s="878"/>
      <c r="JRG8" s="878"/>
      <c r="JRH8" s="878"/>
      <c r="JRI8" s="880"/>
      <c r="JRJ8" s="878"/>
      <c r="JRK8" s="878"/>
      <c r="JRL8" s="878"/>
      <c r="JRM8" s="880"/>
      <c r="JRN8" s="878"/>
      <c r="JRO8" s="878"/>
      <c r="JRP8" s="878"/>
      <c r="JRQ8" s="880"/>
      <c r="JRR8" s="878"/>
      <c r="JRS8" s="878"/>
      <c r="JRT8" s="878"/>
      <c r="JRU8" s="880"/>
      <c r="JRV8" s="878"/>
      <c r="JRW8" s="878"/>
      <c r="JRX8" s="878"/>
      <c r="JRY8" s="880"/>
      <c r="JRZ8" s="878"/>
      <c r="JSA8" s="878"/>
      <c r="JSB8" s="878"/>
      <c r="JSC8" s="880"/>
      <c r="JSD8" s="878"/>
      <c r="JSE8" s="878"/>
      <c r="JSF8" s="878"/>
      <c r="JSG8" s="880"/>
      <c r="JSH8" s="878"/>
      <c r="JSI8" s="878"/>
      <c r="JSJ8" s="878"/>
      <c r="JSK8" s="880"/>
      <c r="JSL8" s="878"/>
      <c r="JSM8" s="878"/>
      <c r="JSN8" s="878"/>
      <c r="JSO8" s="880"/>
      <c r="JSP8" s="878"/>
      <c r="JSQ8" s="878"/>
      <c r="JSR8" s="878"/>
      <c r="JSS8" s="880"/>
      <c r="JST8" s="878"/>
      <c r="JSU8" s="878"/>
      <c r="JSV8" s="878"/>
      <c r="JSW8" s="880"/>
      <c r="JSX8" s="878"/>
      <c r="JSY8" s="878"/>
      <c r="JSZ8" s="878"/>
      <c r="JTA8" s="880"/>
      <c r="JTB8" s="878"/>
      <c r="JTC8" s="878"/>
      <c r="JTD8" s="878"/>
      <c r="JTE8" s="880"/>
      <c r="JTF8" s="878"/>
      <c r="JTG8" s="878"/>
      <c r="JTH8" s="878"/>
      <c r="JTI8" s="880"/>
      <c r="JTJ8" s="878"/>
      <c r="JTK8" s="878"/>
      <c r="JTL8" s="878"/>
      <c r="JTM8" s="880"/>
      <c r="JTN8" s="878"/>
      <c r="JTO8" s="878"/>
      <c r="JTP8" s="878"/>
      <c r="JTQ8" s="880"/>
      <c r="JTR8" s="878"/>
      <c r="JTS8" s="878"/>
      <c r="JTT8" s="878"/>
      <c r="JTU8" s="880"/>
      <c r="JTV8" s="878"/>
      <c r="JTW8" s="878"/>
      <c r="JTX8" s="878"/>
      <c r="JTY8" s="880"/>
      <c r="JTZ8" s="878"/>
      <c r="JUA8" s="878"/>
      <c r="JUB8" s="878"/>
      <c r="JUC8" s="880"/>
      <c r="JUD8" s="878"/>
      <c r="JUE8" s="878"/>
      <c r="JUF8" s="878"/>
      <c r="JUG8" s="880"/>
      <c r="JUH8" s="878"/>
      <c r="JUI8" s="878"/>
      <c r="JUJ8" s="878"/>
      <c r="JUK8" s="880"/>
      <c r="JUL8" s="878"/>
      <c r="JUM8" s="878"/>
      <c r="JUN8" s="878"/>
      <c r="JUO8" s="880"/>
      <c r="JUP8" s="878"/>
      <c r="JUQ8" s="878"/>
      <c r="JUR8" s="878"/>
      <c r="JUS8" s="880"/>
      <c r="JUT8" s="878"/>
      <c r="JUU8" s="878"/>
      <c r="JUV8" s="878"/>
      <c r="JUW8" s="880"/>
      <c r="JUX8" s="878"/>
      <c r="JUY8" s="878"/>
      <c r="JUZ8" s="878"/>
      <c r="JVA8" s="880"/>
      <c r="JVB8" s="878"/>
      <c r="JVC8" s="878"/>
      <c r="JVD8" s="878"/>
      <c r="JVE8" s="880"/>
      <c r="JVF8" s="878"/>
      <c r="JVG8" s="878"/>
      <c r="JVH8" s="878"/>
      <c r="JVI8" s="880"/>
      <c r="JVJ8" s="878"/>
      <c r="JVK8" s="878"/>
      <c r="JVL8" s="878"/>
      <c r="JVM8" s="880"/>
      <c r="JVN8" s="878"/>
      <c r="JVO8" s="878"/>
      <c r="JVP8" s="878"/>
      <c r="JVQ8" s="880"/>
      <c r="JVR8" s="878"/>
      <c r="JVS8" s="878"/>
      <c r="JVT8" s="878"/>
      <c r="JVU8" s="880"/>
      <c r="JVV8" s="878"/>
      <c r="JVW8" s="878"/>
      <c r="JVX8" s="878"/>
      <c r="JVY8" s="880"/>
      <c r="JVZ8" s="878"/>
      <c r="JWA8" s="878"/>
      <c r="JWB8" s="878"/>
      <c r="JWC8" s="880"/>
      <c r="JWD8" s="878"/>
      <c r="JWE8" s="878"/>
      <c r="JWF8" s="878"/>
      <c r="JWG8" s="880"/>
      <c r="JWH8" s="878"/>
      <c r="JWI8" s="878"/>
      <c r="JWJ8" s="878"/>
      <c r="JWK8" s="880"/>
      <c r="JWL8" s="878"/>
      <c r="JWM8" s="878"/>
      <c r="JWN8" s="878"/>
      <c r="JWO8" s="880"/>
      <c r="JWP8" s="878"/>
      <c r="JWQ8" s="878"/>
      <c r="JWR8" s="878"/>
      <c r="JWS8" s="880"/>
      <c r="JWT8" s="878"/>
      <c r="JWU8" s="878"/>
      <c r="JWV8" s="878"/>
      <c r="JWW8" s="880"/>
      <c r="JWX8" s="878"/>
      <c r="JWY8" s="878"/>
      <c r="JWZ8" s="878"/>
      <c r="JXA8" s="880"/>
      <c r="JXB8" s="878"/>
      <c r="JXC8" s="878"/>
      <c r="JXD8" s="878"/>
      <c r="JXE8" s="880"/>
      <c r="JXF8" s="878"/>
      <c r="JXG8" s="878"/>
      <c r="JXH8" s="878"/>
      <c r="JXI8" s="880"/>
      <c r="JXJ8" s="878"/>
      <c r="JXK8" s="878"/>
      <c r="JXL8" s="878"/>
      <c r="JXM8" s="880"/>
      <c r="JXN8" s="878"/>
      <c r="JXO8" s="878"/>
      <c r="JXP8" s="878"/>
      <c r="JXQ8" s="880"/>
      <c r="JXR8" s="878"/>
      <c r="JXS8" s="878"/>
      <c r="JXT8" s="878"/>
      <c r="JXU8" s="880"/>
      <c r="JXV8" s="878"/>
      <c r="JXW8" s="878"/>
      <c r="JXX8" s="878"/>
      <c r="JXY8" s="880"/>
      <c r="JXZ8" s="878"/>
      <c r="JYA8" s="878"/>
      <c r="JYB8" s="878"/>
      <c r="JYC8" s="880"/>
      <c r="JYD8" s="878"/>
      <c r="JYE8" s="878"/>
      <c r="JYF8" s="878"/>
      <c r="JYG8" s="880"/>
      <c r="JYH8" s="878"/>
      <c r="JYI8" s="878"/>
      <c r="JYJ8" s="878"/>
      <c r="JYK8" s="880"/>
      <c r="JYL8" s="878"/>
      <c r="JYM8" s="878"/>
      <c r="JYN8" s="878"/>
      <c r="JYO8" s="880"/>
      <c r="JYP8" s="878"/>
      <c r="JYQ8" s="878"/>
      <c r="JYR8" s="878"/>
      <c r="JYS8" s="880"/>
      <c r="JYT8" s="878"/>
      <c r="JYU8" s="878"/>
      <c r="JYV8" s="878"/>
      <c r="JYW8" s="880"/>
      <c r="JYX8" s="878"/>
      <c r="JYY8" s="878"/>
      <c r="JYZ8" s="878"/>
      <c r="JZA8" s="880"/>
      <c r="JZB8" s="878"/>
      <c r="JZC8" s="878"/>
      <c r="JZD8" s="878"/>
      <c r="JZE8" s="880"/>
      <c r="JZF8" s="878"/>
      <c r="JZG8" s="878"/>
      <c r="JZH8" s="878"/>
      <c r="JZI8" s="880"/>
      <c r="JZJ8" s="878"/>
      <c r="JZK8" s="878"/>
      <c r="JZL8" s="878"/>
      <c r="JZM8" s="880"/>
      <c r="JZN8" s="878"/>
      <c r="JZO8" s="878"/>
      <c r="JZP8" s="878"/>
      <c r="JZQ8" s="880"/>
      <c r="JZR8" s="878"/>
      <c r="JZS8" s="878"/>
      <c r="JZT8" s="878"/>
      <c r="JZU8" s="880"/>
      <c r="JZV8" s="878"/>
      <c r="JZW8" s="878"/>
      <c r="JZX8" s="878"/>
      <c r="JZY8" s="880"/>
      <c r="JZZ8" s="878"/>
      <c r="KAA8" s="878"/>
      <c r="KAB8" s="878"/>
      <c r="KAC8" s="880"/>
      <c r="KAD8" s="878"/>
      <c r="KAE8" s="878"/>
      <c r="KAF8" s="878"/>
      <c r="KAG8" s="880"/>
      <c r="KAH8" s="878"/>
      <c r="KAI8" s="878"/>
      <c r="KAJ8" s="878"/>
      <c r="KAK8" s="880"/>
      <c r="KAL8" s="878"/>
      <c r="KAM8" s="878"/>
      <c r="KAN8" s="878"/>
      <c r="KAO8" s="880"/>
      <c r="KAP8" s="878"/>
      <c r="KAQ8" s="878"/>
      <c r="KAR8" s="878"/>
      <c r="KAS8" s="880"/>
      <c r="KAT8" s="878"/>
      <c r="KAU8" s="878"/>
      <c r="KAV8" s="878"/>
      <c r="KAW8" s="880"/>
      <c r="KAX8" s="878"/>
      <c r="KAY8" s="878"/>
      <c r="KAZ8" s="878"/>
      <c r="KBA8" s="880"/>
      <c r="KBB8" s="878"/>
      <c r="KBC8" s="878"/>
      <c r="KBD8" s="878"/>
      <c r="KBE8" s="880"/>
      <c r="KBF8" s="878"/>
      <c r="KBG8" s="878"/>
      <c r="KBH8" s="878"/>
      <c r="KBI8" s="880"/>
      <c r="KBJ8" s="878"/>
      <c r="KBK8" s="878"/>
      <c r="KBL8" s="878"/>
      <c r="KBM8" s="880"/>
      <c r="KBN8" s="878"/>
      <c r="KBO8" s="878"/>
      <c r="KBP8" s="878"/>
      <c r="KBQ8" s="880"/>
      <c r="KBR8" s="878"/>
      <c r="KBS8" s="878"/>
      <c r="KBT8" s="878"/>
      <c r="KBU8" s="880"/>
      <c r="KBV8" s="878"/>
      <c r="KBW8" s="878"/>
      <c r="KBX8" s="878"/>
      <c r="KBY8" s="880"/>
      <c r="KBZ8" s="878"/>
      <c r="KCA8" s="878"/>
      <c r="KCB8" s="878"/>
      <c r="KCC8" s="880"/>
      <c r="KCD8" s="878"/>
      <c r="KCE8" s="878"/>
      <c r="KCF8" s="878"/>
      <c r="KCG8" s="880"/>
      <c r="KCH8" s="878"/>
      <c r="KCI8" s="878"/>
      <c r="KCJ8" s="878"/>
      <c r="KCK8" s="880"/>
      <c r="KCL8" s="878"/>
      <c r="KCM8" s="878"/>
      <c r="KCN8" s="878"/>
      <c r="KCO8" s="880"/>
      <c r="KCP8" s="878"/>
      <c r="KCQ8" s="878"/>
      <c r="KCR8" s="878"/>
      <c r="KCS8" s="880"/>
      <c r="KCT8" s="878"/>
      <c r="KCU8" s="878"/>
      <c r="KCV8" s="878"/>
      <c r="KCW8" s="880"/>
      <c r="KCX8" s="878"/>
      <c r="KCY8" s="878"/>
      <c r="KCZ8" s="878"/>
      <c r="KDA8" s="880"/>
      <c r="KDB8" s="878"/>
      <c r="KDC8" s="878"/>
      <c r="KDD8" s="878"/>
      <c r="KDE8" s="880"/>
      <c r="KDF8" s="878"/>
      <c r="KDG8" s="878"/>
      <c r="KDH8" s="878"/>
      <c r="KDI8" s="880"/>
      <c r="KDJ8" s="878"/>
      <c r="KDK8" s="878"/>
      <c r="KDL8" s="878"/>
      <c r="KDM8" s="880"/>
      <c r="KDN8" s="878"/>
      <c r="KDO8" s="878"/>
      <c r="KDP8" s="878"/>
      <c r="KDQ8" s="880"/>
      <c r="KDR8" s="878"/>
      <c r="KDS8" s="878"/>
      <c r="KDT8" s="878"/>
      <c r="KDU8" s="880"/>
      <c r="KDV8" s="878"/>
      <c r="KDW8" s="878"/>
      <c r="KDX8" s="878"/>
      <c r="KDY8" s="880"/>
      <c r="KDZ8" s="878"/>
      <c r="KEA8" s="878"/>
      <c r="KEB8" s="878"/>
      <c r="KEC8" s="880"/>
      <c r="KED8" s="878"/>
      <c r="KEE8" s="878"/>
      <c r="KEF8" s="878"/>
      <c r="KEG8" s="880"/>
      <c r="KEH8" s="878"/>
      <c r="KEI8" s="878"/>
      <c r="KEJ8" s="878"/>
      <c r="KEK8" s="880"/>
      <c r="KEL8" s="878"/>
      <c r="KEM8" s="878"/>
      <c r="KEN8" s="878"/>
      <c r="KEO8" s="880"/>
      <c r="KEP8" s="878"/>
      <c r="KEQ8" s="878"/>
      <c r="KER8" s="878"/>
      <c r="KES8" s="880"/>
      <c r="KET8" s="878"/>
      <c r="KEU8" s="878"/>
      <c r="KEV8" s="878"/>
      <c r="KEW8" s="880"/>
      <c r="KEX8" s="878"/>
      <c r="KEY8" s="878"/>
      <c r="KEZ8" s="878"/>
      <c r="KFA8" s="880"/>
      <c r="KFB8" s="878"/>
      <c r="KFC8" s="878"/>
      <c r="KFD8" s="878"/>
      <c r="KFE8" s="880"/>
      <c r="KFF8" s="878"/>
      <c r="KFG8" s="878"/>
      <c r="KFH8" s="878"/>
      <c r="KFI8" s="880"/>
      <c r="KFJ8" s="878"/>
      <c r="KFK8" s="878"/>
      <c r="KFL8" s="878"/>
      <c r="KFM8" s="880"/>
      <c r="KFN8" s="878"/>
      <c r="KFO8" s="878"/>
      <c r="KFP8" s="878"/>
      <c r="KFQ8" s="880"/>
      <c r="KFR8" s="878"/>
      <c r="KFS8" s="878"/>
      <c r="KFT8" s="878"/>
      <c r="KFU8" s="880"/>
      <c r="KFV8" s="878"/>
      <c r="KFW8" s="878"/>
      <c r="KFX8" s="878"/>
      <c r="KFY8" s="880"/>
      <c r="KFZ8" s="878"/>
      <c r="KGA8" s="878"/>
      <c r="KGB8" s="878"/>
      <c r="KGC8" s="880"/>
      <c r="KGD8" s="878"/>
      <c r="KGE8" s="878"/>
      <c r="KGF8" s="878"/>
      <c r="KGG8" s="880"/>
      <c r="KGH8" s="878"/>
      <c r="KGI8" s="878"/>
      <c r="KGJ8" s="878"/>
      <c r="KGK8" s="880"/>
      <c r="KGL8" s="878"/>
      <c r="KGM8" s="878"/>
      <c r="KGN8" s="878"/>
      <c r="KGO8" s="880"/>
      <c r="KGP8" s="878"/>
      <c r="KGQ8" s="878"/>
      <c r="KGR8" s="878"/>
      <c r="KGS8" s="880"/>
      <c r="KGT8" s="878"/>
      <c r="KGU8" s="878"/>
      <c r="KGV8" s="878"/>
      <c r="KGW8" s="880"/>
      <c r="KGX8" s="878"/>
      <c r="KGY8" s="878"/>
      <c r="KGZ8" s="878"/>
      <c r="KHA8" s="880"/>
      <c r="KHB8" s="878"/>
      <c r="KHC8" s="878"/>
      <c r="KHD8" s="878"/>
      <c r="KHE8" s="880"/>
      <c r="KHF8" s="878"/>
      <c r="KHG8" s="878"/>
      <c r="KHH8" s="878"/>
      <c r="KHI8" s="880"/>
      <c r="KHJ8" s="878"/>
      <c r="KHK8" s="878"/>
      <c r="KHL8" s="878"/>
      <c r="KHM8" s="880"/>
      <c r="KHN8" s="878"/>
      <c r="KHO8" s="878"/>
      <c r="KHP8" s="878"/>
      <c r="KHQ8" s="880"/>
      <c r="KHR8" s="878"/>
      <c r="KHS8" s="878"/>
      <c r="KHT8" s="878"/>
      <c r="KHU8" s="880"/>
      <c r="KHV8" s="878"/>
      <c r="KHW8" s="878"/>
      <c r="KHX8" s="878"/>
      <c r="KHY8" s="880"/>
      <c r="KHZ8" s="878"/>
      <c r="KIA8" s="878"/>
      <c r="KIB8" s="878"/>
      <c r="KIC8" s="880"/>
      <c r="KID8" s="878"/>
      <c r="KIE8" s="878"/>
      <c r="KIF8" s="878"/>
      <c r="KIG8" s="880"/>
      <c r="KIH8" s="878"/>
      <c r="KII8" s="878"/>
      <c r="KIJ8" s="878"/>
      <c r="KIK8" s="880"/>
      <c r="KIL8" s="878"/>
      <c r="KIM8" s="878"/>
      <c r="KIN8" s="878"/>
      <c r="KIO8" s="880"/>
      <c r="KIP8" s="878"/>
      <c r="KIQ8" s="878"/>
      <c r="KIR8" s="878"/>
      <c r="KIS8" s="880"/>
      <c r="KIT8" s="878"/>
      <c r="KIU8" s="878"/>
      <c r="KIV8" s="878"/>
      <c r="KIW8" s="880"/>
      <c r="KIX8" s="878"/>
      <c r="KIY8" s="878"/>
      <c r="KIZ8" s="878"/>
      <c r="KJA8" s="880"/>
      <c r="KJB8" s="878"/>
      <c r="KJC8" s="878"/>
      <c r="KJD8" s="878"/>
      <c r="KJE8" s="880"/>
      <c r="KJF8" s="878"/>
      <c r="KJG8" s="878"/>
      <c r="KJH8" s="878"/>
      <c r="KJI8" s="880"/>
      <c r="KJJ8" s="878"/>
      <c r="KJK8" s="878"/>
      <c r="KJL8" s="878"/>
      <c r="KJM8" s="880"/>
      <c r="KJN8" s="878"/>
      <c r="KJO8" s="878"/>
      <c r="KJP8" s="878"/>
      <c r="KJQ8" s="880"/>
      <c r="KJR8" s="878"/>
      <c r="KJS8" s="878"/>
      <c r="KJT8" s="878"/>
      <c r="KJU8" s="880"/>
      <c r="KJV8" s="878"/>
      <c r="KJW8" s="878"/>
      <c r="KJX8" s="878"/>
      <c r="KJY8" s="880"/>
      <c r="KJZ8" s="878"/>
      <c r="KKA8" s="878"/>
      <c r="KKB8" s="878"/>
      <c r="KKC8" s="880"/>
      <c r="KKD8" s="878"/>
      <c r="KKE8" s="878"/>
      <c r="KKF8" s="878"/>
      <c r="KKG8" s="880"/>
      <c r="KKH8" s="878"/>
      <c r="KKI8" s="878"/>
      <c r="KKJ8" s="878"/>
      <c r="KKK8" s="880"/>
      <c r="KKL8" s="878"/>
      <c r="KKM8" s="878"/>
      <c r="KKN8" s="878"/>
      <c r="KKO8" s="880"/>
      <c r="KKP8" s="878"/>
      <c r="KKQ8" s="878"/>
      <c r="KKR8" s="878"/>
      <c r="KKS8" s="880"/>
      <c r="KKT8" s="878"/>
      <c r="KKU8" s="878"/>
      <c r="KKV8" s="878"/>
      <c r="KKW8" s="880"/>
      <c r="KKX8" s="878"/>
      <c r="KKY8" s="878"/>
      <c r="KKZ8" s="878"/>
      <c r="KLA8" s="880"/>
      <c r="KLB8" s="878"/>
      <c r="KLC8" s="878"/>
      <c r="KLD8" s="878"/>
      <c r="KLE8" s="880"/>
      <c r="KLF8" s="878"/>
      <c r="KLG8" s="878"/>
      <c r="KLH8" s="878"/>
      <c r="KLI8" s="880"/>
      <c r="KLJ8" s="878"/>
      <c r="KLK8" s="878"/>
      <c r="KLL8" s="878"/>
      <c r="KLM8" s="880"/>
      <c r="KLN8" s="878"/>
      <c r="KLO8" s="878"/>
      <c r="KLP8" s="878"/>
      <c r="KLQ8" s="880"/>
      <c r="KLR8" s="878"/>
      <c r="KLS8" s="878"/>
      <c r="KLT8" s="878"/>
      <c r="KLU8" s="880"/>
      <c r="KLV8" s="878"/>
      <c r="KLW8" s="878"/>
      <c r="KLX8" s="878"/>
      <c r="KLY8" s="880"/>
      <c r="KLZ8" s="878"/>
      <c r="KMA8" s="878"/>
      <c r="KMB8" s="878"/>
      <c r="KMC8" s="880"/>
      <c r="KMD8" s="878"/>
      <c r="KME8" s="878"/>
      <c r="KMF8" s="878"/>
      <c r="KMG8" s="880"/>
      <c r="KMH8" s="878"/>
      <c r="KMI8" s="878"/>
      <c r="KMJ8" s="878"/>
      <c r="KMK8" s="880"/>
      <c r="KML8" s="878"/>
      <c r="KMM8" s="878"/>
      <c r="KMN8" s="878"/>
      <c r="KMO8" s="880"/>
      <c r="KMP8" s="878"/>
      <c r="KMQ8" s="878"/>
      <c r="KMR8" s="878"/>
      <c r="KMS8" s="880"/>
      <c r="KMT8" s="878"/>
      <c r="KMU8" s="878"/>
      <c r="KMV8" s="878"/>
      <c r="KMW8" s="880"/>
      <c r="KMX8" s="878"/>
      <c r="KMY8" s="878"/>
      <c r="KMZ8" s="878"/>
      <c r="KNA8" s="880"/>
      <c r="KNB8" s="878"/>
      <c r="KNC8" s="878"/>
      <c r="KND8" s="878"/>
      <c r="KNE8" s="880"/>
      <c r="KNF8" s="878"/>
      <c r="KNG8" s="878"/>
      <c r="KNH8" s="878"/>
      <c r="KNI8" s="880"/>
      <c r="KNJ8" s="878"/>
      <c r="KNK8" s="878"/>
      <c r="KNL8" s="878"/>
      <c r="KNM8" s="880"/>
      <c r="KNN8" s="878"/>
      <c r="KNO8" s="878"/>
      <c r="KNP8" s="878"/>
      <c r="KNQ8" s="880"/>
      <c r="KNR8" s="878"/>
      <c r="KNS8" s="878"/>
      <c r="KNT8" s="878"/>
      <c r="KNU8" s="880"/>
      <c r="KNV8" s="878"/>
      <c r="KNW8" s="878"/>
      <c r="KNX8" s="878"/>
      <c r="KNY8" s="880"/>
      <c r="KNZ8" s="878"/>
      <c r="KOA8" s="878"/>
      <c r="KOB8" s="878"/>
      <c r="KOC8" s="880"/>
      <c r="KOD8" s="878"/>
      <c r="KOE8" s="878"/>
      <c r="KOF8" s="878"/>
      <c r="KOG8" s="880"/>
      <c r="KOH8" s="878"/>
      <c r="KOI8" s="878"/>
      <c r="KOJ8" s="878"/>
      <c r="KOK8" s="880"/>
      <c r="KOL8" s="878"/>
      <c r="KOM8" s="878"/>
      <c r="KON8" s="878"/>
      <c r="KOO8" s="880"/>
      <c r="KOP8" s="878"/>
      <c r="KOQ8" s="878"/>
      <c r="KOR8" s="878"/>
      <c r="KOS8" s="880"/>
      <c r="KOT8" s="878"/>
      <c r="KOU8" s="878"/>
      <c r="KOV8" s="878"/>
      <c r="KOW8" s="880"/>
      <c r="KOX8" s="878"/>
      <c r="KOY8" s="878"/>
      <c r="KOZ8" s="878"/>
      <c r="KPA8" s="880"/>
      <c r="KPB8" s="878"/>
      <c r="KPC8" s="878"/>
      <c r="KPD8" s="878"/>
      <c r="KPE8" s="880"/>
      <c r="KPF8" s="878"/>
      <c r="KPG8" s="878"/>
      <c r="KPH8" s="878"/>
      <c r="KPI8" s="880"/>
      <c r="KPJ8" s="878"/>
      <c r="KPK8" s="878"/>
      <c r="KPL8" s="878"/>
      <c r="KPM8" s="880"/>
      <c r="KPN8" s="878"/>
      <c r="KPO8" s="878"/>
      <c r="KPP8" s="878"/>
      <c r="KPQ8" s="880"/>
      <c r="KPR8" s="878"/>
      <c r="KPS8" s="878"/>
      <c r="KPT8" s="878"/>
      <c r="KPU8" s="880"/>
      <c r="KPV8" s="878"/>
      <c r="KPW8" s="878"/>
      <c r="KPX8" s="878"/>
      <c r="KPY8" s="880"/>
      <c r="KPZ8" s="878"/>
      <c r="KQA8" s="878"/>
      <c r="KQB8" s="878"/>
      <c r="KQC8" s="880"/>
      <c r="KQD8" s="878"/>
      <c r="KQE8" s="878"/>
      <c r="KQF8" s="878"/>
      <c r="KQG8" s="880"/>
      <c r="KQH8" s="878"/>
      <c r="KQI8" s="878"/>
      <c r="KQJ8" s="878"/>
      <c r="KQK8" s="880"/>
      <c r="KQL8" s="878"/>
      <c r="KQM8" s="878"/>
      <c r="KQN8" s="878"/>
      <c r="KQO8" s="880"/>
      <c r="KQP8" s="878"/>
      <c r="KQQ8" s="878"/>
      <c r="KQR8" s="878"/>
      <c r="KQS8" s="880"/>
      <c r="KQT8" s="878"/>
      <c r="KQU8" s="878"/>
      <c r="KQV8" s="878"/>
      <c r="KQW8" s="880"/>
      <c r="KQX8" s="878"/>
      <c r="KQY8" s="878"/>
      <c r="KQZ8" s="878"/>
      <c r="KRA8" s="880"/>
      <c r="KRB8" s="878"/>
      <c r="KRC8" s="878"/>
      <c r="KRD8" s="878"/>
      <c r="KRE8" s="880"/>
      <c r="KRF8" s="878"/>
      <c r="KRG8" s="878"/>
      <c r="KRH8" s="878"/>
      <c r="KRI8" s="880"/>
      <c r="KRJ8" s="878"/>
      <c r="KRK8" s="878"/>
      <c r="KRL8" s="878"/>
      <c r="KRM8" s="880"/>
      <c r="KRN8" s="878"/>
      <c r="KRO8" s="878"/>
      <c r="KRP8" s="878"/>
      <c r="KRQ8" s="880"/>
      <c r="KRR8" s="878"/>
      <c r="KRS8" s="878"/>
      <c r="KRT8" s="878"/>
      <c r="KRU8" s="880"/>
      <c r="KRV8" s="878"/>
      <c r="KRW8" s="878"/>
      <c r="KRX8" s="878"/>
      <c r="KRY8" s="880"/>
      <c r="KRZ8" s="878"/>
      <c r="KSA8" s="878"/>
      <c r="KSB8" s="878"/>
      <c r="KSC8" s="880"/>
      <c r="KSD8" s="878"/>
      <c r="KSE8" s="878"/>
      <c r="KSF8" s="878"/>
      <c r="KSG8" s="880"/>
      <c r="KSH8" s="878"/>
      <c r="KSI8" s="878"/>
      <c r="KSJ8" s="878"/>
      <c r="KSK8" s="880"/>
      <c r="KSL8" s="878"/>
      <c r="KSM8" s="878"/>
      <c r="KSN8" s="878"/>
      <c r="KSO8" s="880"/>
      <c r="KSP8" s="878"/>
      <c r="KSQ8" s="878"/>
      <c r="KSR8" s="878"/>
      <c r="KSS8" s="880"/>
      <c r="KST8" s="878"/>
      <c r="KSU8" s="878"/>
      <c r="KSV8" s="878"/>
      <c r="KSW8" s="880"/>
      <c r="KSX8" s="878"/>
      <c r="KSY8" s="878"/>
      <c r="KSZ8" s="878"/>
      <c r="KTA8" s="880"/>
      <c r="KTB8" s="878"/>
      <c r="KTC8" s="878"/>
      <c r="KTD8" s="878"/>
      <c r="KTE8" s="880"/>
      <c r="KTF8" s="878"/>
      <c r="KTG8" s="878"/>
      <c r="KTH8" s="878"/>
      <c r="KTI8" s="880"/>
      <c r="KTJ8" s="878"/>
      <c r="KTK8" s="878"/>
      <c r="KTL8" s="878"/>
      <c r="KTM8" s="880"/>
      <c r="KTN8" s="878"/>
      <c r="KTO8" s="878"/>
      <c r="KTP8" s="878"/>
      <c r="KTQ8" s="880"/>
      <c r="KTR8" s="878"/>
      <c r="KTS8" s="878"/>
      <c r="KTT8" s="878"/>
      <c r="KTU8" s="880"/>
      <c r="KTV8" s="878"/>
      <c r="KTW8" s="878"/>
      <c r="KTX8" s="878"/>
      <c r="KTY8" s="880"/>
      <c r="KTZ8" s="878"/>
      <c r="KUA8" s="878"/>
      <c r="KUB8" s="878"/>
      <c r="KUC8" s="880"/>
      <c r="KUD8" s="878"/>
      <c r="KUE8" s="878"/>
      <c r="KUF8" s="878"/>
      <c r="KUG8" s="880"/>
      <c r="KUH8" s="878"/>
      <c r="KUI8" s="878"/>
      <c r="KUJ8" s="878"/>
      <c r="KUK8" s="880"/>
      <c r="KUL8" s="878"/>
      <c r="KUM8" s="878"/>
      <c r="KUN8" s="878"/>
      <c r="KUO8" s="880"/>
      <c r="KUP8" s="878"/>
      <c r="KUQ8" s="878"/>
      <c r="KUR8" s="878"/>
      <c r="KUS8" s="880"/>
      <c r="KUT8" s="878"/>
      <c r="KUU8" s="878"/>
      <c r="KUV8" s="878"/>
      <c r="KUW8" s="880"/>
      <c r="KUX8" s="878"/>
      <c r="KUY8" s="878"/>
      <c r="KUZ8" s="878"/>
      <c r="KVA8" s="880"/>
      <c r="KVB8" s="878"/>
      <c r="KVC8" s="878"/>
      <c r="KVD8" s="878"/>
      <c r="KVE8" s="880"/>
      <c r="KVF8" s="878"/>
      <c r="KVG8" s="878"/>
      <c r="KVH8" s="878"/>
      <c r="KVI8" s="880"/>
      <c r="KVJ8" s="878"/>
      <c r="KVK8" s="878"/>
      <c r="KVL8" s="878"/>
      <c r="KVM8" s="880"/>
      <c r="KVN8" s="878"/>
      <c r="KVO8" s="878"/>
      <c r="KVP8" s="878"/>
      <c r="KVQ8" s="880"/>
      <c r="KVR8" s="878"/>
      <c r="KVS8" s="878"/>
      <c r="KVT8" s="878"/>
      <c r="KVU8" s="880"/>
      <c r="KVV8" s="878"/>
      <c r="KVW8" s="878"/>
      <c r="KVX8" s="878"/>
      <c r="KVY8" s="880"/>
      <c r="KVZ8" s="878"/>
      <c r="KWA8" s="878"/>
      <c r="KWB8" s="878"/>
      <c r="KWC8" s="880"/>
      <c r="KWD8" s="878"/>
      <c r="KWE8" s="878"/>
      <c r="KWF8" s="878"/>
      <c r="KWG8" s="880"/>
      <c r="KWH8" s="878"/>
      <c r="KWI8" s="878"/>
      <c r="KWJ8" s="878"/>
      <c r="KWK8" s="880"/>
      <c r="KWL8" s="878"/>
      <c r="KWM8" s="878"/>
      <c r="KWN8" s="878"/>
      <c r="KWO8" s="880"/>
      <c r="KWP8" s="878"/>
      <c r="KWQ8" s="878"/>
      <c r="KWR8" s="878"/>
      <c r="KWS8" s="880"/>
      <c r="KWT8" s="878"/>
      <c r="KWU8" s="878"/>
      <c r="KWV8" s="878"/>
      <c r="KWW8" s="880"/>
      <c r="KWX8" s="878"/>
      <c r="KWY8" s="878"/>
      <c r="KWZ8" s="878"/>
      <c r="KXA8" s="880"/>
      <c r="KXB8" s="878"/>
      <c r="KXC8" s="878"/>
      <c r="KXD8" s="878"/>
      <c r="KXE8" s="880"/>
      <c r="KXF8" s="878"/>
      <c r="KXG8" s="878"/>
      <c r="KXH8" s="878"/>
      <c r="KXI8" s="880"/>
      <c r="KXJ8" s="878"/>
      <c r="KXK8" s="878"/>
      <c r="KXL8" s="878"/>
      <c r="KXM8" s="880"/>
      <c r="KXN8" s="878"/>
      <c r="KXO8" s="878"/>
      <c r="KXP8" s="878"/>
      <c r="KXQ8" s="880"/>
      <c r="KXR8" s="878"/>
      <c r="KXS8" s="878"/>
      <c r="KXT8" s="878"/>
      <c r="KXU8" s="880"/>
      <c r="KXV8" s="878"/>
      <c r="KXW8" s="878"/>
      <c r="KXX8" s="878"/>
      <c r="KXY8" s="880"/>
      <c r="KXZ8" s="878"/>
      <c r="KYA8" s="878"/>
      <c r="KYB8" s="878"/>
      <c r="KYC8" s="880"/>
      <c r="KYD8" s="878"/>
      <c r="KYE8" s="878"/>
      <c r="KYF8" s="878"/>
      <c r="KYG8" s="880"/>
      <c r="KYH8" s="878"/>
      <c r="KYI8" s="878"/>
      <c r="KYJ8" s="878"/>
      <c r="KYK8" s="880"/>
      <c r="KYL8" s="878"/>
      <c r="KYM8" s="878"/>
      <c r="KYN8" s="878"/>
      <c r="KYO8" s="880"/>
      <c r="KYP8" s="878"/>
      <c r="KYQ8" s="878"/>
      <c r="KYR8" s="878"/>
      <c r="KYS8" s="880"/>
      <c r="KYT8" s="878"/>
      <c r="KYU8" s="878"/>
      <c r="KYV8" s="878"/>
      <c r="KYW8" s="880"/>
      <c r="KYX8" s="878"/>
      <c r="KYY8" s="878"/>
      <c r="KYZ8" s="878"/>
      <c r="KZA8" s="880"/>
      <c r="KZB8" s="878"/>
      <c r="KZC8" s="878"/>
      <c r="KZD8" s="878"/>
      <c r="KZE8" s="880"/>
      <c r="KZF8" s="878"/>
      <c r="KZG8" s="878"/>
      <c r="KZH8" s="878"/>
      <c r="KZI8" s="880"/>
      <c r="KZJ8" s="878"/>
      <c r="KZK8" s="878"/>
      <c r="KZL8" s="878"/>
      <c r="KZM8" s="880"/>
      <c r="KZN8" s="878"/>
      <c r="KZO8" s="878"/>
      <c r="KZP8" s="878"/>
      <c r="KZQ8" s="880"/>
      <c r="KZR8" s="878"/>
      <c r="KZS8" s="878"/>
      <c r="KZT8" s="878"/>
      <c r="KZU8" s="880"/>
      <c r="KZV8" s="878"/>
      <c r="KZW8" s="878"/>
      <c r="KZX8" s="878"/>
      <c r="KZY8" s="880"/>
      <c r="KZZ8" s="878"/>
      <c r="LAA8" s="878"/>
      <c r="LAB8" s="878"/>
      <c r="LAC8" s="880"/>
      <c r="LAD8" s="878"/>
      <c r="LAE8" s="878"/>
      <c r="LAF8" s="878"/>
      <c r="LAG8" s="880"/>
      <c r="LAH8" s="878"/>
      <c r="LAI8" s="878"/>
      <c r="LAJ8" s="878"/>
      <c r="LAK8" s="880"/>
      <c r="LAL8" s="878"/>
      <c r="LAM8" s="878"/>
      <c r="LAN8" s="878"/>
      <c r="LAO8" s="880"/>
      <c r="LAP8" s="878"/>
      <c r="LAQ8" s="878"/>
      <c r="LAR8" s="878"/>
      <c r="LAS8" s="880"/>
      <c r="LAT8" s="878"/>
      <c r="LAU8" s="878"/>
      <c r="LAV8" s="878"/>
      <c r="LAW8" s="880"/>
      <c r="LAX8" s="878"/>
      <c r="LAY8" s="878"/>
      <c r="LAZ8" s="878"/>
      <c r="LBA8" s="880"/>
      <c r="LBB8" s="878"/>
      <c r="LBC8" s="878"/>
      <c r="LBD8" s="878"/>
      <c r="LBE8" s="880"/>
      <c r="LBF8" s="878"/>
      <c r="LBG8" s="878"/>
      <c r="LBH8" s="878"/>
      <c r="LBI8" s="880"/>
      <c r="LBJ8" s="878"/>
      <c r="LBK8" s="878"/>
      <c r="LBL8" s="878"/>
      <c r="LBM8" s="880"/>
      <c r="LBN8" s="878"/>
      <c r="LBO8" s="878"/>
      <c r="LBP8" s="878"/>
      <c r="LBQ8" s="880"/>
      <c r="LBR8" s="878"/>
      <c r="LBS8" s="878"/>
      <c r="LBT8" s="878"/>
      <c r="LBU8" s="880"/>
      <c r="LBV8" s="878"/>
      <c r="LBW8" s="878"/>
      <c r="LBX8" s="878"/>
      <c r="LBY8" s="880"/>
      <c r="LBZ8" s="878"/>
      <c r="LCA8" s="878"/>
      <c r="LCB8" s="878"/>
      <c r="LCC8" s="880"/>
      <c r="LCD8" s="878"/>
      <c r="LCE8" s="878"/>
      <c r="LCF8" s="878"/>
      <c r="LCG8" s="880"/>
      <c r="LCH8" s="878"/>
      <c r="LCI8" s="878"/>
      <c r="LCJ8" s="878"/>
      <c r="LCK8" s="880"/>
      <c r="LCL8" s="878"/>
      <c r="LCM8" s="878"/>
      <c r="LCN8" s="878"/>
      <c r="LCO8" s="880"/>
      <c r="LCP8" s="878"/>
      <c r="LCQ8" s="878"/>
      <c r="LCR8" s="878"/>
      <c r="LCS8" s="880"/>
      <c r="LCT8" s="878"/>
      <c r="LCU8" s="878"/>
      <c r="LCV8" s="878"/>
      <c r="LCW8" s="880"/>
      <c r="LCX8" s="878"/>
      <c r="LCY8" s="878"/>
      <c r="LCZ8" s="878"/>
      <c r="LDA8" s="880"/>
      <c r="LDB8" s="878"/>
      <c r="LDC8" s="878"/>
      <c r="LDD8" s="878"/>
      <c r="LDE8" s="880"/>
      <c r="LDF8" s="878"/>
      <c r="LDG8" s="878"/>
      <c r="LDH8" s="878"/>
      <c r="LDI8" s="880"/>
      <c r="LDJ8" s="878"/>
      <c r="LDK8" s="878"/>
      <c r="LDL8" s="878"/>
      <c r="LDM8" s="880"/>
      <c r="LDN8" s="878"/>
      <c r="LDO8" s="878"/>
      <c r="LDP8" s="878"/>
      <c r="LDQ8" s="880"/>
      <c r="LDR8" s="878"/>
      <c r="LDS8" s="878"/>
      <c r="LDT8" s="878"/>
      <c r="LDU8" s="880"/>
      <c r="LDV8" s="878"/>
      <c r="LDW8" s="878"/>
      <c r="LDX8" s="878"/>
      <c r="LDY8" s="880"/>
      <c r="LDZ8" s="878"/>
      <c r="LEA8" s="878"/>
      <c r="LEB8" s="878"/>
      <c r="LEC8" s="880"/>
      <c r="LED8" s="878"/>
      <c r="LEE8" s="878"/>
      <c r="LEF8" s="878"/>
      <c r="LEG8" s="880"/>
      <c r="LEH8" s="878"/>
      <c r="LEI8" s="878"/>
      <c r="LEJ8" s="878"/>
      <c r="LEK8" s="880"/>
      <c r="LEL8" s="878"/>
      <c r="LEM8" s="878"/>
      <c r="LEN8" s="878"/>
      <c r="LEO8" s="880"/>
      <c r="LEP8" s="878"/>
      <c r="LEQ8" s="878"/>
      <c r="LER8" s="878"/>
      <c r="LES8" s="880"/>
      <c r="LET8" s="878"/>
      <c r="LEU8" s="878"/>
      <c r="LEV8" s="878"/>
      <c r="LEW8" s="880"/>
      <c r="LEX8" s="878"/>
      <c r="LEY8" s="878"/>
      <c r="LEZ8" s="878"/>
      <c r="LFA8" s="880"/>
      <c r="LFB8" s="878"/>
      <c r="LFC8" s="878"/>
      <c r="LFD8" s="878"/>
      <c r="LFE8" s="880"/>
      <c r="LFF8" s="878"/>
      <c r="LFG8" s="878"/>
      <c r="LFH8" s="878"/>
      <c r="LFI8" s="880"/>
      <c r="LFJ8" s="878"/>
      <c r="LFK8" s="878"/>
      <c r="LFL8" s="878"/>
      <c r="LFM8" s="880"/>
      <c r="LFN8" s="878"/>
      <c r="LFO8" s="878"/>
      <c r="LFP8" s="878"/>
      <c r="LFQ8" s="880"/>
      <c r="LFR8" s="878"/>
      <c r="LFS8" s="878"/>
      <c r="LFT8" s="878"/>
      <c r="LFU8" s="880"/>
      <c r="LFV8" s="878"/>
      <c r="LFW8" s="878"/>
      <c r="LFX8" s="878"/>
      <c r="LFY8" s="880"/>
      <c r="LFZ8" s="878"/>
      <c r="LGA8" s="878"/>
      <c r="LGB8" s="878"/>
      <c r="LGC8" s="880"/>
      <c r="LGD8" s="878"/>
      <c r="LGE8" s="878"/>
      <c r="LGF8" s="878"/>
      <c r="LGG8" s="880"/>
      <c r="LGH8" s="878"/>
      <c r="LGI8" s="878"/>
      <c r="LGJ8" s="878"/>
      <c r="LGK8" s="880"/>
      <c r="LGL8" s="878"/>
      <c r="LGM8" s="878"/>
      <c r="LGN8" s="878"/>
      <c r="LGO8" s="880"/>
      <c r="LGP8" s="878"/>
      <c r="LGQ8" s="878"/>
      <c r="LGR8" s="878"/>
      <c r="LGS8" s="880"/>
      <c r="LGT8" s="878"/>
      <c r="LGU8" s="878"/>
      <c r="LGV8" s="878"/>
      <c r="LGW8" s="880"/>
      <c r="LGX8" s="878"/>
      <c r="LGY8" s="878"/>
      <c r="LGZ8" s="878"/>
      <c r="LHA8" s="880"/>
      <c r="LHB8" s="878"/>
      <c r="LHC8" s="878"/>
      <c r="LHD8" s="878"/>
      <c r="LHE8" s="880"/>
      <c r="LHF8" s="878"/>
      <c r="LHG8" s="878"/>
      <c r="LHH8" s="878"/>
      <c r="LHI8" s="880"/>
      <c r="LHJ8" s="878"/>
      <c r="LHK8" s="878"/>
      <c r="LHL8" s="878"/>
      <c r="LHM8" s="880"/>
      <c r="LHN8" s="878"/>
      <c r="LHO8" s="878"/>
      <c r="LHP8" s="878"/>
      <c r="LHQ8" s="880"/>
      <c r="LHR8" s="878"/>
      <c r="LHS8" s="878"/>
      <c r="LHT8" s="878"/>
      <c r="LHU8" s="880"/>
      <c r="LHV8" s="878"/>
      <c r="LHW8" s="878"/>
      <c r="LHX8" s="878"/>
      <c r="LHY8" s="880"/>
      <c r="LHZ8" s="878"/>
      <c r="LIA8" s="878"/>
      <c r="LIB8" s="878"/>
      <c r="LIC8" s="880"/>
      <c r="LID8" s="878"/>
      <c r="LIE8" s="878"/>
      <c r="LIF8" s="878"/>
      <c r="LIG8" s="880"/>
      <c r="LIH8" s="878"/>
      <c r="LII8" s="878"/>
      <c r="LIJ8" s="878"/>
      <c r="LIK8" s="880"/>
      <c r="LIL8" s="878"/>
      <c r="LIM8" s="878"/>
      <c r="LIN8" s="878"/>
      <c r="LIO8" s="880"/>
      <c r="LIP8" s="878"/>
      <c r="LIQ8" s="878"/>
      <c r="LIR8" s="878"/>
      <c r="LIS8" s="880"/>
      <c r="LIT8" s="878"/>
      <c r="LIU8" s="878"/>
      <c r="LIV8" s="878"/>
      <c r="LIW8" s="880"/>
      <c r="LIX8" s="878"/>
      <c r="LIY8" s="878"/>
      <c r="LIZ8" s="878"/>
      <c r="LJA8" s="880"/>
      <c r="LJB8" s="878"/>
      <c r="LJC8" s="878"/>
      <c r="LJD8" s="878"/>
      <c r="LJE8" s="880"/>
      <c r="LJF8" s="878"/>
      <c r="LJG8" s="878"/>
      <c r="LJH8" s="878"/>
      <c r="LJI8" s="880"/>
      <c r="LJJ8" s="878"/>
      <c r="LJK8" s="878"/>
      <c r="LJL8" s="878"/>
      <c r="LJM8" s="880"/>
      <c r="LJN8" s="878"/>
      <c r="LJO8" s="878"/>
      <c r="LJP8" s="878"/>
      <c r="LJQ8" s="880"/>
      <c r="LJR8" s="878"/>
      <c r="LJS8" s="878"/>
      <c r="LJT8" s="878"/>
      <c r="LJU8" s="880"/>
      <c r="LJV8" s="878"/>
      <c r="LJW8" s="878"/>
      <c r="LJX8" s="878"/>
      <c r="LJY8" s="880"/>
      <c r="LJZ8" s="878"/>
      <c r="LKA8" s="878"/>
      <c r="LKB8" s="878"/>
      <c r="LKC8" s="880"/>
      <c r="LKD8" s="878"/>
      <c r="LKE8" s="878"/>
      <c r="LKF8" s="878"/>
      <c r="LKG8" s="880"/>
      <c r="LKH8" s="878"/>
      <c r="LKI8" s="878"/>
      <c r="LKJ8" s="878"/>
      <c r="LKK8" s="880"/>
      <c r="LKL8" s="878"/>
      <c r="LKM8" s="878"/>
      <c r="LKN8" s="878"/>
      <c r="LKO8" s="880"/>
      <c r="LKP8" s="878"/>
      <c r="LKQ8" s="878"/>
      <c r="LKR8" s="878"/>
      <c r="LKS8" s="880"/>
      <c r="LKT8" s="878"/>
      <c r="LKU8" s="878"/>
      <c r="LKV8" s="878"/>
      <c r="LKW8" s="880"/>
      <c r="LKX8" s="878"/>
      <c r="LKY8" s="878"/>
      <c r="LKZ8" s="878"/>
      <c r="LLA8" s="880"/>
      <c r="LLB8" s="878"/>
      <c r="LLC8" s="878"/>
      <c r="LLD8" s="878"/>
      <c r="LLE8" s="880"/>
      <c r="LLF8" s="878"/>
      <c r="LLG8" s="878"/>
      <c r="LLH8" s="878"/>
      <c r="LLI8" s="880"/>
      <c r="LLJ8" s="878"/>
      <c r="LLK8" s="878"/>
      <c r="LLL8" s="878"/>
      <c r="LLM8" s="880"/>
      <c r="LLN8" s="878"/>
      <c r="LLO8" s="878"/>
      <c r="LLP8" s="878"/>
      <c r="LLQ8" s="880"/>
      <c r="LLR8" s="878"/>
      <c r="LLS8" s="878"/>
      <c r="LLT8" s="878"/>
      <c r="LLU8" s="880"/>
      <c r="LLV8" s="878"/>
      <c r="LLW8" s="878"/>
      <c r="LLX8" s="878"/>
      <c r="LLY8" s="880"/>
      <c r="LLZ8" s="878"/>
      <c r="LMA8" s="878"/>
      <c r="LMB8" s="878"/>
      <c r="LMC8" s="880"/>
      <c r="LMD8" s="878"/>
      <c r="LME8" s="878"/>
      <c r="LMF8" s="878"/>
      <c r="LMG8" s="880"/>
      <c r="LMH8" s="878"/>
      <c r="LMI8" s="878"/>
      <c r="LMJ8" s="878"/>
      <c r="LMK8" s="880"/>
      <c r="LML8" s="878"/>
      <c r="LMM8" s="878"/>
      <c r="LMN8" s="878"/>
      <c r="LMO8" s="880"/>
      <c r="LMP8" s="878"/>
      <c r="LMQ8" s="878"/>
      <c r="LMR8" s="878"/>
      <c r="LMS8" s="880"/>
      <c r="LMT8" s="878"/>
      <c r="LMU8" s="878"/>
      <c r="LMV8" s="878"/>
      <c r="LMW8" s="880"/>
      <c r="LMX8" s="878"/>
      <c r="LMY8" s="878"/>
      <c r="LMZ8" s="878"/>
      <c r="LNA8" s="880"/>
      <c r="LNB8" s="878"/>
      <c r="LNC8" s="878"/>
      <c r="LND8" s="878"/>
      <c r="LNE8" s="880"/>
      <c r="LNF8" s="878"/>
      <c r="LNG8" s="878"/>
      <c r="LNH8" s="878"/>
      <c r="LNI8" s="880"/>
      <c r="LNJ8" s="878"/>
      <c r="LNK8" s="878"/>
      <c r="LNL8" s="878"/>
      <c r="LNM8" s="880"/>
      <c r="LNN8" s="878"/>
      <c r="LNO8" s="878"/>
      <c r="LNP8" s="878"/>
      <c r="LNQ8" s="880"/>
      <c r="LNR8" s="878"/>
      <c r="LNS8" s="878"/>
      <c r="LNT8" s="878"/>
      <c r="LNU8" s="880"/>
      <c r="LNV8" s="878"/>
      <c r="LNW8" s="878"/>
      <c r="LNX8" s="878"/>
      <c r="LNY8" s="880"/>
      <c r="LNZ8" s="878"/>
      <c r="LOA8" s="878"/>
      <c r="LOB8" s="878"/>
      <c r="LOC8" s="880"/>
      <c r="LOD8" s="878"/>
      <c r="LOE8" s="878"/>
      <c r="LOF8" s="878"/>
      <c r="LOG8" s="880"/>
      <c r="LOH8" s="878"/>
      <c r="LOI8" s="878"/>
      <c r="LOJ8" s="878"/>
      <c r="LOK8" s="880"/>
      <c r="LOL8" s="878"/>
      <c r="LOM8" s="878"/>
      <c r="LON8" s="878"/>
      <c r="LOO8" s="880"/>
      <c r="LOP8" s="878"/>
      <c r="LOQ8" s="878"/>
      <c r="LOR8" s="878"/>
      <c r="LOS8" s="880"/>
      <c r="LOT8" s="878"/>
      <c r="LOU8" s="878"/>
      <c r="LOV8" s="878"/>
      <c r="LOW8" s="880"/>
      <c r="LOX8" s="878"/>
      <c r="LOY8" s="878"/>
      <c r="LOZ8" s="878"/>
      <c r="LPA8" s="880"/>
      <c r="LPB8" s="878"/>
      <c r="LPC8" s="878"/>
      <c r="LPD8" s="878"/>
      <c r="LPE8" s="880"/>
      <c r="LPF8" s="878"/>
      <c r="LPG8" s="878"/>
      <c r="LPH8" s="878"/>
      <c r="LPI8" s="880"/>
      <c r="LPJ8" s="878"/>
      <c r="LPK8" s="878"/>
      <c r="LPL8" s="878"/>
      <c r="LPM8" s="880"/>
      <c r="LPN8" s="878"/>
      <c r="LPO8" s="878"/>
      <c r="LPP8" s="878"/>
      <c r="LPQ8" s="880"/>
      <c r="LPR8" s="878"/>
      <c r="LPS8" s="878"/>
      <c r="LPT8" s="878"/>
      <c r="LPU8" s="880"/>
      <c r="LPV8" s="878"/>
      <c r="LPW8" s="878"/>
      <c r="LPX8" s="878"/>
      <c r="LPY8" s="880"/>
      <c r="LPZ8" s="878"/>
      <c r="LQA8" s="878"/>
      <c r="LQB8" s="878"/>
      <c r="LQC8" s="880"/>
      <c r="LQD8" s="878"/>
      <c r="LQE8" s="878"/>
      <c r="LQF8" s="878"/>
      <c r="LQG8" s="880"/>
      <c r="LQH8" s="878"/>
      <c r="LQI8" s="878"/>
      <c r="LQJ8" s="878"/>
      <c r="LQK8" s="880"/>
      <c r="LQL8" s="878"/>
      <c r="LQM8" s="878"/>
      <c r="LQN8" s="878"/>
      <c r="LQO8" s="880"/>
      <c r="LQP8" s="878"/>
      <c r="LQQ8" s="878"/>
      <c r="LQR8" s="878"/>
      <c r="LQS8" s="880"/>
      <c r="LQT8" s="878"/>
      <c r="LQU8" s="878"/>
      <c r="LQV8" s="878"/>
      <c r="LQW8" s="880"/>
      <c r="LQX8" s="878"/>
      <c r="LQY8" s="878"/>
      <c r="LQZ8" s="878"/>
      <c r="LRA8" s="880"/>
      <c r="LRB8" s="878"/>
      <c r="LRC8" s="878"/>
      <c r="LRD8" s="878"/>
      <c r="LRE8" s="880"/>
      <c r="LRF8" s="878"/>
      <c r="LRG8" s="878"/>
      <c r="LRH8" s="878"/>
      <c r="LRI8" s="880"/>
      <c r="LRJ8" s="878"/>
      <c r="LRK8" s="878"/>
      <c r="LRL8" s="878"/>
      <c r="LRM8" s="880"/>
      <c r="LRN8" s="878"/>
      <c r="LRO8" s="878"/>
      <c r="LRP8" s="878"/>
      <c r="LRQ8" s="880"/>
      <c r="LRR8" s="878"/>
      <c r="LRS8" s="878"/>
      <c r="LRT8" s="878"/>
      <c r="LRU8" s="880"/>
      <c r="LRV8" s="878"/>
      <c r="LRW8" s="878"/>
      <c r="LRX8" s="878"/>
      <c r="LRY8" s="880"/>
      <c r="LRZ8" s="878"/>
      <c r="LSA8" s="878"/>
      <c r="LSB8" s="878"/>
      <c r="LSC8" s="880"/>
      <c r="LSD8" s="878"/>
      <c r="LSE8" s="878"/>
      <c r="LSF8" s="878"/>
      <c r="LSG8" s="880"/>
      <c r="LSH8" s="878"/>
      <c r="LSI8" s="878"/>
      <c r="LSJ8" s="878"/>
      <c r="LSK8" s="880"/>
      <c r="LSL8" s="878"/>
      <c r="LSM8" s="878"/>
      <c r="LSN8" s="878"/>
      <c r="LSO8" s="880"/>
      <c r="LSP8" s="878"/>
      <c r="LSQ8" s="878"/>
      <c r="LSR8" s="878"/>
      <c r="LSS8" s="880"/>
      <c r="LST8" s="878"/>
      <c r="LSU8" s="878"/>
      <c r="LSV8" s="878"/>
      <c r="LSW8" s="880"/>
      <c r="LSX8" s="878"/>
      <c r="LSY8" s="878"/>
      <c r="LSZ8" s="878"/>
      <c r="LTA8" s="880"/>
      <c r="LTB8" s="878"/>
      <c r="LTC8" s="878"/>
      <c r="LTD8" s="878"/>
      <c r="LTE8" s="880"/>
      <c r="LTF8" s="878"/>
      <c r="LTG8" s="878"/>
      <c r="LTH8" s="878"/>
      <c r="LTI8" s="880"/>
      <c r="LTJ8" s="878"/>
      <c r="LTK8" s="878"/>
      <c r="LTL8" s="878"/>
      <c r="LTM8" s="880"/>
      <c r="LTN8" s="878"/>
      <c r="LTO8" s="878"/>
      <c r="LTP8" s="878"/>
      <c r="LTQ8" s="880"/>
      <c r="LTR8" s="878"/>
      <c r="LTS8" s="878"/>
      <c r="LTT8" s="878"/>
      <c r="LTU8" s="880"/>
      <c r="LTV8" s="878"/>
      <c r="LTW8" s="878"/>
      <c r="LTX8" s="878"/>
      <c r="LTY8" s="880"/>
      <c r="LTZ8" s="878"/>
      <c r="LUA8" s="878"/>
      <c r="LUB8" s="878"/>
      <c r="LUC8" s="880"/>
      <c r="LUD8" s="878"/>
      <c r="LUE8" s="878"/>
      <c r="LUF8" s="878"/>
      <c r="LUG8" s="880"/>
      <c r="LUH8" s="878"/>
      <c r="LUI8" s="878"/>
      <c r="LUJ8" s="878"/>
      <c r="LUK8" s="880"/>
      <c r="LUL8" s="878"/>
      <c r="LUM8" s="878"/>
      <c r="LUN8" s="878"/>
      <c r="LUO8" s="880"/>
      <c r="LUP8" s="878"/>
      <c r="LUQ8" s="878"/>
      <c r="LUR8" s="878"/>
      <c r="LUS8" s="880"/>
      <c r="LUT8" s="878"/>
      <c r="LUU8" s="878"/>
      <c r="LUV8" s="878"/>
      <c r="LUW8" s="880"/>
      <c r="LUX8" s="878"/>
      <c r="LUY8" s="878"/>
      <c r="LUZ8" s="878"/>
      <c r="LVA8" s="880"/>
      <c r="LVB8" s="878"/>
      <c r="LVC8" s="878"/>
      <c r="LVD8" s="878"/>
      <c r="LVE8" s="880"/>
      <c r="LVF8" s="878"/>
      <c r="LVG8" s="878"/>
      <c r="LVH8" s="878"/>
      <c r="LVI8" s="880"/>
      <c r="LVJ8" s="878"/>
      <c r="LVK8" s="878"/>
      <c r="LVL8" s="878"/>
      <c r="LVM8" s="880"/>
      <c r="LVN8" s="878"/>
      <c r="LVO8" s="878"/>
      <c r="LVP8" s="878"/>
      <c r="LVQ8" s="880"/>
      <c r="LVR8" s="878"/>
      <c r="LVS8" s="878"/>
      <c r="LVT8" s="878"/>
      <c r="LVU8" s="880"/>
      <c r="LVV8" s="878"/>
      <c r="LVW8" s="878"/>
      <c r="LVX8" s="878"/>
      <c r="LVY8" s="880"/>
      <c r="LVZ8" s="878"/>
      <c r="LWA8" s="878"/>
      <c r="LWB8" s="878"/>
      <c r="LWC8" s="880"/>
      <c r="LWD8" s="878"/>
      <c r="LWE8" s="878"/>
      <c r="LWF8" s="878"/>
      <c r="LWG8" s="880"/>
      <c r="LWH8" s="878"/>
      <c r="LWI8" s="878"/>
      <c r="LWJ8" s="878"/>
      <c r="LWK8" s="880"/>
      <c r="LWL8" s="878"/>
      <c r="LWM8" s="878"/>
      <c r="LWN8" s="878"/>
      <c r="LWO8" s="880"/>
      <c r="LWP8" s="878"/>
      <c r="LWQ8" s="878"/>
      <c r="LWR8" s="878"/>
      <c r="LWS8" s="880"/>
      <c r="LWT8" s="878"/>
      <c r="LWU8" s="878"/>
      <c r="LWV8" s="878"/>
      <c r="LWW8" s="880"/>
      <c r="LWX8" s="878"/>
      <c r="LWY8" s="878"/>
      <c r="LWZ8" s="878"/>
      <c r="LXA8" s="880"/>
      <c r="LXB8" s="878"/>
      <c r="LXC8" s="878"/>
      <c r="LXD8" s="878"/>
      <c r="LXE8" s="880"/>
      <c r="LXF8" s="878"/>
      <c r="LXG8" s="878"/>
      <c r="LXH8" s="878"/>
      <c r="LXI8" s="880"/>
      <c r="LXJ8" s="878"/>
      <c r="LXK8" s="878"/>
      <c r="LXL8" s="878"/>
      <c r="LXM8" s="880"/>
      <c r="LXN8" s="878"/>
      <c r="LXO8" s="878"/>
      <c r="LXP8" s="878"/>
      <c r="LXQ8" s="880"/>
      <c r="LXR8" s="878"/>
      <c r="LXS8" s="878"/>
      <c r="LXT8" s="878"/>
      <c r="LXU8" s="880"/>
      <c r="LXV8" s="878"/>
      <c r="LXW8" s="878"/>
      <c r="LXX8" s="878"/>
      <c r="LXY8" s="880"/>
      <c r="LXZ8" s="878"/>
      <c r="LYA8" s="878"/>
      <c r="LYB8" s="878"/>
      <c r="LYC8" s="880"/>
      <c r="LYD8" s="878"/>
      <c r="LYE8" s="878"/>
      <c r="LYF8" s="878"/>
      <c r="LYG8" s="880"/>
      <c r="LYH8" s="878"/>
      <c r="LYI8" s="878"/>
      <c r="LYJ8" s="878"/>
      <c r="LYK8" s="880"/>
      <c r="LYL8" s="878"/>
      <c r="LYM8" s="878"/>
      <c r="LYN8" s="878"/>
      <c r="LYO8" s="880"/>
      <c r="LYP8" s="878"/>
      <c r="LYQ8" s="878"/>
      <c r="LYR8" s="878"/>
      <c r="LYS8" s="880"/>
      <c r="LYT8" s="878"/>
      <c r="LYU8" s="878"/>
      <c r="LYV8" s="878"/>
      <c r="LYW8" s="880"/>
      <c r="LYX8" s="878"/>
      <c r="LYY8" s="878"/>
      <c r="LYZ8" s="878"/>
      <c r="LZA8" s="880"/>
      <c r="LZB8" s="878"/>
      <c r="LZC8" s="878"/>
      <c r="LZD8" s="878"/>
      <c r="LZE8" s="880"/>
      <c r="LZF8" s="878"/>
      <c r="LZG8" s="878"/>
      <c r="LZH8" s="878"/>
      <c r="LZI8" s="880"/>
      <c r="LZJ8" s="878"/>
      <c r="LZK8" s="878"/>
      <c r="LZL8" s="878"/>
      <c r="LZM8" s="880"/>
      <c r="LZN8" s="878"/>
      <c r="LZO8" s="878"/>
      <c r="LZP8" s="878"/>
      <c r="LZQ8" s="880"/>
      <c r="LZR8" s="878"/>
      <c r="LZS8" s="878"/>
      <c r="LZT8" s="878"/>
      <c r="LZU8" s="880"/>
      <c r="LZV8" s="878"/>
      <c r="LZW8" s="878"/>
      <c r="LZX8" s="878"/>
      <c r="LZY8" s="880"/>
      <c r="LZZ8" s="878"/>
      <c r="MAA8" s="878"/>
      <c r="MAB8" s="878"/>
      <c r="MAC8" s="880"/>
      <c r="MAD8" s="878"/>
      <c r="MAE8" s="878"/>
      <c r="MAF8" s="878"/>
      <c r="MAG8" s="880"/>
      <c r="MAH8" s="878"/>
      <c r="MAI8" s="878"/>
      <c r="MAJ8" s="878"/>
      <c r="MAK8" s="880"/>
      <c r="MAL8" s="878"/>
      <c r="MAM8" s="878"/>
      <c r="MAN8" s="878"/>
      <c r="MAO8" s="880"/>
      <c r="MAP8" s="878"/>
      <c r="MAQ8" s="878"/>
      <c r="MAR8" s="878"/>
      <c r="MAS8" s="880"/>
      <c r="MAT8" s="878"/>
      <c r="MAU8" s="878"/>
      <c r="MAV8" s="878"/>
      <c r="MAW8" s="880"/>
      <c r="MAX8" s="878"/>
      <c r="MAY8" s="878"/>
      <c r="MAZ8" s="878"/>
      <c r="MBA8" s="880"/>
      <c r="MBB8" s="878"/>
      <c r="MBC8" s="878"/>
      <c r="MBD8" s="878"/>
      <c r="MBE8" s="880"/>
      <c r="MBF8" s="878"/>
      <c r="MBG8" s="878"/>
      <c r="MBH8" s="878"/>
      <c r="MBI8" s="880"/>
      <c r="MBJ8" s="878"/>
      <c r="MBK8" s="878"/>
      <c r="MBL8" s="878"/>
      <c r="MBM8" s="880"/>
      <c r="MBN8" s="878"/>
      <c r="MBO8" s="878"/>
      <c r="MBP8" s="878"/>
      <c r="MBQ8" s="880"/>
      <c r="MBR8" s="878"/>
      <c r="MBS8" s="878"/>
      <c r="MBT8" s="878"/>
      <c r="MBU8" s="880"/>
      <c r="MBV8" s="878"/>
      <c r="MBW8" s="878"/>
      <c r="MBX8" s="878"/>
      <c r="MBY8" s="880"/>
      <c r="MBZ8" s="878"/>
      <c r="MCA8" s="878"/>
      <c r="MCB8" s="878"/>
      <c r="MCC8" s="880"/>
      <c r="MCD8" s="878"/>
      <c r="MCE8" s="878"/>
      <c r="MCF8" s="878"/>
      <c r="MCG8" s="880"/>
      <c r="MCH8" s="878"/>
      <c r="MCI8" s="878"/>
      <c r="MCJ8" s="878"/>
      <c r="MCK8" s="880"/>
      <c r="MCL8" s="878"/>
      <c r="MCM8" s="878"/>
      <c r="MCN8" s="878"/>
      <c r="MCO8" s="880"/>
      <c r="MCP8" s="878"/>
      <c r="MCQ8" s="878"/>
      <c r="MCR8" s="878"/>
      <c r="MCS8" s="880"/>
      <c r="MCT8" s="878"/>
      <c r="MCU8" s="878"/>
      <c r="MCV8" s="878"/>
      <c r="MCW8" s="880"/>
      <c r="MCX8" s="878"/>
      <c r="MCY8" s="878"/>
      <c r="MCZ8" s="878"/>
      <c r="MDA8" s="880"/>
      <c r="MDB8" s="878"/>
      <c r="MDC8" s="878"/>
      <c r="MDD8" s="878"/>
      <c r="MDE8" s="880"/>
      <c r="MDF8" s="878"/>
      <c r="MDG8" s="878"/>
      <c r="MDH8" s="878"/>
      <c r="MDI8" s="880"/>
      <c r="MDJ8" s="878"/>
      <c r="MDK8" s="878"/>
      <c r="MDL8" s="878"/>
      <c r="MDM8" s="880"/>
      <c r="MDN8" s="878"/>
      <c r="MDO8" s="878"/>
      <c r="MDP8" s="878"/>
      <c r="MDQ8" s="880"/>
      <c r="MDR8" s="878"/>
      <c r="MDS8" s="878"/>
      <c r="MDT8" s="878"/>
      <c r="MDU8" s="880"/>
      <c r="MDV8" s="878"/>
      <c r="MDW8" s="878"/>
      <c r="MDX8" s="878"/>
      <c r="MDY8" s="880"/>
      <c r="MDZ8" s="878"/>
      <c r="MEA8" s="878"/>
      <c r="MEB8" s="878"/>
      <c r="MEC8" s="880"/>
      <c r="MED8" s="878"/>
      <c r="MEE8" s="878"/>
      <c r="MEF8" s="878"/>
      <c r="MEG8" s="880"/>
      <c r="MEH8" s="878"/>
      <c r="MEI8" s="878"/>
      <c r="MEJ8" s="878"/>
      <c r="MEK8" s="880"/>
      <c r="MEL8" s="878"/>
      <c r="MEM8" s="878"/>
      <c r="MEN8" s="878"/>
      <c r="MEO8" s="880"/>
      <c r="MEP8" s="878"/>
      <c r="MEQ8" s="878"/>
      <c r="MER8" s="878"/>
      <c r="MES8" s="880"/>
      <c r="MET8" s="878"/>
      <c r="MEU8" s="878"/>
      <c r="MEV8" s="878"/>
      <c r="MEW8" s="880"/>
      <c r="MEX8" s="878"/>
      <c r="MEY8" s="878"/>
      <c r="MEZ8" s="878"/>
      <c r="MFA8" s="880"/>
      <c r="MFB8" s="878"/>
      <c r="MFC8" s="878"/>
      <c r="MFD8" s="878"/>
      <c r="MFE8" s="880"/>
      <c r="MFF8" s="878"/>
      <c r="MFG8" s="878"/>
      <c r="MFH8" s="878"/>
      <c r="MFI8" s="880"/>
      <c r="MFJ8" s="878"/>
      <c r="MFK8" s="878"/>
      <c r="MFL8" s="878"/>
      <c r="MFM8" s="880"/>
      <c r="MFN8" s="878"/>
      <c r="MFO8" s="878"/>
      <c r="MFP8" s="878"/>
      <c r="MFQ8" s="880"/>
      <c r="MFR8" s="878"/>
      <c r="MFS8" s="878"/>
      <c r="MFT8" s="878"/>
      <c r="MFU8" s="880"/>
      <c r="MFV8" s="878"/>
      <c r="MFW8" s="878"/>
      <c r="MFX8" s="878"/>
      <c r="MFY8" s="880"/>
      <c r="MFZ8" s="878"/>
      <c r="MGA8" s="878"/>
      <c r="MGB8" s="878"/>
      <c r="MGC8" s="880"/>
      <c r="MGD8" s="878"/>
      <c r="MGE8" s="878"/>
      <c r="MGF8" s="878"/>
      <c r="MGG8" s="880"/>
      <c r="MGH8" s="878"/>
      <c r="MGI8" s="878"/>
      <c r="MGJ8" s="878"/>
      <c r="MGK8" s="880"/>
      <c r="MGL8" s="878"/>
      <c r="MGM8" s="878"/>
      <c r="MGN8" s="878"/>
      <c r="MGO8" s="880"/>
      <c r="MGP8" s="878"/>
      <c r="MGQ8" s="878"/>
      <c r="MGR8" s="878"/>
      <c r="MGS8" s="880"/>
      <c r="MGT8" s="878"/>
      <c r="MGU8" s="878"/>
      <c r="MGV8" s="878"/>
      <c r="MGW8" s="880"/>
      <c r="MGX8" s="878"/>
      <c r="MGY8" s="878"/>
      <c r="MGZ8" s="878"/>
      <c r="MHA8" s="880"/>
      <c r="MHB8" s="878"/>
      <c r="MHC8" s="878"/>
      <c r="MHD8" s="878"/>
      <c r="MHE8" s="880"/>
      <c r="MHF8" s="878"/>
      <c r="MHG8" s="878"/>
      <c r="MHH8" s="878"/>
      <c r="MHI8" s="880"/>
      <c r="MHJ8" s="878"/>
      <c r="MHK8" s="878"/>
      <c r="MHL8" s="878"/>
      <c r="MHM8" s="880"/>
      <c r="MHN8" s="878"/>
      <c r="MHO8" s="878"/>
      <c r="MHP8" s="878"/>
      <c r="MHQ8" s="880"/>
      <c r="MHR8" s="878"/>
      <c r="MHS8" s="878"/>
      <c r="MHT8" s="878"/>
      <c r="MHU8" s="880"/>
      <c r="MHV8" s="878"/>
      <c r="MHW8" s="878"/>
      <c r="MHX8" s="878"/>
      <c r="MHY8" s="880"/>
      <c r="MHZ8" s="878"/>
      <c r="MIA8" s="878"/>
      <c r="MIB8" s="878"/>
      <c r="MIC8" s="880"/>
      <c r="MID8" s="878"/>
      <c r="MIE8" s="878"/>
      <c r="MIF8" s="878"/>
      <c r="MIG8" s="880"/>
      <c r="MIH8" s="878"/>
      <c r="MII8" s="878"/>
      <c r="MIJ8" s="878"/>
      <c r="MIK8" s="880"/>
      <c r="MIL8" s="878"/>
      <c r="MIM8" s="878"/>
      <c r="MIN8" s="878"/>
      <c r="MIO8" s="880"/>
      <c r="MIP8" s="878"/>
      <c r="MIQ8" s="878"/>
      <c r="MIR8" s="878"/>
      <c r="MIS8" s="880"/>
      <c r="MIT8" s="878"/>
      <c r="MIU8" s="878"/>
      <c r="MIV8" s="878"/>
      <c r="MIW8" s="880"/>
      <c r="MIX8" s="878"/>
      <c r="MIY8" s="878"/>
      <c r="MIZ8" s="878"/>
      <c r="MJA8" s="880"/>
      <c r="MJB8" s="878"/>
      <c r="MJC8" s="878"/>
      <c r="MJD8" s="878"/>
      <c r="MJE8" s="880"/>
      <c r="MJF8" s="878"/>
      <c r="MJG8" s="878"/>
      <c r="MJH8" s="878"/>
      <c r="MJI8" s="880"/>
      <c r="MJJ8" s="878"/>
      <c r="MJK8" s="878"/>
      <c r="MJL8" s="878"/>
      <c r="MJM8" s="880"/>
      <c r="MJN8" s="878"/>
      <c r="MJO8" s="878"/>
      <c r="MJP8" s="878"/>
      <c r="MJQ8" s="880"/>
      <c r="MJR8" s="878"/>
      <c r="MJS8" s="878"/>
      <c r="MJT8" s="878"/>
      <c r="MJU8" s="880"/>
      <c r="MJV8" s="878"/>
      <c r="MJW8" s="878"/>
      <c r="MJX8" s="878"/>
      <c r="MJY8" s="880"/>
      <c r="MJZ8" s="878"/>
      <c r="MKA8" s="878"/>
      <c r="MKB8" s="878"/>
      <c r="MKC8" s="880"/>
      <c r="MKD8" s="878"/>
      <c r="MKE8" s="878"/>
      <c r="MKF8" s="878"/>
      <c r="MKG8" s="880"/>
      <c r="MKH8" s="878"/>
      <c r="MKI8" s="878"/>
      <c r="MKJ8" s="878"/>
      <c r="MKK8" s="880"/>
      <c r="MKL8" s="878"/>
      <c r="MKM8" s="878"/>
      <c r="MKN8" s="878"/>
      <c r="MKO8" s="880"/>
      <c r="MKP8" s="878"/>
      <c r="MKQ8" s="878"/>
      <c r="MKR8" s="878"/>
      <c r="MKS8" s="880"/>
      <c r="MKT8" s="878"/>
      <c r="MKU8" s="878"/>
      <c r="MKV8" s="878"/>
      <c r="MKW8" s="880"/>
      <c r="MKX8" s="878"/>
      <c r="MKY8" s="878"/>
      <c r="MKZ8" s="878"/>
      <c r="MLA8" s="880"/>
      <c r="MLB8" s="878"/>
      <c r="MLC8" s="878"/>
      <c r="MLD8" s="878"/>
      <c r="MLE8" s="880"/>
      <c r="MLF8" s="878"/>
      <c r="MLG8" s="878"/>
      <c r="MLH8" s="878"/>
      <c r="MLI8" s="880"/>
      <c r="MLJ8" s="878"/>
      <c r="MLK8" s="878"/>
      <c r="MLL8" s="878"/>
      <c r="MLM8" s="880"/>
      <c r="MLN8" s="878"/>
      <c r="MLO8" s="878"/>
      <c r="MLP8" s="878"/>
      <c r="MLQ8" s="880"/>
      <c r="MLR8" s="878"/>
      <c r="MLS8" s="878"/>
      <c r="MLT8" s="878"/>
      <c r="MLU8" s="880"/>
      <c r="MLV8" s="878"/>
      <c r="MLW8" s="878"/>
      <c r="MLX8" s="878"/>
      <c r="MLY8" s="880"/>
      <c r="MLZ8" s="878"/>
      <c r="MMA8" s="878"/>
      <c r="MMB8" s="878"/>
      <c r="MMC8" s="880"/>
      <c r="MMD8" s="878"/>
      <c r="MME8" s="878"/>
      <c r="MMF8" s="878"/>
      <c r="MMG8" s="880"/>
      <c r="MMH8" s="878"/>
      <c r="MMI8" s="878"/>
      <c r="MMJ8" s="878"/>
      <c r="MMK8" s="880"/>
      <c r="MML8" s="878"/>
      <c r="MMM8" s="878"/>
      <c r="MMN8" s="878"/>
      <c r="MMO8" s="880"/>
      <c r="MMP8" s="878"/>
      <c r="MMQ8" s="878"/>
      <c r="MMR8" s="878"/>
      <c r="MMS8" s="880"/>
      <c r="MMT8" s="878"/>
      <c r="MMU8" s="878"/>
      <c r="MMV8" s="878"/>
      <c r="MMW8" s="880"/>
      <c r="MMX8" s="878"/>
      <c r="MMY8" s="878"/>
      <c r="MMZ8" s="878"/>
      <c r="MNA8" s="880"/>
      <c r="MNB8" s="878"/>
      <c r="MNC8" s="878"/>
      <c r="MND8" s="878"/>
      <c r="MNE8" s="880"/>
      <c r="MNF8" s="878"/>
      <c r="MNG8" s="878"/>
      <c r="MNH8" s="878"/>
      <c r="MNI8" s="880"/>
      <c r="MNJ8" s="878"/>
      <c r="MNK8" s="878"/>
      <c r="MNL8" s="878"/>
      <c r="MNM8" s="880"/>
      <c r="MNN8" s="878"/>
      <c r="MNO8" s="878"/>
      <c r="MNP8" s="878"/>
      <c r="MNQ8" s="880"/>
      <c r="MNR8" s="878"/>
      <c r="MNS8" s="878"/>
      <c r="MNT8" s="878"/>
      <c r="MNU8" s="880"/>
      <c r="MNV8" s="878"/>
      <c r="MNW8" s="878"/>
      <c r="MNX8" s="878"/>
      <c r="MNY8" s="880"/>
      <c r="MNZ8" s="878"/>
      <c r="MOA8" s="878"/>
      <c r="MOB8" s="878"/>
      <c r="MOC8" s="880"/>
      <c r="MOD8" s="878"/>
      <c r="MOE8" s="878"/>
      <c r="MOF8" s="878"/>
      <c r="MOG8" s="880"/>
      <c r="MOH8" s="878"/>
      <c r="MOI8" s="878"/>
      <c r="MOJ8" s="878"/>
      <c r="MOK8" s="880"/>
      <c r="MOL8" s="878"/>
      <c r="MOM8" s="878"/>
      <c r="MON8" s="878"/>
      <c r="MOO8" s="880"/>
      <c r="MOP8" s="878"/>
      <c r="MOQ8" s="878"/>
      <c r="MOR8" s="878"/>
      <c r="MOS8" s="880"/>
      <c r="MOT8" s="878"/>
      <c r="MOU8" s="878"/>
      <c r="MOV8" s="878"/>
      <c r="MOW8" s="880"/>
      <c r="MOX8" s="878"/>
      <c r="MOY8" s="878"/>
      <c r="MOZ8" s="878"/>
      <c r="MPA8" s="880"/>
      <c r="MPB8" s="878"/>
      <c r="MPC8" s="878"/>
      <c r="MPD8" s="878"/>
      <c r="MPE8" s="880"/>
      <c r="MPF8" s="878"/>
      <c r="MPG8" s="878"/>
      <c r="MPH8" s="878"/>
      <c r="MPI8" s="880"/>
      <c r="MPJ8" s="878"/>
      <c r="MPK8" s="878"/>
      <c r="MPL8" s="878"/>
      <c r="MPM8" s="880"/>
      <c r="MPN8" s="878"/>
      <c r="MPO8" s="878"/>
      <c r="MPP8" s="878"/>
      <c r="MPQ8" s="880"/>
      <c r="MPR8" s="878"/>
      <c r="MPS8" s="878"/>
      <c r="MPT8" s="878"/>
      <c r="MPU8" s="880"/>
      <c r="MPV8" s="878"/>
      <c r="MPW8" s="878"/>
      <c r="MPX8" s="878"/>
      <c r="MPY8" s="880"/>
      <c r="MPZ8" s="878"/>
      <c r="MQA8" s="878"/>
      <c r="MQB8" s="878"/>
      <c r="MQC8" s="880"/>
      <c r="MQD8" s="878"/>
      <c r="MQE8" s="878"/>
      <c r="MQF8" s="878"/>
      <c r="MQG8" s="880"/>
      <c r="MQH8" s="878"/>
      <c r="MQI8" s="878"/>
      <c r="MQJ8" s="878"/>
      <c r="MQK8" s="880"/>
      <c r="MQL8" s="878"/>
      <c r="MQM8" s="878"/>
      <c r="MQN8" s="878"/>
      <c r="MQO8" s="880"/>
      <c r="MQP8" s="878"/>
      <c r="MQQ8" s="878"/>
      <c r="MQR8" s="878"/>
      <c r="MQS8" s="880"/>
      <c r="MQT8" s="878"/>
      <c r="MQU8" s="878"/>
      <c r="MQV8" s="878"/>
      <c r="MQW8" s="880"/>
      <c r="MQX8" s="878"/>
      <c r="MQY8" s="878"/>
      <c r="MQZ8" s="878"/>
      <c r="MRA8" s="880"/>
      <c r="MRB8" s="878"/>
      <c r="MRC8" s="878"/>
      <c r="MRD8" s="878"/>
      <c r="MRE8" s="880"/>
      <c r="MRF8" s="878"/>
      <c r="MRG8" s="878"/>
      <c r="MRH8" s="878"/>
      <c r="MRI8" s="880"/>
      <c r="MRJ8" s="878"/>
      <c r="MRK8" s="878"/>
      <c r="MRL8" s="878"/>
      <c r="MRM8" s="880"/>
      <c r="MRN8" s="878"/>
      <c r="MRO8" s="878"/>
      <c r="MRP8" s="878"/>
      <c r="MRQ8" s="880"/>
      <c r="MRR8" s="878"/>
      <c r="MRS8" s="878"/>
      <c r="MRT8" s="878"/>
      <c r="MRU8" s="880"/>
      <c r="MRV8" s="878"/>
      <c r="MRW8" s="878"/>
      <c r="MRX8" s="878"/>
      <c r="MRY8" s="880"/>
      <c r="MRZ8" s="878"/>
      <c r="MSA8" s="878"/>
      <c r="MSB8" s="878"/>
      <c r="MSC8" s="880"/>
      <c r="MSD8" s="878"/>
      <c r="MSE8" s="878"/>
      <c r="MSF8" s="878"/>
      <c r="MSG8" s="880"/>
      <c r="MSH8" s="878"/>
      <c r="MSI8" s="878"/>
      <c r="MSJ8" s="878"/>
      <c r="MSK8" s="880"/>
      <c r="MSL8" s="878"/>
      <c r="MSM8" s="878"/>
      <c r="MSN8" s="878"/>
      <c r="MSO8" s="880"/>
      <c r="MSP8" s="878"/>
      <c r="MSQ8" s="878"/>
      <c r="MSR8" s="878"/>
      <c r="MSS8" s="880"/>
      <c r="MST8" s="878"/>
      <c r="MSU8" s="878"/>
      <c r="MSV8" s="878"/>
      <c r="MSW8" s="880"/>
      <c r="MSX8" s="878"/>
      <c r="MSY8" s="878"/>
      <c r="MSZ8" s="878"/>
      <c r="MTA8" s="880"/>
      <c r="MTB8" s="878"/>
      <c r="MTC8" s="878"/>
      <c r="MTD8" s="878"/>
      <c r="MTE8" s="880"/>
      <c r="MTF8" s="878"/>
      <c r="MTG8" s="878"/>
      <c r="MTH8" s="878"/>
      <c r="MTI8" s="880"/>
      <c r="MTJ8" s="878"/>
      <c r="MTK8" s="878"/>
      <c r="MTL8" s="878"/>
      <c r="MTM8" s="880"/>
      <c r="MTN8" s="878"/>
      <c r="MTO8" s="878"/>
      <c r="MTP8" s="878"/>
      <c r="MTQ8" s="880"/>
      <c r="MTR8" s="878"/>
      <c r="MTS8" s="878"/>
      <c r="MTT8" s="878"/>
      <c r="MTU8" s="880"/>
      <c r="MTV8" s="878"/>
      <c r="MTW8" s="878"/>
      <c r="MTX8" s="878"/>
      <c r="MTY8" s="880"/>
      <c r="MTZ8" s="878"/>
      <c r="MUA8" s="878"/>
      <c r="MUB8" s="878"/>
      <c r="MUC8" s="880"/>
      <c r="MUD8" s="878"/>
      <c r="MUE8" s="878"/>
      <c r="MUF8" s="878"/>
      <c r="MUG8" s="880"/>
      <c r="MUH8" s="878"/>
      <c r="MUI8" s="878"/>
      <c r="MUJ8" s="878"/>
      <c r="MUK8" s="880"/>
      <c r="MUL8" s="878"/>
      <c r="MUM8" s="878"/>
      <c r="MUN8" s="878"/>
      <c r="MUO8" s="880"/>
      <c r="MUP8" s="878"/>
      <c r="MUQ8" s="878"/>
      <c r="MUR8" s="878"/>
      <c r="MUS8" s="880"/>
      <c r="MUT8" s="878"/>
      <c r="MUU8" s="878"/>
      <c r="MUV8" s="878"/>
      <c r="MUW8" s="880"/>
      <c r="MUX8" s="878"/>
      <c r="MUY8" s="878"/>
      <c r="MUZ8" s="878"/>
      <c r="MVA8" s="880"/>
      <c r="MVB8" s="878"/>
      <c r="MVC8" s="878"/>
      <c r="MVD8" s="878"/>
      <c r="MVE8" s="880"/>
      <c r="MVF8" s="878"/>
      <c r="MVG8" s="878"/>
      <c r="MVH8" s="878"/>
      <c r="MVI8" s="880"/>
      <c r="MVJ8" s="878"/>
      <c r="MVK8" s="878"/>
      <c r="MVL8" s="878"/>
      <c r="MVM8" s="880"/>
      <c r="MVN8" s="878"/>
      <c r="MVO8" s="878"/>
      <c r="MVP8" s="878"/>
      <c r="MVQ8" s="880"/>
      <c r="MVR8" s="878"/>
      <c r="MVS8" s="878"/>
      <c r="MVT8" s="878"/>
      <c r="MVU8" s="880"/>
      <c r="MVV8" s="878"/>
      <c r="MVW8" s="878"/>
      <c r="MVX8" s="878"/>
      <c r="MVY8" s="880"/>
      <c r="MVZ8" s="878"/>
      <c r="MWA8" s="878"/>
      <c r="MWB8" s="878"/>
      <c r="MWC8" s="880"/>
      <c r="MWD8" s="878"/>
      <c r="MWE8" s="878"/>
      <c r="MWF8" s="878"/>
      <c r="MWG8" s="880"/>
      <c r="MWH8" s="878"/>
      <c r="MWI8" s="878"/>
      <c r="MWJ8" s="878"/>
      <c r="MWK8" s="880"/>
      <c r="MWL8" s="878"/>
      <c r="MWM8" s="878"/>
      <c r="MWN8" s="878"/>
      <c r="MWO8" s="880"/>
      <c r="MWP8" s="878"/>
      <c r="MWQ8" s="878"/>
      <c r="MWR8" s="878"/>
      <c r="MWS8" s="880"/>
      <c r="MWT8" s="878"/>
      <c r="MWU8" s="878"/>
      <c r="MWV8" s="878"/>
      <c r="MWW8" s="880"/>
      <c r="MWX8" s="878"/>
      <c r="MWY8" s="878"/>
      <c r="MWZ8" s="878"/>
      <c r="MXA8" s="880"/>
      <c r="MXB8" s="878"/>
      <c r="MXC8" s="878"/>
      <c r="MXD8" s="878"/>
      <c r="MXE8" s="880"/>
      <c r="MXF8" s="878"/>
      <c r="MXG8" s="878"/>
      <c r="MXH8" s="878"/>
      <c r="MXI8" s="880"/>
      <c r="MXJ8" s="878"/>
      <c r="MXK8" s="878"/>
      <c r="MXL8" s="878"/>
      <c r="MXM8" s="880"/>
      <c r="MXN8" s="878"/>
      <c r="MXO8" s="878"/>
      <c r="MXP8" s="878"/>
      <c r="MXQ8" s="880"/>
      <c r="MXR8" s="878"/>
      <c r="MXS8" s="878"/>
      <c r="MXT8" s="878"/>
      <c r="MXU8" s="880"/>
      <c r="MXV8" s="878"/>
      <c r="MXW8" s="878"/>
      <c r="MXX8" s="878"/>
      <c r="MXY8" s="880"/>
      <c r="MXZ8" s="878"/>
      <c r="MYA8" s="878"/>
      <c r="MYB8" s="878"/>
      <c r="MYC8" s="880"/>
      <c r="MYD8" s="878"/>
      <c r="MYE8" s="878"/>
      <c r="MYF8" s="878"/>
      <c r="MYG8" s="880"/>
      <c r="MYH8" s="878"/>
      <c r="MYI8" s="878"/>
      <c r="MYJ8" s="878"/>
      <c r="MYK8" s="880"/>
      <c r="MYL8" s="878"/>
      <c r="MYM8" s="878"/>
      <c r="MYN8" s="878"/>
      <c r="MYO8" s="880"/>
      <c r="MYP8" s="878"/>
      <c r="MYQ8" s="878"/>
      <c r="MYR8" s="878"/>
      <c r="MYS8" s="880"/>
      <c r="MYT8" s="878"/>
      <c r="MYU8" s="878"/>
      <c r="MYV8" s="878"/>
      <c r="MYW8" s="880"/>
      <c r="MYX8" s="878"/>
      <c r="MYY8" s="878"/>
      <c r="MYZ8" s="878"/>
      <c r="MZA8" s="880"/>
      <c r="MZB8" s="878"/>
      <c r="MZC8" s="878"/>
      <c r="MZD8" s="878"/>
      <c r="MZE8" s="880"/>
      <c r="MZF8" s="878"/>
      <c r="MZG8" s="878"/>
      <c r="MZH8" s="878"/>
      <c r="MZI8" s="880"/>
      <c r="MZJ8" s="878"/>
      <c r="MZK8" s="878"/>
      <c r="MZL8" s="878"/>
      <c r="MZM8" s="880"/>
      <c r="MZN8" s="878"/>
      <c r="MZO8" s="878"/>
      <c r="MZP8" s="878"/>
      <c r="MZQ8" s="880"/>
      <c r="MZR8" s="878"/>
      <c r="MZS8" s="878"/>
      <c r="MZT8" s="878"/>
      <c r="MZU8" s="880"/>
      <c r="MZV8" s="878"/>
      <c r="MZW8" s="878"/>
      <c r="MZX8" s="878"/>
      <c r="MZY8" s="880"/>
      <c r="MZZ8" s="878"/>
      <c r="NAA8" s="878"/>
      <c r="NAB8" s="878"/>
      <c r="NAC8" s="880"/>
      <c r="NAD8" s="878"/>
      <c r="NAE8" s="878"/>
      <c r="NAF8" s="878"/>
      <c r="NAG8" s="880"/>
      <c r="NAH8" s="878"/>
      <c r="NAI8" s="878"/>
      <c r="NAJ8" s="878"/>
      <c r="NAK8" s="880"/>
      <c r="NAL8" s="878"/>
      <c r="NAM8" s="878"/>
      <c r="NAN8" s="878"/>
      <c r="NAO8" s="880"/>
      <c r="NAP8" s="878"/>
      <c r="NAQ8" s="878"/>
      <c r="NAR8" s="878"/>
      <c r="NAS8" s="880"/>
      <c r="NAT8" s="878"/>
      <c r="NAU8" s="878"/>
      <c r="NAV8" s="878"/>
      <c r="NAW8" s="880"/>
      <c r="NAX8" s="878"/>
      <c r="NAY8" s="878"/>
      <c r="NAZ8" s="878"/>
      <c r="NBA8" s="880"/>
      <c r="NBB8" s="878"/>
      <c r="NBC8" s="878"/>
      <c r="NBD8" s="878"/>
      <c r="NBE8" s="880"/>
      <c r="NBF8" s="878"/>
      <c r="NBG8" s="878"/>
      <c r="NBH8" s="878"/>
      <c r="NBI8" s="880"/>
      <c r="NBJ8" s="878"/>
      <c r="NBK8" s="878"/>
      <c r="NBL8" s="878"/>
      <c r="NBM8" s="880"/>
      <c r="NBN8" s="878"/>
      <c r="NBO8" s="878"/>
      <c r="NBP8" s="878"/>
      <c r="NBQ8" s="880"/>
      <c r="NBR8" s="878"/>
      <c r="NBS8" s="878"/>
      <c r="NBT8" s="878"/>
      <c r="NBU8" s="880"/>
      <c r="NBV8" s="878"/>
      <c r="NBW8" s="878"/>
      <c r="NBX8" s="878"/>
      <c r="NBY8" s="880"/>
      <c r="NBZ8" s="878"/>
      <c r="NCA8" s="878"/>
      <c r="NCB8" s="878"/>
      <c r="NCC8" s="880"/>
      <c r="NCD8" s="878"/>
      <c r="NCE8" s="878"/>
      <c r="NCF8" s="878"/>
      <c r="NCG8" s="880"/>
      <c r="NCH8" s="878"/>
      <c r="NCI8" s="878"/>
      <c r="NCJ8" s="878"/>
      <c r="NCK8" s="880"/>
      <c r="NCL8" s="878"/>
      <c r="NCM8" s="878"/>
      <c r="NCN8" s="878"/>
      <c r="NCO8" s="880"/>
      <c r="NCP8" s="878"/>
      <c r="NCQ8" s="878"/>
      <c r="NCR8" s="878"/>
      <c r="NCS8" s="880"/>
      <c r="NCT8" s="878"/>
      <c r="NCU8" s="878"/>
      <c r="NCV8" s="878"/>
      <c r="NCW8" s="880"/>
      <c r="NCX8" s="878"/>
      <c r="NCY8" s="878"/>
      <c r="NCZ8" s="878"/>
      <c r="NDA8" s="880"/>
      <c r="NDB8" s="878"/>
      <c r="NDC8" s="878"/>
      <c r="NDD8" s="878"/>
      <c r="NDE8" s="880"/>
      <c r="NDF8" s="878"/>
      <c r="NDG8" s="878"/>
      <c r="NDH8" s="878"/>
      <c r="NDI8" s="880"/>
      <c r="NDJ8" s="878"/>
      <c r="NDK8" s="878"/>
      <c r="NDL8" s="878"/>
      <c r="NDM8" s="880"/>
      <c r="NDN8" s="878"/>
      <c r="NDO8" s="878"/>
      <c r="NDP8" s="878"/>
      <c r="NDQ8" s="880"/>
      <c r="NDR8" s="878"/>
      <c r="NDS8" s="878"/>
      <c r="NDT8" s="878"/>
      <c r="NDU8" s="880"/>
      <c r="NDV8" s="878"/>
      <c r="NDW8" s="878"/>
      <c r="NDX8" s="878"/>
      <c r="NDY8" s="880"/>
      <c r="NDZ8" s="878"/>
      <c r="NEA8" s="878"/>
      <c r="NEB8" s="878"/>
      <c r="NEC8" s="880"/>
      <c r="NED8" s="878"/>
      <c r="NEE8" s="878"/>
      <c r="NEF8" s="878"/>
      <c r="NEG8" s="880"/>
      <c r="NEH8" s="878"/>
      <c r="NEI8" s="878"/>
      <c r="NEJ8" s="878"/>
      <c r="NEK8" s="880"/>
      <c r="NEL8" s="878"/>
      <c r="NEM8" s="878"/>
      <c r="NEN8" s="878"/>
      <c r="NEO8" s="880"/>
      <c r="NEP8" s="878"/>
      <c r="NEQ8" s="878"/>
      <c r="NER8" s="878"/>
      <c r="NES8" s="880"/>
      <c r="NET8" s="878"/>
      <c r="NEU8" s="878"/>
      <c r="NEV8" s="878"/>
      <c r="NEW8" s="880"/>
      <c r="NEX8" s="878"/>
      <c r="NEY8" s="878"/>
      <c r="NEZ8" s="878"/>
      <c r="NFA8" s="880"/>
      <c r="NFB8" s="878"/>
      <c r="NFC8" s="878"/>
      <c r="NFD8" s="878"/>
      <c r="NFE8" s="880"/>
      <c r="NFF8" s="878"/>
      <c r="NFG8" s="878"/>
      <c r="NFH8" s="878"/>
      <c r="NFI8" s="880"/>
      <c r="NFJ8" s="878"/>
      <c r="NFK8" s="878"/>
      <c r="NFL8" s="878"/>
      <c r="NFM8" s="880"/>
      <c r="NFN8" s="878"/>
      <c r="NFO8" s="878"/>
      <c r="NFP8" s="878"/>
      <c r="NFQ8" s="880"/>
      <c r="NFR8" s="878"/>
      <c r="NFS8" s="878"/>
      <c r="NFT8" s="878"/>
      <c r="NFU8" s="880"/>
      <c r="NFV8" s="878"/>
      <c r="NFW8" s="878"/>
      <c r="NFX8" s="878"/>
      <c r="NFY8" s="880"/>
      <c r="NFZ8" s="878"/>
      <c r="NGA8" s="878"/>
      <c r="NGB8" s="878"/>
      <c r="NGC8" s="880"/>
      <c r="NGD8" s="878"/>
      <c r="NGE8" s="878"/>
      <c r="NGF8" s="878"/>
      <c r="NGG8" s="880"/>
      <c r="NGH8" s="878"/>
      <c r="NGI8" s="878"/>
      <c r="NGJ8" s="878"/>
      <c r="NGK8" s="880"/>
      <c r="NGL8" s="878"/>
      <c r="NGM8" s="878"/>
      <c r="NGN8" s="878"/>
      <c r="NGO8" s="880"/>
      <c r="NGP8" s="878"/>
      <c r="NGQ8" s="878"/>
      <c r="NGR8" s="878"/>
      <c r="NGS8" s="880"/>
      <c r="NGT8" s="878"/>
      <c r="NGU8" s="878"/>
      <c r="NGV8" s="878"/>
      <c r="NGW8" s="880"/>
      <c r="NGX8" s="878"/>
      <c r="NGY8" s="878"/>
      <c r="NGZ8" s="878"/>
      <c r="NHA8" s="880"/>
      <c r="NHB8" s="878"/>
      <c r="NHC8" s="878"/>
      <c r="NHD8" s="878"/>
      <c r="NHE8" s="880"/>
      <c r="NHF8" s="878"/>
      <c r="NHG8" s="878"/>
      <c r="NHH8" s="878"/>
      <c r="NHI8" s="880"/>
      <c r="NHJ8" s="878"/>
      <c r="NHK8" s="878"/>
      <c r="NHL8" s="878"/>
      <c r="NHM8" s="880"/>
      <c r="NHN8" s="878"/>
      <c r="NHO8" s="878"/>
      <c r="NHP8" s="878"/>
      <c r="NHQ8" s="880"/>
      <c r="NHR8" s="878"/>
      <c r="NHS8" s="878"/>
      <c r="NHT8" s="878"/>
      <c r="NHU8" s="880"/>
      <c r="NHV8" s="878"/>
      <c r="NHW8" s="878"/>
      <c r="NHX8" s="878"/>
      <c r="NHY8" s="880"/>
      <c r="NHZ8" s="878"/>
      <c r="NIA8" s="878"/>
      <c r="NIB8" s="878"/>
      <c r="NIC8" s="880"/>
      <c r="NID8" s="878"/>
      <c r="NIE8" s="878"/>
      <c r="NIF8" s="878"/>
      <c r="NIG8" s="880"/>
      <c r="NIH8" s="878"/>
      <c r="NII8" s="878"/>
      <c r="NIJ8" s="878"/>
      <c r="NIK8" s="880"/>
      <c r="NIL8" s="878"/>
      <c r="NIM8" s="878"/>
      <c r="NIN8" s="878"/>
      <c r="NIO8" s="880"/>
      <c r="NIP8" s="878"/>
      <c r="NIQ8" s="878"/>
      <c r="NIR8" s="878"/>
      <c r="NIS8" s="880"/>
      <c r="NIT8" s="878"/>
      <c r="NIU8" s="878"/>
      <c r="NIV8" s="878"/>
      <c r="NIW8" s="880"/>
      <c r="NIX8" s="878"/>
      <c r="NIY8" s="878"/>
      <c r="NIZ8" s="878"/>
      <c r="NJA8" s="880"/>
      <c r="NJB8" s="878"/>
      <c r="NJC8" s="878"/>
      <c r="NJD8" s="878"/>
      <c r="NJE8" s="880"/>
      <c r="NJF8" s="878"/>
      <c r="NJG8" s="878"/>
      <c r="NJH8" s="878"/>
      <c r="NJI8" s="880"/>
      <c r="NJJ8" s="878"/>
      <c r="NJK8" s="878"/>
      <c r="NJL8" s="878"/>
      <c r="NJM8" s="880"/>
      <c r="NJN8" s="878"/>
      <c r="NJO8" s="878"/>
      <c r="NJP8" s="878"/>
      <c r="NJQ8" s="880"/>
      <c r="NJR8" s="878"/>
      <c r="NJS8" s="878"/>
      <c r="NJT8" s="878"/>
      <c r="NJU8" s="880"/>
      <c r="NJV8" s="878"/>
      <c r="NJW8" s="878"/>
      <c r="NJX8" s="878"/>
      <c r="NJY8" s="880"/>
      <c r="NJZ8" s="878"/>
      <c r="NKA8" s="878"/>
      <c r="NKB8" s="878"/>
      <c r="NKC8" s="880"/>
      <c r="NKD8" s="878"/>
      <c r="NKE8" s="878"/>
      <c r="NKF8" s="878"/>
      <c r="NKG8" s="880"/>
      <c r="NKH8" s="878"/>
      <c r="NKI8" s="878"/>
      <c r="NKJ8" s="878"/>
      <c r="NKK8" s="880"/>
      <c r="NKL8" s="878"/>
      <c r="NKM8" s="878"/>
      <c r="NKN8" s="878"/>
      <c r="NKO8" s="880"/>
      <c r="NKP8" s="878"/>
      <c r="NKQ8" s="878"/>
      <c r="NKR8" s="878"/>
      <c r="NKS8" s="880"/>
      <c r="NKT8" s="878"/>
      <c r="NKU8" s="878"/>
      <c r="NKV8" s="878"/>
      <c r="NKW8" s="880"/>
      <c r="NKX8" s="878"/>
      <c r="NKY8" s="878"/>
      <c r="NKZ8" s="878"/>
      <c r="NLA8" s="880"/>
      <c r="NLB8" s="878"/>
      <c r="NLC8" s="878"/>
      <c r="NLD8" s="878"/>
      <c r="NLE8" s="880"/>
      <c r="NLF8" s="878"/>
      <c r="NLG8" s="878"/>
      <c r="NLH8" s="878"/>
      <c r="NLI8" s="880"/>
      <c r="NLJ8" s="878"/>
      <c r="NLK8" s="878"/>
      <c r="NLL8" s="878"/>
      <c r="NLM8" s="880"/>
      <c r="NLN8" s="878"/>
      <c r="NLO8" s="878"/>
      <c r="NLP8" s="878"/>
      <c r="NLQ8" s="880"/>
      <c r="NLR8" s="878"/>
      <c r="NLS8" s="878"/>
      <c r="NLT8" s="878"/>
      <c r="NLU8" s="880"/>
      <c r="NLV8" s="878"/>
      <c r="NLW8" s="878"/>
      <c r="NLX8" s="878"/>
      <c r="NLY8" s="880"/>
      <c r="NLZ8" s="878"/>
      <c r="NMA8" s="878"/>
      <c r="NMB8" s="878"/>
      <c r="NMC8" s="880"/>
      <c r="NMD8" s="878"/>
      <c r="NME8" s="878"/>
      <c r="NMF8" s="878"/>
      <c r="NMG8" s="880"/>
      <c r="NMH8" s="878"/>
      <c r="NMI8" s="878"/>
      <c r="NMJ8" s="878"/>
      <c r="NMK8" s="880"/>
      <c r="NML8" s="878"/>
      <c r="NMM8" s="878"/>
      <c r="NMN8" s="878"/>
      <c r="NMO8" s="880"/>
      <c r="NMP8" s="878"/>
      <c r="NMQ8" s="878"/>
      <c r="NMR8" s="878"/>
      <c r="NMS8" s="880"/>
      <c r="NMT8" s="878"/>
      <c r="NMU8" s="878"/>
      <c r="NMV8" s="878"/>
      <c r="NMW8" s="880"/>
      <c r="NMX8" s="878"/>
      <c r="NMY8" s="878"/>
      <c r="NMZ8" s="878"/>
      <c r="NNA8" s="880"/>
      <c r="NNB8" s="878"/>
      <c r="NNC8" s="878"/>
      <c r="NND8" s="878"/>
      <c r="NNE8" s="880"/>
      <c r="NNF8" s="878"/>
      <c r="NNG8" s="878"/>
      <c r="NNH8" s="878"/>
      <c r="NNI8" s="880"/>
      <c r="NNJ8" s="878"/>
      <c r="NNK8" s="878"/>
      <c r="NNL8" s="878"/>
      <c r="NNM8" s="880"/>
      <c r="NNN8" s="878"/>
      <c r="NNO8" s="878"/>
      <c r="NNP8" s="878"/>
      <c r="NNQ8" s="880"/>
      <c r="NNR8" s="878"/>
      <c r="NNS8" s="878"/>
      <c r="NNT8" s="878"/>
      <c r="NNU8" s="880"/>
      <c r="NNV8" s="878"/>
      <c r="NNW8" s="878"/>
      <c r="NNX8" s="878"/>
      <c r="NNY8" s="880"/>
      <c r="NNZ8" s="878"/>
      <c r="NOA8" s="878"/>
      <c r="NOB8" s="878"/>
      <c r="NOC8" s="880"/>
      <c r="NOD8" s="878"/>
      <c r="NOE8" s="878"/>
      <c r="NOF8" s="878"/>
      <c r="NOG8" s="880"/>
      <c r="NOH8" s="878"/>
      <c r="NOI8" s="878"/>
      <c r="NOJ8" s="878"/>
      <c r="NOK8" s="880"/>
      <c r="NOL8" s="878"/>
      <c r="NOM8" s="878"/>
      <c r="NON8" s="878"/>
      <c r="NOO8" s="880"/>
      <c r="NOP8" s="878"/>
      <c r="NOQ8" s="878"/>
      <c r="NOR8" s="878"/>
      <c r="NOS8" s="880"/>
      <c r="NOT8" s="878"/>
      <c r="NOU8" s="878"/>
      <c r="NOV8" s="878"/>
      <c r="NOW8" s="880"/>
      <c r="NOX8" s="878"/>
      <c r="NOY8" s="878"/>
      <c r="NOZ8" s="878"/>
      <c r="NPA8" s="880"/>
      <c r="NPB8" s="878"/>
      <c r="NPC8" s="878"/>
      <c r="NPD8" s="878"/>
      <c r="NPE8" s="880"/>
      <c r="NPF8" s="878"/>
      <c r="NPG8" s="878"/>
      <c r="NPH8" s="878"/>
      <c r="NPI8" s="880"/>
      <c r="NPJ8" s="878"/>
      <c r="NPK8" s="878"/>
      <c r="NPL8" s="878"/>
      <c r="NPM8" s="880"/>
      <c r="NPN8" s="878"/>
      <c r="NPO8" s="878"/>
      <c r="NPP8" s="878"/>
      <c r="NPQ8" s="880"/>
      <c r="NPR8" s="878"/>
      <c r="NPS8" s="878"/>
      <c r="NPT8" s="878"/>
      <c r="NPU8" s="880"/>
      <c r="NPV8" s="878"/>
      <c r="NPW8" s="878"/>
      <c r="NPX8" s="878"/>
      <c r="NPY8" s="880"/>
      <c r="NPZ8" s="878"/>
      <c r="NQA8" s="878"/>
      <c r="NQB8" s="878"/>
      <c r="NQC8" s="880"/>
      <c r="NQD8" s="878"/>
      <c r="NQE8" s="878"/>
      <c r="NQF8" s="878"/>
      <c r="NQG8" s="880"/>
      <c r="NQH8" s="878"/>
      <c r="NQI8" s="878"/>
      <c r="NQJ8" s="878"/>
      <c r="NQK8" s="880"/>
      <c r="NQL8" s="878"/>
      <c r="NQM8" s="878"/>
      <c r="NQN8" s="878"/>
      <c r="NQO8" s="880"/>
      <c r="NQP8" s="878"/>
      <c r="NQQ8" s="878"/>
      <c r="NQR8" s="878"/>
      <c r="NQS8" s="880"/>
      <c r="NQT8" s="878"/>
      <c r="NQU8" s="878"/>
      <c r="NQV8" s="878"/>
      <c r="NQW8" s="880"/>
      <c r="NQX8" s="878"/>
      <c r="NQY8" s="878"/>
      <c r="NQZ8" s="878"/>
      <c r="NRA8" s="880"/>
      <c r="NRB8" s="878"/>
      <c r="NRC8" s="878"/>
      <c r="NRD8" s="878"/>
      <c r="NRE8" s="880"/>
      <c r="NRF8" s="878"/>
      <c r="NRG8" s="878"/>
      <c r="NRH8" s="878"/>
      <c r="NRI8" s="880"/>
      <c r="NRJ8" s="878"/>
      <c r="NRK8" s="878"/>
      <c r="NRL8" s="878"/>
      <c r="NRM8" s="880"/>
      <c r="NRN8" s="878"/>
      <c r="NRO8" s="878"/>
      <c r="NRP8" s="878"/>
      <c r="NRQ8" s="880"/>
      <c r="NRR8" s="878"/>
      <c r="NRS8" s="878"/>
      <c r="NRT8" s="878"/>
      <c r="NRU8" s="880"/>
      <c r="NRV8" s="878"/>
      <c r="NRW8" s="878"/>
      <c r="NRX8" s="878"/>
      <c r="NRY8" s="880"/>
      <c r="NRZ8" s="878"/>
      <c r="NSA8" s="878"/>
      <c r="NSB8" s="878"/>
      <c r="NSC8" s="880"/>
      <c r="NSD8" s="878"/>
      <c r="NSE8" s="878"/>
      <c r="NSF8" s="878"/>
      <c r="NSG8" s="880"/>
      <c r="NSH8" s="878"/>
      <c r="NSI8" s="878"/>
      <c r="NSJ8" s="878"/>
      <c r="NSK8" s="880"/>
      <c r="NSL8" s="878"/>
      <c r="NSM8" s="878"/>
      <c r="NSN8" s="878"/>
      <c r="NSO8" s="880"/>
      <c r="NSP8" s="878"/>
      <c r="NSQ8" s="878"/>
      <c r="NSR8" s="878"/>
      <c r="NSS8" s="880"/>
      <c r="NST8" s="878"/>
      <c r="NSU8" s="878"/>
      <c r="NSV8" s="878"/>
      <c r="NSW8" s="880"/>
      <c r="NSX8" s="878"/>
      <c r="NSY8" s="878"/>
      <c r="NSZ8" s="878"/>
      <c r="NTA8" s="880"/>
      <c r="NTB8" s="878"/>
      <c r="NTC8" s="878"/>
      <c r="NTD8" s="878"/>
      <c r="NTE8" s="880"/>
      <c r="NTF8" s="878"/>
      <c r="NTG8" s="878"/>
      <c r="NTH8" s="878"/>
      <c r="NTI8" s="880"/>
      <c r="NTJ8" s="878"/>
      <c r="NTK8" s="878"/>
      <c r="NTL8" s="878"/>
      <c r="NTM8" s="880"/>
      <c r="NTN8" s="878"/>
      <c r="NTO8" s="878"/>
      <c r="NTP8" s="878"/>
      <c r="NTQ8" s="880"/>
      <c r="NTR8" s="878"/>
      <c r="NTS8" s="878"/>
      <c r="NTT8" s="878"/>
      <c r="NTU8" s="880"/>
      <c r="NTV8" s="878"/>
      <c r="NTW8" s="878"/>
      <c r="NTX8" s="878"/>
      <c r="NTY8" s="880"/>
      <c r="NTZ8" s="878"/>
      <c r="NUA8" s="878"/>
      <c r="NUB8" s="878"/>
      <c r="NUC8" s="880"/>
      <c r="NUD8" s="878"/>
      <c r="NUE8" s="878"/>
      <c r="NUF8" s="878"/>
      <c r="NUG8" s="880"/>
      <c r="NUH8" s="878"/>
      <c r="NUI8" s="878"/>
      <c r="NUJ8" s="878"/>
      <c r="NUK8" s="880"/>
      <c r="NUL8" s="878"/>
      <c r="NUM8" s="878"/>
      <c r="NUN8" s="878"/>
      <c r="NUO8" s="880"/>
      <c r="NUP8" s="878"/>
      <c r="NUQ8" s="878"/>
      <c r="NUR8" s="878"/>
      <c r="NUS8" s="880"/>
      <c r="NUT8" s="878"/>
      <c r="NUU8" s="878"/>
      <c r="NUV8" s="878"/>
      <c r="NUW8" s="880"/>
      <c r="NUX8" s="878"/>
      <c r="NUY8" s="878"/>
      <c r="NUZ8" s="878"/>
      <c r="NVA8" s="880"/>
      <c r="NVB8" s="878"/>
      <c r="NVC8" s="878"/>
      <c r="NVD8" s="878"/>
      <c r="NVE8" s="880"/>
      <c r="NVF8" s="878"/>
      <c r="NVG8" s="878"/>
      <c r="NVH8" s="878"/>
      <c r="NVI8" s="880"/>
      <c r="NVJ8" s="878"/>
      <c r="NVK8" s="878"/>
      <c r="NVL8" s="878"/>
      <c r="NVM8" s="880"/>
      <c r="NVN8" s="878"/>
      <c r="NVO8" s="878"/>
      <c r="NVP8" s="878"/>
      <c r="NVQ8" s="880"/>
      <c r="NVR8" s="878"/>
      <c r="NVS8" s="878"/>
      <c r="NVT8" s="878"/>
      <c r="NVU8" s="880"/>
      <c r="NVV8" s="878"/>
      <c r="NVW8" s="878"/>
      <c r="NVX8" s="878"/>
      <c r="NVY8" s="880"/>
      <c r="NVZ8" s="878"/>
      <c r="NWA8" s="878"/>
      <c r="NWB8" s="878"/>
      <c r="NWC8" s="880"/>
      <c r="NWD8" s="878"/>
      <c r="NWE8" s="878"/>
      <c r="NWF8" s="878"/>
      <c r="NWG8" s="880"/>
      <c r="NWH8" s="878"/>
      <c r="NWI8" s="878"/>
      <c r="NWJ8" s="878"/>
      <c r="NWK8" s="880"/>
      <c r="NWL8" s="878"/>
      <c r="NWM8" s="878"/>
      <c r="NWN8" s="878"/>
      <c r="NWO8" s="880"/>
      <c r="NWP8" s="878"/>
      <c r="NWQ8" s="878"/>
      <c r="NWR8" s="878"/>
      <c r="NWS8" s="880"/>
      <c r="NWT8" s="878"/>
      <c r="NWU8" s="878"/>
      <c r="NWV8" s="878"/>
      <c r="NWW8" s="880"/>
      <c r="NWX8" s="878"/>
      <c r="NWY8" s="878"/>
      <c r="NWZ8" s="878"/>
      <c r="NXA8" s="880"/>
      <c r="NXB8" s="878"/>
      <c r="NXC8" s="878"/>
      <c r="NXD8" s="878"/>
      <c r="NXE8" s="880"/>
      <c r="NXF8" s="878"/>
      <c r="NXG8" s="878"/>
      <c r="NXH8" s="878"/>
      <c r="NXI8" s="880"/>
      <c r="NXJ8" s="878"/>
      <c r="NXK8" s="878"/>
      <c r="NXL8" s="878"/>
      <c r="NXM8" s="880"/>
      <c r="NXN8" s="878"/>
      <c r="NXO8" s="878"/>
      <c r="NXP8" s="878"/>
      <c r="NXQ8" s="880"/>
      <c r="NXR8" s="878"/>
      <c r="NXS8" s="878"/>
      <c r="NXT8" s="878"/>
      <c r="NXU8" s="880"/>
      <c r="NXV8" s="878"/>
      <c r="NXW8" s="878"/>
      <c r="NXX8" s="878"/>
      <c r="NXY8" s="880"/>
      <c r="NXZ8" s="878"/>
      <c r="NYA8" s="878"/>
      <c r="NYB8" s="878"/>
      <c r="NYC8" s="880"/>
      <c r="NYD8" s="878"/>
      <c r="NYE8" s="878"/>
      <c r="NYF8" s="878"/>
      <c r="NYG8" s="880"/>
      <c r="NYH8" s="878"/>
      <c r="NYI8" s="878"/>
      <c r="NYJ8" s="878"/>
      <c r="NYK8" s="880"/>
      <c r="NYL8" s="878"/>
      <c r="NYM8" s="878"/>
      <c r="NYN8" s="878"/>
      <c r="NYO8" s="880"/>
      <c r="NYP8" s="878"/>
      <c r="NYQ8" s="878"/>
      <c r="NYR8" s="878"/>
      <c r="NYS8" s="880"/>
      <c r="NYT8" s="878"/>
      <c r="NYU8" s="878"/>
      <c r="NYV8" s="878"/>
      <c r="NYW8" s="880"/>
      <c r="NYX8" s="878"/>
      <c r="NYY8" s="878"/>
      <c r="NYZ8" s="878"/>
      <c r="NZA8" s="880"/>
      <c r="NZB8" s="878"/>
      <c r="NZC8" s="878"/>
      <c r="NZD8" s="878"/>
      <c r="NZE8" s="880"/>
      <c r="NZF8" s="878"/>
      <c r="NZG8" s="878"/>
      <c r="NZH8" s="878"/>
      <c r="NZI8" s="880"/>
      <c r="NZJ8" s="878"/>
      <c r="NZK8" s="878"/>
      <c r="NZL8" s="878"/>
      <c r="NZM8" s="880"/>
      <c r="NZN8" s="878"/>
      <c r="NZO8" s="878"/>
      <c r="NZP8" s="878"/>
      <c r="NZQ8" s="880"/>
      <c r="NZR8" s="878"/>
      <c r="NZS8" s="878"/>
      <c r="NZT8" s="878"/>
      <c r="NZU8" s="880"/>
      <c r="NZV8" s="878"/>
      <c r="NZW8" s="878"/>
      <c r="NZX8" s="878"/>
      <c r="NZY8" s="880"/>
      <c r="NZZ8" s="878"/>
      <c r="OAA8" s="878"/>
      <c r="OAB8" s="878"/>
      <c r="OAC8" s="880"/>
      <c r="OAD8" s="878"/>
      <c r="OAE8" s="878"/>
      <c r="OAF8" s="878"/>
      <c r="OAG8" s="880"/>
      <c r="OAH8" s="878"/>
      <c r="OAI8" s="878"/>
      <c r="OAJ8" s="878"/>
      <c r="OAK8" s="880"/>
      <c r="OAL8" s="878"/>
      <c r="OAM8" s="878"/>
      <c r="OAN8" s="878"/>
      <c r="OAO8" s="880"/>
      <c r="OAP8" s="878"/>
      <c r="OAQ8" s="878"/>
      <c r="OAR8" s="878"/>
      <c r="OAS8" s="880"/>
      <c r="OAT8" s="878"/>
      <c r="OAU8" s="878"/>
      <c r="OAV8" s="878"/>
      <c r="OAW8" s="880"/>
      <c r="OAX8" s="878"/>
      <c r="OAY8" s="878"/>
      <c r="OAZ8" s="878"/>
      <c r="OBA8" s="880"/>
      <c r="OBB8" s="878"/>
      <c r="OBC8" s="878"/>
      <c r="OBD8" s="878"/>
      <c r="OBE8" s="880"/>
      <c r="OBF8" s="878"/>
      <c r="OBG8" s="878"/>
      <c r="OBH8" s="878"/>
      <c r="OBI8" s="880"/>
      <c r="OBJ8" s="878"/>
      <c r="OBK8" s="878"/>
      <c r="OBL8" s="878"/>
      <c r="OBM8" s="880"/>
      <c r="OBN8" s="878"/>
      <c r="OBO8" s="878"/>
      <c r="OBP8" s="878"/>
      <c r="OBQ8" s="880"/>
      <c r="OBR8" s="878"/>
      <c r="OBS8" s="878"/>
      <c r="OBT8" s="878"/>
      <c r="OBU8" s="880"/>
      <c r="OBV8" s="878"/>
      <c r="OBW8" s="878"/>
      <c r="OBX8" s="878"/>
      <c r="OBY8" s="880"/>
      <c r="OBZ8" s="878"/>
      <c r="OCA8" s="878"/>
      <c r="OCB8" s="878"/>
      <c r="OCC8" s="880"/>
      <c r="OCD8" s="878"/>
      <c r="OCE8" s="878"/>
      <c r="OCF8" s="878"/>
      <c r="OCG8" s="880"/>
      <c r="OCH8" s="878"/>
      <c r="OCI8" s="878"/>
      <c r="OCJ8" s="878"/>
      <c r="OCK8" s="880"/>
      <c r="OCL8" s="878"/>
      <c r="OCM8" s="878"/>
      <c r="OCN8" s="878"/>
      <c r="OCO8" s="880"/>
      <c r="OCP8" s="878"/>
      <c r="OCQ8" s="878"/>
      <c r="OCR8" s="878"/>
      <c r="OCS8" s="880"/>
      <c r="OCT8" s="878"/>
      <c r="OCU8" s="878"/>
      <c r="OCV8" s="878"/>
      <c r="OCW8" s="880"/>
      <c r="OCX8" s="878"/>
      <c r="OCY8" s="878"/>
      <c r="OCZ8" s="878"/>
      <c r="ODA8" s="880"/>
      <c r="ODB8" s="878"/>
      <c r="ODC8" s="878"/>
      <c r="ODD8" s="878"/>
      <c r="ODE8" s="880"/>
      <c r="ODF8" s="878"/>
      <c r="ODG8" s="878"/>
      <c r="ODH8" s="878"/>
      <c r="ODI8" s="880"/>
      <c r="ODJ8" s="878"/>
      <c r="ODK8" s="878"/>
      <c r="ODL8" s="878"/>
      <c r="ODM8" s="880"/>
      <c r="ODN8" s="878"/>
      <c r="ODO8" s="878"/>
      <c r="ODP8" s="878"/>
      <c r="ODQ8" s="880"/>
      <c r="ODR8" s="878"/>
      <c r="ODS8" s="878"/>
      <c r="ODT8" s="878"/>
      <c r="ODU8" s="880"/>
      <c r="ODV8" s="878"/>
      <c r="ODW8" s="878"/>
      <c r="ODX8" s="878"/>
      <c r="ODY8" s="880"/>
      <c r="ODZ8" s="878"/>
      <c r="OEA8" s="878"/>
      <c r="OEB8" s="878"/>
      <c r="OEC8" s="880"/>
      <c r="OED8" s="878"/>
      <c r="OEE8" s="878"/>
      <c r="OEF8" s="878"/>
      <c r="OEG8" s="880"/>
      <c r="OEH8" s="878"/>
      <c r="OEI8" s="878"/>
      <c r="OEJ8" s="878"/>
      <c r="OEK8" s="880"/>
      <c r="OEL8" s="878"/>
      <c r="OEM8" s="878"/>
      <c r="OEN8" s="878"/>
      <c r="OEO8" s="880"/>
      <c r="OEP8" s="878"/>
      <c r="OEQ8" s="878"/>
      <c r="OER8" s="878"/>
      <c r="OES8" s="880"/>
      <c r="OET8" s="878"/>
      <c r="OEU8" s="878"/>
      <c r="OEV8" s="878"/>
      <c r="OEW8" s="880"/>
      <c r="OEX8" s="878"/>
      <c r="OEY8" s="878"/>
      <c r="OEZ8" s="878"/>
      <c r="OFA8" s="880"/>
      <c r="OFB8" s="878"/>
      <c r="OFC8" s="878"/>
      <c r="OFD8" s="878"/>
      <c r="OFE8" s="880"/>
      <c r="OFF8" s="878"/>
      <c r="OFG8" s="878"/>
      <c r="OFH8" s="878"/>
      <c r="OFI8" s="880"/>
      <c r="OFJ8" s="878"/>
      <c r="OFK8" s="878"/>
      <c r="OFL8" s="878"/>
      <c r="OFM8" s="880"/>
      <c r="OFN8" s="878"/>
      <c r="OFO8" s="878"/>
      <c r="OFP8" s="878"/>
      <c r="OFQ8" s="880"/>
      <c r="OFR8" s="878"/>
      <c r="OFS8" s="878"/>
      <c r="OFT8" s="878"/>
      <c r="OFU8" s="880"/>
      <c r="OFV8" s="878"/>
      <c r="OFW8" s="878"/>
      <c r="OFX8" s="878"/>
      <c r="OFY8" s="880"/>
      <c r="OFZ8" s="878"/>
      <c r="OGA8" s="878"/>
      <c r="OGB8" s="878"/>
      <c r="OGC8" s="880"/>
      <c r="OGD8" s="878"/>
      <c r="OGE8" s="878"/>
      <c r="OGF8" s="878"/>
      <c r="OGG8" s="880"/>
      <c r="OGH8" s="878"/>
      <c r="OGI8" s="878"/>
      <c r="OGJ8" s="878"/>
      <c r="OGK8" s="880"/>
      <c r="OGL8" s="878"/>
      <c r="OGM8" s="878"/>
      <c r="OGN8" s="878"/>
      <c r="OGO8" s="880"/>
      <c r="OGP8" s="878"/>
      <c r="OGQ8" s="878"/>
      <c r="OGR8" s="878"/>
      <c r="OGS8" s="880"/>
      <c r="OGT8" s="878"/>
      <c r="OGU8" s="878"/>
      <c r="OGV8" s="878"/>
      <c r="OGW8" s="880"/>
      <c r="OGX8" s="878"/>
      <c r="OGY8" s="878"/>
      <c r="OGZ8" s="878"/>
      <c r="OHA8" s="880"/>
      <c r="OHB8" s="878"/>
      <c r="OHC8" s="878"/>
      <c r="OHD8" s="878"/>
      <c r="OHE8" s="880"/>
      <c r="OHF8" s="878"/>
      <c r="OHG8" s="878"/>
      <c r="OHH8" s="878"/>
      <c r="OHI8" s="880"/>
      <c r="OHJ8" s="878"/>
      <c r="OHK8" s="878"/>
      <c r="OHL8" s="878"/>
      <c r="OHM8" s="880"/>
      <c r="OHN8" s="878"/>
      <c r="OHO8" s="878"/>
      <c r="OHP8" s="878"/>
      <c r="OHQ8" s="880"/>
      <c r="OHR8" s="878"/>
      <c r="OHS8" s="878"/>
      <c r="OHT8" s="878"/>
      <c r="OHU8" s="880"/>
      <c r="OHV8" s="878"/>
      <c r="OHW8" s="878"/>
      <c r="OHX8" s="878"/>
      <c r="OHY8" s="880"/>
      <c r="OHZ8" s="878"/>
      <c r="OIA8" s="878"/>
      <c r="OIB8" s="878"/>
      <c r="OIC8" s="880"/>
      <c r="OID8" s="878"/>
      <c r="OIE8" s="878"/>
      <c r="OIF8" s="878"/>
      <c r="OIG8" s="880"/>
      <c r="OIH8" s="878"/>
      <c r="OII8" s="878"/>
      <c r="OIJ8" s="878"/>
      <c r="OIK8" s="880"/>
      <c r="OIL8" s="878"/>
      <c r="OIM8" s="878"/>
      <c r="OIN8" s="878"/>
      <c r="OIO8" s="880"/>
      <c r="OIP8" s="878"/>
      <c r="OIQ8" s="878"/>
      <c r="OIR8" s="878"/>
      <c r="OIS8" s="880"/>
      <c r="OIT8" s="878"/>
      <c r="OIU8" s="878"/>
      <c r="OIV8" s="878"/>
      <c r="OIW8" s="880"/>
      <c r="OIX8" s="878"/>
      <c r="OIY8" s="878"/>
      <c r="OIZ8" s="878"/>
      <c r="OJA8" s="880"/>
      <c r="OJB8" s="878"/>
      <c r="OJC8" s="878"/>
      <c r="OJD8" s="878"/>
      <c r="OJE8" s="880"/>
      <c r="OJF8" s="878"/>
      <c r="OJG8" s="878"/>
      <c r="OJH8" s="878"/>
      <c r="OJI8" s="880"/>
      <c r="OJJ8" s="878"/>
      <c r="OJK8" s="878"/>
      <c r="OJL8" s="878"/>
      <c r="OJM8" s="880"/>
      <c r="OJN8" s="878"/>
      <c r="OJO8" s="878"/>
      <c r="OJP8" s="878"/>
      <c r="OJQ8" s="880"/>
      <c r="OJR8" s="878"/>
      <c r="OJS8" s="878"/>
      <c r="OJT8" s="878"/>
      <c r="OJU8" s="880"/>
      <c r="OJV8" s="878"/>
      <c r="OJW8" s="878"/>
      <c r="OJX8" s="878"/>
      <c r="OJY8" s="880"/>
      <c r="OJZ8" s="878"/>
      <c r="OKA8" s="878"/>
      <c r="OKB8" s="878"/>
      <c r="OKC8" s="880"/>
      <c r="OKD8" s="878"/>
      <c r="OKE8" s="878"/>
      <c r="OKF8" s="878"/>
      <c r="OKG8" s="880"/>
      <c r="OKH8" s="878"/>
      <c r="OKI8" s="878"/>
      <c r="OKJ8" s="878"/>
      <c r="OKK8" s="880"/>
      <c r="OKL8" s="878"/>
      <c r="OKM8" s="878"/>
      <c r="OKN8" s="878"/>
      <c r="OKO8" s="880"/>
      <c r="OKP8" s="878"/>
      <c r="OKQ8" s="878"/>
      <c r="OKR8" s="878"/>
      <c r="OKS8" s="880"/>
      <c r="OKT8" s="878"/>
      <c r="OKU8" s="878"/>
      <c r="OKV8" s="878"/>
      <c r="OKW8" s="880"/>
      <c r="OKX8" s="878"/>
      <c r="OKY8" s="878"/>
      <c r="OKZ8" s="878"/>
      <c r="OLA8" s="880"/>
      <c r="OLB8" s="878"/>
      <c r="OLC8" s="878"/>
      <c r="OLD8" s="878"/>
      <c r="OLE8" s="880"/>
      <c r="OLF8" s="878"/>
      <c r="OLG8" s="878"/>
      <c r="OLH8" s="878"/>
      <c r="OLI8" s="880"/>
      <c r="OLJ8" s="878"/>
      <c r="OLK8" s="878"/>
      <c r="OLL8" s="878"/>
      <c r="OLM8" s="880"/>
      <c r="OLN8" s="878"/>
      <c r="OLO8" s="878"/>
      <c r="OLP8" s="878"/>
      <c r="OLQ8" s="880"/>
      <c r="OLR8" s="878"/>
      <c r="OLS8" s="878"/>
      <c r="OLT8" s="878"/>
      <c r="OLU8" s="880"/>
      <c r="OLV8" s="878"/>
      <c r="OLW8" s="878"/>
      <c r="OLX8" s="878"/>
      <c r="OLY8" s="880"/>
      <c r="OLZ8" s="878"/>
      <c r="OMA8" s="878"/>
      <c r="OMB8" s="878"/>
      <c r="OMC8" s="880"/>
      <c r="OMD8" s="878"/>
      <c r="OME8" s="878"/>
      <c r="OMF8" s="878"/>
      <c r="OMG8" s="880"/>
      <c r="OMH8" s="878"/>
      <c r="OMI8" s="878"/>
      <c r="OMJ8" s="878"/>
      <c r="OMK8" s="880"/>
      <c r="OML8" s="878"/>
      <c r="OMM8" s="878"/>
      <c r="OMN8" s="878"/>
      <c r="OMO8" s="880"/>
      <c r="OMP8" s="878"/>
      <c r="OMQ8" s="878"/>
      <c r="OMR8" s="878"/>
      <c r="OMS8" s="880"/>
      <c r="OMT8" s="878"/>
      <c r="OMU8" s="878"/>
      <c r="OMV8" s="878"/>
      <c r="OMW8" s="880"/>
      <c r="OMX8" s="878"/>
      <c r="OMY8" s="878"/>
      <c r="OMZ8" s="878"/>
      <c r="ONA8" s="880"/>
      <c r="ONB8" s="878"/>
      <c r="ONC8" s="878"/>
      <c r="OND8" s="878"/>
      <c r="ONE8" s="880"/>
      <c r="ONF8" s="878"/>
      <c r="ONG8" s="878"/>
      <c r="ONH8" s="878"/>
      <c r="ONI8" s="880"/>
      <c r="ONJ8" s="878"/>
      <c r="ONK8" s="878"/>
      <c r="ONL8" s="878"/>
      <c r="ONM8" s="880"/>
      <c r="ONN8" s="878"/>
      <c r="ONO8" s="878"/>
      <c r="ONP8" s="878"/>
      <c r="ONQ8" s="880"/>
      <c r="ONR8" s="878"/>
      <c r="ONS8" s="878"/>
      <c r="ONT8" s="878"/>
      <c r="ONU8" s="880"/>
      <c r="ONV8" s="878"/>
      <c r="ONW8" s="878"/>
      <c r="ONX8" s="878"/>
      <c r="ONY8" s="880"/>
      <c r="ONZ8" s="878"/>
      <c r="OOA8" s="878"/>
      <c r="OOB8" s="878"/>
      <c r="OOC8" s="880"/>
      <c r="OOD8" s="878"/>
      <c r="OOE8" s="878"/>
      <c r="OOF8" s="878"/>
      <c r="OOG8" s="880"/>
      <c r="OOH8" s="878"/>
      <c r="OOI8" s="878"/>
      <c r="OOJ8" s="878"/>
      <c r="OOK8" s="880"/>
      <c r="OOL8" s="878"/>
      <c r="OOM8" s="878"/>
      <c r="OON8" s="878"/>
      <c r="OOO8" s="880"/>
      <c r="OOP8" s="878"/>
      <c r="OOQ8" s="878"/>
      <c r="OOR8" s="878"/>
      <c r="OOS8" s="880"/>
      <c r="OOT8" s="878"/>
      <c r="OOU8" s="878"/>
      <c r="OOV8" s="878"/>
      <c r="OOW8" s="880"/>
      <c r="OOX8" s="878"/>
      <c r="OOY8" s="878"/>
      <c r="OOZ8" s="878"/>
      <c r="OPA8" s="880"/>
      <c r="OPB8" s="878"/>
      <c r="OPC8" s="878"/>
      <c r="OPD8" s="878"/>
      <c r="OPE8" s="880"/>
      <c r="OPF8" s="878"/>
      <c r="OPG8" s="878"/>
      <c r="OPH8" s="878"/>
      <c r="OPI8" s="880"/>
      <c r="OPJ8" s="878"/>
      <c r="OPK8" s="878"/>
      <c r="OPL8" s="878"/>
      <c r="OPM8" s="880"/>
      <c r="OPN8" s="878"/>
      <c r="OPO8" s="878"/>
      <c r="OPP8" s="878"/>
      <c r="OPQ8" s="880"/>
      <c r="OPR8" s="878"/>
      <c r="OPS8" s="878"/>
      <c r="OPT8" s="878"/>
      <c r="OPU8" s="880"/>
      <c r="OPV8" s="878"/>
      <c r="OPW8" s="878"/>
      <c r="OPX8" s="878"/>
      <c r="OPY8" s="880"/>
      <c r="OPZ8" s="878"/>
      <c r="OQA8" s="878"/>
      <c r="OQB8" s="878"/>
      <c r="OQC8" s="880"/>
      <c r="OQD8" s="878"/>
      <c r="OQE8" s="878"/>
      <c r="OQF8" s="878"/>
      <c r="OQG8" s="880"/>
      <c r="OQH8" s="878"/>
      <c r="OQI8" s="878"/>
      <c r="OQJ8" s="878"/>
      <c r="OQK8" s="880"/>
      <c r="OQL8" s="878"/>
      <c r="OQM8" s="878"/>
      <c r="OQN8" s="878"/>
      <c r="OQO8" s="880"/>
      <c r="OQP8" s="878"/>
      <c r="OQQ8" s="878"/>
      <c r="OQR8" s="878"/>
      <c r="OQS8" s="880"/>
      <c r="OQT8" s="878"/>
      <c r="OQU8" s="878"/>
      <c r="OQV8" s="878"/>
      <c r="OQW8" s="880"/>
      <c r="OQX8" s="878"/>
      <c r="OQY8" s="878"/>
      <c r="OQZ8" s="878"/>
      <c r="ORA8" s="880"/>
      <c r="ORB8" s="878"/>
      <c r="ORC8" s="878"/>
      <c r="ORD8" s="878"/>
      <c r="ORE8" s="880"/>
      <c r="ORF8" s="878"/>
      <c r="ORG8" s="878"/>
      <c r="ORH8" s="878"/>
      <c r="ORI8" s="880"/>
      <c r="ORJ8" s="878"/>
      <c r="ORK8" s="878"/>
      <c r="ORL8" s="878"/>
      <c r="ORM8" s="880"/>
      <c r="ORN8" s="878"/>
      <c r="ORO8" s="878"/>
      <c r="ORP8" s="878"/>
      <c r="ORQ8" s="880"/>
      <c r="ORR8" s="878"/>
      <c r="ORS8" s="878"/>
      <c r="ORT8" s="878"/>
      <c r="ORU8" s="880"/>
      <c r="ORV8" s="878"/>
      <c r="ORW8" s="878"/>
      <c r="ORX8" s="878"/>
      <c r="ORY8" s="880"/>
      <c r="ORZ8" s="878"/>
      <c r="OSA8" s="878"/>
      <c r="OSB8" s="878"/>
      <c r="OSC8" s="880"/>
      <c r="OSD8" s="878"/>
      <c r="OSE8" s="878"/>
      <c r="OSF8" s="878"/>
      <c r="OSG8" s="880"/>
      <c r="OSH8" s="878"/>
      <c r="OSI8" s="878"/>
      <c r="OSJ8" s="878"/>
      <c r="OSK8" s="880"/>
      <c r="OSL8" s="878"/>
      <c r="OSM8" s="878"/>
      <c r="OSN8" s="878"/>
      <c r="OSO8" s="880"/>
      <c r="OSP8" s="878"/>
      <c r="OSQ8" s="878"/>
      <c r="OSR8" s="878"/>
      <c r="OSS8" s="880"/>
      <c r="OST8" s="878"/>
      <c r="OSU8" s="878"/>
      <c r="OSV8" s="878"/>
      <c r="OSW8" s="880"/>
      <c r="OSX8" s="878"/>
      <c r="OSY8" s="878"/>
      <c r="OSZ8" s="878"/>
      <c r="OTA8" s="880"/>
      <c r="OTB8" s="878"/>
      <c r="OTC8" s="878"/>
      <c r="OTD8" s="878"/>
      <c r="OTE8" s="880"/>
      <c r="OTF8" s="878"/>
      <c r="OTG8" s="878"/>
      <c r="OTH8" s="878"/>
      <c r="OTI8" s="880"/>
      <c r="OTJ8" s="878"/>
      <c r="OTK8" s="878"/>
      <c r="OTL8" s="878"/>
      <c r="OTM8" s="880"/>
      <c r="OTN8" s="878"/>
      <c r="OTO8" s="878"/>
      <c r="OTP8" s="878"/>
      <c r="OTQ8" s="880"/>
      <c r="OTR8" s="878"/>
      <c r="OTS8" s="878"/>
      <c r="OTT8" s="878"/>
      <c r="OTU8" s="880"/>
      <c r="OTV8" s="878"/>
      <c r="OTW8" s="878"/>
      <c r="OTX8" s="878"/>
      <c r="OTY8" s="880"/>
      <c r="OTZ8" s="878"/>
      <c r="OUA8" s="878"/>
      <c r="OUB8" s="878"/>
      <c r="OUC8" s="880"/>
      <c r="OUD8" s="878"/>
      <c r="OUE8" s="878"/>
      <c r="OUF8" s="878"/>
      <c r="OUG8" s="880"/>
      <c r="OUH8" s="878"/>
      <c r="OUI8" s="878"/>
      <c r="OUJ8" s="878"/>
      <c r="OUK8" s="880"/>
      <c r="OUL8" s="878"/>
      <c r="OUM8" s="878"/>
      <c r="OUN8" s="878"/>
      <c r="OUO8" s="880"/>
      <c r="OUP8" s="878"/>
      <c r="OUQ8" s="878"/>
      <c r="OUR8" s="878"/>
      <c r="OUS8" s="880"/>
      <c r="OUT8" s="878"/>
      <c r="OUU8" s="878"/>
      <c r="OUV8" s="878"/>
      <c r="OUW8" s="880"/>
      <c r="OUX8" s="878"/>
      <c r="OUY8" s="878"/>
      <c r="OUZ8" s="878"/>
      <c r="OVA8" s="880"/>
      <c r="OVB8" s="878"/>
      <c r="OVC8" s="878"/>
      <c r="OVD8" s="878"/>
      <c r="OVE8" s="880"/>
      <c r="OVF8" s="878"/>
      <c r="OVG8" s="878"/>
      <c r="OVH8" s="878"/>
      <c r="OVI8" s="880"/>
      <c r="OVJ8" s="878"/>
      <c r="OVK8" s="878"/>
      <c r="OVL8" s="878"/>
      <c r="OVM8" s="880"/>
      <c r="OVN8" s="878"/>
      <c r="OVO8" s="878"/>
      <c r="OVP8" s="878"/>
      <c r="OVQ8" s="880"/>
      <c r="OVR8" s="878"/>
      <c r="OVS8" s="878"/>
      <c r="OVT8" s="878"/>
      <c r="OVU8" s="880"/>
      <c r="OVV8" s="878"/>
      <c r="OVW8" s="878"/>
      <c r="OVX8" s="878"/>
      <c r="OVY8" s="880"/>
      <c r="OVZ8" s="878"/>
      <c r="OWA8" s="878"/>
      <c r="OWB8" s="878"/>
      <c r="OWC8" s="880"/>
      <c r="OWD8" s="878"/>
      <c r="OWE8" s="878"/>
      <c r="OWF8" s="878"/>
      <c r="OWG8" s="880"/>
      <c r="OWH8" s="878"/>
      <c r="OWI8" s="878"/>
      <c r="OWJ8" s="878"/>
      <c r="OWK8" s="880"/>
      <c r="OWL8" s="878"/>
      <c r="OWM8" s="878"/>
      <c r="OWN8" s="878"/>
      <c r="OWO8" s="880"/>
      <c r="OWP8" s="878"/>
      <c r="OWQ8" s="878"/>
      <c r="OWR8" s="878"/>
      <c r="OWS8" s="880"/>
      <c r="OWT8" s="878"/>
      <c r="OWU8" s="878"/>
      <c r="OWV8" s="878"/>
      <c r="OWW8" s="880"/>
      <c r="OWX8" s="878"/>
      <c r="OWY8" s="878"/>
      <c r="OWZ8" s="878"/>
      <c r="OXA8" s="880"/>
      <c r="OXB8" s="878"/>
      <c r="OXC8" s="878"/>
      <c r="OXD8" s="878"/>
      <c r="OXE8" s="880"/>
      <c r="OXF8" s="878"/>
      <c r="OXG8" s="878"/>
      <c r="OXH8" s="878"/>
      <c r="OXI8" s="880"/>
      <c r="OXJ8" s="878"/>
      <c r="OXK8" s="878"/>
      <c r="OXL8" s="878"/>
      <c r="OXM8" s="880"/>
      <c r="OXN8" s="878"/>
      <c r="OXO8" s="878"/>
      <c r="OXP8" s="878"/>
      <c r="OXQ8" s="880"/>
      <c r="OXR8" s="878"/>
      <c r="OXS8" s="878"/>
      <c r="OXT8" s="878"/>
      <c r="OXU8" s="880"/>
      <c r="OXV8" s="878"/>
      <c r="OXW8" s="878"/>
      <c r="OXX8" s="878"/>
      <c r="OXY8" s="880"/>
      <c r="OXZ8" s="878"/>
      <c r="OYA8" s="878"/>
      <c r="OYB8" s="878"/>
      <c r="OYC8" s="880"/>
      <c r="OYD8" s="878"/>
      <c r="OYE8" s="878"/>
      <c r="OYF8" s="878"/>
      <c r="OYG8" s="880"/>
      <c r="OYH8" s="878"/>
      <c r="OYI8" s="878"/>
      <c r="OYJ8" s="878"/>
      <c r="OYK8" s="880"/>
      <c r="OYL8" s="878"/>
      <c r="OYM8" s="878"/>
      <c r="OYN8" s="878"/>
      <c r="OYO8" s="880"/>
      <c r="OYP8" s="878"/>
      <c r="OYQ8" s="878"/>
      <c r="OYR8" s="878"/>
      <c r="OYS8" s="880"/>
      <c r="OYT8" s="878"/>
      <c r="OYU8" s="878"/>
      <c r="OYV8" s="878"/>
      <c r="OYW8" s="880"/>
      <c r="OYX8" s="878"/>
      <c r="OYY8" s="878"/>
      <c r="OYZ8" s="878"/>
      <c r="OZA8" s="880"/>
      <c r="OZB8" s="878"/>
      <c r="OZC8" s="878"/>
      <c r="OZD8" s="878"/>
      <c r="OZE8" s="880"/>
      <c r="OZF8" s="878"/>
      <c r="OZG8" s="878"/>
      <c r="OZH8" s="878"/>
      <c r="OZI8" s="880"/>
      <c r="OZJ8" s="878"/>
      <c r="OZK8" s="878"/>
      <c r="OZL8" s="878"/>
      <c r="OZM8" s="880"/>
      <c r="OZN8" s="878"/>
      <c r="OZO8" s="878"/>
      <c r="OZP8" s="878"/>
      <c r="OZQ8" s="880"/>
      <c r="OZR8" s="878"/>
      <c r="OZS8" s="878"/>
      <c r="OZT8" s="878"/>
      <c r="OZU8" s="880"/>
      <c r="OZV8" s="878"/>
      <c r="OZW8" s="878"/>
      <c r="OZX8" s="878"/>
      <c r="OZY8" s="880"/>
      <c r="OZZ8" s="878"/>
      <c r="PAA8" s="878"/>
      <c r="PAB8" s="878"/>
      <c r="PAC8" s="880"/>
      <c r="PAD8" s="878"/>
      <c r="PAE8" s="878"/>
      <c r="PAF8" s="878"/>
      <c r="PAG8" s="880"/>
      <c r="PAH8" s="878"/>
      <c r="PAI8" s="878"/>
      <c r="PAJ8" s="878"/>
      <c r="PAK8" s="880"/>
      <c r="PAL8" s="878"/>
      <c r="PAM8" s="878"/>
      <c r="PAN8" s="878"/>
      <c r="PAO8" s="880"/>
      <c r="PAP8" s="878"/>
      <c r="PAQ8" s="878"/>
      <c r="PAR8" s="878"/>
      <c r="PAS8" s="880"/>
      <c r="PAT8" s="878"/>
      <c r="PAU8" s="878"/>
      <c r="PAV8" s="878"/>
      <c r="PAW8" s="880"/>
      <c r="PAX8" s="878"/>
      <c r="PAY8" s="878"/>
      <c r="PAZ8" s="878"/>
      <c r="PBA8" s="880"/>
      <c r="PBB8" s="878"/>
      <c r="PBC8" s="878"/>
      <c r="PBD8" s="878"/>
      <c r="PBE8" s="880"/>
      <c r="PBF8" s="878"/>
      <c r="PBG8" s="878"/>
      <c r="PBH8" s="878"/>
      <c r="PBI8" s="880"/>
      <c r="PBJ8" s="878"/>
      <c r="PBK8" s="878"/>
      <c r="PBL8" s="878"/>
      <c r="PBM8" s="880"/>
      <c r="PBN8" s="878"/>
      <c r="PBO8" s="878"/>
      <c r="PBP8" s="878"/>
      <c r="PBQ8" s="880"/>
      <c r="PBR8" s="878"/>
      <c r="PBS8" s="878"/>
      <c r="PBT8" s="878"/>
      <c r="PBU8" s="880"/>
      <c r="PBV8" s="878"/>
      <c r="PBW8" s="878"/>
      <c r="PBX8" s="878"/>
      <c r="PBY8" s="880"/>
      <c r="PBZ8" s="878"/>
      <c r="PCA8" s="878"/>
      <c r="PCB8" s="878"/>
      <c r="PCC8" s="880"/>
      <c r="PCD8" s="878"/>
      <c r="PCE8" s="878"/>
      <c r="PCF8" s="878"/>
      <c r="PCG8" s="880"/>
      <c r="PCH8" s="878"/>
      <c r="PCI8" s="878"/>
      <c r="PCJ8" s="878"/>
      <c r="PCK8" s="880"/>
      <c r="PCL8" s="878"/>
      <c r="PCM8" s="878"/>
      <c r="PCN8" s="878"/>
      <c r="PCO8" s="880"/>
      <c r="PCP8" s="878"/>
      <c r="PCQ8" s="878"/>
      <c r="PCR8" s="878"/>
      <c r="PCS8" s="880"/>
      <c r="PCT8" s="878"/>
      <c r="PCU8" s="878"/>
      <c r="PCV8" s="878"/>
      <c r="PCW8" s="880"/>
      <c r="PCX8" s="878"/>
      <c r="PCY8" s="878"/>
      <c r="PCZ8" s="878"/>
      <c r="PDA8" s="880"/>
      <c r="PDB8" s="878"/>
      <c r="PDC8" s="878"/>
      <c r="PDD8" s="878"/>
      <c r="PDE8" s="880"/>
      <c r="PDF8" s="878"/>
      <c r="PDG8" s="878"/>
      <c r="PDH8" s="878"/>
      <c r="PDI8" s="880"/>
      <c r="PDJ8" s="878"/>
      <c r="PDK8" s="878"/>
      <c r="PDL8" s="878"/>
      <c r="PDM8" s="880"/>
      <c r="PDN8" s="878"/>
      <c r="PDO8" s="878"/>
      <c r="PDP8" s="878"/>
      <c r="PDQ8" s="880"/>
      <c r="PDR8" s="878"/>
      <c r="PDS8" s="878"/>
      <c r="PDT8" s="878"/>
      <c r="PDU8" s="880"/>
      <c r="PDV8" s="878"/>
      <c r="PDW8" s="878"/>
      <c r="PDX8" s="878"/>
      <c r="PDY8" s="880"/>
      <c r="PDZ8" s="878"/>
      <c r="PEA8" s="878"/>
      <c r="PEB8" s="878"/>
      <c r="PEC8" s="880"/>
      <c r="PED8" s="878"/>
      <c r="PEE8" s="878"/>
      <c r="PEF8" s="878"/>
      <c r="PEG8" s="880"/>
      <c r="PEH8" s="878"/>
      <c r="PEI8" s="878"/>
      <c r="PEJ8" s="878"/>
      <c r="PEK8" s="880"/>
      <c r="PEL8" s="878"/>
      <c r="PEM8" s="878"/>
      <c r="PEN8" s="878"/>
      <c r="PEO8" s="880"/>
      <c r="PEP8" s="878"/>
      <c r="PEQ8" s="878"/>
      <c r="PER8" s="878"/>
      <c r="PES8" s="880"/>
      <c r="PET8" s="878"/>
      <c r="PEU8" s="878"/>
      <c r="PEV8" s="878"/>
      <c r="PEW8" s="880"/>
      <c r="PEX8" s="878"/>
      <c r="PEY8" s="878"/>
      <c r="PEZ8" s="878"/>
      <c r="PFA8" s="880"/>
      <c r="PFB8" s="878"/>
      <c r="PFC8" s="878"/>
      <c r="PFD8" s="878"/>
      <c r="PFE8" s="880"/>
      <c r="PFF8" s="878"/>
      <c r="PFG8" s="878"/>
      <c r="PFH8" s="878"/>
      <c r="PFI8" s="880"/>
      <c r="PFJ8" s="878"/>
      <c r="PFK8" s="878"/>
      <c r="PFL8" s="878"/>
      <c r="PFM8" s="880"/>
      <c r="PFN8" s="878"/>
      <c r="PFO8" s="878"/>
      <c r="PFP8" s="878"/>
      <c r="PFQ8" s="880"/>
      <c r="PFR8" s="878"/>
      <c r="PFS8" s="878"/>
      <c r="PFT8" s="878"/>
      <c r="PFU8" s="880"/>
      <c r="PFV8" s="878"/>
      <c r="PFW8" s="878"/>
      <c r="PFX8" s="878"/>
      <c r="PFY8" s="880"/>
      <c r="PFZ8" s="878"/>
      <c r="PGA8" s="878"/>
      <c r="PGB8" s="878"/>
      <c r="PGC8" s="880"/>
      <c r="PGD8" s="878"/>
      <c r="PGE8" s="878"/>
      <c r="PGF8" s="878"/>
      <c r="PGG8" s="880"/>
      <c r="PGH8" s="878"/>
      <c r="PGI8" s="878"/>
      <c r="PGJ8" s="878"/>
      <c r="PGK8" s="880"/>
      <c r="PGL8" s="878"/>
      <c r="PGM8" s="878"/>
      <c r="PGN8" s="878"/>
      <c r="PGO8" s="880"/>
      <c r="PGP8" s="878"/>
      <c r="PGQ8" s="878"/>
      <c r="PGR8" s="878"/>
      <c r="PGS8" s="880"/>
      <c r="PGT8" s="878"/>
      <c r="PGU8" s="878"/>
      <c r="PGV8" s="878"/>
      <c r="PGW8" s="880"/>
      <c r="PGX8" s="878"/>
      <c r="PGY8" s="878"/>
      <c r="PGZ8" s="878"/>
      <c r="PHA8" s="880"/>
      <c r="PHB8" s="878"/>
      <c r="PHC8" s="878"/>
      <c r="PHD8" s="878"/>
      <c r="PHE8" s="880"/>
      <c r="PHF8" s="878"/>
      <c r="PHG8" s="878"/>
      <c r="PHH8" s="878"/>
      <c r="PHI8" s="880"/>
      <c r="PHJ8" s="878"/>
      <c r="PHK8" s="878"/>
      <c r="PHL8" s="878"/>
      <c r="PHM8" s="880"/>
      <c r="PHN8" s="878"/>
      <c r="PHO8" s="878"/>
      <c r="PHP8" s="878"/>
      <c r="PHQ8" s="880"/>
      <c r="PHR8" s="878"/>
      <c r="PHS8" s="878"/>
      <c r="PHT8" s="878"/>
      <c r="PHU8" s="880"/>
      <c r="PHV8" s="878"/>
      <c r="PHW8" s="878"/>
      <c r="PHX8" s="878"/>
      <c r="PHY8" s="880"/>
      <c r="PHZ8" s="878"/>
      <c r="PIA8" s="878"/>
      <c r="PIB8" s="878"/>
      <c r="PIC8" s="880"/>
      <c r="PID8" s="878"/>
      <c r="PIE8" s="878"/>
      <c r="PIF8" s="878"/>
      <c r="PIG8" s="880"/>
      <c r="PIH8" s="878"/>
      <c r="PII8" s="878"/>
      <c r="PIJ8" s="878"/>
      <c r="PIK8" s="880"/>
      <c r="PIL8" s="878"/>
      <c r="PIM8" s="878"/>
      <c r="PIN8" s="878"/>
      <c r="PIO8" s="880"/>
      <c r="PIP8" s="878"/>
      <c r="PIQ8" s="878"/>
      <c r="PIR8" s="878"/>
      <c r="PIS8" s="880"/>
      <c r="PIT8" s="878"/>
      <c r="PIU8" s="878"/>
      <c r="PIV8" s="878"/>
      <c r="PIW8" s="880"/>
      <c r="PIX8" s="878"/>
      <c r="PIY8" s="878"/>
      <c r="PIZ8" s="878"/>
      <c r="PJA8" s="880"/>
      <c r="PJB8" s="878"/>
      <c r="PJC8" s="878"/>
      <c r="PJD8" s="878"/>
      <c r="PJE8" s="880"/>
      <c r="PJF8" s="878"/>
      <c r="PJG8" s="878"/>
      <c r="PJH8" s="878"/>
      <c r="PJI8" s="880"/>
      <c r="PJJ8" s="878"/>
      <c r="PJK8" s="878"/>
      <c r="PJL8" s="878"/>
      <c r="PJM8" s="880"/>
      <c r="PJN8" s="878"/>
      <c r="PJO8" s="878"/>
      <c r="PJP8" s="878"/>
      <c r="PJQ8" s="880"/>
      <c r="PJR8" s="878"/>
      <c r="PJS8" s="878"/>
      <c r="PJT8" s="878"/>
      <c r="PJU8" s="880"/>
      <c r="PJV8" s="878"/>
      <c r="PJW8" s="878"/>
      <c r="PJX8" s="878"/>
      <c r="PJY8" s="880"/>
      <c r="PJZ8" s="878"/>
      <c r="PKA8" s="878"/>
      <c r="PKB8" s="878"/>
      <c r="PKC8" s="880"/>
      <c r="PKD8" s="878"/>
      <c r="PKE8" s="878"/>
      <c r="PKF8" s="878"/>
      <c r="PKG8" s="880"/>
      <c r="PKH8" s="878"/>
      <c r="PKI8" s="878"/>
      <c r="PKJ8" s="878"/>
      <c r="PKK8" s="880"/>
      <c r="PKL8" s="878"/>
      <c r="PKM8" s="878"/>
      <c r="PKN8" s="878"/>
      <c r="PKO8" s="880"/>
      <c r="PKP8" s="878"/>
      <c r="PKQ8" s="878"/>
      <c r="PKR8" s="878"/>
      <c r="PKS8" s="880"/>
      <c r="PKT8" s="878"/>
      <c r="PKU8" s="878"/>
      <c r="PKV8" s="878"/>
      <c r="PKW8" s="880"/>
      <c r="PKX8" s="878"/>
      <c r="PKY8" s="878"/>
      <c r="PKZ8" s="878"/>
      <c r="PLA8" s="880"/>
      <c r="PLB8" s="878"/>
      <c r="PLC8" s="878"/>
      <c r="PLD8" s="878"/>
      <c r="PLE8" s="880"/>
      <c r="PLF8" s="878"/>
      <c r="PLG8" s="878"/>
      <c r="PLH8" s="878"/>
      <c r="PLI8" s="880"/>
      <c r="PLJ8" s="878"/>
      <c r="PLK8" s="878"/>
      <c r="PLL8" s="878"/>
      <c r="PLM8" s="880"/>
      <c r="PLN8" s="878"/>
      <c r="PLO8" s="878"/>
      <c r="PLP8" s="878"/>
      <c r="PLQ8" s="880"/>
      <c r="PLR8" s="878"/>
      <c r="PLS8" s="878"/>
      <c r="PLT8" s="878"/>
      <c r="PLU8" s="880"/>
      <c r="PLV8" s="878"/>
      <c r="PLW8" s="878"/>
      <c r="PLX8" s="878"/>
      <c r="PLY8" s="880"/>
      <c r="PLZ8" s="878"/>
      <c r="PMA8" s="878"/>
      <c r="PMB8" s="878"/>
      <c r="PMC8" s="880"/>
      <c r="PMD8" s="878"/>
      <c r="PME8" s="878"/>
      <c r="PMF8" s="878"/>
      <c r="PMG8" s="880"/>
      <c r="PMH8" s="878"/>
      <c r="PMI8" s="878"/>
      <c r="PMJ8" s="878"/>
      <c r="PMK8" s="880"/>
      <c r="PML8" s="878"/>
      <c r="PMM8" s="878"/>
      <c r="PMN8" s="878"/>
      <c r="PMO8" s="880"/>
      <c r="PMP8" s="878"/>
      <c r="PMQ8" s="878"/>
      <c r="PMR8" s="878"/>
      <c r="PMS8" s="880"/>
      <c r="PMT8" s="878"/>
      <c r="PMU8" s="878"/>
      <c r="PMV8" s="878"/>
      <c r="PMW8" s="880"/>
      <c r="PMX8" s="878"/>
      <c r="PMY8" s="878"/>
      <c r="PMZ8" s="878"/>
      <c r="PNA8" s="880"/>
      <c r="PNB8" s="878"/>
      <c r="PNC8" s="878"/>
      <c r="PND8" s="878"/>
      <c r="PNE8" s="880"/>
      <c r="PNF8" s="878"/>
      <c r="PNG8" s="878"/>
      <c r="PNH8" s="878"/>
      <c r="PNI8" s="880"/>
      <c r="PNJ8" s="878"/>
      <c r="PNK8" s="878"/>
      <c r="PNL8" s="878"/>
      <c r="PNM8" s="880"/>
      <c r="PNN8" s="878"/>
      <c r="PNO8" s="878"/>
      <c r="PNP8" s="878"/>
      <c r="PNQ8" s="880"/>
      <c r="PNR8" s="878"/>
      <c r="PNS8" s="878"/>
      <c r="PNT8" s="878"/>
      <c r="PNU8" s="880"/>
      <c r="PNV8" s="878"/>
      <c r="PNW8" s="878"/>
      <c r="PNX8" s="878"/>
      <c r="PNY8" s="880"/>
      <c r="PNZ8" s="878"/>
      <c r="POA8" s="878"/>
      <c r="POB8" s="878"/>
      <c r="POC8" s="880"/>
      <c r="POD8" s="878"/>
      <c r="POE8" s="878"/>
      <c r="POF8" s="878"/>
      <c r="POG8" s="880"/>
      <c r="POH8" s="878"/>
      <c r="POI8" s="878"/>
      <c r="POJ8" s="878"/>
      <c r="POK8" s="880"/>
      <c r="POL8" s="878"/>
      <c r="POM8" s="878"/>
      <c r="PON8" s="878"/>
      <c r="POO8" s="880"/>
      <c r="POP8" s="878"/>
      <c r="POQ8" s="878"/>
      <c r="POR8" s="878"/>
      <c r="POS8" s="880"/>
      <c r="POT8" s="878"/>
      <c r="POU8" s="878"/>
      <c r="POV8" s="878"/>
      <c r="POW8" s="880"/>
      <c r="POX8" s="878"/>
      <c r="POY8" s="878"/>
      <c r="POZ8" s="878"/>
      <c r="PPA8" s="880"/>
      <c r="PPB8" s="878"/>
      <c r="PPC8" s="878"/>
      <c r="PPD8" s="878"/>
      <c r="PPE8" s="880"/>
      <c r="PPF8" s="878"/>
      <c r="PPG8" s="878"/>
      <c r="PPH8" s="878"/>
      <c r="PPI8" s="880"/>
      <c r="PPJ8" s="878"/>
      <c r="PPK8" s="878"/>
      <c r="PPL8" s="878"/>
      <c r="PPM8" s="880"/>
      <c r="PPN8" s="878"/>
      <c r="PPO8" s="878"/>
      <c r="PPP8" s="878"/>
      <c r="PPQ8" s="880"/>
      <c r="PPR8" s="878"/>
      <c r="PPS8" s="878"/>
      <c r="PPT8" s="878"/>
      <c r="PPU8" s="880"/>
      <c r="PPV8" s="878"/>
      <c r="PPW8" s="878"/>
      <c r="PPX8" s="878"/>
      <c r="PPY8" s="880"/>
      <c r="PPZ8" s="878"/>
      <c r="PQA8" s="878"/>
      <c r="PQB8" s="878"/>
      <c r="PQC8" s="880"/>
      <c r="PQD8" s="878"/>
      <c r="PQE8" s="878"/>
      <c r="PQF8" s="878"/>
      <c r="PQG8" s="880"/>
      <c r="PQH8" s="878"/>
      <c r="PQI8" s="878"/>
      <c r="PQJ8" s="878"/>
      <c r="PQK8" s="880"/>
      <c r="PQL8" s="878"/>
      <c r="PQM8" s="878"/>
      <c r="PQN8" s="878"/>
      <c r="PQO8" s="880"/>
      <c r="PQP8" s="878"/>
      <c r="PQQ8" s="878"/>
      <c r="PQR8" s="878"/>
      <c r="PQS8" s="880"/>
      <c r="PQT8" s="878"/>
      <c r="PQU8" s="878"/>
      <c r="PQV8" s="878"/>
      <c r="PQW8" s="880"/>
      <c r="PQX8" s="878"/>
      <c r="PQY8" s="878"/>
      <c r="PQZ8" s="878"/>
      <c r="PRA8" s="880"/>
      <c r="PRB8" s="878"/>
      <c r="PRC8" s="878"/>
      <c r="PRD8" s="878"/>
      <c r="PRE8" s="880"/>
      <c r="PRF8" s="878"/>
      <c r="PRG8" s="878"/>
      <c r="PRH8" s="878"/>
      <c r="PRI8" s="880"/>
      <c r="PRJ8" s="878"/>
      <c r="PRK8" s="878"/>
      <c r="PRL8" s="878"/>
      <c r="PRM8" s="880"/>
      <c r="PRN8" s="878"/>
      <c r="PRO8" s="878"/>
      <c r="PRP8" s="878"/>
      <c r="PRQ8" s="880"/>
      <c r="PRR8" s="878"/>
      <c r="PRS8" s="878"/>
      <c r="PRT8" s="878"/>
      <c r="PRU8" s="880"/>
      <c r="PRV8" s="878"/>
      <c r="PRW8" s="878"/>
      <c r="PRX8" s="878"/>
      <c r="PRY8" s="880"/>
      <c r="PRZ8" s="878"/>
      <c r="PSA8" s="878"/>
      <c r="PSB8" s="878"/>
      <c r="PSC8" s="880"/>
      <c r="PSD8" s="878"/>
      <c r="PSE8" s="878"/>
      <c r="PSF8" s="878"/>
      <c r="PSG8" s="880"/>
      <c r="PSH8" s="878"/>
      <c r="PSI8" s="878"/>
      <c r="PSJ8" s="878"/>
      <c r="PSK8" s="880"/>
      <c r="PSL8" s="878"/>
      <c r="PSM8" s="878"/>
      <c r="PSN8" s="878"/>
      <c r="PSO8" s="880"/>
      <c r="PSP8" s="878"/>
      <c r="PSQ8" s="878"/>
      <c r="PSR8" s="878"/>
      <c r="PSS8" s="880"/>
      <c r="PST8" s="878"/>
      <c r="PSU8" s="878"/>
      <c r="PSV8" s="878"/>
      <c r="PSW8" s="880"/>
      <c r="PSX8" s="878"/>
      <c r="PSY8" s="878"/>
      <c r="PSZ8" s="878"/>
      <c r="PTA8" s="880"/>
      <c r="PTB8" s="878"/>
      <c r="PTC8" s="878"/>
      <c r="PTD8" s="878"/>
      <c r="PTE8" s="880"/>
      <c r="PTF8" s="878"/>
      <c r="PTG8" s="878"/>
      <c r="PTH8" s="878"/>
      <c r="PTI8" s="880"/>
      <c r="PTJ8" s="878"/>
      <c r="PTK8" s="878"/>
      <c r="PTL8" s="878"/>
      <c r="PTM8" s="880"/>
      <c r="PTN8" s="878"/>
      <c r="PTO8" s="878"/>
      <c r="PTP8" s="878"/>
      <c r="PTQ8" s="880"/>
      <c r="PTR8" s="878"/>
      <c r="PTS8" s="878"/>
      <c r="PTT8" s="878"/>
      <c r="PTU8" s="880"/>
      <c r="PTV8" s="878"/>
      <c r="PTW8" s="878"/>
      <c r="PTX8" s="878"/>
      <c r="PTY8" s="880"/>
      <c r="PTZ8" s="878"/>
      <c r="PUA8" s="878"/>
      <c r="PUB8" s="878"/>
      <c r="PUC8" s="880"/>
      <c r="PUD8" s="878"/>
      <c r="PUE8" s="878"/>
      <c r="PUF8" s="878"/>
      <c r="PUG8" s="880"/>
      <c r="PUH8" s="878"/>
      <c r="PUI8" s="878"/>
      <c r="PUJ8" s="878"/>
      <c r="PUK8" s="880"/>
      <c r="PUL8" s="878"/>
      <c r="PUM8" s="878"/>
      <c r="PUN8" s="878"/>
      <c r="PUO8" s="880"/>
      <c r="PUP8" s="878"/>
      <c r="PUQ8" s="878"/>
      <c r="PUR8" s="878"/>
      <c r="PUS8" s="880"/>
      <c r="PUT8" s="878"/>
      <c r="PUU8" s="878"/>
      <c r="PUV8" s="878"/>
      <c r="PUW8" s="880"/>
      <c r="PUX8" s="878"/>
      <c r="PUY8" s="878"/>
      <c r="PUZ8" s="878"/>
      <c r="PVA8" s="880"/>
      <c r="PVB8" s="878"/>
      <c r="PVC8" s="878"/>
      <c r="PVD8" s="878"/>
      <c r="PVE8" s="880"/>
      <c r="PVF8" s="878"/>
      <c r="PVG8" s="878"/>
      <c r="PVH8" s="878"/>
      <c r="PVI8" s="880"/>
      <c r="PVJ8" s="878"/>
      <c r="PVK8" s="878"/>
      <c r="PVL8" s="878"/>
      <c r="PVM8" s="880"/>
      <c r="PVN8" s="878"/>
      <c r="PVO8" s="878"/>
      <c r="PVP8" s="878"/>
      <c r="PVQ8" s="880"/>
      <c r="PVR8" s="878"/>
      <c r="PVS8" s="878"/>
      <c r="PVT8" s="878"/>
      <c r="PVU8" s="880"/>
      <c r="PVV8" s="878"/>
      <c r="PVW8" s="878"/>
      <c r="PVX8" s="878"/>
      <c r="PVY8" s="880"/>
      <c r="PVZ8" s="878"/>
      <c r="PWA8" s="878"/>
      <c r="PWB8" s="878"/>
      <c r="PWC8" s="880"/>
      <c r="PWD8" s="878"/>
      <c r="PWE8" s="878"/>
      <c r="PWF8" s="878"/>
      <c r="PWG8" s="880"/>
      <c r="PWH8" s="878"/>
      <c r="PWI8" s="878"/>
      <c r="PWJ8" s="878"/>
      <c r="PWK8" s="880"/>
      <c r="PWL8" s="878"/>
      <c r="PWM8" s="878"/>
      <c r="PWN8" s="878"/>
      <c r="PWO8" s="880"/>
      <c r="PWP8" s="878"/>
      <c r="PWQ8" s="878"/>
      <c r="PWR8" s="878"/>
      <c r="PWS8" s="880"/>
      <c r="PWT8" s="878"/>
      <c r="PWU8" s="878"/>
      <c r="PWV8" s="878"/>
      <c r="PWW8" s="880"/>
      <c r="PWX8" s="878"/>
      <c r="PWY8" s="878"/>
      <c r="PWZ8" s="878"/>
      <c r="PXA8" s="880"/>
      <c r="PXB8" s="878"/>
      <c r="PXC8" s="878"/>
      <c r="PXD8" s="878"/>
      <c r="PXE8" s="880"/>
      <c r="PXF8" s="878"/>
      <c r="PXG8" s="878"/>
      <c r="PXH8" s="878"/>
      <c r="PXI8" s="880"/>
      <c r="PXJ8" s="878"/>
      <c r="PXK8" s="878"/>
      <c r="PXL8" s="878"/>
      <c r="PXM8" s="880"/>
      <c r="PXN8" s="878"/>
      <c r="PXO8" s="878"/>
      <c r="PXP8" s="878"/>
      <c r="PXQ8" s="880"/>
      <c r="PXR8" s="878"/>
      <c r="PXS8" s="878"/>
      <c r="PXT8" s="878"/>
      <c r="PXU8" s="880"/>
      <c r="PXV8" s="878"/>
      <c r="PXW8" s="878"/>
      <c r="PXX8" s="878"/>
      <c r="PXY8" s="880"/>
      <c r="PXZ8" s="878"/>
      <c r="PYA8" s="878"/>
      <c r="PYB8" s="878"/>
      <c r="PYC8" s="880"/>
      <c r="PYD8" s="878"/>
      <c r="PYE8" s="878"/>
      <c r="PYF8" s="878"/>
      <c r="PYG8" s="880"/>
      <c r="PYH8" s="878"/>
      <c r="PYI8" s="878"/>
      <c r="PYJ8" s="878"/>
      <c r="PYK8" s="880"/>
      <c r="PYL8" s="878"/>
      <c r="PYM8" s="878"/>
      <c r="PYN8" s="878"/>
      <c r="PYO8" s="880"/>
      <c r="PYP8" s="878"/>
      <c r="PYQ8" s="878"/>
      <c r="PYR8" s="878"/>
      <c r="PYS8" s="880"/>
      <c r="PYT8" s="878"/>
      <c r="PYU8" s="878"/>
      <c r="PYV8" s="878"/>
      <c r="PYW8" s="880"/>
      <c r="PYX8" s="878"/>
      <c r="PYY8" s="878"/>
      <c r="PYZ8" s="878"/>
      <c r="PZA8" s="880"/>
      <c r="PZB8" s="878"/>
      <c r="PZC8" s="878"/>
      <c r="PZD8" s="878"/>
      <c r="PZE8" s="880"/>
      <c r="PZF8" s="878"/>
      <c r="PZG8" s="878"/>
      <c r="PZH8" s="878"/>
      <c r="PZI8" s="880"/>
      <c r="PZJ8" s="878"/>
      <c r="PZK8" s="878"/>
      <c r="PZL8" s="878"/>
      <c r="PZM8" s="880"/>
      <c r="PZN8" s="878"/>
      <c r="PZO8" s="878"/>
      <c r="PZP8" s="878"/>
      <c r="PZQ8" s="880"/>
      <c r="PZR8" s="878"/>
      <c r="PZS8" s="878"/>
      <c r="PZT8" s="878"/>
      <c r="PZU8" s="880"/>
      <c r="PZV8" s="878"/>
      <c r="PZW8" s="878"/>
      <c r="PZX8" s="878"/>
      <c r="PZY8" s="880"/>
      <c r="PZZ8" s="878"/>
      <c r="QAA8" s="878"/>
      <c r="QAB8" s="878"/>
      <c r="QAC8" s="880"/>
      <c r="QAD8" s="878"/>
      <c r="QAE8" s="878"/>
      <c r="QAF8" s="878"/>
      <c r="QAG8" s="880"/>
      <c r="QAH8" s="878"/>
      <c r="QAI8" s="878"/>
      <c r="QAJ8" s="878"/>
      <c r="QAK8" s="880"/>
      <c r="QAL8" s="878"/>
      <c r="QAM8" s="878"/>
      <c r="QAN8" s="878"/>
      <c r="QAO8" s="880"/>
      <c r="QAP8" s="878"/>
      <c r="QAQ8" s="878"/>
      <c r="QAR8" s="878"/>
      <c r="QAS8" s="880"/>
      <c r="QAT8" s="878"/>
      <c r="QAU8" s="878"/>
      <c r="QAV8" s="878"/>
      <c r="QAW8" s="880"/>
      <c r="QAX8" s="878"/>
      <c r="QAY8" s="878"/>
      <c r="QAZ8" s="878"/>
      <c r="QBA8" s="880"/>
      <c r="QBB8" s="878"/>
      <c r="QBC8" s="878"/>
      <c r="QBD8" s="878"/>
      <c r="QBE8" s="880"/>
      <c r="QBF8" s="878"/>
      <c r="QBG8" s="878"/>
      <c r="QBH8" s="878"/>
      <c r="QBI8" s="880"/>
      <c r="QBJ8" s="878"/>
      <c r="QBK8" s="878"/>
      <c r="QBL8" s="878"/>
      <c r="QBM8" s="880"/>
      <c r="QBN8" s="878"/>
      <c r="QBO8" s="878"/>
      <c r="QBP8" s="878"/>
      <c r="QBQ8" s="880"/>
      <c r="QBR8" s="878"/>
      <c r="QBS8" s="878"/>
      <c r="QBT8" s="878"/>
      <c r="QBU8" s="880"/>
      <c r="QBV8" s="878"/>
      <c r="QBW8" s="878"/>
      <c r="QBX8" s="878"/>
      <c r="QBY8" s="880"/>
      <c r="QBZ8" s="878"/>
      <c r="QCA8" s="878"/>
      <c r="QCB8" s="878"/>
      <c r="QCC8" s="880"/>
      <c r="QCD8" s="878"/>
      <c r="QCE8" s="878"/>
      <c r="QCF8" s="878"/>
      <c r="QCG8" s="880"/>
      <c r="QCH8" s="878"/>
      <c r="QCI8" s="878"/>
      <c r="QCJ8" s="878"/>
      <c r="QCK8" s="880"/>
      <c r="QCL8" s="878"/>
      <c r="QCM8" s="878"/>
      <c r="QCN8" s="878"/>
      <c r="QCO8" s="880"/>
      <c r="QCP8" s="878"/>
      <c r="QCQ8" s="878"/>
      <c r="QCR8" s="878"/>
      <c r="QCS8" s="880"/>
      <c r="QCT8" s="878"/>
      <c r="QCU8" s="878"/>
      <c r="QCV8" s="878"/>
      <c r="QCW8" s="880"/>
      <c r="QCX8" s="878"/>
      <c r="QCY8" s="878"/>
      <c r="QCZ8" s="878"/>
      <c r="QDA8" s="880"/>
      <c r="QDB8" s="878"/>
      <c r="QDC8" s="878"/>
      <c r="QDD8" s="878"/>
      <c r="QDE8" s="880"/>
      <c r="QDF8" s="878"/>
      <c r="QDG8" s="878"/>
      <c r="QDH8" s="878"/>
      <c r="QDI8" s="880"/>
      <c r="QDJ8" s="878"/>
      <c r="QDK8" s="878"/>
      <c r="QDL8" s="878"/>
      <c r="QDM8" s="880"/>
      <c r="QDN8" s="878"/>
      <c r="QDO8" s="878"/>
      <c r="QDP8" s="878"/>
      <c r="QDQ8" s="880"/>
      <c r="QDR8" s="878"/>
      <c r="QDS8" s="878"/>
      <c r="QDT8" s="878"/>
      <c r="QDU8" s="880"/>
      <c r="QDV8" s="878"/>
      <c r="QDW8" s="878"/>
      <c r="QDX8" s="878"/>
      <c r="QDY8" s="880"/>
      <c r="QDZ8" s="878"/>
      <c r="QEA8" s="878"/>
      <c r="QEB8" s="878"/>
      <c r="QEC8" s="880"/>
      <c r="QED8" s="878"/>
      <c r="QEE8" s="878"/>
      <c r="QEF8" s="878"/>
      <c r="QEG8" s="880"/>
      <c r="QEH8" s="878"/>
      <c r="QEI8" s="878"/>
      <c r="QEJ8" s="878"/>
      <c r="QEK8" s="880"/>
      <c r="QEL8" s="878"/>
      <c r="QEM8" s="878"/>
      <c r="QEN8" s="878"/>
      <c r="QEO8" s="880"/>
      <c r="QEP8" s="878"/>
      <c r="QEQ8" s="878"/>
      <c r="QER8" s="878"/>
      <c r="QES8" s="880"/>
      <c r="QET8" s="878"/>
      <c r="QEU8" s="878"/>
      <c r="QEV8" s="878"/>
      <c r="QEW8" s="880"/>
      <c r="QEX8" s="878"/>
      <c r="QEY8" s="878"/>
      <c r="QEZ8" s="878"/>
      <c r="QFA8" s="880"/>
      <c r="QFB8" s="878"/>
      <c r="QFC8" s="878"/>
      <c r="QFD8" s="878"/>
      <c r="QFE8" s="880"/>
      <c r="QFF8" s="878"/>
      <c r="QFG8" s="878"/>
      <c r="QFH8" s="878"/>
      <c r="QFI8" s="880"/>
      <c r="QFJ8" s="878"/>
      <c r="QFK8" s="878"/>
      <c r="QFL8" s="878"/>
      <c r="QFM8" s="880"/>
      <c r="QFN8" s="878"/>
      <c r="QFO8" s="878"/>
      <c r="QFP8" s="878"/>
      <c r="QFQ8" s="880"/>
      <c r="QFR8" s="878"/>
      <c r="QFS8" s="878"/>
      <c r="QFT8" s="878"/>
      <c r="QFU8" s="880"/>
      <c r="QFV8" s="878"/>
      <c r="QFW8" s="878"/>
      <c r="QFX8" s="878"/>
      <c r="QFY8" s="880"/>
      <c r="QFZ8" s="878"/>
      <c r="QGA8" s="878"/>
      <c r="QGB8" s="878"/>
      <c r="QGC8" s="880"/>
      <c r="QGD8" s="878"/>
      <c r="QGE8" s="878"/>
      <c r="QGF8" s="878"/>
      <c r="QGG8" s="880"/>
      <c r="QGH8" s="878"/>
      <c r="QGI8" s="878"/>
      <c r="QGJ8" s="878"/>
      <c r="QGK8" s="880"/>
      <c r="QGL8" s="878"/>
      <c r="QGM8" s="878"/>
      <c r="QGN8" s="878"/>
      <c r="QGO8" s="880"/>
      <c r="QGP8" s="878"/>
      <c r="QGQ8" s="878"/>
      <c r="QGR8" s="878"/>
      <c r="QGS8" s="880"/>
      <c r="QGT8" s="878"/>
      <c r="QGU8" s="878"/>
      <c r="QGV8" s="878"/>
      <c r="QGW8" s="880"/>
      <c r="QGX8" s="878"/>
      <c r="QGY8" s="878"/>
      <c r="QGZ8" s="878"/>
      <c r="QHA8" s="880"/>
      <c r="QHB8" s="878"/>
      <c r="QHC8" s="878"/>
      <c r="QHD8" s="878"/>
      <c r="QHE8" s="880"/>
      <c r="QHF8" s="878"/>
      <c r="QHG8" s="878"/>
      <c r="QHH8" s="878"/>
      <c r="QHI8" s="880"/>
      <c r="QHJ8" s="878"/>
      <c r="QHK8" s="878"/>
      <c r="QHL8" s="878"/>
      <c r="QHM8" s="880"/>
      <c r="QHN8" s="878"/>
      <c r="QHO8" s="878"/>
      <c r="QHP8" s="878"/>
      <c r="QHQ8" s="880"/>
      <c r="QHR8" s="878"/>
      <c r="QHS8" s="878"/>
      <c r="QHT8" s="878"/>
      <c r="QHU8" s="880"/>
      <c r="QHV8" s="878"/>
      <c r="QHW8" s="878"/>
      <c r="QHX8" s="878"/>
      <c r="QHY8" s="880"/>
      <c r="QHZ8" s="878"/>
      <c r="QIA8" s="878"/>
      <c r="QIB8" s="878"/>
      <c r="QIC8" s="880"/>
      <c r="QID8" s="878"/>
      <c r="QIE8" s="878"/>
      <c r="QIF8" s="878"/>
      <c r="QIG8" s="880"/>
      <c r="QIH8" s="878"/>
      <c r="QII8" s="878"/>
      <c r="QIJ8" s="878"/>
      <c r="QIK8" s="880"/>
      <c r="QIL8" s="878"/>
      <c r="QIM8" s="878"/>
      <c r="QIN8" s="878"/>
      <c r="QIO8" s="880"/>
      <c r="QIP8" s="878"/>
      <c r="QIQ8" s="878"/>
      <c r="QIR8" s="878"/>
      <c r="QIS8" s="880"/>
      <c r="QIT8" s="878"/>
      <c r="QIU8" s="878"/>
      <c r="QIV8" s="878"/>
      <c r="QIW8" s="880"/>
      <c r="QIX8" s="878"/>
      <c r="QIY8" s="878"/>
      <c r="QIZ8" s="878"/>
      <c r="QJA8" s="880"/>
      <c r="QJB8" s="878"/>
      <c r="QJC8" s="878"/>
      <c r="QJD8" s="878"/>
      <c r="QJE8" s="880"/>
      <c r="QJF8" s="878"/>
      <c r="QJG8" s="878"/>
      <c r="QJH8" s="878"/>
      <c r="QJI8" s="880"/>
      <c r="QJJ8" s="878"/>
      <c r="QJK8" s="878"/>
      <c r="QJL8" s="878"/>
      <c r="QJM8" s="880"/>
      <c r="QJN8" s="878"/>
      <c r="QJO8" s="878"/>
      <c r="QJP8" s="878"/>
      <c r="QJQ8" s="880"/>
      <c r="QJR8" s="878"/>
      <c r="QJS8" s="878"/>
      <c r="QJT8" s="878"/>
      <c r="QJU8" s="880"/>
      <c r="QJV8" s="878"/>
      <c r="QJW8" s="878"/>
      <c r="QJX8" s="878"/>
      <c r="QJY8" s="880"/>
      <c r="QJZ8" s="878"/>
      <c r="QKA8" s="878"/>
      <c r="QKB8" s="878"/>
      <c r="QKC8" s="880"/>
      <c r="QKD8" s="878"/>
      <c r="QKE8" s="878"/>
      <c r="QKF8" s="878"/>
      <c r="QKG8" s="880"/>
      <c r="QKH8" s="878"/>
      <c r="QKI8" s="878"/>
      <c r="QKJ8" s="878"/>
      <c r="QKK8" s="880"/>
      <c r="QKL8" s="878"/>
      <c r="QKM8" s="878"/>
      <c r="QKN8" s="878"/>
      <c r="QKO8" s="880"/>
      <c r="QKP8" s="878"/>
      <c r="QKQ8" s="878"/>
      <c r="QKR8" s="878"/>
      <c r="QKS8" s="880"/>
      <c r="QKT8" s="878"/>
      <c r="QKU8" s="878"/>
      <c r="QKV8" s="878"/>
      <c r="QKW8" s="880"/>
      <c r="QKX8" s="878"/>
      <c r="QKY8" s="878"/>
      <c r="QKZ8" s="878"/>
      <c r="QLA8" s="880"/>
      <c r="QLB8" s="878"/>
      <c r="QLC8" s="878"/>
      <c r="QLD8" s="878"/>
      <c r="QLE8" s="880"/>
      <c r="QLF8" s="878"/>
      <c r="QLG8" s="878"/>
      <c r="QLH8" s="878"/>
      <c r="QLI8" s="880"/>
      <c r="QLJ8" s="878"/>
      <c r="QLK8" s="878"/>
      <c r="QLL8" s="878"/>
      <c r="QLM8" s="880"/>
      <c r="QLN8" s="878"/>
      <c r="QLO8" s="878"/>
      <c r="QLP8" s="878"/>
      <c r="QLQ8" s="880"/>
      <c r="QLR8" s="878"/>
      <c r="QLS8" s="878"/>
      <c r="QLT8" s="878"/>
      <c r="QLU8" s="880"/>
      <c r="QLV8" s="878"/>
      <c r="QLW8" s="878"/>
      <c r="QLX8" s="878"/>
      <c r="QLY8" s="880"/>
      <c r="QLZ8" s="878"/>
      <c r="QMA8" s="878"/>
      <c r="QMB8" s="878"/>
      <c r="QMC8" s="880"/>
      <c r="QMD8" s="878"/>
      <c r="QME8" s="878"/>
      <c r="QMF8" s="878"/>
      <c r="QMG8" s="880"/>
      <c r="QMH8" s="878"/>
      <c r="QMI8" s="878"/>
      <c r="QMJ8" s="878"/>
      <c r="QMK8" s="880"/>
      <c r="QML8" s="878"/>
      <c r="QMM8" s="878"/>
      <c r="QMN8" s="878"/>
      <c r="QMO8" s="880"/>
      <c r="QMP8" s="878"/>
      <c r="QMQ8" s="878"/>
      <c r="QMR8" s="878"/>
      <c r="QMS8" s="880"/>
      <c r="QMT8" s="878"/>
      <c r="QMU8" s="878"/>
      <c r="QMV8" s="878"/>
      <c r="QMW8" s="880"/>
      <c r="QMX8" s="878"/>
      <c r="QMY8" s="878"/>
      <c r="QMZ8" s="878"/>
      <c r="QNA8" s="880"/>
      <c r="QNB8" s="878"/>
      <c r="QNC8" s="878"/>
      <c r="QND8" s="878"/>
      <c r="QNE8" s="880"/>
      <c r="QNF8" s="878"/>
      <c r="QNG8" s="878"/>
      <c r="QNH8" s="878"/>
      <c r="QNI8" s="880"/>
      <c r="QNJ8" s="878"/>
      <c r="QNK8" s="878"/>
      <c r="QNL8" s="878"/>
      <c r="QNM8" s="880"/>
      <c r="QNN8" s="878"/>
      <c r="QNO8" s="878"/>
      <c r="QNP8" s="878"/>
      <c r="QNQ8" s="880"/>
      <c r="QNR8" s="878"/>
      <c r="QNS8" s="878"/>
      <c r="QNT8" s="878"/>
      <c r="QNU8" s="880"/>
      <c r="QNV8" s="878"/>
      <c r="QNW8" s="878"/>
      <c r="QNX8" s="878"/>
      <c r="QNY8" s="880"/>
      <c r="QNZ8" s="878"/>
      <c r="QOA8" s="878"/>
      <c r="QOB8" s="878"/>
      <c r="QOC8" s="880"/>
      <c r="QOD8" s="878"/>
      <c r="QOE8" s="878"/>
      <c r="QOF8" s="878"/>
      <c r="QOG8" s="880"/>
      <c r="QOH8" s="878"/>
      <c r="QOI8" s="878"/>
      <c r="QOJ8" s="878"/>
      <c r="QOK8" s="880"/>
      <c r="QOL8" s="878"/>
      <c r="QOM8" s="878"/>
      <c r="QON8" s="878"/>
      <c r="QOO8" s="880"/>
      <c r="QOP8" s="878"/>
      <c r="QOQ8" s="878"/>
      <c r="QOR8" s="878"/>
      <c r="QOS8" s="880"/>
      <c r="QOT8" s="878"/>
      <c r="QOU8" s="878"/>
      <c r="QOV8" s="878"/>
      <c r="QOW8" s="880"/>
      <c r="QOX8" s="878"/>
      <c r="QOY8" s="878"/>
      <c r="QOZ8" s="878"/>
      <c r="QPA8" s="880"/>
      <c r="QPB8" s="878"/>
      <c r="QPC8" s="878"/>
      <c r="QPD8" s="878"/>
      <c r="QPE8" s="880"/>
      <c r="QPF8" s="878"/>
      <c r="QPG8" s="878"/>
      <c r="QPH8" s="878"/>
      <c r="QPI8" s="880"/>
      <c r="QPJ8" s="878"/>
      <c r="QPK8" s="878"/>
      <c r="QPL8" s="878"/>
      <c r="QPM8" s="880"/>
      <c r="QPN8" s="878"/>
      <c r="QPO8" s="878"/>
      <c r="QPP8" s="878"/>
      <c r="QPQ8" s="880"/>
      <c r="QPR8" s="878"/>
      <c r="QPS8" s="878"/>
      <c r="QPT8" s="878"/>
      <c r="QPU8" s="880"/>
      <c r="QPV8" s="878"/>
      <c r="QPW8" s="878"/>
      <c r="QPX8" s="878"/>
      <c r="QPY8" s="880"/>
      <c r="QPZ8" s="878"/>
      <c r="QQA8" s="878"/>
      <c r="QQB8" s="878"/>
      <c r="QQC8" s="880"/>
      <c r="QQD8" s="878"/>
      <c r="QQE8" s="878"/>
      <c r="QQF8" s="878"/>
      <c r="QQG8" s="880"/>
      <c r="QQH8" s="878"/>
      <c r="QQI8" s="878"/>
      <c r="QQJ8" s="878"/>
      <c r="QQK8" s="880"/>
      <c r="QQL8" s="878"/>
      <c r="QQM8" s="878"/>
      <c r="QQN8" s="878"/>
      <c r="QQO8" s="880"/>
      <c r="QQP8" s="878"/>
      <c r="QQQ8" s="878"/>
      <c r="QQR8" s="878"/>
      <c r="QQS8" s="880"/>
      <c r="QQT8" s="878"/>
      <c r="QQU8" s="878"/>
      <c r="QQV8" s="878"/>
      <c r="QQW8" s="880"/>
      <c r="QQX8" s="878"/>
      <c r="QQY8" s="878"/>
      <c r="QQZ8" s="878"/>
      <c r="QRA8" s="880"/>
      <c r="QRB8" s="878"/>
      <c r="QRC8" s="878"/>
      <c r="QRD8" s="878"/>
      <c r="QRE8" s="880"/>
      <c r="QRF8" s="878"/>
      <c r="QRG8" s="878"/>
      <c r="QRH8" s="878"/>
      <c r="QRI8" s="880"/>
      <c r="QRJ8" s="878"/>
      <c r="QRK8" s="878"/>
      <c r="QRL8" s="878"/>
      <c r="QRM8" s="880"/>
      <c r="QRN8" s="878"/>
      <c r="QRO8" s="878"/>
      <c r="QRP8" s="878"/>
      <c r="QRQ8" s="880"/>
      <c r="QRR8" s="878"/>
      <c r="QRS8" s="878"/>
      <c r="QRT8" s="878"/>
      <c r="QRU8" s="880"/>
      <c r="QRV8" s="878"/>
      <c r="QRW8" s="878"/>
      <c r="QRX8" s="878"/>
      <c r="QRY8" s="880"/>
      <c r="QRZ8" s="878"/>
      <c r="QSA8" s="878"/>
      <c r="QSB8" s="878"/>
      <c r="QSC8" s="880"/>
      <c r="QSD8" s="878"/>
      <c r="QSE8" s="878"/>
      <c r="QSF8" s="878"/>
      <c r="QSG8" s="880"/>
      <c r="QSH8" s="878"/>
      <c r="QSI8" s="878"/>
      <c r="QSJ8" s="878"/>
      <c r="QSK8" s="880"/>
      <c r="QSL8" s="878"/>
      <c r="QSM8" s="878"/>
      <c r="QSN8" s="878"/>
      <c r="QSO8" s="880"/>
      <c r="QSP8" s="878"/>
      <c r="QSQ8" s="878"/>
      <c r="QSR8" s="878"/>
      <c r="QSS8" s="880"/>
      <c r="QST8" s="878"/>
      <c r="QSU8" s="878"/>
      <c r="QSV8" s="878"/>
      <c r="QSW8" s="880"/>
      <c r="QSX8" s="878"/>
      <c r="QSY8" s="878"/>
      <c r="QSZ8" s="878"/>
      <c r="QTA8" s="880"/>
      <c r="QTB8" s="878"/>
      <c r="QTC8" s="878"/>
      <c r="QTD8" s="878"/>
      <c r="QTE8" s="880"/>
      <c r="QTF8" s="878"/>
      <c r="QTG8" s="878"/>
      <c r="QTH8" s="878"/>
      <c r="QTI8" s="880"/>
      <c r="QTJ8" s="878"/>
      <c r="QTK8" s="878"/>
      <c r="QTL8" s="878"/>
      <c r="QTM8" s="880"/>
      <c r="QTN8" s="878"/>
      <c r="QTO8" s="878"/>
      <c r="QTP8" s="878"/>
      <c r="QTQ8" s="880"/>
      <c r="QTR8" s="878"/>
      <c r="QTS8" s="878"/>
      <c r="QTT8" s="878"/>
      <c r="QTU8" s="880"/>
      <c r="QTV8" s="878"/>
      <c r="QTW8" s="878"/>
      <c r="QTX8" s="878"/>
      <c r="QTY8" s="880"/>
      <c r="QTZ8" s="878"/>
      <c r="QUA8" s="878"/>
      <c r="QUB8" s="878"/>
      <c r="QUC8" s="880"/>
      <c r="QUD8" s="878"/>
      <c r="QUE8" s="878"/>
      <c r="QUF8" s="878"/>
      <c r="QUG8" s="880"/>
      <c r="QUH8" s="878"/>
      <c r="QUI8" s="878"/>
      <c r="QUJ8" s="878"/>
      <c r="QUK8" s="880"/>
      <c r="QUL8" s="878"/>
      <c r="QUM8" s="878"/>
      <c r="QUN8" s="878"/>
      <c r="QUO8" s="880"/>
      <c r="QUP8" s="878"/>
      <c r="QUQ8" s="878"/>
      <c r="QUR8" s="878"/>
      <c r="QUS8" s="880"/>
      <c r="QUT8" s="878"/>
      <c r="QUU8" s="878"/>
      <c r="QUV8" s="878"/>
      <c r="QUW8" s="880"/>
      <c r="QUX8" s="878"/>
      <c r="QUY8" s="878"/>
      <c r="QUZ8" s="878"/>
      <c r="QVA8" s="880"/>
      <c r="QVB8" s="878"/>
      <c r="QVC8" s="878"/>
      <c r="QVD8" s="878"/>
      <c r="QVE8" s="880"/>
      <c r="QVF8" s="878"/>
      <c r="QVG8" s="878"/>
      <c r="QVH8" s="878"/>
      <c r="QVI8" s="880"/>
      <c r="QVJ8" s="878"/>
      <c r="QVK8" s="878"/>
      <c r="QVL8" s="878"/>
      <c r="QVM8" s="880"/>
      <c r="QVN8" s="878"/>
      <c r="QVO8" s="878"/>
      <c r="QVP8" s="878"/>
      <c r="QVQ8" s="880"/>
      <c r="QVR8" s="878"/>
      <c r="QVS8" s="878"/>
      <c r="QVT8" s="878"/>
      <c r="QVU8" s="880"/>
      <c r="QVV8" s="878"/>
      <c r="QVW8" s="878"/>
      <c r="QVX8" s="878"/>
      <c r="QVY8" s="880"/>
      <c r="QVZ8" s="878"/>
      <c r="QWA8" s="878"/>
      <c r="QWB8" s="878"/>
      <c r="QWC8" s="880"/>
      <c r="QWD8" s="878"/>
      <c r="QWE8" s="878"/>
      <c r="QWF8" s="878"/>
      <c r="QWG8" s="880"/>
      <c r="QWH8" s="878"/>
      <c r="QWI8" s="878"/>
      <c r="QWJ8" s="878"/>
      <c r="QWK8" s="880"/>
      <c r="QWL8" s="878"/>
      <c r="QWM8" s="878"/>
      <c r="QWN8" s="878"/>
      <c r="QWO8" s="880"/>
      <c r="QWP8" s="878"/>
      <c r="QWQ8" s="878"/>
      <c r="QWR8" s="878"/>
      <c r="QWS8" s="880"/>
      <c r="QWT8" s="878"/>
      <c r="QWU8" s="878"/>
      <c r="QWV8" s="878"/>
      <c r="QWW8" s="880"/>
      <c r="QWX8" s="878"/>
      <c r="QWY8" s="878"/>
      <c r="QWZ8" s="878"/>
      <c r="QXA8" s="880"/>
      <c r="QXB8" s="878"/>
      <c r="QXC8" s="878"/>
      <c r="QXD8" s="878"/>
      <c r="QXE8" s="880"/>
      <c r="QXF8" s="878"/>
      <c r="QXG8" s="878"/>
      <c r="QXH8" s="878"/>
      <c r="QXI8" s="880"/>
      <c r="QXJ8" s="878"/>
      <c r="QXK8" s="878"/>
      <c r="QXL8" s="878"/>
      <c r="QXM8" s="880"/>
      <c r="QXN8" s="878"/>
      <c r="QXO8" s="878"/>
      <c r="QXP8" s="878"/>
      <c r="QXQ8" s="880"/>
      <c r="QXR8" s="878"/>
      <c r="QXS8" s="878"/>
      <c r="QXT8" s="878"/>
      <c r="QXU8" s="880"/>
      <c r="QXV8" s="878"/>
      <c r="QXW8" s="878"/>
      <c r="QXX8" s="878"/>
      <c r="QXY8" s="880"/>
      <c r="QXZ8" s="878"/>
      <c r="QYA8" s="878"/>
      <c r="QYB8" s="878"/>
      <c r="QYC8" s="880"/>
      <c r="QYD8" s="878"/>
      <c r="QYE8" s="878"/>
      <c r="QYF8" s="878"/>
      <c r="QYG8" s="880"/>
      <c r="QYH8" s="878"/>
      <c r="QYI8" s="878"/>
      <c r="QYJ8" s="878"/>
      <c r="QYK8" s="880"/>
      <c r="QYL8" s="878"/>
      <c r="QYM8" s="878"/>
      <c r="QYN8" s="878"/>
      <c r="QYO8" s="880"/>
      <c r="QYP8" s="878"/>
      <c r="QYQ8" s="878"/>
      <c r="QYR8" s="878"/>
      <c r="QYS8" s="880"/>
      <c r="QYT8" s="878"/>
      <c r="QYU8" s="878"/>
      <c r="QYV8" s="878"/>
      <c r="QYW8" s="880"/>
      <c r="QYX8" s="878"/>
      <c r="QYY8" s="878"/>
      <c r="QYZ8" s="878"/>
      <c r="QZA8" s="880"/>
      <c r="QZB8" s="878"/>
      <c r="QZC8" s="878"/>
      <c r="QZD8" s="878"/>
      <c r="QZE8" s="880"/>
      <c r="QZF8" s="878"/>
      <c r="QZG8" s="878"/>
      <c r="QZH8" s="878"/>
      <c r="QZI8" s="880"/>
      <c r="QZJ8" s="878"/>
      <c r="QZK8" s="878"/>
      <c r="QZL8" s="878"/>
      <c r="QZM8" s="880"/>
      <c r="QZN8" s="878"/>
      <c r="QZO8" s="878"/>
      <c r="QZP8" s="878"/>
      <c r="QZQ8" s="880"/>
      <c r="QZR8" s="878"/>
      <c r="QZS8" s="878"/>
      <c r="QZT8" s="878"/>
      <c r="QZU8" s="880"/>
      <c r="QZV8" s="878"/>
      <c r="QZW8" s="878"/>
      <c r="QZX8" s="878"/>
      <c r="QZY8" s="880"/>
      <c r="QZZ8" s="878"/>
      <c r="RAA8" s="878"/>
      <c r="RAB8" s="878"/>
      <c r="RAC8" s="880"/>
      <c r="RAD8" s="878"/>
      <c r="RAE8" s="878"/>
      <c r="RAF8" s="878"/>
      <c r="RAG8" s="880"/>
      <c r="RAH8" s="878"/>
      <c r="RAI8" s="878"/>
      <c r="RAJ8" s="878"/>
      <c r="RAK8" s="880"/>
      <c r="RAL8" s="878"/>
      <c r="RAM8" s="878"/>
      <c r="RAN8" s="878"/>
      <c r="RAO8" s="880"/>
      <c r="RAP8" s="878"/>
      <c r="RAQ8" s="878"/>
      <c r="RAR8" s="878"/>
      <c r="RAS8" s="880"/>
      <c r="RAT8" s="878"/>
      <c r="RAU8" s="878"/>
      <c r="RAV8" s="878"/>
      <c r="RAW8" s="880"/>
      <c r="RAX8" s="878"/>
      <c r="RAY8" s="878"/>
      <c r="RAZ8" s="878"/>
      <c r="RBA8" s="880"/>
      <c r="RBB8" s="878"/>
      <c r="RBC8" s="878"/>
      <c r="RBD8" s="878"/>
      <c r="RBE8" s="880"/>
      <c r="RBF8" s="878"/>
      <c r="RBG8" s="878"/>
      <c r="RBH8" s="878"/>
      <c r="RBI8" s="880"/>
      <c r="RBJ8" s="878"/>
      <c r="RBK8" s="878"/>
      <c r="RBL8" s="878"/>
      <c r="RBM8" s="880"/>
      <c r="RBN8" s="878"/>
      <c r="RBO8" s="878"/>
      <c r="RBP8" s="878"/>
      <c r="RBQ8" s="880"/>
      <c r="RBR8" s="878"/>
      <c r="RBS8" s="878"/>
      <c r="RBT8" s="878"/>
      <c r="RBU8" s="880"/>
      <c r="RBV8" s="878"/>
      <c r="RBW8" s="878"/>
      <c r="RBX8" s="878"/>
      <c r="RBY8" s="880"/>
      <c r="RBZ8" s="878"/>
      <c r="RCA8" s="878"/>
      <c r="RCB8" s="878"/>
      <c r="RCC8" s="880"/>
      <c r="RCD8" s="878"/>
      <c r="RCE8" s="878"/>
      <c r="RCF8" s="878"/>
      <c r="RCG8" s="880"/>
      <c r="RCH8" s="878"/>
      <c r="RCI8" s="878"/>
      <c r="RCJ8" s="878"/>
      <c r="RCK8" s="880"/>
      <c r="RCL8" s="878"/>
      <c r="RCM8" s="878"/>
      <c r="RCN8" s="878"/>
      <c r="RCO8" s="880"/>
      <c r="RCP8" s="878"/>
      <c r="RCQ8" s="878"/>
      <c r="RCR8" s="878"/>
      <c r="RCS8" s="880"/>
      <c r="RCT8" s="878"/>
      <c r="RCU8" s="878"/>
      <c r="RCV8" s="878"/>
      <c r="RCW8" s="880"/>
      <c r="RCX8" s="878"/>
      <c r="RCY8" s="878"/>
      <c r="RCZ8" s="878"/>
      <c r="RDA8" s="880"/>
      <c r="RDB8" s="878"/>
      <c r="RDC8" s="878"/>
      <c r="RDD8" s="878"/>
      <c r="RDE8" s="880"/>
      <c r="RDF8" s="878"/>
      <c r="RDG8" s="878"/>
      <c r="RDH8" s="878"/>
      <c r="RDI8" s="880"/>
      <c r="RDJ8" s="878"/>
      <c r="RDK8" s="878"/>
      <c r="RDL8" s="878"/>
      <c r="RDM8" s="880"/>
      <c r="RDN8" s="878"/>
      <c r="RDO8" s="878"/>
      <c r="RDP8" s="878"/>
      <c r="RDQ8" s="880"/>
      <c r="RDR8" s="878"/>
      <c r="RDS8" s="878"/>
      <c r="RDT8" s="878"/>
      <c r="RDU8" s="880"/>
      <c r="RDV8" s="878"/>
      <c r="RDW8" s="878"/>
      <c r="RDX8" s="878"/>
      <c r="RDY8" s="880"/>
      <c r="RDZ8" s="878"/>
      <c r="REA8" s="878"/>
      <c r="REB8" s="878"/>
      <c r="REC8" s="880"/>
      <c r="RED8" s="878"/>
      <c r="REE8" s="878"/>
      <c r="REF8" s="878"/>
      <c r="REG8" s="880"/>
      <c r="REH8" s="878"/>
      <c r="REI8" s="878"/>
      <c r="REJ8" s="878"/>
      <c r="REK8" s="880"/>
      <c r="REL8" s="878"/>
      <c r="REM8" s="878"/>
      <c r="REN8" s="878"/>
      <c r="REO8" s="880"/>
      <c r="REP8" s="878"/>
      <c r="REQ8" s="878"/>
      <c r="RER8" s="878"/>
      <c r="RES8" s="880"/>
      <c r="RET8" s="878"/>
      <c r="REU8" s="878"/>
      <c r="REV8" s="878"/>
      <c r="REW8" s="880"/>
      <c r="REX8" s="878"/>
      <c r="REY8" s="878"/>
      <c r="REZ8" s="878"/>
      <c r="RFA8" s="880"/>
      <c r="RFB8" s="878"/>
      <c r="RFC8" s="878"/>
      <c r="RFD8" s="878"/>
      <c r="RFE8" s="880"/>
      <c r="RFF8" s="878"/>
      <c r="RFG8" s="878"/>
      <c r="RFH8" s="878"/>
      <c r="RFI8" s="880"/>
      <c r="RFJ8" s="878"/>
      <c r="RFK8" s="878"/>
      <c r="RFL8" s="878"/>
      <c r="RFM8" s="880"/>
      <c r="RFN8" s="878"/>
      <c r="RFO8" s="878"/>
      <c r="RFP8" s="878"/>
      <c r="RFQ8" s="880"/>
      <c r="RFR8" s="878"/>
      <c r="RFS8" s="878"/>
      <c r="RFT8" s="878"/>
      <c r="RFU8" s="880"/>
      <c r="RFV8" s="878"/>
      <c r="RFW8" s="878"/>
      <c r="RFX8" s="878"/>
      <c r="RFY8" s="880"/>
      <c r="RFZ8" s="878"/>
      <c r="RGA8" s="878"/>
      <c r="RGB8" s="878"/>
      <c r="RGC8" s="880"/>
      <c r="RGD8" s="878"/>
      <c r="RGE8" s="878"/>
      <c r="RGF8" s="878"/>
      <c r="RGG8" s="880"/>
      <c r="RGH8" s="878"/>
      <c r="RGI8" s="878"/>
      <c r="RGJ8" s="878"/>
      <c r="RGK8" s="880"/>
      <c r="RGL8" s="878"/>
      <c r="RGM8" s="878"/>
      <c r="RGN8" s="878"/>
      <c r="RGO8" s="880"/>
      <c r="RGP8" s="878"/>
      <c r="RGQ8" s="878"/>
      <c r="RGR8" s="878"/>
      <c r="RGS8" s="880"/>
      <c r="RGT8" s="878"/>
      <c r="RGU8" s="878"/>
      <c r="RGV8" s="878"/>
      <c r="RGW8" s="880"/>
      <c r="RGX8" s="878"/>
      <c r="RGY8" s="878"/>
      <c r="RGZ8" s="878"/>
      <c r="RHA8" s="880"/>
      <c r="RHB8" s="878"/>
      <c r="RHC8" s="878"/>
      <c r="RHD8" s="878"/>
      <c r="RHE8" s="880"/>
      <c r="RHF8" s="878"/>
      <c r="RHG8" s="878"/>
      <c r="RHH8" s="878"/>
      <c r="RHI8" s="880"/>
      <c r="RHJ8" s="878"/>
      <c r="RHK8" s="878"/>
      <c r="RHL8" s="878"/>
      <c r="RHM8" s="880"/>
      <c r="RHN8" s="878"/>
      <c r="RHO8" s="878"/>
      <c r="RHP8" s="878"/>
      <c r="RHQ8" s="880"/>
      <c r="RHR8" s="878"/>
      <c r="RHS8" s="878"/>
      <c r="RHT8" s="878"/>
      <c r="RHU8" s="880"/>
      <c r="RHV8" s="878"/>
      <c r="RHW8" s="878"/>
      <c r="RHX8" s="878"/>
      <c r="RHY8" s="880"/>
      <c r="RHZ8" s="878"/>
      <c r="RIA8" s="878"/>
      <c r="RIB8" s="878"/>
      <c r="RIC8" s="880"/>
      <c r="RID8" s="878"/>
      <c r="RIE8" s="878"/>
      <c r="RIF8" s="878"/>
      <c r="RIG8" s="880"/>
      <c r="RIH8" s="878"/>
      <c r="RII8" s="878"/>
      <c r="RIJ8" s="878"/>
      <c r="RIK8" s="880"/>
      <c r="RIL8" s="878"/>
      <c r="RIM8" s="878"/>
      <c r="RIN8" s="878"/>
      <c r="RIO8" s="880"/>
      <c r="RIP8" s="878"/>
      <c r="RIQ8" s="878"/>
      <c r="RIR8" s="878"/>
      <c r="RIS8" s="880"/>
      <c r="RIT8" s="878"/>
      <c r="RIU8" s="878"/>
      <c r="RIV8" s="878"/>
      <c r="RIW8" s="880"/>
      <c r="RIX8" s="878"/>
      <c r="RIY8" s="878"/>
      <c r="RIZ8" s="878"/>
      <c r="RJA8" s="880"/>
      <c r="RJB8" s="878"/>
      <c r="RJC8" s="878"/>
      <c r="RJD8" s="878"/>
      <c r="RJE8" s="880"/>
      <c r="RJF8" s="878"/>
      <c r="RJG8" s="878"/>
      <c r="RJH8" s="878"/>
      <c r="RJI8" s="880"/>
      <c r="RJJ8" s="878"/>
      <c r="RJK8" s="878"/>
      <c r="RJL8" s="878"/>
      <c r="RJM8" s="880"/>
      <c r="RJN8" s="878"/>
      <c r="RJO8" s="878"/>
      <c r="RJP8" s="878"/>
      <c r="RJQ8" s="880"/>
      <c r="RJR8" s="878"/>
      <c r="RJS8" s="878"/>
      <c r="RJT8" s="878"/>
      <c r="RJU8" s="880"/>
      <c r="RJV8" s="878"/>
      <c r="RJW8" s="878"/>
      <c r="RJX8" s="878"/>
      <c r="RJY8" s="880"/>
      <c r="RJZ8" s="878"/>
      <c r="RKA8" s="878"/>
      <c r="RKB8" s="878"/>
      <c r="RKC8" s="880"/>
      <c r="RKD8" s="878"/>
      <c r="RKE8" s="878"/>
      <c r="RKF8" s="878"/>
      <c r="RKG8" s="880"/>
      <c r="RKH8" s="878"/>
      <c r="RKI8" s="878"/>
      <c r="RKJ8" s="878"/>
      <c r="RKK8" s="880"/>
      <c r="RKL8" s="878"/>
      <c r="RKM8" s="878"/>
      <c r="RKN8" s="878"/>
      <c r="RKO8" s="880"/>
      <c r="RKP8" s="878"/>
      <c r="RKQ8" s="878"/>
      <c r="RKR8" s="878"/>
      <c r="RKS8" s="880"/>
      <c r="RKT8" s="878"/>
      <c r="RKU8" s="878"/>
      <c r="RKV8" s="878"/>
      <c r="RKW8" s="880"/>
      <c r="RKX8" s="878"/>
      <c r="RKY8" s="878"/>
      <c r="RKZ8" s="878"/>
      <c r="RLA8" s="880"/>
      <c r="RLB8" s="878"/>
      <c r="RLC8" s="878"/>
      <c r="RLD8" s="878"/>
      <c r="RLE8" s="880"/>
      <c r="RLF8" s="878"/>
      <c r="RLG8" s="878"/>
      <c r="RLH8" s="878"/>
      <c r="RLI8" s="880"/>
      <c r="RLJ8" s="878"/>
      <c r="RLK8" s="878"/>
      <c r="RLL8" s="878"/>
      <c r="RLM8" s="880"/>
      <c r="RLN8" s="878"/>
      <c r="RLO8" s="878"/>
      <c r="RLP8" s="878"/>
      <c r="RLQ8" s="880"/>
      <c r="RLR8" s="878"/>
      <c r="RLS8" s="878"/>
      <c r="RLT8" s="878"/>
      <c r="RLU8" s="880"/>
      <c r="RLV8" s="878"/>
      <c r="RLW8" s="878"/>
      <c r="RLX8" s="878"/>
      <c r="RLY8" s="880"/>
      <c r="RLZ8" s="878"/>
      <c r="RMA8" s="878"/>
      <c r="RMB8" s="878"/>
      <c r="RMC8" s="880"/>
      <c r="RMD8" s="878"/>
      <c r="RME8" s="878"/>
      <c r="RMF8" s="878"/>
      <c r="RMG8" s="880"/>
      <c r="RMH8" s="878"/>
      <c r="RMI8" s="878"/>
      <c r="RMJ8" s="878"/>
      <c r="RMK8" s="880"/>
      <c r="RML8" s="878"/>
      <c r="RMM8" s="878"/>
      <c r="RMN8" s="878"/>
      <c r="RMO8" s="880"/>
      <c r="RMP8" s="878"/>
      <c r="RMQ8" s="878"/>
      <c r="RMR8" s="878"/>
      <c r="RMS8" s="880"/>
      <c r="RMT8" s="878"/>
      <c r="RMU8" s="878"/>
      <c r="RMV8" s="878"/>
      <c r="RMW8" s="880"/>
      <c r="RMX8" s="878"/>
      <c r="RMY8" s="878"/>
      <c r="RMZ8" s="878"/>
      <c r="RNA8" s="880"/>
      <c r="RNB8" s="878"/>
      <c r="RNC8" s="878"/>
      <c r="RND8" s="878"/>
      <c r="RNE8" s="880"/>
      <c r="RNF8" s="878"/>
      <c r="RNG8" s="878"/>
      <c r="RNH8" s="878"/>
      <c r="RNI8" s="880"/>
      <c r="RNJ8" s="878"/>
      <c r="RNK8" s="878"/>
      <c r="RNL8" s="878"/>
      <c r="RNM8" s="880"/>
      <c r="RNN8" s="878"/>
      <c r="RNO8" s="878"/>
      <c r="RNP8" s="878"/>
      <c r="RNQ8" s="880"/>
      <c r="RNR8" s="878"/>
      <c r="RNS8" s="878"/>
      <c r="RNT8" s="878"/>
      <c r="RNU8" s="880"/>
      <c r="RNV8" s="878"/>
      <c r="RNW8" s="878"/>
      <c r="RNX8" s="878"/>
      <c r="RNY8" s="880"/>
      <c r="RNZ8" s="878"/>
      <c r="ROA8" s="878"/>
      <c r="ROB8" s="878"/>
      <c r="ROC8" s="880"/>
      <c r="ROD8" s="878"/>
      <c r="ROE8" s="878"/>
      <c r="ROF8" s="878"/>
      <c r="ROG8" s="880"/>
      <c r="ROH8" s="878"/>
      <c r="ROI8" s="878"/>
      <c r="ROJ8" s="878"/>
      <c r="ROK8" s="880"/>
      <c r="ROL8" s="878"/>
      <c r="ROM8" s="878"/>
      <c r="RON8" s="878"/>
      <c r="ROO8" s="880"/>
      <c r="ROP8" s="878"/>
      <c r="ROQ8" s="878"/>
      <c r="ROR8" s="878"/>
      <c r="ROS8" s="880"/>
      <c r="ROT8" s="878"/>
      <c r="ROU8" s="878"/>
      <c r="ROV8" s="878"/>
      <c r="ROW8" s="880"/>
      <c r="ROX8" s="878"/>
      <c r="ROY8" s="878"/>
      <c r="ROZ8" s="878"/>
      <c r="RPA8" s="880"/>
      <c r="RPB8" s="878"/>
      <c r="RPC8" s="878"/>
      <c r="RPD8" s="878"/>
      <c r="RPE8" s="880"/>
      <c r="RPF8" s="878"/>
      <c r="RPG8" s="878"/>
      <c r="RPH8" s="878"/>
      <c r="RPI8" s="880"/>
      <c r="RPJ8" s="878"/>
      <c r="RPK8" s="878"/>
      <c r="RPL8" s="878"/>
      <c r="RPM8" s="880"/>
      <c r="RPN8" s="878"/>
      <c r="RPO8" s="878"/>
      <c r="RPP8" s="878"/>
      <c r="RPQ8" s="880"/>
      <c r="RPR8" s="878"/>
      <c r="RPS8" s="878"/>
      <c r="RPT8" s="878"/>
      <c r="RPU8" s="880"/>
      <c r="RPV8" s="878"/>
      <c r="RPW8" s="878"/>
      <c r="RPX8" s="878"/>
      <c r="RPY8" s="880"/>
      <c r="RPZ8" s="878"/>
      <c r="RQA8" s="878"/>
      <c r="RQB8" s="878"/>
      <c r="RQC8" s="880"/>
      <c r="RQD8" s="878"/>
      <c r="RQE8" s="878"/>
      <c r="RQF8" s="878"/>
      <c r="RQG8" s="880"/>
      <c r="RQH8" s="878"/>
      <c r="RQI8" s="878"/>
      <c r="RQJ8" s="878"/>
      <c r="RQK8" s="880"/>
      <c r="RQL8" s="878"/>
      <c r="RQM8" s="878"/>
      <c r="RQN8" s="878"/>
      <c r="RQO8" s="880"/>
      <c r="RQP8" s="878"/>
      <c r="RQQ8" s="878"/>
      <c r="RQR8" s="878"/>
      <c r="RQS8" s="880"/>
      <c r="RQT8" s="878"/>
      <c r="RQU8" s="878"/>
      <c r="RQV8" s="878"/>
      <c r="RQW8" s="880"/>
      <c r="RQX8" s="878"/>
      <c r="RQY8" s="878"/>
      <c r="RQZ8" s="878"/>
      <c r="RRA8" s="880"/>
      <c r="RRB8" s="878"/>
      <c r="RRC8" s="878"/>
      <c r="RRD8" s="878"/>
      <c r="RRE8" s="880"/>
      <c r="RRF8" s="878"/>
      <c r="RRG8" s="878"/>
      <c r="RRH8" s="878"/>
      <c r="RRI8" s="880"/>
      <c r="RRJ8" s="878"/>
      <c r="RRK8" s="878"/>
      <c r="RRL8" s="878"/>
      <c r="RRM8" s="880"/>
      <c r="RRN8" s="878"/>
      <c r="RRO8" s="878"/>
      <c r="RRP8" s="878"/>
      <c r="RRQ8" s="880"/>
      <c r="RRR8" s="878"/>
      <c r="RRS8" s="878"/>
      <c r="RRT8" s="878"/>
      <c r="RRU8" s="880"/>
      <c r="RRV8" s="878"/>
      <c r="RRW8" s="878"/>
      <c r="RRX8" s="878"/>
      <c r="RRY8" s="880"/>
      <c r="RRZ8" s="878"/>
      <c r="RSA8" s="878"/>
      <c r="RSB8" s="878"/>
      <c r="RSC8" s="880"/>
      <c r="RSD8" s="878"/>
      <c r="RSE8" s="878"/>
      <c r="RSF8" s="878"/>
      <c r="RSG8" s="880"/>
      <c r="RSH8" s="878"/>
      <c r="RSI8" s="878"/>
      <c r="RSJ8" s="878"/>
      <c r="RSK8" s="880"/>
      <c r="RSL8" s="878"/>
      <c r="RSM8" s="878"/>
      <c r="RSN8" s="878"/>
      <c r="RSO8" s="880"/>
      <c r="RSP8" s="878"/>
      <c r="RSQ8" s="878"/>
      <c r="RSR8" s="878"/>
      <c r="RSS8" s="880"/>
      <c r="RST8" s="878"/>
      <c r="RSU8" s="878"/>
      <c r="RSV8" s="878"/>
      <c r="RSW8" s="880"/>
      <c r="RSX8" s="878"/>
      <c r="RSY8" s="878"/>
      <c r="RSZ8" s="878"/>
      <c r="RTA8" s="880"/>
      <c r="RTB8" s="878"/>
      <c r="RTC8" s="878"/>
      <c r="RTD8" s="878"/>
      <c r="RTE8" s="880"/>
      <c r="RTF8" s="878"/>
      <c r="RTG8" s="878"/>
      <c r="RTH8" s="878"/>
      <c r="RTI8" s="880"/>
      <c r="RTJ8" s="878"/>
      <c r="RTK8" s="878"/>
      <c r="RTL8" s="878"/>
      <c r="RTM8" s="880"/>
      <c r="RTN8" s="878"/>
      <c r="RTO8" s="878"/>
      <c r="RTP8" s="878"/>
      <c r="RTQ8" s="880"/>
      <c r="RTR8" s="878"/>
      <c r="RTS8" s="878"/>
      <c r="RTT8" s="878"/>
      <c r="RTU8" s="880"/>
      <c r="RTV8" s="878"/>
      <c r="RTW8" s="878"/>
      <c r="RTX8" s="878"/>
      <c r="RTY8" s="880"/>
      <c r="RTZ8" s="878"/>
      <c r="RUA8" s="878"/>
      <c r="RUB8" s="878"/>
      <c r="RUC8" s="880"/>
      <c r="RUD8" s="878"/>
      <c r="RUE8" s="878"/>
      <c r="RUF8" s="878"/>
      <c r="RUG8" s="880"/>
      <c r="RUH8" s="878"/>
      <c r="RUI8" s="878"/>
      <c r="RUJ8" s="878"/>
      <c r="RUK8" s="880"/>
      <c r="RUL8" s="878"/>
      <c r="RUM8" s="878"/>
      <c r="RUN8" s="878"/>
      <c r="RUO8" s="880"/>
      <c r="RUP8" s="878"/>
      <c r="RUQ8" s="878"/>
      <c r="RUR8" s="878"/>
      <c r="RUS8" s="880"/>
      <c r="RUT8" s="878"/>
      <c r="RUU8" s="878"/>
      <c r="RUV8" s="878"/>
      <c r="RUW8" s="880"/>
      <c r="RUX8" s="878"/>
      <c r="RUY8" s="878"/>
      <c r="RUZ8" s="878"/>
      <c r="RVA8" s="880"/>
      <c r="RVB8" s="878"/>
      <c r="RVC8" s="878"/>
      <c r="RVD8" s="878"/>
      <c r="RVE8" s="880"/>
      <c r="RVF8" s="878"/>
      <c r="RVG8" s="878"/>
      <c r="RVH8" s="878"/>
      <c r="RVI8" s="880"/>
      <c r="RVJ8" s="878"/>
      <c r="RVK8" s="878"/>
      <c r="RVL8" s="878"/>
      <c r="RVM8" s="880"/>
      <c r="RVN8" s="878"/>
      <c r="RVO8" s="878"/>
      <c r="RVP8" s="878"/>
      <c r="RVQ8" s="880"/>
      <c r="RVR8" s="878"/>
      <c r="RVS8" s="878"/>
      <c r="RVT8" s="878"/>
      <c r="RVU8" s="880"/>
      <c r="RVV8" s="878"/>
      <c r="RVW8" s="878"/>
      <c r="RVX8" s="878"/>
      <c r="RVY8" s="880"/>
      <c r="RVZ8" s="878"/>
      <c r="RWA8" s="878"/>
      <c r="RWB8" s="878"/>
      <c r="RWC8" s="880"/>
      <c r="RWD8" s="878"/>
      <c r="RWE8" s="878"/>
      <c r="RWF8" s="878"/>
      <c r="RWG8" s="880"/>
      <c r="RWH8" s="878"/>
      <c r="RWI8" s="878"/>
      <c r="RWJ8" s="878"/>
      <c r="RWK8" s="880"/>
      <c r="RWL8" s="878"/>
      <c r="RWM8" s="878"/>
      <c r="RWN8" s="878"/>
      <c r="RWO8" s="880"/>
      <c r="RWP8" s="878"/>
      <c r="RWQ8" s="878"/>
      <c r="RWR8" s="878"/>
      <c r="RWS8" s="880"/>
      <c r="RWT8" s="878"/>
      <c r="RWU8" s="878"/>
      <c r="RWV8" s="878"/>
      <c r="RWW8" s="880"/>
      <c r="RWX8" s="878"/>
      <c r="RWY8" s="878"/>
      <c r="RWZ8" s="878"/>
      <c r="RXA8" s="880"/>
      <c r="RXB8" s="878"/>
      <c r="RXC8" s="878"/>
      <c r="RXD8" s="878"/>
      <c r="RXE8" s="880"/>
      <c r="RXF8" s="878"/>
      <c r="RXG8" s="878"/>
      <c r="RXH8" s="878"/>
      <c r="RXI8" s="880"/>
      <c r="RXJ8" s="878"/>
      <c r="RXK8" s="878"/>
      <c r="RXL8" s="878"/>
      <c r="RXM8" s="880"/>
      <c r="RXN8" s="878"/>
      <c r="RXO8" s="878"/>
      <c r="RXP8" s="878"/>
      <c r="RXQ8" s="880"/>
      <c r="RXR8" s="878"/>
      <c r="RXS8" s="878"/>
      <c r="RXT8" s="878"/>
      <c r="RXU8" s="880"/>
      <c r="RXV8" s="878"/>
      <c r="RXW8" s="878"/>
      <c r="RXX8" s="878"/>
      <c r="RXY8" s="880"/>
      <c r="RXZ8" s="878"/>
      <c r="RYA8" s="878"/>
      <c r="RYB8" s="878"/>
      <c r="RYC8" s="880"/>
      <c r="RYD8" s="878"/>
      <c r="RYE8" s="878"/>
      <c r="RYF8" s="878"/>
      <c r="RYG8" s="880"/>
      <c r="RYH8" s="878"/>
      <c r="RYI8" s="878"/>
      <c r="RYJ8" s="878"/>
      <c r="RYK8" s="880"/>
      <c r="RYL8" s="878"/>
      <c r="RYM8" s="878"/>
      <c r="RYN8" s="878"/>
      <c r="RYO8" s="880"/>
      <c r="RYP8" s="878"/>
      <c r="RYQ8" s="878"/>
      <c r="RYR8" s="878"/>
      <c r="RYS8" s="880"/>
      <c r="RYT8" s="878"/>
      <c r="RYU8" s="878"/>
      <c r="RYV8" s="878"/>
      <c r="RYW8" s="880"/>
      <c r="RYX8" s="878"/>
      <c r="RYY8" s="878"/>
      <c r="RYZ8" s="878"/>
      <c r="RZA8" s="880"/>
      <c r="RZB8" s="878"/>
      <c r="RZC8" s="878"/>
      <c r="RZD8" s="878"/>
      <c r="RZE8" s="880"/>
      <c r="RZF8" s="878"/>
      <c r="RZG8" s="878"/>
      <c r="RZH8" s="878"/>
      <c r="RZI8" s="880"/>
      <c r="RZJ8" s="878"/>
      <c r="RZK8" s="878"/>
      <c r="RZL8" s="878"/>
      <c r="RZM8" s="880"/>
      <c r="RZN8" s="878"/>
      <c r="RZO8" s="878"/>
      <c r="RZP8" s="878"/>
      <c r="RZQ8" s="880"/>
      <c r="RZR8" s="878"/>
      <c r="RZS8" s="878"/>
      <c r="RZT8" s="878"/>
      <c r="RZU8" s="880"/>
      <c r="RZV8" s="878"/>
      <c r="RZW8" s="878"/>
      <c r="RZX8" s="878"/>
      <c r="RZY8" s="880"/>
      <c r="RZZ8" s="878"/>
      <c r="SAA8" s="878"/>
      <c r="SAB8" s="878"/>
      <c r="SAC8" s="880"/>
      <c r="SAD8" s="878"/>
      <c r="SAE8" s="878"/>
      <c r="SAF8" s="878"/>
      <c r="SAG8" s="880"/>
      <c r="SAH8" s="878"/>
      <c r="SAI8" s="878"/>
      <c r="SAJ8" s="878"/>
      <c r="SAK8" s="880"/>
      <c r="SAL8" s="878"/>
      <c r="SAM8" s="878"/>
      <c r="SAN8" s="878"/>
      <c r="SAO8" s="880"/>
      <c r="SAP8" s="878"/>
      <c r="SAQ8" s="878"/>
      <c r="SAR8" s="878"/>
      <c r="SAS8" s="880"/>
      <c r="SAT8" s="878"/>
      <c r="SAU8" s="878"/>
      <c r="SAV8" s="878"/>
      <c r="SAW8" s="880"/>
      <c r="SAX8" s="878"/>
      <c r="SAY8" s="878"/>
      <c r="SAZ8" s="878"/>
      <c r="SBA8" s="880"/>
      <c r="SBB8" s="878"/>
      <c r="SBC8" s="878"/>
      <c r="SBD8" s="878"/>
      <c r="SBE8" s="880"/>
      <c r="SBF8" s="878"/>
      <c r="SBG8" s="878"/>
      <c r="SBH8" s="878"/>
      <c r="SBI8" s="880"/>
      <c r="SBJ8" s="878"/>
      <c r="SBK8" s="878"/>
      <c r="SBL8" s="878"/>
      <c r="SBM8" s="880"/>
      <c r="SBN8" s="878"/>
      <c r="SBO8" s="878"/>
      <c r="SBP8" s="878"/>
      <c r="SBQ8" s="880"/>
      <c r="SBR8" s="878"/>
      <c r="SBS8" s="878"/>
      <c r="SBT8" s="878"/>
      <c r="SBU8" s="880"/>
      <c r="SBV8" s="878"/>
      <c r="SBW8" s="878"/>
      <c r="SBX8" s="878"/>
      <c r="SBY8" s="880"/>
      <c r="SBZ8" s="878"/>
      <c r="SCA8" s="878"/>
      <c r="SCB8" s="878"/>
      <c r="SCC8" s="880"/>
      <c r="SCD8" s="878"/>
      <c r="SCE8" s="878"/>
      <c r="SCF8" s="878"/>
      <c r="SCG8" s="880"/>
      <c r="SCH8" s="878"/>
      <c r="SCI8" s="878"/>
      <c r="SCJ8" s="878"/>
      <c r="SCK8" s="880"/>
      <c r="SCL8" s="878"/>
      <c r="SCM8" s="878"/>
      <c r="SCN8" s="878"/>
      <c r="SCO8" s="880"/>
      <c r="SCP8" s="878"/>
      <c r="SCQ8" s="878"/>
      <c r="SCR8" s="878"/>
      <c r="SCS8" s="880"/>
      <c r="SCT8" s="878"/>
      <c r="SCU8" s="878"/>
      <c r="SCV8" s="878"/>
      <c r="SCW8" s="880"/>
      <c r="SCX8" s="878"/>
      <c r="SCY8" s="878"/>
      <c r="SCZ8" s="878"/>
      <c r="SDA8" s="880"/>
      <c r="SDB8" s="878"/>
      <c r="SDC8" s="878"/>
      <c r="SDD8" s="878"/>
      <c r="SDE8" s="880"/>
      <c r="SDF8" s="878"/>
      <c r="SDG8" s="878"/>
      <c r="SDH8" s="878"/>
      <c r="SDI8" s="880"/>
      <c r="SDJ8" s="878"/>
      <c r="SDK8" s="878"/>
      <c r="SDL8" s="878"/>
      <c r="SDM8" s="880"/>
      <c r="SDN8" s="878"/>
      <c r="SDO8" s="878"/>
      <c r="SDP8" s="878"/>
      <c r="SDQ8" s="880"/>
      <c r="SDR8" s="878"/>
      <c r="SDS8" s="878"/>
      <c r="SDT8" s="878"/>
      <c r="SDU8" s="880"/>
      <c r="SDV8" s="878"/>
      <c r="SDW8" s="878"/>
      <c r="SDX8" s="878"/>
      <c r="SDY8" s="880"/>
      <c r="SDZ8" s="878"/>
      <c r="SEA8" s="878"/>
      <c r="SEB8" s="878"/>
      <c r="SEC8" s="880"/>
      <c r="SED8" s="878"/>
      <c r="SEE8" s="878"/>
      <c r="SEF8" s="878"/>
      <c r="SEG8" s="880"/>
      <c r="SEH8" s="878"/>
      <c r="SEI8" s="878"/>
      <c r="SEJ8" s="878"/>
      <c r="SEK8" s="880"/>
      <c r="SEL8" s="878"/>
      <c r="SEM8" s="878"/>
      <c r="SEN8" s="878"/>
      <c r="SEO8" s="880"/>
      <c r="SEP8" s="878"/>
      <c r="SEQ8" s="878"/>
      <c r="SER8" s="878"/>
      <c r="SES8" s="880"/>
      <c r="SET8" s="878"/>
      <c r="SEU8" s="878"/>
      <c r="SEV8" s="878"/>
      <c r="SEW8" s="880"/>
      <c r="SEX8" s="878"/>
      <c r="SEY8" s="878"/>
      <c r="SEZ8" s="878"/>
      <c r="SFA8" s="880"/>
      <c r="SFB8" s="878"/>
      <c r="SFC8" s="878"/>
      <c r="SFD8" s="878"/>
      <c r="SFE8" s="880"/>
      <c r="SFF8" s="878"/>
      <c r="SFG8" s="878"/>
      <c r="SFH8" s="878"/>
      <c r="SFI8" s="880"/>
      <c r="SFJ8" s="878"/>
      <c r="SFK8" s="878"/>
      <c r="SFL8" s="878"/>
      <c r="SFM8" s="880"/>
      <c r="SFN8" s="878"/>
      <c r="SFO8" s="878"/>
      <c r="SFP8" s="878"/>
      <c r="SFQ8" s="880"/>
      <c r="SFR8" s="878"/>
      <c r="SFS8" s="878"/>
      <c r="SFT8" s="878"/>
      <c r="SFU8" s="880"/>
      <c r="SFV8" s="878"/>
      <c r="SFW8" s="878"/>
      <c r="SFX8" s="878"/>
      <c r="SFY8" s="880"/>
      <c r="SFZ8" s="878"/>
      <c r="SGA8" s="878"/>
      <c r="SGB8" s="878"/>
      <c r="SGC8" s="880"/>
      <c r="SGD8" s="878"/>
      <c r="SGE8" s="878"/>
      <c r="SGF8" s="878"/>
      <c r="SGG8" s="880"/>
      <c r="SGH8" s="878"/>
      <c r="SGI8" s="878"/>
      <c r="SGJ8" s="878"/>
      <c r="SGK8" s="880"/>
      <c r="SGL8" s="878"/>
      <c r="SGM8" s="878"/>
      <c r="SGN8" s="878"/>
      <c r="SGO8" s="880"/>
      <c r="SGP8" s="878"/>
      <c r="SGQ8" s="878"/>
      <c r="SGR8" s="878"/>
      <c r="SGS8" s="880"/>
      <c r="SGT8" s="878"/>
      <c r="SGU8" s="878"/>
      <c r="SGV8" s="878"/>
      <c r="SGW8" s="880"/>
      <c r="SGX8" s="878"/>
      <c r="SGY8" s="878"/>
      <c r="SGZ8" s="878"/>
      <c r="SHA8" s="880"/>
      <c r="SHB8" s="878"/>
      <c r="SHC8" s="878"/>
      <c r="SHD8" s="878"/>
      <c r="SHE8" s="880"/>
      <c r="SHF8" s="878"/>
      <c r="SHG8" s="878"/>
      <c r="SHH8" s="878"/>
      <c r="SHI8" s="880"/>
      <c r="SHJ8" s="878"/>
      <c r="SHK8" s="878"/>
      <c r="SHL8" s="878"/>
      <c r="SHM8" s="880"/>
      <c r="SHN8" s="878"/>
      <c r="SHO8" s="878"/>
      <c r="SHP8" s="878"/>
      <c r="SHQ8" s="880"/>
      <c r="SHR8" s="878"/>
      <c r="SHS8" s="878"/>
      <c r="SHT8" s="878"/>
      <c r="SHU8" s="880"/>
      <c r="SHV8" s="878"/>
      <c r="SHW8" s="878"/>
      <c r="SHX8" s="878"/>
      <c r="SHY8" s="880"/>
      <c r="SHZ8" s="878"/>
      <c r="SIA8" s="878"/>
      <c r="SIB8" s="878"/>
      <c r="SIC8" s="880"/>
      <c r="SID8" s="878"/>
      <c r="SIE8" s="878"/>
      <c r="SIF8" s="878"/>
      <c r="SIG8" s="880"/>
      <c r="SIH8" s="878"/>
      <c r="SII8" s="878"/>
      <c r="SIJ8" s="878"/>
      <c r="SIK8" s="880"/>
      <c r="SIL8" s="878"/>
      <c r="SIM8" s="878"/>
      <c r="SIN8" s="878"/>
      <c r="SIO8" s="880"/>
      <c r="SIP8" s="878"/>
      <c r="SIQ8" s="878"/>
      <c r="SIR8" s="878"/>
      <c r="SIS8" s="880"/>
      <c r="SIT8" s="878"/>
      <c r="SIU8" s="878"/>
      <c r="SIV8" s="878"/>
      <c r="SIW8" s="880"/>
      <c r="SIX8" s="878"/>
      <c r="SIY8" s="878"/>
      <c r="SIZ8" s="878"/>
      <c r="SJA8" s="880"/>
      <c r="SJB8" s="878"/>
      <c r="SJC8" s="878"/>
      <c r="SJD8" s="878"/>
      <c r="SJE8" s="880"/>
      <c r="SJF8" s="878"/>
      <c r="SJG8" s="878"/>
      <c r="SJH8" s="878"/>
      <c r="SJI8" s="880"/>
      <c r="SJJ8" s="878"/>
      <c r="SJK8" s="878"/>
      <c r="SJL8" s="878"/>
      <c r="SJM8" s="880"/>
      <c r="SJN8" s="878"/>
      <c r="SJO8" s="878"/>
      <c r="SJP8" s="878"/>
      <c r="SJQ8" s="880"/>
      <c r="SJR8" s="878"/>
      <c r="SJS8" s="878"/>
      <c r="SJT8" s="878"/>
      <c r="SJU8" s="880"/>
      <c r="SJV8" s="878"/>
      <c r="SJW8" s="878"/>
      <c r="SJX8" s="878"/>
      <c r="SJY8" s="880"/>
      <c r="SJZ8" s="878"/>
      <c r="SKA8" s="878"/>
      <c r="SKB8" s="878"/>
      <c r="SKC8" s="880"/>
      <c r="SKD8" s="878"/>
      <c r="SKE8" s="878"/>
      <c r="SKF8" s="878"/>
      <c r="SKG8" s="880"/>
      <c r="SKH8" s="878"/>
      <c r="SKI8" s="878"/>
      <c r="SKJ8" s="878"/>
      <c r="SKK8" s="880"/>
      <c r="SKL8" s="878"/>
      <c r="SKM8" s="878"/>
      <c r="SKN8" s="878"/>
      <c r="SKO8" s="880"/>
      <c r="SKP8" s="878"/>
      <c r="SKQ8" s="878"/>
      <c r="SKR8" s="878"/>
      <c r="SKS8" s="880"/>
      <c r="SKT8" s="878"/>
      <c r="SKU8" s="878"/>
      <c r="SKV8" s="878"/>
      <c r="SKW8" s="880"/>
      <c r="SKX8" s="878"/>
      <c r="SKY8" s="878"/>
      <c r="SKZ8" s="878"/>
      <c r="SLA8" s="880"/>
      <c r="SLB8" s="878"/>
      <c r="SLC8" s="878"/>
      <c r="SLD8" s="878"/>
      <c r="SLE8" s="880"/>
      <c r="SLF8" s="878"/>
      <c r="SLG8" s="878"/>
      <c r="SLH8" s="878"/>
      <c r="SLI8" s="880"/>
      <c r="SLJ8" s="878"/>
      <c r="SLK8" s="878"/>
      <c r="SLL8" s="878"/>
      <c r="SLM8" s="880"/>
      <c r="SLN8" s="878"/>
      <c r="SLO8" s="878"/>
      <c r="SLP8" s="878"/>
      <c r="SLQ8" s="880"/>
      <c r="SLR8" s="878"/>
      <c r="SLS8" s="878"/>
      <c r="SLT8" s="878"/>
      <c r="SLU8" s="880"/>
      <c r="SLV8" s="878"/>
      <c r="SLW8" s="878"/>
      <c r="SLX8" s="878"/>
      <c r="SLY8" s="880"/>
      <c r="SLZ8" s="878"/>
      <c r="SMA8" s="878"/>
      <c r="SMB8" s="878"/>
      <c r="SMC8" s="880"/>
      <c r="SMD8" s="878"/>
      <c r="SME8" s="878"/>
      <c r="SMF8" s="878"/>
      <c r="SMG8" s="880"/>
      <c r="SMH8" s="878"/>
      <c r="SMI8" s="878"/>
      <c r="SMJ8" s="878"/>
      <c r="SMK8" s="880"/>
      <c r="SML8" s="878"/>
      <c r="SMM8" s="878"/>
      <c r="SMN8" s="878"/>
      <c r="SMO8" s="880"/>
      <c r="SMP8" s="878"/>
      <c r="SMQ8" s="878"/>
      <c r="SMR8" s="878"/>
      <c r="SMS8" s="880"/>
      <c r="SMT8" s="878"/>
      <c r="SMU8" s="878"/>
      <c r="SMV8" s="878"/>
      <c r="SMW8" s="880"/>
      <c r="SMX8" s="878"/>
      <c r="SMY8" s="878"/>
      <c r="SMZ8" s="878"/>
      <c r="SNA8" s="880"/>
      <c r="SNB8" s="878"/>
      <c r="SNC8" s="878"/>
      <c r="SND8" s="878"/>
      <c r="SNE8" s="880"/>
      <c r="SNF8" s="878"/>
      <c r="SNG8" s="878"/>
      <c r="SNH8" s="878"/>
      <c r="SNI8" s="880"/>
      <c r="SNJ8" s="878"/>
      <c r="SNK8" s="878"/>
      <c r="SNL8" s="878"/>
      <c r="SNM8" s="880"/>
      <c r="SNN8" s="878"/>
      <c r="SNO8" s="878"/>
      <c r="SNP8" s="878"/>
      <c r="SNQ8" s="880"/>
      <c r="SNR8" s="878"/>
      <c r="SNS8" s="878"/>
      <c r="SNT8" s="878"/>
      <c r="SNU8" s="880"/>
      <c r="SNV8" s="878"/>
      <c r="SNW8" s="878"/>
      <c r="SNX8" s="878"/>
      <c r="SNY8" s="880"/>
      <c r="SNZ8" s="878"/>
      <c r="SOA8" s="878"/>
      <c r="SOB8" s="878"/>
      <c r="SOC8" s="880"/>
      <c r="SOD8" s="878"/>
      <c r="SOE8" s="878"/>
      <c r="SOF8" s="878"/>
      <c r="SOG8" s="880"/>
      <c r="SOH8" s="878"/>
      <c r="SOI8" s="878"/>
      <c r="SOJ8" s="878"/>
      <c r="SOK8" s="880"/>
      <c r="SOL8" s="878"/>
      <c r="SOM8" s="878"/>
      <c r="SON8" s="878"/>
      <c r="SOO8" s="880"/>
      <c r="SOP8" s="878"/>
      <c r="SOQ8" s="878"/>
      <c r="SOR8" s="878"/>
      <c r="SOS8" s="880"/>
      <c r="SOT8" s="878"/>
      <c r="SOU8" s="878"/>
      <c r="SOV8" s="878"/>
      <c r="SOW8" s="880"/>
      <c r="SOX8" s="878"/>
      <c r="SOY8" s="878"/>
      <c r="SOZ8" s="878"/>
      <c r="SPA8" s="880"/>
      <c r="SPB8" s="878"/>
      <c r="SPC8" s="878"/>
      <c r="SPD8" s="878"/>
      <c r="SPE8" s="880"/>
      <c r="SPF8" s="878"/>
      <c r="SPG8" s="878"/>
      <c r="SPH8" s="878"/>
      <c r="SPI8" s="880"/>
      <c r="SPJ8" s="878"/>
      <c r="SPK8" s="878"/>
      <c r="SPL8" s="878"/>
      <c r="SPM8" s="880"/>
      <c r="SPN8" s="878"/>
      <c r="SPO8" s="878"/>
      <c r="SPP8" s="878"/>
      <c r="SPQ8" s="880"/>
      <c r="SPR8" s="878"/>
      <c r="SPS8" s="878"/>
      <c r="SPT8" s="878"/>
      <c r="SPU8" s="880"/>
      <c r="SPV8" s="878"/>
      <c r="SPW8" s="878"/>
      <c r="SPX8" s="878"/>
      <c r="SPY8" s="880"/>
      <c r="SPZ8" s="878"/>
      <c r="SQA8" s="878"/>
      <c r="SQB8" s="878"/>
      <c r="SQC8" s="880"/>
      <c r="SQD8" s="878"/>
      <c r="SQE8" s="878"/>
      <c r="SQF8" s="878"/>
      <c r="SQG8" s="880"/>
      <c r="SQH8" s="878"/>
      <c r="SQI8" s="878"/>
      <c r="SQJ8" s="878"/>
      <c r="SQK8" s="880"/>
      <c r="SQL8" s="878"/>
      <c r="SQM8" s="878"/>
      <c r="SQN8" s="878"/>
      <c r="SQO8" s="880"/>
      <c r="SQP8" s="878"/>
      <c r="SQQ8" s="878"/>
      <c r="SQR8" s="878"/>
      <c r="SQS8" s="880"/>
      <c r="SQT8" s="878"/>
      <c r="SQU8" s="878"/>
      <c r="SQV8" s="878"/>
      <c r="SQW8" s="880"/>
      <c r="SQX8" s="878"/>
      <c r="SQY8" s="878"/>
      <c r="SQZ8" s="878"/>
      <c r="SRA8" s="880"/>
      <c r="SRB8" s="878"/>
      <c r="SRC8" s="878"/>
      <c r="SRD8" s="878"/>
      <c r="SRE8" s="880"/>
      <c r="SRF8" s="878"/>
      <c r="SRG8" s="878"/>
      <c r="SRH8" s="878"/>
      <c r="SRI8" s="880"/>
      <c r="SRJ8" s="878"/>
      <c r="SRK8" s="878"/>
      <c r="SRL8" s="878"/>
      <c r="SRM8" s="880"/>
      <c r="SRN8" s="878"/>
      <c r="SRO8" s="878"/>
      <c r="SRP8" s="878"/>
      <c r="SRQ8" s="880"/>
      <c r="SRR8" s="878"/>
      <c r="SRS8" s="878"/>
      <c r="SRT8" s="878"/>
      <c r="SRU8" s="880"/>
      <c r="SRV8" s="878"/>
      <c r="SRW8" s="878"/>
      <c r="SRX8" s="878"/>
      <c r="SRY8" s="880"/>
      <c r="SRZ8" s="878"/>
      <c r="SSA8" s="878"/>
      <c r="SSB8" s="878"/>
      <c r="SSC8" s="880"/>
      <c r="SSD8" s="878"/>
      <c r="SSE8" s="878"/>
      <c r="SSF8" s="878"/>
      <c r="SSG8" s="880"/>
      <c r="SSH8" s="878"/>
      <c r="SSI8" s="878"/>
      <c r="SSJ8" s="878"/>
      <c r="SSK8" s="880"/>
      <c r="SSL8" s="878"/>
      <c r="SSM8" s="878"/>
      <c r="SSN8" s="878"/>
      <c r="SSO8" s="880"/>
      <c r="SSP8" s="878"/>
      <c r="SSQ8" s="878"/>
      <c r="SSR8" s="878"/>
      <c r="SSS8" s="880"/>
      <c r="SST8" s="878"/>
      <c r="SSU8" s="878"/>
      <c r="SSV8" s="878"/>
      <c r="SSW8" s="880"/>
      <c r="SSX8" s="878"/>
      <c r="SSY8" s="878"/>
      <c r="SSZ8" s="878"/>
      <c r="STA8" s="880"/>
      <c r="STB8" s="878"/>
      <c r="STC8" s="878"/>
      <c r="STD8" s="878"/>
      <c r="STE8" s="880"/>
      <c r="STF8" s="878"/>
      <c r="STG8" s="878"/>
      <c r="STH8" s="878"/>
      <c r="STI8" s="880"/>
      <c r="STJ8" s="878"/>
      <c r="STK8" s="878"/>
      <c r="STL8" s="878"/>
      <c r="STM8" s="880"/>
      <c r="STN8" s="878"/>
      <c r="STO8" s="878"/>
      <c r="STP8" s="878"/>
      <c r="STQ8" s="880"/>
      <c r="STR8" s="878"/>
      <c r="STS8" s="878"/>
      <c r="STT8" s="878"/>
      <c r="STU8" s="880"/>
      <c r="STV8" s="878"/>
      <c r="STW8" s="878"/>
      <c r="STX8" s="878"/>
      <c r="STY8" s="880"/>
      <c r="STZ8" s="878"/>
      <c r="SUA8" s="878"/>
      <c r="SUB8" s="878"/>
      <c r="SUC8" s="880"/>
      <c r="SUD8" s="878"/>
      <c r="SUE8" s="878"/>
      <c r="SUF8" s="878"/>
      <c r="SUG8" s="880"/>
      <c r="SUH8" s="878"/>
      <c r="SUI8" s="878"/>
      <c r="SUJ8" s="878"/>
      <c r="SUK8" s="880"/>
      <c r="SUL8" s="878"/>
      <c r="SUM8" s="878"/>
      <c r="SUN8" s="878"/>
      <c r="SUO8" s="880"/>
      <c r="SUP8" s="878"/>
      <c r="SUQ8" s="878"/>
      <c r="SUR8" s="878"/>
      <c r="SUS8" s="880"/>
      <c r="SUT8" s="878"/>
      <c r="SUU8" s="878"/>
      <c r="SUV8" s="878"/>
      <c r="SUW8" s="880"/>
      <c r="SUX8" s="878"/>
      <c r="SUY8" s="878"/>
      <c r="SUZ8" s="878"/>
      <c r="SVA8" s="880"/>
      <c r="SVB8" s="878"/>
      <c r="SVC8" s="878"/>
      <c r="SVD8" s="878"/>
      <c r="SVE8" s="880"/>
      <c r="SVF8" s="878"/>
      <c r="SVG8" s="878"/>
      <c r="SVH8" s="878"/>
      <c r="SVI8" s="880"/>
      <c r="SVJ8" s="878"/>
      <c r="SVK8" s="878"/>
      <c r="SVL8" s="878"/>
      <c r="SVM8" s="880"/>
      <c r="SVN8" s="878"/>
      <c r="SVO8" s="878"/>
      <c r="SVP8" s="878"/>
      <c r="SVQ8" s="880"/>
      <c r="SVR8" s="878"/>
      <c r="SVS8" s="878"/>
      <c r="SVT8" s="878"/>
      <c r="SVU8" s="880"/>
      <c r="SVV8" s="878"/>
      <c r="SVW8" s="878"/>
      <c r="SVX8" s="878"/>
      <c r="SVY8" s="880"/>
      <c r="SVZ8" s="878"/>
      <c r="SWA8" s="878"/>
      <c r="SWB8" s="878"/>
      <c r="SWC8" s="880"/>
      <c r="SWD8" s="878"/>
      <c r="SWE8" s="878"/>
      <c r="SWF8" s="878"/>
      <c r="SWG8" s="880"/>
      <c r="SWH8" s="878"/>
      <c r="SWI8" s="878"/>
      <c r="SWJ8" s="878"/>
      <c r="SWK8" s="880"/>
      <c r="SWL8" s="878"/>
      <c r="SWM8" s="878"/>
      <c r="SWN8" s="878"/>
      <c r="SWO8" s="880"/>
      <c r="SWP8" s="878"/>
      <c r="SWQ8" s="878"/>
      <c r="SWR8" s="878"/>
      <c r="SWS8" s="880"/>
      <c r="SWT8" s="878"/>
      <c r="SWU8" s="878"/>
      <c r="SWV8" s="878"/>
      <c r="SWW8" s="880"/>
      <c r="SWX8" s="878"/>
      <c r="SWY8" s="878"/>
      <c r="SWZ8" s="878"/>
      <c r="SXA8" s="880"/>
      <c r="SXB8" s="878"/>
      <c r="SXC8" s="878"/>
      <c r="SXD8" s="878"/>
      <c r="SXE8" s="880"/>
      <c r="SXF8" s="878"/>
      <c r="SXG8" s="878"/>
      <c r="SXH8" s="878"/>
      <c r="SXI8" s="880"/>
      <c r="SXJ8" s="878"/>
      <c r="SXK8" s="878"/>
      <c r="SXL8" s="878"/>
      <c r="SXM8" s="880"/>
      <c r="SXN8" s="878"/>
      <c r="SXO8" s="878"/>
      <c r="SXP8" s="878"/>
      <c r="SXQ8" s="880"/>
      <c r="SXR8" s="878"/>
      <c r="SXS8" s="878"/>
      <c r="SXT8" s="878"/>
      <c r="SXU8" s="880"/>
      <c r="SXV8" s="878"/>
      <c r="SXW8" s="878"/>
      <c r="SXX8" s="878"/>
      <c r="SXY8" s="880"/>
      <c r="SXZ8" s="878"/>
      <c r="SYA8" s="878"/>
      <c r="SYB8" s="878"/>
      <c r="SYC8" s="880"/>
      <c r="SYD8" s="878"/>
      <c r="SYE8" s="878"/>
      <c r="SYF8" s="878"/>
      <c r="SYG8" s="880"/>
      <c r="SYH8" s="878"/>
      <c r="SYI8" s="878"/>
      <c r="SYJ8" s="878"/>
      <c r="SYK8" s="880"/>
      <c r="SYL8" s="878"/>
      <c r="SYM8" s="878"/>
      <c r="SYN8" s="878"/>
      <c r="SYO8" s="880"/>
      <c r="SYP8" s="878"/>
      <c r="SYQ8" s="878"/>
      <c r="SYR8" s="878"/>
      <c r="SYS8" s="880"/>
      <c r="SYT8" s="878"/>
      <c r="SYU8" s="878"/>
      <c r="SYV8" s="878"/>
      <c r="SYW8" s="880"/>
      <c r="SYX8" s="878"/>
      <c r="SYY8" s="878"/>
      <c r="SYZ8" s="878"/>
      <c r="SZA8" s="880"/>
      <c r="SZB8" s="878"/>
      <c r="SZC8" s="878"/>
      <c r="SZD8" s="878"/>
      <c r="SZE8" s="880"/>
      <c r="SZF8" s="878"/>
      <c r="SZG8" s="878"/>
      <c r="SZH8" s="878"/>
      <c r="SZI8" s="880"/>
      <c r="SZJ8" s="878"/>
      <c r="SZK8" s="878"/>
      <c r="SZL8" s="878"/>
      <c r="SZM8" s="880"/>
      <c r="SZN8" s="878"/>
      <c r="SZO8" s="878"/>
      <c r="SZP8" s="878"/>
      <c r="SZQ8" s="880"/>
      <c r="SZR8" s="878"/>
      <c r="SZS8" s="878"/>
      <c r="SZT8" s="878"/>
      <c r="SZU8" s="880"/>
      <c r="SZV8" s="878"/>
      <c r="SZW8" s="878"/>
      <c r="SZX8" s="878"/>
      <c r="SZY8" s="880"/>
      <c r="SZZ8" s="878"/>
      <c r="TAA8" s="878"/>
      <c r="TAB8" s="878"/>
      <c r="TAC8" s="880"/>
      <c r="TAD8" s="878"/>
      <c r="TAE8" s="878"/>
      <c r="TAF8" s="878"/>
      <c r="TAG8" s="880"/>
      <c r="TAH8" s="878"/>
      <c r="TAI8" s="878"/>
      <c r="TAJ8" s="878"/>
      <c r="TAK8" s="880"/>
      <c r="TAL8" s="878"/>
      <c r="TAM8" s="878"/>
      <c r="TAN8" s="878"/>
      <c r="TAO8" s="880"/>
      <c r="TAP8" s="878"/>
      <c r="TAQ8" s="878"/>
      <c r="TAR8" s="878"/>
      <c r="TAS8" s="880"/>
      <c r="TAT8" s="878"/>
      <c r="TAU8" s="878"/>
      <c r="TAV8" s="878"/>
      <c r="TAW8" s="880"/>
      <c r="TAX8" s="878"/>
      <c r="TAY8" s="878"/>
      <c r="TAZ8" s="878"/>
      <c r="TBA8" s="880"/>
      <c r="TBB8" s="878"/>
      <c r="TBC8" s="878"/>
      <c r="TBD8" s="878"/>
      <c r="TBE8" s="880"/>
      <c r="TBF8" s="878"/>
      <c r="TBG8" s="878"/>
      <c r="TBH8" s="878"/>
      <c r="TBI8" s="880"/>
      <c r="TBJ8" s="878"/>
      <c r="TBK8" s="878"/>
      <c r="TBL8" s="878"/>
      <c r="TBM8" s="880"/>
      <c r="TBN8" s="878"/>
      <c r="TBO8" s="878"/>
      <c r="TBP8" s="878"/>
      <c r="TBQ8" s="880"/>
      <c r="TBR8" s="878"/>
      <c r="TBS8" s="878"/>
      <c r="TBT8" s="878"/>
      <c r="TBU8" s="880"/>
      <c r="TBV8" s="878"/>
      <c r="TBW8" s="878"/>
      <c r="TBX8" s="878"/>
      <c r="TBY8" s="880"/>
      <c r="TBZ8" s="878"/>
      <c r="TCA8" s="878"/>
      <c r="TCB8" s="878"/>
      <c r="TCC8" s="880"/>
      <c r="TCD8" s="878"/>
      <c r="TCE8" s="878"/>
      <c r="TCF8" s="878"/>
      <c r="TCG8" s="880"/>
      <c r="TCH8" s="878"/>
      <c r="TCI8" s="878"/>
      <c r="TCJ8" s="878"/>
      <c r="TCK8" s="880"/>
      <c r="TCL8" s="878"/>
      <c r="TCM8" s="878"/>
      <c r="TCN8" s="878"/>
      <c r="TCO8" s="880"/>
      <c r="TCP8" s="878"/>
      <c r="TCQ8" s="878"/>
      <c r="TCR8" s="878"/>
      <c r="TCS8" s="880"/>
      <c r="TCT8" s="878"/>
      <c r="TCU8" s="878"/>
      <c r="TCV8" s="878"/>
      <c r="TCW8" s="880"/>
      <c r="TCX8" s="878"/>
      <c r="TCY8" s="878"/>
      <c r="TCZ8" s="878"/>
      <c r="TDA8" s="880"/>
      <c r="TDB8" s="878"/>
      <c r="TDC8" s="878"/>
      <c r="TDD8" s="878"/>
      <c r="TDE8" s="880"/>
      <c r="TDF8" s="878"/>
      <c r="TDG8" s="878"/>
      <c r="TDH8" s="878"/>
      <c r="TDI8" s="880"/>
      <c r="TDJ8" s="878"/>
      <c r="TDK8" s="878"/>
      <c r="TDL8" s="878"/>
      <c r="TDM8" s="880"/>
      <c r="TDN8" s="878"/>
      <c r="TDO8" s="878"/>
      <c r="TDP8" s="878"/>
      <c r="TDQ8" s="880"/>
      <c r="TDR8" s="878"/>
      <c r="TDS8" s="878"/>
      <c r="TDT8" s="878"/>
      <c r="TDU8" s="880"/>
      <c r="TDV8" s="878"/>
      <c r="TDW8" s="878"/>
      <c r="TDX8" s="878"/>
      <c r="TDY8" s="880"/>
      <c r="TDZ8" s="878"/>
      <c r="TEA8" s="878"/>
      <c r="TEB8" s="878"/>
      <c r="TEC8" s="880"/>
      <c r="TED8" s="878"/>
      <c r="TEE8" s="878"/>
      <c r="TEF8" s="878"/>
      <c r="TEG8" s="880"/>
      <c r="TEH8" s="878"/>
      <c r="TEI8" s="878"/>
      <c r="TEJ8" s="878"/>
      <c r="TEK8" s="880"/>
      <c r="TEL8" s="878"/>
      <c r="TEM8" s="878"/>
      <c r="TEN8" s="878"/>
      <c r="TEO8" s="880"/>
      <c r="TEP8" s="878"/>
      <c r="TEQ8" s="878"/>
      <c r="TER8" s="878"/>
      <c r="TES8" s="880"/>
      <c r="TET8" s="878"/>
      <c r="TEU8" s="878"/>
      <c r="TEV8" s="878"/>
      <c r="TEW8" s="880"/>
      <c r="TEX8" s="878"/>
      <c r="TEY8" s="878"/>
      <c r="TEZ8" s="878"/>
      <c r="TFA8" s="880"/>
      <c r="TFB8" s="878"/>
      <c r="TFC8" s="878"/>
      <c r="TFD8" s="878"/>
      <c r="TFE8" s="880"/>
      <c r="TFF8" s="878"/>
      <c r="TFG8" s="878"/>
      <c r="TFH8" s="878"/>
      <c r="TFI8" s="880"/>
      <c r="TFJ8" s="878"/>
      <c r="TFK8" s="878"/>
      <c r="TFL8" s="878"/>
      <c r="TFM8" s="880"/>
      <c r="TFN8" s="878"/>
      <c r="TFO8" s="878"/>
      <c r="TFP8" s="878"/>
      <c r="TFQ8" s="880"/>
      <c r="TFR8" s="878"/>
      <c r="TFS8" s="878"/>
      <c r="TFT8" s="878"/>
      <c r="TFU8" s="880"/>
      <c r="TFV8" s="878"/>
      <c r="TFW8" s="878"/>
      <c r="TFX8" s="878"/>
      <c r="TFY8" s="880"/>
      <c r="TFZ8" s="878"/>
      <c r="TGA8" s="878"/>
      <c r="TGB8" s="878"/>
      <c r="TGC8" s="880"/>
      <c r="TGD8" s="878"/>
      <c r="TGE8" s="878"/>
      <c r="TGF8" s="878"/>
      <c r="TGG8" s="880"/>
      <c r="TGH8" s="878"/>
      <c r="TGI8" s="878"/>
      <c r="TGJ8" s="878"/>
      <c r="TGK8" s="880"/>
      <c r="TGL8" s="878"/>
      <c r="TGM8" s="878"/>
      <c r="TGN8" s="878"/>
      <c r="TGO8" s="880"/>
      <c r="TGP8" s="878"/>
      <c r="TGQ8" s="878"/>
      <c r="TGR8" s="878"/>
      <c r="TGS8" s="880"/>
      <c r="TGT8" s="878"/>
      <c r="TGU8" s="878"/>
      <c r="TGV8" s="878"/>
      <c r="TGW8" s="880"/>
      <c r="TGX8" s="878"/>
      <c r="TGY8" s="878"/>
      <c r="TGZ8" s="878"/>
      <c r="THA8" s="880"/>
      <c r="THB8" s="878"/>
      <c r="THC8" s="878"/>
      <c r="THD8" s="878"/>
      <c r="THE8" s="880"/>
      <c r="THF8" s="878"/>
      <c r="THG8" s="878"/>
      <c r="THH8" s="878"/>
      <c r="THI8" s="880"/>
      <c r="THJ8" s="878"/>
      <c r="THK8" s="878"/>
      <c r="THL8" s="878"/>
      <c r="THM8" s="880"/>
      <c r="THN8" s="878"/>
      <c r="THO8" s="878"/>
      <c r="THP8" s="878"/>
      <c r="THQ8" s="880"/>
      <c r="THR8" s="878"/>
      <c r="THS8" s="878"/>
      <c r="THT8" s="878"/>
      <c r="THU8" s="880"/>
      <c r="THV8" s="878"/>
      <c r="THW8" s="878"/>
      <c r="THX8" s="878"/>
      <c r="THY8" s="880"/>
      <c r="THZ8" s="878"/>
      <c r="TIA8" s="878"/>
      <c r="TIB8" s="878"/>
      <c r="TIC8" s="880"/>
      <c r="TID8" s="878"/>
      <c r="TIE8" s="878"/>
      <c r="TIF8" s="878"/>
      <c r="TIG8" s="880"/>
      <c r="TIH8" s="878"/>
      <c r="TII8" s="878"/>
      <c r="TIJ8" s="878"/>
      <c r="TIK8" s="880"/>
      <c r="TIL8" s="878"/>
      <c r="TIM8" s="878"/>
      <c r="TIN8" s="878"/>
      <c r="TIO8" s="880"/>
      <c r="TIP8" s="878"/>
      <c r="TIQ8" s="878"/>
      <c r="TIR8" s="878"/>
      <c r="TIS8" s="880"/>
      <c r="TIT8" s="878"/>
      <c r="TIU8" s="878"/>
      <c r="TIV8" s="878"/>
      <c r="TIW8" s="880"/>
      <c r="TIX8" s="878"/>
      <c r="TIY8" s="878"/>
      <c r="TIZ8" s="878"/>
      <c r="TJA8" s="880"/>
      <c r="TJB8" s="878"/>
      <c r="TJC8" s="878"/>
      <c r="TJD8" s="878"/>
      <c r="TJE8" s="880"/>
      <c r="TJF8" s="878"/>
      <c r="TJG8" s="878"/>
      <c r="TJH8" s="878"/>
      <c r="TJI8" s="880"/>
      <c r="TJJ8" s="878"/>
      <c r="TJK8" s="878"/>
      <c r="TJL8" s="878"/>
      <c r="TJM8" s="880"/>
      <c r="TJN8" s="878"/>
      <c r="TJO8" s="878"/>
      <c r="TJP8" s="878"/>
      <c r="TJQ8" s="880"/>
      <c r="TJR8" s="878"/>
      <c r="TJS8" s="878"/>
      <c r="TJT8" s="878"/>
      <c r="TJU8" s="880"/>
      <c r="TJV8" s="878"/>
      <c r="TJW8" s="878"/>
      <c r="TJX8" s="878"/>
      <c r="TJY8" s="880"/>
      <c r="TJZ8" s="878"/>
      <c r="TKA8" s="878"/>
      <c r="TKB8" s="878"/>
      <c r="TKC8" s="880"/>
      <c r="TKD8" s="878"/>
      <c r="TKE8" s="878"/>
      <c r="TKF8" s="878"/>
      <c r="TKG8" s="880"/>
      <c r="TKH8" s="878"/>
      <c r="TKI8" s="878"/>
      <c r="TKJ8" s="878"/>
      <c r="TKK8" s="880"/>
      <c r="TKL8" s="878"/>
      <c r="TKM8" s="878"/>
      <c r="TKN8" s="878"/>
      <c r="TKO8" s="880"/>
      <c r="TKP8" s="878"/>
      <c r="TKQ8" s="878"/>
      <c r="TKR8" s="878"/>
      <c r="TKS8" s="880"/>
      <c r="TKT8" s="878"/>
      <c r="TKU8" s="878"/>
      <c r="TKV8" s="878"/>
      <c r="TKW8" s="880"/>
      <c r="TKX8" s="878"/>
      <c r="TKY8" s="878"/>
      <c r="TKZ8" s="878"/>
      <c r="TLA8" s="880"/>
      <c r="TLB8" s="878"/>
      <c r="TLC8" s="878"/>
      <c r="TLD8" s="878"/>
      <c r="TLE8" s="880"/>
      <c r="TLF8" s="878"/>
      <c r="TLG8" s="878"/>
      <c r="TLH8" s="878"/>
      <c r="TLI8" s="880"/>
      <c r="TLJ8" s="878"/>
      <c r="TLK8" s="878"/>
      <c r="TLL8" s="878"/>
      <c r="TLM8" s="880"/>
      <c r="TLN8" s="878"/>
      <c r="TLO8" s="878"/>
      <c r="TLP8" s="878"/>
      <c r="TLQ8" s="880"/>
      <c r="TLR8" s="878"/>
      <c r="TLS8" s="878"/>
      <c r="TLT8" s="878"/>
      <c r="TLU8" s="880"/>
      <c r="TLV8" s="878"/>
      <c r="TLW8" s="878"/>
      <c r="TLX8" s="878"/>
      <c r="TLY8" s="880"/>
      <c r="TLZ8" s="878"/>
      <c r="TMA8" s="878"/>
      <c r="TMB8" s="878"/>
      <c r="TMC8" s="880"/>
      <c r="TMD8" s="878"/>
      <c r="TME8" s="878"/>
      <c r="TMF8" s="878"/>
      <c r="TMG8" s="880"/>
      <c r="TMH8" s="878"/>
      <c r="TMI8" s="878"/>
      <c r="TMJ8" s="878"/>
      <c r="TMK8" s="880"/>
      <c r="TML8" s="878"/>
      <c r="TMM8" s="878"/>
      <c r="TMN8" s="878"/>
      <c r="TMO8" s="880"/>
      <c r="TMP8" s="878"/>
      <c r="TMQ8" s="878"/>
      <c r="TMR8" s="878"/>
      <c r="TMS8" s="880"/>
      <c r="TMT8" s="878"/>
      <c r="TMU8" s="878"/>
      <c r="TMV8" s="878"/>
      <c r="TMW8" s="880"/>
      <c r="TMX8" s="878"/>
      <c r="TMY8" s="878"/>
      <c r="TMZ8" s="878"/>
      <c r="TNA8" s="880"/>
      <c r="TNB8" s="878"/>
      <c r="TNC8" s="878"/>
      <c r="TND8" s="878"/>
      <c r="TNE8" s="880"/>
      <c r="TNF8" s="878"/>
      <c r="TNG8" s="878"/>
      <c r="TNH8" s="878"/>
      <c r="TNI8" s="880"/>
      <c r="TNJ8" s="878"/>
      <c r="TNK8" s="878"/>
      <c r="TNL8" s="878"/>
      <c r="TNM8" s="880"/>
      <c r="TNN8" s="878"/>
      <c r="TNO8" s="878"/>
      <c r="TNP8" s="878"/>
      <c r="TNQ8" s="880"/>
      <c r="TNR8" s="878"/>
      <c r="TNS8" s="878"/>
      <c r="TNT8" s="878"/>
      <c r="TNU8" s="880"/>
      <c r="TNV8" s="878"/>
      <c r="TNW8" s="878"/>
      <c r="TNX8" s="878"/>
      <c r="TNY8" s="880"/>
      <c r="TNZ8" s="878"/>
      <c r="TOA8" s="878"/>
      <c r="TOB8" s="878"/>
      <c r="TOC8" s="880"/>
      <c r="TOD8" s="878"/>
      <c r="TOE8" s="878"/>
      <c r="TOF8" s="878"/>
      <c r="TOG8" s="880"/>
      <c r="TOH8" s="878"/>
      <c r="TOI8" s="878"/>
      <c r="TOJ8" s="878"/>
      <c r="TOK8" s="880"/>
      <c r="TOL8" s="878"/>
      <c r="TOM8" s="878"/>
      <c r="TON8" s="878"/>
      <c r="TOO8" s="880"/>
      <c r="TOP8" s="878"/>
      <c r="TOQ8" s="878"/>
      <c r="TOR8" s="878"/>
      <c r="TOS8" s="880"/>
      <c r="TOT8" s="878"/>
      <c r="TOU8" s="878"/>
      <c r="TOV8" s="878"/>
      <c r="TOW8" s="880"/>
      <c r="TOX8" s="878"/>
      <c r="TOY8" s="878"/>
      <c r="TOZ8" s="878"/>
      <c r="TPA8" s="880"/>
      <c r="TPB8" s="878"/>
      <c r="TPC8" s="878"/>
      <c r="TPD8" s="878"/>
      <c r="TPE8" s="880"/>
      <c r="TPF8" s="878"/>
      <c r="TPG8" s="878"/>
      <c r="TPH8" s="878"/>
      <c r="TPI8" s="880"/>
      <c r="TPJ8" s="878"/>
      <c r="TPK8" s="878"/>
      <c r="TPL8" s="878"/>
      <c r="TPM8" s="880"/>
      <c r="TPN8" s="878"/>
      <c r="TPO8" s="878"/>
      <c r="TPP8" s="878"/>
      <c r="TPQ8" s="880"/>
      <c r="TPR8" s="878"/>
      <c r="TPS8" s="878"/>
      <c r="TPT8" s="878"/>
      <c r="TPU8" s="880"/>
      <c r="TPV8" s="878"/>
      <c r="TPW8" s="878"/>
      <c r="TPX8" s="878"/>
      <c r="TPY8" s="880"/>
      <c r="TPZ8" s="878"/>
      <c r="TQA8" s="878"/>
      <c r="TQB8" s="878"/>
      <c r="TQC8" s="880"/>
      <c r="TQD8" s="878"/>
      <c r="TQE8" s="878"/>
      <c r="TQF8" s="878"/>
      <c r="TQG8" s="880"/>
      <c r="TQH8" s="878"/>
      <c r="TQI8" s="878"/>
      <c r="TQJ8" s="878"/>
      <c r="TQK8" s="880"/>
      <c r="TQL8" s="878"/>
      <c r="TQM8" s="878"/>
      <c r="TQN8" s="878"/>
      <c r="TQO8" s="880"/>
      <c r="TQP8" s="878"/>
      <c r="TQQ8" s="878"/>
      <c r="TQR8" s="878"/>
      <c r="TQS8" s="880"/>
      <c r="TQT8" s="878"/>
      <c r="TQU8" s="878"/>
      <c r="TQV8" s="878"/>
      <c r="TQW8" s="880"/>
      <c r="TQX8" s="878"/>
      <c r="TQY8" s="878"/>
      <c r="TQZ8" s="878"/>
      <c r="TRA8" s="880"/>
      <c r="TRB8" s="878"/>
      <c r="TRC8" s="878"/>
      <c r="TRD8" s="878"/>
      <c r="TRE8" s="880"/>
      <c r="TRF8" s="878"/>
      <c r="TRG8" s="878"/>
      <c r="TRH8" s="878"/>
      <c r="TRI8" s="880"/>
      <c r="TRJ8" s="878"/>
      <c r="TRK8" s="878"/>
      <c r="TRL8" s="878"/>
      <c r="TRM8" s="880"/>
      <c r="TRN8" s="878"/>
      <c r="TRO8" s="878"/>
      <c r="TRP8" s="878"/>
      <c r="TRQ8" s="880"/>
      <c r="TRR8" s="878"/>
      <c r="TRS8" s="878"/>
      <c r="TRT8" s="878"/>
      <c r="TRU8" s="880"/>
      <c r="TRV8" s="878"/>
      <c r="TRW8" s="878"/>
      <c r="TRX8" s="878"/>
      <c r="TRY8" s="880"/>
      <c r="TRZ8" s="878"/>
      <c r="TSA8" s="878"/>
      <c r="TSB8" s="878"/>
      <c r="TSC8" s="880"/>
      <c r="TSD8" s="878"/>
      <c r="TSE8" s="878"/>
      <c r="TSF8" s="878"/>
      <c r="TSG8" s="880"/>
      <c r="TSH8" s="878"/>
      <c r="TSI8" s="878"/>
      <c r="TSJ8" s="878"/>
      <c r="TSK8" s="880"/>
      <c r="TSL8" s="878"/>
      <c r="TSM8" s="878"/>
      <c r="TSN8" s="878"/>
      <c r="TSO8" s="880"/>
      <c r="TSP8" s="878"/>
      <c r="TSQ8" s="878"/>
      <c r="TSR8" s="878"/>
      <c r="TSS8" s="880"/>
      <c r="TST8" s="878"/>
      <c r="TSU8" s="878"/>
      <c r="TSV8" s="878"/>
      <c r="TSW8" s="880"/>
      <c r="TSX8" s="878"/>
      <c r="TSY8" s="878"/>
      <c r="TSZ8" s="878"/>
      <c r="TTA8" s="880"/>
      <c r="TTB8" s="878"/>
      <c r="TTC8" s="878"/>
      <c r="TTD8" s="878"/>
      <c r="TTE8" s="880"/>
      <c r="TTF8" s="878"/>
      <c r="TTG8" s="878"/>
      <c r="TTH8" s="878"/>
      <c r="TTI8" s="880"/>
      <c r="TTJ8" s="878"/>
      <c r="TTK8" s="878"/>
      <c r="TTL8" s="878"/>
      <c r="TTM8" s="880"/>
      <c r="TTN8" s="878"/>
      <c r="TTO8" s="878"/>
      <c r="TTP8" s="878"/>
      <c r="TTQ8" s="880"/>
      <c r="TTR8" s="878"/>
      <c r="TTS8" s="878"/>
      <c r="TTT8" s="878"/>
      <c r="TTU8" s="880"/>
      <c r="TTV8" s="878"/>
      <c r="TTW8" s="878"/>
      <c r="TTX8" s="878"/>
      <c r="TTY8" s="880"/>
      <c r="TTZ8" s="878"/>
      <c r="TUA8" s="878"/>
      <c r="TUB8" s="878"/>
      <c r="TUC8" s="880"/>
      <c r="TUD8" s="878"/>
      <c r="TUE8" s="878"/>
      <c r="TUF8" s="878"/>
      <c r="TUG8" s="880"/>
      <c r="TUH8" s="878"/>
      <c r="TUI8" s="878"/>
      <c r="TUJ8" s="878"/>
      <c r="TUK8" s="880"/>
      <c r="TUL8" s="878"/>
      <c r="TUM8" s="878"/>
      <c r="TUN8" s="878"/>
      <c r="TUO8" s="880"/>
      <c r="TUP8" s="878"/>
      <c r="TUQ8" s="878"/>
      <c r="TUR8" s="878"/>
      <c r="TUS8" s="880"/>
      <c r="TUT8" s="878"/>
      <c r="TUU8" s="878"/>
      <c r="TUV8" s="878"/>
      <c r="TUW8" s="880"/>
      <c r="TUX8" s="878"/>
      <c r="TUY8" s="878"/>
      <c r="TUZ8" s="878"/>
      <c r="TVA8" s="880"/>
      <c r="TVB8" s="878"/>
      <c r="TVC8" s="878"/>
      <c r="TVD8" s="878"/>
      <c r="TVE8" s="880"/>
      <c r="TVF8" s="878"/>
      <c r="TVG8" s="878"/>
      <c r="TVH8" s="878"/>
      <c r="TVI8" s="880"/>
      <c r="TVJ8" s="878"/>
      <c r="TVK8" s="878"/>
      <c r="TVL8" s="878"/>
      <c r="TVM8" s="880"/>
      <c r="TVN8" s="878"/>
      <c r="TVO8" s="878"/>
      <c r="TVP8" s="878"/>
      <c r="TVQ8" s="880"/>
      <c r="TVR8" s="878"/>
      <c r="TVS8" s="878"/>
      <c r="TVT8" s="878"/>
      <c r="TVU8" s="880"/>
      <c r="TVV8" s="878"/>
      <c r="TVW8" s="878"/>
      <c r="TVX8" s="878"/>
      <c r="TVY8" s="880"/>
      <c r="TVZ8" s="878"/>
      <c r="TWA8" s="878"/>
      <c r="TWB8" s="878"/>
      <c r="TWC8" s="880"/>
      <c r="TWD8" s="878"/>
      <c r="TWE8" s="878"/>
      <c r="TWF8" s="878"/>
      <c r="TWG8" s="880"/>
      <c r="TWH8" s="878"/>
      <c r="TWI8" s="878"/>
      <c r="TWJ8" s="878"/>
      <c r="TWK8" s="880"/>
      <c r="TWL8" s="878"/>
      <c r="TWM8" s="878"/>
      <c r="TWN8" s="878"/>
      <c r="TWO8" s="880"/>
      <c r="TWP8" s="878"/>
      <c r="TWQ8" s="878"/>
      <c r="TWR8" s="878"/>
      <c r="TWS8" s="880"/>
      <c r="TWT8" s="878"/>
      <c r="TWU8" s="878"/>
      <c r="TWV8" s="878"/>
      <c r="TWW8" s="880"/>
      <c r="TWX8" s="878"/>
      <c r="TWY8" s="878"/>
      <c r="TWZ8" s="878"/>
      <c r="TXA8" s="880"/>
      <c r="TXB8" s="878"/>
      <c r="TXC8" s="878"/>
      <c r="TXD8" s="878"/>
      <c r="TXE8" s="880"/>
      <c r="TXF8" s="878"/>
      <c r="TXG8" s="878"/>
      <c r="TXH8" s="878"/>
      <c r="TXI8" s="880"/>
      <c r="TXJ8" s="878"/>
      <c r="TXK8" s="878"/>
      <c r="TXL8" s="878"/>
      <c r="TXM8" s="880"/>
      <c r="TXN8" s="878"/>
      <c r="TXO8" s="878"/>
      <c r="TXP8" s="878"/>
      <c r="TXQ8" s="880"/>
      <c r="TXR8" s="878"/>
      <c r="TXS8" s="878"/>
      <c r="TXT8" s="878"/>
      <c r="TXU8" s="880"/>
      <c r="TXV8" s="878"/>
      <c r="TXW8" s="878"/>
      <c r="TXX8" s="878"/>
      <c r="TXY8" s="880"/>
      <c r="TXZ8" s="878"/>
      <c r="TYA8" s="878"/>
      <c r="TYB8" s="878"/>
      <c r="TYC8" s="880"/>
      <c r="TYD8" s="878"/>
      <c r="TYE8" s="878"/>
      <c r="TYF8" s="878"/>
      <c r="TYG8" s="880"/>
      <c r="TYH8" s="878"/>
      <c r="TYI8" s="878"/>
      <c r="TYJ8" s="878"/>
      <c r="TYK8" s="880"/>
      <c r="TYL8" s="878"/>
      <c r="TYM8" s="878"/>
      <c r="TYN8" s="878"/>
      <c r="TYO8" s="880"/>
      <c r="TYP8" s="878"/>
      <c r="TYQ8" s="878"/>
      <c r="TYR8" s="878"/>
      <c r="TYS8" s="880"/>
      <c r="TYT8" s="878"/>
      <c r="TYU8" s="878"/>
      <c r="TYV8" s="878"/>
      <c r="TYW8" s="880"/>
      <c r="TYX8" s="878"/>
      <c r="TYY8" s="878"/>
      <c r="TYZ8" s="878"/>
      <c r="TZA8" s="880"/>
      <c r="TZB8" s="878"/>
      <c r="TZC8" s="878"/>
      <c r="TZD8" s="878"/>
      <c r="TZE8" s="880"/>
      <c r="TZF8" s="878"/>
      <c r="TZG8" s="878"/>
      <c r="TZH8" s="878"/>
      <c r="TZI8" s="880"/>
      <c r="TZJ8" s="878"/>
      <c r="TZK8" s="878"/>
      <c r="TZL8" s="878"/>
      <c r="TZM8" s="880"/>
      <c r="TZN8" s="878"/>
      <c r="TZO8" s="878"/>
      <c r="TZP8" s="878"/>
      <c r="TZQ8" s="880"/>
      <c r="TZR8" s="878"/>
      <c r="TZS8" s="878"/>
      <c r="TZT8" s="878"/>
      <c r="TZU8" s="880"/>
      <c r="TZV8" s="878"/>
      <c r="TZW8" s="878"/>
      <c r="TZX8" s="878"/>
      <c r="TZY8" s="880"/>
      <c r="TZZ8" s="878"/>
      <c r="UAA8" s="878"/>
      <c r="UAB8" s="878"/>
      <c r="UAC8" s="880"/>
      <c r="UAD8" s="878"/>
      <c r="UAE8" s="878"/>
      <c r="UAF8" s="878"/>
      <c r="UAG8" s="880"/>
      <c r="UAH8" s="878"/>
      <c r="UAI8" s="878"/>
      <c r="UAJ8" s="878"/>
      <c r="UAK8" s="880"/>
      <c r="UAL8" s="878"/>
      <c r="UAM8" s="878"/>
      <c r="UAN8" s="878"/>
      <c r="UAO8" s="880"/>
      <c r="UAP8" s="878"/>
      <c r="UAQ8" s="878"/>
      <c r="UAR8" s="878"/>
      <c r="UAS8" s="880"/>
      <c r="UAT8" s="878"/>
      <c r="UAU8" s="878"/>
      <c r="UAV8" s="878"/>
      <c r="UAW8" s="880"/>
      <c r="UAX8" s="878"/>
      <c r="UAY8" s="878"/>
      <c r="UAZ8" s="878"/>
      <c r="UBA8" s="880"/>
      <c r="UBB8" s="878"/>
      <c r="UBC8" s="878"/>
      <c r="UBD8" s="878"/>
      <c r="UBE8" s="880"/>
      <c r="UBF8" s="878"/>
      <c r="UBG8" s="878"/>
      <c r="UBH8" s="878"/>
      <c r="UBI8" s="880"/>
      <c r="UBJ8" s="878"/>
      <c r="UBK8" s="878"/>
      <c r="UBL8" s="878"/>
      <c r="UBM8" s="880"/>
      <c r="UBN8" s="878"/>
      <c r="UBO8" s="878"/>
      <c r="UBP8" s="878"/>
      <c r="UBQ8" s="880"/>
      <c r="UBR8" s="878"/>
      <c r="UBS8" s="878"/>
      <c r="UBT8" s="878"/>
      <c r="UBU8" s="880"/>
      <c r="UBV8" s="878"/>
      <c r="UBW8" s="878"/>
      <c r="UBX8" s="878"/>
      <c r="UBY8" s="880"/>
      <c r="UBZ8" s="878"/>
      <c r="UCA8" s="878"/>
      <c r="UCB8" s="878"/>
      <c r="UCC8" s="880"/>
      <c r="UCD8" s="878"/>
      <c r="UCE8" s="878"/>
      <c r="UCF8" s="878"/>
      <c r="UCG8" s="880"/>
      <c r="UCH8" s="878"/>
      <c r="UCI8" s="878"/>
      <c r="UCJ8" s="878"/>
      <c r="UCK8" s="880"/>
      <c r="UCL8" s="878"/>
      <c r="UCM8" s="878"/>
      <c r="UCN8" s="878"/>
      <c r="UCO8" s="880"/>
      <c r="UCP8" s="878"/>
      <c r="UCQ8" s="878"/>
      <c r="UCR8" s="878"/>
      <c r="UCS8" s="880"/>
      <c r="UCT8" s="878"/>
      <c r="UCU8" s="878"/>
      <c r="UCV8" s="878"/>
      <c r="UCW8" s="880"/>
      <c r="UCX8" s="878"/>
      <c r="UCY8" s="878"/>
      <c r="UCZ8" s="878"/>
      <c r="UDA8" s="880"/>
      <c r="UDB8" s="878"/>
      <c r="UDC8" s="878"/>
      <c r="UDD8" s="878"/>
      <c r="UDE8" s="880"/>
      <c r="UDF8" s="878"/>
      <c r="UDG8" s="878"/>
      <c r="UDH8" s="878"/>
      <c r="UDI8" s="880"/>
      <c r="UDJ8" s="878"/>
      <c r="UDK8" s="878"/>
      <c r="UDL8" s="878"/>
      <c r="UDM8" s="880"/>
      <c r="UDN8" s="878"/>
      <c r="UDO8" s="878"/>
      <c r="UDP8" s="878"/>
      <c r="UDQ8" s="880"/>
      <c r="UDR8" s="878"/>
      <c r="UDS8" s="878"/>
      <c r="UDT8" s="878"/>
      <c r="UDU8" s="880"/>
      <c r="UDV8" s="878"/>
      <c r="UDW8" s="878"/>
      <c r="UDX8" s="878"/>
      <c r="UDY8" s="880"/>
      <c r="UDZ8" s="878"/>
      <c r="UEA8" s="878"/>
      <c r="UEB8" s="878"/>
      <c r="UEC8" s="880"/>
      <c r="UED8" s="878"/>
      <c r="UEE8" s="878"/>
      <c r="UEF8" s="878"/>
      <c r="UEG8" s="880"/>
      <c r="UEH8" s="878"/>
      <c r="UEI8" s="878"/>
      <c r="UEJ8" s="878"/>
      <c r="UEK8" s="880"/>
      <c r="UEL8" s="878"/>
      <c r="UEM8" s="878"/>
      <c r="UEN8" s="878"/>
      <c r="UEO8" s="880"/>
      <c r="UEP8" s="878"/>
      <c r="UEQ8" s="878"/>
      <c r="UER8" s="878"/>
      <c r="UES8" s="880"/>
      <c r="UET8" s="878"/>
      <c r="UEU8" s="878"/>
      <c r="UEV8" s="878"/>
      <c r="UEW8" s="880"/>
      <c r="UEX8" s="878"/>
      <c r="UEY8" s="878"/>
      <c r="UEZ8" s="878"/>
      <c r="UFA8" s="880"/>
      <c r="UFB8" s="878"/>
      <c r="UFC8" s="878"/>
      <c r="UFD8" s="878"/>
      <c r="UFE8" s="880"/>
      <c r="UFF8" s="878"/>
      <c r="UFG8" s="878"/>
      <c r="UFH8" s="878"/>
      <c r="UFI8" s="880"/>
      <c r="UFJ8" s="878"/>
      <c r="UFK8" s="878"/>
      <c r="UFL8" s="878"/>
      <c r="UFM8" s="880"/>
      <c r="UFN8" s="878"/>
      <c r="UFO8" s="878"/>
      <c r="UFP8" s="878"/>
      <c r="UFQ8" s="880"/>
      <c r="UFR8" s="878"/>
      <c r="UFS8" s="878"/>
      <c r="UFT8" s="878"/>
      <c r="UFU8" s="880"/>
      <c r="UFV8" s="878"/>
      <c r="UFW8" s="878"/>
      <c r="UFX8" s="878"/>
      <c r="UFY8" s="880"/>
      <c r="UFZ8" s="878"/>
      <c r="UGA8" s="878"/>
      <c r="UGB8" s="878"/>
      <c r="UGC8" s="880"/>
      <c r="UGD8" s="878"/>
      <c r="UGE8" s="878"/>
      <c r="UGF8" s="878"/>
      <c r="UGG8" s="880"/>
      <c r="UGH8" s="878"/>
      <c r="UGI8" s="878"/>
      <c r="UGJ8" s="878"/>
      <c r="UGK8" s="880"/>
      <c r="UGL8" s="878"/>
      <c r="UGM8" s="878"/>
      <c r="UGN8" s="878"/>
      <c r="UGO8" s="880"/>
      <c r="UGP8" s="878"/>
      <c r="UGQ8" s="878"/>
      <c r="UGR8" s="878"/>
      <c r="UGS8" s="880"/>
      <c r="UGT8" s="878"/>
      <c r="UGU8" s="878"/>
      <c r="UGV8" s="878"/>
      <c r="UGW8" s="880"/>
      <c r="UGX8" s="878"/>
      <c r="UGY8" s="878"/>
      <c r="UGZ8" s="878"/>
      <c r="UHA8" s="880"/>
      <c r="UHB8" s="878"/>
      <c r="UHC8" s="878"/>
      <c r="UHD8" s="878"/>
      <c r="UHE8" s="880"/>
      <c r="UHF8" s="878"/>
      <c r="UHG8" s="878"/>
      <c r="UHH8" s="878"/>
      <c r="UHI8" s="880"/>
      <c r="UHJ8" s="878"/>
      <c r="UHK8" s="878"/>
      <c r="UHL8" s="878"/>
      <c r="UHM8" s="880"/>
      <c r="UHN8" s="878"/>
      <c r="UHO8" s="878"/>
      <c r="UHP8" s="878"/>
      <c r="UHQ8" s="880"/>
      <c r="UHR8" s="878"/>
      <c r="UHS8" s="878"/>
      <c r="UHT8" s="878"/>
      <c r="UHU8" s="880"/>
      <c r="UHV8" s="878"/>
      <c r="UHW8" s="878"/>
      <c r="UHX8" s="878"/>
      <c r="UHY8" s="880"/>
      <c r="UHZ8" s="878"/>
      <c r="UIA8" s="878"/>
      <c r="UIB8" s="878"/>
      <c r="UIC8" s="880"/>
      <c r="UID8" s="878"/>
      <c r="UIE8" s="878"/>
      <c r="UIF8" s="878"/>
      <c r="UIG8" s="880"/>
      <c r="UIH8" s="878"/>
      <c r="UII8" s="878"/>
      <c r="UIJ8" s="878"/>
      <c r="UIK8" s="880"/>
      <c r="UIL8" s="878"/>
      <c r="UIM8" s="878"/>
      <c r="UIN8" s="878"/>
      <c r="UIO8" s="880"/>
      <c r="UIP8" s="878"/>
      <c r="UIQ8" s="878"/>
      <c r="UIR8" s="878"/>
      <c r="UIS8" s="880"/>
      <c r="UIT8" s="878"/>
      <c r="UIU8" s="878"/>
      <c r="UIV8" s="878"/>
      <c r="UIW8" s="880"/>
      <c r="UIX8" s="878"/>
      <c r="UIY8" s="878"/>
      <c r="UIZ8" s="878"/>
      <c r="UJA8" s="880"/>
      <c r="UJB8" s="878"/>
      <c r="UJC8" s="878"/>
      <c r="UJD8" s="878"/>
      <c r="UJE8" s="880"/>
      <c r="UJF8" s="878"/>
      <c r="UJG8" s="878"/>
      <c r="UJH8" s="878"/>
      <c r="UJI8" s="880"/>
      <c r="UJJ8" s="878"/>
      <c r="UJK8" s="878"/>
      <c r="UJL8" s="878"/>
      <c r="UJM8" s="880"/>
      <c r="UJN8" s="878"/>
      <c r="UJO8" s="878"/>
      <c r="UJP8" s="878"/>
      <c r="UJQ8" s="880"/>
      <c r="UJR8" s="878"/>
      <c r="UJS8" s="878"/>
      <c r="UJT8" s="878"/>
      <c r="UJU8" s="880"/>
      <c r="UJV8" s="878"/>
      <c r="UJW8" s="878"/>
      <c r="UJX8" s="878"/>
      <c r="UJY8" s="880"/>
      <c r="UJZ8" s="878"/>
      <c r="UKA8" s="878"/>
      <c r="UKB8" s="878"/>
      <c r="UKC8" s="880"/>
      <c r="UKD8" s="878"/>
      <c r="UKE8" s="878"/>
      <c r="UKF8" s="878"/>
      <c r="UKG8" s="880"/>
      <c r="UKH8" s="878"/>
      <c r="UKI8" s="878"/>
      <c r="UKJ8" s="878"/>
      <c r="UKK8" s="880"/>
      <c r="UKL8" s="878"/>
      <c r="UKM8" s="878"/>
      <c r="UKN8" s="878"/>
      <c r="UKO8" s="880"/>
      <c r="UKP8" s="878"/>
      <c r="UKQ8" s="878"/>
      <c r="UKR8" s="878"/>
      <c r="UKS8" s="880"/>
      <c r="UKT8" s="878"/>
      <c r="UKU8" s="878"/>
      <c r="UKV8" s="878"/>
      <c r="UKW8" s="880"/>
      <c r="UKX8" s="878"/>
      <c r="UKY8" s="878"/>
      <c r="UKZ8" s="878"/>
      <c r="ULA8" s="880"/>
      <c r="ULB8" s="878"/>
      <c r="ULC8" s="878"/>
      <c r="ULD8" s="878"/>
      <c r="ULE8" s="880"/>
      <c r="ULF8" s="878"/>
      <c r="ULG8" s="878"/>
      <c r="ULH8" s="878"/>
      <c r="ULI8" s="880"/>
      <c r="ULJ8" s="878"/>
      <c r="ULK8" s="878"/>
      <c r="ULL8" s="878"/>
      <c r="ULM8" s="880"/>
      <c r="ULN8" s="878"/>
      <c r="ULO8" s="878"/>
      <c r="ULP8" s="878"/>
      <c r="ULQ8" s="880"/>
      <c r="ULR8" s="878"/>
      <c r="ULS8" s="878"/>
      <c r="ULT8" s="878"/>
      <c r="ULU8" s="880"/>
      <c r="ULV8" s="878"/>
      <c r="ULW8" s="878"/>
      <c r="ULX8" s="878"/>
      <c r="ULY8" s="880"/>
      <c r="ULZ8" s="878"/>
      <c r="UMA8" s="878"/>
      <c r="UMB8" s="878"/>
      <c r="UMC8" s="880"/>
      <c r="UMD8" s="878"/>
      <c r="UME8" s="878"/>
      <c r="UMF8" s="878"/>
      <c r="UMG8" s="880"/>
      <c r="UMH8" s="878"/>
      <c r="UMI8" s="878"/>
      <c r="UMJ8" s="878"/>
      <c r="UMK8" s="880"/>
      <c r="UML8" s="878"/>
      <c r="UMM8" s="878"/>
      <c r="UMN8" s="878"/>
      <c r="UMO8" s="880"/>
      <c r="UMP8" s="878"/>
      <c r="UMQ8" s="878"/>
      <c r="UMR8" s="878"/>
      <c r="UMS8" s="880"/>
      <c r="UMT8" s="878"/>
      <c r="UMU8" s="878"/>
      <c r="UMV8" s="878"/>
      <c r="UMW8" s="880"/>
      <c r="UMX8" s="878"/>
      <c r="UMY8" s="878"/>
      <c r="UMZ8" s="878"/>
      <c r="UNA8" s="880"/>
      <c r="UNB8" s="878"/>
      <c r="UNC8" s="878"/>
      <c r="UND8" s="878"/>
      <c r="UNE8" s="880"/>
      <c r="UNF8" s="878"/>
      <c r="UNG8" s="878"/>
      <c r="UNH8" s="878"/>
      <c r="UNI8" s="880"/>
      <c r="UNJ8" s="878"/>
      <c r="UNK8" s="878"/>
      <c r="UNL8" s="878"/>
      <c r="UNM8" s="880"/>
      <c r="UNN8" s="878"/>
      <c r="UNO8" s="878"/>
      <c r="UNP8" s="878"/>
      <c r="UNQ8" s="880"/>
      <c r="UNR8" s="878"/>
      <c r="UNS8" s="878"/>
      <c r="UNT8" s="878"/>
      <c r="UNU8" s="880"/>
      <c r="UNV8" s="878"/>
      <c r="UNW8" s="878"/>
      <c r="UNX8" s="878"/>
      <c r="UNY8" s="880"/>
      <c r="UNZ8" s="878"/>
      <c r="UOA8" s="878"/>
      <c r="UOB8" s="878"/>
      <c r="UOC8" s="880"/>
      <c r="UOD8" s="878"/>
      <c r="UOE8" s="878"/>
      <c r="UOF8" s="878"/>
      <c r="UOG8" s="880"/>
      <c r="UOH8" s="878"/>
      <c r="UOI8" s="878"/>
      <c r="UOJ8" s="878"/>
      <c r="UOK8" s="880"/>
      <c r="UOL8" s="878"/>
      <c r="UOM8" s="878"/>
      <c r="UON8" s="878"/>
      <c r="UOO8" s="880"/>
      <c r="UOP8" s="878"/>
      <c r="UOQ8" s="878"/>
      <c r="UOR8" s="878"/>
      <c r="UOS8" s="880"/>
      <c r="UOT8" s="878"/>
      <c r="UOU8" s="878"/>
      <c r="UOV8" s="878"/>
      <c r="UOW8" s="880"/>
      <c r="UOX8" s="878"/>
      <c r="UOY8" s="878"/>
      <c r="UOZ8" s="878"/>
      <c r="UPA8" s="880"/>
      <c r="UPB8" s="878"/>
      <c r="UPC8" s="878"/>
      <c r="UPD8" s="878"/>
      <c r="UPE8" s="880"/>
      <c r="UPF8" s="878"/>
      <c r="UPG8" s="878"/>
      <c r="UPH8" s="878"/>
      <c r="UPI8" s="880"/>
      <c r="UPJ8" s="878"/>
      <c r="UPK8" s="878"/>
      <c r="UPL8" s="878"/>
      <c r="UPM8" s="880"/>
      <c r="UPN8" s="878"/>
      <c r="UPO8" s="878"/>
      <c r="UPP8" s="878"/>
      <c r="UPQ8" s="880"/>
      <c r="UPR8" s="878"/>
      <c r="UPS8" s="878"/>
      <c r="UPT8" s="878"/>
      <c r="UPU8" s="880"/>
      <c r="UPV8" s="878"/>
      <c r="UPW8" s="878"/>
      <c r="UPX8" s="878"/>
      <c r="UPY8" s="880"/>
      <c r="UPZ8" s="878"/>
      <c r="UQA8" s="878"/>
      <c r="UQB8" s="878"/>
      <c r="UQC8" s="880"/>
      <c r="UQD8" s="878"/>
      <c r="UQE8" s="878"/>
      <c r="UQF8" s="878"/>
      <c r="UQG8" s="880"/>
      <c r="UQH8" s="878"/>
      <c r="UQI8" s="878"/>
      <c r="UQJ8" s="878"/>
      <c r="UQK8" s="880"/>
      <c r="UQL8" s="878"/>
      <c r="UQM8" s="878"/>
      <c r="UQN8" s="878"/>
      <c r="UQO8" s="880"/>
      <c r="UQP8" s="878"/>
      <c r="UQQ8" s="878"/>
      <c r="UQR8" s="878"/>
      <c r="UQS8" s="880"/>
      <c r="UQT8" s="878"/>
      <c r="UQU8" s="878"/>
      <c r="UQV8" s="878"/>
      <c r="UQW8" s="880"/>
      <c r="UQX8" s="878"/>
      <c r="UQY8" s="878"/>
      <c r="UQZ8" s="878"/>
      <c r="URA8" s="880"/>
      <c r="URB8" s="878"/>
      <c r="URC8" s="878"/>
      <c r="URD8" s="878"/>
      <c r="URE8" s="880"/>
      <c r="URF8" s="878"/>
      <c r="URG8" s="878"/>
      <c r="URH8" s="878"/>
      <c r="URI8" s="880"/>
      <c r="URJ8" s="878"/>
      <c r="URK8" s="878"/>
      <c r="URL8" s="878"/>
      <c r="URM8" s="880"/>
      <c r="URN8" s="878"/>
      <c r="URO8" s="878"/>
      <c r="URP8" s="878"/>
      <c r="URQ8" s="880"/>
      <c r="URR8" s="878"/>
      <c r="URS8" s="878"/>
      <c r="URT8" s="878"/>
      <c r="URU8" s="880"/>
      <c r="URV8" s="878"/>
      <c r="URW8" s="878"/>
      <c r="URX8" s="878"/>
      <c r="URY8" s="880"/>
      <c r="URZ8" s="878"/>
      <c r="USA8" s="878"/>
      <c r="USB8" s="878"/>
      <c r="USC8" s="880"/>
      <c r="USD8" s="878"/>
      <c r="USE8" s="878"/>
      <c r="USF8" s="878"/>
      <c r="USG8" s="880"/>
      <c r="USH8" s="878"/>
      <c r="USI8" s="878"/>
      <c r="USJ8" s="878"/>
      <c r="USK8" s="880"/>
      <c r="USL8" s="878"/>
      <c r="USM8" s="878"/>
      <c r="USN8" s="878"/>
      <c r="USO8" s="880"/>
      <c r="USP8" s="878"/>
      <c r="USQ8" s="878"/>
      <c r="USR8" s="878"/>
      <c r="USS8" s="880"/>
      <c r="UST8" s="878"/>
      <c r="USU8" s="878"/>
      <c r="USV8" s="878"/>
      <c r="USW8" s="880"/>
      <c r="USX8" s="878"/>
      <c r="USY8" s="878"/>
      <c r="USZ8" s="878"/>
      <c r="UTA8" s="880"/>
      <c r="UTB8" s="878"/>
      <c r="UTC8" s="878"/>
      <c r="UTD8" s="878"/>
      <c r="UTE8" s="880"/>
      <c r="UTF8" s="878"/>
      <c r="UTG8" s="878"/>
      <c r="UTH8" s="878"/>
      <c r="UTI8" s="880"/>
      <c r="UTJ8" s="878"/>
      <c r="UTK8" s="878"/>
      <c r="UTL8" s="878"/>
      <c r="UTM8" s="880"/>
      <c r="UTN8" s="878"/>
      <c r="UTO8" s="878"/>
      <c r="UTP8" s="878"/>
      <c r="UTQ8" s="880"/>
      <c r="UTR8" s="878"/>
      <c r="UTS8" s="878"/>
      <c r="UTT8" s="878"/>
      <c r="UTU8" s="880"/>
      <c r="UTV8" s="878"/>
      <c r="UTW8" s="878"/>
      <c r="UTX8" s="878"/>
      <c r="UTY8" s="880"/>
      <c r="UTZ8" s="878"/>
      <c r="UUA8" s="878"/>
      <c r="UUB8" s="878"/>
      <c r="UUC8" s="880"/>
      <c r="UUD8" s="878"/>
      <c r="UUE8" s="878"/>
      <c r="UUF8" s="878"/>
      <c r="UUG8" s="880"/>
      <c r="UUH8" s="878"/>
      <c r="UUI8" s="878"/>
      <c r="UUJ8" s="878"/>
      <c r="UUK8" s="880"/>
      <c r="UUL8" s="878"/>
      <c r="UUM8" s="878"/>
      <c r="UUN8" s="878"/>
      <c r="UUO8" s="880"/>
      <c r="UUP8" s="878"/>
      <c r="UUQ8" s="878"/>
      <c r="UUR8" s="878"/>
      <c r="UUS8" s="880"/>
      <c r="UUT8" s="878"/>
      <c r="UUU8" s="878"/>
      <c r="UUV8" s="878"/>
      <c r="UUW8" s="880"/>
      <c r="UUX8" s="878"/>
      <c r="UUY8" s="878"/>
      <c r="UUZ8" s="878"/>
      <c r="UVA8" s="880"/>
      <c r="UVB8" s="878"/>
      <c r="UVC8" s="878"/>
      <c r="UVD8" s="878"/>
      <c r="UVE8" s="880"/>
      <c r="UVF8" s="878"/>
      <c r="UVG8" s="878"/>
      <c r="UVH8" s="878"/>
      <c r="UVI8" s="880"/>
      <c r="UVJ8" s="878"/>
      <c r="UVK8" s="878"/>
      <c r="UVL8" s="878"/>
      <c r="UVM8" s="880"/>
      <c r="UVN8" s="878"/>
      <c r="UVO8" s="878"/>
      <c r="UVP8" s="878"/>
      <c r="UVQ8" s="880"/>
      <c r="UVR8" s="878"/>
      <c r="UVS8" s="878"/>
      <c r="UVT8" s="878"/>
      <c r="UVU8" s="880"/>
      <c r="UVV8" s="878"/>
      <c r="UVW8" s="878"/>
      <c r="UVX8" s="878"/>
      <c r="UVY8" s="880"/>
      <c r="UVZ8" s="878"/>
      <c r="UWA8" s="878"/>
      <c r="UWB8" s="878"/>
      <c r="UWC8" s="880"/>
      <c r="UWD8" s="878"/>
      <c r="UWE8" s="878"/>
      <c r="UWF8" s="878"/>
      <c r="UWG8" s="880"/>
      <c r="UWH8" s="878"/>
      <c r="UWI8" s="878"/>
      <c r="UWJ8" s="878"/>
      <c r="UWK8" s="880"/>
      <c r="UWL8" s="878"/>
      <c r="UWM8" s="878"/>
      <c r="UWN8" s="878"/>
      <c r="UWO8" s="880"/>
      <c r="UWP8" s="878"/>
      <c r="UWQ8" s="878"/>
      <c r="UWR8" s="878"/>
      <c r="UWS8" s="880"/>
      <c r="UWT8" s="878"/>
      <c r="UWU8" s="878"/>
      <c r="UWV8" s="878"/>
      <c r="UWW8" s="880"/>
      <c r="UWX8" s="878"/>
      <c r="UWY8" s="878"/>
      <c r="UWZ8" s="878"/>
      <c r="UXA8" s="880"/>
      <c r="UXB8" s="878"/>
      <c r="UXC8" s="878"/>
      <c r="UXD8" s="878"/>
      <c r="UXE8" s="880"/>
      <c r="UXF8" s="878"/>
      <c r="UXG8" s="878"/>
      <c r="UXH8" s="878"/>
      <c r="UXI8" s="880"/>
      <c r="UXJ8" s="878"/>
      <c r="UXK8" s="878"/>
      <c r="UXL8" s="878"/>
      <c r="UXM8" s="880"/>
      <c r="UXN8" s="878"/>
      <c r="UXO8" s="878"/>
      <c r="UXP8" s="878"/>
      <c r="UXQ8" s="880"/>
      <c r="UXR8" s="878"/>
      <c r="UXS8" s="878"/>
      <c r="UXT8" s="878"/>
      <c r="UXU8" s="880"/>
      <c r="UXV8" s="878"/>
      <c r="UXW8" s="878"/>
      <c r="UXX8" s="878"/>
      <c r="UXY8" s="880"/>
      <c r="UXZ8" s="878"/>
      <c r="UYA8" s="878"/>
      <c r="UYB8" s="878"/>
      <c r="UYC8" s="880"/>
      <c r="UYD8" s="878"/>
      <c r="UYE8" s="878"/>
      <c r="UYF8" s="878"/>
      <c r="UYG8" s="880"/>
      <c r="UYH8" s="878"/>
      <c r="UYI8" s="878"/>
      <c r="UYJ8" s="878"/>
      <c r="UYK8" s="880"/>
      <c r="UYL8" s="878"/>
      <c r="UYM8" s="878"/>
      <c r="UYN8" s="878"/>
      <c r="UYO8" s="880"/>
      <c r="UYP8" s="878"/>
      <c r="UYQ8" s="878"/>
      <c r="UYR8" s="878"/>
      <c r="UYS8" s="880"/>
      <c r="UYT8" s="878"/>
      <c r="UYU8" s="878"/>
      <c r="UYV8" s="878"/>
      <c r="UYW8" s="880"/>
      <c r="UYX8" s="878"/>
      <c r="UYY8" s="878"/>
      <c r="UYZ8" s="878"/>
      <c r="UZA8" s="880"/>
      <c r="UZB8" s="878"/>
      <c r="UZC8" s="878"/>
      <c r="UZD8" s="878"/>
      <c r="UZE8" s="880"/>
      <c r="UZF8" s="878"/>
      <c r="UZG8" s="878"/>
      <c r="UZH8" s="878"/>
      <c r="UZI8" s="880"/>
      <c r="UZJ8" s="878"/>
      <c r="UZK8" s="878"/>
      <c r="UZL8" s="878"/>
      <c r="UZM8" s="880"/>
      <c r="UZN8" s="878"/>
      <c r="UZO8" s="878"/>
      <c r="UZP8" s="878"/>
      <c r="UZQ8" s="880"/>
      <c r="UZR8" s="878"/>
      <c r="UZS8" s="878"/>
      <c r="UZT8" s="878"/>
      <c r="UZU8" s="880"/>
      <c r="UZV8" s="878"/>
      <c r="UZW8" s="878"/>
      <c r="UZX8" s="878"/>
      <c r="UZY8" s="880"/>
      <c r="UZZ8" s="878"/>
      <c r="VAA8" s="878"/>
      <c r="VAB8" s="878"/>
      <c r="VAC8" s="880"/>
      <c r="VAD8" s="878"/>
      <c r="VAE8" s="878"/>
      <c r="VAF8" s="878"/>
      <c r="VAG8" s="880"/>
      <c r="VAH8" s="878"/>
      <c r="VAI8" s="878"/>
      <c r="VAJ8" s="878"/>
      <c r="VAK8" s="880"/>
      <c r="VAL8" s="878"/>
      <c r="VAM8" s="878"/>
      <c r="VAN8" s="878"/>
      <c r="VAO8" s="880"/>
      <c r="VAP8" s="878"/>
      <c r="VAQ8" s="878"/>
      <c r="VAR8" s="878"/>
      <c r="VAS8" s="880"/>
      <c r="VAT8" s="878"/>
      <c r="VAU8" s="878"/>
      <c r="VAV8" s="878"/>
      <c r="VAW8" s="880"/>
      <c r="VAX8" s="878"/>
      <c r="VAY8" s="878"/>
      <c r="VAZ8" s="878"/>
      <c r="VBA8" s="880"/>
      <c r="VBB8" s="878"/>
      <c r="VBC8" s="878"/>
      <c r="VBD8" s="878"/>
      <c r="VBE8" s="880"/>
      <c r="VBF8" s="878"/>
      <c r="VBG8" s="878"/>
      <c r="VBH8" s="878"/>
      <c r="VBI8" s="880"/>
      <c r="VBJ8" s="878"/>
      <c r="VBK8" s="878"/>
      <c r="VBL8" s="878"/>
      <c r="VBM8" s="880"/>
      <c r="VBN8" s="878"/>
      <c r="VBO8" s="878"/>
      <c r="VBP8" s="878"/>
      <c r="VBQ8" s="880"/>
      <c r="VBR8" s="878"/>
      <c r="VBS8" s="878"/>
      <c r="VBT8" s="878"/>
      <c r="VBU8" s="880"/>
      <c r="VBV8" s="878"/>
      <c r="VBW8" s="878"/>
      <c r="VBX8" s="878"/>
      <c r="VBY8" s="880"/>
      <c r="VBZ8" s="878"/>
      <c r="VCA8" s="878"/>
      <c r="VCB8" s="878"/>
      <c r="VCC8" s="880"/>
      <c r="VCD8" s="878"/>
      <c r="VCE8" s="878"/>
      <c r="VCF8" s="878"/>
      <c r="VCG8" s="880"/>
      <c r="VCH8" s="878"/>
      <c r="VCI8" s="878"/>
      <c r="VCJ8" s="878"/>
      <c r="VCK8" s="880"/>
      <c r="VCL8" s="878"/>
      <c r="VCM8" s="878"/>
      <c r="VCN8" s="878"/>
      <c r="VCO8" s="880"/>
      <c r="VCP8" s="878"/>
      <c r="VCQ8" s="878"/>
      <c r="VCR8" s="878"/>
      <c r="VCS8" s="880"/>
      <c r="VCT8" s="878"/>
      <c r="VCU8" s="878"/>
      <c r="VCV8" s="878"/>
      <c r="VCW8" s="880"/>
      <c r="VCX8" s="878"/>
      <c r="VCY8" s="878"/>
      <c r="VCZ8" s="878"/>
      <c r="VDA8" s="880"/>
      <c r="VDB8" s="878"/>
      <c r="VDC8" s="878"/>
      <c r="VDD8" s="878"/>
      <c r="VDE8" s="880"/>
      <c r="VDF8" s="878"/>
      <c r="VDG8" s="878"/>
      <c r="VDH8" s="878"/>
      <c r="VDI8" s="880"/>
      <c r="VDJ8" s="878"/>
      <c r="VDK8" s="878"/>
      <c r="VDL8" s="878"/>
      <c r="VDM8" s="880"/>
      <c r="VDN8" s="878"/>
      <c r="VDO8" s="878"/>
      <c r="VDP8" s="878"/>
      <c r="VDQ8" s="880"/>
      <c r="VDR8" s="878"/>
      <c r="VDS8" s="878"/>
      <c r="VDT8" s="878"/>
      <c r="VDU8" s="880"/>
      <c r="VDV8" s="878"/>
      <c r="VDW8" s="878"/>
      <c r="VDX8" s="878"/>
      <c r="VDY8" s="880"/>
      <c r="VDZ8" s="878"/>
      <c r="VEA8" s="878"/>
      <c r="VEB8" s="878"/>
      <c r="VEC8" s="880"/>
      <c r="VED8" s="878"/>
      <c r="VEE8" s="878"/>
      <c r="VEF8" s="878"/>
      <c r="VEG8" s="880"/>
      <c r="VEH8" s="878"/>
      <c r="VEI8" s="878"/>
      <c r="VEJ8" s="878"/>
      <c r="VEK8" s="880"/>
      <c r="VEL8" s="878"/>
      <c r="VEM8" s="878"/>
      <c r="VEN8" s="878"/>
      <c r="VEO8" s="880"/>
      <c r="VEP8" s="878"/>
      <c r="VEQ8" s="878"/>
      <c r="VER8" s="878"/>
      <c r="VES8" s="880"/>
      <c r="VET8" s="878"/>
      <c r="VEU8" s="878"/>
      <c r="VEV8" s="878"/>
      <c r="VEW8" s="880"/>
      <c r="VEX8" s="878"/>
      <c r="VEY8" s="878"/>
      <c r="VEZ8" s="878"/>
      <c r="VFA8" s="880"/>
      <c r="VFB8" s="878"/>
      <c r="VFC8" s="878"/>
      <c r="VFD8" s="878"/>
      <c r="VFE8" s="880"/>
      <c r="VFF8" s="878"/>
      <c r="VFG8" s="878"/>
      <c r="VFH8" s="878"/>
      <c r="VFI8" s="880"/>
      <c r="VFJ8" s="878"/>
      <c r="VFK8" s="878"/>
      <c r="VFL8" s="878"/>
      <c r="VFM8" s="880"/>
      <c r="VFN8" s="878"/>
      <c r="VFO8" s="878"/>
      <c r="VFP8" s="878"/>
      <c r="VFQ8" s="880"/>
      <c r="VFR8" s="878"/>
      <c r="VFS8" s="878"/>
      <c r="VFT8" s="878"/>
      <c r="VFU8" s="880"/>
      <c r="VFV8" s="878"/>
      <c r="VFW8" s="878"/>
      <c r="VFX8" s="878"/>
      <c r="VFY8" s="880"/>
      <c r="VFZ8" s="878"/>
      <c r="VGA8" s="878"/>
      <c r="VGB8" s="878"/>
      <c r="VGC8" s="880"/>
      <c r="VGD8" s="878"/>
      <c r="VGE8" s="878"/>
      <c r="VGF8" s="878"/>
      <c r="VGG8" s="880"/>
      <c r="VGH8" s="878"/>
      <c r="VGI8" s="878"/>
      <c r="VGJ8" s="878"/>
      <c r="VGK8" s="880"/>
      <c r="VGL8" s="878"/>
      <c r="VGM8" s="878"/>
      <c r="VGN8" s="878"/>
      <c r="VGO8" s="880"/>
      <c r="VGP8" s="878"/>
      <c r="VGQ8" s="878"/>
      <c r="VGR8" s="878"/>
      <c r="VGS8" s="880"/>
      <c r="VGT8" s="878"/>
      <c r="VGU8" s="878"/>
      <c r="VGV8" s="878"/>
      <c r="VGW8" s="880"/>
      <c r="VGX8" s="878"/>
      <c r="VGY8" s="878"/>
      <c r="VGZ8" s="878"/>
      <c r="VHA8" s="880"/>
      <c r="VHB8" s="878"/>
      <c r="VHC8" s="878"/>
      <c r="VHD8" s="878"/>
      <c r="VHE8" s="880"/>
      <c r="VHF8" s="878"/>
      <c r="VHG8" s="878"/>
      <c r="VHH8" s="878"/>
      <c r="VHI8" s="880"/>
      <c r="VHJ8" s="878"/>
      <c r="VHK8" s="878"/>
      <c r="VHL8" s="878"/>
      <c r="VHM8" s="880"/>
      <c r="VHN8" s="878"/>
      <c r="VHO8" s="878"/>
      <c r="VHP8" s="878"/>
      <c r="VHQ8" s="880"/>
      <c r="VHR8" s="878"/>
      <c r="VHS8" s="878"/>
      <c r="VHT8" s="878"/>
      <c r="VHU8" s="880"/>
      <c r="VHV8" s="878"/>
      <c r="VHW8" s="878"/>
      <c r="VHX8" s="878"/>
      <c r="VHY8" s="880"/>
      <c r="VHZ8" s="878"/>
      <c r="VIA8" s="878"/>
      <c r="VIB8" s="878"/>
      <c r="VIC8" s="880"/>
      <c r="VID8" s="878"/>
      <c r="VIE8" s="878"/>
      <c r="VIF8" s="878"/>
      <c r="VIG8" s="880"/>
      <c r="VIH8" s="878"/>
      <c r="VII8" s="878"/>
      <c r="VIJ8" s="878"/>
      <c r="VIK8" s="880"/>
      <c r="VIL8" s="878"/>
      <c r="VIM8" s="878"/>
      <c r="VIN8" s="878"/>
      <c r="VIO8" s="880"/>
      <c r="VIP8" s="878"/>
      <c r="VIQ8" s="878"/>
      <c r="VIR8" s="878"/>
      <c r="VIS8" s="880"/>
      <c r="VIT8" s="878"/>
      <c r="VIU8" s="878"/>
      <c r="VIV8" s="878"/>
      <c r="VIW8" s="880"/>
      <c r="VIX8" s="878"/>
      <c r="VIY8" s="878"/>
      <c r="VIZ8" s="878"/>
      <c r="VJA8" s="880"/>
      <c r="VJB8" s="878"/>
      <c r="VJC8" s="878"/>
      <c r="VJD8" s="878"/>
      <c r="VJE8" s="880"/>
      <c r="VJF8" s="878"/>
      <c r="VJG8" s="878"/>
      <c r="VJH8" s="878"/>
      <c r="VJI8" s="880"/>
      <c r="VJJ8" s="878"/>
      <c r="VJK8" s="878"/>
      <c r="VJL8" s="878"/>
      <c r="VJM8" s="880"/>
      <c r="VJN8" s="878"/>
      <c r="VJO8" s="878"/>
      <c r="VJP8" s="878"/>
      <c r="VJQ8" s="880"/>
      <c r="VJR8" s="878"/>
      <c r="VJS8" s="878"/>
      <c r="VJT8" s="878"/>
      <c r="VJU8" s="880"/>
      <c r="VJV8" s="878"/>
      <c r="VJW8" s="878"/>
      <c r="VJX8" s="878"/>
      <c r="VJY8" s="880"/>
      <c r="VJZ8" s="878"/>
      <c r="VKA8" s="878"/>
      <c r="VKB8" s="878"/>
      <c r="VKC8" s="880"/>
      <c r="VKD8" s="878"/>
      <c r="VKE8" s="878"/>
      <c r="VKF8" s="878"/>
      <c r="VKG8" s="880"/>
      <c r="VKH8" s="878"/>
      <c r="VKI8" s="878"/>
      <c r="VKJ8" s="878"/>
      <c r="VKK8" s="880"/>
      <c r="VKL8" s="878"/>
      <c r="VKM8" s="878"/>
      <c r="VKN8" s="878"/>
      <c r="VKO8" s="880"/>
      <c r="VKP8" s="878"/>
      <c r="VKQ8" s="878"/>
      <c r="VKR8" s="878"/>
      <c r="VKS8" s="880"/>
      <c r="VKT8" s="878"/>
      <c r="VKU8" s="878"/>
      <c r="VKV8" s="878"/>
      <c r="VKW8" s="880"/>
      <c r="VKX8" s="878"/>
      <c r="VKY8" s="878"/>
      <c r="VKZ8" s="878"/>
      <c r="VLA8" s="880"/>
      <c r="VLB8" s="878"/>
      <c r="VLC8" s="878"/>
      <c r="VLD8" s="878"/>
      <c r="VLE8" s="880"/>
      <c r="VLF8" s="878"/>
      <c r="VLG8" s="878"/>
      <c r="VLH8" s="878"/>
      <c r="VLI8" s="880"/>
      <c r="VLJ8" s="878"/>
      <c r="VLK8" s="878"/>
      <c r="VLL8" s="878"/>
      <c r="VLM8" s="880"/>
      <c r="VLN8" s="878"/>
      <c r="VLO8" s="878"/>
      <c r="VLP8" s="878"/>
      <c r="VLQ8" s="880"/>
      <c r="VLR8" s="878"/>
      <c r="VLS8" s="878"/>
      <c r="VLT8" s="878"/>
      <c r="VLU8" s="880"/>
      <c r="VLV8" s="878"/>
      <c r="VLW8" s="878"/>
      <c r="VLX8" s="878"/>
      <c r="VLY8" s="880"/>
      <c r="VLZ8" s="878"/>
      <c r="VMA8" s="878"/>
      <c r="VMB8" s="878"/>
      <c r="VMC8" s="880"/>
      <c r="VMD8" s="878"/>
      <c r="VME8" s="878"/>
      <c r="VMF8" s="878"/>
      <c r="VMG8" s="880"/>
      <c r="VMH8" s="878"/>
      <c r="VMI8" s="878"/>
      <c r="VMJ8" s="878"/>
      <c r="VMK8" s="880"/>
      <c r="VML8" s="878"/>
      <c r="VMM8" s="878"/>
      <c r="VMN8" s="878"/>
      <c r="VMO8" s="880"/>
      <c r="VMP8" s="878"/>
      <c r="VMQ8" s="878"/>
      <c r="VMR8" s="878"/>
      <c r="VMS8" s="880"/>
      <c r="VMT8" s="878"/>
      <c r="VMU8" s="878"/>
      <c r="VMV8" s="878"/>
      <c r="VMW8" s="880"/>
      <c r="VMX8" s="878"/>
      <c r="VMY8" s="878"/>
      <c r="VMZ8" s="878"/>
      <c r="VNA8" s="880"/>
      <c r="VNB8" s="878"/>
      <c r="VNC8" s="878"/>
      <c r="VND8" s="878"/>
      <c r="VNE8" s="880"/>
      <c r="VNF8" s="878"/>
      <c r="VNG8" s="878"/>
      <c r="VNH8" s="878"/>
      <c r="VNI8" s="880"/>
      <c r="VNJ8" s="878"/>
      <c r="VNK8" s="878"/>
      <c r="VNL8" s="878"/>
      <c r="VNM8" s="880"/>
      <c r="VNN8" s="878"/>
      <c r="VNO8" s="878"/>
      <c r="VNP8" s="878"/>
      <c r="VNQ8" s="880"/>
      <c r="VNR8" s="878"/>
      <c r="VNS8" s="878"/>
      <c r="VNT8" s="878"/>
      <c r="VNU8" s="880"/>
      <c r="VNV8" s="878"/>
      <c r="VNW8" s="878"/>
      <c r="VNX8" s="878"/>
      <c r="VNY8" s="880"/>
      <c r="VNZ8" s="878"/>
      <c r="VOA8" s="878"/>
      <c r="VOB8" s="878"/>
      <c r="VOC8" s="880"/>
      <c r="VOD8" s="878"/>
      <c r="VOE8" s="878"/>
      <c r="VOF8" s="878"/>
      <c r="VOG8" s="880"/>
      <c r="VOH8" s="878"/>
      <c r="VOI8" s="878"/>
      <c r="VOJ8" s="878"/>
      <c r="VOK8" s="880"/>
      <c r="VOL8" s="878"/>
      <c r="VOM8" s="878"/>
      <c r="VON8" s="878"/>
      <c r="VOO8" s="880"/>
      <c r="VOP8" s="878"/>
      <c r="VOQ8" s="878"/>
      <c r="VOR8" s="878"/>
      <c r="VOS8" s="880"/>
      <c r="VOT8" s="878"/>
      <c r="VOU8" s="878"/>
      <c r="VOV8" s="878"/>
      <c r="VOW8" s="880"/>
      <c r="VOX8" s="878"/>
      <c r="VOY8" s="878"/>
      <c r="VOZ8" s="878"/>
      <c r="VPA8" s="880"/>
      <c r="VPB8" s="878"/>
      <c r="VPC8" s="878"/>
      <c r="VPD8" s="878"/>
      <c r="VPE8" s="880"/>
      <c r="VPF8" s="878"/>
      <c r="VPG8" s="878"/>
      <c r="VPH8" s="878"/>
      <c r="VPI8" s="880"/>
      <c r="VPJ8" s="878"/>
      <c r="VPK8" s="878"/>
      <c r="VPL8" s="878"/>
      <c r="VPM8" s="880"/>
      <c r="VPN8" s="878"/>
      <c r="VPO8" s="878"/>
      <c r="VPP8" s="878"/>
      <c r="VPQ8" s="880"/>
      <c r="VPR8" s="878"/>
      <c r="VPS8" s="878"/>
      <c r="VPT8" s="878"/>
      <c r="VPU8" s="880"/>
      <c r="VPV8" s="878"/>
      <c r="VPW8" s="878"/>
      <c r="VPX8" s="878"/>
      <c r="VPY8" s="880"/>
      <c r="VPZ8" s="878"/>
      <c r="VQA8" s="878"/>
      <c r="VQB8" s="878"/>
      <c r="VQC8" s="880"/>
      <c r="VQD8" s="878"/>
      <c r="VQE8" s="878"/>
      <c r="VQF8" s="878"/>
      <c r="VQG8" s="880"/>
      <c r="VQH8" s="878"/>
      <c r="VQI8" s="878"/>
      <c r="VQJ8" s="878"/>
      <c r="VQK8" s="880"/>
      <c r="VQL8" s="878"/>
      <c r="VQM8" s="878"/>
      <c r="VQN8" s="878"/>
      <c r="VQO8" s="880"/>
      <c r="VQP8" s="878"/>
      <c r="VQQ8" s="878"/>
      <c r="VQR8" s="878"/>
      <c r="VQS8" s="880"/>
      <c r="VQT8" s="878"/>
      <c r="VQU8" s="878"/>
      <c r="VQV8" s="878"/>
      <c r="VQW8" s="880"/>
      <c r="VQX8" s="878"/>
      <c r="VQY8" s="878"/>
      <c r="VQZ8" s="878"/>
      <c r="VRA8" s="880"/>
      <c r="VRB8" s="878"/>
      <c r="VRC8" s="878"/>
      <c r="VRD8" s="878"/>
      <c r="VRE8" s="880"/>
      <c r="VRF8" s="878"/>
      <c r="VRG8" s="878"/>
      <c r="VRH8" s="878"/>
      <c r="VRI8" s="880"/>
      <c r="VRJ8" s="878"/>
      <c r="VRK8" s="878"/>
      <c r="VRL8" s="878"/>
      <c r="VRM8" s="880"/>
      <c r="VRN8" s="878"/>
      <c r="VRO8" s="878"/>
      <c r="VRP8" s="878"/>
      <c r="VRQ8" s="880"/>
      <c r="VRR8" s="878"/>
      <c r="VRS8" s="878"/>
      <c r="VRT8" s="878"/>
      <c r="VRU8" s="880"/>
      <c r="VRV8" s="878"/>
      <c r="VRW8" s="878"/>
      <c r="VRX8" s="878"/>
      <c r="VRY8" s="880"/>
      <c r="VRZ8" s="878"/>
      <c r="VSA8" s="878"/>
      <c r="VSB8" s="878"/>
      <c r="VSC8" s="880"/>
      <c r="VSD8" s="878"/>
      <c r="VSE8" s="878"/>
      <c r="VSF8" s="878"/>
      <c r="VSG8" s="880"/>
      <c r="VSH8" s="878"/>
      <c r="VSI8" s="878"/>
      <c r="VSJ8" s="878"/>
      <c r="VSK8" s="880"/>
      <c r="VSL8" s="878"/>
      <c r="VSM8" s="878"/>
      <c r="VSN8" s="878"/>
      <c r="VSO8" s="880"/>
      <c r="VSP8" s="878"/>
      <c r="VSQ8" s="878"/>
      <c r="VSR8" s="878"/>
      <c r="VSS8" s="880"/>
      <c r="VST8" s="878"/>
      <c r="VSU8" s="878"/>
      <c r="VSV8" s="878"/>
      <c r="VSW8" s="880"/>
      <c r="VSX8" s="878"/>
      <c r="VSY8" s="878"/>
      <c r="VSZ8" s="878"/>
      <c r="VTA8" s="880"/>
      <c r="VTB8" s="878"/>
      <c r="VTC8" s="878"/>
      <c r="VTD8" s="878"/>
      <c r="VTE8" s="880"/>
      <c r="VTF8" s="878"/>
      <c r="VTG8" s="878"/>
      <c r="VTH8" s="878"/>
      <c r="VTI8" s="880"/>
      <c r="VTJ8" s="878"/>
      <c r="VTK8" s="878"/>
      <c r="VTL8" s="878"/>
      <c r="VTM8" s="880"/>
      <c r="VTN8" s="878"/>
      <c r="VTO8" s="878"/>
      <c r="VTP8" s="878"/>
      <c r="VTQ8" s="880"/>
      <c r="VTR8" s="878"/>
      <c r="VTS8" s="878"/>
      <c r="VTT8" s="878"/>
      <c r="VTU8" s="880"/>
      <c r="VTV8" s="878"/>
      <c r="VTW8" s="878"/>
      <c r="VTX8" s="878"/>
      <c r="VTY8" s="880"/>
      <c r="VTZ8" s="878"/>
      <c r="VUA8" s="878"/>
      <c r="VUB8" s="878"/>
      <c r="VUC8" s="880"/>
      <c r="VUD8" s="878"/>
      <c r="VUE8" s="878"/>
      <c r="VUF8" s="878"/>
      <c r="VUG8" s="880"/>
      <c r="VUH8" s="878"/>
      <c r="VUI8" s="878"/>
      <c r="VUJ8" s="878"/>
      <c r="VUK8" s="880"/>
      <c r="VUL8" s="878"/>
      <c r="VUM8" s="878"/>
      <c r="VUN8" s="878"/>
      <c r="VUO8" s="880"/>
      <c r="VUP8" s="878"/>
      <c r="VUQ8" s="878"/>
      <c r="VUR8" s="878"/>
      <c r="VUS8" s="880"/>
      <c r="VUT8" s="878"/>
      <c r="VUU8" s="878"/>
      <c r="VUV8" s="878"/>
      <c r="VUW8" s="880"/>
      <c r="VUX8" s="878"/>
      <c r="VUY8" s="878"/>
      <c r="VUZ8" s="878"/>
      <c r="VVA8" s="880"/>
      <c r="VVB8" s="878"/>
      <c r="VVC8" s="878"/>
      <c r="VVD8" s="878"/>
      <c r="VVE8" s="880"/>
      <c r="VVF8" s="878"/>
      <c r="VVG8" s="878"/>
      <c r="VVH8" s="878"/>
      <c r="VVI8" s="880"/>
      <c r="VVJ8" s="878"/>
      <c r="VVK8" s="878"/>
      <c r="VVL8" s="878"/>
      <c r="VVM8" s="880"/>
      <c r="VVN8" s="878"/>
      <c r="VVO8" s="878"/>
      <c r="VVP8" s="878"/>
      <c r="VVQ8" s="880"/>
      <c r="VVR8" s="878"/>
      <c r="VVS8" s="878"/>
      <c r="VVT8" s="878"/>
      <c r="VVU8" s="880"/>
      <c r="VVV8" s="878"/>
      <c r="VVW8" s="878"/>
      <c r="VVX8" s="878"/>
      <c r="VVY8" s="880"/>
      <c r="VVZ8" s="878"/>
      <c r="VWA8" s="878"/>
      <c r="VWB8" s="878"/>
      <c r="VWC8" s="880"/>
      <c r="VWD8" s="878"/>
      <c r="VWE8" s="878"/>
      <c r="VWF8" s="878"/>
      <c r="VWG8" s="880"/>
      <c r="VWH8" s="878"/>
      <c r="VWI8" s="878"/>
      <c r="VWJ8" s="878"/>
      <c r="VWK8" s="880"/>
      <c r="VWL8" s="878"/>
      <c r="VWM8" s="878"/>
      <c r="VWN8" s="878"/>
      <c r="VWO8" s="880"/>
      <c r="VWP8" s="878"/>
      <c r="VWQ8" s="878"/>
      <c r="VWR8" s="878"/>
      <c r="VWS8" s="880"/>
      <c r="VWT8" s="878"/>
      <c r="VWU8" s="878"/>
      <c r="VWV8" s="878"/>
      <c r="VWW8" s="880"/>
      <c r="VWX8" s="878"/>
      <c r="VWY8" s="878"/>
      <c r="VWZ8" s="878"/>
      <c r="VXA8" s="880"/>
      <c r="VXB8" s="878"/>
      <c r="VXC8" s="878"/>
      <c r="VXD8" s="878"/>
      <c r="VXE8" s="880"/>
      <c r="VXF8" s="878"/>
      <c r="VXG8" s="878"/>
      <c r="VXH8" s="878"/>
      <c r="VXI8" s="880"/>
      <c r="VXJ8" s="878"/>
      <c r="VXK8" s="878"/>
      <c r="VXL8" s="878"/>
      <c r="VXM8" s="880"/>
      <c r="VXN8" s="878"/>
      <c r="VXO8" s="878"/>
      <c r="VXP8" s="878"/>
      <c r="VXQ8" s="880"/>
      <c r="VXR8" s="878"/>
      <c r="VXS8" s="878"/>
      <c r="VXT8" s="878"/>
      <c r="VXU8" s="880"/>
      <c r="VXV8" s="878"/>
      <c r="VXW8" s="878"/>
      <c r="VXX8" s="878"/>
      <c r="VXY8" s="880"/>
      <c r="VXZ8" s="878"/>
      <c r="VYA8" s="878"/>
      <c r="VYB8" s="878"/>
      <c r="VYC8" s="880"/>
      <c r="VYD8" s="878"/>
      <c r="VYE8" s="878"/>
      <c r="VYF8" s="878"/>
      <c r="VYG8" s="880"/>
      <c r="VYH8" s="878"/>
      <c r="VYI8" s="878"/>
      <c r="VYJ8" s="878"/>
      <c r="VYK8" s="880"/>
      <c r="VYL8" s="878"/>
      <c r="VYM8" s="878"/>
      <c r="VYN8" s="878"/>
      <c r="VYO8" s="880"/>
      <c r="VYP8" s="878"/>
      <c r="VYQ8" s="878"/>
      <c r="VYR8" s="878"/>
      <c r="VYS8" s="880"/>
      <c r="VYT8" s="878"/>
      <c r="VYU8" s="878"/>
      <c r="VYV8" s="878"/>
      <c r="VYW8" s="880"/>
      <c r="VYX8" s="878"/>
      <c r="VYY8" s="878"/>
      <c r="VYZ8" s="878"/>
      <c r="VZA8" s="880"/>
      <c r="VZB8" s="878"/>
      <c r="VZC8" s="878"/>
      <c r="VZD8" s="878"/>
      <c r="VZE8" s="880"/>
      <c r="VZF8" s="878"/>
      <c r="VZG8" s="878"/>
      <c r="VZH8" s="878"/>
      <c r="VZI8" s="880"/>
      <c r="VZJ8" s="878"/>
      <c r="VZK8" s="878"/>
      <c r="VZL8" s="878"/>
      <c r="VZM8" s="880"/>
      <c r="VZN8" s="878"/>
      <c r="VZO8" s="878"/>
      <c r="VZP8" s="878"/>
      <c r="VZQ8" s="880"/>
      <c r="VZR8" s="878"/>
      <c r="VZS8" s="878"/>
      <c r="VZT8" s="878"/>
      <c r="VZU8" s="880"/>
      <c r="VZV8" s="878"/>
      <c r="VZW8" s="878"/>
      <c r="VZX8" s="878"/>
      <c r="VZY8" s="880"/>
      <c r="VZZ8" s="878"/>
      <c r="WAA8" s="878"/>
      <c r="WAB8" s="878"/>
      <c r="WAC8" s="880"/>
      <c r="WAD8" s="878"/>
      <c r="WAE8" s="878"/>
      <c r="WAF8" s="878"/>
      <c r="WAG8" s="880"/>
      <c r="WAH8" s="878"/>
      <c r="WAI8" s="878"/>
      <c r="WAJ8" s="878"/>
      <c r="WAK8" s="880"/>
      <c r="WAL8" s="878"/>
      <c r="WAM8" s="878"/>
      <c r="WAN8" s="878"/>
      <c r="WAO8" s="880"/>
      <c r="WAP8" s="878"/>
      <c r="WAQ8" s="878"/>
      <c r="WAR8" s="878"/>
      <c r="WAS8" s="880"/>
      <c r="WAT8" s="878"/>
      <c r="WAU8" s="878"/>
      <c r="WAV8" s="878"/>
      <c r="WAW8" s="880"/>
      <c r="WAX8" s="878"/>
      <c r="WAY8" s="878"/>
      <c r="WAZ8" s="878"/>
      <c r="WBA8" s="880"/>
      <c r="WBB8" s="878"/>
      <c r="WBC8" s="878"/>
      <c r="WBD8" s="878"/>
      <c r="WBE8" s="880"/>
      <c r="WBF8" s="878"/>
      <c r="WBG8" s="878"/>
      <c r="WBH8" s="878"/>
      <c r="WBI8" s="880"/>
      <c r="WBJ8" s="878"/>
      <c r="WBK8" s="878"/>
      <c r="WBL8" s="878"/>
      <c r="WBM8" s="880"/>
      <c r="WBN8" s="878"/>
      <c r="WBO8" s="878"/>
      <c r="WBP8" s="878"/>
      <c r="WBQ8" s="880"/>
      <c r="WBR8" s="878"/>
      <c r="WBS8" s="878"/>
      <c r="WBT8" s="878"/>
      <c r="WBU8" s="880"/>
      <c r="WBV8" s="878"/>
      <c r="WBW8" s="878"/>
      <c r="WBX8" s="878"/>
      <c r="WBY8" s="880"/>
      <c r="WBZ8" s="878"/>
      <c r="WCA8" s="878"/>
      <c r="WCB8" s="878"/>
      <c r="WCC8" s="880"/>
      <c r="WCD8" s="878"/>
      <c r="WCE8" s="878"/>
      <c r="WCF8" s="878"/>
      <c r="WCG8" s="880"/>
      <c r="WCH8" s="878"/>
      <c r="WCI8" s="878"/>
      <c r="WCJ8" s="878"/>
      <c r="WCK8" s="880"/>
      <c r="WCL8" s="878"/>
      <c r="WCM8" s="878"/>
      <c r="WCN8" s="878"/>
      <c r="WCO8" s="880"/>
      <c r="WCP8" s="878"/>
      <c r="WCQ8" s="878"/>
      <c r="WCR8" s="878"/>
      <c r="WCS8" s="880"/>
      <c r="WCT8" s="878"/>
      <c r="WCU8" s="878"/>
      <c r="WCV8" s="878"/>
      <c r="WCW8" s="880"/>
      <c r="WCX8" s="878"/>
      <c r="WCY8" s="878"/>
      <c r="WCZ8" s="878"/>
      <c r="WDA8" s="880"/>
      <c r="WDB8" s="878"/>
      <c r="WDC8" s="878"/>
      <c r="WDD8" s="878"/>
      <c r="WDE8" s="880"/>
      <c r="WDF8" s="878"/>
      <c r="WDG8" s="878"/>
      <c r="WDH8" s="878"/>
      <c r="WDI8" s="880"/>
      <c r="WDJ8" s="878"/>
      <c r="WDK8" s="878"/>
      <c r="WDL8" s="878"/>
      <c r="WDM8" s="880"/>
      <c r="WDN8" s="878"/>
      <c r="WDO8" s="878"/>
      <c r="WDP8" s="878"/>
      <c r="WDQ8" s="880"/>
      <c r="WDR8" s="878"/>
      <c r="WDS8" s="878"/>
      <c r="WDT8" s="878"/>
      <c r="WDU8" s="880"/>
      <c r="WDV8" s="878"/>
      <c r="WDW8" s="878"/>
      <c r="WDX8" s="878"/>
      <c r="WDY8" s="880"/>
      <c r="WDZ8" s="878"/>
      <c r="WEA8" s="878"/>
      <c r="WEB8" s="878"/>
      <c r="WEC8" s="880"/>
      <c r="WED8" s="878"/>
      <c r="WEE8" s="878"/>
      <c r="WEF8" s="878"/>
      <c r="WEG8" s="880"/>
      <c r="WEH8" s="878"/>
      <c r="WEI8" s="878"/>
      <c r="WEJ8" s="878"/>
      <c r="WEK8" s="880"/>
      <c r="WEL8" s="878"/>
      <c r="WEM8" s="878"/>
      <c r="WEN8" s="878"/>
      <c r="WEO8" s="880"/>
      <c r="WEP8" s="878"/>
      <c r="WEQ8" s="878"/>
      <c r="WER8" s="878"/>
      <c r="WES8" s="880"/>
      <c r="WET8" s="878"/>
      <c r="WEU8" s="878"/>
      <c r="WEV8" s="878"/>
      <c r="WEW8" s="880"/>
      <c r="WEX8" s="878"/>
      <c r="WEY8" s="878"/>
      <c r="WEZ8" s="878"/>
      <c r="WFA8" s="880"/>
      <c r="WFB8" s="878"/>
      <c r="WFC8" s="878"/>
      <c r="WFD8" s="878"/>
      <c r="WFE8" s="880"/>
      <c r="WFF8" s="878"/>
      <c r="WFG8" s="878"/>
      <c r="WFH8" s="878"/>
      <c r="WFI8" s="880"/>
      <c r="WFJ8" s="878"/>
      <c r="WFK8" s="878"/>
      <c r="WFL8" s="878"/>
      <c r="WFM8" s="880"/>
      <c r="WFN8" s="878"/>
      <c r="WFO8" s="878"/>
      <c r="WFP8" s="878"/>
      <c r="WFQ8" s="880"/>
      <c r="WFR8" s="878"/>
      <c r="WFS8" s="878"/>
      <c r="WFT8" s="878"/>
      <c r="WFU8" s="880"/>
      <c r="WFV8" s="878"/>
      <c r="WFW8" s="878"/>
      <c r="WFX8" s="878"/>
      <c r="WFY8" s="880"/>
      <c r="WFZ8" s="878"/>
      <c r="WGA8" s="878"/>
      <c r="WGB8" s="878"/>
      <c r="WGC8" s="880"/>
      <c r="WGD8" s="878"/>
      <c r="WGE8" s="878"/>
      <c r="WGF8" s="878"/>
      <c r="WGG8" s="880"/>
      <c r="WGH8" s="878"/>
      <c r="WGI8" s="878"/>
      <c r="WGJ8" s="878"/>
      <c r="WGK8" s="880"/>
      <c r="WGL8" s="878"/>
      <c r="WGM8" s="878"/>
      <c r="WGN8" s="878"/>
      <c r="WGO8" s="880"/>
      <c r="WGP8" s="878"/>
      <c r="WGQ8" s="878"/>
      <c r="WGR8" s="878"/>
      <c r="WGS8" s="880"/>
      <c r="WGT8" s="878"/>
      <c r="WGU8" s="878"/>
      <c r="WGV8" s="878"/>
      <c r="WGW8" s="880"/>
      <c r="WGX8" s="878"/>
      <c r="WGY8" s="878"/>
      <c r="WGZ8" s="878"/>
      <c r="WHA8" s="880"/>
      <c r="WHB8" s="878"/>
      <c r="WHC8" s="878"/>
      <c r="WHD8" s="878"/>
      <c r="WHE8" s="880"/>
      <c r="WHF8" s="878"/>
      <c r="WHG8" s="878"/>
      <c r="WHH8" s="878"/>
      <c r="WHI8" s="880"/>
      <c r="WHJ8" s="878"/>
      <c r="WHK8" s="878"/>
      <c r="WHL8" s="878"/>
      <c r="WHM8" s="880"/>
      <c r="WHN8" s="878"/>
      <c r="WHO8" s="878"/>
      <c r="WHP8" s="878"/>
      <c r="WHQ8" s="880"/>
      <c r="WHR8" s="878"/>
      <c r="WHS8" s="878"/>
      <c r="WHT8" s="878"/>
      <c r="WHU8" s="880"/>
      <c r="WHV8" s="878"/>
      <c r="WHW8" s="878"/>
      <c r="WHX8" s="878"/>
      <c r="WHY8" s="880"/>
      <c r="WHZ8" s="878"/>
      <c r="WIA8" s="878"/>
      <c r="WIB8" s="878"/>
      <c r="WIC8" s="880"/>
      <c r="WID8" s="878"/>
      <c r="WIE8" s="878"/>
      <c r="WIF8" s="878"/>
      <c r="WIG8" s="880"/>
      <c r="WIH8" s="878"/>
      <c r="WII8" s="878"/>
      <c r="WIJ8" s="878"/>
      <c r="WIK8" s="880"/>
      <c r="WIL8" s="878"/>
      <c r="WIM8" s="878"/>
      <c r="WIN8" s="878"/>
      <c r="WIO8" s="880"/>
      <c r="WIP8" s="878"/>
      <c r="WIQ8" s="878"/>
      <c r="WIR8" s="878"/>
      <c r="WIS8" s="880"/>
      <c r="WIT8" s="878"/>
      <c r="WIU8" s="878"/>
      <c r="WIV8" s="878"/>
      <c r="WIW8" s="880"/>
      <c r="WIX8" s="878"/>
      <c r="WIY8" s="878"/>
      <c r="WIZ8" s="878"/>
      <c r="WJA8" s="880"/>
      <c r="WJB8" s="878"/>
      <c r="WJC8" s="878"/>
      <c r="WJD8" s="878"/>
      <c r="WJE8" s="880"/>
      <c r="WJF8" s="878"/>
      <c r="WJG8" s="878"/>
      <c r="WJH8" s="878"/>
      <c r="WJI8" s="880"/>
      <c r="WJJ8" s="878"/>
      <c r="WJK8" s="878"/>
      <c r="WJL8" s="878"/>
      <c r="WJM8" s="880"/>
      <c r="WJN8" s="878"/>
      <c r="WJO8" s="878"/>
      <c r="WJP8" s="878"/>
      <c r="WJQ8" s="880"/>
      <c r="WJR8" s="878"/>
      <c r="WJS8" s="878"/>
      <c r="WJT8" s="878"/>
      <c r="WJU8" s="880"/>
      <c r="WJV8" s="878"/>
      <c r="WJW8" s="878"/>
      <c r="WJX8" s="878"/>
      <c r="WJY8" s="880"/>
      <c r="WJZ8" s="878"/>
      <c r="WKA8" s="878"/>
      <c r="WKB8" s="878"/>
      <c r="WKC8" s="880"/>
      <c r="WKD8" s="878"/>
      <c r="WKE8" s="878"/>
      <c r="WKF8" s="878"/>
      <c r="WKG8" s="880"/>
      <c r="WKH8" s="878"/>
      <c r="WKI8" s="878"/>
      <c r="WKJ8" s="878"/>
      <c r="WKK8" s="880"/>
      <c r="WKL8" s="878"/>
      <c r="WKM8" s="878"/>
      <c r="WKN8" s="878"/>
      <c r="WKO8" s="880"/>
      <c r="WKP8" s="878"/>
      <c r="WKQ8" s="878"/>
      <c r="WKR8" s="878"/>
      <c r="WKS8" s="880"/>
      <c r="WKT8" s="878"/>
      <c r="WKU8" s="878"/>
      <c r="WKV8" s="878"/>
      <c r="WKW8" s="880"/>
      <c r="WKX8" s="878"/>
      <c r="WKY8" s="878"/>
      <c r="WKZ8" s="878"/>
      <c r="WLA8" s="880"/>
      <c r="WLB8" s="878"/>
      <c r="WLC8" s="878"/>
      <c r="WLD8" s="878"/>
      <c r="WLE8" s="880"/>
      <c r="WLF8" s="878"/>
      <c r="WLG8" s="878"/>
      <c r="WLH8" s="878"/>
      <c r="WLI8" s="880"/>
      <c r="WLJ8" s="878"/>
      <c r="WLK8" s="878"/>
      <c r="WLL8" s="878"/>
      <c r="WLM8" s="880"/>
      <c r="WLN8" s="878"/>
      <c r="WLO8" s="878"/>
      <c r="WLP8" s="878"/>
      <c r="WLQ8" s="880"/>
      <c r="WLR8" s="878"/>
      <c r="WLS8" s="878"/>
      <c r="WLT8" s="878"/>
      <c r="WLU8" s="880"/>
      <c r="WLV8" s="878"/>
      <c r="WLW8" s="878"/>
      <c r="WLX8" s="878"/>
      <c r="WLY8" s="880"/>
      <c r="WLZ8" s="878"/>
      <c r="WMA8" s="878"/>
      <c r="WMB8" s="878"/>
      <c r="WMC8" s="880"/>
      <c r="WMD8" s="878"/>
      <c r="WME8" s="878"/>
      <c r="WMF8" s="878"/>
      <c r="WMG8" s="880"/>
      <c r="WMH8" s="878"/>
      <c r="WMI8" s="878"/>
      <c r="WMJ8" s="878"/>
      <c r="WMK8" s="880"/>
      <c r="WML8" s="878"/>
      <c r="WMM8" s="878"/>
      <c r="WMN8" s="878"/>
      <c r="WMO8" s="880"/>
      <c r="WMP8" s="878"/>
      <c r="WMQ8" s="878"/>
      <c r="WMR8" s="878"/>
      <c r="WMS8" s="880"/>
      <c r="WMT8" s="878"/>
      <c r="WMU8" s="878"/>
      <c r="WMV8" s="878"/>
      <c r="WMW8" s="880"/>
      <c r="WMX8" s="878"/>
      <c r="WMY8" s="878"/>
      <c r="WMZ8" s="878"/>
      <c r="WNA8" s="880"/>
      <c r="WNB8" s="878"/>
      <c r="WNC8" s="878"/>
      <c r="WND8" s="878"/>
      <c r="WNE8" s="880"/>
      <c r="WNF8" s="878"/>
      <c r="WNG8" s="878"/>
      <c r="WNH8" s="878"/>
      <c r="WNI8" s="880"/>
      <c r="WNJ8" s="878"/>
      <c r="WNK8" s="878"/>
      <c r="WNL8" s="878"/>
      <c r="WNM8" s="880"/>
      <c r="WNN8" s="878"/>
      <c r="WNO8" s="878"/>
      <c r="WNP8" s="878"/>
      <c r="WNQ8" s="880"/>
      <c r="WNR8" s="878"/>
      <c r="WNS8" s="878"/>
      <c r="WNT8" s="878"/>
      <c r="WNU8" s="880"/>
      <c r="WNV8" s="878"/>
      <c r="WNW8" s="878"/>
      <c r="WNX8" s="878"/>
      <c r="WNY8" s="880"/>
      <c r="WNZ8" s="878"/>
      <c r="WOA8" s="878"/>
      <c r="WOB8" s="878"/>
      <c r="WOC8" s="880"/>
      <c r="WOD8" s="878"/>
      <c r="WOE8" s="878"/>
      <c r="WOF8" s="878"/>
      <c r="WOG8" s="880"/>
      <c r="WOH8" s="878"/>
      <c r="WOI8" s="878"/>
      <c r="WOJ8" s="878"/>
      <c r="WOK8" s="880"/>
      <c r="WOL8" s="878"/>
      <c r="WOM8" s="878"/>
      <c r="WON8" s="878"/>
      <c r="WOO8" s="880"/>
      <c r="WOP8" s="878"/>
      <c r="WOQ8" s="878"/>
      <c r="WOR8" s="878"/>
      <c r="WOS8" s="880"/>
      <c r="WOT8" s="878"/>
      <c r="WOU8" s="878"/>
      <c r="WOV8" s="878"/>
      <c r="WOW8" s="880"/>
      <c r="WOX8" s="878"/>
      <c r="WOY8" s="878"/>
      <c r="WOZ8" s="878"/>
      <c r="WPA8" s="880"/>
      <c r="WPB8" s="878"/>
      <c r="WPC8" s="878"/>
      <c r="WPD8" s="878"/>
      <c r="WPE8" s="880"/>
      <c r="WPF8" s="878"/>
      <c r="WPG8" s="878"/>
      <c r="WPH8" s="878"/>
      <c r="WPI8" s="880"/>
      <c r="WPJ8" s="878"/>
      <c r="WPK8" s="878"/>
      <c r="WPL8" s="878"/>
      <c r="WPM8" s="880"/>
      <c r="WPN8" s="878"/>
      <c r="WPO8" s="878"/>
      <c r="WPP8" s="878"/>
      <c r="WPQ8" s="880"/>
      <c r="WPR8" s="878"/>
      <c r="WPS8" s="878"/>
      <c r="WPT8" s="878"/>
      <c r="WPU8" s="880"/>
      <c r="WPV8" s="878"/>
      <c r="WPW8" s="878"/>
      <c r="WPX8" s="878"/>
      <c r="WPY8" s="880"/>
      <c r="WPZ8" s="878"/>
      <c r="WQA8" s="878"/>
      <c r="WQB8" s="878"/>
      <c r="WQC8" s="880"/>
      <c r="WQD8" s="878"/>
      <c r="WQE8" s="878"/>
      <c r="WQF8" s="878"/>
      <c r="WQG8" s="880"/>
      <c r="WQH8" s="878"/>
      <c r="WQI8" s="878"/>
      <c r="WQJ8" s="878"/>
      <c r="WQK8" s="880"/>
      <c r="WQL8" s="878"/>
      <c r="WQM8" s="878"/>
      <c r="WQN8" s="878"/>
      <c r="WQO8" s="880"/>
      <c r="WQP8" s="878"/>
      <c r="WQQ8" s="878"/>
      <c r="WQR8" s="878"/>
      <c r="WQS8" s="880"/>
      <c r="WQT8" s="878"/>
      <c r="WQU8" s="878"/>
      <c r="WQV8" s="878"/>
      <c r="WQW8" s="880"/>
      <c r="WQX8" s="878"/>
      <c r="WQY8" s="878"/>
      <c r="WQZ8" s="878"/>
      <c r="WRA8" s="880"/>
      <c r="WRB8" s="878"/>
      <c r="WRC8" s="878"/>
      <c r="WRD8" s="878"/>
      <c r="WRE8" s="880"/>
      <c r="WRF8" s="878"/>
      <c r="WRG8" s="878"/>
      <c r="WRH8" s="878"/>
      <c r="WRI8" s="880"/>
      <c r="WRJ8" s="878"/>
      <c r="WRK8" s="878"/>
      <c r="WRL8" s="878"/>
      <c r="WRM8" s="880"/>
      <c r="WRN8" s="878"/>
      <c r="WRO8" s="878"/>
      <c r="WRP8" s="878"/>
      <c r="WRQ8" s="880"/>
      <c r="WRR8" s="878"/>
      <c r="WRS8" s="878"/>
      <c r="WRT8" s="878"/>
      <c r="WRU8" s="880"/>
      <c r="WRV8" s="878"/>
      <c r="WRW8" s="878"/>
      <c r="WRX8" s="878"/>
      <c r="WRY8" s="880"/>
      <c r="WRZ8" s="878"/>
      <c r="WSA8" s="878"/>
      <c r="WSB8" s="878"/>
      <c r="WSC8" s="880"/>
      <c r="WSD8" s="878"/>
      <c r="WSE8" s="878"/>
      <c r="WSF8" s="878"/>
      <c r="WSG8" s="880"/>
      <c r="WSH8" s="878"/>
      <c r="WSI8" s="878"/>
      <c r="WSJ8" s="878"/>
      <c r="WSK8" s="880"/>
      <c r="WSL8" s="878"/>
      <c r="WSM8" s="878"/>
      <c r="WSN8" s="878"/>
      <c r="WSO8" s="880"/>
      <c r="WSP8" s="878"/>
      <c r="WSQ8" s="878"/>
      <c r="WSR8" s="878"/>
      <c r="WSS8" s="880"/>
      <c r="WST8" s="878"/>
      <c r="WSU8" s="878"/>
      <c r="WSV8" s="878"/>
      <c r="WSW8" s="880"/>
      <c r="WSX8" s="878"/>
      <c r="WSY8" s="878"/>
      <c r="WSZ8" s="878"/>
      <c r="WTA8" s="880"/>
      <c r="WTB8" s="878"/>
      <c r="WTC8" s="878"/>
      <c r="WTD8" s="878"/>
      <c r="WTE8" s="880"/>
      <c r="WTF8" s="878"/>
      <c r="WTG8" s="878"/>
      <c r="WTH8" s="878"/>
      <c r="WTI8" s="880"/>
      <c r="WTJ8" s="878"/>
      <c r="WTK8" s="878"/>
      <c r="WTL8" s="878"/>
      <c r="WTM8" s="880"/>
      <c r="WTN8" s="878"/>
      <c r="WTO8" s="878"/>
      <c r="WTP8" s="878"/>
      <c r="WTQ8" s="880"/>
      <c r="WTR8" s="878"/>
      <c r="WTS8" s="878"/>
      <c r="WTT8" s="878"/>
      <c r="WTU8" s="880"/>
      <c r="WTV8" s="878"/>
      <c r="WTW8" s="878"/>
      <c r="WTX8" s="878"/>
      <c r="WTY8" s="880"/>
      <c r="WTZ8" s="878"/>
      <c r="WUA8" s="878"/>
      <c r="WUB8" s="878"/>
      <c r="WUC8" s="880"/>
      <c r="WUD8" s="878"/>
      <c r="WUE8" s="878"/>
      <c r="WUF8" s="878"/>
      <c r="WUG8" s="880"/>
      <c r="WUH8" s="878"/>
      <c r="WUI8" s="878"/>
      <c r="WUJ8" s="878"/>
      <c r="WUK8" s="880"/>
      <c r="WUL8" s="878"/>
      <c r="WUM8" s="878"/>
      <c r="WUN8" s="878"/>
      <c r="WUO8" s="880"/>
      <c r="WUP8" s="878"/>
      <c r="WUQ8" s="878"/>
      <c r="WUR8" s="878"/>
      <c r="WUS8" s="880"/>
      <c r="WUT8" s="878"/>
      <c r="WUU8" s="878"/>
      <c r="WUV8" s="878"/>
      <c r="WUW8" s="880"/>
      <c r="WUX8" s="878"/>
      <c r="WUY8" s="878"/>
      <c r="WUZ8" s="878"/>
      <c r="WVA8" s="880"/>
      <c r="WVB8" s="878"/>
      <c r="WVC8" s="878"/>
      <c r="WVD8" s="878"/>
      <c r="WVE8" s="880"/>
      <c r="WVF8" s="878"/>
      <c r="WVG8" s="878"/>
      <c r="WVH8" s="878"/>
      <c r="WVI8" s="880"/>
      <c r="WVJ8" s="878"/>
      <c r="WVK8" s="878"/>
      <c r="WVL8" s="878"/>
      <c r="WVM8" s="880"/>
      <c r="WVN8" s="878"/>
      <c r="WVO8" s="878"/>
      <c r="WVP8" s="878"/>
      <c r="WVQ8" s="880"/>
      <c r="WVR8" s="878"/>
      <c r="WVS8" s="878"/>
      <c r="WVT8" s="878"/>
      <c r="WVU8" s="880"/>
      <c r="WVV8" s="878"/>
      <c r="WVW8" s="878"/>
      <c r="WVX8" s="878"/>
      <c r="WVY8" s="880"/>
      <c r="WVZ8" s="878"/>
      <c r="WWA8" s="878"/>
      <c r="WWB8" s="878"/>
      <c r="WWC8" s="880"/>
      <c r="WWD8" s="878"/>
      <c r="WWE8" s="878"/>
      <c r="WWF8" s="878"/>
      <c r="WWG8" s="880"/>
      <c r="WWH8" s="878"/>
      <c r="WWI8" s="878"/>
      <c r="WWJ8" s="878"/>
      <c r="WWK8" s="880"/>
      <c r="WWL8" s="878"/>
      <c r="WWM8" s="878"/>
      <c r="WWN8" s="878"/>
      <c r="WWO8" s="880"/>
      <c r="WWP8" s="878"/>
      <c r="WWQ8" s="878"/>
      <c r="WWR8" s="878"/>
      <c r="WWS8" s="880"/>
      <c r="WWT8" s="878"/>
      <c r="WWU8" s="878"/>
      <c r="WWV8" s="878"/>
      <c r="WWW8" s="880"/>
      <c r="WWX8" s="878"/>
      <c r="WWY8" s="878"/>
      <c r="WWZ8" s="878"/>
      <c r="WXA8" s="880"/>
      <c r="WXB8" s="878"/>
      <c r="WXC8" s="878"/>
      <c r="WXD8" s="878"/>
      <c r="WXE8" s="880"/>
      <c r="WXF8" s="878"/>
      <c r="WXG8" s="878"/>
      <c r="WXH8" s="878"/>
      <c r="WXI8" s="880"/>
      <c r="WXJ8" s="878"/>
      <c r="WXK8" s="878"/>
      <c r="WXL8" s="878"/>
      <c r="WXM8" s="880"/>
      <c r="WXN8" s="878"/>
      <c r="WXO8" s="878"/>
      <c r="WXP8" s="878"/>
      <c r="WXQ8" s="880"/>
      <c r="WXR8" s="878"/>
      <c r="WXS8" s="878"/>
      <c r="WXT8" s="878"/>
      <c r="WXU8" s="880"/>
      <c r="WXV8" s="878"/>
      <c r="WXW8" s="878"/>
      <c r="WXX8" s="878"/>
      <c r="WXY8" s="880"/>
      <c r="WXZ8" s="878"/>
      <c r="WYA8" s="878"/>
      <c r="WYB8" s="878"/>
      <c r="WYC8" s="880"/>
      <c r="WYD8" s="878"/>
      <c r="WYE8" s="878"/>
      <c r="WYF8" s="878"/>
      <c r="WYG8" s="880"/>
      <c r="WYH8" s="878"/>
      <c r="WYI8" s="878"/>
      <c r="WYJ8" s="878"/>
      <c r="WYK8" s="880"/>
      <c r="WYL8" s="878"/>
      <c r="WYM8" s="878"/>
      <c r="WYN8" s="878"/>
      <c r="WYO8" s="880"/>
      <c r="WYP8" s="878"/>
      <c r="WYQ8" s="878"/>
      <c r="WYR8" s="878"/>
      <c r="WYS8" s="880"/>
      <c r="WYT8" s="878"/>
      <c r="WYU8" s="878"/>
      <c r="WYV8" s="878"/>
      <c r="WYW8" s="880"/>
      <c r="WYX8" s="878"/>
      <c r="WYY8" s="878"/>
      <c r="WYZ8" s="878"/>
      <c r="WZA8" s="880"/>
      <c r="WZB8" s="878"/>
      <c r="WZC8" s="878"/>
      <c r="WZD8" s="878"/>
      <c r="WZE8" s="880"/>
      <c r="WZF8" s="878"/>
      <c r="WZG8" s="878"/>
      <c r="WZH8" s="878"/>
      <c r="WZI8" s="880"/>
      <c r="WZJ8" s="878"/>
      <c r="WZK8" s="878"/>
      <c r="WZL8" s="878"/>
      <c r="WZM8" s="880"/>
      <c r="WZN8" s="878"/>
      <c r="WZO8" s="878"/>
      <c r="WZP8" s="878"/>
      <c r="WZQ8" s="880"/>
      <c r="WZR8" s="878"/>
      <c r="WZS8" s="878"/>
      <c r="WZT8" s="878"/>
      <c r="WZU8" s="880"/>
      <c r="WZV8" s="878"/>
      <c r="WZW8" s="878"/>
      <c r="WZX8" s="878"/>
      <c r="WZY8" s="880"/>
      <c r="WZZ8" s="878"/>
      <c r="XAA8" s="878"/>
      <c r="XAB8" s="878"/>
      <c r="XAC8" s="880"/>
      <c r="XAD8" s="878"/>
      <c r="XAE8" s="878"/>
      <c r="XAF8" s="878"/>
      <c r="XAG8" s="880"/>
      <c r="XAH8" s="878"/>
      <c r="XAI8" s="878"/>
      <c r="XAJ8" s="878"/>
      <c r="XAK8" s="880"/>
      <c r="XAL8" s="878"/>
      <c r="XAM8" s="878"/>
      <c r="XAN8" s="878"/>
      <c r="XAO8" s="880"/>
      <c r="XAP8" s="878"/>
      <c r="XAQ8" s="878"/>
      <c r="XAR8" s="878"/>
      <c r="XAS8" s="880"/>
      <c r="XAT8" s="878"/>
      <c r="XAU8" s="878"/>
      <c r="XAV8" s="878"/>
      <c r="XAW8" s="880"/>
      <c r="XAX8" s="878"/>
      <c r="XAY8" s="878"/>
      <c r="XAZ8" s="878"/>
      <c r="XBA8" s="880"/>
      <c r="XBB8" s="878"/>
      <c r="XBC8" s="878"/>
      <c r="XBD8" s="878"/>
      <c r="XBE8" s="880"/>
      <c r="XBF8" s="878"/>
      <c r="XBG8" s="878"/>
      <c r="XBH8" s="878"/>
      <c r="XBI8" s="880"/>
      <c r="XBJ8" s="878"/>
      <c r="XBK8" s="878"/>
      <c r="XBL8" s="878"/>
      <c r="XBM8" s="880"/>
      <c r="XBN8" s="878"/>
      <c r="XBO8" s="878"/>
      <c r="XBP8" s="878"/>
      <c r="XBQ8" s="880"/>
      <c r="XBR8" s="878"/>
      <c r="XBS8" s="878"/>
      <c r="XBT8" s="878"/>
      <c r="XBU8" s="880"/>
      <c r="XBV8" s="878"/>
      <c r="XBW8" s="878"/>
      <c r="XBX8" s="878"/>
      <c r="XBY8" s="880"/>
      <c r="XBZ8" s="878"/>
      <c r="XCA8" s="878"/>
      <c r="XCB8" s="878"/>
      <c r="XCC8" s="880"/>
      <c r="XCD8" s="878"/>
      <c r="XCE8" s="878"/>
      <c r="XCF8" s="878"/>
      <c r="XCG8" s="880"/>
      <c r="XCH8" s="878"/>
      <c r="XCI8" s="878"/>
      <c r="XCJ8" s="878"/>
      <c r="XCK8" s="880"/>
      <c r="XCL8" s="878"/>
      <c r="XCM8" s="878"/>
      <c r="XCN8" s="878"/>
      <c r="XCO8" s="880"/>
      <c r="XCP8" s="878"/>
      <c r="XCQ8" s="878"/>
      <c r="XCR8" s="878"/>
      <c r="XCS8" s="880"/>
      <c r="XCT8" s="878"/>
      <c r="XCU8" s="878"/>
      <c r="XCV8" s="878"/>
      <c r="XCW8" s="880"/>
      <c r="XCX8" s="878"/>
      <c r="XCY8" s="878"/>
      <c r="XCZ8" s="878"/>
      <c r="XDA8" s="880"/>
      <c r="XDB8" s="878"/>
      <c r="XDC8" s="878"/>
      <c r="XDD8" s="878"/>
      <c r="XDE8" s="880"/>
      <c r="XDF8" s="878"/>
      <c r="XDG8" s="878"/>
      <c r="XDH8" s="878"/>
      <c r="XDI8" s="880"/>
      <c r="XDJ8" s="878"/>
      <c r="XDK8" s="878"/>
      <c r="XDL8" s="878"/>
      <c r="XDM8" s="880"/>
      <c r="XDN8" s="878"/>
      <c r="XDO8" s="878"/>
      <c r="XDP8" s="878"/>
      <c r="XDQ8" s="880"/>
      <c r="XDR8" s="878"/>
      <c r="XDS8" s="878"/>
      <c r="XDT8" s="878"/>
      <c r="XDU8" s="880"/>
      <c r="XDV8" s="878"/>
      <c r="XDW8" s="878"/>
      <c r="XDX8" s="878"/>
      <c r="XDY8" s="880"/>
      <c r="XDZ8" s="878"/>
      <c r="XEA8" s="878"/>
      <c r="XEB8" s="878"/>
      <c r="XEC8" s="880"/>
      <c r="XED8" s="878"/>
      <c r="XEE8" s="878"/>
      <c r="XEF8" s="878"/>
      <c r="XEG8" s="880"/>
      <c r="XEH8" s="878"/>
      <c r="XEI8" s="878"/>
      <c r="XEJ8" s="878"/>
      <c r="XEK8" s="880"/>
      <c r="XEL8" s="878"/>
      <c r="XEM8" s="878"/>
      <c r="XEN8" s="878"/>
    </row>
    <row r="9" spans="1:16368" s="869" customFormat="1" ht="21" customHeight="1" x14ac:dyDescent="0.3">
      <c r="A9" s="911" t="s">
        <v>1923</v>
      </c>
      <c r="B9" s="911"/>
      <c r="C9" s="911"/>
      <c r="D9" s="911"/>
      <c r="E9" s="878"/>
      <c r="F9" s="879">
        <f>SUM('تراز 1400'!$M$102)</f>
        <v>79837835000</v>
      </c>
      <c r="G9" s="878"/>
      <c r="H9" s="879">
        <v>0</v>
      </c>
      <c r="I9" s="878"/>
      <c r="J9" s="878"/>
      <c r="K9" s="878"/>
      <c r="L9" s="878"/>
      <c r="M9" s="880"/>
      <c r="N9" s="878"/>
      <c r="O9" s="878"/>
      <c r="P9" s="878"/>
      <c r="Q9" s="880"/>
      <c r="R9" s="878"/>
      <c r="S9" s="878"/>
      <c r="T9" s="878"/>
      <c r="U9" s="880"/>
      <c r="V9" s="878"/>
      <c r="W9" s="878"/>
      <c r="X9" s="878"/>
      <c r="Y9" s="880"/>
      <c r="Z9" s="878"/>
      <c r="AA9" s="878"/>
      <c r="AB9" s="878"/>
      <c r="AC9" s="880"/>
      <c r="AD9" s="878"/>
      <c r="AE9" s="878"/>
      <c r="AF9" s="878"/>
      <c r="AG9" s="880"/>
      <c r="AH9" s="878"/>
      <c r="AI9" s="878"/>
      <c r="AJ9" s="878"/>
      <c r="AK9" s="880"/>
      <c r="AL9" s="878"/>
      <c r="AM9" s="878"/>
      <c r="AN9" s="878"/>
      <c r="AO9" s="880"/>
      <c r="AP9" s="878"/>
      <c r="AQ9" s="878"/>
      <c r="AR9" s="878"/>
      <c r="AS9" s="880"/>
      <c r="AT9" s="878"/>
      <c r="AU9" s="878"/>
      <c r="AV9" s="878"/>
      <c r="AW9" s="880"/>
      <c r="AX9" s="878"/>
      <c r="AY9" s="878"/>
      <c r="AZ9" s="878"/>
      <c r="BA9" s="880"/>
      <c r="BB9" s="878"/>
      <c r="BC9" s="878"/>
      <c r="BD9" s="878"/>
      <c r="BE9" s="880"/>
      <c r="BF9" s="878"/>
      <c r="BG9" s="878"/>
      <c r="BH9" s="878"/>
      <c r="BI9" s="880"/>
      <c r="BJ9" s="878"/>
      <c r="BK9" s="878"/>
      <c r="BL9" s="878"/>
      <c r="BM9" s="880"/>
      <c r="BN9" s="878"/>
      <c r="BO9" s="878"/>
      <c r="BP9" s="878"/>
      <c r="BQ9" s="880"/>
      <c r="BR9" s="878"/>
      <c r="BS9" s="878"/>
      <c r="BT9" s="878"/>
      <c r="BU9" s="880"/>
      <c r="BV9" s="878"/>
      <c r="BW9" s="878"/>
      <c r="BX9" s="878"/>
      <c r="BY9" s="880"/>
      <c r="BZ9" s="878"/>
      <c r="CA9" s="878"/>
      <c r="CB9" s="878"/>
      <c r="CC9" s="880"/>
      <c r="CD9" s="878"/>
      <c r="CE9" s="878"/>
      <c r="CF9" s="878"/>
      <c r="CG9" s="880"/>
      <c r="CH9" s="878"/>
      <c r="CI9" s="878"/>
      <c r="CJ9" s="878"/>
      <c r="CK9" s="880"/>
      <c r="CL9" s="878"/>
      <c r="CM9" s="878"/>
      <c r="CN9" s="878"/>
      <c r="CO9" s="880"/>
      <c r="CP9" s="878"/>
      <c r="CQ9" s="878"/>
      <c r="CR9" s="878"/>
      <c r="CS9" s="880"/>
      <c r="CT9" s="878"/>
      <c r="CU9" s="878"/>
      <c r="CV9" s="878"/>
      <c r="CW9" s="880"/>
      <c r="CX9" s="878"/>
      <c r="CY9" s="878"/>
      <c r="CZ9" s="878"/>
      <c r="DA9" s="880"/>
      <c r="DB9" s="878"/>
      <c r="DC9" s="878"/>
      <c r="DD9" s="878"/>
      <c r="DE9" s="880"/>
      <c r="DF9" s="878"/>
      <c r="DG9" s="878"/>
      <c r="DH9" s="878"/>
      <c r="DI9" s="880"/>
      <c r="DJ9" s="878"/>
      <c r="DK9" s="878"/>
      <c r="DL9" s="878"/>
      <c r="DM9" s="880"/>
      <c r="DN9" s="878"/>
      <c r="DO9" s="878"/>
      <c r="DP9" s="878"/>
      <c r="DQ9" s="880"/>
      <c r="DR9" s="878"/>
      <c r="DS9" s="878"/>
      <c r="DT9" s="878"/>
      <c r="DU9" s="880"/>
      <c r="DV9" s="878"/>
      <c r="DW9" s="878"/>
      <c r="DX9" s="878"/>
      <c r="DY9" s="880"/>
      <c r="DZ9" s="878"/>
      <c r="EA9" s="878"/>
      <c r="EB9" s="878"/>
      <c r="EC9" s="880"/>
      <c r="ED9" s="878"/>
      <c r="EE9" s="878"/>
      <c r="EF9" s="878"/>
      <c r="EG9" s="880"/>
      <c r="EH9" s="878"/>
      <c r="EI9" s="878"/>
      <c r="EJ9" s="878"/>
      <c r="EK9" s="880"/>
      <c r="EL9" s="878"/>
      <c r="EM9" s="878"/>
      <c r="EN9" s="878"/>
      <c r="EO9" s="880"/>
      <c r="EP9" s="878"/>
      <c r="EQ9" s="878"/>
      <c r="ER9" s="878"/>
      <c r="ES9" s="880"/>
      <c r="ET9" s="878"/>
      <c r="EU9" s="878"/>
      <c r="EV9" s="878"/>
      <c r="EW9" s="880"/>
      <c r="EX9" s="878"/>
      <c r="EY9" s="878"/>
      <c r="EZ9" s="878"/>
      <c r="FA9" s="880"/>
      <c r="FB9" s="878"/>
      <c r="FC9" s="878"/>
      <c r="FD9" s="878"/>
      <c r="FE9" s="880"/>
      <c r="FF9" s="878"/>
      <c r="FG9" s="878"/>
      <c r="FH9" s="878"/>
      <c r="FI9" s="880"/>
      <c r="FJ9" s="878"/>
      <c r="FK9" s="878"/>
      <c r="FL9" s="878"/>
      <c r="FM9" s="880"/>
      <c r="FN9" s="878"/>
      <c r="FO9" s="878"/>
      <c r="FP9" s="878"/>
      <c r="FQ9" s="880"/>
      <c r="FR9" s="878"/>
      <c r="FS9" s="878"/>
      <c r="FT9" s="878"/>
      <c r="FU9" s="880"/>
      <c r="FV9" s="878"/>
      <c r="FW9" s="878"/>
      <c r="FX9" s="878"/>
      <c r="FY9" s="880"/>
      <c r="FZ9" s="878"/>
      <c r="GA9" s="878"/>
      <c r="GB9" s="878"/>
      <c r="GC9" s="880"/>
      <c r="GD9" s="878"/>
      <c r="GE9" s="878"/>
      <c r="GF9" s="878"/>
      <c r="GG9" s="880"/>
      <c r="GH9" s="878"/>
      <c r="GI9" s="878"/>
      <c r="GJ9" s="878"/>
      <c r="GK9" s="880"/>
      <c r="GL9" s="878"/>
      <c r="GM9" s="878"/>
      <c r="GN9" s="878"/>
      <c r="GO9" s="880"/>
      <c r="GP9" s="878"/>
      <c r="GQ9" s="878"/>
      <c r="GR9" s="878"/>
      <c r="GS9" s="880"/>
      <c r="GT9" s="878"/>
      <c r="GU9" s="878"/>
      <c r="GV9" s="878"/>
      <c r="GW9" s="880"/>
      <c r="GX9" s="878"/>
      <c r="GY9" s="878"/>
      <c r="GZ9" s="878"/>
      <c r="HA9" s="880"/>
      <c r="HB9" s="878"/>
      <c r="HC9" s="878"/>
      <c r="HD9" s="878"/>
      <c r="HE9" s="880"/>
      <c r="HF9" s="878"/>
      <c r="HG9" s="878"/>
      <c r="HH9" s="878"/>
      <c r="HI9" s="880"/>
      <c r="HJ9" s="878"/>
      <c r="HK9" s="878"/>
      <c r="HL9" s="878"/>
      <c r="HM9" s="880"/>
      <c r="HN9" s="878"/>
      <c r="HO9" s="878"/>
      <c r="HP9" s="878"/>
      <c r="HQ9" s="880"/>
      <c r="HR9" s="878"/>
      <c r="HS9" s="878"/>
      <c r="HT9" s="878"/>
      <c r="HU9" s="880"/>
      <c r="HV9" s="878"/>
      <c r="HW9" s="878"/>
      <c r="HX9" s="878"/>
      <c r="HY9" s="880"/>
      <c r="HZ9" s="878"/>
      <c r="IA9" s="878"/>
      <c r="IB9" s="878"/>
      <c r="IC9" s="880"/>
      <c r="ID9" s="878"/>
      <c r="IE9" s="878"/>
      <c r="IF9" s="878"/>
      <c r="IG9" s="880"/>
      <c r="IH9" s="878"/>
      <c r="II9" s="878"/>
      <c r="IJ9" s="878"/>
      <c r="IK9" s="880"/>
      <c r="IL9" s="878"/>
      <c r="IM9" s="878"/>
      <c r="IN9" s="878"/>
      <c r="IO9" s="880"/>
      <c r="IP9" s="878"/>
      <c r="IQ9" s="878"/>
      <c r="IR9" s="878"/>
      <c r="IS9" s="880"/>
      <c r="IT9" s="878"/>
      <c r="IU9" s="878"/>
      <c r="IV9" s="878"/>
      <c r="IW9" s="880"/>
      <c r="IX9" s="878"/>
      <c r="IY9" s="878"/>
      <c r="IZ9" s="878"/>
      <c r="JA9" s="880"/>
      <c r="JB9" s="878"/>
      <c r="JC9" s="878"/>
      <c r="JD9" s="878"/>
      <c r="JE9" s="880"/>
      <c r="JF9" s="878"/>
      <c r="JG9" s="878"/>
      <c r="JH9" s="878"/>
      <c r="JI9" s="880"/>
      <c r="JJ9" s="878"/>
      <c r="JK9" s="878"/>
      <c r="JL9" s="878"/>
      <c r="JM9" s="880"/>
      <c r="JN9" s="878"/>
      <c r="JO9" s="878"/>
      <c r="JP9" s="878"/>
      <c r="JQ9" s="880"/>
      <c r="JR9" s="878"/>
      <c r="JS9" s="878"/>
      <c r="JT9" s="878"/>
      <c r="JU9" s="880"/>
      <c r="JV9" s="878"/>
      <c r="JW9" s="878"/>
      <c r="JX9" s="878"/>
      <c r="JY9" s="880"/>
      <c r="JZ9" s="878"/>
      <c r="KA9" s="878"/>
      <c r="KB9" s="878"/>
      <c r="KC9" s="880"/>
      <c r="KD9" s="878"/>
      <c r="KE9" s="878"/>
      <c r="KF9" s="878"/>
      <c r="KG9" s="880"/>
      <c r="KH9" s="878"/>
      <c r="KI9" s="878"/>
      <c r="KJ9" s="878"/>
      <c r="KK9" s="880"/>
      <c r="KL9" s="878"/>
      <c r="KM9" s="878"/>
      <c r="KN9" s="878"/>
      <c r="KO9" s="880"/>
      <c r="KP9" s="878"/>
      <c r="KQ9" s="878"/>
      <c r="KR9" s="878"/>
      <c r="KS9" s="880"/>
      <c r="KT9" s="878"/>
      <c r="KU9" s="878"/>
      <c r="KV9" s="878"/>
      <c r="KW9" s="880"/>
      <c r="KX9" s="878"/>
      <c r="KY9" s="878"/>
      <c r="KZ9" s="878"/>
      <c r="LA9" s="880"/>
      <c r="LB9" s="878"/>
      <c r="LC9" s="878"/>
      <c r="LD9" s="878"/>
      <c r="LE9" s="880"/>
      <c r="LF9" s="878"/>
      <c r="LG9" s="878"/>
      <c r="LH9" s="878"/>
      <c r="LI9" s="880"/>
      <c r="LJ9" s="878"/>
      <c r="LK9" s="878"/>
      <c r="LL9" s="878"/>
      <c r="LM9" s="880"/>
      <c r="LN9" s="878"/>
      <c r="LO9" s="878"/>
      <c r="LP9" s="878"/>
      <c r="LQ9" s="880"/>
      <c r="LR9" s="878"/>
      <c r="LS9" s="878"/>
      <c r="LT9" s="878"/>
      <c r="LU9" s="880"/>
      <c r="LV9" s="878"/>
      <c r="LW9" s="878"/>
      <c r="LX9" s="878"/>
      <c r="LY9" s="880"/>
      <c r="LZ9" s="878"/>
      <c r="MA9" s="878"/>
      <c r="MB9" s="878"/>
      <c r="MC9" s="880"/>
      <c r="MD9" s="878"/>
      <c r="ME9" s="878"/>
      <c r="MF9" s="878"/>
      <c r="MG9" s="880"/>
      <c r="MH9" s="878"/>
      <c r="MI9" s="878"/>
      <c r="MJ9" s="878"/>
      <c r="MK9" s="880"/>
      <c r="ML9" s="878"/>
      <c r="MM9" s="878"/>
      <c r="MN9" s="878"/>
      <c r="MO9" s="880"/>
      <c r="MP9" s="878"/>
      <c r="MQ9" s="878"/>
      <c r="MR9" s="878"/>
      <c r="MS9" s="880"/>
      <c r="MT9" s="878"/>
      <c r="MU9" s="878"/>
      <c r="MV9" s="878"/>
      <c r="MW9" s="880"/>
      <c r="MX9" s="878"/>
      <c r="MY9" s="878"/>
      <c r="MZ9" s="878"/>
      <c r="NA9" s="880"/>
      <c r="NB9" s="878"/>
      <c r="NC9" s="878"/>
      <c r="ND9" s="878"/>
      <c r="NE9" s="880"/>
      <c r="NF9" s="878"/>
      <c r="NG9" s="878"/>
      <c r="NH9" s="878"/>
      <c r="NI9" s="880"/>
      <c r="NJ9" s="878"/>
      <c r="NK9" s="878"/>
      <c r="NL9" s="878"/>
      <c r="NM9" s="880"/>
      <c r="NN9" s="878"/>
      <c r="NO9" s="878"/>
      <c r="NP9" s="878"/>
      <c r="NQ9" s="880"/>
      <c r="NR9" s="878"/>
      <c r="NS9" s="878"/>
      <c r="NT9" s="878"/>
      <c r="NU9" s="880"/>
      <c r="NV9" s="878"/>
      <c r="NW9" s="878"/>
      <c r="NX9" s="878"/>
      <c r="NY9" s="880"/>
      <c r="NZ9" s="878"/>
      <c r="OA9" s="878"/>
      <c r="OB9" s="878"/>
      <c r="OC9" s="880"/>
      <c r="OD9" s="878"/>
      <c r="OE9" s="878"/>
      <c r="OF9" s="878"/>
      <c r="OG9" s="880"/>
      <c r="OH9" s="878"/>
      <c r="OI9" s="878"/>
      <c r="OJ9" s="878"/>
      <c r="OK9" s="880"/>
      <c r="OL9" s="878"/>
      <c r="OM9" s="878"/>
      <c r="ON9" s="878"/>
      <c r="OO9" s="880"/>
      <c r="OP9" s="878"/>
      <c r="OQ9" s="878"/>
      <c r="OR9" s="878"/>
      <c r="OS9" s="880"/>
      <c r="OT9" s="878"/>
      <c r="OU9" s="878"/>
      <c r="OV9" s="878"/>
      <c r="OW9" s="880"/>
      <c r="OX9" s="878"/>
      <c r="OY9" s="878"/>
      <c r="OZ9" s="878"/>
      <c r="PA9" s="880"/>
      <c r="PB9" s="878"/>
      <c r="PC9" s="878"/>
      <c r="PD9" s="878"/>
      <c r="PE9" s="880"/>
      <c r="PF9" s="878"/>
      <c r="PG9" s="878"/>
      <c r="PH9" s="878"/>
      <c r="PI9" s="880"/>
      <c r="PJ9" s="878"/>
      <c r="PK9" s="878"/>
      <c r="PL9" s="878"/>
      <c r="PM9" s="880"/>
      <c r="PN9" s="878"/>
      <c r="PO9" s="878"/>
      <c r="PP9" s="878"/>
      <c r="PQ9" s="880"/>
      <c r="PR9" s="878"/>
      <c r="PS9" s="878"/>
      <c r="PT9" s="878"/>
      <c r="PU9" s="880"/>
      <c r="PV9" s="878"/>
      <c r="PW9" s="878"/>
      <c r="PX9" s="878"/>
      <c r="PY9" s="880"/>
      <c r="PZ9" s="878"/>
      <c r="QA9" s="878"/>
      <c r="QB9" s="878"/>
      <c r="QC9" s="880"/>
      <c r="QD9" s="878"/>
      <c r="QE9" s="878"/>
      <c r="QF9" s="878"/>
      <c r="QG9" s="880"/>
      <c r="QH9" s="878"/>
      <c r="QI9" s="878"/>
      <c r="QJ9" s="878"/>
      <c r="QK9" s="880"/>
      <c r="QL9" s="878"/>
      <c r="QM9" s="878"/>
      <c r="QN9" s="878"/>
      <c r="QO9" s="880"/>
      <c r="QP9" s="878"/>
      <c r="QQ9" s="878"/>
      <c r="QR9" s="878"/>
      <c r="QS9" s="880"/>
      <c r="QT9" s="878"/>
      <c r="QU9" s="878"/>
      <c r="QV9" s="878"/>
      <c r="QW9" s="880"/>
      <c r="QX9" s="878"/>
      <c r="QY9" s="878"/>
      <c r="QZ9" s="878"/>
      <c r="RA9" s="880"/>
      <c r="RB9" s="878"/>
      <c r="RC9" s="878"/>
      <c r="RD9" s="878"/>
      <c r="RE9" s="880"/>
      <c r="RF9" s="878"/>
      <c r="RG9" s="878"/>
      <c r="RH9" s="878"/>
      <c r="RI9" s="880"/>
      <c r="RJ9" s="878"/>
      <c r="RK9" s="878"/>
      <c r="RL9" s="878"/>
      <c r="RM9" s="880"/>
      <c r="RN9" s="878"/>
      <c r="RO9" s="878"/>
      <c r="RP9" s="878"/>
      <c r="RQ9" s="880"/>
      <c r="RR9" s="878"/>
      <c r="RS9" s="878"/>
      <c r="RT9" s="878"/>
      <c r="RU9" s="880"/>
      <c r="RV9" s="878"/>
      <c r="RW9" s="878"/>
      <c r="RX9" s="878"/>
      <c r="RY9" s="880"/>
      <c r="RZ9" s="878"/>
      <c r="SA9" s="878"/>
      <c r="SB9" s="878"/>
      <c r="SC9" s="880"/>
      <c r="SD9" s="878"/>
      <c r="SE9" s="878"/>
      <c r="SF9" s="878"/>
      <c r="SG9" s="880"/>
      <c r="SH9" s="878"/>
      <c r="SI9" s="878"/>
      <c r="SJ9" s="878"/>
      <c r="SK9" s="880"/>
      <c r="SL9" s="878"/>
      <c r="SM9" s="878"/>
      <c r="SN9" s="878"/>
      <c r="SO9" s="880"/>
      <c r="SP9" s="878"/>
      <c r="SQ9" s="878"/>
      <c r="SR9" s="878"/>
      <c r="SS9" s="880"/>
      <c r="ST9" s="878"/>
      <c r="SU9" s="878"/>
      <c r="SV9" s="878"/>
      <c r="SW9" s="880"/>
      <c r="SX9" s="878"/>
      <c r="SY9" s="878"/>
      <c r="SZ9" s="878"/>
      <c r="TA9" s="880"/>
      <c r="TB9" s="878"/>
      <c r="TC9" s="878"/>
      <c r="TD9" s="878"/>
      <c r="TE9" s="880"/>
      <c r="TF9" s="878"/>
      <c r="TG9" s="878"/>
      <c r="TH9" s="878"/>
      <c r="TI9" s="880"/>
      <c r="TJ9" s="878"/>
      <c r="TK9" s="878"/>
      <c r="TL9" s="878"/>
      <c r="TM9" s="880"/>
      <c r="TN9" s="878"/>
      <c r="TO9" s="878"/>
      <c r="TP9" s="878"/>
      <c r="TQ9" s="880"/>
      <c r="TR9" s="878"/>
      <c r="TS9" s="878"/>
      <c r="TT9" s="878"/>
      <c r="TU9" s="880"/>
      <c r="TV9" s="878"/>
      <c r="TW9" s="878"/>
      <c r="TX9" s="878"/>
      <c r="TY9" s="880"/>
      <c r="TZ9" s="878"/>
      <c r="UA9" s="878"/>
      <c r="UB9" s="878"/>
      <c r="UC9" s="880"/>
      <c r="UD9" s="878"/>
      <c r="UE9" s="878"/>
      <c r="UF9" s="878"/>
      <c r="UG9" s="880"/>
      <c r="UH9" s="878"/>
      <c r="UI9" s="878"/>
      <c r="UJ9" s="878"/>
      <c r="UK9" s="880"/>
      <c r="UL9" s="878"/>
      <c r="UM9" s="878"/>
      <c r="UN9" s="878"/>
      <c r="UO9" s="880"/>
      <c r="UP9" s="878"/>
      <c r="UQ9" s="878"/>
      <c r="UR9" s="878"/>
      <c r="US9" s="880"/>
      <c r="UT9" s="878"/>
      <c r="UU9" s="878"/>
      <c r="UV9" s="878"/>
      <c r="UW9" s="880"/>
      <c r="UX9" s="878"/>
      <c r="UY9" s="878"/>
      <c r="UZ9" s="878"/>
      <c r="VA9" s="880"/>
      <c r="VB9" s="878"/>
      <c r="VC9" s="878"/>
      <c r="VD9" s="878"/>
      <c r="VE9" s="880"/>
      <c r="VF9" s="878"/>
      <c r="VG9" s="878"/>
      <c r="VH9" s="878"/>
      <c r="VI9" s="880"/>
      <c r="VJ9" s="878"/>
      <c r="VK9" s="878"/>
      <c r="VL9" s="878"/>
      <c r="VM9" s="880"/>
      <c r="VN9" s="878"/>
      <c r="VO9" s="878"/>
      <c r="VP9" s="878"/>
      <c r="VQ9" s="880"/>
      <c r="VR9" s="878"/>
      <c r="VS9" s="878"/>
      <c r="VT9" s="878"/>
      <c r="VU9" s="880"/>
      <c r="VV9" s="878"/>
      <c r="VW9" s="878"/>
      <c r="VX9" s="878"/>
      <c r="VY9" s="880"/>
      <c r="VZ9" s="878"/>
      <c r="WA9" s="878"/>
      <c r="WB9" s="878"/>
      <c r="WC9" s="880"/>
      <c r="WD9" s="878"/>
      <c r="WE9" s="878"/>
      <c r="WF9" s="878"/>
      <c r="WG9" s="880"/>
      <c r="WH9" s="878"/>
      <c r="WI9" s="878"/>
      <c r="WJ9" s="878"/>
      <c r="WK9" s="880"/>
      <c r="WL9" s="878"/>
      <c r="WM9" s="878"/>
      <c r="WN9" s="878"/>
      <c r="WO9" s="880"/>
      <c r="WP9" s="878"/>
      <c r="WQ9" s="878"/>
      <c r="WR9" s="878"/>
      <c r="WS9" s="880"/>
      <c r="WT9" s="878"/>
      <c r="WU9" s="878"/>
      <c r="WV9" s="878"/>
      <c r="WW9" s="880"/>
      <c r="WX9" s="878"/>
      <c r="WY9" s="878"/>
      <c r="WZ9" s="878"/>
      <c r="XA9" s="880"/>
      <c r="XB9" s="878"/>
      <c r="XC9" s="878"/>
      <c r="XD9" s="878"/>
      <c r="XE9" s="880"/>
      <c r="XF9" s="878"/>
      <c r="XG9" s="878"/>
      <c r="XH9" s="878"/>
      <c r="XI9" s="880"/>
      <c r="XJ9" s="878"/>
      <c r="XK9" s="878"/>
      <c r="XL9" s="878"/>
      <c r="XM9" s="880"/>
      <c r="XN9" s="878"/>
      <c r="XO9" s="878"/>
      <c r="XP9" s="878"/>
      <c r="XQ9" s="880"/>
      <c r="XR9" s="878"/>
      <c r="XS9" s="878"/>
      <c r="XT9" s="878"/>
      <c r="XU9" s="880"/>
      <c r="XV9" s="878"/>
      <c r="XW9" s="878"/>
      <c r="XX9" s="878"/>
      <c r="XY9" s="880"/>
      <c r="XZ9" s="878"/>
      <c r="YA9" s="878"/>
      <c r="YB9" s="878"/>
      <c r="YC9" s="880"/>
      <c r="YD9" s="878"/>
      <c r="YE9" s="878"/>
      <c r="YF9" s="878"/>
      <c r="YG9" s="880"/>
      <c r="YH9" s="878"/>
      <c r="YI9" s="878"/>
      <c r="YJ9" s="878"/>
      <c r="YK9" s="880"/>
      <c r="YL9" s="878"/>
      <c r="YM9" s="878"/>
      <c r="YN9" s="878"/>
      <c r="YO9" s="880"/>
      <c r="YP9" s="878"/>
      <c r="YQ9" s="878"/>
      <c r="YR9" s="878"/>
      <c r="YS9" s="880"/>
      <c r="YT9" s="878"/>
      <c r="YU9" s="878"/>
      <c r="YV9" s="878"/>
      <c r="YW9" s="880"/>
      <c r="YX9" s="878"/>
      <c r="YY9" s="878"/>
      <c r="YZ9" s="878"/>
      <c r="ZA9" s="880"/>
      <c r="ZB9" s="878"/>
      <c r="ZC9" s="878"/>
      <c r="ZD9" s="878"/>
      <c r="ZE9" s="880"/>
      <c r="ZF9" s="878"/>
      <c r="ZG9" s="878"/>
      <c r="ZH9" s="878"/>
      <c r="ZI9" s="880"/>
      <c r="ZJ9" s="878"/>
      <c r="ZK9" s="878"/>
      <c r="ZL9" s="878"/>
      <c r="ZM9" s="880"/>
      <c r="ZN9" s="878"/>
      <c r="ZO9" s="878"/>
      <c r="ZP9" s="878"/>
      <c r="ZQ9" s="880"/>
      <c r="ZR9" s="878"/>
      <c r="ZS9" s="878"/>
      <c r="ZT9" s="878"/>
      <c r="ZU9" s="880"/>
      <c r="ZV9" s="878"/>
      <c r="ZW9" s="878"/>
      <c r="ZX9" s="878"/>
      <c r="ZY9" s="880"/>
      <c r="ZZ9" s="878"/>
      <c r="AAA9" s="878"/>
      <c r="AAB9" s="878"/>
      <c r="AAC9" s="880"/>
      <c r="AAD9" s="878"/>
      <c r="AAE9" s="878"/>
      <c r="AAF9" s="878"/>
      <c r="AAG9" s="880"/>
      <c r="AAH9" s="878"/>
      <c r="AAI9" s="878"/>
      <c r="AAJ9" s="878"/>
      <c r="AAK9" s="880"/>
      <c r="AAL9" s="878"/>
      <c r="AAM9" s="878"/>
      <c r="AAN9" s="878"/>
      <c r="AAO9" s="880"/>
      <c r="AAP9" s="878"/>
      <c r="AAQ9" s="878"/>
      <c r="AAR9" s="878"/>
      <c r="AAS9" s="880"/>
      <c r="AAT9" s="878"/>
      <c r="AAU9" s="878"/>
      <c r="AAV9" s="878"/>
      <c r="AAW9" s="880"/>
      <c r="AAX9" s="878"/>
      <c r="AAY9" s="878"/>
      <c r="AAZ9" s="878"/>
      <c r="ABA9" s="880"/>
      <c r="ABB9" s="878"/>
      <c r="ABC9" s="878"/>
      <c r="ABD9" s="878"/>
      <c r="ABE9" s="880"/>
      <c r="ABF9" s="878"/>
      <c r="ABG9" s="878"/>
      <c r="ABH9" s="878"/>
      <c r="ABI9" s="880"/>
      <c r="ABJ9" s="878"/>
      <c r="ABK9" s="878"/>
      <c r="ABL9" s="878"/>
      <c r="ABM9" s="880"/>
      <c r="ABN9" s="878"/>
      <c r="ABO9" s="878"/>
      <c r="ABP9" s="878"/>
      <c r="ABQ9" s="880"/>
      <c r="ABR9" s="878"/>
      <c r="ABS9" s="878"/>
      <c r="ABT9" s="878"/>
      <c r="ABU9" s="880"/>
      <c r="ABV9" s="878"/>
      <c r="ABW9" s="878"/>
      <c r="ABX9" s="878"/>
      <c r="ABY9" s="880"/>
      <c r="ABZ9" s="878"/>
      <c r="ACA9" s="878"/>
      <c r="ACB9" s="878"/>
      <c r="ACC9" s="880"/>
      <c r="ACD9" s="878"/>
      <c r="ACE9" s="878"/>
      <c r="ACF9" s="878"/>
      <c r="ACG9" s="880"/>
      <c r="ACH9" s="878"/>
      <c r="ACI9" s="878"/>
      <c r="ACJ9" s="878"/>
      <c r="ACK9" s="880"/>
      <c r="ACL9" s="878"/>
      <c r="ACM9" s="878"/>
      <c r="ACN9" s="878"/>
      <c r="ACO9" s="880"/>
      <c r="ACP9" s="878"/>
      <c r="ACQ9" s="878"/>
      <c r="ACR9" s="878"/>
      <c r="ACS9" s="880"/>
      <c r="ACT9" s="878"/>
      <c r="ACU9" s="878"/>
      <c r="ACV9" s="878"/>
      <c r="ACW9" s="880"/>
      <c r="ACX9" s="878"/>
      <c r="ACY9" s="878"/>
      <c r="ACZ9" s="878"/>
      <c r="ADA9" s="880"/>
      <c r="ADB9" s="878"/>
      <c r="ADC9" s="878"/>
      <c r="ADD9" s="878"/>
      <c r="ADE9" s="880"/>
      <c r="ADF9" s="878"/>
      <c r="ADG9" s="878"/>
      <c r="ADH9" s="878"/>
      <c r="ADI9" s="880"/>
      <c r="ADJ9" s="878"/>
      <c r="ADK9" s="878"/>
      <c r="ADL9" s="878"/>
      <c r="ADM9" s="880"/>
      <c r="ADN9" s="878"/>
      <c r="ADO9" s="878"/>
      <c r="ADP9" s="878"/>
      <c r="ADQ9" s="880"/>
      <c r="ADR9" s="878"/>
      <c r="ADS9" s="878"/>
      <c r="ADT9" s="878"/>
      <c r="ADU9" s="880"/>
      <c r="ADV9" s="878"/>
      <c r="ADW9" s="878"/>
      <c r="ADX9" s="878"/>
      <c r="ADY9" s="880"/>
      <c r="ADZ9" s="878"/>
      <c r="AEA9" s="878"/>
      <c r="AEB9" s="878"/>
      <c r="AEC9" s="880"/>
      <c r="AED9" s="878"/>
      <c r="AEE9" s="878"/>
      <c r="AEF9" s="878"/>
      <c r="AEG9" s="880"/>
      <c r="AEH9" s="878"/>
      <c r="AEI9" s="878"/>
      <c r="AEJ9" s="878"/>
      <c r="AEK9" s="880"/>
      <c r="AEL9" s="878"/>
      <c r="AEM9" s="878"/>
      <c r="AEN9" s="878"/>
      <c r="AEO9" s="880"/>
      <c r="AEP9" s="878"/>
      <c r="AEQ9" s="878"/>
      <c r="AER9" s="878"/>
      <c r="AES9" s="880"/>
      <c r="AET9" s="878"/>
      <c r="AEU9" s="878"/>
      <c r="AEV9" s="878"/>
      <c r="AEW9" s="880"/>
      <c r="AEX9" s="878"/>
      <c r="AEY9" s="878"/>
      <c r="AEZ9" s="878"/>
      <c r="AFA9" s="880"/>
      <c r="AFB9" s="878"/>
      <c r="AFC9" s="878"/>
      <c r="AFD9" s="878"/>
      <c r="AFE9" s="880"/>
      <c r="AFF9" s="878"/>
      <c r="AFG9" s="878"/>
      <c r="AFH9" s="878"/>
      <c r="AFI9" s="880"/>
      <c r="AFJ9" s="878"/>
      <c r="AFK9" s="878"/>
      <c r="AFL9" s="878"/>
      <c r="AFM9" s="880"/>
      <c r="AFN9" s="878"/>
      <c r="AFO9" s="878"/>
      <c r="AFP9" s="878"/>
      <c r="AFQ9" s="880"/>
      <c r="AFR9" s="878"/>
      <c r="AFS9" s="878"/>
      <c r="AFT9" s="878"/>
      <c r="AFU9" s="880"/>
      <c r="AFV9" s="878"/>
      <c r="AFW9" s="878"/>
      <c r="AFX9" s="878"/>
      <c r="AFY9" s="880"/>
      <c r="AFZ9" s="878"/>
      <c r="AGA9" s="878"/>
      <c r="AGB9" s="878"/>
      <c r="AGC9" s="880"/>
      <c r="AGD9" s="878"/>
      <c r="AGE9" s="878"/>
      <c r="AGF9" s="878"/>
      <c r="AGG9" s="880"/>
      <c r="AGH9" s="878"/>
      <c r="AGI9" s="878"/>
      <c r="AGJ9" s="878"/>
      <c r="AGK9" s="880"/>
      <c r="AGL9" s="878"/>
      <c r="AGM9" s="878"/>
      <c r="AGN9" s="878"/>
      <c r="AGO9" s="880"/>
      <c r="AGP9" s="878"/>
      <c r="AGQ9" s="878"/>
      <c r="AGR9" s="878"/>
      <c r="AGS9" s="880"/>
      <c r="AGT9" s="878"/>
      <c r="AGU9" s="878"/>
      <c r="AGV9" s="878"/>
      <c r="AGW9" s="880"/>
      <c r="AGX9" s="878"/>
      <c r="AGY9" s="878"/>
      <c r="AGZ9" s="878"/>
      <c r="AHA9" s="880"/>
      <c r="AHB9" s="878"/>
      <c r="AHC9" s="878"/>
      <c r="AHD9" s="878"/>
      <c r="AHE9" s="880"/>
      <c r="AHF9" s="878"/>
      <c r="AHG9" s="878"/>
      <c r="AHH9" s="878"/>
      <c r="AHI9" s="880"/>
      <c r="AHJ9" s="878"/>
      <c r="AHK9" s="878"/>
      <c r="AHL9" s="878"/>
      <c r="AHM9" s="880"/>
      <c r="AHN9" s="878"/>
      <c r="AHO9" s="878"/>
      <c r="AHP9" s="878"/>
      <c r="AHQ9" s="880"/>
      <c r="AHR9" s="878"/>
      <c r="AHS9" s="878"/>
      <c r="AHT9" s="878"/>
      <c r="AHU9" s="880"/>
      <c r="AHV9" s="878"/>
      <c r="AHW9" s="878"/>
      <c r="AHX9" s="878"/>
      <c r="AHY9" s="880"/>
      <c r="AHZ9" s="878"/>
      <c r="AIA9" s="878"/>
      <c r="AIB9" s="878"/>
      <c r="AIC9" s="880"/>
      <c r="AID9" s="878"/>
      <c r="AIE9" s="878"/>
      <c r="AIF9" s="878"/>
      <c r="AIG9" s="880"/>
      <c r="AIH9" s="878"/>
      <c r="AII9" s="878"/>
      <c r="AIJ9" s="878"/>
      <c r="AIK9" s="880"/>
      <c r="AIL9" s="878"/>
      <c r="AIM9" s="878"/>
      <c r="AIN9" s="878"/>
      <c r="AIO9" s="880"/>
      <c r="AIP9" s="878"/>
      <c r="AIQ9" s="878"/>
      <c r="AIR9" s="878"/>
      <c r="AIS9" s="880"/>
      <c r="AIT9" s="878"/>
      <c r="AIU9" s="878"/>
      <c r="AIV9" s="878"/>
      <c r="AIW9" s="880"/>
      <c r="AIX9" s="878"/>
      <c r="AIY9" s="878"/>
      <c r="AIZ9" s="878"/>
      <c r="AJA9" s="880"/>
      <c r="AJB9" s="878"/>
      <c r="AJC9" s="878"/>
      <c r="AJD9" s="878"/>
      <c r="AJE9" s="880"/>
      <c r="AJF9" s="878"/>
      <c r="AJG9" s="878"/>
      <c r="AJH9" s="878"/>
      <c r="AJI9" s="880"/>
      <c r="AJJ9" s="878"/>
      <c r="AJK9" s="878"/>
      <c r="AJL9" s="878"/>
      <c r="AJM9" s="880"/>
      <c r="AJN9" s="878"/>
      <c r="AJO9" s="878"/>
      <c r="AJP9" s="878"/>
      <c r="AJQ9" s="880"/>
      <c r="AJR9" s="878"/>
      <c r="AJS9" s="878"/>
      <c r="AJT9" s="878"/>
      <c r="AJU9" s="880"/>
      <c r="AJV9" s="878"/>
      <c r="AJW9" s="878"/>
      <c r="AJX9" s="878"/>
      <c r="AJY9" s="880"/>
      <c r="AJZ9" s="878"/>
      <c r="AKA9" s="878"/>
      <c r="AKB9" s="878"/>
      <c r="AKC9" s="880"/>
      <c r="AKD9" s="878"/>
      <c r="AKE9" s="878"/>
      <c r="AKF9" s="878"/>
      <c r="AKG9" s="880"/>
      <c r="AKH9" s="878"/>
      <c r="AKI9" s="878"/>
      <c r="AKJ9" s="878"/>
      <c r="AKK9" s="880"/>
      <c r="AKL9" s="878"/>
      <c r="AKM9" s="878"/>
      <c r="AKN9" s="878"/>
      <c r="AKO9" s="880"/>
      <c r="AKP9" s="878"/>
      <c r="AKQ9" s="878"/>
      <c r="AKR9" s="878"/>
      <c r="AKS9" s="880"/>
      <c r="AKT9" s="878"/>
      <c r="AKU9" s="878"/>
      <c r="AKV9" s="878"/>
      <c r="AKW9" s="880"/>
      <c r="AKX9" s="878"/>
      <c r="AKY9" s="878"/>
      <c r="AKZ9" s="878"/>
      <c r="ALA9" s="880"/>
      <c r="ALB9" s="878"/>
      <c r="ALC9" s="878"/>
      <c r="ALD9" s="878"/>
      <c r="ALE9" s="880"/>
      <c r="ALF9" s="878"/>
      <c r="ALG9" s="878"/>
      <c r="ALH9" s="878"/>
      <c r="ALI9" s="880"/>
      <c r="ALJ9" s="878"/>
      <c r="ALK9" s="878"/>
      <c r="ALL9" s="878"/>
      <c r="ALM9" s="880"/>
      <c r="ALN9" s="878"/>
      <c r="ALO9" s="878"/>
      <c r="ALP9" s="878"/>
      <c r="ALQ9" s="880"/>
      <c r="ALR9" s="878"/>
      <c r="ALS9" s="878"/>
      <c r="ALT9" s="878"/>
      <c r="ALU9" s="880"/>
      <c r="ALV9" s="878"/>
      <c r="ALW9" s="878"/>
      <c r="ALX9" s="878"/>
      <c r="ALY9" s="880"/>
      <c r="ALZ9" s="878"/>
      <c r="AMA9" s="878"/>
      <c r="AMB9" s="878"/>
      <c r="AMC9" s="880"/>
      <c r="AMD9" s="878"/>
      <c r="AME9" s="878"/>
      <c r="AMF9" s="878"/>
      <c r="AMG9" s="880"/>
      <c r="AMH9" s="878"/>
      <c r="AMI9" s="878"/>
      <c r="AMJ9" s="878"/>
      <c r="AMK9" s="880"/>
      <c r="AML9" s="878"/>
      <c r="AMM9" s="878"/>
      <c r="AMN9" s="878"/>
      <c r="AMO9" s="880"/>
      <c r="AMP9" s="878"/>
      <c r="AMQ9" s="878"/>
      <c r="AMR9" s="878"/>
      <c r="AMS9" s="880"/>
      <c r="AMT9" s="878"/>
      <c r="AMU9" s="878"/>
      <c r="AMV9" s="878"/>
      <c r="AMW9" s="880"/>
      <c r="AMX9" s="878"/>
      <c r="AMY9" s="878"/>
      <c r="AMZ9" s="878"/>
      <c r="ANA9" s="880"/>
      <c r="ANB9" s="878"/>
      <c r="ANC9" s="878"/>
      <c r="AND9" s="878"/>
      <c r="ANE9" s="880"/>
      <c r="ANF9" s="878"/>
      <c r="ANG9" s="878"/>
      <c r="ANH9" s="878"/>
      <c r="ANI9" s="880"/>
      <c r="ANJ9" s="878"/>
      <c r="ANK9" s="878"/>
      <c r="ANL9" s="878"/>
      <c r="ANM9" s="880"/>
      <c r="ANN9" s="878"/>
      <c r="ANO9" s="878"/>
      <c r="ANP9" s="878"/>
      <c r="ANQ9" s="880"/>
      <c r="ANR9" s="878"/>
      <c r="ANS9" s="878"/>
      <c r="ANT9" s="878"/>
      <c r="ANU9" s="880"/>
      <c r="ANV9" s="878"/>
      <c r="ANW9" s="878"/>
      <c r="ANX9" s="878"/>
      <c r="ANY9" s="880"/>
      <c r="ANZ9" s="878"/>
      <c r="AOA9" s="878"/>
      <c r="AOB9" s="878"/>
      <c r="AOC9" s="880"/>
      <c r="AOD9" s="878"/>
      <c r="AOE9" s="878"/>
      <c r="AOF9" s="878"/>
      <c r="AOG9" s="880"/>
      <c r="AOH9" s="878"/>
      <c r="AOI9" s="878"/>
      <c r="AOJ9" s="878"/>
      <c r="AOK9" s="880"/>
      <c r="AOL9" s="878"/>
      <c r="AOM9" s="878"/>
      <c r="AON9" s="878"/>
      <c r="AOO9" s="880"/>
      <c r="AOP9" s="878"/>
      <c r="AOQ9" s="878"/>
      <c r="AOR9" s="878"/>
      <c r="AOS9" s="880"/>
      <c r="AOT9" s="878"/>
      <c r="AOU9" s="878"/>
      <c r="AOV9" s="878"/>
      <c r="AOW9" s="880"/>
      <c r="AOX9" s="878"/>
      <c r="AOY9" s="878"/>
      <c r="AOZ9" s="878"/>
      <c r="APA9" s="880"/>
      <c r="APB9" s="878"/>
      <c r="APC9" s="878"/>
      <c r="APD9" s="878"/>
      <c r="APE9" s="880"/>
      <c r="APF9" s="878"/>
      <c r="APG9" s="878"/>
      <c r="APH9" s="878"/>
      <c r="API9" s="880"/>
      <c r="APJ9" s="878"/>
      <c r="APK9" s="878"/>
      <c r="APL9" s="878"/>
      <c r="APM9" s="880"/>
      <c r="APN9" s="878"/>
      <c r="APO9" s="878"/>
      <c r="APP9" s="878"/>
      <c r="APQ9" s="880"/>
      <c r="APR9" s="878"/>
      <c r="APS9" s="878"/>
      <c r="APT9" s="878"/>
      <c r="APU9" s="880"/>
      <c r="APV9" s="878"/>
      <c r="APW9" s="878"/>
      <c r="APX9" s="878"/>
      <c r="APY9" s="880"/>
      <c r="APZ9" s="878"/>
      <c r="AQA9" s="878"/>
      <c r="AQB9" s="878"/>
      <c r="AQC9" s="880"/>
      <c r="AQD9" s="878"/>
      <c r="AQE9" s="878"/>
      <c r="AQF9" s="878"/>
      <c r="AQG9" s="880"/>
      <c r="AQH9" s="878"/>
      <c r="AQI9" s="878"/>
      <c r="AQJ9" s="878"/>
      <c r="AQK9" s="880"/>
      <c r="AQL9" s="878"/>
      <c r="AQM9" s="878"/>
      <c r="AQN9" s="878"/>
      <c r="AQO9" s="880"/>
      <c r="AQP9" s="878"/>
      <c r="AQQ9" s="878"/>
      <c r="AQR9" s="878"/>
      <c r="AQS9" s="880"/>
      <c r="AQT9" s="878"/>
      <c r="AQU9" s="878"/>
      <c r="AQV9" s="878"/>
      <c r="AQW9" s="880"/>
      <c r="AQX9" s="878"/>
      <c r="AQY9" s="878"/>
      <c r="AQZ9" s="878"/>
      <c r="ARA9" s="880"/>
      <c r="ARB9" s="878"/>
      <c r="ARC9" s="878"/>
      <c r="ARD9" s="878"/>
      <c r="ARE9" s="880"/>
      <c r="ARF9" s="878"/>
      <c r="ARG9" s="878"/>
      <c r="ARH9" s="878"/>
      <c r="ARI9" s="880"/>
      <c r="ARJ9" s="878"/>
      <c r="ARK9" s="878"/>
      <c r="ARL9" s="878"/>
      <c r="ARM9" s="880"/>
      <c r="ARN9" s="878"/>
      <c r="ARO9" s="878"/>
      <c r="ARP9" s="878"/>
      <c r="ARQ9" s="880"/>
      <c r="ARR9" s="878"/>
      <c r="ARS9" s="878"/>
      <c r="ART9" s="878"/>
      <c r="ARU9" s="880"/>
      <c r="ARV9" s="878"/>
      <c r="ARW9" s="878"/>
      <c r="ARX9" s="878"/>
      <c r="ARY9" s="880"/>
      <c r="ARZ9" s="878"/>
      <c r="ASA9" s="878"/>
      <c r="ASB9" s="878"/>
      <c r="ASC9" s="880"/>
      <c r="ASD9" s="878"/>
      <c r="ASE9" s="878"/>
      <c r="ASF9" s="878"/>
      <c r="ASG9" s="880"/>
      <c r="ASH9" s="878"/>
      <c r="ASI9" s="878"/>
      <c r="ASJ9" s="878"/>
      <c r="ASK9" s="880"/>
      <c r="ASL9" s="878"/>
      <c r="ASM9" s="878"/>
      <c r="ASN9" s="878"/>
      <c r="ASO9" s="880"/>
      <c r="ASP9" s="878"/>
      <c r="ASQ9" s="878"/>
      <c r="ASR9" s="878"/>
      <c r="ASS9" s="880"/>
      <c r="AST9" s="878"/>
      <c r="ASU9" s="878"/>
      <c r="ASV9" s="878"/>
      <c r="ASW9" s="880"/>
      <c r="ASX9" s="878"/>
      <c r="ASY9" s="878"/>
      <c r="ASZ9" s="878"/>
      <c r="ATA9" s="880"/>
      <c r="ATB9" s="878"/>
      <c r="ATC9" s="878"/>
      <c r="ATD9" s="878"/>
      <c r="ATE9" s="880"/>
      <c r="ATF9" s="878"/>
      <c r="ATG9" s="878"/>
      <c r="ATH9" s="878"/>
      <c r="ATI9" s="880"/>
      <c r="ATJ9" s="878"/>
      <c r="ATK9" s="878"/>
      <c r="ATL9" s="878"/>
      <c r="ATM9" s="880"/>
      <c r="ATN9" s="878"/>
      <c r="ATO9" s="878"/>
      <c r="ATP9" s="878"/>
      <c r="ATQ9" s="880"/>
      <c r="ATR9" s="878"/>
      <c r="ATS9" s="878"/>
      <c r="ATT9" s="878"/>
      <c r="ATU9" s="880"/>
      <c r="ATV9" s="878"/>
      <c r="ATW9" s="878"/>
      <c r="ATX9" s="878"/>
      <c r="ATY9" s="880"/>
      <c r="ATZ9" s="878"/>
      <c r="AUA9" s="878"/>
      <c r="AUB9" s="878"/>
      <c r="AUC9" s="880"/>
      <c r="AUD9" s="878"/>
      <c r="AUE9" s="878"/>
      <c r="AUF9" s="878"/>
      <c r="AUG9" s="880"/>
      <c r="AUH9" s="878"/>
      <c r="AUI9" s="878"/>
      <c r="AUJ9" s="878"/>
      <c r="AUK9" s="880"/>
      <c r="AUL9" s="878"/>
      <c r="AUM9" s="878"/>
      <c r="AUN9" s="878"/>
      <c r="AUO9" s="880"/>
      <c r="AUP9" s="878"/>
      <c r="AUQ9" s="878"/>
      <c r="AUR9" s="878"/>
      <c r="AUS9" s="880"/>
      <c r="AUT9" s="878"/>
      <c r="AUU9" s="878"/>
      <c r="AUV9" s="878"/>
      <c r="AUW9" s="880"/>
      <c r="AUX9" s="878"/>
      <c r="AUY9" s="878"/>
      <c r="AUZ9" s="878"/>
      <c r="AVA9" s="880"/>
      <c r="AVB9" s="878"/>
      <c r="AVC9" s="878"/>
      <c r="AVD9" s="878"/>
      <c r="AVE9" s="880"/>
      <c r="AVF9" s="878"/>
      <c r="AVG9" s="878"/>
      <c r="AVH9" s="878"/>
      <c r="AVI9" s="880"/>
      <c r="AVJ9" s="878"/>
      <c r="AVK9" s="878"/>
      <c r="AVL9" s="878"/>
      <c r="AVM9" s="880"/>
      <c r="AVN9" s="878"/>
      <c r="AVO9" s="878"/>
      <c r="AVP9" s="878"/>
      <c r="AVQ9" s="880"/>
      <c r="AVR9" s="878"/>
      <c r="AVS9" s="878"/>
      <c r="AVT9" s="878"/>
      <c r="AVU9" s="880"/>
      <c r="AVV9" s="878"/>
      <c r="AVW9" s="878"/>
      <c r="AVX9" s="878"/>
      <c r="AVY9" s="880"/>
      <c r="AVZ9" s="878"/>
      <c r="AWA9" s="878"/>
      <c r="AWB9" s="878"/>
      <c r="AWC9" s="880"/>
      <c r="AWD9" s="878"/>
      <c r="AWE9" s="878"/>
      <c r="AWF9" s="878"/>
      <c r="AWG9" s="880"/>
      <c r="AWH9" s="878"/>
      <c r="AWI9" s="878"/>
      <c r="AWJ9" s="878"/>
      <c r="AWK9" s="880"/>
      <c r="AWL9" s="878"/>
      <c r="AWM9" s="878"/>
      <c r="AWN9" s="878"/>
      <c r="AWO9" s="880"/>
      <c r="AWP9" s="878"/>
      <c r="AWQ9" s="878"/>
      <c r="AWR9" s="878"/>
      <c r="AWS9" s="880"/>
      <c r="AWT9" s="878"/>
      <c r="AWU9" s="878"/>
      <c r="AWV9" s="878"/>
      <c r="AWW9" s="880"/>
      <c r="AWX9" s="878"/>
      <c r="AWY9" s="878"/>
      <c r="AWZ9" s="878"/>
      <c r="AXA9" s="880"/>
      <c r="AXB9" s="878"/>
      <c r="AXC9" s="878"/>
      <c r="AXD9" s="878"/>
      <c r="AXE9" s="880"/>
      <c r="AXF9" s="878"/>
      <c r="AXG9" s="878"/>
      <c r="AXH9" s="878"/>
      <c r="AXI9" s="880"/>
      <c r="AXJ9" s="878"/>
      <c r="AXK9" s="878"/>
      <c r="AXL9" s="878"/>
      <c r="AXM9" s="880"/>
      <c r="AXN9" s="878"/>
      <c r="AXO9" s="878"/>
      <c r="AXP9" s="878"/>
      <c r="AXQ9" s="880"/>
      <c r="AXR9" s="878"/>
      <c r="AXS9" s="878"/>
      <c r="AXT9" s="878"/>
      <c r="AXU9" s="880"/>
      <c r="AXV9" s="878"/>
      <c r="AXW9" s="878"/>
      <c r="AXX9" s="878"/>
      <c r="AXY9" s="880"/>
      <c r="AXZ9" s="878"/>
      <c r="AYA9" s="878"/>
      <c r="AYB9" s="878"/>
      <c r="AYC9" s="880"/>
      <c r="AYD9" s="878"/>
      <c r="AYE9" s="878"/>
      <c r="AYF9" s="878"/>
      <c r="AYG9" s="880"/>
      <c r="AYH9" s="878"/>
      <c r="AYI9" s="878"/>
      <c r="AYJ9" s="878"/>
      <c r="AYK9" s="880"/>
      <c r="AYL9" s="878"/>
      <c r="AYM9" s="878"/>
      <c r="AYN9" s="878"/>
      <c r="AYO9" s="880"/>
      <c r="AYP9" s="878"/>
      <c r="AYQ9" s="878"/>
      <c r="AYR9" s="878"/>
      <c r="AYS9" s="880"/>
      <c r="AYT9" s="878"/>
      <c r="AYU9" s="878"/>
      <c r="AYV9" s="878"/>
      <c r="AYW9" s="880"/>
      <c r="AYX9" s="878"/>
      <c r="AYY9" s="878"/>
      <c r="AYZ9" s="878"/>
      <c r="AZA9" s="880"/>
      <c r="AZB9" s="878"/>
      <c r="AZC9" s="878"/>
      <c r="AZD9" s="878"/>
      <c r="AZE9" s="880"/>
      <c r="AZF9" s="878"/>
      <c r="AZG9" s="878"/>
      <c r="AZH9" s="878"/>
      <c r="AZI9" s="880"/>
      <c r="AZJ9" s="878"/>
      <c r="AZK9" s="878"/>
      <c r="AZL9" s="878"/>
      <c r="AZM9" s="880"/>
      <c r="AZN9" s="878"/>
      <c r="AZO9" s="878"/>
      <c r="AZP9" s="878"/>
      <c r="AZQ9" s="880"/>
      <c r="AZR9" s="878"/>
      <c r="AZS9" s="878"/>
      <c r="AZT9" s="878"/>
      <c r="AZU9" s="880"/>
      <c r="AZV9" s="878"/>
      <c r="AZW9" s="878"/>
      <c r="AZX9" s="878"/>
      <c r="AZY9" s="880"/>
      <c r="AZZ9" s="878"/>
      <c r="BAA9" s="878"/>
      <c r="BAB9" s="878"/>
      <c r="BAC9" s="880"/>
      <c r="BAD9" s="878"/>
      <c r="BAE9" s="878"/>
      <c r="BAF9" s="878"/>
      <c r="BAG9" s="880"/>
      <c r="BAH9" s="878"/>
      <c r="BAI9" s="878"/>
      <c r="BAJ9" s="878"/>
      <c r="BAK9" s="880"/>
      <c r="BAL9" s="878"/>
      <c r="BAM9" s="878"/>
      <c r="BAN9" s="878"/>
      <c r="BAO9" s="880"/>
      <c r="BAP9" s="878"/>
      <c r="BAQ9" s="878"/>
      <c r="BAR9" s="878"/>
      <c r="BAS9" s="880"/>
      <c r="BAT9" s="878"/>
      <c r="BAU9" s="878"/>
      <c r="BAV9" s="878"/>
      <c r="BAW9" s="880"/>
      <c r="BAX9" s="878"/>
      <c r="BAY9" s="878"/>
      <c r="BAZ9" s="878"/>
      <c r="BBA9" s="880"/>
      <c r="BBB9" s="878"/>
      <c r="BBC9" s="878"/>
      <c r="BBD9" s="878"/>
      <c r="BBE9" s="880"/>
      <c r="BBF9" s="878"/>
      <c r="BBG9" s="878"/>
      <c r="BBH9" s="878"/>
      <c r="BBI9" s="880"/>
      <c r="BBJ9" s="878"/>
      <c r="BBK9" s="878"/>
      <c r="BBL9" s="878"/>
      <c r="BBM9" s="880"/>
      <c r="BBN9" s="878"/>
      <c r="BBO9" s="878"/>
      <c r="BBP9" s="878"/>
      <c r="BBQ9" s="880"/>
      <c r="BBR9" s="878"/>
      <c r="BBS9" s="878"/>
      <c r="BBT9" s="878"/>
      <c r="BBU9" s="880"/>
      <c r="BBV9" s="878"/>
      <c r="BBW9" s="878"/>
      <c r="BBX9" s="878"/>
      <c r="BBY9" s="880"/>
      <c r="BBZ9" s="878"/>
      <c r="BCA9" s="878"/>
      <c r="BCB9" s="878"/>
      <c r="BCC9" s="880"/>
      <c r="BCD9" s="878"/>
      <c r="BCE9" s="878"/>
      <c r="BCF9" s="878"/>
      <c r="BCG9" s="880"/>
      <c r="BCH9" s="878"/>
      <c r="BCI9" s="878"/>
      <c r="BCJ9" s="878"/>
      <c r="BCK9" s="880"/>
      <c r="BCL9" s="878"/>
      <c r="BCM9" s="878"/>
      <c r="BCN9" s="878"/>
      <c r="BCO9" s="880"/>
      <c r="BCP9" s="878"/>
      <c r="BCQ9" s="878"/>
      <c r="BCR9" s="878"/>
      <c r="BCS9" s="880"/>
      <c r="BCT9" s="878"/>
      <c r="BCU9" s="878"/>
      <c r="BCV9" s="878"/>
      <c r="BCW9" s="880"/>
      <c r="BCX9" s="878"/>
      <c r="BCY9" s="878"/>
      <c r="BCZ9" s="878"/>
      <c r="BDA9" s="880"/>
      <c r="BDB9" s="878"/>
      <c r="BDC9" s="878"/>
      <c r="BDD9" s="878"/>
      <c r="BDE9" s="880"/>
      <c r="BDF9" s="878"/>
      <c r="BDG9" s="878"/>
      <c r="BDH9" s="878"/>
      <c r="BDI9" s="880"/>
      <c r="BDJ9" s="878"/>
      <c r="BDK9" s="878"/>
      <c r="BDL9" s="878"/>
      <c r="BDM9" s="880"/>
      <c r="BDN9" s="878"/>
      <c r="BDO9" s="878"/>
      <c r="BDP9" s="878"/>
      <c r="BDQ9" s="880"/>
      <c r="BDR9" s="878"/>
      <c r="BDS9" s="878"/>
      <c r="BDT9" s="878"/>
      <c r="BDU9" s="880"/>
      <c r="BDV9" s="878"/>
      <c r="BDW9" s="878"/>
      <c r="BDX9" s="878"/>
      <c r="BDY9" s="880"/>
      <c r="BDZ9" s="878"/>
      <c r="BEA9" s="878"/>
      <c r="BEB9" s="878"/>
      <c r="BEC9" s="880"/>
      <c r="BED9" s="878"/>
      <c r="BEE9" s="878"/>
      <c r="BEF9" s="878"/>
      <c r="BEG9" s="880"/>
      <c r="BEH9" s="878"/>
      <c r="BEI9" s="878"/>
      <c r="BEJ9" s="878"/>
      <c r="BEK9" s="880"/>
      <c r="BEL9" s="878"/>
      <c r="BEM9" s="878"/>
      <c r="BEN9" s="878"/>
      <c r="BEO9" s="880"/>
      <c r="BEP9" s="878"/>
      <c r="BEQ9" s="878"/>
      <c r="BER9" s="878"/>
      <c r="BES9" s="880"/>
      <c r="BET9" s="878"/>
      <c r="BEU9" s="878"/>
      <c r="BEV9" s="878"/>
      <c r="BEW9" s="880"/>
      <c r="BEX9" s="878"/>
      <c r="BEY9" s="878"/>
      <c r="BEZ9" s="878"/>
      <c r="BFA9" s="880"/>
      <c r="BFB9" s="878"/>
      <c r="BFC9" s="878"/>
      <c r="BFD9" s="878"/>
      <c r="BFE9" s="880"/>
      <c r="BFF9" s="878"/>
      <c r="BFG9" s="878"/>
      <c r="BFH9" s="878"/>
      <c r="BFI9" s="880"/>
      <c r="BFJ9" s="878"/>
      <c r="BFK9" s="878"/>
      <c r="BFL9" s="878"/>
      <c r="BFM9" s="880"/>
      <c r="BFN9" s="878"/>
      <c r="BFO9" s="878"/>
      <c r="BFP9" s="878"/>
      <c r="BFQ9" s="880"/>
      <c r="BFR9" s="878"/>
      <c r="BFS9" s="878"/>
      <c r="BFT9" s="878"/>
      <c r="BFU9" s="880"/>
      <c r="BFV9" s="878"/>
      <c r="BFW9" s="878"/>
      <c r="BFX9" s="878"/>
      <c r="BFY9" s="880"/>
      <c r="BFZ9" s="878"/>
      <c r="BGA9" s="878"/>
      <c r="BGB9" s="878"/>
      <c r="BGC9" s="880"/>
      <c r="BGD9" s="878"/>
      <c r="BGE9" s="878"/>
      <c r="BGF9" s="878"/>
      <c r="BGG9" s="880"/>
      <c r="BGH9" s="878"/>
      <c r="BGI9" s="878"/>
      <c r="BGJ9" s="878"/>
      <c r="BGK9" s="880"/>
      <c r="BGL9" s="878"/>
      <c r="BGM9" s="878"/>
      <c r="BGN9" s="878"/>
      <c r="BGO9" s="880"/>
      <c r="BGP9" s="878"/>
      <c r="BGQ9" s="878"/>
      <c r="BGR9" s="878"/>
      <c r="BGS9" s="880"/>
      <c r="BGT9" s="878"/>
      <c r="BGU9" s="878"/>
      <c r="BGV9" s="878"/>
      <c r="BGW9" s="880"/>
      <c r="BGX9" s="878"/>
      <c r="BGY9" s="878"/>
      <c r="BGZ9" s="878"/>
      <c r="BHA9" s="880"/>
      <c r="BHB9" s="878"/>
      <c r="BHC9" s="878"/>
      <c r="BHD9" s="878"/>
      <c r="BHE9" s="880"/>
      <c r="BHF9" s="878"/>
      <c r="BHG9" s="878"/>
      <c r="BHH9" s="878"/>
      <c r="BHI9" s="880"/>
      <c r="BHJ9" s="878"/>
      <c r="BHK9" s="878"/>
      <c r="BHL9" s="878"/>
      <c r="BHM9" s="880"/>
      <c r="BHN9" s="878"/>
      <c r="BHO9" s="878"/>
      <c r="BHP9" s="878"/>
      <c r="BHQ9" s="880"/>
      <c r="BHR9" s="878"/>
      <c r="BHS9" s="878"/>
      <c r="BHT9" s="878"/>
      <c r="BHU9" s="880"/>
      <c r="BHV9" s="878"/>
      <c r="BHW9" s="878"/>
      <c r="BHX9" s="878"/>
      <c r="BHY9" s="880"/>
      <c r="BHZ9" s="878"/>
      <c r="BIA9" s="878"/>
      <c r="BIB9" s="878"/>
      <c r="BIC9" s="880"/>
      <c r="BID9" s="878"/>
      <c r="BIE9" s="878"/>
      <c r="BIF9" s="878"/>
      <c r="BIG9" s="880"/>
      <c r="BIH9" s="878"/>
      <c r="BII9" s="878"/>
      <c r="BIJ9" s="878"/>
      <c r="BIK9" s="880"/>
      <c r="BIL9" s="878"/>
      <c r="BIM9" s="878"/>
      <c r="BIN9" s="878"/>
      <c r="BIO9" s="880"/>
      <c r="BIP9" s="878"/>
      <c r="BIQ9" s="878"/>
      <c r="BIR9" s="878"/>
      <c r="BIS9" s="880"/>
      <c r="BIT9" s="878"/>
      <c r="BIU9" s="878"/>
      <c r="BIV9" s="878"/>
      <c r="BIW9" s="880"/>
      <c r="BIX9" s="878"/>
      <c r="BIY9" s="878"/>
      <c r="BIZ9" s="878"/>
      <c r="BJA9" s="880"/>
      <c r="BJB9" s="878"/>
      <c r="BJC9" s="878"/>
      <c r="BJD9" s="878"/>
      <c r="BJE9" s="880"/>
      <c r="BJF9" s="878"/>
      <c r="BJG9" s="878"/>
      <c r="BJH9" s="878"/>
      <c r="BJI9" s="880"/>
      <c r="BJJ9" s="878"/>
      <c r="BJK9" s="878"/>
      <c r="BJL9" s="878"/>
      <c r="BJM9" s="880"/>
      <c r="BJN9" s="878"/>
      <c r="BJO9" s="878"/>
      <c r="BJP9" s="878"/>
      <c r="BJQ9" s="880"/>
      <c r="BJR9" s="878"/>
      <c r="BJS9" s="878"/>
      <c r="BJT9" s="878"/>
      <c r="BJU9" s="880"/>
      <c r="BJV9" s="878"/>
      <c r="BJW9" s="878"/>
      <c r="BJX9" s="878"/>
      <c r="BJY9" s="880"/>
      <c r="BJZ9" s="878"/>
      <c r="BKA9" s="878"/>
      <c r="BKB9" s="878"/>
      <c r="BKC9" s="880"/>
      <c r="BKD9" s="878"/>
      <c r="BKE9" s="878"/>
      <c r="BKF9" s="878"/>
      <c r="BKG9" s="880"/>
      <c r="BKH9" s="878"/>
      <c r="BKI9" s="878"/>
      <c r="BKJ9" s="878"/>
      <c r="BKK9" s="880"/>
      <c r="BKL9" s="878"/>
      <c r="BKM9" s="878"/>
      <c r="BKN9" s="878"/>
      <c r="BKO9" s="880"/>
      <c r="BKP9" s="878"/>
      <c r="BKQ9" s="878"/>
      <c r="BKR9" s="878"/>
      <c r="BKS9" s="880"/>
      <c r="BKT9" s="878"/>
      <c r="BKU9" s="878"/>
      <c r="BKV9" s="878"/>
      <c r="BKW9" s="880"/>
      <c r="BKX9" s="878"/>
      <c r="BKY9" s="878"/>
      <c r="BKZ9" s="878"/>
      <c r="BLA9" s="880"/>
      <c r="BLB9" s="878"/>
      <c r="BLC9" s="878"/>
      <c r="BLD9" s="878"/>
      <c r="BLE9" s="880"/>
      <c r="BLF9" s="878"/>
      <c r="BLG9" s="878"/>
      <c r="BLH9" s="878"/>
      <c r="BLI9" s="880"/>
      <c r="BLJ9" s="878"/>
      <c r="BLK9" s="878"/>
      <c r="BLL9" s="878"/>
      <c r="BLM9" s="880"/>
      <c r="BLN9" s="878"/>
      <c r="BLO9" s="878"/>
      <c r="BLP9" s="878"/>
      <c r="BLQ9" s="880"/>
      <c r="BLR9" s="878"/>
      <c r="BLS9" s="878"/>
      <c r="BLT9" s="878"/>
      <c r="BLU9" s="880"/>
      <c r="BLV9" s="878"/>
      <c r="BLW9" s="878"/>
      <c r="BLX9" s="878"/>
      <c r="BLY9" s="880"/>
      <c r="BLZ9" s="878"/>
      <c r="BMA9" s="878"/>
      <c r="BMB9" s="878"/>
      <c r="BMC9" s="880"/>
      <c r="BMD9" s="878"/>
      <c r="BME9" s="878"/>
      <c r="BMF9" s="878"/>
      <c r="BMG9" s="880"/>
      <c r="BMH9" s="878"/>
      <c r="BMI9" s="878"/>
      <c r="BMJ9" s="878"/>
      <c r="BMK9" s="880"/>
      <c r="BML9" s="878"/>
      <c r="BMM9" s="878"/>
      <c r="BMN9" s="878"/>
      <c r="BMO9" s="880"/>
      <c r="BMP9" s="878"/>
      <c r="BMQ9" s="878"/>
      <c r="BMR9" s="878"/>
      <c r="BMS9" s="880"/>
      <c r="BMT9" s="878"/>
      <c r="BMU9" s="878"/>
      <c r="BMV9" s="878"/>
      <c r="BMW9" s="880"/>
      <c r="BMX9" s="878"/>
      <c r="BMY9" s="878"/>
      <c r="BMZ9" s="878"/>
      <c r="BNA9" s="880"/>
      <c r="BNB9" s="878"/>
      <c r="BNC9" s="878"/>
      <c r="BND9" s="878"/>
      <c r="BNE9" s="880"/>
      <c r="BNF9" s="878"/>
      <c r="BNG9" s="878"/>
      <c r="BNH9" s="878"/>
      <c r="BNI9" s="880"/>
      <c r="BNJ9" s="878"/>
      <c r="BNK9" s="878"/>
      <c r="BNL9" s="878"/>
      <c r="BNM9" s="880"/>
      <c r="BNN9" s="878"/>
      <c r="BNO9" s="878"/>
      <c r="BNP9" s="878"/>
      <c r="BNQ9" s="880"/>
      <c r="BNR9" s="878"/>
      <c r="BNS9" s="878"/>
      <c r="BNT9" s="878"/>
      <c r="BNU9" s="880"/>
      <c r="BNV9" s="878"/>
      <c r="BNW9" s="878"/>
      <c r="BNX9" s="878"/>
      <c r="BNY9" s="880"/>
      <c r="BNZ9" s="878"/>
      <c r="BOA9" s="878"/>
      <c r="BOB9" s="878"/>
      <c r="BOC9" s="880"/>
      <c r="BOD9" s="878"/>
      <c r="BOE9" s="878"/>
      <c r="BOF9" s="878"/>
      <c r="BOG9" s="880"/>
      <c r="BOH9" s="878"/>
      <c r="BOI9" s="878"/>
      <c r="BOJ9" s="878"/>
      <c r="BOK9" s="880"/>
      <c r="BOL9" s="878"/>
      <c r="BOM9" s="878"/>
      <c r="BON9" s="878"/>
      <c r="BOO9" s="880"/>
      <c r="BOP9" s="878"/>
      <c r="BOQ9" s="878"/>
      <c r="BOR9" s="878"/>
      <c r="BOS9" s="880"/>
      <c r="BOT9" s="878"/>
      <c r="BOU9" s="878"/>
      <c r="BOV9" s="878"/>
      <c r="BOW9" s="880"/>
      <c r="BOX9" s="878"/>
      <c r="BOY9" s="878"/>
      <c r="BOZ9" s="878"/>
      <c r="BPA9" s="880"/>
      <c r="BPB9" s="878"/>
      <c r="BPC9" s="878"/>
      <c r="BPD9" s="878"/>
      <c r="BPE9" s="880"/>
      <c r="BPF9" s="878"/>
      <c r="BPG9" s="878"/>
      <c r="BPH9" s="878"/>
      <c r="BPI9" s="880"/>
      <c r="BPJ9" s="878"/>
      <c r="BPK9" s="878"/>
      <c r="BPL9" s="878"/>
      <c r="BPM9" s="880"/>
      <c r="BPN9" s="878"/>
      <c r="BPO9" s="878"/>
      <c r="BPP9" s="878"/>
      <c r="BPQ9" s="880"/>
      <c r="BPR9" s="878"/>
      <c r="BPS9" s="878"/>
      <c r="BPT9" s="878"/>
      <c r="BPU9" s="880"/>
      <c r="BPV9" s="878"/>
      <c r="BPW9" s="878"/>
      <c r="BPX9" s="878"/>
      <c r="BPY9" s="880"/>
      <c r="BPZ9" s="878"/>
      <c r="BQA9" s="878"/>
      <c r="BQB9" s="878"/>
      <c r="BQC9" s="880"/>
      <c r="BQD9" s="878"/>
      <c r="BQE9" s="878"/>
      <c r="BQF9" s="878"/>
      <c r="BQG9" s="880"/>
      <c r="BQH9" s="878"/>
      <c r="BQI9" s="878"/>
      <c r="BQJ9" s="878"/>
      <c r="BQK9" s="880"/>
      <c r="BQL9" s="878"/>
      <c r="BQM9" s="878"/>
      <c r="BQN9" s="878"/>
      <c r="BQO9" s="880"/>
      <c r="BQP9" s="878"/>
      <c r="BQQ9" s="878"/>
      <c r="BQR9" s="878"/>
      <c r="BQS9" s="880"/>
      <c r="BQT9" s="878"/>
      <c r="BQU9" s="878"/>
      <c r="BQV9" s="878"/>
      <c r="BQW9" s="880"/>
      <c r="BQX9" s="878"/>
      <c r="BQY9" s="878"/>
      <c r="BQZ9" s="878"/>
      <c r="BRA9" s="880"/>
      <c r="BRB9" s="878"/>
      <c r="BRC9" s="878"/>
      <c r="BRD9" s="878"/>
      <c r="BRE9" s="880"/>
      <c r="BRF9" s="878"/>
      <c r="BRG9" s="878"/>
      <c r="BRH9" s="878"/>
      <c r="BRI9" s="880"/>
      <c r="BRJ9" s="878"/>
      <c r="BRK9" s="878"/>
      <c r="BRL9" s="878"/>
      <c r="BRM9" s="880"/>
      <c r="BRN9" s="878"/>
      <c r="BRO9" s="878"/>
      <c r="BRP9" s="878"/>
      <c r="BRQ9" s="880"/>
      <c r="BRR9" s="878"/>
      <c r="BRS9" s="878"/>
      <c r="BRT9" s="878"/>
      <c r="BRU9" s="880"/>
      <c r="BRV9" s="878"/>
      <c r="BRW9" s="878"/>
      <c r="BRX9" s="878"/>
      <c r="BRY9" s="880"/>
      <c r="BRZ9" s="878"/>
      <c r="BSA9" s="878"/>
      <c r="BSB9" s="878"/>
      <c r="BSC9" s="880"/>
      <c r="BSD9" s="878"/>
      <c r="BSE9" s="878"/>
      <c r="BSF9" s="878"/>
      <c r="BSG9" s="880"/>
      <c r="BSH9" s="878"/>
      <c r="BSI9" s="878"/>
      <c r="BSJ9" s="878"/>
      <c r="BSK9" s="880"/>
      <c r="BSL9" s="878"/>
      <c r="BSM9" s="878"/>
      <c r="BSN9" s="878"/>
      <c r="BSO9" s="880"/>
      <c r="BSP9" s="878"/>
      <c r="BSQ9" s="878"/>
      <c r="BSR9" s="878"/>
      <c r="BSS9" s="880"/>
      <c r="BST9" s="878"/>
      <c r="BSU9" s="878"/>
      <c r="BSV9" s="878"/>
      <c r="BSW9" s="880"/>
      <c r="BSX9" s="878"/>
      <c r="BSY9" s="878"/>
      <c r="BSZ9" s="878"/>
      <c r="BTA9" s="880"/>
      <c r="BTB9" s="878"/>
      <c r="BTC9" s="878"/>
      <c r="BTD9" s="878"/>
      <c r="BTE9" s="880"/>
      <c r="BTF9" s="878"/>
      <c r="BTG9" s="878"/>
      <c r="BTH9" s="878"/>
      <c r="BTI9" s="880"/>
      <c r="BTJ9" s="878"/>
      <c r="BTK9" s="878"/>
      <c r="BTL9" s="878"/>
      <c r="BTM9" s="880"/>
      <c r="BTN9" s="878"/>
      <c r="BTO9" s="878"/>
      <c r="BTP9" s="878"/>
      <c r="BTQ9" s="880"/>
      <c r="BTR9" s="878"/>
      <c r="BTS9" s="878"/>
      <c r="BTT9" s="878"/>
      <c r="BTU9" s="880"/>
      <c r="BTV9" s="878"/>
      <c r="BTW9" s="878"/>
      <c r="BTX9" s="878"/>
      <c r="BTY9" s="880"/>
      <c r="BTZ9" s="878"/>
      <c r="BUA9" s="878"/>
      <c r="BUB9" s="878"/>
      <c r="BUC9" s="880"/>
      <c r="BUD9" s="878"/>
      <c r="BUE9" s="878"/>
      <c r="BUF9" s="878"/>
      <c r="BUG9" s="880"/>
      <c r="BUH9" s="878"/>
      <c r="BUI9" s="878"/>
      <c r="BUJ9" s="878"/>
      <c r="BUK9" s="880"/>
      <c r="BUL9" s="878"/>
      <c r="BUM9" s="878"/>
      <c r="BUN9" s="878"/>
      <c r="BUO9" s="880"/>
      <c r="BUP9" s="878"/>
      <c r="BUQ9" s="878"/>
      <c r="BUR9" s="878"/>
      <c r="BUS9" s="880"/>
      <c r="BUT9" s="878"/>
      <c r="BUU9" s="878"/>
      <c r="BUV9" s="878"/>
      <c r="BUW9" s="880"/>
      <c r="BUX9" s="878"/>
      <c r="BUY9" s="878"/>
      <c r="BUZ9" s="878"/>
      <c r="BVA9" s="880"/>
      <c r="BVB9" s="878"/>
      <c r="BVC9" s="878"/>
      <c r="BVD9" s="878"/>
      <c r="BVE9" s="880"/>
      <c r="BVF9" s="878"/>
      <c r="BVG9" s="878"/>
      <c r="BVH9" s="878"/>
      <c r="BVI9" s="880"/>
      <c r="BVJ9" s="878"/>
      <c r="BVK9" s="878"/>
      <c r="BVL9" s="878"/>
      <c r="BVM9" s="880"/>
      <c r="BVN9" s="878"/>
      <c r="BVO9" s="878"/>
      <c r="BVP9" s="878"/>
      <c r="BVQ9" s="880"/>
      <c r="BVR9" s="878"/>
      <c r="BVS9" s="878"/>
      <c r="BVT9" s="878"/>
      <c r="BVU9" s="880"/>
      <c r="BVV9" s="878"/>
      <c r="BVW9" s="878"/>
      <c r="BVX9" s="878"/>
      <c r="BVY9" s="880"/>
      <c r="BVZ9" s="878"/>
      <c r="BWA9" s="878"/>
      <c r="BWB9" s="878"/>
      <c r="BWC9" s="880"/>
      <c r="BWD9" s="878"/>
      <c r="BWE9" s="878"/>
      <c r="BWF9" s="878"/>
      <c r="BWG9" s="880"/>
      <c r="BWH9" s="878"/>
      <c r="BWI9" s="878"/>
      <c r="BWJ9" s="878"/>
      <c r="BWK9" s="880"/>
      <c r="BWL9" s="878"/>
      <c r="BWM9" s="878"/>
      <c r="BWN9" s="878"/>
      <c r="BWO9" s="880"/>
      <c r="BWP9" s="878"/>
      <c r="BWQ9" s="878"/>
      <c r="BWR9" s="878"/>
      <c r="BWS9" s="880"/>
      <c r="BWT9" s="878"/>
      <c r="BWU9" s="878"/>
      <c r="BWV9" s="878"/>
      <c r="BWW9" s="880"/>
      <c r="BWX9" s="878"/>
      <c r="BWY9" s="878"/>
      <c r="BWZ9" s="878"/>
      <c r="BXA9" s="880"/>
      <c r="BXB9" s="878"/>
      <c r="BXC9" s="878"/>
      <c r="BXD9" s="878"/>
      <c r="BXE9" s="880"/>
      <c r="BXF9" s="878"/>
      <c r="BXG9" s="878"/>
      <c r="BXH9" s="878"/>
      <c r="BXI9" s="880"/>
      <c r="BXJ9" s="878"/>
      <c r="BXK9" s="878"/>
      <c r="BXL9" s="878"/>
      <c r="BXM9" s="880"/>
      <c r="BXN9" s="878"/>
      <c r="BXO9" s="878"/>
      <c r="BXP9" s="878"/>
      <c r="BXQ9" s="880"/>
      <c r="BXR9" s="878"/>
      <c r="BXS9" s="878"/>
      <c r="BXT9" s="878"/>
      <c r="BXU9" s="880"/>
      <c r="BXV9" s="878"/>
      <c r="BXW9" s="878"/>
      <c r="BXX9" s="878"/>
      <c r="BXY9" s="880"/>
      <c r="BXZ9" s="878"/>
      <c r="BYA9" s="878"/>
      <c r="BYB9" s="878"/>
      <c r="BYC9" s="880"/>
      <c r="BYD9" s="878"/>
      <c r="BYE9" s="878"/>
      <c r="BYF9" s="878"/>
      <c r="BYG9" s="880"/>
      <c r="BYH9" s="878"/>
      <c r="BYI9" s="878"/>
      <c r="BYJ9" s="878"/>
      <c r="BYK9" s="880"/>
      <c r="BYL9" s="878"/>
      <c r="BYM9" s="878"/>
      <c r="BYN9" s="878"/>
      <c r="BYO9" s="880"/>
      <c r="BYP9" s="878"/>
      <c r="BYQ9" s="878"/>
      <c r="BYR9" s="878"/>
      <c r="BYS9" s="880"/>
      <c r="BYT9" s="878"/>
      <c r="BYU9" s="878"/>
      <c r="BYV9" s="878"/>
      <c r="BYW9" s="880"/>
      <c r="BYX9" s="878"/>
      <c r="BYY9" s="878"/>
      <c r="BYZ9" s="878"/>
      <c r="BZA9" s="880"/>
      <c r="BZB9" s="878"/>
      <c r="BZC9" s="878"/>
      <c r="BZD9" s="878"/>
      <c r="BZE9" s="880"/>
      <c r="BZF9" s="878"/>
      <c r="BZG9" s="878"/>
      <c r="BZH9" s="878"/>
      <c r="BZI9" s="880"/>
      <c r="BZJ9" s="878"/>
      <c r="BZK9" s="878"/>
      <c r="BZL9" s="878"/>
      <c r="BZM9" s="880"/>
      <c r="BZN9" s="878"/>
      <c r="BZO9" s="878"/>
      <c r="BZP9" s="878"/>
      <c r="BZQ9" s="880"/>
      <c r="BZR9" s="878"/>
      <c r="BZS9" s="878"/>
      <c r="BZT9" s="878"/>
      <c r="BZU9" s="880"/>
      <c r="BZV9" s="878"/>
      <c r="BZW9" s="878"/>
      <c r="BZX9" s="878"/>
      <c r="BZY9" s="880"/>
      <c r="BZZ9" s="878"/>
      <c r="CAA9" s="878"/>
      <c r="CAB9" s="878"/>
      <c r="CAC9" s="880"/>
      <c r="CAD9" s="878"/>
      <c r="CAE9" s="878"/>
      <c r="CAF9" s="878"/>
      <c r="CAG9" s="880"/>
      <c r="CAH9" s="878"/>
      <c r="CAI9" s="878"/>
      <c r="CAJ9" s="878"/>
      <c r="CAK9" s="880"/>
      <c r="CAL9" s="878"/>
      <c r="CAM9" s="878"/>
      <c r="CAN9" s="878"/>
      <c r="CAO9" s="880"/>
      <c r="CAP9" s="878"/>
      <c r="CAQ9" s="878"/>
      <c r="CAR9" s="878"/>
      <c r="CAS9" s="880"/>
      <c r="CAT9" s="878"/>
      <c r="CAU9" s="878"/>
      <c r="CAV9" s="878"/>
      <c r="CAW9" s="880"/>
      <c r="CAX9" s="878"/>
      <c r="CAY9" s="878"/>
      <c r="CAZ9" s="878"/>
      <c r="CBA9" s="880"/>
      <c r="CBB9" s="878"/>
      <c r="CBC9" s="878"/>
      <c r="CBD9" s="878"/>
      <c r="CBE9" s="880"/>
      <c r="CBF9" s="878"/>
      <c r="CBG9" s="878"/>
      <c r="CBH9" s="878"/>
      <c r="CBI9" s="880"/>
      <c r="CBJ9" s="878"/>
      <c r="CBK9" s="878"/>
      <c r="CBL9" s="878"/>
      <c r="CBM9" s="880"/>
      <c r="CBN9" s="878"/>
      <c r="CBO9" s="878"/>
      <c r="CBP9" s="878"/>
      <c r="CBQ9" s="880"/>
      <c r="CBR9" s="878"/>
      <c r="CBS9" s="878"/>
      <c r="CBT9" s="878"/>
      <c r="CBU9" s="880"/>
      <c r="CBV9" s="878"/>
      <c r="CBW9" s="878"/>
      <c r="CBX9" s="878"/>
      <c r="CBY9" s="880"/>
      <c r="CBZ9" s="878"/>
      <c r="CCA9" s="878"/>
      <c r="CCB9" s="878"/>
      <c r="CCC9" s="880"/>
      <c r="CCD9" s="878"/>
      <c r="CCE9" s="878"/>
      <c r="CCF9" s="878"/>
      <c r="CCG9" s="880"/>
      <c r="CCH9" s="878"/>
      <c r="CCI9" s="878"/>
      <c r="CCJ9" s="878"/>
      <c r="CCK9" s="880"/>
      <c r="CCL9" s="878"/>
      <c r="CCM9" s="878"/>
      <c r="CCN9" s="878"/>
      <c r="CCO9" s="880"/>
      <c r="CCP9" s="878"/>
      <c r="CCQ9" s="878"/>
      <c r="CCR9" s="878"/>
      <c r="CCS9" s="880"/>
      <c r="CCT9" s="878"/>
      <c r="CCU9" s="878"/>
      <c r="CCV9" s="878"/>
      <c r="CCW9" s="880"/>
      <c r="CCX9" s="878"/>
      <c r="CCY9" s="878"/>
      <c r="CCZ9" s="878"/>
      <c r="CDA9" s="880"/>
      <c r="CDB9" s="878"/>
      <c r="CDC9" s="878"/>
      <c r="CDD9" s="878"/>
      <c r="CDE9" s="880"/>
      <c r="CDF9" s="878"/>
      <c r="CDG9" s="878"/>
      <c r="CDH9" s="878"/>
      <c r="CDI9" s="880"/>
      <c r="CDJ9" s="878"/>
      <c r="CDK9" s="878"/>
      <c r="CDL9" s="878"/>
      <c r="CDM9" s="880"/>
      <c r="CDN9" s="878"/>
      <c r="CDO9" s="878"/>
      <c r="CDP9" s="878"/>
      <c r="CDQ9" s="880"/>
      <c r="CDR9" s="878"/>
      <c r="CDS9" s="878"/>
      <c r="CDT9" s="878"/>
      <c r="CDU9" s="880"/>
      <c r="CDV9" s="878"/>
      <c r="CDW9" s="878"/>
      <c r="CDX9" s="878"/>
      <c r="CDY9" s="880"/>
      <c r="CDZ9" s="878"/>
      <c r="CEA9" s="878"/>
      <c r="CEB9" s="878"/>
      <c r="CEC9" s="880"/>
      <c r="CED9" s="878"/>
      <c r="CEE9" s="878"/>
      <c r="CEF9" s="878"/>
      <c r="CEG9" s="880"/>
      <c r="CEH9" s="878"/>
      <c r="CEI9" s="878"/>
      <c r="CEJ9" s="878"/>
      <c r="CEK9" s="880"/>
      <c r="CEL9" s="878"/>
      <c r="CEM9" s="878"/>
      <c r="CEN9" s="878"/>
      <c r="CEO9" s="880"/>
      <c r="CEP9" s="878"/>
      <c r="CEQ9" s="878"/>
      <c r="CER9" s="878"/>
      <c r="CES9" s="880"/>
      <c r="CET9" s="878"/>
      <c r="CEU9" s="878"/>
      <c r="CEV9" s="878"/>
      <c r="CEW9" s="880"/>
      <c r="CEX9" s="878"/>
      <c r="CEY9" s="878"/>
      <c r="CEZ9" s="878"/>
      <c r="CFA9" s="880"/>
      <c r="CFB9" s="878"/>
      <c r="CFC9" s="878"/>
      <c r="CFD9" s="878"/>
      <c r="CFE9" s="880"/>
      <c r="CFF9" s="878"/>
      <c r="CFG9" s="878"/>
      <c r="CFH9" s="878"/>
      <c r="CFI9" s="880"/>
      <c r="CFJ9" s="878"/>
      <c r="CFK9" s="878"/>
      <c r="CFL9" s="878"/>
      <c r="CFM9" s="880"/>
      <c r="CFN9" s="878"/>
      <c r="CFO9" s="878"/>
      <c r="CFP9" s="878"/>
      <c r="CFQ9" s="880"/>
      <c r="CFR9" s="878"/>
      <c r="CFS9" s="878"/>
      <c r="CFT9" s="878"/>
      <c r="CFU9" s="880"/>
      <c r="CFV9" s="878"/>
      <c r="CFW9" s="878"/>
      <c r="CFX9" s="878"/>
      <c r="CFY9" s="880"/>
      <c r="CFZ9" s="878"/>
      <c r="CGA9" s="878"/>
      <c r="CGB9" s="878"/>
      <c r="CGC9" s="880"/>
      <c r="CGD9" s="878"/>
      <c r="CGE9" s="878"/>
      <c r="CGF9" s="878"/>
      <c r="CGG9" s="880"/>
      <c r="CGH9" s="878"/>
      <c r="CGI9" s="878"/>
      <c r="CGJ9" s="878"/>
      <c r="CGK9" s="880"/>
      <c r="CGL9" s="878"/>
      <c r="CGM9" s="878"/>
      <c r="CGN9" s="878"/>
      <c r="CGO9" s="880"/>
      <c r="CGP9" s="878"/>
      <c r="CGQ9" s="878"/>
      <c r="CGR9" s="878"/>
      <c r="CGS9" s="880"/>
      <c r="CGT9" s="878"/>
      <c r="CGU9" s="878"/>
      <c r="CGV9" s="878"/>
      <c r="CGW9" s="880"/>
      <c r="CGX9" s="878"/>
      <c r="CGY9" s="878"/>
      <c r="CGZ9" s="878"/>
      <c r="CHA9" s="880"/>
      <c r="CHB9" s="878"/>
      <c r="CHC9" s="878"/>
      <c r="CHD9" s="878"/>
      <c r="CHE9" s="880"/>
      <c r="CHF9" s="878"/>
      <c r="CHG9" s="878"/>
      <c r="CHH9" s="878"/>
      <c r="CHI9" s="880"/>
      <c r="CHJ9" s="878"/>
      <c r="CHK9" s="878"/>
      <c r="CHL9" s="878"/>
      <c r="CHM9" s="880"/>
      <c r="CHN9" s="878"/>
      <c r="CHO9" s="878"/>
      <c r="CHP9" s="878"/>
      <c r="CHQ9" s="880"/>
      <c r="CHR9" s="878"/>
      <c r="CHS9" s="878"/>
      <c r="CHT9" s="878"/>
      <c r="CHU9" s="880"/>
      <c r="CHV9" s="878"/>
      <c r="CHW9" s="878"/>
      <c r="CHX9" s="878"/>
      <c r="CHY9" s="880"/>
      <c r="CHZ9" s="878"/>
      <c r="CIA9" s="878"/>
      <c r="CIB9" s="878"/>
      <c r="CIC9" s="880"/>
      <c r="CID9" s="878"/>
      <c r="CIE9" s="878"/>
      <c r="CIF9" s="878"/>
      <c r="CIG9" s="880"/>
      <c r="CIH9" s="878"/>
      <c r="CII9" s="878"/>
      <c r="CIJ9" s="878"/>
      <c r="CIK9" s="880"/>
      <c r="CIL9" s="878"/>
      <c r="CIM9" s="878"/>
      <c r="CIN9" s="878"/>
      <c r="CIO9" s="880"/>
      <c r="CIP9" s="878"/>
      <c r="CIQ9" s="878"/>
      <c r="CIR9" s="878"/>
      <c r="CIS9" s="880"/>
      <c r="CIT9" s="878"/>
      <c r="CIU9" s="878"/>
      <c r="CIV9" s="878"/>
      <c r="CIW9" s="880"/>
      <c r="CIX9" s="878"/>
      <c r="CIY9" s="878"/>
      <c r="CIZ9" s="878"/>
      <c r="CJA9" s="880"/>
      <c r="CJB9" s="878"/>
      <c r="CJC9" s="878"/>
      <c r="CJD9" s="878"/>
      <c r="CJE9" s="880"/>
      <c r="CJF9" s="878"/>
      <c r="CJG9" s="878"/>
      <c r="CJH9" s="878"/>
      <c r="CJI9" s="880"/>
      <c r="CJJ9" s="878"/>
      <c r="CJK9" s="878"/>
      <c r="CJL9" s="878"/>
      <c r="CJM9" s="880"/>
      <c r="CJN9" s="878"/>
      <c r="CJO9" s="878"/>
      <c r="CJP9" s="878"/>
      <c r="CJQ9" s="880"/>
      <c r="CJR9" s="878"/>
      <c r="CJS9" s="878"/>
      <c r="CJT9" s="878"/>
      <c r="CJU9" s="880"/>
      <c r="CJV9" s="878"/>
      <c r="CJW9" s="878"/>
      <c r="CJX9" s="878"/>
      <c r="CJY9" s="880"/>
      <c r="CJZ9" s="878"/>
      <c r="CKA9" s="878"/>
      <c r="CKB9" s="878"/>
      <c r="CKC9" s="880"/>
      <c r="CKD9" s="878"/>
      <c r="CKE9" s="878"/>
      <c r="CKF9" s="878"/>
      <c r="CKG9" s="880"/>
      <c r="CKH9" s="878"/>
      <c r="CKI9" s="878"/>
      <c r="CKJ9" s="878"/>
      <c r="CKK9" s="880"/>
      <c r="CKL9" s="878"/>
      <c r="CKM9" s="878"/>
      <c r="CKN9" s="878"/>
      <c r="CKO9" s="880"/>
      <c r="CKP9" s="878"/>
      <c r="CKQ9" s="878"/>
      <c r="CKR9" s="878"/>
      <c r="CKS9" s="880"/>
      <c r="CKT9" s="878"/>
      <c r="CKU9" s="878"/>
      <c r="CKV9" s="878"/>
      <c r="CKW9" s="880"/>
      <c r="CKX9" s="878"/>
      <c r="CKY9" s="878"/>
      <c r="CKZ9" s="878"/>
      <c r="CLA9" s="880"/>
      <c r="CLB9" s="878"/>
      <c r="CLC9" s="878"/>
      <c r="CLD9" s="878"/>
      <c r="CLE9" s="880"/>
      <c r="CLF9" s="878"/>
      <c r="CLG9" s="878"/>
      <c r="CLH9" s="878"/>
      <c r="CLI9" s="880"/>
      <c r="CLJ9" s="878"/>
      <c r="CLK9" s="878"/>
      <c r="CLL9" s="878"/>
      <c r="CLM9" s="880"/>
      <c r="CLN9" s="878"/>
      <c r="CLO9" s="878"/>
      <c r="CLP9" s="878"/>
      <c r="CLQ9" s="880"/>
      <c r="CLR9" s="878"/>
      <c r="CLS9" s="878"/>
      <c r="CLT9" s="878"/>
      <c r="CLU9" s="880"/>
      <c r="CLV9" s="878"/>
      <c r="CLW9" s="878"/>
      <c r="CLX9" s="878"/>
      <c r="CLY9" s="880"/>
      <c r="CLZ9" s="878"/>
      <c r="CMA9" s="878"/>
      <c r="CMB9" s="878"/>
      <c r="CMC9" s="880"/>
      <c r="CMD9" s="878"/>
      <c r="CME9" s="878"/>
      <c r="CMF9" s="878"/>
      <c r="CMG9" s="880"/>
      <c r="CMH9" s="878"/>
      <c r="CMI9" s="878"/>
      <c r="CMJ9" s="878"/>
      <c r="CMK9" s="880"/>
      <c r="CML9" s="878"/>
      <c r="CMM9" s="878"/>
      <c r="CMN9" s="878"/>
      <c r="CMO9" s="880"/>
      <c r="CMP9" s="878"/>
      <c r="CMQ9" s="878"/>
      <c r="CMR9" s="878"/>
      <c r="CMS9" s="880"/>
      <c r="CMT9" s="878"/>
      <c r="CMU9" s="878"/>
      <c r="CMV9" s="878"/>
      <c r="CMW9" s="880"/>
      <c r="CMX9" s="878"/>
      <c r="CMY9" s="878"/>
      <c r="CMZ9" s="878"/>
      <c r="CNA9" s="880"/>
      <c r="CNB9" s="878"/>
      <c r="CNC9" s="878"/>
      <c r="CND9" s="878"/>
      <c r="CNE9" s="880"/>
      <c r="CNF9" s="878"/>
      <c r="CNG9" s="878"/>
      <c r="CNH9" s="878"/>
      <c r="CNI9" s="880"/>
      <c r="CNJ9" s="878"/>
      <c r="CNK9" s="878"/>
      <c r="CNL9" s="878"/>
      <c r="CNM9" s="880"/>
      <c r="CNN9" s="878"/>
      <c r="CNO9" s="878"/>
      <c r="CNP9" s="878"/>
      <c r="CNQ9" s="880"/>
      <c r="CNR9" s="878"/>
      <c r="CNS9" s="878"/>
      <c r="CNT9" s="878"/>
      <c r="CNU9" s="880"/>
      <c r="CNV9" s="878"/>
      <c r="CNW9" s="878"/>
      <c r="CNX9" s="878"/>
      <c r="CNY9" s="880"/>
      <c r="CNZ9" s="878"/>
      <c r="COA9" s="878"/>
      <c r="COB9" s="878"/>
      <c r="COC9" s="880"/>
      <c r="COD9" s="878"/>
      <c r="COE9" s="878"/>
      <c r="COF9" s="878"/>
      <c r="COG9" s="880"/>
      <c r="COH9" s="878"/>
      <c r="COI9" s="878"/>
      <c r="COJ9" s="878"/>
      <c r="COK9" s="880"/>
      <c r="COL9" s="878"/>
      <c r="COM9" s="878"/>
      <c r="CON9" s="878"/>
      <c r="COO9" s="880"/>
      <c r="COP9" s="878"/>
      <c r="COQ9" s="878"/>
      <c r="COR9" s="878"/>
      <c r="COS9" s="880"/>
      <c r="COT9" s="878"/>
      <c r="COU9" s="878"/>
      <c r="COV9" s="878"/>
      <c r="COW9" s="880"/>
      <c r="COX9" s="878"/>
      <c r="COY9" s="878"/>
      <c r="COZ9" s="878"/>
      <c r="CPA9" s="880"/>
      <c r="CPB9" s="878"/>
      <c r="CPC9" s="878"/>
      <c r="CPD9" s="878"/>
      <c r="CPE9" s="880"/>
      <c r="CPF9" s="878"/>
      <c r="CPG9" s="878"/>
      <c r="CPH9" s="878"/>
      <c r="CPI9" s="880"/>
      <c r="CPJ9" s="878"/>
      <c r="CPK9" s="878"/>
      <c r="CPL9" s="878"/>
      <c r="CPM9" s="880"/>
      <c r="CPN9" s="878"/>
      <c r="CPO9" s="878"/>
      <c r="CPP9" s="878"/>
      <c r="CPQ9" s="880"/>
      <c r="CPR9" s="878"/>
      <c r="CPS9" s="878"/>
      <c r="CPT9" s="878"/>
      <c r="CPU9" s="880"/>
      <c r="CPV9" s="878"/>
      <c r="CPW9" s="878"/>
      <c r="CPX9" s="878"/>
      <c r="CPY9" s="880"/>
      <c r="CPZ9" s="878"/>
      <c r="CQA9" s="878"/>
      <c r="CQB9" s="878"/>
      <c r="CQC9" s="880"/>
      <c r="CQD9" s="878"/>
      <c r="CQE9" s="878"/>
      <c r="CQF9" s="878"/>
      <c r="CQG9" s="880"/>
      <c r="CQH9" s="878"/>
      <c r="CQI9" s="878"/>
      <c r="CQJ9" s="878"/>
      <c r="CQK9" s="880"/>
      <c r="CQL9" s="878"/>
      <c r="CQM9" s="878"/>
      <c r="CQN9" s="878"/>
      <c r="CQO9" s="880"/>
      <c r="CQP9" s="878"/>
      <c r="CQQ9" s="878"/>
      <c r="CQR9" s="878"/>
      <c r="CQS9" s="880"/>
      <c r="CQT9" s="878"/>
      <c r="CQU9" s="878"/>
      <c r="CQV9" s="878"/>
      <c r="CQW9" s="880"/>
      <c r="CQX9" s="878"/>
      <c r="CQY9" s="878"/>
      <c r="CQZ9" s="878"/>
      <c r="CRA9" s="880"/>
      <c r="CRB9" s="878"/>
      <c r="CRC9" s="878"/>
      <c r="CRD9" s="878"/>
      <c r="CRE9" s="880"/>
      <c r="CRF9" s="878"/>
      <c r="CRG9" s="878"/>
      <c r="CRH9" s="878"/>
      <c r="CRI9" s="880"/>
      <c r="CRJ9" s="878"/>
      <c r="CRK9" s="878"/>
      <c r="CRL9" s="878"/>
      <c r="CRM9" s="880"/>
      <c r="CRN9" s="878"/>
      <c r="CRO9" s="878"/>
      <c r="CRP9" s="878"/>
      <c r="CRQ9" s="880"/>
      <c r="CRR9" s="878"/>
      <c r="CRS9" s="878"/>
      <c r="CRT9" s="878"/>
      <c r="CRU9" s="880"/>
      <c r="CRV9" s="878"/>
      <c r="CRW9" s="878"/>
      <c r="CRX9" s="878"/>
      <c r="CRY9" s="880"/>
      <c r="CRZ9" s="878"/>
      <c r="CSA9" s="878"/>
      <c r="CSB9" s="878"/>
      <c r="CSC9" s="880"/>
      <c r="CSD9" s="878"/>
      <c r="CSE9" s="878"/>
      <c r="CSF9" s="878"/>
      <c r="CSG9" s="880"/>
      <c r="CSH9" s="878"/>
      <c r="CSI9" s="878"/>
      <c r="CSJ9" s="878"/>
      <c r="CSK9" s="880"/>
      <c r="CSL9" s="878"/>
      <c r="CSM9" s="878"/>
      <c r="CSN9" s="878"/>
      <c r="CSO9" s="880"/>
      <c r="CSP9" s="878"/>
      <c r="CSQ9" s="878"/>
      <c r="CSR9" s="878"/>
      <c r="CSS9" s="880"/>
      <c r="CST9" s="878"/>
      <c r="CSU9" s="878"/>
      <c r="CSV9" s="878"/>
      <c r="CSW9" s="880"/>
      <c r="CSX9" s="878"/>
      <c r="CSY9" s="878"/>
      <c r="CSZ9" s="878"/>
      <c r="CTA9" s="880"/>
      <c r="CTB9" s="878"/>
      <c r="CTC9" s="878"/>
      <c r="CTD9" s="878"/>
      <c r="CTE9" s="880"/>
      <c r="CTF9" s="878"/>
      <c r="CTG9" s="878"/>
      <c r="CTH9" s="878"/>
      <c r="CTI9" s="880"/>
      <c r="CTJ9" s="878"/>
      <c r="CTK9" s="878"/>
      <c r="CTL9" s="878"/>
      <c r="CTM9" s="880"/>
      <c r="CTN9" s="878"/>
      <c r="CTO9" s="878"/>
      <c r="CTP9" s="878"/>
      <c r="CTQ9" s="880"/>
      <c r="CTR9" s="878"/>
      <c r="CTS9" s="878"/>
      <c r="CTT9" s="878"/>
      <c r="CTU9" s="880"/>
      <c r="CTV9" s="878"/>
      <c r="CTW9" s="878"/>
      <c r="CTX9" s="878"/>
      <c r="CTY9" s="880"/>
      <c r="CTZ9" s="878"/>
      <c r="CUA9" s="878"/>
      <c r="CUB9" s="878"/>
      <c r="CUC9" s="880"/>
      <c r="CUD9" s="878"/>
      <c r="CUE9" s="878"/>
      <c r="CUF9" s="878"/>
      <c r="CUG9" s="880"/>
      <c r="CUH9" s="878"/>
      <c r="CUI9" s="878"/>
      <c r="CUJ9" s="878"/>
      <c r="CUK9" s="880"/>
      <c r="CUL9" s="878"/>
      <c r="CUM9" s="878"/>
      <c r="CUN9" s="878"/>
      <c r="CUO9" s="880"/>
      <c r="CUP9" s="878"/>
      <c r="CUQ9" s="878"/>
      <c r="CUR9" s="878"/>
      <c r="CUS9" s="880"/>
      <c r="CUT9" s="878"/>
      <c r="CUU9" s="878"/>
      <c r="CUV9" s="878"/>
      <c r="CUW9" s="880"/>
      <c r="CUX9" s="878"/>
      <c r="CUY9" s="878"/>
      <c r="CUZ9" s="878"/>
      <c r="CVA9" s="880"/>
      <c r="CVB9" s="878"/>
      <c r="CVC9" s="878"/>
      <c r="CVD9" s="878"/>
      <c r="CVE9" s="880"/>
      <c r="CVF9" s="878"/>
      <c r="CVG9" s="878"/>
      <c r="CVH9" s="878"/>
      <c r="CVI9" s="880"/>
      <c r="CVJ9" s="878"/>
      <c r="CVK9" s="878"/>
      <c r="CVL9" s="878"/>
      <c r="CVM9" s="880"/>
      <c r="CVN9" s="878"/>
      <c r="CVO9" s="878"/>
      <c r="CVP9" s="878"/>
      <c r="CVQ9" s="880"/>
      <c r="CVR9" s="878"/>
      <c r="CVS9" s="878"/>
      <c r="CVT9" s="878"/>
      <c r="CVU9" s="880"/>
      <c r="CVV9" s="878"/>
      <c r="CVW9" s="878"/>
      <c r="CVX9" s="878"/>
      <c r="CVY9" s="880"/>
      <c r="CVZ9" s="878"/>
      <c r="CWA9" s="878"/>
      <c r="CWB9" s="878"/>
      <c r="CWC9" s="880"/>
      <c r="CWD9" s="878"/>
      <c r="CWE9" s="878"/>
      <c r="CWF9" s="878"/>
      <c r="CWG9" s="880"/>
      <c r="CWH9" s="878"/>
      <c r="CWI9" s="878"/>
      <c r="CWJ9" s="878"/>
      <c r="CWK9" s="880"/>
      <c r="CWL9" s="878"/>
      <c r="CWM9" s="878"/>
      <c r="CWN9" s="878"/>
      <c r="CWO9" s="880"/>
      <c r="CWP9" s="878"/>
      <c r="CWQ9" s="878"/>
      <c r="CWR9" s="878"/>
      <c r="CWS9" s="880"/>
      <c r="CWT9" s="878"/>
      <c r="CWU9" s="878"/>
      <c r="CWV9" s="878"/>
      <c r="CWW9" s="880"/>
      <c r="CWX9" s="878"/>
      <c r="CWY9" s="878"/>
      <c r="CWZ9" s="878"/>
      <c r="CXA9" s="880"/>
      <c r="CXB9" s="878"/>
      <c r="CXC9" s="878"/>
      <c r="CXD9" s="878"/>
      <c r="CXE9" s="880"/>
      <c r="CXF9" s="878"/>
      <c r="CXG9" s="878"/>
      <c r="CXH9" s="878"/>
      <c r="CXI9" s="880"/>
      <c r="CXJ9" s="878"/>
      <c r="CXK9" s="878"/>
      <c r="CXL9" s="878"/>
      <c r="CXM9" s="880"/>
      <c r="CXN9" s="878"/>
      <c r="CXO9" s="878"/>
      <c r="CXP9" s="878"/>
      <c r="CXQ9" s="880"/>
      <c r="CXR9" s="878"/>
      <c r="CXS9" s="878"/>
      <c r="CXT9" s="878"/>
      <c r="CXU9" s="880"/>
      <c r="CXV9" s="878"/>
      <c r="CXW9" s="878"/>
      <c r="CXX9" s="878"/>
      <c r="CXY9" s="880"/>
      <c r="CXZ9" s="878"/>
      <c r="CYA9" s="878"/>
      <c r="CYB9" s="878"/>
      <c r="CYC9" s="880"/>
      <c r="CYD9" s="878"/>
      <c r="CYE9" s="878"/>
      <c r="CYF9" s="878"/>
      <c r="CYG9" s="880"/>
      <c r="CYH9" s="878"/>
      <c r="CYI9" s="878"/>
      <c r="CYJ9" s="878"/>
      <c r="CYK9" s="880"/>
      <c r="CYL9" s="878"/>
      <c r="CYM9" s="878"/>
      <c r="CYN9" s="878"/>
      <c r="CYO9" s="880"/>
      <c r="CYP9" s="878"/>
      <c r="CYQ9" s="878"/>
      <c r="CYR9" s="878"/>
      <c r="CYS9" s="880"/>
      <c r="CYT9" s="878"/>
      <c r="CYU9" s="878"/>
      <c r="CYV9" s="878"/>
      <c r="CYW9" s="880"/>
      <c r="CYX9" s="878"/>
      <c r="CYY9" s="878"/>
      <c r="CYZ9" s="878"/>
      <c r="CZA9" s="880"/>
      <c r="CZB9" s="878"/>
      <c r="CZC9" s="878"/>
      <c r="CZD9" s="878"/>
      <c r="CZE9" s="880"/>
      <c r="CZF9" s="878"/>
      <c r="CZG9" s="878"/>
      <c r="CZH9" s="878"/>
      <c r="CZI9" s="880"/>
      <c r="CZJ9" s="878"/>
      <c r="CZK9" s="878"/>
      <c r="CZL9" s="878"/>
      <c r="CZM9" s="880"/>
      <c r="CZN9" s="878"/>
      <c r="CZO9" s="878"/>
      <c r="CZP9" s="878"/>
      <c r="CZQ9" s="880"/>
      <c r="CZR9" s="878"/>
      <c r="CZS9" s="878"/>
      <c r="CZT9" s="878"/>
      <c r="CZU9" s="880"/>
      <c r="CZV9" s="878"/>
      <c r="CZW9" s="878"/>
      <c r="CZX9" s="878"/>
      <c r="CZY9" s="880"/>
      <c r="CZZ9" s="878"/>
      <c r="DAA9" s="878"/>
      <c r="DAB9" s="878"/>
      <c r="DAC9" s="880"/>
      <c r="DAD9" s="878"/>
      <c r="DAE9" s="878"/>
      <c r="DAF9" s="878"/>
      <c r="DAG9" s="880"/>
      <c r="DAH9" s="878"/>
      <c r="DAI9" s="878"/>
      <c r="DAJ9" s="878"/>
      <c r="DAK9" s="880"/>
      <c r="DAL9" s="878"/>
      <c r="DAM9" s="878"/>
      <c r="DAN9" s="878"/>
      <c r="DAO9" s="880"/>
      <c r="DAP9" s="878"/>
      <c r="DAQ9" s="878"/>
      <c r="DAR9" s="878"/>
      <c r="DAS9" s="880"/>
      <c r="DAT9" s="878"/>
      <c r="DAU9" s="878"/>
      <c r="DAV9" s="878"/>
      <c r="DAW9" s="880"/>
      <c r="DAX9" s="878"/>
      <c r="DAY9" s="878"/>
      <c r="DAZ9" s="878"/>
      <c r="DBA9" s="880"/>
      <c r="DBB9" s="878"/>
      <c r="DBC9" s="878"/>
      <c r="DBD9" s="878"/>
      <c r="DBE9" s="880"/>
      <c r="DBF9" s="878"/>
      <c r="DBG9" s="878"/>
      <c r="DBH9" s="878"/>
      <c r="DBI9" s="880"/>
      <c r="DBJ9" s="878"/>
      <c r="DBK9" s="878"/>
      <c r="DBL9" s="878"/>
      <c r="DBM9" s="880"/>
      <c r="DBN9" s="878"/>
      <c r="DBO9" s="878"/>
      <c r="DBP9" s="878"/>
      <c r="DBQ9" s="880"/>
      <c r="DBR9" s="878"/>
      <c r="DBS9" s="878"/>
      <c r="DBT9" s="878"/>
      <c r="DBU9" s="880"/>
      <c r="DBV9" s="878"/>
      <c r="DBW9" s="878"/>
      <c r="DBX9" s="878"/>
      <c r="DBY9" s="880"/>
      <c r="DBZ9" s="878"/>
      <c r="DCA9" s="878"/>
      <c r="DCB9" s="878"/>
      <c r="DCC9" s="880"/>
      <c r="DCD9" s="878"/>
      <c r="DCE9" s="878"/>
      <c r="DCF9" s="878"/>
      <c r="DCG9" s="880"/>
      <c r="DCH9" s="878"/>
      <c r="DCI9" s="878"/>
      <c r="DCJ9" s="878"/>
      <c r="DCK9" s="880"/>
      <c r="DCL9" s="878"/>
      <c r="DCM9" s="878"/>
      <c r="DCN9" s="878"/>
      <c r="DCO9" s="880"/>
      <c r="DCP9" s="878"/>
      <c r="DCQ9" s="878"/>
      <c r="DCR9" s="878"/>
      <c r="DCS9" s="880"/>
      <c r="DCT9" s="878"/>
      <c r="DCU9" s="878"/>
      <c r="DCV9" s="878"/>
      <c r="DCW9" s="880"/>
      <c r="DCX9" s="878"/>
      <c r="DCY9" s="878"/>
      <c r="DCZ9" s="878"/>
      <c r="DDA9" s="880"/>
      <c r="DDB9" s="878"/>
      <c r="DDC9" s="878"/>
      <c r="DDD9" s="878"/>
      <c r="DDE9" s="880"/>
      <c r="DDF9" s="878"/>
      <c r="DDG9" s="878"/>
      <c r="DDH9" s="878"/>
      <c r="DDI9" s="880"/>
      <c r="DDJ9" s="878"/>
      <c r="DDK9" s="878"/>
      <c r="DDL9" s="878"/>
      <c r="DDM9" s="880"/>
      <c r="DDN9" s="878"/>
      <c r="DDO9" s="878"/>
      <c r="DDP9" s="878"/>
      <c r="DDQ9" s="880"/>
      <c r="DDR9" s="878"/>
      <c r="DDS9" s="878"/>
      <c r="DDT9" s="878"/>
      <c r="DDU9" s="880"/>
      <c r="DDV9" s="878"/>
      <c r="DDW9" s="878"/>
      <c r="DDX9" s="878"/>
      <c r="DDY9" s="880"/>
      <c r="DDZ9" s="878"/>
      <c r="DEA9" s="878"/>
      <c r="DEB9" s="878"/>
      <c r="DEC9" s="880"/>
      <c r="DED9" s="878"/>
      <c r="DEE9" s="878"/>
      <c r="DEF9" s="878"/>
      <c r="DEG9" s="880"/>
      <c r="DEH9" s="878"/>
      <c r="DEI9" s="878"/>
      <c r="DEJ9" s="878"/>
      <c r="DEK9" s="880"/>
      <c r="DEL9" s="878"/>
      <c r="DEM9" s="878"/>
      <c r="DEN9" s="878"/>
      <c r="DEO9" s="880"/>
      <c r="DEP9" s="878"/>
      <c r="DEQ9" s="878"/>
      <c r="DER9" s="878"/>
      <c r="DES9" s="880"/>
      <c r="DET9" s="878"/>
      <c r="DEU9" s="878"/>
      <c r="DEV9" s="878"/>
      <c r="DEW9" s="880"/>
      <c r="DEX9" s="878"/>
      <c r="DEY9" s="878"/>
      <c r="DEZ9" s="878"/>
      <c r="DFA9" s="880"/>
      <c r="DFB9" s="878"/>
      <c r="DFC9" s="878"/>
      <c r="DFD9" s="878"/>
      <c r="DFE9" s="880"/>
      <c r="DFF9" s="878"/>
      <c r="DFG9" s="878"/>
      <c r="DFH9" s="878"/>
      <c r="DFI9" s="880"/>
      <c r="DFJ9" s="878"/>
      <c r="DFK9" s="878"/>
      <c r="DFL9" s="878"/>
      <c r="DFM9" s="880"/>
      <c r="DFN9" s="878"/>
      <c r="DFO9" s="878"/>
      <c r="DFP9" s="878"/>
      <c r="DFQ9" s="880"/>
      <c r="DFR9" s="878"/>
      <c r="DFS9" s="878"/>
      <c r="DFT9" s="878"/>
      <c r="DFU9" s="880"/>
      <c r="DFV9" s="878"/>
      <c r="DFW9" s="878"/>
      <c r="DFX9" s="878"/>
      <c r="DFY9" s="880"/>
      <c r="DFZ9" s="878"/>
      <c r="DGA9" s="878"/>
      <c r="DGB9" s="878"/>
      <c r="DGC9" s="880"/>
      <c r="DGD9" s="878"/>
      <c r="DGE9" s="878"/>
      <c r="DGF9" s="878"/>
      <c r="DGG9" s="880"/>
      <c r="DGH9" s="878"/>
      <c r="DGI9" s="878"/>
      <c r="DGJ9" s="878"/>
      <c r="DGK9" s="880"/>
      <c r="DGL9" s="878"/>
      <c r="DGM9" s="878"/>
      <c r="DGN9" s="878"/>
      <c r="DGO9" s="880"/>
      <c r="DGP9" s="878"/>
      <c r="DGQ9" s="878"/>
      <c r="DGR9" s="878"/>
      <c r="DGS9" s="880"/>
      <c r="DGT9" s="878"/>
      <c r="DGU9" s="878"/>
      <c r="DGV9" s="878"/>
      <c r="DGW9" s="880"/>
      <c r="DGX9" s="878"/>
      <c r="DGY9" s="878"/>
      <c r="DGZ9" s="878"/>
      <c r="DHA9" s="880"/>
      <c r="DHB9" s="878"/>
      <c r="DHC9" s="878"/>
      <c r="DHD9" s="878"/>
      <c r="DHE9" s="880"/>
      <c r="DHF9" s="878"/>
      <c r="DHG9" s="878"/>
      <c r="DHH9" s="878"/>
      <c r="DHI9" s="880"/>
      <c r="DHJ9" s="878"/>
      <c r="DHK9" s="878"/>
      <c r="DHL9" s="878"/>
      <c r="DHM9" s="880"/>
      <c r="DHN9" s="878"/>
      <c r="DHO9" s="878"/>
      <c r="DHP9" s="878"/>
      <c r="DHQ9" s="880"/>
      <c r="DHR9" s="878"/>
      <c r="DHS9" s="878"/>
      <c r="DHT9" s="878"/>
      <c r="DHU9" s="880"/>
      <c r="DHV9" s="878"/>
      <c r="DHW9" s="878"/>
      <c r="DHX9" s="878"/>
      <c r="DHY9" s="880"/>
      <c r="DHZ9" s="878"/>
      <c r="DIA9" s="878"/>
      <c r="DIB9" s="878"/>
      <c r="DIC9" s="880"/>
      <c r="DID9" s="878"/>
      <c r="DIE9" s="878"/>
      <c r="DIF9" s="878"/>
      <c r="DIG9" s="880"/>
      <c r="DIH9" s="878"/>
      <c r="DII9" s="878"/>
      <c r="DIJ9" s="878"/>
      <c r="DIK9" s="880"/>
      <c r="DIL9" s="878"/>
      <c r="DIM9" s="878"/>
      <c r="DIN9" s="878"/>
      <c r="DIO9" s="880"/>
      <c r="DIP9" s="878"/>
      <c r="DIQ9" s="878"/>
      <c r="DIR9" s="878"/>
      <c r="DIS9" s="880"/>
      <c r="DIT9" s="878"/>
      <c r="DIU9" s="878"/>
      <c r="DIV9" s="878"/>
      <c r="DIW9" s="880"/>
      <c r="DIX9" s="878"/>
      <c r="DIY9" s="878"/>
      <c r="DIZ9" s="878"/>
      <c r="DJA9" s="880"/>
      <c r="DJB9" s="878"/>
      <c r="DJC9" s="878"/>
      <c r="DJD9" s="878"/>
      <c r="DJE9" s="880"/>
      <c r="DJF9" s="878"/>
      <c r="DJG9" s="878"/>
      <c r="DJH9" s="878"/>
      <c r="DJI9" s="880"/>
      <c r="DJJ9" s="878"/>
      <c r="DJK9" s="878"/>
      <c r="DJL9" s="878"/>
      <c r="DJM9" s="880"/>
      <c r="DJN9" s="878"/>
      <c r="DJO9" s="878"/>
      <c r="DJP9" s="878"/>
      <c r="DJQ9" s="880"/>
      <c r="DJR9" s="878"/>
      <c r="DJS9" s="878"/>
      <c r="DJT9" s="878"/>
      <c r="DJU9" s="880"/>
      <c r="DJV9" s="878"/>
      <c r="DJW9" s="878"/>
      <c r="DJX9" s="878"/>
      <c r="DJY9" s="880"/>
      <c r="DJZ9" s="878"/>
      <c r="DKA9" s="878"/>
      <c r="DKB9" s="878"/>
      <c r="DKC9" s="880"/>
      <c r="DKD9" s="878"/>
      <c r="DKE9" s="878"/>
      <c r="DKF9" s="878"/>
      <c r="DKG9" s="880"/>
      <c r="DKH9" s="878"/>
      <c r="DKI9" s="878"/>
      <c r="DKJ9" s="878"/>
      <c r="DKK9" s="880"/>
      <c r="DKL9" s="878"/>
      <c r="DKM9" s="878"/>
      <c r="DKN9" s="878"/>
      <c r="DKO9" s="880"/>
      <c r="DKP9" s="878"/>
      <c r="DKQ9" s="878"/>
      <c r="DKR9" s="878"/>
      <c r="DKS9" s="880"/>
      <c r="DKT9" s="878"/>
      <c r="DKU9" s="878"/>
      <c r="DKV9" s="878"/>
      <c r="DKW9" s="880"/>
      <c r="DKX9" s="878"/>
      <c r="DKY9" s="878"/>
      <c r="DKZ9" s="878"/>
      <c r="DLA9" s="880"/>
      <c r="DLB9" s="878"/>
      <c r="DLC9" s="878"/>
      <c r="DLD9" s="878"/>
      <c r="DLE9" s="880"/>
      <c r="DLF9" s="878"/>
      <c r="DLG9" s="878"/>
      <c r="DLH9" s="878"/>
      <c r="DLI9" s="880"/>
      <c r="DLJ9" s="878"/>
      <c r="DLK9" s="878"/>
      <c r="DLL9" s="878"/>
      <c r="DLM9" s="880"/>
      <c r="DLN9" s="878"/>
      <c r="DLO9" s="878"/>
      <c r="DLP9" s="878"/>
      <c r="DLQ9" s="880"/>
      <c r="DLR9" s="878"/>
      <c r="DLS9" s="878"/>
      <c r="DLT9" s="878"/>
      <c r="DLU9" s="880"/>
      <c r="DLV9" s="878"/>
      <c r="DLW9" s="878"/>
      <c r="DLX9" s="878"/>
      <c r="DLY9" s="880"/>
      <c r="DLZ9" s="878"/>
      <c r="DMA9" s="878"/>
      <c r="DMB9" s="878"/>
      <c r="DMC9" s="880"/>
      <c r="DMD9" s="878"/>
      <c r="DME9" s="878"/>
      <c r="DMF9" s="878"/>
      <c r="DMG9" s="880"/>
      <c r="DMH9" s="878"/>
      <c r="DMI9" s="878"/>
      <c r="DMJ9" s="878"/>
      <c r="DMK9" s="880"/>
      <c r="DML9" s="878"/>
      <c r="DMM9" s="878"/>
      <c r="DMN9" s="878"/>
      <c r="DMO9" s="880"/>
      <c r="DMP9" s="878"/>
      <c r="DMQ9" s="878"/>
      <c r="DMR9" s="878"/>
      <c r="DMS9" s="880"/>
      <c r="DMT9" s="878"/>
      <c r="DMU9" s="878"/>
      <c r="DMV9" s="878"/>
      <c r="DMW9" s="880"/>
      <c r="DMX9" s="878"/>
      <c r="DMY9" s="878"/>
      <c r="DMZ9" s="878"/>
      <c r="DNA9" s="880"/>
      <c r="DNB9" s="878"/>
      <c r="DNC9" s="878"/>
      <c r="DND9" s="878"/>
      <c r="DNE9" s="880"/>
      <c r="DNF9" s="878"/>
      <c r="DNG9" s="878"/>
      <c r="DNH9" s="878"/>
      <c r="DNI9" s="880"/>
      <c r="DNJ9" s="878"/>
      <c r="DNK9" s="878"/>
      <c r="DNL9" s="878"/>
      <c r="DNM9" s="880"/>
      <c r="DNN9" s="878"/>
      <c r="DNO9" s="878"/>
      <c r="DNP9" s="878"/>
      <c r="DNQ9" s="880"/>
      <c r="DNR9" s="878"/>
      <c r="DNS9" s="878"/>
      <c r="DNT9" s="878"/>
      <c r="DNU9" s="880"/>
      <c r="DNV9" s="878"/>
      <c r="DNW9" s="878"/>
      <c r="DNX9" s="878"/>
      <c r="DNY9" s="880"/>
      <c r="DNZ9" s="878"/>
      <c r="DOA9" s="878"/>
      <c r="DOB9" s="878"/>
      <c r="DOC9" s="880"/>
      <c r="DOD9" s="878"/>
      <c r="DOE9" s="878"/>
      <c r="DOF9" s="878"/>
      <c r="DOG9" s="880"/>
      <c r="DOH9" s="878"/>
      <c r="DOI9" s="878"/>
      <c r="DOJ9" s="878"/>
      <c r="DOK9" s="880"/>
      <c r="DOL9" s="878"/>
      <c r="DOM9" s="878"/>
      <c r="DON9" s="878"/>
      <c r="DOO9" s="880"/>
      <c r="DOP9" s="878"/>
      <c r="DOQ9" s="878"/>
      <c r="DOR9" s="878"/>
      <c r="DOS9" s="880"/>
      <c r="DOT9" s="878"/>
      <c r="DOU9" s="878"/>
      <c r="DOV9" s="878"/>
      <c r="DOW9" s="880"/>
      <c r="DOX9" s="878"/>
      <c r="DOY9" s="878"/>
      <c r="DOZ9" s="878"/>
      <c r="DPA9" s="880"/>
      <c r="DPB9" s="878"/>
      <c r="DPC9" s="878"/>
      <c r="DPD9" s="878"/>
      <c r="DPE9" s="880"/>
      <c r="DPF9" s="878"/>
      <c r="DPG9" s="878"/>
      <c r="DPH9" s="878"/>
      <c r="DPI9" s="880"/>
      <c r="DPJ9" s="878"/>
      <c r="DPK9" s="878"/>
      <c r="DPL9" s="878"/>
      <c r="DPM9" s="880"/>
      <c r="DPN9" s="878"/>
      <c r="DPO9" s="878"/>
      <c r="DPP9" s="878"/>
      <c r="DPQ9" s="880"/>
      <c r="DPR9" s="878"/>
      <c r="DPS9" s="878"/>
      <c r="DPT9" s="878"/>
      <c r="DPU9" s="880"/>
      <c r="DPV9" s="878"/>
      <c r="DPW9" s="878"/>
      <c r="DPX9" s="878"/>
      <c r="DPY9" s="880"/>
      <c r="DPZ9" s="878"/>
      <c r="DQA9" s="878"/>
      <c r="DQB9" s="878"/>
      <c r="DQC9" s="880"/>
      <c r="DQD9" s="878"/>
      <c r="DQE9" s="878"/>
      <c r="DQF9" s="878"/>
      <c r="DQG9" s="880"/>
      <c r="DQH9" s="878"/>
      <c r="DQI9" s="878"/>
      <c r="DQJ9" s="878"/>
      <c r="DQK9" s="880"/>
      <c r="DQL9" s="878"/>
      <c r="DQM9" s="878"/>
      <c r="DQN9" s="878"/>
      <c r="DQO9" s="880"/>
      <c r="DQP9" s="878"/>
      <c r="DQQ9" s="878"/>
      <c r="DQR9" s="878"/>
      <c r="DQS9" s="880"/>
      <c r="DQT9" s="878"/>
      <c r="DQU9" s="878"/>
      <c r="DQV9" s="878"/>
      <c r="DQW9" s="880"/>
      <c r="DQX9" s="878"/>
      <c r="DQY9" s="878"/>
      <c r="DQZ9" s="878"/>
      <c r="DRA9" s="880"/>
      <c r="DRB9" s="878"/>
      <c r="DRC9" s="878"/>
      <c r="DRD9" s="878"/>
      <c r="DRE9" s="880"/>
      <c r="DRF9" s="878"/>
      <c r="DRG9" s="878"/>
      <c r="DRH9" s="878"/>
      <c r="DRI9" s="880"/>
      <c r="DRJ9" s="878"/>
      <c r="DRK9" s="878"/>
      <c r="DRL9" s="878"/>
      <c r="DRM9" s="880"/>
      <c r="DRN9" s="878"/>
      <c r="DRO9" s="878"/>
      <c r="DRP9" s="878"/>
      <c r="DRQ9" s="880"/>
      <c r="DRR9" s="878"/>
      <c r="DRS9" s="878"/>
      <c r="DRT9" s="878"/>
      <c r="DRU9" s="880"/>
      <c r="DRV9" s="878"/>
      <c r="DRW9" s="878"/>
      <c r="DRX9" s="878"/>
      <c r="DRY9" s="880"/>
      <c r="DRZ9" s="878"/>
      <c r="DSA9" s="878"/>
      <c r="DSB9" s="878"/>
      <c r="DSC9" s="880"/>
      <c r="DSD9" s="878"/>
      <c r="DSE9" s="878"/>
      <c r="DSF9" s="878"/>
      <c r="DSG9" s="880"/>
      <c r="DSH9" s="878"/>
      <c r="DSI9" s="878"/>
      <c r="DSJ9" s="878"/>
      <c r="DSK9" s="880"/>
      <c r="DSL9" s="878"/>
      <c r="DSM9" s="878"/>
      <c r="DSN9" s="878"/>
      <c r="DSO9" s="880"/>
      <c r="DSP9" s="878"/>
      <c r="DSQ9" s="878"/>
      <c r="DSR9" s="878"/>
      <c r="DSS9" s="880"/>
      <c r="DST9" s="878"/>
      <c r="DSU9" s="878"/>
      <c r="DSV9" s="878"/>
      <c r="DSW9" s="880"/>
      <c r="DSX9" s="878"/>
      <c r="DSY9" s="878"/>
      <c r="DSZ9" s="878"/>
      <c r="DTA9" s="880"/>
      <c r="DTB9" s="878"/>
      <c r="DTC9" s="878"/>
      <c r="DTD9" s="878"/>
      <c r="DTE9" s="880"/>
      <c r="DTF9" s="878"/>
      <c r="DTG9" s="878"/>
      <c r="DTH9" s="878"/>
      <c r="DTI9" s="880"/>
      <c r="DTJ9" s="878"/>
      <c r="DTK9" s="878"/>
      <c r="DTL9" s="878"/>
      <c r="DTM9" s="880"/>
      <c r="DTN9" s="878"/>
      <c r="DTO9" s="878"/>
      <c r="DTP9" s="878"/>
      <c r="DTQ9" s="880"/>
      <c r="DTR9" s="878"/>
      <c r="DTS9" s="878"/>
      <c r="DTT9" s="878"/>
      <c r="DTU9" s="880"/>
      <c r="DTV9" s="878"/>
      <c r="DTW9" s="878"/>
      <c r="DTX9" s="878"/>
      <c r="DTY9" s="880"/>
      <c r="DTZ9" s="878"/>
      <c r="DUA9" s="878"/>
      <c r="DUB9" s="878"/>
      <c r="DUC9" s="880"/>
      <c r="DUD9" s="878"/>
      <c r="DUE9" s="878"/>
      <c r="DUF9" s="878"/>
      <c r="DUG9" s="880"/>
      <c r="DUH9" s="878"/>
      <c r="DUI9" s="878"/>
      <c r="DUJ9" s="878"/>
      <c r="DUK9" s="880"/>
      <c r="DUL9" s="878"/>
      <c r="DUM9" s="878"/>
      <c r="DUN9" s="878"/>
      <c r="DUO9" s="880"/>
      <c r="DUP9" s="878"/>
      <c r="DUQ9" s="878"/>
      <c r="DUR9" s="878"/>
      <c r="DUS9" s="880"/>
      <c r="DUT9" s="878"/>
      <c r="DUU9" s="878"/>
      <c r="DUV9" s="878"/>
      <c r="DUW9" s="880"/>
      <c r="DUX9" s="878"/>
      <c r="DUY9" s="878"/>
      <c r="DUZ9" s="878"/>
      <c r="DVA9" s="880"/>
      <c r="DVB9" s="878"/>
      <c r="DVC9" s="878"/>
      <c r="DVD9" s="878"/>
      <c r="DVE9" s="880"/>
      <c r="DVF9" s="878"/>
      <c r="DVG9" s="878"/>
      <c r="DVH9" s="878"/>
      <c r="DVI9" s="880"/>
      <c r="DVJ9" s="878"/>
      <c r="DVK9" s="878"/>
      <c r="DVL9" s="878"/>
      <c r="DVM9" s="880"/>
      <c r="DVN9" s="878"/>
      <c r="DVO9" s="878"/>
      <c r="DVP9" s="878"/>
      <c r="DVQ9" s="880"/>
      <c r="DVR9" s="878"/>
      <c r="DVS9" s="878"/>
      <c r="DVT9" s="878"/>
      <c r="DVU9" s="880"/>
      <c r="DVV9" s="878"/>
      <c r="DVW9" s="878"/>
      <c r="DVX9" s="878"/>
      <c r="DVY9" s="880"/>
      <c r="DVZ9" s="878"/>
      <c r="DWA9" s="878"/>
      <c r="DWB9" s="878"/>
      <c r="DWC9" s="880"/>
      <c r="DWD9" s="878"/>
      <c r="DWE9" s="878"/>
      <c r="DWF9" s="878"/>
      <c r="DWG9" s="880"/>
      <c r="DWH9" s="878"/>
      <c r="DWI9" s="878"/>
      <c r="DWJ9" s="878"/>
      <c r="DWK9" s="880"/>
      <c r="DWL9" s="878"/>
      <c r="DWM9" s="878"/>
      <c r="DWN9" s="878"/>
      <c r="DWO9" s="880"/>
      <c r="DWP9" s="878"/>
      <c r="DWQ9" s="878"/>
      <c r="DWR9" s="878"/>
      <c r="DWS9" s="880"/>
      <c r="DWT9" s="878"/>
      <c r="DWU9" s="878"/>
      <c r="DWV9" s="878"/>
      <c r="DWW9" s="880"/>
      <c r="DWX9" s="878"/>
      <c r="DWY9" s="878"/>
      <c r="DWZ9" s="878"/>
      <c r="DXA9" s="880"/>
      <c r="DXB9" s="878"/>
      <c r="DXC9" s="878"/>
      <c r="DXD9" s="878"/>
      <c r="DXE9" s="880"/>
      <c r="DXF9" s="878"/>
      <c r="DXG9" s="878"/>
      <c r="DXH9" s="878"/>
      <c r="DXI9" s="880"/>
      <c r="DXJ9" s="878"/>
      <c r="DXK9" s="878"/>
      <c r="DXL9" s="878"/>
      <c r="DXM9" s="880"/>
      <c r="DXN9" s="878"/>
      <c r="DXO9" s="878"/>
      <c r="DXP9" s="878"/>
      <c r="DXQ9" s="880"/>
      <c r="DXR9" s="878"/>
      <c r="DXS9" s="878"/>
      <c r="DXT9" s="878"/>
      <c r="DXU9" s="880"/>
      <c r="DXV9" s="878"/>
      <c r="DXW9" s="878"/>
      <c r="DXX9" s="878"/>
      <c r="DXY9" s="880"/>
      <c r="DXZ9" s="878"/>
      <c r="DYA9" s="878"/>
      <c r="DYB9" s="878"/>
      <c r="DYC9" s="880"/>
      <c r="DYD9" s="878"/>
      <c r="DYE9" s="878"/>
      <c r="DYF9" s="878"/>
      <c r="DYG9" s="880"/>
      <c r="DYH9" s="878"/>
      <c r="DYI9" s="878"/>
      <c r="DYJ9" s="878"/>
      <c r="DYK9" s="880"/>
      <c r="DYL9" s="878"/>
      <c r="DYM9" s="878"/>
      <c r="DYN9" s="878"/>
      <c r="DYO9" s="880"/>
      <c r="DYP9" s="878"/>
      <c r="DYQ9" s="878"/>
      <c r="DYR9" s="878"/>
      <c r="DYS9" s="880"/>
      <c r="DYT9" s="878"/>
      <c r="DYU9" s="878"/>
      <c r="DYV9" s="878"/>
      <c r="DYW9" s="880"/>
      <c r="DYX9" s="878"/>
      <c r="DYY9" s="878"/>
      <c r="DYZ9" s="878"/>
      <c r="DZA9" s="880"/>
      <c r="DZB9" s="878"/>
      <c r="DZC9" s="878"/>
      <c r="DZD9" s="878"/>
      <c r="DZE9" s="880"/>
      <c r="DZF9" s="878"/>
      <c r="DZG9" s="878"/>
      <c r="DZH9" s="878"/>
      <c r="DZI9" s="880"/>
      <c r="DZJ9" s="878"/>
      <c r="DZK9" s="878"/>
      <c r="DZL9" s="878"/>
      <c r="DZM9" s="880"/>
      <c r="DZN9" s="878"/>
      <c r="DZO9" s="878"/>
      <c r="DZP9" s="878"/>
      <c r="DZQ9" s="880"/>
      <c r="DZR9" s="878"/>
      <c r="DZS9" s="878"/>
      <c r="DZT9" s="878"/>
      <c r="DZU9" s="880"/>
      <c r="DZV9" s="878"/>
      <c r="DZW9" s="878"/>
      <c r="DZX9" s="878"/>
      <c r="DZY9" s="880"/>
      <c r="DZZ9" s="878"/>
      <c r="EAA9" s="878"/>
      <c r="EAB9" s="878"/>
      <c r="EAC9" s="880"/>
      <c r="EAD9" s="878"/>
      <c r="EAE9" s="878"/>
      <c r="EAF9" s="878"/>
      <c r="EAG9" s="880"/>
      <c r="EAH9" s="878"/>
      <c r="EAI9" s="878"/>
      <c r="EAJ9" s="878"/>
      <c r="EAK9" s="880"/>
      <c r="EAL9" s="878"/>
      <c r="EAM9" s="878"/>
      <c r="EAN9" s="878"/>
      <c r="EAO9" s="880"/>
      <c r="EAP9" s="878"/>
      <c r="EAQ9" s="878"/>
      <c r="EAR9" s="878"/>
      <c r="EAS9" s="880"/>
      <c r="EAT9" s="878"/>
      <c r="EAU9" s="878"/>
      <c r="EAV9" s="878"/>
      <c r="EAW9" s="880"/>
      <c r="EAX9" s="878"/>
      <c r="EAY9" s="878"/>
      <c r="EAZ9" s="878"/>
      <c r="EBA9" s="880"/>
      <c r="EBB9" s="878"/>
      <c r="EBC9" s="878"/>
      <c r="EBD9" s="878"/>
      <c r="EBE9" s="880"/>
      <c r="EBF9" s="878"/>
      <c r="EBG9" s="878"/>
      <c r="EBH9" s="878"/>
      <c r="EBI9" s="880"/>
      <c r="EBJ9" s="878"/>
      <c r="EBK9" s="878"/>
      <c r="EBL9" s="878"/>
      <c r="EBM9" s="880"/>
      <c r="EBN9" s="878"/>
      <c r="EBO9" s="878"/>
      <c r="EBP9" s="878"/>
      <c r="EBQ9" s="880"/>
      <c r="EBR9" s="878"/>
      <c r="EBS9" s="878"/>
      <c r="EBT9" s="878"/>
      <c r="EBU9" s="880"/>
      <c r="EBV9" s="878"/>
      <c r="EBW9" s="878"/>
      <c r="EBX9" s="878"/>
      <c r="EBY9" s="880"/>
      <c r="EBZ9" s="878"/>
      <c r="ECA9" s="878"/>
      <c r="ECB9" s="878"/>
      <c r="ECC9" s="880"/>
      <c r="ECD9" s="878"/>
      <c r="ECE9" s="878"/>
      <c r="ECF9" s="878"/>
      <c r="ECG9" s="880"/>
      <c r="ECH9" s="878"/>
      <c r="ECI9" s="878"/>
      <c r="ECJ9" s="878"/>
      <c r="ECK9" s="880"/>
      <c r="ECL9" s="878"/>
      <c r="ECM9" s="878"/>
      <c r="ECN9" s="878"/>
      <c r="ECO9" s="880"/>
      <c r="ECP9" s="878"/>
      <c r="ECQ9" s="878"/>
      <c r="ECR9" s="878"/>
      <c r="ECS9" s="880"/>
      <c r="ECT9" s="878"/>
      <c r="ECU9" s="878"/>
      <c r="ECV9" s="878"/>
      <c r="ECW9" s="880"/>
      <c r="ECX9" s="878"/>
      <c r="ECY9" s="878"/>
      <c r="ECZ9" s="878"/>
      <c r="EDA9" s="880"/>
      <c r="EDB9" s="878"/>
      <c r="EDC9" s="878"/>
      <c r="EDD9" s="878"/>
      <c r="EDE9" s="880"/>
      <c r="EDF9" s="878"/>
      <c r="EDG9" s="878"/>
      <c r="EDH9" s="878"/>
      <c r="EDI9" s="880"/>
      <c r="EDJ9" s="878"/>
      <c r="EDK9" s="878"/>
      <c r="EDL9" s="878"/>
      <c r="EDM9" s="880"/>
      <c r="EDN9" s="878"/>
      <c r="EDO9" s="878"/>
      <c r="EDP9" s="878"/>
      <c r="EDQ9" s="880"/>
      <c r="EDR9" s="878"/>
      <c r="EDS9" s="878"/>
      <c r="EDT9" s="878"/>
      <c r="EDU9" s="880"/>
      <c r="EDV9" s="878"/>
      <c r="EDW9" s="878"/>
      <c r="EDX9" s="878"/>
      <c r="EDY9" s="880"/>
      <c r="EDZ9" s="878"/>
      <c r="EEA9" s="878"/>
      <c r="EEB9" s="878"/>
      <c r="EEC9" s="880"/>
      <c r="EED9" s="878"/>
      <c r="EEE9" s="878"/>
      <c r="EEF9" s="878"/>
      <c r="EEG9" s="880"/>
      <c r="EEH9" s="878"/>
      <c r="EEI9" s="878"/>
      <c r="EEJ9" s="878"/>
      <c r="EEK9" s="880"/>
      <c r="EEL9" s="878"/>
      <c r="EEM9" s="878"/>
      <c r="EEN9" s="878"/>
      <c r="EEO9" s="880"/>
      <c r="EEP9" s="878"/>
      <c r="EEQ9" s="878"/>
      <c r="EER9" s="878"/>
      <c r="EES9" s="880"/>
      <c r="EET9" s="878"/>
      <c r="EEU9" s="878"/>
      <c r="EEV9" s="878"/>
      <c r="EEW9" s="880"/>
      <c r="EEX9" s="878"/>
      <c r="EEY9" s="878"/>
      <c r="EEZ9" s="878"/>
      <c r="EFA9" s="880"/>
      <c r="EFB9" s="878"/>
      <c r="EFC9" s="878"/>
      <c r="EFD9" s="878"/>
      <c r="EFE9" s="880"/>
      <c r="EFF9" s="878"/>
      <c r="EFG9" s="878"/>
      <c r="EFH9" s="878"/>
      <c r="EFI9" s="880"/>
      <c r="EFJ9" s="878"/>
      <c r="EFK9" s="878"/>
      <c r="EFL9" s="878"/>
      <c r="EFM9" s="880"/>
      <c r="EFN9" s="878"/>
      <c r="EFO9" s="878"/>
      <c r="EFP9" s="878"/>
      <c r="EFQ9" s="880"/>
      <c r="EFR9" s="878"/>
      <c r="EFS9" s="878"/>
      <c r="EFT9" s="878"/>
      <c r="EFU9" s="880"/>
      <c r="EFV9" s="878"/>
      <c r="EFW9" s="878"/>
      <c r="EFX9" s="878"/>
      <c r="EFY9" s="880"/>
      <c r="EFZ9" s="878"/>
      <c r="EGA9" s="878"/>
      <c r="EGB9" s="878"/>
      <c r="EGC9" s="880"/>
      <c r="EGD9" s="878"/>
      <c r="EGE9" s="878"/>
      <c r="EGF9" s="878"/>
      <c r="EGG9" s="880"/>
      <c r="EGH9" s="878"/>
      <c r="EGI9" s="878"/>
      <c r="EGJ9" s="878"/>
      <c r="EGK9" s="880"/>
      <c r="EGL9" s="878"/>
      <c r="EGM9" s="878"/>
      <c r="EGN9" s="878"/>
      <c r="EGO9" s="880"/>
      <c r="EGP9" s="878"/>
      <c r="EGQ9" s="878"/>
      <c r="EGR9" s="878"/>
      <c r="EGS9" s="880"/>
      <c r="EGT9" s="878"/>
      <c r="EGU9" s="878"/>
      <c r="EGV9" s="878"/>
      <c r="EGW9" s="880"/>
      <c r="EGX9" s="878"/>
      <c r="EGY9" s="878"/>
      <c r="EGZ9" s="878"/>
      <c r="EHA9" s="880"/>
      <c r="EHB9" s="878"/>
      <c r="EHC9" s="878"/>
      <c r="EHD9" s="878"/>
      <c r="EHE9" s="880"/>
      <c r="EHF9" s="878"/>
      <c r="EHG9" s="878"/>
      <c r="EHH9" s="878"/>
      <c r="EHI9" s="880"/>
      <c r="EHJ9" s="878"/>
      <c r="EHK9" s="878"/>
      <c r="EHL9" s="878"/>
      <c r="EHM9" s="880"/>
      <c r="EHN9" s="878"/>
      <c r="EHO9" s="878"/>
      <c r="EHP9" s="878"/>
      <c r="EHQ9" s="880"/>
      <c r="EHR9" s="878"/>
      <c r="EHS9" s="878"/>
      <c r="EHT9" s="878"/>
      <c r="EHU9" s="880"/>
      <c r="EHV9" s="878"/>
      <c r="EHW9" s="878"/>
      <c r="EHX9" s="878"/>
      <c r="EHY9" s="880"/>
      <c r="EHZ9" s="878"/>
      <c r="EIA9" s="878"/>
      <c r="EIB9" s="878"/>
      <c r="EIC9" s="880"/>
      <c r="EID9" s="878"/>
      <c r="EIE9" s="878"/>
      <c r="EIF9" s="878"/>
      <c r="EIG9" s="880"/>
      <c r="EIH9" s="878"/>
      <c r="EII9" s="878"/>
      <c r="EIJ9" s="878"/>
      <c r="EIK9" s="880"/>
      <c r="EIL9" s="878"/>
      <c r="EIM9" s="878"/>
      <c r="EIN9" s="878"/>
      <c r="EIO9" s="880"/>
      <c r="EIP9" s="878"/>
      <c r="EIQ9" s="878"/>
      <c r="EIR9" s="878"/>
      <c r="EIS9" s="880"/>
      <c r="EIT9" s="878"/>
      <c r="EIU9" s="878"/>
      <c r="EIV9" s="878"/>
      <c r="EIW9" s="880"/>
      <c r="EIX9" s="878"/>
      <c r="EIY9" s="878"/>
      <c r="EIZ9" s="878"/>
      <c r="EJA9" s="880"/>
      <c r="EJB9" s="878"/>
      <c r="EJC9" s="878"/>
      <c r="EJD9" s="878"/>
      <c r="EJE9" s="880"/>
      <c r="EJF9" s="878"/>
      <c r="EJG9" s="878"/>
      <c r="EJH9" s="878"/>
      <c r="EJI9" s="880"/>
      <c r="EJJ9" s="878"/>
      <c r="EJK9" s="878"/>
      <c r="EJL9" s="878"/>
      <c r="EJM9" s="880"/>
      <c r="EJN9" s="878"/>
      <c r="EJO9" s="878"/>
      <c r="EJP9" s="878"/>
      <c r="EJQ9" s="880"/>
      <c r="EJR9" s="878"/>
      <c r="EJS9" s="878"/>
      <c r="EJT9" s="878"/>
      <c r="EJU9" s="880"/>
      <c r="EJV9" s="878"/>
      <c r="EJW9" s="878"/>
      <c r="EJX9" s="878"/>
      <c r="EJY9" s="880"/>
      <c r="EJZ9" s="878"/>
      <c r="EKA9" s="878"/>
      <c r="EKB9" s="878"/>
      <c r="EKC9" s="880"/>
      <c r="EKD9" s="878"/>
      <c r="EKE9" s="878"/>
      <c r="EKF9" s="878"/>
      <c r="EKG9" s="880"/>
      <c r="EKH9" s="878"/>
      <c r="EKI9" s="878"/>
      <c r="EKJ9" s="878"/>
      <c r="EKK9" s="880"/>
      <c r="EKL9" s="878"/>
      <c r="EKM9" s="878"/>
      <c r="EKN9" s="878"/>
      <c r="EKO9" s="880"/>
      <c r="EKP9" s="878"/>
      <c r="EKQ9" s="878"/>
      <c r="EKR9" s="878"/>
      <c r="EKS9" s="880"/>
      <c r="EKT9" s="878"/>
      <c r="EKU9" s="878"/>
      <c r="EKV9" s="878"/>
      <c r="EKW9" s="880"/>
      <c r="EKX9" s="878"/>
      <c r="EKY9" s="878"/>
      <c r="EKZ9" s="878"/>
      <c r="ELA9" s="880"/>
      <c r="ELB9" s="878"/>
      <c r="ELC9" s="878"/>
      <c r="ELD9" s="878"/>
      <c r="ELE9" s="880"/>
      <c r="ELF9" s="878"/>
      <c r="ELG9" s="878"/>
      <c r="ELH9" s="878"/>
      <c r="ELI9" s="880"/>
      <c r="ELJ9" s="878"/>
      <c r="ELK9" s="878"/>
      <c r="ELL9" s="878"/>
      <c r="ELM9" s="880"/>
      <c r="ELN9" s="878"/>
      <c r="ELO9" s="878"/>
      <c r="ELP9" s="878"/>
      <c r="ELQ9" s="880"/>
      <c r="ELR9" s="878"/>
      <c r="ELS9" s="878"/>
      <c r="ELT9" s="878"/>
      <c r="ELU9" s="880"/>
      <c r="ELV9" s="878"/>
      <c r="ELW9" s="878"/>
      <c r="ELX9" s="878"/>
      <c r="ELY9" s="880"/>
      <c r="ELZ9" s="878"/>
      <c r="EMA9" s="878"/>
      <c r="EMB9" s="878"/>
      <c r="EMC9" s="880"/>
      <c r="EMD9" s="878"/>
      <c r="EME9" s="878"/>
      <c r="EMF9" s="878"/>
      <c r="EMG9" s="880"/>
      <c r="EMH9" s="878"/>
      <c r="EMI9" s="878"/>
      <c r="EMJ9" s="878"/>
      <c r="EMK9" s="880"/>
      <c r="EML9" s="878"/>
      <c r="EMM9" s="878"/>
      <c r="EMN9" s="878"/>
      <c r="EMO9" s="880"/>
      <c r="EMP9" s="878"/>
      <c r="EMQ9" s="878"/>
      <c r="EMR9" s="878"/>
      <c r="EMS9" s="880"/>
      <c r="EMT9" s="878"/>
      <c r="EMU9" s="878"/>
      <c r="EMV9" s="878"/>
      <c r="EMW9" s="880"/>
      <c r="EMX9" s="878"/>
      <c r="EMY9" s="878"/>
      <c r="EMZ9" s="878"/>
      <c r="ENA9" s="880"/>
      <c r="ENB9" s="878"/>
      <c r="ENC9" s="878"/>
      <c r="END9" s="878"/>
      <c r="ENE9" s="880"/>
      <c r="ENF9" s="878"/>
      <c r="ENG9" s="878"/>
      <c r="ENH9" s="878"/>
      <c r="ENI9" s="880"/>
      <c r="ENJ9" s="878"/>
      <c r="ENK9" s="878"/>
      <c r="ENL9" s="878"/>
      <c r="ENM9" s="880"/>
      <c r="ENN9" s="878"/>
      <c r="ENO9" s="878"/>
      <c r="ENP9" s="878"/>
      <c r="ENQ9" s="880"/>
      <c r="ENR9" s="878"/>
      <c r="ENS9" s="878"/>
      <c r="ENT9" s="878"/>
      <c r="ENU9" s="880"/>
      <c r="ENV9" s="878"/>
      <c r="ENW9" s="878"/>
      <c r="ENX9" s="878"/>
      <c r="ENY9" s="880"/>
      <c r="ENZ9" s="878"/>
      <c r="EOA9" s="878"/>
      <c r="EOB9" s="878"/>
      <c r="EOC9" s="880"/>
      <c r="EOD9" s="878"/>
      <c r="EOE9" s="878"/>
      <c r="EOF9" s="878"/>
      <c r="EOG9" s="880"/>
      <c r="EOH9" s="878"/>
      <c r="EOI9" s="878"/>
      <c r="EOJ9" s="878"/>
      <c r="EOK9" s="880"/>
      <c r="EOL9" s="878"/>
      <c r="EOM9" s="878"/>
      <c r="EON9" s="878"/>
      <c r="EOO9" s="880"/>
      <c r="EOP9" s="878"/>
      <c r="EOQ9" s="878"/>
      <c r="EOR9" s="878"/>
      <c r="EOS9" s="880"/>
      <c r="EOT9" s="878"/>
      <c r="EOU9" s="878"/>
      <c r="EOV9" s="878"/>
      <c r="EOW9" s="880"/>
      <c r="EOX9" s="878"/>
      <c r="EOY9" s="878"/>
      <c r="EOZ9" s="878"/>
      <c r="EPA9" s="880"/>
      <c r="EPB9" s="878"/>
      <c r="EPC9" s="878"/>
      <c r="EPD9" s="878"/>
      <c r="EPE9" s="880"/>
      <c r="EPF9" s="878"/>
      <c r="EPG9" s="878"/>
      <c r="EPH9" s="878"/>
      <c r="EPI9" s="880"/>
      <c r="EPJ9" s="878"/>
      <c r="EPK9" s="878"/>
      <c r="EPL9" s="878"/>
      <c r="EPM9" s="880"/>
      <c r="EPN9" s="878"/>
      <c r="EPO9" s="878"/>
      <c r="EPP9" s="878"/>
      <c r="EPQ9" s="880"/>
      <c r="EPR9" s="878"/>
      <c r="EPS9" s="878"/>
      <c r="EPT9" s="878"/>
      <c r="EPU9" s="880"/>
      <c r="EPV9" s="878"/>
      <c r="EPW9" s="878"/>
      <c r="EPX9" s="878"/>
      <c r="EPY9" s="880"/>
      <c r="EPZ9" s="878"/>
      <c r="EQA9" s="878"/>
      <c r="EQB9" s="878"/>
      <c r="EQC9" s="880"/>
      <c r="EQD9" s="878"/>
      <c r="EQE9" s="878"/>
      <c r="EQF9" s="878"/>
      <c r="EQG9" s="880"/>
      <c r="EQH9" s="878"/>
      <c r="EQI9" s="878"/>
      <c r="EQJ9" s="878"/>
      <c r="EQK9" s="880"/>
      <c r="EQL9" s="878"/>
      <c r="EQM9" s="878"/>
      <c r="EQN9" s="878"/>
      <c r="EQO9" s="880"/>
      <c r="EQP9" s="878"/>
      <c r="EQQ9" s="878"/>
      <c r="EQR9" s="878"/>
      <c r="EQS9" s="880"/>
      <c r="EQT9" s="878"/>
      <c r="EQU9" s="878"/>
      <c r="EQV9" s="878"/>
      <c r="EQW9" s="880"/>
      <c r="EQX9" s="878"/>
      <c r="EQY9" s="878"/>
      <c r="EQZ9" s="878"/>
      <c r="ERA9" s="880"/>
      <c r="ERB9" s="878"/>
      <c r="ERC9" s="878"/>
      <c r="ERD9" s="878"/>
      <c r="ERE9" s="880"/>
      <c r="ERF9" s="878"/>
      <c r="ERG9" s="878"/>
      <c r="ERH9" s="878"/>
      <c r="ERI9" s="880"/>
      <c r="ERJ9" s="878"/>
      <c r="ERK9" s="878"/>
      <c r="ERL9" s="878"/>
      <c r="ERM9" s="880"/>
      <c r="ERN9" s="878"/>
      <c r="ERO9" s="878"/>
      <c r="ERP9" s="878"/>
      <c r="ERQ9" s="880"/>
      <c r="ERR9" s="878"/>
      <c r="ERS9" s="878"/>
      <c r="ERT9" s="878"/>
      <c r="ERU9" s="880"/>
      <c r="ERV9" s="878"/>
      <c r="ERW9" s="878"/>
      <c r="ERX9" s="878"/>
      <c r="ERY9" s="880"/>
      <c r="ERZ9" s="878"/>
      <c r="ESA9" s="878"/>
      <c r="ESB9" s="878"/>
      <c r="ESC9" s="880"/>
      <c r="ESD9" s="878"/>
      <c r="ESE9" s="878"/>
      <c r="ESF9" s="878"/>
      <c r="ESG9" s="880"/>
      <c r="ESH9" s="878"/>
      <c r="ESI9" s="878"/>
      <c r="ESJ9" s="878"/>
      <c r="ESK9" s="880"/>
      <c r="ESL9" s="878"/>
      <c r="ESM9" s="878"/>
      <c r="ESN9" s="878"/>
      <c r="ESO9" s="880"/>
      <c r="ESP9" s="878"/>
      <c r="ESQ9" s="878"/>
      <c r="ESR9" s="878"/>
      <c r="ESS9" s="880"/>
      <c r="EST9" s="878"/>
      <c r="ESU9" s="878"/>
      <c r="ESV9" s="878"/>
      <c r="ESW9" s="880"/>
      <c r="ESX9" s="878"/>
      <c r="ESY9" s="878"/>
      <c r="ESZ9" s="878"/>
      <c r="ETA9" s="880"/>
      <c r="ETB9" s="878"/>
      <c r="ETC9" s="878"/>
      <c r="ETD9" s="878"/>
      <c r="ETE9" s="880"/>
      <c r="ETF9" s="878"/>
      <c r="ETG9" s="878"/>
      <c r="ETH9" s="878"/>
      <c r="ETI9" s="880"/>
      <c r="ETJ9" s="878"/>
      <c r="ETK9" s="878"/>
      <c r="ETL9" s="878"/>
      <c r="ETM9" s="880"/>
      <c r="ETN9" s="878"/>
      <c r="ETO9" s="878"/>
      <c r="ETP9" s="878"/>
      <c r="ETQ9" s="880"/>
      <c r="ETR9" s="878"/>
      <c r="ETS9" s="878"/>
      <c r="ETT9" s="878"/>
      <c r="ETU9" s="880"/>
      <c r="ETV9" s="878"/>
      <c r="ETW9" s="878"/>
      <c r="ETX9" s="878"/>
      <c r="ETY9" s="880"/>
      <c r="ETZ9" s="878"/>
      <c r="EUA9" s="878"/>
      <c r="EUB9" s="878"/>
      <c r="EUC9" s="880"/>
      <c r="EUD9" s="878"/>
      <c r="EUE9" s="878"/>
      <c r="EUF9" s="878"/>
      <c r="EUG9" s="880"/>
      <c r="EUH9" s="878"/>
      <c r="EUI9" s="878"/>
      <c r="EUJ9" s="878"/>
      <c r="EUK9" s="880"/>
      <c r="EUL9" s="878"/>
      <c r="EUM9" s="878"/>
      <c r="EUN9" s="878"/>
      <c r="EUO9" s="880"/>
      <c r="EUP9" s="878"/>
      <c r="EUQ9" s="878"/>
      <c r="EUR9" s="878"/>
      <c r="EUS9" s="880"/>
      <c r="EUT9" s="878"/>
      <c r="EUU9" s="878"/>
      <c r="EUV9" s="878"/>
      <c r="EUW9" s="880"/>
      <c r="EUX9" s="878"/>
      <c r="EUY9" s="878"/>
      <c r="EUZ9" s="878"/>
      <c r="EVA9" s="880"/>
      <c r="EVB9" s="878"/>
      <c r="EVC9" s="878"/>
      <c r="EVD9" s="878"/>
      <c r="EVE9" s="880"/>
      <c r="EVF9" s="878"/>
      <c r="EVG9" s="878"/>
      <c r="EVH9" s="878"/>
      <c r="EVI9" s="880"/>
      <c r="EVJ9" s="878"/>
      <c r="EVK9" s="878"/>
      <c r="EVL9" s="878"/>
      <c r="EVM9" s="880"/>
      <c r="EVN9" s="878"/>
      <c r="EVO9" s="878"/>
      <c r="EVP9" s="878"/>
      <c r="EVQ9" s="880"/>
      <c r="EVR9" s="878"/>
      <c r="EVS9" s="878"/>
      <c r="EVT9" s="878"/>
      <c r="EVU9" s="880"/>
      <c r="EVV9" s="878"/>
      <c r="EVW9" s="878"/>
      <c r="EVX9" s="878"/>
      <c r="EVY9" s="880"/>
      <c r="EVZ9" s="878"/>
      <c r="EWA9" s="878"/>
      <c r="EWB9" s="878"/>
      <c r="EWC9" s="880"/>
      <c r="EWD9" s="878"/>
      <c r="EWE9" s="878"/>
      <c r="EWF9" s="878"/>
      <c r="EWG9" s="880"/>
      <c r="EWH9" s="878"/>
      <c r="EWI9" s="878"/>
      <c r="EWJ9" s="878"/>
      <c r="EWK9" s="880"/>
      <c r="EWL9" s="878"/>
      <c r="EWM9" s="878"/>
      <c r="EWN9" s="878"/>
      <c r="EWO9" s="880"/>
      <c r="EWP9" s="878"/>
      <c r="EWQ9" s="878"/>
      <c r="EWR9" s="878"/>
      <c r="EWS9" s="880"/>
      <c r="EWT9" s="878"/>
      <c r="EWU9" s="878"/>
      <c r="EWV9" s="878"/>
      <c r="EWW9" s="880"/>
      <c r="EWX9" s="878"/>
      <c r="EWY9" s="878"/>
      <c r="EWZ9" s="878"/>
      <c r="EXA9" s="880"/>
      <c r="EXB9" s="878"/>
      <c r="EXC9" s="878"/>
      <c r="EXD9" s="878"/>
      <c r="EXE9" s="880"/>
      <c r="EXF9" s="878"/>
      <c r="EXG9" s="878"/>
      <c r="EXH9" s="878"/>
      <c r="EXI9" s="880"/>
      <c r="EXJ9" s="878"/>
      <c r="EXK9" s="878"/>
      <c r="EXL9" s="878"/>
      <c r="EXM9" s="880"/>
      <c r="EXN9" s="878"/>
      <c r="EXO9" s="878"/>
      <c r="EXP9" s="878"/>
      <c r="EXQ9" s="880"/>
      <c r="EXR9" s="878"/>
      <c r="EXS9" s="878"/>
      <c r="EXT9" s="878"/>
      <c r="EXU9" s="880"/>
      <c r="EXV9" s="878"/>
      <c r="EXW9" s="878"/>
      <c r="EXX9" s="878"/>
      <c r="EXY9" s="880"/>
      <c r="EXZ9" s="878"/>
      <c r="EYA9" s="878"/>
      <c r="EYB9" s="878"/>
      <c r="EYC9" s="880"/>
      <c r="EYD9" s="878"/>
      <c r="EYE9" s="878"/>
      <c r="EYF9" s="878"/>
      <c r="EYG9" s="880"/>
      <c r="EYH9" s="878"/>
      <c r="EYI9" s="878"/>
      <c r="EYJ9" s="878"/>
      <c r="EYK9" s="880"/>
      <c r="EYL9" s="878"/>
      <c r="EYM9" s="878"/>
      <c r="EYN9" s="878"/>
      <c r="EYO9" s="880"/>
      <c r="EYP9" s="878"/>
      <c r="EYQ9" s="878"/>
      <c r="EYR9" s="878"/>
      <c r="EYS9" s="880"/>
      <c r="EYT9" s="878"/>
      <c r="EYU9" s="878"/>
      <c r="EYV9" s="878"/>
      <c r="EYW9" s="880"/>
      <c r="EYX9" s="878"/>
      <c r="EYY9" s="878"/>
      <c r="EYZ9" s="878"/>
      <c r="EZA9" s="880"/>
      <c r="EZB9" s="878"/>
      <c r="EZC9" s="878"/>
      <c r="EZD9" s="878"/>
      <c r="EZE9" s="880"/>
      <c r="EZF9" s="878"/>
      <c r="EZG9" s="878"/>
      <c r="EZH9" s="878"/>
      <c r="EZI9" s="880"/>
      <c r="EZJ9" s="878"/>
      <c r="EZK9" s="878"/>
      <c r="EZL9" s="878"/>
      <c r="EZM9" s="880"/>
      <c r="EZN9" s="878"/>
      <c r="EZO9" s="878"/>
      <c r="EZP9" s="878"/>
      <c r="EZQ9" s="880"/>
      <c r="EZR9" s="878"/>
      <c r="EZS9" s="878"/>
      <c r="EZT9" s="878"/>
      <c r="EZU9" s="880"/>
      <c r="EZV9" s="878"/>
      <c r="EZW9" s="878"/>
      <c r="EZX9" s="878"/>
      <c r="EZY9" s="880"/>
      <c r="EZZ9" s="878"/>
      <c r="FAA9" s="878"/>
      <c r="FAB9" s="878"/>
      <c r="FAC9" s="880"/>
      <c r="FAD9" s="878"/>
      <c r="FAE9" s="878"/>
      <c r="FAF9" s="878"/>
      <c r="FAG9" s="880"/>
      <c r="FAH9" s="878"/>
      <c r="FAI9" s="878"/>
      <c r="FAJ9" s="878"/>
      <c r="FAK9" s="880"/>
      <c r="FAL9" s="878"/>
      <c r="FAM9" s="878"/>
      <c r="FAN9" s="878"/>
      <c r="FAO9" s="880"/>
      <c r="FAP9" s="878"/>
      <c r="FAQ9" s="878"/>
      <c r="FAR9" s="878"/>
      <c r="FAS9" s="880"/>
      <c r="FAT9" s="878"/>
      <c r="FAU9" s="878"/>
      <c r="FAV9" s="878"/>
      <c r="FAW9" s="880"/>
      <c r="FAX9" s="878"/>
      <c r="FAY9" s="878"/>
      <c r="FAZ9" s="878"/>
      <c r="FBA9" s="880"/>
      <c r="FBB9" s="878"/>
      <c r="FBC9" s="878"/>
      <c r="FBD9" s="878"/>
      <c r="FBE9" s="880"/>
      <c r="FBF9" s="878"/>
      <c r="FBG9" s="878"/>
      <c r="FBH9" s="878"/>
      <c r="FBI9" s="880"/>
      <c r="FBJ9" s="878"/>
      <c r="FBK9" s="878"/>
      <c r="FBL9" s="878"/>
      <c r="FBM9" s="880"/>
      <c r="FBN9" s="878"/>
      <c r="FBO9" s="878"/>
      <c r="FBP9" s="878"/>
      <c r="FBQ9" s="880"/>
      <c r="FBR9" s="878"/>
      <c r="FBS9" s="878"/>
      <c r="FBT9" s="878"/>
      <c r="FBU9" s="880"/>
      <c r="FBV9" s="878"/>
      <c r="FBW9" s="878"/>
      <c r="FBX9" s="878"/>
      <c r="FBY9" s="880"/>
      <c r="FBZ9" s="878"/>
      <c r="FCA9" s="878"/>
      <c r="FCB9" s="878"/>
      <c r="FCC9" s="880"/>
      <c r="FCD9" s="878"/>
      <c r="FCE9" s="878"/>
      <c r="FCF9" s="878"/>
      <c r="FCG9" s="880"/>
      <c r="FCH9" s="878"/>
      <c r="FCI9" s="878"/>
      <c r="FCJ9" s="878"/>
      <c r="FCK9" s="880"/>
      <c r="FCL9" s="878"/>
      <c r="FCM9" s="878"/>
      <c r="FCN9" s="878"/>
      <c r="FCO9" s="880"/>
      <c r="FCP9" s="878"/>
      <c r="FCQ9" s="878"/>
      <c r="FCR9" s="878"/>
      <c r="FCS9" s="880"/>
      <c r="FCT9" s="878"/>
      <c r="FCU9" s="878"/>
      <c r="FCV9" s="878"/>
      <c r="FCW9" s="880"/>
      <c r="FCX9" s="878"/>
      <c r="FCY9" s="878"/>
      <c r="FCZ9" s="878"/>
      <c r="FDA9" s="880"/>
      <c r="FDB9" s="878"/>
      <c r="FDC9" s="878"/>
      <c r="FDD9" s="878"/>
      <c r="FDE9" s="880"/>
      <c r="FDF9" s="878"/>
      <c r="FDG9" s="878"/>
      <c r="FDH9" s="878"/>
      <c r="FDI9" s="880"/>
      <c r="FDJ9" s="878"/>
      <c r="FDK9" s="878"/>
      <c r="FDL9" s="878"/>
      <c r="FDM9" s="880"/>
      <c r="FDN9" s="878"/>
      <c r="FDO9" s="878"/>
      <c r="FDP9" s="878"/>
      <c r="FDQ9" s="880"/>
      <c r="FDR9" s="878"/>
      <c r="FDS9" s="878"/>
      <c r="FDT9" s="878"/>
      <c r="FDU9" s="880"/>
      <c r="FDV9" s="878"/>
      <c r="FDW9" s="878"/>
      <c r="FDX9" s="878"/>
      <c r="FDY9" s="880"/>
      <c r="FDZ9" s="878"/>
      <c r="FEA9" s="878"/>
      <c r="FEB9" s="878"/>
      <c r="FEC9" s="880"/>
      <c r="FED9" s="878"/>
      <c r="FEE9" s="878"/>
      <c r="FEF9" s="878"/>
      <c r="FEG9" s="880"/>
      <c r="FEH9" s="878"/>
      <c r="FEI9" s="878"/>
      <c r="FEJ9" s="878"/>
      <c r="FEK9" s="880"/>
      <c r="FEL9" s="878"/>
      <c r="FEM9" s="878"/>
      <c r="FEN9" s="878"/>
      <c r="FEO9" s="880"/>
      <c r="FEP9" s="878"/>
      <c r="FEQ9" s="878"/>
      <c r="FER9" s="878"/>
      <c r="FES9" s="880"/>
      <c r="FET9" s="878"/>
      <c r="FEU9" s="878"/>
      <c r="FEV9" s="878"/>
      <c r="FEW9" s="880"/>
      <c r="FEX9" s="878"/>
      <c r="FEY9" s="878"/>
      <c r="FEZ9" s="878"/>
      <c r="FFA9" s="880"/>
      <c r="FFB9" s="878"/>
      <c r="FFC9" s="878"/>
      <c r="FFD9" s="878"/>
      <c r="FFE9" s="880"/>
      <c r="FFF9" s="878"/>
      <c r="FFG9" s="878"/>
      <c r="FFH9" s="878"/>
      <c r="FFI9" s="880"/>
      <c r="FFJ9" s="878"/>
      <c r="FFK9" s="878"/>
      <c r="FFL9" s="878"/>
      <c r="FFM9" s="880"/>
      <c r="FFN9" s="878"/>
      <c r="FFO9" s="878"/>
      <c r="FFP9" s="878"/>
      <c r="FFQ9" s="880"/>
      <c r="FFR9" s="878"/>
      <c r="FFS9" s="878"/>
      <c r="FFT9" s="878"/>
      <c r="FFU9" s="880"/>
      <c r="FFV9" s="878"/>
      <c r="FFW9" s="878"/>
      <c r="FFX9" s="878"/>
      <c r="FFY9" s="880"/>
      <c r="FFZ9" s="878"/>
      <c r="FGA9" s="878"/>
      <c r="FGB9" s="878"/>
      <c r="FGC9" s="880"/>
      <c r="FGD9" s="878"/>
      <c r="FGE9" s="878"/>
      <c r="FGF9" s="878"/>
      <c r="FGG9" s="880"/>
      <c r="FGH9" s="878"/>
      <c r="FGI9" s="878"/>
      <c r="FGJ9" s="878"/>
      <c r="FGK9" s="880"/>
      <c r="FGL9" s="878"/>
      <c r="FGM9" s="878"/>
      <c r="FGN9" s="878"/>
      <c r="FGO9" s="880"/>
      <c r="FGP9" s="878"/>
      <c r="FGQ9" s="878"/>
      <c r="FGR9" s="878"/>
      <c r="FGS9" s="880"/>
      <c r="FGT9" s="878"/>
      <c r="FGU9" s="878"/>
      <c r="FGV9" s="878"/>
      <c r="FGW9" s="880"/>
      <c r="FGX9" s="878"/>
      <c r="FGY9" s="878"/>
      <c r="FGZ9" s="878"/>
      <c r="FHA9" s="880"/>
      <c r="FHB9" s="878"/>
      <c r="FHC9" s="878"/>
      <c r="FHD9" s="878"/>
      <c r="FHE9" s="880"/>
      <c r="FHF9" s="878"/>
      <c r="FHG9" s="878"/>
      <c r="FHH9" s="878"/>
      <c r="FHI9" s="880"/>
      <c r="FHJ9" s="878"/>
      <c r="FHK9" s="878"/>
      <c r="FHL9" s="878"/>
      <c r="FHM9" s="880"/>
      <c r="FHN9" s="878"/>
      <c r="FHO9" s="878"/>
      <c r="FHP9" s="878"/>
      <c r="FHQ9" s="880"/>
      <c r="FHR9" s="878"/>
      <c r="FHS9" s="878"/>
      <c r="FHT9" s="878"/>
      <c r="FHU9" s="880"/>
      <c r="FHV9" s="878"/>
      <c r="FHW9" s="878"/>
      <c r="FHX9" s="878"/>
      <c r="FHY9" s="880"/>
      <c r="FHZ9" s="878"/>
      <c r="FIA9" s="878"/>
      <c r="FIB9" s="878"/>
      <c r="FIC9" s="880"/>
      <c r="FID9" s="878"/>
      <c r="FIE9" s="878"/>
      <c r="FIF9" s="878"/>
      <c r="FIG9" s="880"/>
      <c r="FIH9" s="878"/>
      <c r="FII9" s="878"/>
      <c r="FIJ9" s="878"/>
      <c r="FIK9" s="880"/>
      <c r="FIL9" s="878"/>
      <c r="FIM9" s="878"/>
      <c r="FIN9" s="878"/>
      <c r="FIO9" s="880"/>
      <c r="FIP9" s="878"/>
      <c r="FIQ9" s="878"/>
      <c r="FIR9" s="878"/>
      <c r="FIS9" s="880"/>
      <c r="FIT9" s="878"/>
      <c r="FIU9" s="878"/>
      <c r="FIV9" s="878"/>
      <c r="FIW9" s="880"/>
      <c r="FIX9" s="878"/>
      <c r="FIY9" s="878"/>
      <c r="FIZ9" s="878"/>
      <c r="FJA9" s="880"/>
      <c r="FJB9" s="878"/>
      <c r="FJC9" s="878"/>
      <c r="FJD9" s="878"/>
      <c r="FJE9" s="880"/>
      <c r="FJF9" s="878"/>
      <c r="FJG9" s="878"/>
      <c r="FJH9" s="878"/>
      <c r="FJI9" s="880"/>
      <c r="FJJ9" s="878"/>
      <c r="FJK9" s="878"/>
      <c r="FJL9" s="878"/>
      <c r="FJM9" s="880"/>
      <c r="FJN9" s="878"/>
      <c r="FJO9" s="878"/>
      <c r="FJP9" s="878"/>
      <c r="FJQ9" s="880"/>
      <c r="FJR9" s="878"/>
      <c r="FJS9" s="878"/>
      <c r="FJT9" s="878"/>
      <c r="FJU9" s="880"/>
      <c r="FJV9" s="878"/>
      <c r="FJW9" s="878"/>
      <c r="FJX9" s="878"/>
      <c r="FJY9" s="880"/>
      <c r="FJZ9" s="878"/>
      <c r="FKA9" s="878"/>
      <c r="FKB9" s="878"/>
      <c r="FKC9" s="880"/>
      <c r="FKD9" s="878"/>
      <c r="FKE9" s="878"/>
      <c r="FKF9" s="878"/>
      <c r="FKG9" s="880"/>
      <c r="FKH9" s="878"/>
      <c r="FKI9" s="878"/>
      <c r="FKJ9" s="878"/>
      <c r="FKK9" s="880"/>
      <c r="FKL9" s="878"/>
      <c r="FKM9" s="878"/>
      <c r="FKN9" s="878"/>
      <c r="FKO9" s="880"/>
      <c r="FKP9" s="878"/>
      <c r="FKQ9" s="878"/>
      <c r="FKR9" s="878"/>
      <c r="FKS9" s="880"/>
      <c r="FKT9" s="878"/>
      <c r="FKU9" s="878"/>
      <c r="FKV9" s="878"/>
      <c r="FKW9" s="880"/>
      <c r="FKX9" s="878"/>
      <c r="FKY9" s="878"/>
      <c r="FKZ9" s="878"/>
      <c r="FLA9" s="880"/>
      <c r="FLB9" s="878"/>
      <c r="FLC9" s="878"/>
      <c r="FLD9" s="878"/>
      <c r="FLE9" s="880"/>
      <c r="FLF9" s="878"/>
      <c r="FLG9" s="878"/>
      <c r="FLH9" s="878"/>
      <c r="FLI9" s="880"/>
      <c r="FLJ9" s="878"/>
      <c r="FLK9" s="878"/>
      <c r="FLL9" s="878"/>
      <c r="FLM9" s="880"/>
      <c r="FLN9" s="878"/>
      <c r="FLO9" s="878"/>
      <c r="FLP9" s="878"/>
      <c r="FLQ9" s="880"/>
      <c r="FLR9" s="878"/>
      <c r="FLS9" s="878"/>
      <c r="FLT9" s="878"/>
      <c r="FLU9" s="880"/>
      <c r="FLV9" s="878"/>
      <c r="FLW9" s="878"/>
      <c r="FLX9" s="878"/>
      <c r="FLY9" s="880"/>
      <c r="FLZ9" s="878"/>
      <c r="FMA9" s="878"/>
      <c r="FMB9" s="878"/>
      <c r="FMC9" s="880"/>
      <c r="FMD9" s="878"/>
      <c r="FME9" s="878"/>
      <c r="FMF9" s="878"/>
      <c r="FMG9" s="880"/>
      <c r="FMH9" s="878"/>
      <c r="FMI9" s="878"/>
      <c r="FMJ9" s="878"/>
      <c r="FMK9" s="880"/>
      <c r="FML9" s="878"/>
      <c r="FMM9" s="878"/>
      <c r="FMN9" s="878"/>
      <c r="FMO9" s="880"/>
      <c r="FMP9" s="878"/>
      <c r="FMQ9" s="878"/>
      <c r="FMR9" s="878"/>
      <c r="FMS9" s="880"/>
      <c r="FMT9" s="878"/>
      <c r="FMU9" s="878"/>
      <c r="FMV9" s="878"/>
      <c r="FMW9" s="880"/>
      <c r="FMX9" s="878"/>
      <c r="FMY9" s="878"/>
      <c r="FMZ9" s="878"/>
      <c r="FNA9" s="880"/>
      <c r="FNB9" s="878"/>
      <c r="FNC9" s="878"/>
      <c r="FND9" s="878"/>
      <c r="FNE9" s="880"/>
      <c r="FNF9" s="878"/>
      <c r="FNG9" s="878"/>
      <c r="FNH9" s="878"/>
      <c r="FNI9" s="880"/>
      <c r="FNJ9" s="878"/>
      <c r="FNK9" s="878"/>
      <c r="FNL9" s="878"/>
      <c r="FNM9" s="880"/>
      <c r="FNN9" s="878"/>
      <c r="FNO9" s="878"/>
      <c r="FNP9" s="878"/>
      <c r="FNQ9" s="880"/>
      <c r="FNR9" s="878"/>
      <c r="FNS9" s="878"/>
      <c r="FNT9" s="878"/>
      <c r="FNU9" s="880"/>
      <c r="FNV9" s="878"/>
      <c r="FNW9" s="878"/>
      <c r="FNX9" s="878"/>
      <c r="FNY9" s="880"/>
      <c r="FNZ9" s="878"/>
      <c r="FOA9" s="878"/>
      <c r="FOB9" s="878"/>
      <c r="FOC9" s="880"/>
      <c r="FOD9" s="878"/>
      <c r="FOE9" s="878"/>
      <c r="FOF9" s="878"/>
      <c r="FOG9" s="880"/>
      <c r="FOH9" s="878"/>
      <c r="FOI9" s="878"/>
      <c r="FOJ9" s="878"/>
      <c r="FOK9" s="880"/>
      <c r="FOL9" s="878"/>
      <c r="FOM9" s="878"/>
      <c r="FON9" s="878"/>
      <c r="FOO9" s="880"/>
      <c r="FOP9" s="878"/>
      <c r="FOQ9" s="878"/>
      <c r="FOR9" s="878"/>
      <c r="FOS9" s="880"/>
      <c r="FOT9" s="878"/>
      <c r="FOU9" s="878"/>
      <c r="FOV9" s="878"/>
      <c r="FOW9" s="880"/>
      <c r="FOX9" s="878"/>
      <c r="FOY9" s="878"/>
      <c r="FOZ9" s="878"/>
      <c r="FPA9" s="880"/>
      <c r="FPB9" s="878"/>
      <c r="FPC9" s="878"/>
      <c r="FPD9" s="878"/>
      <c r="FPE9" s="880"/>
      <c r="FPF9" s="878"/>
      <c r="FPG9" s="878"/>
      <c r="FPH9" s="878"/>
      <c r="FPI9" s="880"/>
      <c r="FPJ9" s="878"/>
      <c r="FPK9" s="878"/>
      <c r="FPL9" s="878"/>
      <c r="FPM9" s="880"/>
      <c r="FPN9" s="878"/>
      <c r="FPO9" s="878"/>
      <c r="FPP9" s="878"/>
      <c r="FPQ9" s="880"/>
      <c r="FPR9" s="878"/>
      <c r="FPS9" s="878"/>
      <c r="FPT9" s="878"/>
      <c r="FPU9" s="880"/>
      <c r="FPV9" s="878"/>
      <c r="FPW9" s="878"/>
      <c r="FPX9" s="878"/>
      <c r="FPY9" s="880"/>
      <c r="FPZ9" s="878"/>
      <c r="FQA9" s="878"/>
      <c r="FQB9" s="878"/>
      <c r="FQC9" s="880"/>
      <c r="FQD9" s="878"/>
      <c r="FQE9" s="878"/>
      <c r="FQF9" s="878"/>
      <c r="FQG9" s="880"/>
      <c r="FQH9" s="878"/>
      <c r="FQI9" s="878"/>
      <c r="FQJ9" s="878"/>
      <c r="FQK9" s="880"/>
      <c r="FQL9" s="878"/>
      <c r="FQM9" s="878"/>
      <c r="FQN9" s="878"/>
      <c r="FQO9" s="880"/>
      <c r="FQP9" s="878"/>
      <c r="FQQ9" s="878"/>
      <c r="FQR9" s="878"/>
      <c r="FQS9" s="880"/>
      <c r="FQT9" s="878"/>
      <c r="FQU9" s="878"/>
      <c r="FQV9" s="878"/>
      <c r="FQW9" s="880"/>
      <c r="FQX9" s="878"/>
      <c r="FQY9" s="878"/>
      <c r="FQZ9" s="878"/>
      <c r="FRA9" s="880"/>
      <c r="FRB9" s="878"/>
      <c r="FRC9" s="878"/>
      <c r="FRD9" s="878"/>
      <c r="FRE9" s="880"/>
      <c r="FRF9" s="878"/>
      <c r="FRG9" s="878"/>
      <c r="FRH9" s="878"/>
      <c r="FRI9" s="880"/>
      <c r="FRJ9" s="878"/>
      <c r="FRK9" s="878"/>
      <c r="FRL9" s="878"/>
      <c r="FRM9" s="880"/>
      <c r="FRN9" s="878"/>
      <c r="FRO9" s="878"/>
      <c r="FRP9" s="878"/>
      <c r="FRQ9" s="880"/>
      <c r="FRR9" s="878"/>
      <c r="FRS9" s="878"/>
      <c r="FRT9" s="878"/>
      <c r="FRU9" s="880"/>
      <c r="FRV9" s="878"/>
      <c r="FRW9" s="878"/>
      <c r="FRX9" s="878"/>
      <c r="FRY9" s="880"/>
      <c r="FRZ9" s="878"/>
      <c r="FSA9" s="878"/>
      <c r="FSB9" s="878"/>
      <c r="FSC9" s="880"/>
      <c r="FSD9" s="878"/>
      <c r="FSE9" s="878"/>
      <c r="FSF9" s="878"/>
      <c r="FSG9" s="880"/>
      <c r="FSH9" s="878"/>
      <c r="FSI9" s="878"/>
      <c r="FSJ9" s="878"/>
      <c r="FSK9" s="880"/>
      <c r="FSL9" s="878"/>
      <c r="FSM9" s="878"/>
      <c r="FSN9" s="878"/>
      <c r="FSO9" s="880"/>
      <c r="FSP9" s="878"/>
      <c r="FSQ9" s="878"/>
      <c r="FSR9" s="878"/>
      <c r="FSS9" s="880"/>
      <c r="FST9" s="878"/>
      <c r="FSU9" s="878"/>
      <c r="FSV9" s="878"/>
      <c r="FSW9" s="880"/>
      <c r="FSX9" s="878"/>
      <c r="FSY9" s="878"/>
      <c r="FSZ9" s="878"/>
      <c r="FTA9" s="880"/>
      <c r="FTB9" s="878"/>
      <c r="FTC9" s="878"/>
      <c r="FTD9" s="878"/>
      <c r="FTE9" s="880"/>
      <c r="FTF9" s="878"/>
      <c r="FTG9" s="878"/>
      <c r="FTH9" s="878"/>
      <c r="FTI9" s="880"/>
      <c r="FTJ9" s="878"/>
      <c r="FTK9" s="878"/>
      <c r="FTL9" s="878"/>
      <c r="FTM9" s="880"/>
      <c r="FTN9" s="878"/>
      <c r="FTO9" s="878"/>
      <c r="FTP9" s="878"/>
      <c r="FTQ9" s="880"/>
      <c r="FTR9" s="878"/>
      <c r="FTS9" s="878"/>
      <c r="FTT9" s="878"/>
      <c r="FTU9" s="880"/>
      <c r="FTV9" s="878"/>
      <c r="FTW9" s="878"/>
      <c r="FTX9" s="878"/>
      <c r="FTY9" s="880"/>
      <c r="FTZ9" s="878"/>
      <c r="FUA9" s="878"/>
      <c r="FUB9" s="878"/>
      <c r="FUC9" s="880"/>
      <c r="FUD9" s="878"/>
      <c r="FUE9" s="878"/>
      <c r="FUF9" s="878"/>
      <c r="FUG9" s="880"/>
      <c r="FUH9" s="878"/>
      <c r="FUI9" s="878"/>
      <c r="FUJ9" s="878"/>
      <c r="FUK9" s="880"/>
      <c r="FUL9" s="878"/>
      <c r="FUM9" s="878"/>
      <c r="FUN9" s="878"/>
      <c r="FUO9" s="880"/>
      <c r="FUP9" s="878"/>
      <c r="FUQ9" s="878"/>
      <c r="FUR9" s="878"/>
      <c r="FUS9" s="880"/>
      <c r="FUT9" s="878"/>
      <c r="FUU9" s="878"/>
      <c r="FUV9" s="878"/>
      <c r="FUW9" s="880"/>
      <c r="FUX9" s="878"/>
      <c r="FUY9" s="878"/>
      <c r="FUZ9" s="878"/>
      <c r="FVA9" s="880"/>
      <c r="FVB9" s="878"/>
      <c r="FVC9" s="878"/>
      <c r="FVD9" s="878"/>
      <c r="FVE9" s="880"/>
      <c r="FVF9" s="878"/>
      <c r="FVG9" s="878"/>
      <c r="FVH9" s="878"/>
      <c r="FVI9" s="880"/>
      <c r="FVJ9" s="878"/>
      <c r="FVK9" s="878"/>
      <c r="FVL9" s="878"/>
      <c r="FVM9" s="880"/>
      <c r="FVN9" s="878"/>
      <c r="FVO9" s="878"/>
      <c r="FVP9" s="878"/>
      <c r="FVQ9" s="880"/>
      <c r="FVR9" s="878"/>
      <c r="FVS9" s="878"/>
      <c r="FVT9" s="878"/>
      <c r="FVU9" s="880"/>
      <c r="FVV9" s="878"/>
      <c r="FVW9" s="878"/>
      <c r="FVX9" s="878"/>
      <c r="FVY9" s="880"/>
      <c r="FVZ9" s="878"/>
      <c r="FWA9" s="878"/>
      <c r="FWB9" s="878"/>
      <c r="FWC9" s="880"/>
      <c r="FWD9" s="878"/>
      <c r="FWE9" s="878"/>
      <c r="FWF9" s="878"/>
      <c r="FWG9" s="880"/>
      <c r="FWH9" s="878"/>
      <c r="FWI9" s="878"/>
      <c r="FWJ9" s="878"/>
      <c r="FWK9" s="880"/>
      <c r="FWL9" s="878"/>
      <c r="FWM9" s="878"/>
      <c r="FWN9" s="878"/>
      <c r="FWO9" s="880"/>
      <c r="FWP9" s="878"/>
      <c r="FWQ9" s="878"/>
      <c r="FWR9" s="878"/>
      <c r="FWS9" s="880"/>
      <c r="FWT9" s="878"/>
      <c r="FWU9" s="878"/>
      <c r="FWV9" s="878"/>
      <c r="FWW9" s="880"/>
      <c r="FWX9" s="878"/>
      <c r="FWY9" s="878"/>
      <c r="FWZ9" s="878"/>
      <c r="FXA9" s="880"/>
      <c r="FXB9" s="878"/>
      <c r="FXC9" s="878"/>
      <c r="FXD9" s="878"/>
      <c r="FXE9" s="880"/>
      <c r="FXF9" s="878"/>
      <c r="FXG9" s="878"/>
      <c r="FXH9" s="878"/>
      <c r="FXI9" s="880"/>
      <c r="FXJ9" s="878"/>
      <c r="FXK9" s="878"/>
      <c r="FXL9" s="878"/>
      <c r="FXM9" s="880"/>
      <c r="FXN9" s="878"/>
      <c r="FXO9" s="878"/>
      <c r="FXP9" s="878"/>
      <c r="FXQ9" s="880"/>
      <c r="FXR9" s="878"/>
      <c r="FXS9" s="878"/>
      <c r="FXT9" s="878"/>
      <c r="FXU9" s="880"/>
      <c r="FXV9" s="878"/>
      <c r="FXW9" s="878"/>
      <c r="FXX9" s="878"/>
      <c r="FXY9" s="880"/>
      <c r="FXZ9" s="878"/>
      <c r="FYA9" s="878"/>
      <c r="FYB9" s="878"/>
      <c r="FYC9" s="880"/>
      <c r="FYD9" s="878"/>
      <c r="FYE9" s="878"/>
      <c r="FYF9" s="878"/>
      <c r="FYG9" s="880"/>
      <c r="FYH9" s="878"/>
      <c r="FYI9" s="878"/>
      <c r="FYJ9" s="878"/>
      <c r="FYK9" s="880"/>
      <c r="FYL9" s="878"/>
      <c r="FYM9" s="878"/>
      <c r="FYN9" s="878"/>
      <c r="FYO9" s="880"/>
      <c r="FYP9" s="878"/>
      <c r="FYQ9" s="878"/>
      <c r="FYR9" s="878"/>
      <c r="FYS9" s="880"/>
      <c r="FYT9" s="878"/>
      <c r="FYU9" s="878"/>
      <c r="FYV9" s="878"/>
      <c r="FYW9" s="880"/>
      <c r="FYX9" s="878"/>
      <c r="FYY9" s="878"/>
      <c r="FYZ9" s="878"/>
      <c r="FZA9" s="880"/>
      <c r="FZB9" s="878"/>
      <c r="FZC9" s="878"/>
      <c r="FZD9" s="878"/>
      <c r="FZE9" s="880"/>
      <c r="FZF9" s="878"/>
      <c r="FZG9" s="878"/>
      <c r="FZH9" s="878"/>
      <c r="FZI9" s="880"/>
      <c r="FZJ9" s="878"/>
      <c r="FZK9" s="878"/>
      <c r="FZL9" s="878"/>
      <c r="FZM9" s="880"/>
      <c r="FZN9" s="878"/>
      <c r="FZO9" s="878"/>
      <c r="FZP9" s="878"/>
      <c r="FZQ9" s="880"/>
      <c r="FZR9" s="878"/>
      <c r="FZS9" s="878"/>
      <c r="FZT9" s="878"/>
      <c r="FZU9" s="880"/>
      <c r="FZV9" s="878"/>
      <c r="FZW9" s="878"/>
      <c r="FZX9" s="878"/>
      <c r="FZY9" s="880"/>
      <c r="FZZ9" s="878"/>
      <c r="GAA9" s="878"/>
      <c r="GAB9" s="878"/>
      <c r="GAC9" s="880"/>
      <c r="GAD9" s="878"/>
      <c r="GAE9" s="878"/>
      <c r="GAF9" s="878"/>
      <c r="GAG9" s="880"/>
      <c r="GAH9" s="878"/>
      <c r="GAI9" s="878"/>
      <c r="GAJ9" s="878"/>
      <c r="GAK9" s="880"/>
      <c r="GAL9" s="878"/>
      <c r="GAM9" s="878"/>
      <c r="GAN9" s="878"/>
      <c r="GAO9" s="880"/>
      <c r="GAP9" s="878"/>
      <c r="GAQ9" s="878"/>
      <c r="GAR9" s="878"/>
      <c r="GAS9" s="880"/>
      <c r="GAT9" s="878"/>
      <c r="GAU9" s="878"/>
      <c r="GAV9" s="878"/>
      <c r="GAW9" s="880"/>
      <c r="GAX9" s="878"/>
      <c r="GAY9" s="878"/>
      <c r="GAZ9" s="878"/>
      <c r="GBA9" s="880"/>
      <c r="GBB9" s="878"/>
      <c r="GBC9" s="878"/>
      <c r="GBD9" s="878"/>
      <c r="GBE9" s="880"/>
      <c r="GBF9" s="878"/>
      <c r="GBG9" s="878"/>
      <c r="GBH9" s="878"/>
      <c r="GBI9" s="880"/>
      <c r="GBJ9" s="878"/>
      <c r="GBK9" s="878"/>
      <c r="GBL9" s="878"/>
      <c r="GBM9" s="880"/>
      <c r="GBN9" s="878"/>
      <c r="GBO9" s="878"/>
      <c r="GBP9" s="878"/>
      <c r="GBQ9" s="880"/>
      <c r="GBR9" s="878"/>
      <c r="GBS9" s="878"/>
      <c r="GBT9" s="878"/>
      <c r="GBU9" s="880"/>
      <c r="GBV9" s="878"/>
      <c r="GBW9" s="878"/>
      <c r="GBX9" s="878"/>
      <c r="GBY9" s="880"/>
      <c r="GBZ9" s="878"/>
      <c r="GCA9" s="878"/>
      <c r="GCB9" s="878"/>
      <c r="GCC9" s="880"/>
      <c r="GCD9" s="878"/>
      <c r="GCE9" s="878"/>
      <c r="GCF9" s="878"/>
      <c r="GCG9" s="880"/>
      <c r="GCH9" s="878"/>
      <c r="GCI9" s="878"/>
      <c r="GCJ9" s="878"/>
      <c r="GCK9" s="880"/>
      <c r="GCL9" s="878"/>
      <c r="GCM9" s="878"/>
      <c r="GCN9" s="878"/>
      <c r="GCO9" s="880"/>
      <c r="GCP9" s="878"/>
      <c r="GCQ9" s="878"/>
      <c r="GCR9" s="878"/>
      <c r="GCS9" s="880"/>
      <c r="GCT9" s="878"/>
      <c r="GCU9" s="878"/>
      <c r="GCV9" s="878"/>
      <c r="GCW9" s="880"/>
      <c r="GCX9" s="878"/>
      <c r="GCY9" s="878"/>
      <c r="GCZ9" s="878"/>
      <c r="GDA9" s="880"/>
      <c r="GDB9" s="878"/>
      <c r="GDC9" s="878"/>
      <c r="GDD9" s="878"/>
      <c r="GDE9" s="880"/>
      <c r="GDF9" s="878"/>
      <c r="GDG9" s="878"/>
      <c r="GDH9" s="878"/>
      <c r="GDI9" s="880"/>
      <c r="GDJ9" s="878"/>
      <c r="GDK9" s="878"/>
      <c r="GDL9" s="878"/>
      <c r="GDM9" s="880"/>
      <c r="GDN9" s="878"/>
      <c r="GDO9" s="878"/>
      <c r="GDP9" s="878"/>
      <c r="GDQ9" s="880"/>
      <c r="GDR9" s="878"/>
      <c r="GDS9" s="878"/>
      <c r="GDT9" s="878"/>
      <c r="GDU9" s="880"/>
      <c r="GDV9" s="878"/>
      <c r="GDW9" s="878"/>
      <c r="GDX9" s="878"/>
      <c r="GDY9" s="880"/>
      <c r="GDZ9" s="878"/>
      <c r="GEA9" s="878"/>
      <c r="GEB9" s="878"/>
      <c r="GEC9" s="880"/>
      <c r="GED9" s="878"/>
      <c r="GEE9" s="878"/>
      <c r="GEF9" s="878"/>
      <c r="GEG9" s="880"/>
      <c r="GEH9" s="878"/>
      <c r="GEI9" s="878"/>
      <c r="GEJ9" s="878"/>
      <c r="GEK9" s="880"/>
      <c r="GEL9" s="878"/>
      <c r="GEM9" s="878"/>
      <c r="GEN9" s="878"/>
      <c r="GEO9" s="880"/>
      <c r="GEP9" s="878"/>
      <c r="GEQ9" s="878"/>
      <c r="GER9" s="878"/>
      <c r="GES9" s="880"/>
      <c r="GET9" s="878"/>
      <c r="GEU9" s="878"/>
      <c r="GEV9" s="878"/>
      <c r="GEW9" s="880"/>
      <c r="GEX9" s="878"/>
      <c r="GEY9" s="878"/>
      <c r="GEZ9" s="878"/>
      <c r="GFA9" s="880"/>
      <c r="GFB9" s="878"/>
      <c r="GFC9" s="878"/>
      <c r="GFD9" s="878"/>
      <c r="GFE9" s="880"/>
      <c r="GFF9" s="878"/>
      <c r="GFG9" s="878"/>
      <c r="GFH9" s="878"/>
      <c r="GFI9" s="880"/>
      <c r="GFJ9" s="878"/>
      <c r="GFK9" s="878"/>
      <c r="GFL9" s="878"/>
      <c r="GFM9" s="880"/>
      <c r="GFN9" s="878"/>
      <c r="GFO9" s="878"/>
      <c r="GFP9" s="878"/>
      <c r="GFQ9" s="880"/>
      <c r="GFR9" s="878"/>
      <c r="GFS9" s="878"/>
      <c r="GFT9" s="878"/>
      <c r="GFU9" s="880"/>
      <c r="GFV9" s="878"/>
      <c r="GFW9" s="878"/>
      <c r="GFX9" s="878"/>
      <c r="GFY9" s="880"/>
      <c r="GFZ9" s="878"/>
      <c r="GGA9" s="878"/>
      <c r="GGB9" s="878"/>
      <c r="GGC9" s="880"/>
      <c r="GGD9" s="878"/>
      <c r="GGE9" s="878"/>
      <c r="GGF9" s="878"/>
      <c r="GGG9" s="880"/>
      <c r="GGH9" s="878"/>
      <c r="GGI9" s="878"/>
      <c r="GGJ9" s="878"/>
      <c r="GGK9" s="880"/>
      <c r="GGL9" s="878"/>
      <c r="GGM9" s="878"/>
      <c r="GGN9" s="878"/>
      <c r="GGO9" s="880"/>
      <c r="GGP9" s="878"/>
      <c r="GGQ9" s="878"/>
      <c r="GGR9" s="878"/>
      <c r="GGS9" s="880"/>
      <c r="GGT9" s="878"/>
      <c r="GGU9" s="878"/>
      <c r="GGV9" s="878"/>
      <c r="GGW9" s="880"/>
      <c r="GGX9" s="878"/>
      <c r="GGY9" s="878"/>
      <c r="GGZ9" s="878"/>
      <c r="GHA9" s="880"/>
      <c r="GHB9" s="878"/>
      <c r="GHC9" s="878"/>
      <c r="GHD9" s="878"/>
      <c r="GHE9" s="880"/>
      <c r="GHF9" s="878"/>
      <c r="GHG9" s="878"/>
      <c r="GHH9" s="878"/>
      <c r="GHI9" s="880"/>
      <c r="GHJ9" s="878"/>
      <c r="GHK9" s="878"/>
      <c r="GHL9" s="878"/>
      <c r="GHM9" s="880"/>
      <c r="GHN9" s="878"/>
      <c r="GHO9" s="878"/>
      <c r="GHP9" s="878"/>
      <c r="GHQ9" s="880"/>
      <c r="GHR9" s="878"/>
      <c r="GHS9" s="878"/>
      <c r="GHT9" s="878"/>
      <c r="GHU9" s="880"/>
      <c r="GHV9" s="878"/>
      <c r="GHW9" s="878"/>
      <c r="GHX9" s="878"/>
      <c r="GHY9" s="880"/>
      <c r="GHZ9" s="878"/>
      <c r="GIA9" s="878"/>
      <c r="GIB9" s="878"/>
      <c r="GIC9" s="880"/>
      <c r="GID9" s="878"/>
      <c r="GIE9" s="878"/>
      <c r="GIF9" s="878"/>
      <c r="GIG9" s="880"/>
      <c r="GIH9" s="878"/>
      <c r="GII9" s="878"/>
      <c r="GIJ9" s="878"/>
      <c r="GIK9" s="880"/>
      <c r="GIL9" s="878"/>
      <c r="GIM9" s="878"/>
      <c r="GIN9" s="878"/>
      <c r="GIO9" s="880"/>
      <c r="GIP9" s="878"/>
      <c r="GIQ9" s="878"/>
      <c r="GIR9" s="878"/>
      <c r="GIS9" s="880"/>
      <c r="GIT9" s="878"/>
      <c r="GIU9" s="878"/>
      <c r="GIV9" s="878"/>
      <c r="GIW9" s="880"/>
      <c r="GIX9" s="878"/>
      <c r="GIY9" s="878"/>
      <c r="GIZ9" s="878"/>
      <c r="GJA9" s="880"/>
      <c r="GJB9" s="878"/>
      <c r="GJC9" s="878"/>
      <c r="GJD9" s="878"/>
      <c r="GJE9" s="880"/>
      <c r="GJF9" s="878"/>
      <c r="GJG9" s="878"/>
      <c r="GJH9" s="878"/>
      <c r="GJI9" s="880"/>
      <c r="GJJ9" s="878"/>
      <c r="GJK9" s="878"/>
      <c r="GJL9" s="878"/>
      <c r="GJM9" s="880"/>
      <c r="GJN9" s="878"/>
      <c r="GJO9" s="878"/>
      <c r="GJP9" s="878"/>
      <c r="GJQ9" s="880"/>
      <c r="GJR9" s="878"/>
      <c r="GJS9" s="878"/>
      <c r="GJT9" s="878"/>
      <c r="GJU9" s="880"/>
      <c r="GJV9" s="878"/>
      <c r="GJW9" s="878"/>
      <c r="GJX9" s="878"/>
      <c r="GJY9" s="880"/>
      <c r="GJZ9" s="878"/>
      <c r="GKA9" s="878"/>
      <c r="GKB9" s="878"/>
      <c r="GKC9" s="880"/>
      <c r="GKD9" s="878"/>
      <c r="GKE9" s="878"/>
      <c r="GKF9" s="878"/>
      <c r="GKG9" s="880"/>
      <c r="GKH9" s="878"/>
      <c r="GKI9" s="878"/>
      <c r="GKJ9" s="878"/>
      <c r="GKK9" s="880"/>
      <c r="GKL9" s="878"/>
      <c r="GKM9" s="878"/>
      <c r="GKN9" s="878"/>
      <c r="GKO9" s="880"/>
      <c r="GKP9" s="878"/>
      <c r="GKQ9" s="878"/>
      <c r="GKR9" s="878"/>
      <c r="GKS9" s="880"/>
      <c r="GKT9" s="878"/>
      <c r="GKU9" s="878"/>
      <c r="GKV9" s="878"/>
      <c r="GKW9" s="880"/>
      <c r="GKX9" s="878"/>
      <c r="GKY9" s="878"/>
      <c r="GKZ9" s="878"/>
      <c r="GLA9" s="880"/>
      <c r="GLB9" s="878"/>
      <c r="GLC9" s="878"/>
      <c r="GLD9" s="878"/>
      <c r="GLE9" s="880"/>
      <c r="GLF9" s="878"/>
      <c r="GLG9" s="878"/>
      <c r="GLH9" s="878"/>
      <c r="GLI9" s="880"/>
      <c r="GLJ9" s="878"/>
      <c r="GLK9" s="878"/>
      <c r="GLL9" s="878"/>
      <c r="GLM9" s="880"/>
      <c r="GLN9" s="878"/>
      <c r="GLO9" s="878"/>
      <c r="GLP9" s="878"/>
      <c r="GLQ9" s="880"/>
      <c r="GLR9" s="878"/>
      <c r="GLS9" s="878"/>
      <c r="GLT9" s="878"/>
      <c r="GLU9" s="880"/>
      <c r="GLV9" s="878"/>
      <c r="GLW9" s="878"/>
      <c r="GLX9" s="878"/>
      <c r="GLY9" s="880"/>
      <c r="GLZ9" s="878"/>
      <c r="GMA9" s="878"/>
      <c r="GMB9" s="878"/>
      <c r="GMC9" s="880"/>
      <c r="GMD9" s="878"/>
      <c r="GME9" s="878"/>
      <c r="GMF9" s="878"/>
      <c r="GMG9" s="880"/>
      <c r="GMH9" s="878"/>
      <c r="GMI9" s="878"/>
      <c r="GMJ9" s="878"/>
      <c r="GMK9" s="880"/>
      <c r="GML9" s="878"/>
      <c r="GMM9" s="878"/>
      <c r="GMN9" s="878"/>
      <c r="GMO9" s="880"/>
      <c r="GMP9" s="878"/>
      <c r="GMQ9" s="878"/>
      <c r="GMR9" s="878"/>
      <c r="GMS9" s="880"/>
      <c r="GMT9" s="878"/>
      <c r="GMU9" s="878"/>
      <c r="GMV9" s="878"/>
      <c r="GMW9" s="880"/>
      <c r="GMX9" s="878"/>
      <c r="GMY9" s="878"/>
      <c r="GMZ9" s="878"/>
      <c r="GNA9" s="880"/>
      <c r="GNB9" s="878"/>
      <c r="GNC9" s="878"/>
      <c r="GND9" s="878"/>
      <c r="GNE9" s="880"/>
      <c r="GNF9" s="878"/>
      <c r="GNG9" s="878"/>
      <c r="GNH9" s="878"/>
      <c r="GNI9" s="880"/>
      <c r="GNJ9" s="878"/>
      <c r="GNK9" s="878"/>
      <c r="GNL9" s="878"/>
      <c r="GNM9" s="880"/>
      <c r="GNN9" s="878"/>
      <c r="GNO9" s="878"/>
      <c r="GNP9" s="878"/>
      <c r="GNQ9" s="880"/>
      <c r="GNR9" s="878"/>
      <c r="GNS9" s="878"/>
      <c r="GNT9" s="878"/>
      <c r="GNU9" s="880"/>
      <c r="GNV9" s="878"/>
      <c r="GNW9" s="878"/>
      <c r="GNX9" s="878"/>
      <c r="GNY9" s="880"/>
      <c r="GNZ9" s="878"/>
      <c r="GOA9" s="878"/>
      <c r="GOB9" s="878"/>
      <c r="GOC9" s="880"/>
      <c r="GOD9" s="878"/>
      <c r="GOE9" s="878"/>
      <c r="GOF9" s="878"/>
      <c r="GOG9" s="880"/>
      <c r="GOH9" s="878"/>
      <c r="GOI9" s="878"/>
      <c r="GOJ9" s="878"/>
      <c r="GOK9" s="880"/>
      <c r="GOL9" s="878"/>
      <c r="GOM9" s="878"/>
      <c r="GON9" s="878"/>
      <c r="GOO9" s="880"/>
      <c r="GOP9" s="878"/>
      <c r="GOQ9" s="878"/>
      <c r="GOR9" s="878"/>
      <c r="GOS9" s="880"/>
      <c r="GOT9" s="878"/>
      <c r="GOU9" s="878"/>
      <c r="GOV9" s="878"/>
      <c r="GOW9" s="880"/>
      <c r="GOX9" s="878"/>
      <c r="GOY9" s="878"/>
      <c r="GOZ9" s="878"/>
      <c r="GPA9" s="880"/>
      <c r="GPB9" s="878"/>
      <c r="GPC9" s="878"/>
      <c r="GPD9" s="878"/>
      <c r="GPE9" s="880"/>
      <c r="GPF9" s="878"/>
      <c r="GPG9" s="878"/>
      <c r="GPH9" s="878"/>
      <c r="GPI9" s="880"/>
      <c r="GPJ9" s="878"/>
      <c r="GPK9" s="878"/>
      <c r="GPL9" s="878"/>
      <c r="GPM9" s="880"/>
      <c r="GPN9" s="878"/>
      <c r="GPO9" s="878"/>
      <c r="GPP9" s="878"/>
      <c r="GPQ9" s="880"/>
      <c r="GPR9" s="878"/>
      <c r="GPS9" s="878"/>
      <c r="GPT9" s="878"/>
      <c r="GPU9" s="880"/>
      <c r="GPV9" s="878"/>
      <c r="GPW9" s="878"/>
      <c r="GPX9" s="878"/>
      <c r="GPY9" s="880"/>
      <c r="GPZ9" s="878"/>
      <c r="GQA9" s="878"/>
      <c r="GQB9" s="878"/>
      <c r="GQC9" s="880"/>
      <c r="GQD9" s="878"/>
      <c r="GQE9" s="878"/>
      <c r="GQF9" s="878"/>
      <c r="GQG9" s="880"/>
      <c r="GQH9" s="878"/>
      <c r="GQI9" s="878"/>
      <c r="GQJ9" s="878"/>
      <c r="GQK9" s="880"/>
      <c r="GQL9" s="878"/>
      <c r="GQM9" s="878"/>
      <c r="GQN9" s="878"/>
      <c r="GQO9" s="880"/>
      <c r="GQP9" s="878"/>
      <c r="GQQ9" s="878"/>
      <c r="GQR9" s="878"/>
      <c r="GQS9" s="880"/>
      <c r="GQT9" s="878"/>
      <c r="GQU9" s="878"/>
      <c r="GQV9" s="878"/>
      <c r="GQW9" s="880"/>
      <c r="GQX9" s="878"/>
      <c r="GQY9" s="878"/>
      <c r="GQZ9" s="878"/>
      <c r="GRA9" s="880"/>
      <c r="GRB9" s="878"/>
      <c r="GRC9" s="878"/>
      <c r="GRD9" s="878"/>
      <c r="GRE9" s="880"/>
      <c r="GRF9" s="878"/>
      <c r="GRG9" s="878"/>
      <c r="GRH9" s="878"/>
      <c r="GRI9" s="880"/>
      <c r="GRJ9" s="878"/>
      <c r="GRK9" s="878"/>
      <c r="GRL9" s="878"/>
      <c r="GRM9" s="880"/>
      <c r="GRN9" s="878"/>
      <c r="GRO9" s="878"/>
      <c r="GRP9" s="878"/>
      <c r="GRQ9" s="880"/>
      <c r="GRR9" s="878"/>
      <c r="GRS9" s="878"/>
      <c r="GRT9" s="878"/>
      <c r="GRU9" s="880"/>
      <c r="GRV9" s="878"/>
      <c r="GRW9" s="878"/>
      <c r="GRX9" s="878"/>
      <c r="GRY9" s="880"/>
      <c r="GRZ9" s="878"/>
      <c r="GSA9" s="878"/>
      <c r="GSB9" s="878"/>
      <c r="GSC9" s="880"/>
      <c r="GSD9" s="878"/>
      <c r="GSE9" s="878"/>
      <c r="GSF9" s="878"/>
      <c r="GSG9" s="880"/>
      <c r="GSH9" s="878"/>
      <c r="GSI9" s="878"/>
      <c r="GSJ9" s="878"/>
      <c r="GSK9" s="880"/>
      <c r="GSL9" s="878"/>
      <c r="GSM9" s="878"/>
      <c r="GSN9" s="878"/>
      <c r="GSO9" s="880"/>
      <c r="GSP9" s="878"/>
      <c r="GSQ9" s="878"/>
      <c r="GSR9" s="878"/>
      <c r="GSS9" s="880"/>
      <c r="GST9" s="878"/>
      <c r="GSU9" s="878"/>
      <c r="GSV9" s="878"/>
      <c r="GSW9" s="880"/>
      <c r="GSX9" s="878"/>
      <c r="GSY9" s="878"/>
      <c r="GSZ9" s="878"/>
      <c r="GTA9" s="880"/>
      <c r="GTB9" s="878"/>
      <c r="GTC9" s="878"/>
      <c r="GTD9" s="878"/>
      <c r="GTE9" s="880"/>
      <c r="GTF9" s="878"/>
      <c r="GTG9" s="878"/>
      <c r="GTH9" s="878"/>
      <c r="GTI9" s="880"/>
      <c r="GTJ9" s="878"/>
      <c r="GTK9" s="878"/>
      <c r="GTL9" s="878"/>
      <c r="GTM9" s="880"/>
      <c r="GTN9" s="878"/>
      <c r="GTO9" s="878"/>
      <c r="GTP9" s="878"/>
      <c r="GTQ9" s="880"/>
      <c r="GTR9" s="878"/>
      <c r="GTS9" s="878"/>
      <c r="GTT9" s="878"/>
      <c r="GTU9" s="880"/>
      <c r="GTV9" s="878"/>
      <c r="GTW9" s="878"/>
      <c r="GTX9" s="878"/>
      <c r="GTY9" s="880"/>
      <c r="GTZ9" s="878"/>
      <c r="GUA9" s="878"/>
      <c r="GUB9" s="878"/>
      <c r="GUC9" s="880"/>
      <c r="GUD9" s="878"/>
      <c r="GUE9" s="878"/>
      <c r="GUF9" s="878"/>
      <c r="GUG9" s="880"/>
      <c r="GUH9" s="878"/>
      <c r="GUI9" s="878"/>
      <c r="GUJ9" s="878"/>
      <c r="GUK9" s="880"/>
      <c r="GUL9" s="878"/>
      <c r="GUM9" s="878"/>
      <c r="GUN9" s="878"/>
      <c r="GUO9" s="880"/>
      <c r="GUP9" s="878"/>
      <c r="GUQ9" s="878"/>
      <c r="GUR9" s="878"/>
      <c r="GUS9" s="880"/>
      <c r="GUT9" s="878"/>
      <c r="GUU9" s="878"/>
      <c r="GUV9" s="878"/>
      <c r="GUW9" s="880"/>
      <c r="GUX9" s="878"/>
      <c r="GUY9" s="878"/>
      <c r="GUZ9" s="878"/>
      <c r="GVA9" s="880"/>
      <c r="GVB9" s="878"/>
      <c r="GVC9" s="878"/>
      <c r="GVD9" s="878"/>
      <c r="GVE9" s="880"/>
      <c r="GVF9" s="878"/>
      <c r="GVG9" s="878"/>
      <c r="GVH9" s="878"/>
      <c r="GVI9" s="880"/>
      <c r="GVJ9" s="878"/>
      <c r="GVK9" s="878"/>
      <c r="GVL9" s="878"/>
      <c r="GVM9" s="880"/>
      <c r="GVN9" s="878"/>
      <c r="GVO9" s="878"/>
      <c r="GVP9" s="878"/>
      <c r="GVQ9" s="880"/>
      <c r="GVR9" s="878"/>
      <c r="GVS9" s="878"/>
      <c r="GVT9" s="878"/>
      <c r="GVU9" s="880"/>
      <c r="GVV9" s="878"/>
      <c r="GVW9" s="878"/>
      <c r="GVX9" s="878"/>
      <c r="GVY9" s="880"/>
      <c r="GVZ9" s="878"/>
      <c r="GWA9" s="878"/>
      <c r="GWB9" s="878"/>
      <c r="GWC9" s="880"/>
      <c r="GWD9" s="878"/>
      <c r="GWE9" s="878"/>
      <c r="GWF9" s="878"/>
      <c r="GWG9" s="880"/>
      <c r="GWH9" s="878"/>
      <c r="GWI9" s="878"/>
      <c r="GWJ9" s="878"/>
      <c r="GWK9" s="880"/>
      <c r="GWL9" s="878"/>
      <c r="GWM9" s="878"/>
      <c r="GWN9" s="878"/>
      <c r="GWO9" s="880"/>
      <c r="GWP9" s="878"/>
      <c r="GWQ9" s="878"/>
      <c r="GWR9" s="878"/>
      <c r="GWS9" s="880"/>
      <c r="GWT9" s="878"/>
      <c r="GWU9" s="878"/>
      <c r="GWV9" s="878"/>
      <c r="GWW9" s="880"/>
      <c r="GWX9" s="878"/>
      <c r="GWY9" s="878"/>
      <c r="GWZ9" s="878"/>
      <c r="GXA9" s="880"/>
      <c r="GXB9" s="878"/>
      <c r="GXC9" s="878"/>
      <c r="GXD9" s="878"/>
      <c r="GXE9" s="880"/>
      <c r="GXF9" s="878"/>
      <c r="GXG9" s="878"/>
      <c r="GXH9" s="878"/>
      <c r="GXI9" s="880"/>
      <c r="GXJ9" s="878"/>
      <c r="GXK9" s="878"/>
      <c r="GXL9" s="878"/>
      <c r="GXM9" s="880"/>
      <c r="GXN9" s="878"/>
      <c r="GXO9" s="878"/>
      <c r="GXP9" s="878"/>
      <c r="GXQ9" s="880"/>
      <c r="GXR9" s="878"/>
      <c r="GXS9" s="878"/>
      <c r="GXT9" s="878"/>
      <c r="GXU9" s="880"/>
      <c r="GXV9" s="878"/>
      <c r="GXW9" s="878"/>
      <c r="GXX9" s="878"/>
      <c r="GXY9" s="880"/>
      <c r="GXZ9" s="878"/>
      <c r="GYA9" s="878"/>
      <c r="GYB9" s="878"/>
      <c r="GYC9" s="880"/>
      <c r="GYD9" s="878"/>
      <c r="GYE9" s="878"/>
      <c r="GYF9" s="878"/>
      <c r="GYG9" s="880"/>
      <c r="GYH9" s="878"/>
      <c r="GYI9" s="878"/>
      <c r="GYJ9" s="878"/>
      <c r="GYK9" s="880"/>
      <c r="GYL9" s="878"/>
      <c r="GYM9" s="878"/>
      <c r="GYN9" s="878"/>
      <c r="GYO9" s="880"/>
      <c r="GYP9" s="878"/>
      <c r="GYQ9" s="878"/>
      <c r="GYR9" s="878"/>
      <c r="GYS9" s="880"/>
      <c r="GYT9" s="878"/>
      <c r="GYU9" s="878"/>
      <c r="GYV9" s="878"/>
      <c r="GYW9" s="880"/>
      <c r="GYX9" s="878"/>
      <c r="GYY9" s="878"/>
      <c r="GYZ9" s="878"/>
      <c r="GZA9" s="880"/>
      <c r="GZB9" s="878"/>
      <c r="GZC9" s="878"/>
      <c r="GZD9" s="878"/>
      <c r="GZE9" s="880"/>
      <c r="GZF9" s="878"/>
      <c r="GZG9" s="878"/>
      <c r="GZH9" s="878"/>
      <c r="GZI9" s="880"/>
      <c r="GZJ9" s="878"/>
      <c r="GZK9" s="878"/>
      <c r="GZL9" s="878"/>
      <c r="GZM9" s="880"/>
      <c r="GZN9" s="878"/>
      <c r="GZO9" s="878"/>
      <c r="GZP9" s="878"/>
      <c r="GZQ9" s="880"/>
      <c r="GZR9" s="878"/>
      <c r="GZS9" s="878"/>
      <c r="GZT9" s="878"/>
      <c r="GZU9" s="880"/>
      <c r="GZV9" s="878"/>
      <c r="GZW9" s="878"/>
      <c r="GZX9" s="878"/>
      <c r="GZY9" s="880"/>
      <c r="GZZ9" s="878"/>
      <c r="HAA9" s="878"/>
      <c r="HAB9" s="878"/>
      <c r="HAC9" s="880"/>
      <c r="HAD9" s="878"/>
      <c r="HAE9" s="878"/>
      <c r="HAF9" s="878"/>
      <c r="HAG9" s="880"/>
      <c r="HAH9" s="878"/>
      <c r="HAI9" s="878"/>
      <c r="HAJ9" s="878"/>
      <c r="HAK9" s="880"/>
      <c r="HAL9" s="878"/>
      <c r="HAM9" s="878"/>
      <c r="HAN9" s="878"/>
      <c r="HAO9" s="880"/>
      <c r="HAP9" s="878"/>
      <c r="HAQ9" s="878"/>
      <c r="HAR9" s="878"/>
      <c r="HAS9" s="880"/>
      <c r="HAT9" s="878"/>
      <c r="HAU9" s="878"/>
      <c r="HAV9" s="878"/>
      <c r="HAW9" s="880"/>
      <c r="HAX9" s="878"/>
      <c r="HAY9" s="878"/>
      <c r="HAZ9" s="878"/>
      <c r="HBA9" s="880"/>
      <c r="HBB9" s="878"/>
      <c r="HBC9" s="878"/>
      <c r="HBD9" s="878"/>
      <c r="HBE9" s="880"/>
      <c r="HBF9" s="878"/>
      <c r="HBG9" s="878"/>
      <c r="HBH9" s="878"/>
      <c r="HBI9" s="880"/>
      <c r="HBJ9" s="878"/>
      <c r="HBK9" s="878"/>
      <c r="HBL9" s="878"/>
      <c r="HBM9" s="880"/>
      <c r="HBN9" s="878"/>
      <c r="HBO9" s="878"/>
      <c r="HBP9" s="878"/>
      <c r="HBQ9" s="880"/>
      <c r="HBR9" s="878"/>
      <c r="HBS9" s="878"/>
      <c r="HBT9" s="878"/>
      <c r="HBU9" s="880"/>
      <c r="HBV9" s="878"/>
      <c r="HBW9" s="878"/>
      <c r="HBX9" s="878"/>
      <c r="HBY9" s="880"/>
      <c r="HBZ9" s="878"/>
      <c r="HCA9" s="878"/>
      <c r="HCB9" s="878"/>
      <c r="HCC9" s="880"/>
      <c r="HCD9" s="878"/>
      <c r="HCE9" s="878"/>
      <c r="HCF9" s="878"/>
      <c r="HCG9" s="880"/>
      <c r="HCH9" s="878"/>
      <c r="HCI9" s="878"/>
      <c r="HCJ9" s="878"/>
      <c r="HCK9" s="880"/>
      <c r="HCL9" s="878"/>
      <c r="HCM9" s="878"/>
      <c r="HCN9" s="878"/>
      <c r="HCO9" s="880"/>
      <c r="HCP9" s="878"/>
      <c r="HCQ9" s="878"/>
      <c r="HCR9" s="878"/>
      <c r="HCS9" s="880"/>
      <c r="HCT9" s="878"/>
      <c r="HCU9" s="878"/>
      <c r="HCV9" s="878"/>
      <c r="HCW9" s="880"/>
      <c r="HCX9" s="878"/>
      <c r="HCY9" s="878"/>
      <c r="HCZ9" s="878"/>
      <c r="HDA9" s="880"/>
      <c r="HDB9" s="878"/>
      <c r="HDC9" s="878"/>
      <c r="HDD9" s="878"/>
      <c r="HDE9" s="880"/>
      <c r="HDF9" s="878"/>
      <c r="HDG9" s="878"/>
      <c r="HDH9" s="878"/>
      <c r="HDI9" s="880"/>
      <c r="HDJ9" s="878"/>
      <c r="HDK9" s="878"/>
      <c r="HDL9" s="878"/>
      <c r="HDM9" s="880"/>
      <c r="HDN9" s="878"/>
      <c r="HDO9" s="878"/>
      <c r="HDP9" s="878"/>
      <c r="HDQ9" s="880"/>
      <c r="HDR9" s="878"/>
      <c r="HDS9" s="878"/>
      <c r="HDT9" s="878"/>
      <c r="HDU9" s="880"/>
      <c r="HDV9" s="878"/>
      <c r="HDW9" s="878"/>
      <c r="HDX9" s="878"/>
      <c r="HDY9" s="880"/>
      <c r="HDZ9" s="878"/>
      <c r="HEA9" s="878"/>
      <c r="HEB9" s="878"/>
      <c r="HEC9" s="880"/>
      <c r="HED9" s="878"/>
      <c r="HEE9" s="878"/>
      <c r="HEF9" s="878"/>
      <c r="HEG9" s="880"/>
      <c r="HEH9" s="878"/>
      <c r="HEI9" s="878"/>
      <c r="HEJ9" s="878"/>
      <c r="HEK9" s="880"/>
      <c r="HEL9" s="878"/>
      <c r="HEM9" s="878"/>
      <c r="HEN9" s="878"/>
      <c r="HEO9" s="880"/>
      <c r="HEP9" s="878"/>
      <c r="HEQ9" s="878"/>
      <c r="HER9" s="878"/>
      <c r="HES9" s="880"/>
      <c r="HET9" s="878"/>
      <c r="HEU9" s="878"/>
      <c r="HEV9" s="878"/>
      <c r="HEW9" s="880"/>
      <c r="HEX9" s="878"/>
      <c r="HEY9" s="878"/>
      <c r="HEZ9" s="878"/>
      <c r="HFA9" s="880"/>
      <c r="HFB9" s="878"/>
      <c r="HFC9" s="878"/>
      <c r="HFD9" s="878"/>
      <c r="HFE9" s="880"/>
      <c r="HFF9" s="878"/>
      <c r="HFG9" s="878"/>
      <c r="HFH9" s="878"/>
      <c r="HFI9" s="880"/>
      <c r="HFJ9" s="878"/>
      <c r="HFK9" s="878"/>
      <c r="HFL9" s="878"/>
      <c r="HFM9" s="880"/>
      <c r="HFN9" s="878"/>
      <c r="HFO9" s="878"/>
      <c r="HFP9" s="878"/>
      <c r="HFQ9" s="880"/>
      <c r="HFR9" s="878"/>
      <c r="HFS9" s="878"/>
      <c r="HFT9" s="878"/>
      <c r="HFU9" s="880"/>
      <c r="HFV9" s="878"/>
      <c r="HFW9" s="878"/>
      <c r="HFX9" s="878"/>
      <c r="HFY9" s="880"/>
      <c r="HFZ9" s="878"/>
      <c r="HGA9" s="878"/>
      <c r="HGB9" s="878"/>
      <c r="HGC9" s="880"/>
      <c r="HGD9" s="878"/>
      <c r="HGE9" s="878"/>
      <c r="HGF9" s="878"/>
      <c r="HGG9" s="880"/>
      <c r="HGH9" s="878"/>
      <c r="HGI9" s="878"/>
      <c r="HGJ9" s="878"/>
      <c r="HGK9" s="880"/>
      <c r="HGL9" s="878"/>
      <c r="HGM9" s="878"/>
      <c r="HGN9" s="878"/>
      <c r="HGO9" s="880"/>
      <c r="HGP9" s="878"/>
      <c r="HGQ9" s="878"/>
      <c r="HGR9" s="878"/>
      <c r="HGS9" s="880"/>
      <c r="HGT9" s="878"/>
      <c r="HGU9" s="878"/>
      <c r="HGV9" s="878"/>
      <c r="HGW9" s="880"/>
      <c r="HGX9" s="878"/>
      <c r="HGY9" s="878"/>
      <c r="HGZ9" s="878"/>
      <c r="HHA9" s="880"/>
      <c r="HHB9" s="878"/>
      <c r="HHC9" s="878"/>
      <c r="HHD9" s="878"/>
      <c r="HHE9" s="880"/>
      <c r="HHF9" s="878"/>
      <c r="HHG9" s="878"/>
      <c r="HHH9" s="878"/>
      <c r="HHI9" s="880"/>
      <c r="HHJ9" s="878"/>
      <c r="HHK9" s="878"/>
      <c r="HHL9" s="878"/>
      <c r="HHM9" s="880"/>
      <c r="HHN9" s="878"/>
      <c r="HHO9" s="878"/>
      <c r="HHP9" s="878"/>
      <c r="HHQ9" s="880"/>
      <c r="HHR9" s="878"/>
      <c r="HHS9" s="878"/>
      <c r="HHT9" s="878"/>
      <c r="HHU9" s="880"/>
      <c r="HHV9" s="878"/>
      <c r="HHW9" s="878"/>
      <c r="HHX9" s="878"/>
      <c r="HHY9" s="880"/>
      <c r="HHZ9" s="878"/>
      <c r="HIA9" s="878"/>
      <c r="HIB9" s="878"/>
      <c r="HIC9" s="880"/>
      <c r="HID9" s="878"/>
      <c r="HIE9" s="878"/>
      <c r="HIF9" s="878"/>
      <c r="HIG9" s="880"/>
      <c r="HIH9" s="878"/>
      <c r="HII9" s="878"/>
      <c r="HIJ9" s="878"/>
      <c r="HIK9" s="880"/>
      <c r="HIL9" s="878"/>
      <c r="HIM9" s="878"/>
      <c r="HIN9" s="878"/>
      <c r="HIO9" s="880"/>
      <c r="HIP9" s="878"/>
      <c r="HIQ9" s="878"/>
      <c r="HIR9" s="878"/>
      <c r="HIS9" s="880"/>
      <c r="HIT9" s="878"/>
      <c r="HIU9" s="878"/>
      <c r="HIV9" s="878"/>
      <c r="HIW9" s="880"/>
      <c r="HIX9" s="878"/>
      <c r="HIY9" s="878"/>
      <c r="HIZ9" s="878"/>
      <c r="HJA9" s="880"/>
      <c r="HJB9" s="878"/>
      <c r="HJC9" s="878"/>
      <c r="HJD9" s="878"/>
      <c r="HJE9" s="880"/>
      <c r="HJF9" s="878"/>
      <c r="HJG9" s="878"/>
      <c r="HJH9" s="878"/>
      <c r="HJI9" s="880"/>
      <c r="HJJ9" s="878"/>
      <c r="HJK9" s="878"/>
      <c r="HJL9" s="878"/>
      <c r="HJM9" s="880"/>
      <c r="HJN9" s="878"/>
      <c r="HJO9" s="878"/>
      <c r="HJP9" s="878"/>
      <c r="HJQ9" s="880"/>
      <c r="HJR9" s="878"/>
      <c r="HJS9" s="878"/>
      <c r="HJT9" s="878"/>
      <c r="HJU9" s="880"/>
      <c r="HJV9" s="878"/>
      <c r="HJW9" s="878"/>
      <c r="HJX9" s="878"/>
      <c r="HJY9" s="880"/>
      <c r="HJZ9" s="878"/>
      <c r="HKA9" s="878"/>
      <c r="HKB9" s="878"/>
      <c r="HKC9" s="880"/>
      <c r="HKD9" s="878"/>
      <c r="HKE9" s="878"/>
      <c r="HKF9" s="878"/>
      <c r="HKG9" s="880"/>
      <c r="HKH9" s="878"/>
      <c r="HKI9" s="878"/>
      <c r="HKJ9" s="878"/>
      <c r="HKK9" s="880"/>
      <c r="HKL9" s="878"/>
      <c r="HKM9" s="878"/>
      <c r="HKN9" s="878"/>
      <c r="HKO9" s="880"/>
      <c r="HKP9" s="878"/>
      <c r="HKQ9" s="878"/>
      <c r="HKR9" s="878"/>
      <c r="HKS9" s="880"/>
      <c r="HKT9" s="878"/>
      <c r="HKU9" s="878"/>
      <c r="HKV9" s="878"/>
      <c r="HKW9" s="880"/>
      <c r="HKX9" s="878"/>
      <c r="HKY9" s="878"/>
      <c r="HKZ9" s="878"/>
      <c r="HLA9" s="880"/>
      <c r="HLB9" s="878"/>
      <c r="HLC9" s="878"/>
      <c r="HLD9" s="878"/>
      <c r="HLE9" s="880"/>
      <c r="HLF9" s="878"/>
      <c r="HLG9" s="878"/>
      <c r="HLH9" s="878"/>
      <c r="HLI9" s="880"/>
      <c r="HLJ9" s="878"/>
      <c r="HLK9" s="878"/>
      <c r="HLL9" s="878"/>
      <c r="HLM9" s="880"/>
      <c r="HLN9" s="878"/>
      <c r="HLO9" s="878"/>
      <c r="HLP9" s="878"/>
      <c r="HLQ9" s="880"/>
      <c r="HLR9" s="878"/>
      <c r="HLS9" s="878"/>
      <c r="HLT9" s="878"/>
      <c r="HLU9" s="880"/>
      <c r="HLV9" s="878"/>
      <c r="HLW9" s="878"/>
      <c r="HLX9" s="878"/>
      <c r="HLY9" s="880"/>
      <c r="HLZ9" s="878"/>
      <c r="HMA9" s="878"/>
      <c r="HMB9" s="878"/>
      <c r="HMC9" s="880"/>
      <c r="HMD9" s="878"/>
      <c r="HME9" s="878"/>
      <c r="HMF9" s="878"/>
      <c r="HMG9" s="880"/>
      <c r="HMH9" s="878"/>
      <c r="HMI9" s="878"/>
      <c r="HMJ9" s="878"/>
      <c r="HMK9" s="880"/>
      <c r="HML9" s="878"/>
      <c r="HMM9" s="878"/>
      <c r="HMN9" s="878"/>
      <c r="HMO9" s="880"/>
      <c r="HMP9" s="878"/>
      <c r="HMQ9" s="878"/>
      <c r="HMR9" s="878"/>
      <c r="HMS9" s="880"/>
      <c r="HMT9" s="878"/>
      <c r="HMU9" s="878"/>
      <c r="HMV9" s="878"/>
      <c r="HMW9" s="880"/>
      <c r="HMX9" s="878"/>
      <c r="HMY9" s="878"/>
      <c r="HMZ9" s="878"/>
      <c r="HNA9" s="880"/>
      <c r="HNB9" s="878"/>
      <c r="HNC9" s="878"/>
      <c r="HND9" s="878"/>
      <c r="HNE9" s="880"/>
      <c r="HNF9" s="878"/>
      <c r="HNG9" s="878"/>
      <c r="HNH9" s="878"/>
      <c r="HNI9" s="880"/>
      <c r="HNJ9" s="878"/>
      <c r="HNK9" s="878"/>
      <c r="HNL9" s="878"/>
      <c r="HNM9" s="880"/>
      <c r="HNN9" s="878"/>
      <c r="HNO9" s="878"/>
      <c r="HNP9" s="878"/>
      <c r="HNQ9" s="880"/>
      <c r="HNR9" s="878"/>
      <c r="HNS9" s="878"/>
      <c r="HNT9" s="878"/>
      <c r="HNU9" s="880"/>
      <c r="HNV9" s="878"/>
      <c r="HNW9" s="878"/>
      <c r="HNX9" s="878"/>
      <c r="HNY9" s="880"/>
      <c r="HNZ9" s="878"/>
      <c r="HOA9" s="878"/>
      <c r="HOB9" s="878"/>
      <c r="HOC9" s="880"/>
      <c r="HOD9" s="878"/>
      <c r="HOE9" s="878"/>
      <c r="HOF9" s="878"/>
      <c r="HOG9" s="880"/>
      <c r="HOH9" s="878"/>
      <c r="HOI9" s="878"/>
      <c r="HOJ9" s="878"/>
      <c r="HOK9" s="880"/>
      <c r="HOL9" s="878"/>
      <c r="HOM9" s="878"/>
      <c r="HON9" s="878"/>
      <c r="HOO9" s="880"/>
      <c r="HOP9" s="878"/>
      <c r="HOQ9" s="878"/>
      <c r="HOR9" s="878"/>
      <c r="HOS9" s="880"/>
      <c r="HOT9" s="878"/>
      <c r="HOU9" s="878"/>
      <c r="HOV9" s="878"/>
      <c r="HOW9" s="880"/>
      <c r="HOX9" s="878"/>
      <c r="HOY9" s="878"/>
      <c r="HOZ9" s="878"/>
      <c r="HPA9" s="880"/>
      <c r="HPB9" s="878"/>
      <c r="HPC9" s="878"/>
      <c r="HPD9" s="878"/>
      <c r="HPE9" s="880"/>
      <c r="HPF9" s="878"/>
      <c r="HPG9" s="878"/>
      <c r="HPH9" s="878"/>
      <c r="HPI9" s="880"/>
      <c r="HPJ9" s="878"/>
      <c r="HPK9" s="878"/>
      <c r="HPL9" s="878"/>
      <c r="HPM9" s="880"/>
      <c r="HPN9" s="878"/>
      <c r="HPO9" s="878"/>
      <c r="HPP9" s="878"/>
      <c r="HPQ9" s="880"/>
      <c r="HPR9" s="878"/>
      <c r="HPS9" s="878"/>
      <c r="HPT9" s="878"/>
      <c r="HPU9" s="880"/>
      <c r="HPV9" s="878"/>
      <c r="HPW9" s="878"/>
      <c r="HPX9" s="878"/>
      <c r="HPY9" s="880"/>
      <c r="HPZ9" s="878"/>
      <c r="HQA9" s="878"/>
      <c r="HQB9" s="878"/>
      <c r="HQC9" s="880"/>
      <c r="HQD9" s="878"/>
      <c r="HQE9" s="878"/>
      <c r="HQF9" s="878"/>
      <c r="HQG9" s="880"/>
      <c r="HQH9" s="878"/>
      <c r="HQI9" s="878"/>
      <c r="HQJ9" s="878"/>
      <c r="HQK9" s="880"/>
      <c r="HQL9" s="878"/>
      <c r="HQM9" s="878"/>
      <c r="HQN9" s="878"/>
      <c r="HQO9" s="880"/>
      <c r="HQP9" s="878"/>
      <c r="HQQ9" s="878"/>
      <c r="HQR9" s="878"/>
      <c r="HQS9" s="880"/>
      <c r="HQT9" s="878"/>
      <c r="HQU9" s="878"/>
      <c r="HQV9" s="878"/>
      <c r="HQW9" s="880"/>
      <c r="HQX9" s="878"/>
      <c r="HQY9" s="878"/>
      <c r="HQZ9" s="878"/>
      <c r="HRA9" s="880"/>
      <c r="HRB9" s="878"/>
      <c r="HRC9" s="878"/>
      <c r="HRD9" s="878"/>
      <c r="HRE9" s="880"/>
      <c r="HRF9" s="878"/>
      <c r="HRG9" s="878"/>
      <c r="HRH9" s="878"/>
      <c r="HRI9" s="880"/>
      <c r="HRJ9" s="878"/>
      <c r="HRK9" s="878"/>
      <c r="HRL9" s="878"/>
      <c r="HRM9" s="880"/>
      <c r="HRN9" s="878"/>
      <c r="HRO9" s="878"/>
      <c r="HRP9" s="878"/>
      <c r="HRQ9" s="880"/>
      <c r="HRR9" s="878"/>
      <c r="HRS9" s="878"/>
      <c r="HRT9" s="878"/>
      <c r="HRU9" s="880"/>
      <c r="HRV9" s="878"/>
      <c r="HRW9" s="878"/>
      <c r="HRX9" s="878"/>
      <c r="HRY9" s="880"/>
      <c r="HRZ9" s="878"/>
      <c r="HSA9" s="878"/>
      <c r="HSB9" s="878"/>
      <c r="HSC9" s="880"/>
      <c r="HSD9" s="878"/>
      <c r="HSE9" s="878"/>
      <c r="HSF9" s="878"/>
      <c r="HSG9" s="880"/>
      <c r="HSH9" s="878"/>
      <c r="HSI9" s="878"/>
      <c r="HSJ9" s="878"/>
      <c r="HSK9" s="880"/>
      <c r="HSL9" s="878"/>
      <c r="HSM9" s="878"/>
      <c r="HSN9" s="878"/>
      <c r="HSO9" s="880"/>
      <c r="HSP9" s="878"/>
      <c r="HSQ9" s="878"/>
      <c r="HSR9" s="878"/>
      <c r="HSS9" s="880"/>
      <c r="HST9" s="878"/>
      <c r="HSU9" s="878"/>
      <c r="HSV9" s="878"/>
      <c r="HSW9" s="880"/>
      <c r="HSX9" s="878"/>
      <c r="HSY9" s="878"/>
      <c r="HSZ9" s="878"/>
      <c r="HTA9" s="880"/>
      <c r="HTB9" s="878"/>
      <c r="HTC9" s="878"/>
      <c r="HTD9" s="878"/>
      <c r="HTE9" s="880"/>
      <c r="HTF9" s="878"/>
      <c r="HTG9" s="878"/>
      <c r="HTH9" s="878"/>
      <c r="HTI9" s="880"/>
      <c r="HTJ9" s="878"/>
      <c r="HTK9" s="878"/>
      <c r="HTL9" s="878"/>
      <c r="HTM9" s="880"/>
      <c r="HTN9" s="878"/>
      <c r="HTO9" s="878"/>
      <c r="HTP9" s="878"/>
      <c r="HTQ9" s="880"/>
      <c r="HTR9" s="878"/>
      <c r="HTS9" s="878"/>
      <c r="HTT9" s="878"/>
      <c r="HTU9" s="880"/>
      <c r="HTV9" s="878"/>
      <c r="HTW9" s="878"/>
      <c r="HTX9" s="878"/>
      <c r="HTY9" s="880"/>
      <c r="HTZ9" s="878"/>
      <c r="HUA9" s="878"/>
      <c r="HUB9" s="878"/>
      <c r="HUC9" s="880"/>
      <c r="HUD9" s="878"/>
      <c r="HUE9" s="878"/>
      <c r="HUF9" s="878"/>
      <c r="HUG9" s="880"/>
      <c r="HUH9" s="878"/>
      <c r="HUI9" s="878"/>
      <c r="HUJ9" s="878"/>
      <c r="HUK9" s="880"/>
      <c r="HUL9" s="878"/>
      <c r="HUM9" s="878"/>
      <c r="HUN9" s="878"/>
      <c r="HUO9" s="880"/>
      <c r="HUP9" s="878"/>
      <c r="HUQ9" s="878"/>
      <c r="HUR9" s="878"/>
      <c r="HUS9" s="880"/>
      <c r="HUT9" s="878"/>
      <c r="HUU9" s="878"/>
      <c r="HUV9" s="878"/>
      <c r="HUW9" s="880"/>
      <c r="HUX9" s="878"/>
      <c r="HUY9" s="878"/>
      <c r="HUZ9" s="878"/>
      <c r="HVA9" s="880"/>
      <c r="HVB9" s="878"/>
      <c r="HVC9" s="878"/>
      <c r="HVD9" s="878"/>
      <c r="HVE9" s="880"/>
      <c r="HVF9" s="878"/>
      <c r="HVG9" s="878"/>
      <c r="HVH9" s="878"/>
      <c r="HVI9" s="880"/>
      <c r="HVJ9" s="878"/>
      <c r="HVK9" s="878"/>
      <c r="HVL9" s="878"/>
      <c r="HVM9" s="880"/>
      <c r="HVN9" s="878"/>
      <c r="HVO9" s="878"/>
      <c r="HVP9" s="878"/>
      <c r="HVQ9" s="880"/>
      <c r="HVR9" s="878"/>
      <c r="HVS9" s="878"/>
      <c r="HVT9" s="878"/>
      <c r="HVU9" s="880"/>
      <c r="HVV9" s="878"/>
      <c r="HVW9" s="878"/>
      <c r="HVX9" s="878"/>
      <c r="HVY9" s="880"/>
      <c r="HVZ9" s="878"/>
      <c r="HWA9" s="878"/>
      <c r="HWB9" s="878"/>
      <c r="HWC9" s="880"/>
      <c r="HWD9" s="878"/>
      <c r="HWE9" s="878"/>
      <c r="HWF9" s="878"/>
      <c r="HWG9" s="880"/>
      <c r="HWH9" s="878"/>
      <c r="HWI9" s="878"/>
      <c r="HWJ9" s="878"/>
      <c r="HWK9" s="880"/>
      <c r="HWL9" s="878"/>
      <c r="HWM9" s="878"/>
      <c r="HWN9" s="878"/>
      <c r="HWO9" s="880"/>
      <c r="HWP9" s="878"/>
      <c r="HWQ9" s="878"/>
      <c r="HWR9" s="878"/>
      <c r="HWS9" s="880"/>
      <c r="HWT9" s="878"/>
      <c r="HWU9" s="878"/>
      <c r="HWV9" s="878"/>
      <c r="HWW9" s="880"/>
      <c r="HWX9" s="878"/>
      <c r="HWY9" s="878"/>
      <c r="HWZ9" s="878"/>
      <c r="HXA9" s="880"/>
      <c r="HXB9" s="878"/>
      <c r="HXC9" s="878"/>
      <c r="HXD9" s="878"/>
      <c r="HXE9" s="880"/>
      <c r="HXF9" s="878"/>
      <c r="HXG9" s="878"/>
      <c r="HXH9" s="878"/>
      <c r="HXI9" s="880"/>
      <c r="HXJ9" s="878"/>
      <c r="HXK9" s="878"/>
      <c r="HXL9" s="878"/>
      <c r="HXM9" s="880"/>
      <c r="HXN9" s="878"/>
      <c r="HXO9" s="878"/>
      <c r="HXP9" s="878"/>
      <c r="HXQ9" s="880"/>
      <c r="HXR9" s="878"/>
      <c r="HXS9" s="878"/>
      <c r="HXT9" s="878"/>
      <c r="HXU9" s="880"/>
      <c r="HXV9" s="878"/>
      <c r="HXW9" s="878"/>
      <c r="HXX9" s="878"/>
      <c r="HXY9" s="880"/>
      <c r="HXZ9" s="878"/>
      <c r="HYA9" s="878"/>
      <c r="HYB9" s="878"/>
      <c r="HYC9" s="880"/>
      <c r="HYD9" s="878"/>
      <c r="HYE9" s="878"/>
      <c r="HYF9" s="878"/>
      <c r="HYG9" s="880"/>
      <c r="HYH9" s="878"/>
      <c r="HYI9" s="878"/>
      <c r="HYJ9" s="878"/>
      <c r="HYK9" s="880"/>
      <c r="HYL9" s="878"/>
      <c r="HYM9" s="878"/>
      <c r="HYN9" s="878"/>
      <c r="HYO9" s="880"/>
      <c r="HYP9" s="878"/>
      <c r="HYQ9" s="878"/>
      <c r="HYR9" s="878"/>
      <c r="HYS9" s="880"/>
      <c r="HYT9" s="878"/>
      <c r="HYU9" s="878"/>
      <c r="HYV9" s="878"/>
      <c r="HYW9" s="880"/>
      <c r="HYX9" s="878"/>
      <c r="HYY9" s="878"/>
      <c r="HYZ9" s="878"/>
      <c r="HZA9" s="880"/>
      <c r="HZB9" s="878"/>
      <c r="HZC9" s="878"/>
      <c r="HZD9" s="878"/>
      <c r="HZE9" s="880"/>
      <c r="HZF9" s="878"/>
      <c r="HZG9" s="878"/>
      <c r="HZH9" s="878"/>
      <c r="HZI9" s="880"/>
      <c r="HZJ9" s="878"/>
      <c r="HZK9" s="878"/>
      <c r="HZL9" s="878"/>
      <c r="HZM9" s="880"/>
      <c r="HZN9" s="878"/>
      <c r="HZO9" s="878"/>
      <c r="HZP9" s="878"/>
      <c r="HZQ9" s="880"/>
      <c r="HZR9" s="878"/>
      <c r="HZS9" s="878"/>
      <c r="HZT9" s="878"/>
      <c r="HZU9" s="880"/>
      <c r="HZV9" s="878"/>
      <c r="HZW9" s="878"/>
      <c r="HZX9" s="878"/>
      <c r="HZY9" s="880"/>
      <c r="HZZ9" s="878"/>
      <c r="IAA9" s="878"/>
      <c r="IAB9" s="878"/>
      <c r="IAC9" s="880"/>
      <c r="IAD9" s="878"/>
      <c r="IAE9" s="878"/>
      <c r="IAF9" s="878"/>
      <c r="IAG9" s="880"/>
      <c r="IAH9" s="878"/>
      <c r="IAI9" s="878"/>
      <c r="IAJ9" s="878"/>
      <c r="IAK9" s="880"/>
      <c r="IAL9" s="878"/>
      <c r="IAM9" s="878"/>
      <c r="IAN9" s="878"/>
      <c r="IAO9" s="880"/>
      <c r="IAP9" s="878"/>
      <c r="IAQ9" s="878"/>
      <c r="IAR9" s="878"/>
      <c r="IAS9" s="880"/>
      <c r="IAT9" s="878"/>
      <c r="IAU9" s="878"/>
      <c r="IAV9" s="878"/>
      <c r="IAW9" s="880"/>
      <c r="IAX9" s="878"/>
      <c r="IAY9" s="878"/>
      <c r="IAZ9" s="878"/>
      <c r="IBA9" s="880"/>
      <c r="IBB9" s="878"/>
      <c r="IBC9" s="878"/>
      <c r="IBD9" s="878"/>
      <c r="IBE9" s="880"/>
      <c r="IBF9" s="878"/>
      <c r="IBG9" s="878"/>
      <c r="IBH9" s="878"/>
      <c r="IBI9" s="880"/>
      <c r="IBJ9" s="878"/>
      <c r="IBK9" s="878"/>
      <c r="IBL9" s="878"/>
      <c r="IBM9" s="880"/>
      <c r="IBN9" s="878"/>
      <c r="IBO9" s="878"/>
      <c r="IBP9" s="878"/>
      <c r="IBQ9" s="880"/>
      <c r="IBR9" s="878"/>
      <c r="IBS9" s="878"/>
      <c r="IBT9" s="878"/>
      <c r="IBU9" s="880"/>
      <c r="IBV9" s="878"/>
      <c r="IBW9" s="878"/>
      <c r="IBX9" s="878"/>
      <c r="IBY9" s="880"/>
      <c r="IBZ9" s="878"/>
      <c r="ICA9" s="878"/>
      <c r="ICB9" s="878"/>
      <c r="ICC9" s="880"/>
      <c r="ICD9" s="878"/>
      <c r="ICE9" s="878"/>
      <c r="ICF9" s="878"/>
      <c r="ICG9" s="880"/>
      <c r="ICH9" s="878"/>
      <c r="ICI9" s="878"/>
      <c r="ICJ9" s="878"/>
      <c r="ICK9" s="880"/>
      <c r="ICL9" s="878"/>
      <c r="ICM9" s="878"/>
      <c r="ICN9" s="878"/>
      <c r="ICO9" s="880"/>
      <c r="ICP9" s="878"/>
      <c r="ICQ9" s="878"/>
      <c r="ICR9" s="878"/>
      <c r="ICS9" s="880"/>
      <c r="ICT9" s="878"/>
      <c r="ICU9" s="878"/>
      <c r="ICV9" s="878"/>
      <c r="ICW9" s="880"/>
      <c r="ICX9" s="878"/>
      <c r="ICY9" s="878"/>
      <c r="ICZ9" s="878"/>
      <c r="IDA9" s="880"/>
      <c r="IDB9" s="878"/>
      <c r="IDC9" s="878"/>
      <c r="IDD9" s="878"/>
      <c r="IDE9" s="880"/>
      <c r="IDF9" s="878"/>
      <c r="IDG9" s="878"/>
      <c r="IDH9" s="878"/>
      <c r="IDI9" s="880"/>
      <c r="IDJ9" s="878"/>
      <c r="IDK9" s="878"/>
      <c r="IDL9" s="878"/>
      <c r="IDM9" s="880"/>
      <c r="IDN9" s="878"/>
      <c r="IDO9" s="878"/>
      <c r="IDP9" s="878"/>
      <c r="IDQ9" s="880"/>
      <c r="IDR9" s="878"/>
      <c r="IDS9" s="878"/>
      <c r="IDT9" s="878"/>
      <c r="IDU9" s="880"/>
      <c r="IDV9" s="878"/>
      <c r="IDW9" s="878"/>
      <c r="IDX9" s="878"/>
      <c r="IDY9" s="880"/>
      <c r="IDZ9" s="878"/>
      <c r="IEA9" s="878"/>
      <c r="IEB9" s="878"/>
      <c r="IEC9" s="880"/>
      <c r="IED9" s="878"/>
      <c r="IEE9" s="878"/>
      <c r="IEF9" s="878"/>
      <c r="IEG9" s="880"/>
      <c r="IEH9" s="878"/>
      <c r="IEI9" s="878"/>
      <c r="IEJ9" s="878"/>
      <c r="IEK9" s="880"/>
      <c r="IEL9" s="878"/>
      <c r="IEM9" s="878"/>
      <c r="IEN9" s="878"/>
      <c r="IEO9" s="880"/>
      <c r="IEP9" s="878"/>
      <c r="IEQ9" s="878"/>
      <c r="IER9" s="878"/>
      <c r="IES9" s="880"/>
      <c r="IET9" s="878"/>
      <c r="IEU9" s="878"/>
      <c r="IEV9" s="878"/>
      <c r="IEW9" s="880"/>
      <c r="IEX9" s="878"/>
      <c r="IEY9" s="878"/>
      <c r="IEZ9" s="878"/>
      <c r="IFA9" s="880"/>
      <c r="IFB9" s="878"/>
      <c r="IFC9" s="878"/>
      <c r="IFD9" s="878"/>
      <c r="IFE9" s="880"/>
      <c r="IFF9" s="878"/>
      <c r="IFG9" s="878"/>
      <c r="IFH9" s="878"/>
      <c r="IFI9" s="880"/>
      <c r="IFJ9" s="878"/>
      <c r="IFK9" s="878"/>
      <c r="IFL9" s="878"/>
      <c r="IFM9" s="880"/>
      <c r="IFN9" s="878"/>
      <c r="IFO9" s="878"/>
      <c r="IFP9" s="878"/>
      <c r="IFQ9" s="880"/>
      <c r="IFR9" s="878"/>
      <c r="IFS9" s="878"/>
      <c r="IFT9" s="878"/>
      <c r="IFU9" s="880"/>
      <c r="IFV9" s="878"/>
      <c r="IFW9" s="878"/>
      <c r="IFX9" s="878"/>
      <c r="IFY9" s="880"/>
      <c r="IFZ9" s="878"/>
      <c r="IGA9" s="878"/>
      <c r="IGB9" s="878"/>
      <c r="IGC9" s="880"/>
      <c r="IGD9" s="878"/>
      <c r="IGE9" s="878"/>
      <c r="IGF9" s="878"/>
      <c r="IGG9" s="880"/>
      <c r="IGH9" s="878"/>
      <c r="IGI9" s="878"/>
      <c r="IGJ9" s="878"/>
      <c r="IGK9" s="880"/>
      <c r="IGL9" s="878"/>
      <c r="IGM9" s="878"/>
      <c r="IGN9" s="878"/>
      <c r="IGO9" s="880"/>
      <c r="IGP9" s="878"/>
      <c r="IGQ9" s="878"/>
      <c r="IGR9" s="878"/>
      <c r="IGS9" s="880"/>
      <c r="IGT9" s="878"/>
      <c r="IGU9" s="878"/>
      <c r="IGV9" s="878"/>
      <c r="IGW9" s="880"/>
      <c r="IGX9" s="878"/>
      <c r="IGY9" s="878"/>
      <c r="IGZ9" s="878"/>
      <c r="IHA9" s="880"/>
      <c r="IHB9" s="878"/>
      <c r="IHC9" s="878"/>
      <c r="IHD9" s="878"/>
      <c r="IHE9" s="880"/>
      <c r="IHF9" s="878"/>
      <c r="IHG9" s="878"/>
      <c r="IHH9" s="878"/>
      <c r="IHI9" s="880"/>
      <c r="IHJ9" s="878"/>
      <c r="IHK9" s="878"/>
      <c r="IHL9" s="878"/>
      <c r="IHM9" s="880"/>
      <c r="IHN9" s="878"/>
      <c r="IHO9" s="878"/>
      <c r="IHP9" s="878"/>
      <c r="IHQ9" s="880"/>
      <c r="IHR9" s="878"/>
      <c r="IHS9" s="878"/>
      <c r="IHT9" s="878"/>
      <c r="IHU9" s="880"/>
      <c r="IHV9" s="878"/>
      <c r="IHW9" s="878"/>
      <c r="IHX9" s="878"/>
      <c r="IHY9" s="880"/>
      <c r="IHZ9" s="878"/>
      <c r="IIA9" s="878"/>
      <c r="IIB9" s="878"/>
      <c r="IIC9" s="880"/>
      <c r="IID9" s="878"/>
      <c r="IIE9" s="878"/>
      <c r="IIF9" s="878"/>
      <c r="IIG9" s="880"/>
      <c r="IIH9" s="878"/>
      <c r="III9" s="878"/>
      <c r="IIJ9" s="878"/>
      <c r="IIK9" s="880"/>
      <c r="IIL9" s="878"/>
      <c r="IIM9" s="878"/>
      <c r="IIN9" s="878"/>
      <c r="IIO9" s="880"/>
      <c r="IIP9" s="878"/>
      <c r="IIQ9" s="878"/>
      <c r="IIR9" s="878"/>
      <c r="IIS9" s="880"/>
      <c r="IIT9" s="878"/>
      <c r="IIU9" s="878"/>
      <c r="IIV9" s="878"/>
      <c r="IIW9" s="880"/>
      <c r="IIX9" s="878"/>
      <c r="IIY9" s="878"/>
      <c r="IIZ9" s="878"/>
      <c r="IJA9" s="880"/>
      <c r="IJB9" s="878"/>
      <c r="IJC9" s="878"/>
      <c r="IJD9" s="878"/>
      <c r="IJE9" s="880"/>
      <c r="IJF9" s="878"/>
      <c r="IJG9" s="878"/>
      <c r="IJH9" s="878"/>
      <c r="IJI9" s="880"/>
      <c r="IJJ9" s="878"/>
      <c r="IJK9" s="878"/>
      <c r="IJL9" s="878"/>
      <c r="IJM9" s="880"/>
      <c r="IJN9" s="878"/>
      <c r="IJO9" s="878"/>
      <c r="IJP9" s="878"/>
      <c r="IJQ9" s="880"/>
      <c r="IJR9" s="878"/>
      <c r="IJS9" s="878"/>
      <c r="IJT9" s="878"/>
      <c r="IJU9" s="880"/>
      <c r="IJV9" s="878"/>
      <c r="IJW9" s="878"/>
      <c r="IJX9" s="878"/>
      <c r="IJY9" s="880"/>
      <c r="IJZ9" s="878"/>
      <c r="IKA9" s="878"/>
      <c r="IKB9" s="878"/>
      <c r="IKC9" s="880"/>
      <c r="IKD9" s="878"/>
      <c r="IKE9" s="878"/>
      <c r="IKF9" s="878"/>
      <c r="IKG9" s="880"/>
      <c r="IKH9" s="878"/>
      <c r="IKI9" s="878"/>
      <c r="IKJ9" s="878"/>
      <c r="IKK9" s="880"/>
      <c r="IKL9" s="878"/>
      <c r="IKM9" s="878"/>
      <c r="IKN9" s="878"/>
      <c r="IKO9" s="880"/>
      <c r="IKP9" s="878"/>
      <c r="IKQ9" s="878"/>
      <c r="IKR9" s="878"/>
      <c r="IKS9" s="880"/>
      <c r="IKT9" s="878"/>
      <c r="IKU9" s="878"/>
      <c r="IKV9" s="878"/>
      <c r="IKW9" s="880"/>
      <c r="IKX9" s="878"/>
      <c r="IKY9" s="878"/>
      <c r="IKZ9" s="878"/>
      <c r="ILA9" s="880"/>
      <c r="ILB9" s="878"/>
      <c r="ILC9" s="878"/>
      <c r="ILD9" s="878"/>
      <c r="ILE9" s="880"/>
      <c r="ILF9" s="878"/>
      <c r="ILG9" s="878"/>
      <c r="ILH9" s="878"/>
      <c r="ILI9" s="880"/>
      <c r="ILJ9" s="878"/>
      <c r="ILK9" s="878"/>
      <c r="ILL9" s="878"/>
      <c r="ILM9" s="880"/>
      <c r="ILN9" s="878"/>
      <c r="ILO9" s="878"/>
      <c r="ILP9" s="878"/>
      <c r="ILQ9" s="880"/>
      <c r="ILR9" s="878"/>
      <c r="ILS9" s="878"/>
      <c r="ILT9" s="878"/>
      <c r="ILU9" s="880"/>
      <c r="ILV9" s="878"/>
      <c r="ILW9" s="878"/>
      <c r="ILX9" s="878"/>
      <c r="ILY9" s="880"/>
      <c r="ILZ9" s="878"/>
      <c r="IMA9" s="878"/>
      <c r="IMB9" s="878"/>
      <c r="IMC9" s="880"/>
      <c r="IMD9" s="878"/>
      <c r="IME9" s="878"/>
      <c r="IMF9" s="878"/>
      <c r="IMG9" s="880"/>
      <c r="IMH9" s="878"/>
      <c r="IMI9" s="878"/>
      <c r="IMJ9" s="878"/>
      <c r="IMK9" s="880"/>
      <c r="IML9" s="878"/>
      <c r="IMM9" s="878"/>
      <c r="IMN9" s="878"/>
      <c r="IMO9" s="880"/>
      <c r="IMP9" s="878"/>
      <c r="IMQ9" s="878"/>
      <c r="IMR9" s="878"/>
      <c r="IMS9" s="880"/>
      <c r="IMT9" s="878"/>
      <c r="IMU9" s="878"/>
      <c r="IMV9" s="878"/>
      <c r="IMW9" s="880"/>
      <c r="IMX9" s="878"/>
      <c r="IMY9" s="878"/>
      <c r="IMZ9" s="878"/>
      <c r="INA9" s="880"/>
      <c r="INB9" s="878"/>
      <c r="INC9" s="878"/>
      <c r="IND9" s="878"/>
      <c r="INE9" s="880"/>
      <c r="INF9" s="878"/>
      <c r="ING9" s="878"/>
      <c r="INH9" s="878"/>
      <c r="INI9" s="880"/>
      <c r="INJ9" s="878"/>
      <c r="INK9" s="878"/>
      <c r="INL9" s="878"/>
      <c r="INM9" s="880"/>
      <c r="INN9" s="878"/>
      <c r="INO9" s="878"/>
      <c r="INP9" s="878"/>
      <c r="INQ9" s="880"/>
      <c r="INR9" s="878"/>
      <c r="INS9" s="878"/>
      <c r="INT9" s="878"/>
      <c r="INU9" s="880"/>
      <c r="INV9" s="878"/>
      <c r="INW9" s="878"/>
      <c r="INX9" s="878"/>
      <c r="INY9" s="880"/>
      <c r="INZ9" s="878"/>
      <c r="IOA9" s="878"/>
      <c r="IOB9" s="878"/>
      <c r="IOC9" s="880"/>
      <c r="IOD9" s="878"/>
      <c r="IOE9" s="878"/>
      <c r="IOF9" s="878"/>
      <c r="IOG9" s="880"/>
      <c r="IOH9" s="878"/>
      <c r="IOI9" s="878"/>
      <c r="IOJ9" s="878"/>
      <c r="IOK9" s="880"/>
      <c r="IOL9" s="878"/>
      <c r="IOM9" s="878"/>
      <c r="ION9" s="878"/>
      <c r="IOO9" s="880"/>
      <c r="IOP9" s="878"/>
      <c r="IOQ9" s="878"/>
      <c r="IOR9" s="878"/>
      <c r="IOS9" s="880"/>
      <c r="IOT9" s="878"/>
      <c r="IOU9" s="878"/>
      <c r="IOV9" s="878"/>
      <c r="IOW9" s="880"/>
      <c r="IOX9" s="878"/>
      <c r="IOY9" s="878"/>
      <c r="IOZ9" s="878"/>
      <c r="IPA9" s="880"/>
      <c r="IPB9" s="878"/>
      <c r="IPC9" s="878"/>
      <c r="IPD9" s="878"/>
      <c r="IPE9" s="880"/>
      <c r="IPF9" s="878"/>
      <c r="IPG9" s="878"/>
      <c r="IPH9" s="878"/>
      <c r="IPI9" s="880"/>
      <c r="IPJ9" s="878"/>
      <c r="IPK9" s="878"/>
      <c r="IPL9" s="878"/>
      <c r="IPM9" s="880"/>
      <c r="IPN9" s="878"/>
      <c r="IPO9" s="878"/>
      <c r="IPP9" s="878"/>
      <c r="IPQ9" s="880"/>
      <c r="IPR9" s="878"/>
      <c r="IPS9" s="878"/>
      <c r="IPT9" s="878"/>
      <c r="IPU9" s="880"/>
      <c r="IPV9" s="878"/>
      <c r="IPW9" s="878"/>
      <c r="IPX9" s="878"/>
      <c r="IPY9" s="880"/>
      <c r="IPZ9" s="878"/>
      <c r="IQA9" s="878"/>
      <c r="IQB9" s="878"/>
      <c r="IQC9" s="880"/>
      <c r="IQD9" s="878"/>
      <c r="IQE9" s="878"/>
      <c r="IQF9" s="878"/>
      <c r="IQG9" s="880"/>
      <c r="IQH9" s="878"/>
      <c r="IQI9" s="878"/>
      <c r="IQJ9" s="878"/>
      <c r="IQK9" s="880"/>
      <c r="IQL9" s="878"/>
      <c r="IQM9" s="878"/>
      <c r="IQN9" s="878"/>
      <c r="IQO9" s="880"/>
      <c r="IQP9" s="878"/>
      <c r="IQQ9" s="878"/>
      <c r="IQR9" s="878"/>
      <c r="IQS9" s="880"/>
      <c r="IQT9" s="878"/>
      <c r="IQU9" s="878"/>
      <c r="IQV9" s="878"/>
      <c r="IQW9" s="880"/>
      <c r="IQX9" s="878"/>
      <c r="IQY9" s="878"/>
      <c r="IQZ9" s="878"/>
      <c r="IRA9" s="880"/>
      <c r="IRB9" s="878"/>
      <c r="IRC9" s="878"/>
      <c r="IRD9" s="878"/>
      <c r="IRE9" s="880"/>
      <c r="IRF9" s="878"/>
      <c r="IRG9" s="878"/>
      <c r="IRH9" s="878"/>
      <c r="IRI9" s="880"/>
      <c r="IRJ9" s="878"/>
      <c r="IRK9" s="878"/>
      <c r="IRL9" s="878"/>
      <c r="IRM9" s="880"/>
      <c r="IRN9" s="878"/>
      <c r="IRO9" s="878"/>
      <c r="IRP9" s="878"/>
      <c r="IRQ9" s="880"/>
      <c r="IRR9" s="878"/>
      <c r="IRS9" s="878"/>
      <c r="IRT9" s="878"/>
      <c r="IRU9" s="880"/>
      <c r="IRV9" s="878"/>
      <c r="IRW9" s="878"/>
      <c r="IRX9" s="878"/>
      <c r="IRY9" s="880"/>
      <c r="IRZ9" s="878"/>
      <c r="ISA9" s="878"/>
      <c r="ISB9" s="878"/>
      <c r="ISC9" s="880"/>
      <c r="ISD9" s="878"/>
      <c r="ISE9" s="878"/>
      <c r="ISF9" s="878"/>
      <c r="ISG9" s="880"/>
      <c r="ISH9" s="878"/>
      <c r="ISI9" s="878"/>
      <c r="ISJ9" s="878"/>
      <c r="ISK9" s="880"/>
      <c r="ISL9" s="878"/>
      <c r="ISM9" s="878"/>
      <c r="ISN9" s="878"/>
      <c r="ISO9" s="880"/>
      <c r="ISP9" s="878"/>
      <c r="ISQ9" s="878"/>
      <c r="ISR9" s="878"/>
      <c r="ISS9" s="880"/>
      <c r="IST9" s="878"/>
      <c r="ISU9" s="878"/>
      <c r="ISV9" s="878"/>
      <c r="ISW9" s="880"/>
      <c r="ISX9" s="878"/>
      <c r="ISY9" s="878"/>
      <c r="ISZ9" s="878"/>
      <c r="ITA9" s="880"/>
      <c r="ITB9" s="878"/>
      <c r="ITC9" s="878"/>
      <c r="ITD9" s="878"/>
      <c r="ITE9" s="880"/>
      <c r="ITF9" s="878"/>
      <c r="ITG9" s="878"/>
      <c r="ITH9" s="878"/>
      <c r="ITI9" s="880"/>
      <c r="ITJ9" s="878"/>
      <c r="ITK9" s="878"/>
      <c r="ITL9" s="878"/>
      <c r="ITM9" s="880"/>
      <c r="ITN9" s="878"/>
      <c r="ITO9" s="878"/>
      <c r="ITP9" s="878"/>
      <c r="ITQ9" s="880"/>
      <c r="ITR9" s="878"/>
      <c r="ITS9" s="878"/>
      <c r="ITT9" s="878"/>
      <c r="ITU9" s="880"/>
      <c r="ITV9" s="878"/>
      <c r="ITW9" s="878"/>
      <c r="ITX9" s="878"/>
      <c r="ITY9" s="880"/>
      <c r="ITZ9" s="878"/>
      <c r="IUA9" s="878"/>
      <c r="IUB9" s="878"/>
      <c r="IUC9" s="880"/>
      <c r="IUD9" s="878"/>
      <c r="IUE9" s="878"/>
      <c r="IUF9" s="878"/>
      <c r="IUG9" s="880"/>
      <c r="IUH9" s="878"/>
      <c r="IUI9" s="878"/>
      <c r="IUJ9" s="878"/>
      <c r="IUK9" s="880"/>
      <c r="IUL9" s="878"/>
      <c r="IUM9" s="878"/>
      <c r="IUN9" s="878"/>
      <c r="IUO9" s="880"/>
      <c r="IUP9" s="878"/>
      <c r="IUQ9" s="878"/>
      <c r="IUR9" s="878"/>
      <c r="IUS9" s="880"/>
      <c r="IUT9" s="878"/>
      <c r="IUU9" s="878"/>
      <c r="IUV9" s="878"/>
      <c r="IUW9" s="880"/>
      <c r="IUX9" s="878"/>
      <c r="IUY9" s="878"/>
      <c r="IUZ9" s="878"/>
      <c r="IVA9" s="880"/>
      <c r="IVB9" s="878"/>
      <c r="IVC9" s="878"/>
      <c r="IVD9" s="878"/>
      <c r="IVE9" s="880"/>
      <c r="IVF9" s="878"/>
      <c r="IVG9" s="878"/>
      <c r="IVH9" s="878"/>
      <c r="IVI9" s="880"/>
      <c r="IVJ9" s="878"/>
      <c r="IVK9" s="878"/>
      <c r="IVL9" s="878"/>
      <c r="IVM9" s="880"/>
      <c r="IVN9" s="878"/>
      <c r="IVO9" s="878"/>
      <c r="IVP9" s="878"/>
      <c r="IVQ9" s="880"/>
      <c r="IVR9" s="878"/>
      <c r="IVS9" s="878"/>
      <c r="IVT9" s="878"/>
      <c r="IVU9" s="880"/>
      <c r="IVV9" s="878"/>
      <c r="IVW9" s="878"/>
      <c r="IVX9" s="878"/>
      <c r="IVY9" s="880"/>
      <c r="IVZ9" s="878"/>
      <c r="IWA9" s="878"/>
      <c r="IWB9" s="878"/>
      <c r="IWC9" s="880"/>
      <c r="IWD9" s="878"/>
      <c r="IWE9" s="878"/>
      <c r="IWF9" s="878"/>
      <c r="IWG9" s="880"/>
      <c r="IWH9" s="878"/>
      <c r="IWI9" s="878"/>
      <c r="IWJ9" s="878"/>
      <c r="IWK9" s="880"/>
      <c r="IWL9" s="878"/>
      <c r="IWM9" s="878"/>
      <c r="IWN9" s="878"/>
      <c r="IWO9" s="880"/>
      <c r="IWP9" s="878"/>
      <c r="IWQ9" s="878"/>
      <c r="IWR9" s="878"/>
      <c r="IWS9" s="880"/>
      <c r="IWT9" s="878"/>
      <c r="IWU9" s="878"/>
      <c r="IWV9" s="878"/>
      <c r="IWW9" s="880"/>
      <c r="IWX9" s="878"/>
      <c r="IWY9" s="878"/>
      <c r="IWZ9" s="878"/>
      <c r="IXA9" s="880"/>
      <c r="IXB9" s="878"/>
      <c r="IXC9" s="878"/>
      <c r="IXD9" s="878"/>
      <c r="IXE9" s="880"/>
      <c r="IXF9" s="878"/>
      <c r="IXG9" s="878"/>
      <c r="IXH9" s="878"/>
      <c r="IXI9" s="880"/>
      <c r="IXJ9" s="878"/>
      <c r="IXK9" s="878"/>
      <c r="IXL9" s="878"/>
      <c r="IXM9" s="880"/>
      <c r="IXN9" s="878"/>
      <c r="IXO9" s="878"/>
      <c r="IXP9" s="878"/>
      <c r="IXQ9" s="880"/>
      <c r="IXR9" s="878"/>
      <c r="IXS9" s="878"/>
      <c r="IXT9" s="878"/>
      <c r="IXU9" s="880"/>
      <c r="IXV9" s="878"/>
      <c r="IXW9" s="878"/>
      <c r="IXX9" s="878"/>
      <c r="IXY9" s="880"/>
      <c r="IXZ9" s="878"/>
      <c r="IYA9" s="878"/>
      <c r="IYB9" s="878"/>
      <c r="IYC9" s="880"/>
      <c r="IYD9" s="878"/>
      <c r="IYE9" s="878"/>
      <c r="IYF9" s="878"/>
      <c r="IYG9" s="880"/>
      <c r="IYH9" s="878"/>
      <c r="IYI9" s="878"/>
      <c r="IYJ9" s="878"/>
      <c r="IYK9" s="880"/>
      <c r="IYL9" s="878"/>
      <c r="IYM9" s="878"/>
      <c r="IYN9" s="878"/>
      <c r="IYO9" s="880"/>
      <c r="IYP9" s="878"/>
      <c r="IYQ9" s="878"/>
      <c r="IYR9" s="878"/>
      <c r="IYS9" s="880"/>
      <c r="IYT9" s="878"/>
      <c r="IYU9" s="878"/>
      <c r="IYV9" s="878"/>
      <c r="IYW9" s="880"/>
      <c r="IYX9" s="878"/>
      <c r="IYY9" s="878"/>
      <c r="IYZ9" s="878"/>
      <c r="IZA9" s="880"/>
      <c r="IZB9" s="878"/>
      <c r="IZC9" s="878"/>
      <c r="IZD9" s="878"/>
      <c r="IZE9" s="880"/>
      <c r="IZF9" s="878"/>
      <c r="IZG9" s="878"/>
      <c r="IZH9" s="878"/>
      <c r="IZI9" s="880"/>
      <c r="IZJ9" s="878"/>
      <c r="IZK9" s="878"/>
      <c r="IZL9" s="878"/>
      <c r="IZM9" s="880"/>
      <c r="IZN9" s="878"/>
      <c r="IZO9" s="878"/>
      <c r="IZP9" s="878"/>
      <c r="IZQ9" s="880"/>
      <c r="IZR9" s="878"/>
      <c r="IZS9" s="878"/>
      <c r="IZT9" s="878"/>
      <c r="IZU9" s="880"/>
      <c r="IZV9" s="878"/>
      <c r="IZW9" s="878"/>
      <c r="IZX9" s="878"/>
      <c r="IZY9" s="880"/>
      <c r="IZZ9" s="878"/>
      <c r="JAA9" s="878"/>
      <c r="JAB9" s="878"/>
      <c r="JAC9" s="880"/>
      <c r="JAD9" s="878"/>
      <c r="JAE9" s="878"/>
      <c r="JAF9" s="878"/>
      <c r="JAG9" s="880"/>
      <c r="JAH9" s="878"/>
      <c r="JAI9" s="878"/>
      <c r="JAJ9" s="878"/>
      <c r="JAK9" s="880"/>
      <c r="JAL9" s="878"/>
      <c r="JAM9" s="878"/>
      <c r="JAN9" s="878"/>
      <c r="JAO9" s="880"/>
      <c r="JAP9" s="878"/>
      <c r="JAQ9" s="878"/>
      <c r="JAR9" s="878"/>
      <c r="JAS9" s="880"/>
      <c r="JAT9" s="878"/>
      <c r="JAU9" s="878"/>
      <c r="JAV9" s="878"/>
      <c r="JAW9" s="880"/>
      <c r="JAX9" s="878"/>
      <c r="JAY9" s="878"/>
      <c r="JAZ9" s="878"/>
      <c r="JBA9" s="880"/>
      <c r="JBB9" s="878"/>
      <c r="JBC9" s="878"/>
      <c r="JBD9" s="878"/>
      <c r="JBE9" s="880"/>
      <c r="JBF9" s="878"/>
      <c r="JBG9" s="878"/>
      <c r="JBH9" s="878"/>
      <c r="JBI9" s="880"/>
      <c r="JBJ9" s="878"/>
      <c r="JBK9" s="878"/>
      <c r="JBL9" s="878"/>
      <c r="JBM9" s="880"/>
      <c r="JBN9" s="878"/>
      <c r="JBO9" s="878"/>
      <c r="JBP9" s="878"/>
      <c r="JBQ9" s="880"/>
      <c r="JBR9" s="878"/>
      <c r="JBS9" s="878"/>
      <c r="JBT9" s="878"/>
      <c r="JBU9" s="880"/>
      <c r="JBV9" s="878"/>
      <c r="JBW9" s="878"/>
      <c r="JBX9" s="878"/>
      <c r="JBY9" s="880"/>
      <c r="JBZ9" s="878"/>
      <c r="JCA9" s="878"/>
      <c r="JCB9" s="878"/>
      <c r="JCC9" s="880"/>
      <c r="JCD9" s="878"/>
      <c r="JCE9" s="878"/>
      <c r="JCF9" s="878"/>
      <c r="JCG9" s="880"/>
      <c r="JCH9" s="878"/>
      <c r="JCI9" s="878"/>
      <c r="JCJ9" s="878"/>
      <c r="JCK9" s="880"/>
      <c r="JCL9" s="878"/>
      <c r="JCM9" s="878"/>
      <c r="JCN9" s="878"/>
      <c r="JCO9" s="880"/>
      <c r="JCP9" s="878"/>
      <c r="JCQ9" s="878"/>
      <c r="JCR9" s="878"/>
      <c r="JCS9" s="880"/>
      <c r="JCT9" s="878"/>
      <c r="JCU9" s="878"/>
      <c r="JCV9" s="878"/>
      <c r="JCW9" s="880"/>
      <c r="JCX9" s="878"/>
      <c r="JCY9" s="878"/>
      <c r="JCZ9" s="878"/>
      <c r="JDA9" s="880"/>
      <c r="JDB9" s="878"/>
      <c r="JDC9" s="878"/>
      <c r="JDD9" s="878"/>
      <c r="JDE9" s="880"/>
      <c r="JDF9" s="878"/>
      <c r="JDG9" s="878"/>
      <c r="JDH9" s="878"/>
      <c r="JDI9" s="880"/>
      <c r="JDJ9" s="878"/>
      <c r="JDK9" s="878"/>
      <c r="JDL9" s="878"/>
      <c r="JDM9" s="880"/>
      <c r="JDN9" s="878"/>
      <c r="JDO9" s="878"/>
      <c r="JDP9" s="878"/>
      <c r="JDQ9" s="880"/>
      <c r="JDR9" s="878"/>
      <c r="JDS9" s="878"/>
      <c r="JDT9" s="878"/>
      <c r="JDU9" s="880"/>
      <c r="JDV9" s="878"/>
      <c r="JDW9" s="878"/>
      <c r="JDX9" s="878"/>
      <c r="JDY9" s="880"/>
      <c r="JDZ9" s="878"/>
      <c r="JEA9" s="878"/>
      <c r="JEB9" s="878"/>
      <c r="JEC9" s="880"/>
      <c r="JED9" s="878"/>
      <c r="JEE9" s="878"/>
      <c r="JEF9" s="878"/>
      <c r="JEG9" s="880"/>
      <c r="JEH9" s="878"/>
      <c r="JEI9" s="878"/>
      <c r="JEJ9" s="878"/>
      <c r="JEK9" s="880"/>
      <c r="JEL9" s="878"/>
      <c r="JEM9" s="878"/>
      <c r="JEN9" s="878"/>
      <c r="JEO9" s="880"/>
      <c r="JEP9" s="878"/>
      <c r="JEQ9" s="878"/>
      <c r="JER9" s="878"/>
      <c r="JES9" s="880"/>
      <c r="JET9" s="878"/>
      <c r="JEU9" s="878"/>
      <c r="JEV9" s="878"/>
      <c r="JEW9" s="880"/>
      <c r="JEX9" s="878"/>
      <c r="JEY9" s="878"/>
      <c r="JEZ9" s="878"/>
      <c r="JFA9" s="880"/>
      <c r="JFB9" s="878"/>
      <c r="JFC9" s="878"/>
      <c r="JFD9" s="878"/>
      <c r="JFE9" s="880"/>
      <c r="JFF9" s="878"/>
      <c r="JFG9" s="878"/>
      <c r="JFH9" s="878"/>
      <c r="JFI9" s="880"/>
      <c r="JFJ9" s="878"/>
      <c r="JFK9" s="878"/>
      <c r="JFL9" s="878"/>
      <c r="JFM9" s="880"/>
      <c r="JFN9" s="878"/>
      <c r="JFO9" s="878"/>
      <c r="JFP9" s="878"/>
      <c r="JFQ9" s="880"/>
      <c r="JFR9" s="878"/>
      <c r="JFS9" s="878"/>
      <c r="JFT9" s="878"/>
      <c r="JFU9" s="880"/>
      <c r="JFV9" s="878"/>
      <c r="JFW9" s="878"/>
      <c r="JFX9" s="878"/>
      <c r="JFY9" s="880"/>
      <c r="JFZ9" s="878"/>
      <c r="JGA9" s="878"/>
      <c r="JGB9" s="878"/>
      <c r="JGC9" s="880"/>
      <c r="JGD9" s="878"/>
      <c r="JGE9" s="878"/>
      <c r="JGF9" s="878"/>
      <c r="JGG9" s="880"/>
      <c r="JGH9" s="878"/>
      <c r="JGI9" s="878"/>
      <c r="JGJ9" s="878"/>
      <c r="JGK9" s="880"/>
      <c r="JGL9" s="878"/>
      <c r="JGM9" s="878"/>
      <c r="JGN9" s="878"/>
      <c r="JGO9" s="880"/>
      <c r="JGP9" s="878"/>
      <c r="JGQ9" s="878"/>
      <c r="JGR9" s="878"/>
      <c r="JGS9" s="880"/>
      <c r="JGT9" s="878"/>
      <c r="JGU9" s="878"/>
      <c r="JGV9" s="878"/>
      <c r="JGW9" s="880"/>
      <c r="JGX9" s="878"/>
      <c r="JGY9" s="878"/>
      <c r="JGZ9" s="878"/>
      <c r="JHA9" s="880"/>
      <c r="JHB9" s="878"/>
      <c r="JHC9" s="878"/>
      <c r="JHD9" s="878"/>
      <c r="JHE9" s="880"/>
      <c r="JHF9" s="878"/>
      <c r="JHG9" s="878"/>
      <c r="JHH9" s="878"/>
      <c r="JHI9" s="880"/>
      <c r="JHJ9" s="878"/>
      <c r="JHK9" s="878"/>
      <c r="JHL9" s="878"/>
      <c r="JHM9" s="880"/>
      <c r="JHN9" s="878"/>
      <c r="JHO9" s="878"/>
      <c r="JHP9" s="878"/>
      <c r="JHQ9" s="880"/>
      <c r="JHR9" s="878"/>
      <c r="JHS9" s="878"/>
      <c r="JHT9" s="878"/>
      <c r="JHU9" s="880"/>
      <c r="JHV9" s="878"/>
      <c r="JHW9" s="878"/>
      <c r="JHX9" s="878"/>
      <c r="JHY9" s="880"/>
      <c r="JHZ9" s="878"/>
      <c r="JIA9" s="878"/>
      <c r="JIB9" s="878"/>
      <c r="JIC9" s="880"/>
      <c r="JID9" s="878"/>
      <c r="JIE9" s="878"/>
      <c r="JIF9" s="878"/>
      <c r="JIG9" s="880"/>
      <c r="JIH9" s="878"/>
      <c r="JII9" s="878"/>
      <c r="JIJ9" s="878"/>
      <c r="JIK9" s="880"/>
      <c r="JIL9" s="878"/>
      <c r="JIM9" s="878"/>
      <c r="JIN9" s="878"/>
      <c r="JIO9" s="880"/>
      <c r="JIP9" s="878"/>
      <c r="JIQ9" s="878"/>
      <c r="JIR9" s="878"/>
      <c r="JIS9" s="880"/>
      <c r="JIT9" s="878"/>
      <c r="JIU9" s="878"/>
      <c r="JIV9" s="878"/>
      <c r="JIW9" s="880"/>
      <c r="JIX9" s="878"/>
      <c r="JIY9" s="878"/>
      <c r="JIZ9" s="878"/>
      <c r="JJA9" s="880"/>
      <c r="JJB9" s="878"/>
      <c r="JJC9" s="878"/>
      <c r="JJD9" s="878"/>
      <c r="JJE9" s="880"/>
      <c r="JJF9" s="878"/>
      <c r="JJG9" s="878"/>
      <c r="JJH9" s="878"/>
      <c r="JJI9" s="880"/>
      <c r="JJJ9" s="878"/>
      <c r="JJK9" s="878"/>
      <c r="JJL9" s="878"/>
      <c r="JJM9" s="880"/>
      <c r="JJN9" s="878"/>
      <c r="JJO9" s="878"/>
      <c r="JJP9" s="878"/>
      <c r="JJQ9" s="880"/>
      <c r="JJR9" s="878"/>
      <c r="JJS9" s="878"/>
      <c r="JJT9" s="878"/>
      <c r="JJU9" s="880"/>
      <c r="JJV9" s="878"/>
      <c r="JJW9" s="878"/>
      <c r="JJX9" s="878"/>
      <c r="JJY9" s="880"/>
      <c r="JJZ9" s="878"/>
      <c r="JKA9" s="878"/>
      <c r="JKB9" s="878"/>
      <c r="JKC9" s="880"/>
      <c r="JKD9" s="878"/>
      <c r="JKE9" s="878"/>
      <c r="JKF9" s="878"/>
      <c r="JKG9" s="880"/>
      <c r="JKH9" s="878"/>
      <c r="JKI9" s="878"/>
      <c r="JKJ9" s="878"/>
      <c r="JKK9" s="880"/>
      <c r="JKL9" s="878"/>
      <c r="JKM9" s="878"/>
      <c r="JKN9" s="878"/>
      <c r="JKO9" s="880"/>
      <c r="JKP9" s="878"/>
      <c r="JKQ9" s="878"/>
      <c r="JKR9" s="878"/>
      <c r="JKS9" s="880"/>
      <c r="JKT9" s="878"/>
      <c r="JKU9" s="878"/>
      <c r="JKV9" s="878"/>
      <c r="JKW9" s="880"/>
      <c r="JKX9" s="878"/>
      <c r="JKY9" s="878"/>
      <c r="JKZ9" s="878"/>
      <c r="JLA9" s="880"/>
      <c r="JLB9" s="878"/>
      <c r="JLC9" s="878"/>
      <c r="JLD9" s="878"/>
      <c r="JLE9" s="880"/>
      <c r="JLF9" s="878"/>
      <c r="JLG9" s="878"/>
      <c r="JLH9" s="878"/>
      <c r="JLI9" s="880"/>
      <c r="JLJ9" s="878"/>
      <c r="JLK9" s="878"/>
      <c r="JLL9" s="878"/>
      <c r="JLM9" s="880"/>
      <c r="JLN9" s="878"/>
      <c r="JLO9" s="878"/>
      <c r="JLP9" s="878"/>
      <c r="JLQ9" s="880"/>
      <c r="JLR9" s="878"/>
      <c r="JLS9" s="878"/>
      <c r="JLT9" s="878"/>
      <c r="JLU9" s="880"/>
      <c r="JLV9" s="878"/>
      <c r="JLW9" s="878"/>
      <c r="JLX9" s="878"/>
      <c r="JLY9" s="880"/>
      <c r="JLZ9" s="878"/>
      <c r="JMA9" s="878"/>
      <c r="JMB9" s="878"/>
      <c r="JMC9" s="880"/>
      <c r="JMD9" s="878"/>
      <c r="JME9" s="878"/>
      <c r="JMF9" s="878"/>
      <c r="JMG9" s="880"/>
      <c r="JMH9" s="878"/>
      <c r="JMI9" s="878"/>
      <c r="JMJ9" s="878"/>
      <c r="JMK9" s="880"/>
      <c r="JML9" s="878"/>
      <c r="JMM9" s="878"/>
      <c r="JMN9" s="878"/>
      <c r="JMO9" s="880"/>
      <c r="JMP9" s="878"/>
      <c r="JMQ9" s="878"/>
      <c r="JMR9" s="878"/>
      <c r="JMS9" s="880"/>
      <c r="JMT9" s="878"/>
      <c r="JMU9" s="878"/>
      <c r="JMV9" s="878"/>
      <c r="JMW9" s="880"/>
      <c r="JMX9" s="878"/>
      <c r="JMY9" s="878"/>
      <c r="JMZ9" s="878"/>
      <c r="JNA9" s="880"/>
      <c r="JNB9" s="878"/>
      <c r="JNC9" s="878"/>
      <c r="JND9" s="878"/>
      <c r="JNE9" s="880"/>
      <c r="JNF9" s="878"/>
      <c r="JNG9" s="878"/>
      <c r="JNH9" s="878"/>
      <c r="JNI9" s="880"/>
      <c r="JNJ9" s="878"/>
      <c r="JNK9" s="878"/>
      <c r="JNL9" s="878"/>
      <c r="JNM9" s="880"/>
      <c r="JNN9" s="878"/>
      <c r="JNO9" s="878"/>
      <c r="JNP9" s="878"/>
      <c r="JNQ9" s="880"/>
      <c r="JNR9" s="878"/>
      <c r="JNS9" s="878"/>
      <c r="JNT9" s="878"/>
      <c r="JNU9" s="880"/>
      <c r="JNV9" s="878"/>
      <c r="JNW9" s="878"/>
      <c r="JNX9" s="878"/>
      <c r="JNY9" s="880"/>
      <c r="JNZ9" s="878"/>
      <c r="JOA9" s="878"/>
      <c r="JOB9" s="878"/>
      <c r="JOC9" s="880"/>
      <c r="JOD9" s="878"/>
      <c r="JOE9" s="878"/>
      <c r="JOF9" s="878"/>
      <c r="JOG9" s="880"/>
      <c r="JOH9" s="878"/>
      <c r="JOI9" s="878"/>
      <c r="JOJ9" s="878"/>
      <c r="JOK9" s="880"/>
      <c r="JOL9" s="878"/>
      <c r="JOM9" s="878"/>
      <c r="JON9" s="878"/>
      <c r="JOO9" s="880"/>
      <c r="JOP9" s="878"/>
      <c r="JOQ9" s="878"/>
      <c r="JOR9" s="878"/>
      <c r="JOS9" s="880"/>
      <c r="JOT9" s="878"/>
      <c r="JOU9" s="878"/>
      <c r="JOV9" s="878"/>
      <c r="JOW9" s="880"/>
      <c r="JOX9" s="878"/>
      <c r="JOY9" s="878"/>
      <c r="JOZ9" s="878"/>
      <c r="JPA9" s="880"/>
      <c r="JPB9" s="878"/>
      <c r="JPC9" s="878"/>
      <c r="JPD9" s="878"/>
      <c r="JPE9" s="880"/>
      <c r="JPF9" s="878"/>
      <c r="JPG9" s="878"/>
      <c r="JPH9" s="878"/>
      <c r="JPI9" s="880"/>
      <c r="JPJ9" s="878"/>
      <c r="JPK9" s="878"/>
      <c r="JPL9" s="878"/>
      <c r="JPM9" s="880"/>
      <c r="JPN9" s="878"/>
      <c r="JPO9" s="878"/>
      <c r="JPP9" s="878"/>
      <c r="JPQ9" s="880"/>
      <c r="JPR9" s="878"/>
      <c r="JPS9" s="878"/>
      <c r="JPT9" s="878"/>
      <c r="JPU9" s="880"/>
      <c r="JPV9" s="878"/>
      <c r="JPW9" s="878"/>
      <c r="JPX9" s="878"/>
      <c r="JPY9" s="880"/>
      <c r="JPZ9" s="878"/>
      <c r="JQA9" s="878"/>
      <c r="JQB9" s="878"/>
      <c r="JQC9" s="880"/>
      <c r="JQD9" s="878"/>
      <c r="JQE9" s="878"/>
      <c r="JQF9" s="878"/>
      <c r="JQG9" s="880"/>
      <c r="JQH9" s="878"/>
      <c r="JQI9" s="878"/>
      <c r="JQJ9" s="878"/>
      <c r="JQK9" s="880"/>
      <c r="JQL9" s="878"/>
      <c r="JQM9" s="878"/>
      <c r="JQN9" s="878"/>
      <c r="JQO9" s="880"/>
      <c r="JQP9" s="878"/>
      <c r="JQQ9" s="878"/>
      <c r="JQR9" s="878"/>
      <c r="JQS9" s="880"/>
      <c r="JQT9" s="878"/>
      <c r="JQU9" s="878"/>
      <c r="JQV9" s="878"/>
      <c r="JQW9" s="880"/>
      <c r="JQX9" s="878"/>
      <c r="JQY9" s="878"/>
      <c r="JQZ9" s="878"/>
      <c r="JRA9" s="880"/>
      <c r="JRB9" s="878"/>
      <c r="JRC9" s="878"/>
      <c r="JRD9" s="878"/>
      <c r="JRE9" s="880"/>
      <c r="JRF9" s="878"/>
      <c r="JRG9" s="878"/>
      <c r="JRH9" s="878"/>
      <c r="JRI9" s="880"/>
      <c r="JRJ9" s="878"/>
      <c r="JRK9" s="878"/>
      <c r="JRL9" s="878"/>
      <c r="JRM9" s="880"/>
      <c r="JRN9" s="878"/>
      <c r="JRO9" s="878"/>
      <c r="JRP9" s="878"/>
      <c r="JRQ9" s="880"/>
      <c r="JRR9" s="878"/>
      <c r="JRS9" s="878"/>
      <c r="JRT9" s="878"/>
      <c r="JRU9" s="880"/>
      <c r="JRV9" s="878"/>
      <c r="JRW9" s="878"/>
      <c r="JRX9" s="878"/>
      <c r="JRY9" s="880"/>
      <c r="JRZ9" s="878"/>
      <c r="JSA9" s="878"/>
      <c r="JSB9" s="878"/>
      <c r="JSC9" s="880"/>
      <c r="JSD9" s="878"/>
      <c r="JSE9" s="878"/>
      <c r="JSF9" s="878"/>
      <c r="JSG9" s="880"/>
      <c r="JSH9" s="878"/>
      <c r="JSI9" s="878"/>
      <c r="JSJ9" s="878"/>
      <c r="JSK9" s="880"/>
      <c r="JSL9" s="878"/>
      <c r="JSM9" s="878"/>
      <c r="JSN9" s="878"/>
      <c r="JSO9" s="880"/>
      <c r="JSP9" s="878"/>
      <c r="JSQ9" s="878"/>
      <c r="JSR9" s="878"/>
      <c r="JSS9" s="880"/>
      <c r="JST9" s="878"/>
      <c r="JSU9" s="878"/>
      <c r="JSV9" s="878"/>
      <c r="JSW9" s="880"/>
      <c r="JSX9" s="878"/>
      <c r="JSY9" s="878"/>
      <c r="JSZ9" s="878"/>
      <c r="JTA9" s="880"/>
      <c r="JTB9" s="878"/>
      <c r="JTC9" s="878"/>
      <c r="JTD9" s="878"/>
      <c r="JTE9" s="880"/>
      <c r="JTF9" s="878"/>
      <c r="JTG9" s="878"/>
      <c r="JTH9" s="878"/>
      <c r="JTI9" s="880"/>
      <c r="JTJ9" s="878"/>
      <c r="JTK9" s="878"/>
      <c r="JTL9" s="878"/>
      <c r="JTM9" s="880"/>
      <c r="JTN9" s="878"/>
      <c r="JTO9" s="878"/>
      <c r="JTP9" s="878"/>
      <c r="JTQ9" s="880"/>
      <c r="JTR9" s="878"/>
      <c r="JTS9" s="878"/>
      <c r="JTT9" s="878"/>
      <c r="JTU9" s="880"/>
      <c r="JTV9" s="878"/>
      <c r="JTW9" s="878"/>
      <c r="JTX9" s="878"/>
      <c r="JTY9" s="880"/>
      <c r="JTZ9" s="878"/>
      <c r="JUA9" s="878"/>
      <c r="JUB9" s="878"/>
      <c r="JUC9" s="880"/>
      <c r="JUD9" s="878"/>
      <c r="JUE9" s="878"/>
      <c r="JUF9" s="878"/>
      <c r="JUG9" s="880"/>
      <c r="JUH9" s="878"/>
      <c r="JUI9" s="878"/>
      <c r="JUJ9" s="878"/>
      <c r="JUK9" s="880"/>
      <c r="JUL9" s="878"/>
      <c r="JUM9" s="878"/>
      <c r="JUN9" s="878"/>
      <c r="JUO9" s="880"/>
      <c r="JUP9" s="878"/>
      <c r="JUQ9" s="878"/>
      <c r="JUR9" s="878"/>
      <c r="JUS9" s="880"/>
      <c r="JUT9" s="878"/>
      <c r="JUU9" s="878"/>
      <c r="JUV9" s="878"/>
      <c r="JUW9" s="880"/>
      <c r="JUX9" s="878"/>
      <c r="JUY9" s="878"/>
      <c r="JUZ9" s="878"/>
      <c r="JVA9" s="880"/>
      <c r="JVB9" s="878"/>
      <c r="JVC9" s="878"/>
      <c r="JVD9" s="878"/>
      <c r="JVE9" s="880"/>
      <c r="JVF9" s="878"/>
      <c r="JVG9" s="878"/>
      <c r="JVH9" s="878"/>
      <c r="JVI9" s="880"/>
      <c r="JVJ9" s="878"/>
      <c r="JVK9" s="878"/>
      <c r="JVL9" s="878"/>
      <c r="JVM9" s="880"/>
      <c r="JVN9" s="878"/>
      <c r="JVO9" s="878"/>
      <c r="JVP9" s="878"/>
      <c r="JVQ9" s="880"/>
      <c r="JVR9" s="878"/>
      <c r="JVS9" s="878"/>
      <c r="JVT9" s="878"/>
      <c r="JVU9" s="880"/>
      <c r="JVV9" s="878"/>
      <c r="JVW9" s="878"/>
      <c r="JVX9" s="878"/>
      <c r="JVY9" s="880"/>
      <c r="JVZ9" s="878"/>
      <c r="JWA9" s="878"/>
      <c r="JWB9" s="878"/>
      <c r="JWC9" s="880"/>
      <c r="JWD9" s="878"/>
      <c r="JWE9" s="878"/>
      <c r="JWF9" s="878"/>
      <c r="JWG9" s="880"/>
      <c r="JWH9" s="878"/>
      <c r="JWI9" s="878"/>
      <c r="JWJ9" s="878"/>
      <c r="JWK9" s="880"/>
      <c r="JWL9" s="878"/>
      <c r="JWM9" s="878"/>
      <c r="JWN9" s="878"/>
      <c r="JWO9" s="880"/>
      <c r="JWP9" s="878"/>
      <c r="JWQ9" s="878"/>
      <c r="JWR9" s="878"/>
      <c r="JWS9" s="880"/>
      <c r="JWT9" s="878"/>
      <c r="JWU9" s="878"/>
      <c r="JWV9" s="878"/>
      <c r="JWW9" s="880"/>
      <c r="JWX9" s="878"/>
      <c r="JWY9" s="878"/>
      <c r="JWZ9" s="878"/>
      <c r="JXA9" s="880"/>
      <c r="JXB9" s="878"/>
      <c r="JXC9" s="878"/>
      <c r="JXD9" s="878"/>
      <c r="JXE9" s="880"/>
      <c r="JXF9" s="878"/>
      <c r="JXG9" s="878"/>
      <c r="JXH9" s="878"/>
      <c r="JXI9" s="880"/>
      <c r="JXJ9" s="878"/>
      <c r="JXK9" s="878"/>
      <c r="JXL9" s="878"/>
      <c r="JXM9" s="880"/>
      <c r="JXN9" s="878"/>
      <c r="JXO9" s="878"/>
      <c r="JXP9" s="878"/>
      <c r="JXQ9" s="880"/>
      <c r="JXR9" s="878"/>
      <c r="JXS9" s="878"/>
      <c r="JXT9" s="878"/>
      <c r="JXU9" s="880"/>
      <c r="JXV9" s="878"/>
      <c r="JXW9" s="878"/>
      <c r="JXX9" s="878"/>
      <c r="JXY9" s="880"/>
      <c r="JXZ9" s="878"/>
      <c r="JYA9" s="878"/>
      <c r="JYB9" s="878"/>
      <c r="JYC9" s="880"/>
      <c r="JYD9" s="878"/>
      <c r="JYE9" s="878"/>
      <c r="JYF9" s="878"/>
      <c r="JYG9" s="880"/>
      <c r="JYH9" s="878"/>
      <c r="JYI9" s="878"/>
      <c r="JYJ9" s="878"/>
      <c r="JYK9" s="880"/>
      <c r="JYL9" s="878"/>
      <c r="JYM9" s="878"/>
      <c r="JYN9" s="878"/>
      <c r="JYO9" s="880"/>
      <c r="JYP9" s="878"/>
      <c r="JYQ9" s="878"/>
      <c r="JYR9" s="878"/>
      <c r="JYS9" s="880"/>
      <c r="JYT9" s="878"/>
      <c r="JYU9" s="878"/>
      <c r="JYV9" s="878"/>
      <c r="JYW9" s="880"/>
      <c r="JYX9" s="878"/>
      <c r="JYY9" s="878"/>
      <c r="JYZ9" s="878"/>
      <c r="JZA9" s="880"/>
      <c r="JZB9" s="878"/>
      <c r="JZC9" s="878"/>
      <c r="JZD9" s="878"/>
      <c r="JZE9" s="880"/>
      <c r="JZF9" s="878"/>
      <c r="JZG9" s="878"/>
      <c r="JZH9" s="878"/>
      <c r="JZI9" s="880"/>
      <c r="JZJ9" s="878"/>
      <c r="JZK9" s="878"/>
      <c r="JZL9" s="878"/>
      <c r="JZM9" s="880"/>
      <c r="JZN9" s="878"/>
      <c r="JZO9" s="878"/>
      <c r="JZP9" s="878"/>
      <c r="JZQ9" s="880"/>
      <c r="JZR9" s="878"/>
      <c r="JZS9" s="878"/>
      <c r="JZT9" s="878"/>
      <c r="JZU9" s="880"/>
      <c r="JZV9" s="878"/>
      <c r="JZW9" s="878"/>
      <c r="JZX9" s="878"/>
      <c r="JZY9" s="880"/>
      <c r="JZZ9" s="878"/>
      <c r="KAA9" s="878"/>
      <c r="KAB9" s="878"/>
      <c r="KAC9" s="880"/>
      <c r="KAD9" s="878"/>
      <c r="KAE9" s="878"/>
      <c r="KAF9" s="878"/>
      <c r="KAG9" s="880"/>
      <c r="KAH9" s="878"/>
      <c r="KAI9" s="878"/>
      <c r="KAJ9" s="878"/>
      <c r="KAK9" s="880"/>
      <c r="KAL9" s="878"/>
      <c r="KAM9" s="878"/>
      <c r="KAN9" s="878"/>
      <c r="KAO9" s="880"/>
      <c r="KAP9" s="878"/>
      <c r="KAQ9" s="878"/>
      <c r="KAR9" s="878"/>
      <c r="KAS9" s="880"/>
      <c r="KAT9" s="878"/>
      <c r="KAU9" s="878"/>
      <c r="KAV9" s="878"/>
      <c r="KAW9" s="880"/>
      <c r="KAX9" s="878"/>
      <c r="KAY9" s="878"/>
      <c r="KAZ9" s="878"/>
      <c r="KBA9" s="880"/>
      <c r="KBB9" s="878"/>
      <c r="KBC9" s="878"/>
      <c r="KBD9" s="878"/>
      <c r="KBE9" s="880"/>
      <c r="KBF9" s="878"/>
      <c r="KBG9" s="878"/>
      <c r="KBH9" s="878"/>
      <c r="KBI9" s="880"/>
      <c r="KBJ9" s="878"/>
      <c r="KBK9" s="878"/>
      <c r="KBL9" s="878"/>
      <c r="KBM9" s="880"/>
      <c r="KBN9" s="878"/>
      <c r="KBO9" s="878"/>
      <c r="KBP9" s="878"/>
      <c r="KBQ9" s="880"/>
      <c r="KBR9" s="878"/>
      <c r="KBS9" s="878"/>
      <c r="KBT9" s="878"/>
      <c r="KBU9" s="880"/>
      <c r="KBV9" s="878"/>
      <c r="KBW9" s="878"/>
      <c r="KBX9" s="878"/>
      <c r="KBY9" s="880"/>
      <c r="KBZ9" s="878"/>
      <c r="KCA9" s="878"/>
      <c r="KCB9" s="878"/>
      <c r="KCC9" s="880"/>
      <c r="KCD9" s="878"/>
      <c r="KCE9" s="878"/>
      <c r="KCF9" s="878"/>
      <c r="KCG9" s="880"/>
      <c r="KCH9" s="878"/>
      <c r="KCI9" s="878"/>
      <c r="KCJ9" s="878"/>
      <c r="KCK9" s="880"/>
      <c r="KCL9" s="878"/>
      <c r="KCM9" s="878"/>
      <c r="KCN9" s="878"/>
      <c r="KCO9" s="880"/>
      <c r="KCP9" s="878"/>
      <c r="KCQ9" s="878"/>
      <c r="KCR9" s="878"/>
      <c r="KCS9" s="880"/>
      <c r="KCT9" s="878"/>
      <c r="KCU9" s="878"/>
      <c r="KCV9" s="878"/>
      <c r="KCW9" s="880"/>
      <c r="KCX9" s="878"/>
      <c r="KCY9" s="878"/>
      <c r="KCZ9" s="878"/>
      <c r="KDA9" s="880"/>
      <c r="KDB9" s="878"/>
      <c r="KDC9" s="878"/>
      <c r="KDD9" s="878"/>
      <c r="KDE9" s="880"/>
      <c r="KDF9" s="878"/>
      <c r="KDG9" s="878"/>
      <c r="KDH9" s="878"/>
      <c r="KDI9" s="880"/>
      <c r="KDJ9" s="878"/>
      <c r="KDK9" s="878"/>
      <c r="KDL9" s="878"/>
      <c r="KDM9" s="880"/>
      <c r="KDN9" s="878"/>
      <c r="KDO9" s="878"/>
      <c r="KDP9" s="878"/>
      <c r="KDQ9" s="880"/>
      <c r="KDR9" s="878"/>
      <c r="KDS9" s="878"/>
      <c r="KDT9" s="878"/>
      <c r="KDU9" s="880"/>
      <c r="KDV9" s="878"/>
      <c r="KDW9" s="878"/>
      <c r="KDX9" s="878"/>
      <c r="KDY9" s="880"/>
      <c r="KDZ9" s="878"/>
      <c r="KEA9" s="878"/>
      <c r="KEB9" s="878"/>
      <c r="KEC9" s="880"/>
      <c r="KED9" s="878"/>
      <c r="KEE9" s="878"/>
      <c r="KEF9" s="878"/>
      <c r="KEG9" s="880"/>
      <c r="KEH9" s="878"/>
      <c r="KEI9" s="878"/>
      <c r="KEJ9" s="878"/>
      <c r="KEK9" s="880"/>
      <c r="KEL9" s="878"/>
      <c r="KEM9" s="878"/>
      <c r="KEN9" s="878"/>
      <c r="KEO9" s="880"/>
      <c r="KEP9" s="878"/>
      <c r="KEQ9" s="878"/>
      <c r="KER9" s="878"/>
      <c r="KES9" s="880"/>
      <c r="KET9" s="878"/>
      <c r="KEU9" s="878"/>
      <c r="KEV9" s="878"/>
      <c r="KEW9" s="880"/>
      <c r="KEX9" s="878"/>
      <c r="KEY9" s="878"/>
      <c r="KEZ9" s="878"/>
      <c r="KFA9" s="880"/>
      <c r="KFB9" s="878"/>
      <c r="KFC9" s="878"/>
      <c r="KFD9" s="878"/>
      <c r="KFE9" s="880"/>
      <c r="KFF9" s="878"/>
      <c r="KFG9" s="878"/>
      <c r="KFH9" s="878"/>
      <c r="KFI9" s="880"/>
      <c r="KFJ9" s="878"/>
      <c r="KFK9" s="878"/>
      <c r="KFL9" s="878"/>
      <c r="KFM9" s="880"/>
      <c r="KFN9" s="878"/>
      <c r="KFO9" s="878"/>
      <c r="KFP9" s="878"/>
      <c r="KFQ9" s="880"/>
      <c r="KFR9" s="878"/>
      <c r="KFS9" s="878"/>
      <c r="KFT9" s="878"/>
      <c r="KFU9" s="880"/>
      <c r="KFV9" s="878"/>
      <c r="KFW9" s="878"/>
      <c r="KFX9" s="878"/>
      <c r="KFY9" s="880"/>
      <c r="KFZ9" s="878"/>
      <c r="KGA9" s="878"/>
      <c r="KGB9" s="878"/>
      <c r="KGC9" s="880"/>
      <c r="KGD9" s="878"/>
      <c r="KGE9" s="878"/>
      <c r="KGF9" s="878"/>
      <c r="KGG9" s="880"/>
      <c r="KGH9" s="878"/>
      <c r="KGI9" s="878"/>
      <c r="KGJ9" s="878"/>
      <c r="KGK9" s="880"/>
      <c r="KGL9" s="878"/>
      <c r="KGM9" s="878"/>
      <c r="KGN9" s="878"/>
      <c r="KGO9" s="880"/>
      <c r="KGP9" s="878"/>
      <c r="KGQ9" s="878"/>
      <c r="KGR9" s="878"/>
      <c r="KGS9" s="880"/>
      <c r="KGT9" s="878"/>
      <c r="KGU9" s="878"/>
      <c r="KGV9" s="878"/>
      <c r="KGW9" s="880"/>
      <c r="KGX9" s="878"/>
      <c r="KGY9" s="878"/>
      <c r="KGZ9" s="878"/>
      <c r="KHA9" s="880"/>
      <c r="KHB9" s="878"/>
      <c r="KHC9" s="878"/>
      <c r="KHD9" s="878"/>
      <c r="KHE9" s="880"/>
      <c r="KHF9" s="878"/>
      <c r="KHG9" s="878"/>
      <c r="KHH9" s="878"/>
      <c r="KHI9" s="880"/>
      <c r="KHJ9" s="878"/>
      <c r="KHK9" s="878"/>
      <c r="KHL9" s="878"/>
      <c r="KHM9" s="880"/>
      <c r="KHN9" s="878"/>
      <c r="KHO9" s="878"/>
      <c r="KHP9" s="878"/>
      <c r="KHQ9" s="880"/>
      <c r="KHR9" s="878"/>
      <c r="KHS9" s="878"/>
      <c r="KHT9" s="878"/>
      <c r="KHU9" s="880"/>
      <c r="KHV9" s="878"/>
      <c r="KHW9" s="878"/>
      <c r="KHX9" s="878"/>
      <c r="KHY9" s="880"/>
      <c r="KHZ9" s="878"/>
      <c r="KIA9" s="878"/>
      <c r="KIB9" s="878"/>
      <c r="KIC9" s="880"/>
      <c r="KID9" s="878"/>
      <c r="KIE9" s="878"/>
      <c r="KIF9" s="878"/>
      <c r="KIG9" s="880"/>
      <c r="KIH9" s="878"/>
      <c r="KII9" s="878"/>
      <c r="KIJ9" s="878"/>
      <c r="KIK9" s="880"/>
      <c r="KIL9" s="878"/>
      <c r="KIM9" s="878"/>
      <c r="KIN9" s="878"/>
      <c r="KIO9" s="880"/>
      <c r="KIP9" s="878"/>
      <c r="KIQ9" s="878"/>
      <c r="KIR9" s="878"/>
      <c r="KIS9" s="880"/>
      <c r="KIT9" s="878"/>
      <c r="KIU9" s="878"/>
      <c r="KIV9" s="878"/>
      <c r="KIW9" s="880"/>
      <c r="KIX9" s="878"/>
      <c r="KIY9" s="878"/>
      <c r="KIZ9" s="878"/>
      <c r="KJA9" s="880"/>
      <c r="KJB9" s="878"/>
      <c r="KJC9" s="878"/>
      <c r="KJD9" s="878"/>
      <c r="KJE9" s="880"/>
      <c r="KJF9" s="878"/>
      <c r="KJG9" s="878"/>
      <c r="KJH9" s="878"/>
      <c r="KJI9" s="880"/>
      <c r="KJJ9" s="878"/>
      <c r="KJK9" s="878"/>
      <c r="KJL9" s="878"/>
      <c r="KJM9" s="880"/>
      <c r="KJN9" s="878"/>
      <c r="KJO9" s="878"/>
      <c r="KJP9" s="878"/>
      <c r="KJQ9" s="880"/>
      <c r="KJR9" s="878"/>
      <c r="KJS9" s="878"/>
      <c r="KJT9" s="878"/>
      <c r="KJU9" s="880"/>
      <c r="KJV9" s="878"/>
      <c r="KJW9" s="878"/>
      <c r="KJX9" s="878"/>
      <c r="KJY9" s="880"/>
      <c r="KJZ9" s="878"/>
      <c r="KKA9" s="878"/>
      <c r="KKB9" s="878"/>
      <c r="KKC9" s="880"/>
      <c r="KKD9" s="878"/>
      <c r="KKE9" s="878"/>
      <c r="KKF9" s="878"/>
      <c r="KKG9" s="880"/>
      <c r="KKH9" s="878"/>
      <c r="KKI9" s="878"/>
      <c r="KKJ9" s="878"/>
      <c r="KKK9" s="880"/>
      <c r="KKL9" s="878"/>
      <c r="KKM9" s="878"/>
      <c r="KKN9" s="878"/>
      <c r="KKO9" s="880"/>
      <c r="KKP9" s="878"/>
      <c r="KKQ9" s="878"/>
      <c r="KKR9" s="878"/>
      <c r="KKS9" s="880"/>
      <c r="KKT9" s="878"/>
      <c r="KKU9" s="878"/>
      <c r="KKV9" s="878"/>
      <c r="KKW9" s="880"/>
      <c r="KKX9" s="878"/>
      <c r="KKY9" s="878"/>
      <c r="KKZ9" s="878"/>
      <c r="KLA9" s="880"/>
      <c r="KLB9" s="878"/>
      <c r="KLC9" s="878"/>
      <c r="KLD9" s="878"/>
      <c r="KLE9" s="880"/>
      <c r="KLF9" s="878"/>
      <c r="KLG9" s="878"/>
      <c r="KLH9" s="878"/>
      <c r="KLI9" s="880"/>
      <c r="KLJ9" s="878"/>
      <c r="KLK9" s="878"/>
      <c r="KLL9" s="878"/>
      <c r="KLM9" s="880"/>
      <c r="KLN9" s="878"/>
      <c r="KLO9" s="878"/>
      <c r="KLP9" s="878"/>
      <c r="KLQ9" s="880"/>
      <c r="KLR9" s="878"/>
      <c r="KLS9" s="878"/>
      <c r="KLT9" s="878"/>
      <c r="KLU9" s="880"/>
      <c r="KLV9" s="878"/>
      <c r="KLW9" s="878"/>
      <c r="KLX9" s="878"/>
      <c r="KLY9" s="880"/>
      <c r="KLZ9" s="878"/>
      <c r="KMA9" s="878"/>
      <c r="KMB9" s="878"/>
      <c r="KMC9" s="880"/>
      <c r="KMD9" s="878"/>
      <c r="KME9" s="878"/>
      <c r="KMF9" s="878"/>
      <c r="KMG9" s="880"/>
      <c r="KMH9" s="878"/>
      <c r="KMI9" s="878"/>
      <c r="KMJ9" s="878"/>
      <c r="KMK9" s="880"/>
      <c r="KML9" s="878"/>
      <c r="KMM9" s="878"/>
      <c r="KMN9" s="878"/>
      <c r="KMO9" s="880"/>
      <c r="KMP9" s="878"/>
      <c r="KMQ9" s="878"/>
      <c r="KMR9" s="878"/>
      <c r="KMS9" s="880"/>
      <c r="KMT9" s="878"/>
      <c r="KMU9" s="878"/>
      <c r="KMV9" s="878"/>
      <c r="KMW9" s="880"/>
      <c r="KMX9" s="878"/>
      <c r="KMY9" s="878"/>
      <c r="KMZ9" s="878"/>
      <c r="KNA9" s="880"/>
      <c r="KNB9" s="878"/>
      <c r="KNC9" s="878"/>
      <c r="KND9" s="878"/>
      <c r="KNE9" s="880"/>
      <c r="KNF9" s="878"/>
      <c r="KNG9" s="878"/>
      <c r="KNH9" s="878"/>
      <c r="KNI9" s="880"/>
      <c r="KNJ9" s="878"/>
      <c r="KNK9" s="878"/>
      <c r="KNL9" s="878"/>
      <c r="KNM9" s="880"/>
      <c r="KNN9" s="878"/>
      <c r="KNO9" s="878"/>
      <c r="KNP9" s="878"/>
      <c r="KNQ9" s="880"/>
      <c r="KNR9" s="878"/>
      <c r="KNS9" s="878"/>
      <c r="KNT9" s="878"/>
      <c r="KNU9" s="880"/>
      <c r="KNV9" s="878"/>
      <c r="KNW9" s="878"/>
      <c r="KNX9" s="878"/>
      <c r="KNY9" s="880"/>
      <c r="KNZ9" s="878"/>
      <c r="KOA9" s="878"/>
      <c r="KOB9" s="878"/>
      <c r="KOC9" s="880"/>
      <c r="KOD9" s="878"/>
      <c r="KOE9" s="878"/>
      <c r="KOF9" s="878"/>
      <c r="KOG9" s="880"/>
      <c r="KOH9" s="878"/>
      <c r="KOI9" s="878"/>
      <c r="KOJ9" s="878"/>
      <c r="KOK9" s="880"/>
      <c r="KOL9" s="878"/>
      <c r="KOM9" s="878"/>
      <c r="KON9" s="878"/>
      <c r="KOO9" s="880"/>
      <c r="KOP9" s="878"/>
      <c r="KOQ9" s="878"/>
      <c r="KOR9" s="878"/>
      <c r="KOS9" s="880"/>
      <c r="KOT9" s="878"/>
      <c r="KOU9" s="878"/>
      <c r="KOV9" s="878"/>
      <c r="KOW9" s="880"/>
      <c r="KOX9" s="878"/>
      <c r="KOY9" s="878"/>
      <c r="KOZ9" s="878"/>
      <c r="KPA9" s="880"/>
      <c r="KPB9" s="878"/>
      <c r="KPC9" s="878"/>
      <c r="KPD9" s="878"/>
      <c r="KPE9" s="880"/>
      <c r="KPF9" s="878"/>
      <c r="KPG9" s="878"/>
      <c r="KPH9" s="878"/>
      <c r="KPI9" s="880"/>
      <c r="KPJ9" s="878"/>
      <c r="KPK9" s="878"/>
      <c r="KPL9" s="878"/>
      <c r="KPM9" s="880"/>
      <c r="KPN9" s="878"/>
      <c r="KPO9" s="878"/>
      <c r="KPP9" s="878"/>
      <c r="KPQ9" s="880"/>
      <c r="KPR9" s="878"/>
      <c r="KPS9" s="878"/>
      <c r="KPT9" s="878"/>
      <c r="KPU9" s="880"/>
      <c r="KPV9" s="878"/>
      <c r="KPW9" s="878"/>
      <c r="KPX9" s="878"/>
      <c r="KPY9" s="880"/>
      <c r="KPZ9" s="878"/>
      <c r="KQA9" s="878"/>
      <c r="KQB9" s="878"/>
      <c r="KQC9" s="880"/>
      <c r="KQD9" s="878"/>
      <c r="KQE9" s="878"/>
      <c r="KQF9" s="878"/>
      <c r="KQG9" s="880"/>
      <c r="KQH9" s="878"/>
      <c r="KQI9" s="878"/>
      <c r="KQJ9" s="878"/>
      <c r="KQK9" s="880"/>
      <c r="KQL9" s="878"/>
      <c r="KQM9" s="878"/>
      <c r="KQN9" s="878"/>
      <c r="KQO9" s="880"/>
      <c r="KQP9" s="878"/>
      <c r="KQQ9" s="878"/>
      <c r="KQR9" s="878"/>
      <c r="KQS9" s="880"/>
      <c r="KQT9" s="878"/>
      <c r="KQU9" s="878"/>
      <c r="KQV9" s="878"/>
      <c r="KQW9" s="880"/>
      <c r="KQX9" s="878"/>
      <c r="KQY9" s="878"/>
      <c r="KQZ9" s="878"/>
      <c r="KRA9" s="880"/>
      <c r="KRB9" s="878"/>
      <c r="KRC9" s="878"/>
      <c r="KRD9" s="878"/>
      <c r="KRE9" s="880"/>
      <c r="KRF9" s="878"/>
      <c r="KRG9" s="878"/>
      <c r="KRH9" s="878"/>
      <c r="KRI9" s="880"/>
      <c r="KRJ9" s="878"/>
      <c r="KRK9" s="878"/>
      <c r="KRL9" s="878"/>
      <c r="KRM9" s="880"/>
      <c r="KRN9" s="878"/>
      <c r="KRO9" s="878"/>
      <c r="KRP9" s="878"/>
      <c r="KRQ9" s="880"/>
      <c r="KRR9" s="878"/>
      <c r="KRS9" s="878"/>
      <c r="KRT9" s="878"/>
      <c r="KRU9" s="880"/>
      <c r="KRV9" s="878"/>
      <c r="KRW9" s="878"/>
      <c r="KRX9" s="878"/>
      <c r="KRY9" s="880"/>
      <c r="KRZ9" s="878"/>
      <c r="KSA9" s="878"/>
      <c r="KSB9" s="878"/>
      <c r="KSC9" s="880"/>
      <c r="KSD9" s="878"/>
      <c r="KSE9" s="878"/>
      <c r="KSF9" s="878"/>
      <c r="KSG9" s="880"/>
      <c r="KSH9" s="878"/>
      <c r="KSI9" s="878"/>
      <c r="KSJ9" s="878"/>
      <c r="KSK9" s="880"/>
      <c r="KSL9" s="878"/>
      <c r="KSM9" s="878"/>
      <c r="KSN9" s="878"/>
      <c r="KSO9" s="880"/>
      <c r="KSP9" s="878"/>
      <c r="KSQ9" s="878"/>
      <c r="KSR9" s="878"/>
      <c r="KSS9" s="880"/>
      <c r="KST9" s="878"/>
      <c r="KSU9" s="878"/>
      <c r="KSV9" s="878"/>
      <c r="KSW9" s="880"/>
      <c r="KSX9" s="878"/>
      <c r="KSY9" s="878"/>
      <c r="KSZ9" s="878"/>
      <c r="KTA9" s="880"/>
      <c r="KTB9" s="878"/>
      <c r="KTC9" s="878"/>
      <c r="KTD9" s="878"/>
      <c r="KTE9" s="880"/>
      <c r="KTF9" s="878"/>
      <c r="KTG9" s="878"/>
      <c r="KTH9" s="878"/>
      <c r="KTI9" s="880"/>
      <c r="KTJ9" s="878"/>
      <c r="KTK9" s="878"/>
      <c r="KTL9" s="878"/>
      <c r="KTM9" s="880"/>
      <c r="KTN9" s="878"/>
      <c r="KTO9" s="878"/>
      <c r="KTP9" s="878"/>
      <c r="KTQ9" s="880"/>
      <c r="KTR9" s="878"/>
      <c r="KTS9" s="878"/>
      <c r="KTT9" s="878"/>
      <c r="KTU9" s="880"/>
      <c r="KTV9" s="878"/>
      <c r="KTW9" s="878"/>
      <c r="KTX9" s="878"/>
      <c r="KTY9" s="880"/>
      <c r="KTZ9" s="878"/>
      <c r="KUA9" s="878"/>
      <c r="KUB9" s="878"/>
      <c r="KUC9" s="880"/>
      <c r="KUD9" s="878"/>
      <c r="KUE9" s="878"/>
      <c r="KUF9" s="878"/>
      <c r="KUG9" s="880"/>
      <c r="KUH9" s="878"/>
      <c r="KUI9" s="878"/>
      <c r="KUJ9" s="878"/>
      <c r="KUK9" s="880"/>
      <c r="KUL9" s="878"/>
      <c r="KUM9" s="878"/>
      <c r="KUN9" s="878"/>
      <c r="KUO9" s="880"/>
      <c r="KUP9" s="878"/>
      <c r="KUQ9" s="878"/>
      <c r="KUR9" s="878"/>
      <c r="KUS9" s="880"/>
      <c r="KUT9" s="878"/>
      <c r="KUU9" s="878"/>
      <c r="KUV9" s="878"/>
      <c r="KUW9" s="880"/>
      <c r="KUX9" s="878"/>
      <c r="KUY9" s="878"/>
      <c r="KUZ9" s="878"/>
      <c r="KVA9" s="880"/>
      <c r="KVB9" s="878"/>
      <c r="KVC9" s="878"/>
      <c r="KVD9" s="878"/>
      <c r="KVE9" s="880"/>
      <c r="KVF9" s="878"/>
      <c r="KVG9" s="878"/>
      <c r="KVH9" s="878"/>
      <c r="KVI9" s="880"/>
      <c r="KVJ9" s="878"/>
      <c r="KVK9" s="878"/>
      <c r="KVL9" s="878"/>
      <c r="KVM9" s="880"/>
      <c r="KVN9" s="878"/>
      <c r="KVO9" s="878"/>
      <c r="KVP9" s="878"/>
      <c r="KVQ9" s="880"/>
      <c r="KVR9" s="878"/>
      <c r="KVS9" s="878"/>
      <c r="KVT9" s="878"/>
      <c r="KVU9" s="880"/>
      <c r="KVV9" s="878"/>
      <c r="KVW9" s="878"/>
      <c r="KVX9" s="878"/>
      <c r="KVY9" s="880"/>
      <c r="KVZ9" s="878"/>
      <c r="KWA9" s="878"/>
      <c r="KWB9" s="878"/>
      <c r="KWC9" s="880"/>
      <c r="KWD9" s="878"/>
      <c r="KWE9" s="878"/>
      <c r="KWF9" s="878"/>
      <c r="KWG9" s="880"/>
      <c r="KWH9" s="878"/>
      <c r="KWI9" s="878"/>
      <c r="KWJ9" s="878"/>
      <c r="KWK9" s="880"/>
      <c r="KWL9" s="878"/>
      <c r="KWM9" s="878"/>
      <c r="KWN9" s="878"/>
      <c r="KWO9" s="880"/>
      <c r="KWP9" s="878"/>
      <c r="KWQ9" s="878"/>
      <c r="KWR9" s="878"/>
      <c r="KWS9" s="880"/>
      <c r="KWT9" s="878"/>
      <c r="KWU9" s="878"/>
      <c r="KWV9" s="878"/>
      <c r="KWW9" s="880"/>
      <c r="KWX9" s="878"/>
      <c r="KWY9" s="878"/>
      <c r="KWZ9" s="878"/>
      <c r="KXA9" s="880"/>
      <c r="KXB9" s="878"/>
      <c r="KXC9" s="878"/>
      <c r="KXD9" s="878"/>
      <c r="KXE9" s="880"/>
      <c r="KXF9" s="878"/>
      <c r="KXG9" s="878"/>
      <c r="KXH9" s="878"/>
      <c r="KXI9" s="880"/>
      <c r="KXJ9" s="878"/>
      <c r="KXK9" s="878"/>
      <c r="KXL9" s="878"/>
      <c r="KXM9" s="880"/>
      <c r="KXN9" s="878"/>
      <c r="KXO9" s="878"/>
      <c r="KXP9" s="878"/>
      <c r="KXQ9" s="880"/>
      <c r="KXR9" s="878"/>
      <c r="KXS9" s="878"/>
      <c r="KXT9" s="878"/>
      <c r="KXU9" s="880"/>
      <c r="KXV9" s="878"/>
      <c r="KXW9" s="878"/>
      <c r="KXX9" s="878"/>
      <c r="KXY9" s="880"/>
      <c r="KXZ9" s="878"/>
      <c r="KYA9" s="878"/>
      <c r="KYB9" s="878"/>
      <c r="KYC9" s="880"/>
      <c r="KYD9" s="878"/>
      <c r="KYE9" s="878"/>
      <c r="KYF9" s="878"/>
      <c r="KYG9" s="880"/>
      <c r="KYH9" s="878"/>
      <c r="KYI9" s="878"/>
      <c r="KYJ9" s="878"/>
      <c r="KYK9" s="880"/>
      <c r="KYL9" s="878"/>
      <c r="KYM9" s="878"/>
      <c r="KYN9" s="878"/>
      <c r="KYO9" s="880"/>
      <c r="KYP9" s="878"/>
      <c r="KYQ9" s="878"/>
      <c r="KYR9" s="878"/>
      <c r="KYS9" s="880"/>
      <c r="KYT9" s="878"/>
      <c r="KYU9" s="878"/>
      <c r="KYV9" s="878"/>
      <c r="KYW9" s="880"/>
      <c r="KYX9" s="878"/>
      <c r="KYY9" s="878"/>
      <c r="KYZ9" s="878"/>
      <c r="KZA9" s="880"/>
      <c r="KZB9" s="878"/>
      <c r="KZC9" s="878"/>
      <c r="KZD9" s="878"/>
      <c r="KZE9" s="880"/>
      <c r="KZF9" s="878"/>
      <c r="KZG9" s="878"/>
      <c r="KZH9" s="878"/>
      <c r="KZI9" s="880"/>
      <c r="KZJ9" s="878"/>
      <c r="KZK9" s="878"/>
      <c r="KZL9" s="878"/>
      <c r="KZM9" s="880"/>
      <c r="KZN9" s="878"/>
      <c r="KZO9" s="878"/>
      <c r="KZP9" s="878"/>
      <c r="KZQ9" s="880"/>
      <c r="KZR9" s="878"/>
      <c r="KZS9" s="878"/>
      <c r="KZT9" s="878"/>
      <c r="KZU9" s="880"/>
      <c r="KZV9" s="878"/>
      <c r="KZW9" s="878"/>
      <c r="KZX9" s="878"/>
      <c r="KZY9" s="880"/>
      <c r="KZZ9" s="878"/>
      <c r="LAA9" s="878"/>
      <c r="LAB9" s="878"/>
      <c r="LAC9" s="880"/>
      <c r="LAD9" s="878"/>
      <c r="LAE9" s="878"/>
      <c r="LAF9" s="878"/>
      <c r="LAG9" s="880"/>
      <c r="LAH9" s="878"/>
      <c r="LAI9" s="878"/>
      <c r="LAJ9" s="878"/>
      <c r="LAK9" s="880"/>
      <c r="LAL9" s="878"/>
      <c r="LAM9" s="878"/>
      <c r="LAN9" s="878"/>
      <c r="LAO9" s="880"/>
      <c r="LAP9" s="878"/>
      <c r="LAQ9" s="878"/>
      <c r="LAR9" s="878"/>
      <c r="LAS9" s="880"/>
      <c r="LAT9" s="878"/>
      <c r="LAU9" s="878"/>
      <c r="LAV9" s="878"/>
      <c r="LAW9" s="880"/>
      <c r="LAX9" s="878"/>
      <c r="LAY9" s="878"/>
      <c r="LAZ9" s="878"/>
      <c r="LBA9" s="880"/>
      <c r="LBB9" s="878"/>
      <c r="LBC9" s="878"/>
      <c r="LBD9" s="878"/>
      <c r="LBE9" s="880"/>
      <c r="LBF9" s="878"/>
      <c r="LBG9" s="878"/>
      <c r="LBH9" s="878"/>
      <c r="LBI9" s="880"/>
      <c r="LBJ9" s="878"/>
      <c r="LBK9" s="878"/>
      <c r="LBL9" s="878"/>
      <c r="LBM9" s="880"/>
      <c r="LBN9" s="878"/>
      <c r="LBO9" s="878"/>
      <c r="LBP9" s="878"/>
      <c r="LBQ9" s="880"/>
      <c r="LBR9" s="878"/>
      <c r="LBS9" s="878"/>
      <c r="LBT9" s="878"/>
      <c r="LBU9" s="880"/>
      <c r="LBV9" s="878"/>
      <c r="LBW9" s="878"/>
      <c r="LBX9" s="878"/>
      <c r="LBY9" s="880"/>
      <c r="LBZ9" s="878"/>
      <c r="LCA9" s="878"/>
      <c r="LCB9" s="878"/>
      <c r="LCC9" s="880"/>
      <c r="LCD9" s="878"/>
      <c r="LCE9" s="878"/>
      <c r="LCF9" s="878"/>
      <c r="LCG9" s="880"/>
      <c r="LCH9" s="878"/>
      <c r="LCI9" s="878"/>
      <c r="LCJ9" s="878"/>
      <c r="LCK9" s="880"/>
      <c r="LCL9" s="878"/>
      <c r="LCM9" s="878"/>
      <c r="LCN9" s="878"/>
      <c r="LCO9" s="880"/>
      <c r="LCP9" s="878"/>
      <c r="LCQ9" s="878"/>
      <c r="LCR9" s="878"/>
      <c r="LCS9" s="880"/>
      <c r="LCT9" s="878"/>
      <c r="LCU9" s="878"/>
      <c r="LCV9" s="878"/>
      <c r="LCW9" s="880"/>
      <c r="LCX9" s="878"/>
      <c r="LCY9" s="878"/>
      <c r="LCZ9" s="878"/>
      <c r="LDA9" s="880"/>
      <c r="LDB9" s="878"/>
      <c r="LDC9" s="878"/>
      <c r="LDD9" s="878"/>
      <c r="LDE9" s="880"/>
      <c r="LDF9" s="878"/>
      <c r="LDG9" s="878"/>
      <c r="LDH9" s="878"/>
      <c r="LDI9" s="880"/>
      <c r="LDJ9" s="878"/>
      <c r="LDK9" s="878"/>
      <c r="LDL9" s="878"/>
      <c r="LDM9" s="880"/>
      <c r="LDN9" s="878"/>
      <c r="LDO9" s="878"/>
      <c r="LDP9" s="878"/>
      <c r="LDQ9" s="880"/>
      <c r="LDR9" s="878"/>
      <c r="LDS9" s="878"/>
      <c r="LDT9" s="878"/>
      <c r="LDU9" s="880"/>
      <c r="LDV9" s="878"/>
      <c r="LDW9" s="878"/>
      <c r="LDX9" s="878"/>
      <c r="LDY9" s="880"/>
      <c r="LDZ9" s="878"/>
      <c r="LEA9" s="878"/>
      <c r="LEB9" s="878"/>
      <c r="LEC9" s="880"/>
      <c r="LED9" s="878"/>
      <c r="LEE9" s="878"/>
      <c r="LEF9" s="878"/>
      <c r="LEG9" s="880"/>
      <c r="LEH9" s="878"/>
      <c r="LEI9" s="878"/>
      <c r="LEJ9" s="878"/>
      <c r="LEK9" s="880"/>
      <c r="LEL9" s="878"/>
      <c r="LEM9" s="878"/>
      <c r="LEN9" s="878"/>
      <c r="LEO9" s="880"/>
      <c r="LEP9" s="878"/>
      <c r="LEQ9" s="878"/>
      <c r="LER9" s="878"/>
      <c r="LES9" s="880"/>
      <c r="LET9" s="878"/>
      <c r="LEU9" s="878"/>
      <c r="LEV9" s="878"/>
      <c r="LEW9" s="880"/>
      <c r="LEX9" s="878"/>
      <c r="LEY9" s="878"/>
      <c r="LEZ9" s="878"/>
      <c r="LFA9" s="880"/>
      <c r="LFB9" s="878"/>
      <c r="LFC9" s="878"/>
      <c r="LFD9" s="878"/>
      <c r="LFE9" s="880"/>
      <c r="LFF9" s="878"/>
      <c r="LFG9" s="878"/>
      <c r="LFH9" s="878"/>
      <c r="LFI9" s="880"/>
      <c r="LFJ9" s="878"/>
      <c r="LFK9" s="878"/>
      <c r="LFL9" s="878"/>
      <c r="LFM9" s="880"/>
      <c r="LFN9" s="878"/>
      <c r="LFO9" s="878"/>
      <c r="LFP9" s="878"/>
      <c r="LFQ9" s="880"/>
      <c r="LFR9" s="878"/>
      <c r="LFS9" s="878"/>
      <c r="LFT9" s="878"/>
      <c r="LFU9" s="880"/>
      <c r="LFV9" s="878"/>
      <c r="LFW9" s="878"/>
      <c r="LFX9" s="878"/>
      <c r="LFY9" s="880"/>
      <c r="LFZ9" s="878"/>
      <c r="LGA9" s="878"/>
      <c r="LGB9" s="878"/>
      <c r="LGC9" s="880"/>
      <c r="LGD9" s="878"/>
      <c r="LGE9" s="878"/>
      <c r="LGF9" s="878"/>
      <c r="LGG9" s="880"/>
      <c r="LGH9" s="878"/>
      <c r="LGI9" s="878"/>
      <c r="LGJ9" s="878"/>
      <c r="LGK9" s="880"/>
      <c r="LGL9" s="878"/>
      <c r="LGM9" s="878"/>
      <c r="LGN9" s="878"/>
      <c r="LGO9" s="880"/>
      <c r="LGP9" s="878"/>
      <c r="LGQ9" s="878"/>
      <c r="LGR9" s="878"/>
      <c r="LGS9" s="880"/>
      <c r="LGT9" s="878"/>
      <c r="LGU9" s="878"/>
      <c r="LGV9" s="878"/>
      <c r="LGW9" s="880"/>
      <c r="LGX9" s="878"/>
      <c r="LGY9" s="878"/>
      <c r="LGZ9" s="878"/>
      <c r="LHA9" s="880"/>
      <c r="LHB9" s="878"/>
      <c r="LHC9" s="878"/>
      <c r="LHD9" s="878"/>
      <c r="LHE9" s="880"/>
      <c r="LHF9" s="878"/>
      <c r="LHG9" s="878"/>
      <c r="LHH9" s="878"/>
      <c r="LHI9" s="880"/>
      <c r="LHJ9" s="878"/>
      <c r="LHK9" s="878"/>
      <c r="LHL9" s="878"/>
      <c r="LHM9" s="880"/>
      <c r="LHN9" s="878"/>
      <c r="LHO9" s="878"/>
      <c r="LHP9" s="878"/>
      <c r="LHQ9" s="880"/>
      <c r="LHR9" s="878"/>
      <c r="LHS9" s="878"/>
      <c r="LHT9" s="878"/>
      <c r="LHU9" s="880"/>
      <c r="LHV9" s="878"/>
      <c r="LHW9" s="878"/>
      <c r="LHX9" s="878"/>
      <c r="LHY9" s="880"/>
      <c r="LHZ9" s="878"/>
      <c r="LIA9" s="878"/>
      <c r="LIB9" s="878"/>
      <c r="LIC9" s="880"/>
      <c r="LID9" s="878"/>
      <c r="LIE9" s="878"/>
      <c r="LIF9" s="878"/>
      <c r="LIG9" s="880"/>
      <c r="LIH9" s="878"/>
      <c r="LII9" s="878"/>
      <c r="LIJ9" s="878"/>
      <c r="LIK9" s="880"/>
      <c r="LIL9" s="878"/>
      <c r="LIM9" s="878"/>
      <c r="LIN9" s="878"/>
      <c r="LIO9" s="880"/>
      <c r="LIP9" s="878"/>
      <c r="LIQ9" s="878"/>
      <c r="LIR9" s="878"/>
      <c r="LIS9" s="880"/>
      <c r="LIT9" s="878"/>
      <c r="LIU9" s="878"/>
      <c r="LIV9" s="878"/>
      <c r="LIW9" s="880"/>
      <c r="LIX9" s="878"/>
      <c r="LIY9" s="878"/>
      <c r="LIZ9" s="878"/>
      <c r="LJA9" s="880"/>
      <c r="LJB9" s="878"/>
      <c r="LJC9" s="878"/>
      <c r="LJD9" s="878"/>
      <c r="LJE9" s="880"/>
      <c r="LJF9" s="878"/>
      <c r="LJG9" s="878"/>
      <c r="LJH9" s="878"/>
      <c r="LJI9" s="880"/>
      <c r="LJJ9" s="878"/>
      <c r="LJK9" s="878"/>
      <c r="LJL9" s="878"/>
      <c r="LJM9" s="880"/>
      <c r="LJN9" s="878"/>
      <c r="LJO9" s="878"/>
      <c r="LJP9" s="878"/>
      <c r="LJQ9" s="880"/>
      <c r="LJR9" s="878"/>
      <c r="LJS9" s="878"/>
      <c r="LJT9" s="878"/>
      <c r="LJU9" s="880"/>
      <c r="LJV9" s="878"/>
      <c r="LJW9" s="878"/>
      <c r="LJX9" s="878"/>
      <c r="LJY9" s="880"/>
      <c r="LJZ9" s="878"/>
      <c r="LKA9" s="878"/>
      <c r="LKB9" s="878"/>
      <c r="LKC9" s="880"/>
      <c r="LKD9" s="878"/>
      <c r="LKE9" s="878"/>
      <c r="LKF9" s="878"/>
      <c r="LKG9" s="880"/>
      <c r="LKH9" s="878"/>
      <c r="LKI9" s="878"/>
      <c r="LKJ9" s="878"/>
      <c r="LKK9" s="880"/>
      <c r="LKL9" s="878"/>
      <c r="LKM9" s="878"/>
      <c r="LKN9" s="878"/>
      <c r="LKO9" s="880"/>
      <c r="LKP9" s="878"/>
      <c r="LKQ9" s="878"/>
      <c r="LKR9" s="878"/>
      <c r="LKS9" s="880"/>
      <c r="LKT9" s="878"/>
      <c r="LKU9" s="878"/>
      <c r="LKV9" s="878"/>
      <c r="LKW9" s="880"/>
      <c r="LKX9" s="878"/>
      <c r="LKY9" s="878"/>
      <c r="LKZ9" s="878"/>
      <c r="LLA9" s="880"/>
      <c r="LLB9" s="878"/>
      <c r="LLC9" s="878"/>
      <c r="LLD9" s="878"/>
      <c r="LLE9" s="880"/>
      <c r="LLF9" s="878"/>
      <c r="LLG9" s="878"/>
      <c r="LLH9" s="878"/>
      <c r="LLI9" s="880"/>
      <c r="LLJ9" s="878"/>
      <c r="LLK9" s="878"/>
      <c r="LLL9" s="878"/>
      <c r="LLM9" s="880"/>
      <c r="LLN9" s="878"/>
      <c r="LLO9" s="878"/>
      <c r="LLP9" s="878"/>
      <c r="LLQ9" s="880"/>
      <c r="LLR9" s="878"/>
      <c r="LLS9" s="878"/>
      <c r="LLT9" s="878"/>
      <c r="LLU9" s="880"/>
      <c r="LLV9" s="878"/>
      <c r="LLW9" s="878"/>
      <c r="LLX9" s="878"/>
      <c r="LLY9" s="880"/>
      <c r="LLZ9" s="878"/>
      <c r="LMA9" s="878"/>
      <c r="LMB9" s="878"/>
      <c r="LMC9" s="880"/>
      <c r="LMD9" s="878"/>
      <c r="LME9" s="878"/>
      <c r="LMF9" s="878"/>
      <c r="LMG9" s="880"/>
      <c r="LMH9" s="878"/>
      <c r="LMI9" s="878"/>
      <c r="LMJ9" s="878"/>
      <c r="LMK9" s="880"/>
      <c r="LML9" s="878"/>
      <c r="LMM9" s="878"/>
      <c r="LMN9" s="878"/>
      <c r="LMO9" s="880"/>
      <c r="LMP9" s="878"/>
      <c r="LMQ9" s="878"/>
      <c r="LMR9" s="878"/>
      <c r="LMS9" s="880"/>
      <c r="LMT9" s="878"/>
      <c r="LMU9" s="878"/>
      <c r="LMV9" s="878"/>
      <c r="LMW9" s="880"/>
      <c r="LMX9" s="878"/>
      <c r="LMY9" s="878"/>
      <c r="LMZ9" s="878"/>
      <c r="LNA9" s="880"/>
      <c r="LNB9" s="878"/>
      <c r="LNC9" s="878"/>
      <c r="LND9" s="878"/>
      <c r="LNE9" s="880"/>
      <c r="LNF9" s="878"/>
      <c r="LNG9" s="878"/>
      <c r="LNH9" s="878"/>
      <c r="LNI9" s="880"/>
      <c r="LNJ9" s="878"/>
      <c r="LNK9" s="878"/>
      <c r="LNL9" s="878"/>
      <c r="LNM9" s="880"/>
      <c r="LNN9" s="878"/>
      <c r="LNO9" s="878"/>
      <c r="LNP9" s="878"/>
      <c r="LNQ9" s="880"/>
      <c r="LNR9" s="878"/>
      <c r="LNS9" s="878"/>
      <c r="LNT9" s="878"/>
      <c r="LNU9" s="880"/>
      <c r="LNV9" s="878"/>
      <c r="LNW9" s="878"/>
      <c r="LNX9" s="878"/>
      <c r="LNY9" s="880"/>
      <c r="LNZ9" s="878"/>
      <c r="LOA9" s="878"/>
      <c r="LOB9" s="878"/>
      <c r="LOC9" s="880"/>
      <c r="LOD9" s="878"/>
      <c r="LOE9" s="878"/>
      <c r="LOF9" s="878"/>
      <c r="LOG9" s="880"/>
      <c r="LOH9" s="878"/>
      <c r="LOI9" s="878"/>
      <c r="LOJ9" s="878"/>
      <c r="LOK9" s="880"/>
      <c r="LOL9" s="878"/>
      <c r="LOM9" s="878"/>
      <c r="LON9" s="878"/>
      <c r="LOO9" s="880"/>
      <c r="LOP9" s="878"/>
      <c r="LOQ9" s="878"/>
      <c r="LOR9" s="878"/>
      <c r="LOS9" s="880"/>
      <c r="LOT9" s="878"/>
      <c r="LOU9" s="878"/>
      <c r="LOV9" s="878"/>
      <c r="LOW9" s="880"/>
      <c r="LOX9" s="878"/>
      <c r="LOY9" s="878"/>
      <c r="LOZ9" s="878"/>
      <c r="LPA9" s="880"/>
      <c r="LPB9" s="878"/>
      <c r="LPC9" s="878"/>
      <c r="LPD9" s="878"/>
      <c r="LPE9" s="880"/>
      <c r="LPF9" s="878"/>
      <c r="LPG9" s="878"/>
      <c r="LPH9" s="878"/>
      <c r="LPI9" s="880"/>
      <c r="LPJ9" s="878"/>
      <c r="LPK9" s="878"/>
      <c r="LPL9" s="878"/>
      <c r="LPM9" s="880"/>
      <c r="LPN9" s="878"/>
      <c r="LPO9" s="878"/>
      <c r="LPP9" s="878"/>
      <c r="LPQ9" s="880"/>
      <c r="LPR9" s="878"/>
      <c r="LPS9" s="878"/>
      <c r="LPT9" s="878"/>
      <c r="LPU9" s="880"/>
      <c r="LPV9" s="878"/>
      <c r="LPW9" s="878"/>
      <c r="LPX9" s="878"/>
      <c r="LPY9" s="880"/>
      <c r="LPZ9" s="878"/>
      <c r="LQA9" s="878"/>
      <c r="LQB9" s="878"/>
      <c r="LQC9" s="880"/>
      <c r="LQD9" s="878"/>
      <c r="LQE9" s="878"/>
      <c r="LQF9" s="878"/>
      <c r="LQG9" s="880"/>
      <c r="LQH9" s="878"/>
      <c r="LQI9" s="878"/>
      <c r="LQJ9" s="878"/>
      <c r="LQK9" s="880"/>
      <c r="LQL9" s="878"/>
      <c r="LQM9" s="878"/>
      <c r="LQN9" s="878"/>
      <c r="LQO9" s="880"/>
      <c r="LQP9" s="878"/>
      <c r="LQQ9" s="878"/>
      <c r="LQR9" s="878"/>
      <c r="LQS9" s="880"/>
      <c r="LQT9" s="878"/>
      <c r="LQU9" s="878"/>
      <c r="LQV9" s="878"/>
      <c r="LQW9" s="880"/>
      <c r="LQX9" s="878"/>
      <c r="LQY9" s="878"/>
      <c r="LQZ9" s="878"/>
      <c r="LRA9" s="880"/>
      <c r="LRB9" s="878"/>
      <c r="LRC9" s="878"/>
      <c r="LRD9" s="878"/>
      <c r="LRE9" s="880"/>
      <c r="LRF9" s="878"/>
      <c r="LRG9" s="878"/>
      <c r="LRH9" s="878"/>
      <c r="LRI9" s="880"/>
      <c r="LRJ9" s="878"/>
      <c r="LRK9" s="878"/>
      <c r="LRL9" s="878"/>
      <c r="LRM9" s="880"/>
      <c r="LRN9" s="878"/>
      <c r="LRO9" s="878"/>
      <c r="LRP9" s="878"/>
      <c r="LRQ9" s="880"/>
      <c r="LRR9" s="878"/>
      <c r="LRS9" s="878"/>
      <c r="LRT9" s="878"/>
      <c r="LRU9" s="880"/>
      <c r="LRV9" s="878"/>
      <c r="LRW9" s="878"/>
      <c r="LRX9" s="878"/>
      <c r="LRY9" s="880"/>
      <c r="LRZ9" s="878"/>
      <c r="LSA9" s="878"/>
      <c r="LSB9" s="878"/>
      <c r="LSC9" s="880"/>
      <c r="LSD9" s="878"/>
      <c r="LSE9" s="878"/>
      <c r="LSF9" s="878"/>
      <c r="LSG9" s="880"/>
      <c r="LSH9" s="878"/>
      <c r="LSI9" s="878"/>
      <c r="LSJ9" s="878"/>
      <c r="LSK9" s="880"/>
      <c r="LSL9" s="878"/>
      <c r="LSM9" s="878"/>
      <c r="LSN9" s="878"/>
      <c r="LSO9" s="880"/>
      <c r="LSP9" s="878"/>
      <c r="LSQ9" s="878"/>
      <c r="LSR9" s="878"/>
      <c r="LSS9" s="880"/>
      <c r="LST9" s="878"/>
      <c r="LSU9" s="878"/>
      <c r="LSV9" s="878"/>
      <c r="LSW9" s="880"/>
      <c r="LSX9" s="878"/>
      <c r="LSY9" s="878"/>
      <c r="LSZ9" s="878"/>
      <c r="LTA9" s="880"/>
      <c r="LTB9" s="878"/>
      <c r="LTC9" s="878"/>
      <c r="LTD9" s="878"/>
      <c r="LTE9" s="880"/>
      <c r="LTF9" s="878"/>
      <c r="LTG9" s="878"/>
      <c r="LTH9" s="878"/>
      <c r="LTI9" s="880"/>
      <c r="LTJ9" s="878"/>
      <c r="LTK9" s="878"/>
      <c r="LTL9" s="878"/>
      <c r="LTM9" s="880"/>
      <c r="LTN9" s="878"/>
      <c r="LTO9" s="878"/>
      <c r="LTP9" s="878"/>
      <c r="LTQ9" s="880"/>
      <c r="LTR9" s="878"/>
      <c r="LTS9" s="878"/>
      <c r="LTT9" s="878"/>
      <c r="LTU9" s="880"/>
      <c r="LTV9" s="878"/>
      <c r="LTW9" s="878"/>
      <c r="LTX9" s="878"/>
      <c r="LTY9" s="880"/>
      <c r="LTZ9" s="878"/>
      <c r="LUA9" s="878"/>
      <c r="LUB9" s="878"/>
      <c r="LUC9" s="880"/>
      <c r="LUD9" s="878"/>
      <c r="LUE9" s="878"/>
      <c r="LUF9" s="878"/>
      <c r="LUG9" s="880"/>
      <c r="LUH9" s="878"/>
      <c r="LUI9" s="878"/>
      <c r="LUJ9" s="878"/>
      <c r="LUK9" s="880"/>
      <c r="LUL9" s="878"/>
      <c r="LUM9" s="878"/>
      <c r="LUN9" s="878"/>
      <c r="LUO9" s="880"/>
      <c r="LUP9" s="878"/>
      <c r="LUQ9" s="878"/>
      <c r="LUR9" s="878"/>
      <c r="LUS9" s="880"/>
      <c r="LUT9" s="878"/>
      <c r="LUU9" s="878"/>
      <c r="LUV9" s="878"/>
      <c r="LUW9" s="880"/>
      <c r="LUX9" s="878"/>
      <c r="LUY9" s="878"/>
      <c r="LUZ9" s="878"/>
      <c r="LVA9" s="880"/>
      <c r="LVB9" s="878"/>
      <c r="LVC9" s="878"/>
      <c r="LVD9" s="878"/>
      <c r="LVE9" s="880"/>
      <c r="LVF9" s="878"/>
      <c r="LVG9" s="878"/>
      <c r="LVH9" s="878"/>
      <c r="LVI9" s="880"/>
      <c r="LVJ9" s="878"/>
      <c r="LVK9" s="878"/>
      <c r="LVL9" s="878"/>
      <c r="LVM9" s="880"/>
      <c r="LVN9" s="878"/>
      <c r="LVO9" s="878"/>
      <c r="LVP9" s="878"/>
      <c r="LVQ9" s="880"/>
      <c r="LVR9" s="878"/>
      <c r="LVS9" s="878"/>
      <c r="LVT9" s="878"/>
      <c r="LVU9" s="880"/>
      <c r="LVV9" s="878"/>
      <c r="LVW9" s="878"/>
      <c r="LVX9" s="878"/>
      <c r="LVY9" s="880"/>
      <c r="LVZ9" s="878"/>
      <c r="LWA9" s="878"/>
      <c r="LWB9" s="878"/>
      <c r="LWC9" s="880"/>
      <c r="LWD9" s="878"/>
      <c r="LWE9" s="878"/>
      <c r="LWF9" s="878"/>
      <c r="LWG9" s="880"/>
      <c r="LWH9" s="878"/>
      <c r="LWI9" s="878"/>
      <c r="LWJ9" s="878"/>
      <c r="LWK9" s="880"/>
      <c r="LWL9" s="878"/>
      <c r="LWM9" s="878"/>
      <c r="LWN9" s="878"/>
      <c r="LWO9" s="880"/>
      <c r="LWP9" s="878"/>
      <c r="LWQ9" s="878"/>
      <c r="LWR9" s="878"/>
      <c r="LWS9" s="880"/>
      <c r="LWT9" s="878"/>
      <c r="LWU9" s="878"/>
      <c r="LWV9" s="878"/>
      <c r="LWW9" s="880"/>
      <c r="LWX9" s="878"/>
      <c r="LWY9" s="878"/>
      <c r="LWZ9" s="878"/>
      <c r="LXA9" s="880"/>
      <c r="LXB9" s="878"/>
      <c r="LXC9" s="878"/>
      <c r="LXD9" s="878"/>
      <c r="LXE9" s="880"/>
      <c r="LXF9" s="878"/>
      <c r="LXG9" s="878"/>
      <c r="LXH9" s="878"/>
      <c r="LXI9" s="880"/>
      <c r="LXJ9" s="878"/>
      <c r="LXK9" s="878"/>
      <c r="LXL9" s="878"/>
      <c r="LXM9" s="880"/>
      <c r="LXN9" s="878"/>
      <c r="LXO9" s="878"/>
      <c r="LXP9" s="878"/>
      <c r="LXQ9" s="880"/>
      <c r="LXR9" s="878"/>
      <c r="LXS9" s="878"/>
      <c r="LXT9" s="878"/>
      <c r="LXU9" s="880"/>
      <c r="LXV9" s="878"/>
      <c r="LXW9" s="878"/>
      <c r="LXX9" s="878"/>
      <c r="LXY9" s="880"/>
      <c r="LXZ9" s="878"/>
      <c r="LYA9" s="878"/>
      <c r="LYB9" s="878"/>
      <c r="LYC9" s="880"/>
      <c r="LYD9" s="878"/>
      <c r="LYE9" s="878"/>
      <c r="LYF9" s="878"/>
      <c r="LYG9" s="880"/>
      <c r="LYH9" s="878"/>
      <c r="LYI9" s="878"/>
      <c r="LYJ9" s="878"/>
      <c r="LYK9" s="880"/>
      <c r="LYL9" s="878"/>
      <c r="LYM9" s="878"/>
      <c r="LYN9" s="878"/>
      <c r="LYO9" s="880"/>
      <c r="LYP9" s="878"/>
      <c r="LYQ9" s="878"/>
      <c r="LYR9" s="878"/>
      <c r="LYS9" s="880"/>
      <c r="LYT9" s="878"/>
      <c r="LYU9" s="878"/>
      <c r="LYV9" s="878"/>
      <c r="LYW9" s="880"/>
      <c r="LYX9" s="878"/>
      <c r="LYY9" s="878"/>
      <c r="LYZ9" s="878"/>
      <c r="LZA9" s="880"/>
      <c r="LZB9" s="878"/>
      <c r="LZC9" s="878"/>
      <c r="LZD9" s="878"/>
      <c r="LZE9" s="880"/>
      <c r="LZF9" s="878"/>
      <c r="LZG9" s="878"/>
      <c r="LZH9" s="878"/>
      <c r="LZI9" s="880"/>
      <c r="LZJ9" s="878"/>
      <c r="LZK9" s="878"/>
      <c r="LZL9" s="878"/>
      <c r="LZM9" s="880"/>
      <c r="LZN9" s="878"/>
      <c r="LZO9" s="878"/>
      <c r="LZP9" s="878"/>
      <c r="LZQ9" s="880"/>
      <c r="LZR9" s="878"/>
      <c r="LZS9" s="878"/>
      <c r="LZT9" s="878"/>
      <c r="LZU9" s="880"/>
      <c r="LZV9" s="878"/>
      <c r="LZW9" s="878"/>
      <c r="LZX9" s="878"/>
      <c r="LZY9" s="880"/>
      <c r="LZZ9" s="878"/>
      <c r="MAA9" s="878"/>
      <c r="MAB9" s="878"/>
      <c r="MAC9" s="880"/>
      <c r="MAD9" s="878"/>
      <c r="MAE9" s="878"/>
      <c r="MAF9" s="878"/>
      <c r="MAG9" s="880"/>
      <c r="MAH9" s="878"/>
      <c r="MAI9" s="878"/>
      <c r="MAJ9" s="878"/>
      <c r="MAK9" s="880"/>
      <c r="MAL9" s="878"/>
      <c r="MAM9" s="878"/>
      <c r="MAN9" s="878"/>
      <c r="MAO9" s="880"/>
      <c r="MAP9" s="878"/>
      <c r="MAQ9" s="878"/>
      <c r="MAR9" s="878"/>
      <c r="MAS9" s="880"/>
      <c r="MAT9" s="878"/>
      <c r="MAU9" s="878"/>
      <c r="MAV9" s="878"/>
      <c r="MAW9" s="880"/>
      <c r="MAX9" s="878"/>
      <c r="MAY9" s="878"/>
      <c r="MAZ9" s="878"/>
      <c r="MBA9" s="880"/>
      <c r="MBB9" s="878"/>
      <c r="MBC9" s="878"/>
      <c r="MBD9" s="878"/>
      <c r="MBE9" s="880"/>
      <c r="MBF9" s="878"/>
      <c r="MBG9" s="878"/>
      <c r="MBH9" s="878"/>
      <c r="MBI9" s="880"/>
      <c r="MBJ9" s="878"/>
      <c r="MBK9" s="878"/>
      <c r="MBL9" s="878"/>
      <c r="MBM9" s="880"/>
      <c r="MBN9" s="878"/>
      <c r="MBO9" s="878"/>
      <c r="MBP9" s="878"/>
      <c r="MBQ9" s="880"/>
      <c r="MBR9" s="878"/>
      <c r="MBS9" s="878"/>
      <c r="MBT9" s="878"/>
      <c r="MBU9" s="880"/>
      <c r="MBV9" s="878"/>
      <c r="MBW9" s="878"/>
      <c r="MBX9" s="878"/>
      <c r="MBY9" s="880"/>
      <c r="MBZ9" s="878"/>
      <c r="MCA9" s="878"/>
      <c r="MCB9" s="878"/>
      <c r="MCC9" s="880"/>
      <c r="MCD9" s="878"/>
      <c r="MCE9" s="878"/>
      <c r="MCF9" s="878"/>
      <c r="MCG9" s="880"/>
      <c r="MCH9" s="878"/>
      <c r="MCI9" s="878"/>
      <c r="MCJ9" s="878"/>
      <c r="MCK9" s="880"/>
      <c r="MCL9" s="878"/>
      <c r="MCM9" s="878"/>
      <c r="MCN9" s="878"/>
      <c r="MCO9" s="880"/>
      <c r="MCP9" s="878"/>
      <c r="MCQ9" s="878"/>
      <c r="MCR9" s="878"/>
      <c r="MCS9" s="880"/>
      <c r="MCT9" s="878"/>
      <c r="MCU9" s="878"/>
      <c r="MCV9" s="878"/>
      <c r="MCW9" s="880"/>
      <c r="MCX9" s="878"/>
      <c r="MCY9" s="878"/>
      <c r="MCZ9" s="878"/>
      <c r="MDA9" s="880"/>
      <c r="MDB9" s="878"/>
      <c r="MDC9" s="878"/>
      <c r="MDD9" s="878"/>
      <c r="MDE9" s="880"/>
      <c r="MDF9" s="878"/>
      <c r="MDG9" s="878"/>
      <c r="MDH9" s="878"/>
      <c r="MDI9" s="880"/>
      <c r="MDJ9" s="878"/>
      <c r="MDK9" s="878"/>
      <c r="MDL9" s="878"/>
      <c r="MDM9" s="880"/>
      <c r="MDN9" s="878"/>
      <c r="MDO9" s="878"/>
      <c r="MDP9" s="878"/>
      <c r="MDQ9" s="880"/>
      <c r="MDR9" s="878"/>
      <c r="MDS9" s="878"/>
      <c r="MDT9" s="878"/>
      <c r="MDU9" s="880"/>
      <c r="MDV9" s="878"/>
      <c r="MDW9" s="878"/>
      <c r="MDX9" s="878"/>
      <c r="MDY9" s="880"/>
      <c r="MDZ9" s="878"/>
      <c r="MEA9" s="878"/>
      <c r="MEB9" s="878"/>
      <c r="MEC9" s="880"/>
      <c r="MED9" s="878"/>
      <c r="MEE9" s="878"/>
      <c r="MEF9" s="878"/>
      <c r="MEG9" s="880"/>
      <c r="MEH9" s="878"/>
      <c r="MEI9" s="878"/>
      <c r="MEJ9" s="878"/>
      <c r="MEK9" s="880"/>
      <c r="MEL9" s="878"/>
      <c r="MEM9" s="878"/>
      <c r="MEN9" s="878"/>
      <c r="MEO9" s="880"/>
      <c r="MEP9" s="878"/>
      <c r="MEQ9" s="878"/>
      <c r="MER9" s="878"/>
      <c r="MES9" s="880"/>
      <c r="MET9" s="878"/>
      <c r="MEU9" s="878"/>
      <c r="MEV9" s="878"/>
      <c r="MEW9" s="880"/>
      <c r="MEX9" s="878"/>
      <c r="MEY9" s="878"/>
      <c r="MEZ9" s="878"/>
      <c r="MFA9" s="880"/>
      <c r="MFB9" s="878"/>
      <c r="MFC9" s="878"/>
      <c r="MFD9" s="878"/>
      <c r="MFE9" s="880"/>
      <c r="MFF9" s="878"/>
      <c r="MFG9" s="878"/>
      <c r="MFH9" s="878"/>
      <c r="MFI9" s="880"/>
      <c r="MFJ9" s="878"/>
      <c r="MFK9" s="878"/>
      <c r="MFL9" s="878"/>
      <c r="MFM9" s="880"/>
      <c r="MFN9" s="878"/>
      <c r="MFO9" s="878"/>
      <c r="MFP9" s="878"/>
      <c r="MFQ9" s="880"/>
      <c r="MFR9" s="878"/>
      <c r="MFS9" s="878"/>
      <c r="MFT9" s="878"/>
      <c r="MFU9" s="880"/>
      <c r="MFV9" s="878"/>
      <c r="MFW9" s="878"/>
      <c r="MFX9" s="878"/>
      <c r="MFY9" s="880"/>
      <c r="MFZ9" s="878"/>
      <c r="MGA9" s="878"/>
      <c r="MGB9" s="878"/>
      <c r="MGC9" s="880"/>
      <c r="MGD9" s="878"/>
      <c r="MGE9" s="878"/>
      <c r="MGF9" s="878"/>
      <c r="MGG9" s="880"/>
      <c r="MGH9" s="878"/>
      <c r="MGI9" s="878"/>
      <c r="MGJ9" s="878"/>
      <c r="MGK9" s="880"/>
      <c r="MGL9" s="878"/>
      <c r="MGM9" s="878"/>
      <c r="MGN9" s="878"/>
      <c r="MGO9" s="880"/>
      <c r="MGP9" s="878"/>
      <c r="MGQ9" s="878"/>
      <c r="MGR9" s="878"/>
      <c r="MGS9" s="880"/>
      <c r="MGT9" s="878"/>
      <c r="MGU9" s="878"/>
      <c r="MGV9" s="878"/>
      <c r="MGW9" s="880"/>
      <c r="MGX9" s="878"/>
      <c r="MGY9" s="878"/>
      <c r="MGZ9" s="878"/>
      <c r="MHA9" s="880"/>
      <c r="MHB9" s="878"/>
      <c r="MHC9" s="878"/>
      <c r="MHD9" s="878"/>
      <c r="MHE9" s="880"/>
      <c r="MHF9" s="878"/>
      <c r="MHG9" s="878"/>
      <c r="MHH9" s="878"/>
      <c r="MHI9" s="880"/>
      <c r="MHJ9" s="878"/>
      <c r="MHK9" s="878"/>
      <c r="MHL9" s="878"/>
      <c r="MHM9" s="880"/>
      <c r="MHN9" s="878"/>
      <c r="MHO9" s="878"/>
      <c r="MHP9" s="878"/>
      <c r="MHQ9" s="880"/>
      <c r="MHR9" s="878"/>
      <c r="MHS9" s="878"/>
      <c r="MHT9" s="878"/>
      <c r="MHU9" s="880"/>
      <c r="MHV9" s="878"/>
      <c r="MHW9" s="878"/>
      <c r="MHX9" s="878"/>
      <c r="MHY9" s="880"/>
      <c r="MHZ9" s="878"/>
      <c r="MIA9" s="878"/>
      <c r="MIB9" s="878"/>
      <c r="MIC9" s="880"/>
      <c r="MID9" s="878"/>
      <c r="MIE9" s="878"/>
      <c r="MIF9" s="878"/>
      <c r="MIG9" s="880"/>
      <c r="MIH9" s="878"/>
      <c r="MII9" s="878"/>
      <c r="MIJ9" s="878"/>
      <c r="MIK9" s="880"/>
      <c r="MIL9" s="878"/>
      <c r="MIM9" s="878"/>
      <c r="MIN9" s="878"/>
      <c r="MIO9" s="880"/>
      <c r="MIP9" s="878"/>
      <c r="MIQ9" s="878"/>
      <c r="MIR9" s="878"/>
      <c r="MIS9" s="880"/>
      <c r="MIT9" s="878"/>
      <c r="MIU9" s="878"/>
      <c r="MIV9" s="878"/>
      <c r="MIW9" s="880"/>
      <c r="MIX9" s="878"/>
      <c r="MIY9" s="878"/>
      <c r="MIZ9" s="878"/>
      <c r="MJA9" s="880"/>
      <c r="MJB9" s="878"/>
      <c r="MJC9" s="878"/>
      <c r="MJD9" s="878"/>
      <c r="MJE9" s="880"/>
      <c r="MJF9" s="878"/>
      <c r="MJG9" s="878"/>
      <c r="MJH9" s="878"/>
      <c r="MJI9" s="880"/>
      <c r="MJJ9" s="878"/>
      <c r="MJK9" s="878"/>
      <c r="MJL9" s="878"/>
      <c r="MJM9" s="880"/>
      <c r="MJN9" s="878"/>
      <c r="MJO9" s="878"/>
      <c r="MJP9" s="878"/>
      <c r="MJQ9" s="880"/>
      <c r="MJR9" s="878"/>
      <c r="MJS9" s="878"/>
      <c r="MJT9" s="878"/>
      <c r="MJU9" s="880"/>
      <c r="MJV9" s="878"/>
      <c r="MJW9" s="878"/>
      <c r="MJX9" s="878"/>
      <c r="MJY9" s="880"/>
      <c r="MJZ9" s="878"/>
      <c r="MKA9" s="878"/>
      <c r="MKB9" s="878"/>
      <c r="MKC9" s="880"/>
      <c r="MKD9" s="878"/>
      <c r="MKE9" s="878"/>
      <c r="MKF9" s="878"/>
      <c r="MKG9" s="880"/>
      <c r="MKH9" s="878"/>
      <c r="MKI9" s="878"/>
      <c r="MKJ9" s="878"/>
      <c r="MKK9" s="880"/>
      <c r="MKL9" s="878"/>
      <c r="MKM9" s="878"/>
      <c r="MKN9" s="878"/>
      <c r="MKO9" s="880"/>
      <c r="MKP9" s="878"/>
      <c r="MKQ9" s="878"/>
      <c r="MKR9" s="878"/>
      <c r="MKS9" s="880"/>
      <c r="MKT9" s="878"/>
      <c r="MKU9" s="878"/>
      <c r="MKV9" s="878"/>
      <c r="MKW9" s="880"/>
      <c r="MKX9" s="878"/>
      <c r="MKY9" s="878"/>
      <c r="MKZ9" s="878"/>
      <c r="MLA9" s="880"/>
      <c r="MLB9" s="878"/>
      <c r="MLC9" s="878"/>
      <c r="MLD9" s="878"/>
      <c r="MLE9" s="880"/>
      <c r="MLF9" s="878"/>
      <c r="MLG9" s="878"/>
      <c r="MLH9" s="878"/>
      <c r="MLI9" s="880"/>
      <c r="MLJ9" s="878"/>
      <c r="MLK9" s="878"/>
      <c r="MLL9" s="878"/>
      <c r="MLM9" s="880"/>
      <c r="MLN9" s="878"/>
      <c r="MLO9" s="878"/>
      <c r="MLP9" s="878"/>
      <c r="MLQ9" s="880"/>
      <c r="MLR9" s="878"/>
      <c r="MLS9" s="878"/>
      <c r="MLT9" s="878"/>
      <c r="MLU9" s="880"/>
      <c r="MLV9" s="878"/>
      <c r="MLW9" s="878"/>
      <c r="MLX9" s="878"/>
      <c r="MLY9" s="880"/>
      <c r="MLZ9" s="878"/>
      <c r="MMA9" s="878"/>
      <c r="MMB9" s="878"/>
      <c r="MMC9" s="880"/>
      <c r="MMD9" s="878"/>
      <c r="MME9" s="878"/>
      <c r="MMF9" s="878"/>
      <c r="MMG9" s="880"/>
      <c r="MMH9" s="878"/>
      <c r="MMI9" s="878"/>
      <c r="MMJ9" s="878"/>
      <c r="MMK9" s="880"/>
      <c r="MML9" s="878"/>
      <c r="MMM9" s="878"/>
      <c r="MMN9" s="878"/>
      <c r="MMO9" s="880"/>
      <c r="MMP9" s="878"/>
      <c r="MMQ9" s="878"/>
      <c r="MMR9" s="878"/>
      <c r="MMS9" s="880"/>
      <c r="MMT9" s="878"/>
      <c r="MMU9" s="878"/>
      <c r="MMV9" s="878"/>
      <c r="MMW9" s="880"/>
      <c r="MMX9" s="878"/>
      <c r="MMY9" s="878"/>
      <c r="MMZ9" s="878"/>
      <c r="MNA9" s="880"/>
      <c r="MNB9" s="878"/>
      <c r="MNC9" s="878"/>
      <c r="MND9" s="878"/>
      <c r="MNE9" s="880"/>
      <c r="MNF9" s="878"/>
      <c r="MNG9" s="878"/>
      <c r="MNH9" s="878"/>
      <c r="MNI9" s="880"/>
      <c r="MNJ9" s="878"/>
      <c r="MNK9" s="878"/>
      <c r="MNL9" s="878"/>
      <c r="MNM9" s="880"/>
      <c r="MNN9" s="878"/>
      <c r="MNO9" s="878"/>
      <c r="MNP9" s="878"/>
      <c r="MNQ9" s="880"/>
      <c r="MNR9" s="878"/>
      <c r="MNS9" s="878"/>
      <c r="MNT9" s="878"/>
      <c r="MNU9" s="880"/>
      <c r="MNV9" s="878"/>
      <c r="MNW9" s="878"/>
      <c r="MNX9" s="878"/>
      <c r="MNY9" s="880"/>
      <c r="MNZ9" s="878"/>
      <c r="MOA9" s="878"/>
      <c r="MOB9" s="878"/>
      <c r="MOC9" s="880"/>
      <c r="MOD9" s="878"/>
      <c r="MOE9" s="878"/>
      <c r="MOF9" s="878"/>
      <c r="MOG9" s="880"/>
      <c r="MOH9" s="878"/>
      <c r="MOI9" s="878"/>
      <c r="MOJ9" s="878"/>
      <c r="MOK9" s="880"/>
      <c r="MOL9" s="878"/>
      <c r="MOM9" s="878"/>
      <c r="MON9" s="878"/>
      <c r="MOO9" s="880"/>
      <c r="MOP9" s="878"/>
      <c r="MOQ9" s="878"/>
      <c r="MOR9" s="878"/>
      <c r="MOS9" s="880"/>
      <c r="MOT9" s="878"/>
      <c r="MOU9" s="878"/>
      <c r="MOV9" s="878"/>
      <c r="MOW9" s="880"/>
      <c r="MOX9" s="878"/>
      <c r="MOY9" s="878"/>
      <c r="MOZ9" s="878"/>
      <c r="MPA9" s="880"/>
      <c r="MPB9" s="878"/>
      <c r="MPC9" s="878"/>
      <c r="MPD9" s="878"/>
      <c r="MPE9" s="880"/>
      <c r="MPF9" s="878"/>
      <c r="MPG9" s="878"/>
      <c r="MPH9" s="878"/>
      <c r="MPI9" s="880"/>
      <c r="MPJ9" s="878"/>
      <c r="MPK9" s="878"/>
      <c r="MPL9" s="878"/>
      <c r="MPM9" s="880"/>
      <c r="MPN9" s="878"/>
      <c r="MPO9" s="878"/>
      <c r="MPP9" s="878"/>
      <c r="MPQ9" s="880"/>
      <c r="MPR9" s="878"/>
      <c r="MPS9" s="878"/>
      <c r="MPT9" s="878"/>
      <c r="MPU9" s="880"/>
      <c r="MPV9" s="878"/>
      <c r="MPW9" s="878"/>
      <c r="MPX9" s="878"/>
      <c r="MPY9" s="880"/>
      <c r="MPZ9" s="878"/>
      <c r="MQA9" s="878"/>
      <c r="MQB9" s="878"/>
      <c r="MQC9" s="880"/>
      <c r="MQD9" s="878"/>
      <c r="MQE9" s="878"/>
      <c r="MQF9" s="878"/>
      <c r="MQG9" s="880"/>
      <c r="MQH9" s="878"/>
      <c r="MQI9" s="878"/>
      <c r="MQJ9" s="878"/>
      <c r="MQK9" s="880"/>
      <c r="MQL9" s="878"/>
      <c r="MQM9" s="878"/>
      <c r="MQN9" s="878"/>
      <c r="MQO9" s="880"/>
      <c r="MQP9" s="878"/>
      <c r="MQQ9" s="878"/>
      <c r="MQR9" s="878"/>
      <c r="MQS9" s="880"/>
      <c r="MQT9" s="878"/>
      <c r="MQU9" s="878"/>
      <c r="MQV9" s="878"/>
      <c r="MQW9" s="880"/>
      <c r="MQX9" s="878"/>
      <c r="MQY9" s="878"/>
      <c r="MQZ9" s="878"/>
      <c r="MRA9" s="880"/>
      <c r="MRB9" s="878"/>
      <c r="MRC9" s="878"/>
      <c r="MRD9" s="878"/>
      <c r="MRE9" s="880"/>
      <c r="MRF9" s="878"/>
      <c r="MRG9" s="878"/>
      <c r="MRH9" s="878"/>
      <c r="MRI9" s="880"/>
      <c r="MRJ9" s="878"/>
      <c r="MRK9" s="878"/>
      <c r="MRL9" s="878"/>
      <c r="MRM9" s="880"/>
      <c r="MRN9" s="878"/>
      <c r="MRO9" s="878"/>
      <c r="MRP9" s="878"/>
      <c r="MRQ9" s="880"/>
      <c r="MRR9" s="878"/>
      <c r="MRS9" s="878"/>
      <c r="MRT9" s="878"/>
      <c r="MRU9" s="880"/>
      <c r="MRV9" s="878"/>
      <c r="MRW9" s="878"/>
      <c r="MRX9" s="878"/>
      <c r="MRY9" s="880"/>
      <c r="MRZ9" s="878"/>
      <c r="MSA9" s="878"/>
      <c r="MSB9" s="878"/>
      <c r="MSC9" s="880"/>
      <c r="MSD9" s="878"/>
      <c r="MSE9" s="878"/>
      <c r="MSF9" s="878"/>
      <c r="MSG9" s="880"/>
      <c r="MSH9" s="878"/>
      <c r="MSI9" s="878"/>
      <c r="MSJ9" s="878"/>
      <c r="MSK9" s="880"/>
      <c r="MSL9" s="878"/>
      <c r="MSM9" s="878"/>
      <c r="MSN9" s="878"/>
      <c r="MSO9" s="880"/>
      <c r="MSP9" s="878"/>
      <c r="MSQ9" s="878"/>
      <c r="MSR9" s="878"/>
      <c r="MSS9" s="880"/>
      <c r="MST9" s="878"/>
      <c r="MSU9" s="878"/>
      <c r="MSV9" s="878"/>
      <c r="MSW9" s="880"/>
      <c r="MSX9" s="878"/>
      <c r="MSY9" s="878"/>
      <c r="MSZ9" s="878"/>
      <c r="MTA9" s="880"/>
      <c r="MTB9" s="878"/>
      <c r="MTC9" s="878"/>
      <c r="MTD9" s="878"/>
      <c r="MTE9" s="880"/>
      <c r="MTF9" s="878"/>
      <c r="MTG9" s="878"/>
      <c r="MTH9" s="878"/>
      <c r="MTI9" s="880"/>
      <c r="MTJ9" s="878"/>
      <c r="MTK9" s="878"/>
      <c r="MTL9" s="878"/>
      <c r="MTM9" s="880"/>
      <c r="MTN9" s="878"/>
      <c r="MTO9" s="878"/>
      <c r="MTP9" s="878"/>
      <c r="MTQ9" s="880"/>
      <c r="MTR9" s="878"/>
      <c r="MTS9" s="878"/>
      <c r="MTT9" s="878"/>
      <c r="MTU9" s="880"/>
      <c r="MTV9" s="878"/>
      <c r="MTW9" s="878"/>
      <c r="MTX9" s="878"/>
      <c r="MTY9" s="880"/>
      <c r="MTZ9" s="878"/>
      <c r="MUA9" s="878"/>
      <c r="MUB9" s="878"/>
      <c r="MUC9" s="880"/>
      <c r="MUD9" s="878"/>
      <c r="MUE9" s="878"/>
      <c r="MUF9" s="878"/>
      <c r="MUG9" s="880"/>
      <c r="MUH9" s="878"/>
      <c r="MUI9" s="878"/>
      <c r="MUJ9" s="878"/>
      <c r="MUK9" s="880"/>
      <c r="MUL9" s="878"/>
      <c r="MUM9" s="878"/>
      <c r="MUN9" s="878"/>
      <c r="MUO9" s="880"/>
      <c r="MUP9" s="878"/>
      <c r="MUQ9" s="878"/>
      <c r="MUR9" s="878"/>
      <c r="MUS9" s="880"/>
      <c r="MUT9" s="878"/>
      <c r="MUU9" s="878"/>
      <c r="MUV9" s="878"/>
      <c r="MUW9" s="880"/>
      <c r="MUX9" s="878"/>
      <c r="MUY9" s="878"/>
      <c r="MUZ9" s="878"/>
      <c r="MVA9" s="880"/>
      <c r="MVB9" s="878"/>
      <c r="MVC9" s="878"/>
      <c r="MVD9" s="878"/>
      <c r="MVE9" s="880"/>
      <c r="MVF9" s="878"/>
      <c r="MVG9" s="878"/>
      <c r="MVH9" s="878"/>
      <c r="MVI9" s="880"/>
      <c r="MVJ9" s="878"/>
      <c r="MVK9" s="878"/>
      <c r="MVL9" s="878"/>
      <c r="MVM9" s="880"/>
      <c r="MVN9" s="878"/>
      <c r="MVO9" s="878"/>
      <c r="MVP9" s="878"/>
      <c r="MVQ9" s="880"/>
      <c r="MVR9" s="878"/>
      <c r="MVS9" s="878"/>
      <c r="MVT9" s="878"/>
      <c r="MVU9" s="880"/>
      <c r="MVV9" s="878"/>
      <c r="MVW9" s="878"/>
      <c r="MVX9" s="878"/>
      <c r="MVY9" s="880"/>
      <c r="MVZ9" s="878"/>
      <c r="MWA9" s="878"/>
      <c r="MWB9" s="878"/>
      <c r="MWC9" s="880"/>
      <c r="MWD9" s="878"/>
      <c r="MWE9" s="878"/>
      <c r="MWF9" s="878"/>
      <c r="MWG9" s="880"/>
      <c r="MWH9" s="878"/>
      <c r="MWI9" s="878"/>
      <c r="MWJ9" s="878"/>
      <c r="MWK9" s="880"/>
      <c r="MWL9" s="878"/>
      <c r="MWM9" s="878"/>
      <c r="MWN9" s="878"/>
      <c r="MWO9" s="880"/>
      <c r="MWP9" s="878"/>
      <c r="MWQ9" s="878"/>
      <c r="MWR9" s="878"/>
      <c r="MWS9" s="880"/>
      <c r="MWT9" s="878"/>
      <c r="MWU9" s="878"/>
      <c r="MWV9" s="878"/>
      <c r="MWW9" s="880"/>
      <c r="MWX9" s="878"/>
      <c r="MWY9" s="878"/>
      <c r="MWZ9" s="878"/>
      <c r="MXA9" s="880"/>
      <c r="MXB9" s="878"/>
      <c r="MXC9" s="878"/>
      <c r="MXD9" s="878"/>
      <c r="MXE9" s="880"/>
      <c r="MXF9" s="878"/>
      <c r="MXG9" s="878"/>
      <c r="MXH9" s="878"/>
      <c r="MXI9" s="880"/>
      <c r="MXJ9" s="878"/>
      <c r="MXK9" s="878"/>
      <c r="MXL9" s="878"/>
      <c r="MXM9" s="880"/>
      <c r="MXN9" s="878"/>
      <c r="MXO9" s="878"/>
      <c r="MXP9" s="878"/>
      <c r="MXQ9" s="880"/>
      <c r="MXR9" s="878"/>
      <c r="MXS9" s="878"/>
      <c r="MXT9" s="878"/>
      <c r="MXU9" s="880"/>
      <c r="MXV9" s="878"/>
      <c r="MXW9" s="878"/>
      <c r="MXX9" s="878"/>
      <c r="MXY9" s="880"/>
      <c r="MXZ9" s="878"/>
      <c r="MYA9" s="878"/>
      <c r="MYB9" s="878"/>
      <c r="MYC9" s="880"/>
      <c r="MYD9" s="878"/>
      <c r="MYE9" s="878"/>
      <c r="MYF9" s="878"/>
      <c r="MYG9" s="880"/>
      <c r="MYH9" s="878"/>
      <c r="MYI9" s="878"/>
      <c r="MYJ9" s="878"/>
      <c r="MYK9" s="880"/>
      <c r="MYL9" s="878"/>
      <c r="MYM9" s="878"/>
      <c r="MYN9" s="878"/>
      <c r="MYO9" s="880"/>
      <c r="MYP9" s="878"/>
      <c r="MYQ9" s="878"/>
      <c r="MYR9" s="878"/>
      <c r="MYS9" s="880"/>
      <c r="MYT9" s="878"/>
      <c r="MYU9" s="878"/>
      <c r="MYV9" s="878"/>
      <c r="MYW9" s="880"/>
      <c r="MYX9" s="878"/>
      <c r="MYY9" s="878"/>
      <c r="MYZ9" s="878"/>
      <c r="MZA9" s="880"/>
      <c r="MZB9" s="878"/>
      <c r="MZC9" s="878"/>
      <c r="MZD9" s="878"/>
      <c r="MZE9" s="880"/>
      <c r="MZF9" s="878"/>
      <c r="MZG9" s="878"/>
      <c r="MZH9" s="878"/>
      <c r="MZI9" s="880"/>
      <c r="MZJ9" s="878"/>
      <c r="MZK9" s="878"/>
      <c r="MZL9" s="878"/>
      <c r="MZM9" s="880"/>
      <c r="MZN9" s="878"/>
      <c r="MZO9" s="878"/>
      <c r="MZP9" s="878"/>
      <c r="MZQ9" s="880"/>
      <c r="MZR9" s="878"/>
      <c r="MZS9" s="878"/>
      <c r="MZT9" s="878"/>
      <c r="MZU9" s="880"/>
      <c r="MZV9" s="878"/>
      <c r="MZW9" s="878"/>
      <c r="MZX9" s="878"/>
      <c r="MZY9" s="880"/>
      <c r="MZZ9" s="878"/>
      <c r="NAA9" s="878"/>
      <c r="NAB9" s="878"/>
      <c r="NAC9" s="880"/>
      <c r="NAD9" s="878"/>
      <c r="NAE9" s="878"/>
      <c r="NAF9" s="878"/>
      <c r="NAG9" s="880"/>
      <c r="NAH9" s="878"/>
      <c r="NAI9" s="878"/>
      <c r="NAJ9" s="878"/>
      <c r="NAK9" s="880"/>
      <c r="NAL9" s="878"/>
      <c r="NAM9" s="878"/>
      <c r="NAN9" s="878"/>
      <c r="NAO9" s="880"/>
      <c r="NAP9" s="878"/>
      <c r="NAQ9" s="878"/>
      <c r="NAR9" s="878"/>
      <c r="NAS9" s="880"/>
      <c r="NAT9" s="878"/>
      <c r="NAU9" s="878"/>
      <c r="NAV9" s="878"/>
      <c r="NAW9" s="880"/>
      <c r="NAX9" s="878"/>
      <c r="NAY9" s="878"/>
      <c r="NAZ9" s="878"/>
      <c r="NBA9" s="880"/>
      <c r="NBB9" s="878"/>
      <c r="NBC9" s="878"/>
      <c r="NBD9" s="878"/>
      <c r="NBE9" s="880"/>
      <c r="NBF9" s="878"/>
      <c r="NBG9" s="878"/>
      <c r="NBH9" s="878"/>
      <c r="NBI9" s="880"/>
      <c r="NBJ9" s="878"/>
      <c r="NBK9" s="878"/>
      <c r="NBL9" s="878"/>
      <c r="NBM9" s="880"/>
      <c r="NBN9" s="878"/>
      <c r="NBO9" s="878"/>
      <c r="NBP9" s="878"/>
      <c r="NBQ9" s="880"/>
      <c r="NBR9" s="878"/>
      <c r="NBS9" s="878"/>
      <c r="NBT9" s="878"/>
      <c r="NBU9" s="880"/>
      <c r="NBV9" s="878"/>
      <c r="NBW9" s="878"/>
      <c r="NBX9" s="878"/>
      <c r="NBY9" s="880"/>
      <c r="NBZ9" s="878"/>
      <c r="NCA9" s="878"/>
      <c r="NCB9" s="878"/>
      <c r="NCC9" s="880"/>
      <c r="NCD9" s="878"/>
      <c r="NCE9" s="878"/>
      <c r="NCF9" s="878"/>
      <c r="NCG9" s="880"/>
      <c r="NCH9" s="878"/>
      <c r="NCI9" s="878"/>
      <c r="NCJ9" s="878"/>
      <c r="NCK9" s="880"/>
      <c r="NCL9" s="878"/>
      <c r="NCM9" s="878"/>
      <c r="NCN9" s="878"/>
      <c r="NCO9" s="880"/>
      <c r="NCP9" s="878"/>
      <c r="NCQ9" s="878"/>
      <c r="NCR9" s="878"/>
      <c r="NCS9" s="880"/>
      <c r="NCT9" s="878"/>
      <c r="NCU9" s="878"/>
      <c r="NCV9" s="878"/>
      <c r="NCW9" s="880"/>
      <c r="NCX9" s="878"/>
      <c r="NCY9" s="878"/>
      <c r="NCZ9" s="878"/>
      <c r="NDA9" s="880"/>
      <c r="NDB9" s="878"/>
      <c r="NDC9" s="878"/>
      <c r="NDD9" s="878"/>
      <c r="NDE9" s="880"/>
      <c r="NDF9" s="878"/>
      <c r="NDG9" s="878"/>
      <c r="NDH9" s="878"/>
      <c r="NDI9" s="880"/>
      <c r="NDJ9" s="878"/>
      <c r="NDK9" s="878"/>
      <c r="NDL9" s="878"/>
      <c r="NDM9" s="880"/>
      <c r="NDN9" s="878"/>
      <c r="NDO9" s="878"/>
      <c r="NDP9" s="878"/>
      <c r="NDQ9" s="880"/>
      <c r="NDR9" s="878"/>
      <c r="NDS9" s="878"/>
      <c r="NDT9" s="878"/>
      <c r="NDU9" s="880"/>
      <c r="NDV9" s="878"/>
      <c r="NDW9" s="878"/>
      <c r="NDX9" s="878"/>
      <c r="NDY9" s="880"/>
      <c r="NDZ9" s="878"/>
      <c r="NEA9" s="878"/>
      <c r="NEB9" s="878"/>
      <c r="NEC9" s="880"/>
      <c r="NED9" s="878"/>
      <c r="NEE9" s="878"/>
      <c r="NEF9" s="878"/>
      <c r="NEG9" s="880"/>
      <c r="NEH9" s="878"/>
      <c r="NEI9" s="878"/>
      <c r="NEJ9" s="878"/>
      <c r="NEK9" s="880"/>
      <c r="NEL9" s="878"/>
      <c r="NEM9" s="878"/>
      <c r="NEN9" s="878"/>
      <c r="NEO9" s="880"/>
      <c r="NEP9" s="878"/>
      <c r="NEQ9" s="878"/>
      <c r="NER9" s="878"/>
      <c r="NES9" s="880"/>
      <c r="NET9" s="878"/>
      <c r="NEU9" s="878"/>
      <c r="NEV9" s="878"/>
      <c r="NEW9" s="880"/>
      <c r="NEX9" s="878"/>
      <c r="NEY9" s="878"/>
      <c r="NEZ9" s="878"/>
      <c r="NFA9" s="880"/>
      <c r="NFB9" s="878"/>
      <c r="NFC9" s="878"/>
      <c r="NFD9" s="878"/>
      <c r="NFE9" s="880"/>
      <c r="NFF9" s="878"/>
      <c r="NFG9" s="878"/>
      <c r="NFH9" s="878"/>
      <c r="NFI9" s="880"/>
      <c r="NFJ9" s="878"/>
      <c r="NFK9" s="878"/>
      <c r="NFL9" s="878"/>
      <c r="NFM9" s="880"/>
      <c r="NFN9" s="878"/>
      <c r="NFO9" s="878"/>
      <c r="NFP9" s="878"/>
      <c r="NFQ9" s="880"/>
      <c r="NFR9" s="878"/>
      <c r="NFS9" s="878"/>
      <c r="NFT9" s="878"/>
      <c r="NFU9" s="880"/>
      <c r="NFV9" s="878"/>
      <c r="NFW9" s="878"/>
      <c r="NFX9" s="878"/>
      <c r="NFY9" s="880"/>
      <c r="NFZ9" s="878"/>
      <c r="NGA9" s="878"/>
      <c r="NGB9" s="878"/>
      <c r="NGC9" s="880"/>
      <c r="NGD9" s="878"/>
      <c r="NGE9" s="878"/>
      <c r="NGF9" s="878"/>
      <c r="NGG9" s="880"/>
      <c r="NGH9" s="878"/>
      <c r="NGI9" s="878"/>
      <c r="NGJ9" s="878"/>
      <c r="NGK9" s="880"/>
      <c r="NGL9" s="878"/>
      <c r="NGM9" s="878"/>
      <c r="NGN9" s="878"/>
      <c r="NGO9" s="880"/>
      <c r="NGP9" s="878"/>
      <c r="NGQ9" s="878"/>
      <c r="NGR9" s="878"/>
      <c r="NGS9" s="880"/>
      <c r="NGT9" s="878"/>
      <c r="NGU9" s="878"/>
      <c r="NGV9" s="878"/>
      <c r="NGW9" s="880"/>
      <c r="NGX9" s="878"/>
      <c r="NGY9" s="878"/>
      <c r="NGZ9" s="878"/>
      <c r="NHA9" s="880"/>
      <c r="NHB9" s="878"/>
      <c r="NHC9" s="878"/>
      <c r="NHD9" s="878"/>
      <c r="NHE9" s="880"/>
      <c r="NHF9" s="878"/>
      <c r="NHG9" s="878"/>
      <c r="NHH9" s="878"/>
      <c r="NHI9" s="880"/>
      <c r="NHJ9" s="878"/>
      <c r="NHK9" s="878"/>
      <c r="NHL9" s="878"/>
      <c r="NHM9" s="880"/>
      <c r="NHN9" s="878"/>
      <c r="NHO9" s="878"/>
      <c r="NHP9" s="878"/>
      <c r="NHQ9" s="880"/>
      <c r="NHR9" s="878"/>
      <c r="NHS9" s="878"/>
      <c r="NHT9" s="878"/>
      <c r="NHU9" s="880"/>
      <c r="NHV9" s="878"/>
      <c r="NHW9" s="878"/>
      <c r="NHX9" s="878"/>
      <c r="NHY9" s="880"/>
      <c r="NHZ9" s="878"/>
      <c r="NIA9" s="878"/>
      <c r="NIB9" s="878"/>
      <c r="NIC9" s="880"/>
      <c r="NID9" s="878"/>
      <c r="NIE9" s="878"/>
      <c r="NIF9" s="878"/>
      <c r="NIG9" s="880"/>
      <c r="NIH9" s="878"/>
      <c r="NII9" s="878"/>
      <c r="NIJ9" s="878"/>
      <c r="NIK9" s="880"/>
      <c r="NIL9" s="878"/>
      <c r="NIM9" s="878"/>
      <c r="NIN9" s="878"/>
      <c r="NIO9" s="880"/>
      <c r="NIP9" s="878"/>
      <c r="NIQ9" s="878"/>
      <c r="NIR9" s="878"/>
      <c r="NIS9" s="880"/>
      <c r="NIT9" s="878"/>
      <c r="NIU9" s="878"/>
      <c r="NIV9" s="878"/>
      <c r="NIW9" s="880"/>
      <c r="NIX9" s="878"/>
      <c r="NIY9" s="878"/>
      <c r="NIZ9" s="878"/>
      <c r="NJA9" s="880"/>
      <c r="NJB9" s="878"/>
      <c r="NJC9" s="878"/>
      <c r="NJD9" s="878"/>
      <c r="NJE9" s="880"/>
      <c r="NJF9" s="878"/>
      <c r="NJG9" s="878"/>
      <c r="NJH9" s="878"/>
      <c r="NJI9" s="880"/>
      <c r="NJJ9" s="878"/>
      <c r="NJK9" s="878"/>
      <c r="NJL9" s="878"/>
      <c r="NJM9" s="880"/>
      <c r="NJN9" s="878"/>
      <c r="NJO9" s="878"/>
      <c r="NJP9" s="878"/>
      <c r="NJQ9" s="880"/>
      <c r="NJR9" s="878"/>
      <c r="NJS9" s="878"/>
      <c r="NJT9" s="878"/>
      <c r="NJU9" s="880"/>
      <c r="NJV9" s="878"/>
      <c r="NJW9" s="878"/>
      <c r="NJX9" s="878"/>
      <c r="NJY9" s="880"/>
      <c r="NJZ9" s="878"/>
      <c r="NKA9" s="878"/>
      <c r="NKB9" s="878"/>
      <c r="NKC9" s="880"/>
      <c r="NKD9" s="878"/>
      <c r="NKE9" s="878"/>
      <c r="NKF9" s="878"/>
      <c r="NKG9" s="880"/>
      <c r="NKH9" s="878"/>
      <c r="NKI9" s="878"/>
      <c r="NKJ9" s="878"/>
      <c r="NKK9" s="880"/>
      <c r="NKL9" s="878"/>
      <c r="NKM9" s="878"/>
      <c r="NKN9" s="878"/>
      <c r="NKO9" s="880"/>
      <c r="NKP9" s="878"/>
      <c r="NKQ9" s="878"/>
      <c r="NKR9" s="878"/>
      <c r="NKS9" s="880"/>
      <c r="NKT9" s="878"/>
      <c r="NKU9" s="878"/>
      <c r="NKV9" s="878"/>
      <c r="NKW9" s="880"/>
      <c r="NKX9" s="878"/>
      <c r="NKY9" s="878"/>
      <c r="NKZ9" s="878"/>
      <c r="NLA9" s="880"/>
      <c r="NLB9" s="878"/>
      <c r="NLC9" s="878"/>
      <c r="NLD9" s="878"/>
      <c r="NLE9" s="880"/>
      <c r="NLF9" s="878"/>
      <c r="NLG9" s="878"/>
      <c r="NLH9" s="878"/>
      <c r="NLI9" s="880"/>
      <c r="NLJ9" s="878"/>
      <c r="NLK9" s="878"/>
      <c r="NLL9" s="878"/>
      <c r="NLM9" s="880"/>
      <c r="NLN9" s="878"/>
      <c r="NLO9" s="878"/>
      <c r="NLP9" s="878"/>
      <c r="NLQ9" s="880"/>
      <c r="NLR9" s="878"/>
      <c r="NLS9" s="878"/>
      <c r="NLT9" s="878"/>
      <c r="NLU9" s="880"/>
      <c r="NLV9" s="878"/>
      <c r="NLW9" s="878"/>
      <c r="NLX9" s="878"/>
      <c r="NLY9" s="880"/>
      <c r="NLZ9" s="878"/>
      <c r="NMA9" s="878"/>
      <c r="NMB9" s="878"/>
      <c r="NMC9" s="880"/>
      <c r="NMD9" s="878"/>
      <c r="NME9" s="878"/>
      <c r="NMF9" s="878"/>
      <c r="NMG9" s="880"/>
      <c r="NMH9" s="878"/>
      <c r="NMI9" s="878"/>
      <c r="NMJ9" s="878"/>
      <c r="NMK9" s="880"/>
      <c r="NML9" s="878"/>
      <c r="NMM9" s="878"/>
      <c r="NMN9" s="878"/>
      <c r="NMO9" s="880"/>
      <c r="NMP9" s="878"/>
      <c r="NMQ9" s="878"/>
      <c r="NMR9" s="878"/>
      <c r="NMS9" s="880"/>
      <c r="NMT9" s="878"/>
      <c r="NMU9" s="878"/>
      <c r="NMV9" s="878"/>
      <c r="NMW9" s="880"/>
      <c r="NMX9" s="878"/>
      <c r="NMY9" s="878"/>
      <c r="NMZ9" s="878"/>
      <c r="NNA9" s="880"/>
      <c r="NNB9" s="878"/>
      <c r="NNC9" s="878"/>
      <c r="NND9" s="878"/>
      <c r="NNE9" s="880"/>
      <c r="NNF9" s="878"/>
      <c r="NNG9" s="878"/>
      <c r="NNH9" s="878"/>
      <c r="NNI9" s="880"/>
      <c r="NNJ9" s="878"/>
      <c r="NNK9" s="878"/>
      <c r="NNL9" s="878"/>
      <c r="NNM9" s="880"/>
      <c r="NNN9" s="878"/>
      <c r="NNO9" s="878"/>
      <c r="NNP9" s="878"/>
      <c r="NNQ9" s="880"/>
      <c r="NNR9" s="878"/>
      <c r="NNS9" s="878"/>
      <c r="NNT9" s="878"/>
      <c r="NNU9" s="880"/>
      <c r="NNV9" s="878"/>
      <c r="NNW9" s="878"/>
      <c r="NNX9" s="878"/>
      <c r="NNY9" s="880"/>
      <c r="NNZ9" s="878"/>
      <c r="NOA9" s="878"/>
      <c r="NOB9" s="878"/>
      <c r="NOC9" s="880"/>
      <c r="NOD9" s="878"/>
      <c r="NOE9" s="878"/>
      <c r="NOF9" s="878"/>
      <c r="NOG9" s="880"/>
      <c r="NOH9" s="878"/>
      <c r="NOI9" s="878"/>
      <c r="NOJ9" s="878"/>
      <c r="NOK9" s="880"/>
      <c r="NOL9" s="878"/>
      <c r="NOM9" s="878"/>
      <c r="NON9" s="878"/>
      <c r="NOO9" s="880"/>
      <c r="NOP9" s="878"/>
      <c r="NOQ9" s="878"/>
      <c r="NOR9" s="878"/>
      <c r="NOS9" s="880"/>
      <c r="NOT9" s="878"/>
      <c r="NOU9" s="878"/>
      <c r="NOV9" s="878"/>
      <c r="NOW9" s="880"/>
      <c r="NOX9" s="878"/>
      <c r="NOY9" s="878"/>
      <c r="NOZ9" s="878"/>
      <c r="NPA9" s="880"/>
      <c r="NPB9" s="878"/>
      <c r="NPC9" s="878"/>
      <c r="NPD9" s="878"/>
      <c r="NPE9" s="880"/>
      <c r="NPF9" s="878"/>
      <c r="NPG9" s="878"/>
      <c r="NPH9" s="878"/>
      <c r="NPI9" s="880"/>
      <c r="NPJ9" s="878"/>
      <c r="NPK9" s="878"/>
      <c r="NPL9" s="878"/>
      <c r="NPM9" s="880"/>
      <c r="NPN9" s="878"/>
      <c r="NPO9" s="878"/>
      <c r="NPP9" s="878"/>
      <c r="NPQ9" s="880"/>
      <c r="NPR9" s="878"/>
      <c r="NPS9" s="878"/>
      <c r="NPT9" s="878"/>
      <c r="NPU9" s="880"/>
      <c r="NPV9" s="878"/>
      <c r="NPW9" s="878"/>
      <c r="NPX9" s="878"/>
      <c r="NPY9" s="880"/>
      <c r="NPZ9" s="878"/>
      <c r="NQA9" s="878"/>
      <c r="NQB9" s="878"/>
      <c r="NQC9" s="880"/>
      <c r="NQD9" s="878"/>
      <c r="NQE9" s="878"/>
      <c r="NQF9" s="878"/>
      <c r="NQG9" s="880"/>
      <c r="NQH9" s="878"/>
      <c r="NQI9" s="878"/>
      <c r="NQJ9" s="878"/>
      <c r="NQK9" s="880"/>
      <c r="NQL9" s="878"/>
      <c r="NQM9" s="878"/>
      <c r="NQN9" s="878"/>
      <c r="NQO9" s="880"/>
      <c r="NQP9" s="878"/>
      <c r="NQQ9" s="878"/>
      <c r="NQR9" s="878"/>
      <c r="NQS9" s="880"/>
      <c r="NQT9" s="878"/>
      <c r="NQU9" s="878"/>
      <c r="NQV9" s="878"/>
      <c r="NQW9" s="880"/>
      <c r="NQX9" s="878"/>
      <c r="NQY9" s="878"/>
      <c r="NQZ9" s="878"/>
      <c r="NRA9" s="880"/>
      <c r="NRB9" s="878"/>
      <c r="NRC9" s="878"/>
      <c r="NRD9" s="878"/>
      <c r="NRE9" s="880"/>
      <c r="NRF9" s="878"/>
      <c r="NRG9" s="878"/>
      <c r="NRH9" s="878"/>
      <c r="NRI9" s="880"/>
      <c r="NRJ9" s="878"/>
      <c r="NRK9" s="878"/>
      <c r="NRL9" s="878"/>
      <c r="NRM9" s="880"/>
      <c r="NRN9" s="878"/>
      <c r="NRO9" s="878"/>
      <c r="NRP9" s="878"/>
      <c r="NRQ9" s="880"/>
      <c r="NRR9" s="878"/>
      <c r="NRS9" s="878"/>
      <c r="NRT9" s="878"/>
      <c r="NRU9" s="880"/>
      <c r="NRV9" s="878"/>
      <c r="NRW9" s="878"/>
      <c r="NRX9" s="878"/>
      <c r="NRY9" s="880"/>
      <c r="NRZ9" s="878"/>
      <c r="NSA9" s="878"/>
      <c r="NSB9" s="878"/>
      <c r="NSC9" s="880"/>
      <c r="NSD9" s="878"/>
      <c r="NSE9" s="878"/>
      <c r="NSF9" s="878"/>
      <c r="NSG9" s="880"/>
      <c r="NSH9" s="878"/>
      <c r="NSI9" s="878"/>
      <c r="NSJ9" s="878"/>
      <c r="NSK9" s="880"/>
      <c r="NSL9" s="878"/>
      <c r="NSM9" s="878"/>
      <c r="NSN9" s="878"/>
      <c r="NSO9" s="880"/>
      <c r="NSP9" s="878"/>
      <c r="NSQ9" s="878"/>
      <c r="NSR9" s="878"/>
      <c r="NSS9" s="880"/>
      <c r="NST9" s="878"/>
      <c r="NSU9" s="878"/>
      <c r="NSV9" s="878"/>
      <c r="NSW9" s="880"/>
      <c r="NSX9" s="878"/>
      <c r="NSY9" s="878"/>
      <c r="NSZ9" s="878"/>
      <c r="NTA9" s="880"/>
      <c r="NTB9" s="878"/>
      <c r="NTC9" s="878"/>
      <c r="NTD9" s="878"/>
      <c r="NTE9" s="880"/>
      <c r="NTF9" s="878"/>
      <c r="NTG9" s="878"/>
      <c r="NTH9" s="878"/>
      <c r="NTI9" s="880"/>
      <c r="NTJ9" s="878"/>
      <c r="NTK9" s="878"/>
      <c r="NTL9" s="878"/>
      <c r="NTM9" s="880"/>
      <c r="NTN9" s="878"/>
      <c r="NTO9" s="878"/>
      <c r="NTP9" s="878"/>
      <c r="NTQ9" s="880"/>
      <c r="NTR9" s="878"/>
      <c r="NTS9" s="878"/>
      <c r="NTT9" s="878"/>
      <c r="NTU9" s="880"/>
      <c r="NTV9" s="878"/>
      <c r="NTW9" s="878"/>
      <c r="NTX9" s="878"/>
      <c r="NTY9" s="880"/>
      <c r="NTZ9" s="878"/>
      <c r="NUA9" s="878"/>
      <c r="NUB9" s="878"/>
      <c r="NUC9" s="880"/>
      <c r="NUD9" s="878"/>
      <c r="NUE9" s="878"/>
      <c r="NUF9" s="878"/>
      <c r="NUG9" s="880"/>
      <c r="NUH9" s="878"/>
      <c r="NUI9" s="878"/>
      <c r="NUJ9" s="878"/>
      <c r="NUK9" s="880"/>
      <c r="NUL9" s="878"/>
      <c r="NUM9" s="878"/>
      <c r="NUN9" s="878"/>
      <c r="NUO9" s="880"/>
      <c r="NUP9" s="878"/>
      <c r="NUQ9" s="878"/>
      <c r="NUR9" s="878"/>
      <c r="NUS9" s="880"/>
      <c r="NUT9" s="878"/>
      <c r="NUU9" s="878"/>
      <c r="NUV9" s="878"/>
      <c r="NUW9" s="880"/>
      <c r="NUX9" s="878"/>
      <c r="NUY9" s="878"/>
      <c r="NUZ9" s="878"/>
      <c r="NVA9" s="880"/>
      <c r="NVB9" s="878"/>
      <c r="NVC9" s="878"/>
      <c r="NVD9" s="878"/>
      <c r="NVE9" s="880"/>
      <c r="NVF9" s="878"/>
      <c r="NVG9" s="878"/>
      <c r="NVH9" s="878"/>
      <c r="NVI9" s="880"/>
      <c r="NVJ9" s="878"/>
      <c r="NVK9" s="878"/>
      <c r="NVL9" s="878"/>
      <c r="NVM9" s="880"/>
      <c r="NVN9" s="878"/>
      <c r="NVO9" s="878"/>
      <c r="NVP9" s="878"/>
      <c r="NVQ9" s="880"/>
      <c r="NVR9" s="878"/>
      <c r="NVS9" s="878"/>
      <c r="NVT9" s="878"/>
      <c r="NVU9" s="880"/>
      <c r="NVV9" s="878"/>
      <c r="NVW9" s="878"/>
      <c r="NVX9" s="878"/>
      <c r="NVY9" s="880"/>
      <c r="NVZ9" s="878"/>
      <c r="NWA9" s="878"/>
      <c r="NWB9" s="878"/>
      <c r="NWC9" s="880"/>
      <c r="NWD9" s="878"/>
      <c r="NWE9" s="878"/>
      <c r="NWF9" s="878"/>
      <c r="NWG9" s="880"/>
      <c r="NWH9" s="878"/>
      <c r="NWI9" s="878"/>
      <c r="NWJ9" s="878"/>
      <c r="NWK9" s="880"/>
      <c r="NWL9" s="878"/>
      <c r="NWM9" s="878"/>
      <c r="NWN9" s="878"/>
      <c r="NWO9" s="880"/>
      <c r="NWP9" s="878"/>
      <c r="NWQ9" s="878"/>
      <c r="NWR9" s="878"/>
      <c r="NWS9" s="880"/>
      <c r="NWT9" s="878"/>
      <c r="NWU9" s="878"/>
      <c r="NWV9" s="878"/>
      <c r="NWW9" s="880"/>
      <c r="NWX9" s="878"/>
      <c r="NWY9" s="878"/>
      <c r="NWZ9" s="878"/>
      <c r="NXA9" s="880"/>
      <c r="NXB9" s="878"/>
      <c r="NXC9" s="878"/>
      <c r="NXD9" s="878"/>
      <c r="NXE9" s="880"/>
      <c r="NXF9" s="878"/>
      <c r="NXG9" s="878"/>
      <c r="NXH9" s="878"/>
      <c r="NXI9" s="880"/>
      <c r="NXJ9" s="878"/>
      <c r="NXK9" s="878"/>
      <c r="NXL9" s="878"/>
      <c r="NXM9" s="880"/>
      <c r="NXN9" s="878"/>
      <c r="NXO9" s="878"/>
      <c r="NXP9" s="878"/>
      <c r="NXQ9" s="880"/>
      <c r="NXR9" s="878"/>
      <c r="NXS9" s="878"/>
      <c r="NXT9" s="878"/>
      <c r="NXU9" s="880"/>
      <c r="NXV9" s="878"/>
      <c r="NXW9" s="878"/>
      <c r="NXX9" s="878"/>
      <c r="NXY9" s="880"/>
      <c r="NXZ9" s="878"/>
      <c r="NYA9" s="878"/>
      <c r="NYB9" s="878"/>
      <c r="NYC9" s="880"/>
      <c r="NYD9" s="878"/>
      <c r="NYE9" s="878"/>
      <c r="NYF9" s="878"/>
      <c r="NYG9" s="880"/>
      <c r="NYH9" s="878"/>
      <c r="NYI9" s="878"/>
      <c r="NYJ9" s="878"/>
      <c r="NYK9" s="880"/>
      <c r="NYL9" s="878"/>
      <c r="NYM9" s="878"/>
      <c r="NYN9" s="878"/>
      <c r="NYO9" s="880"/>
      <c r="NYP9" s="878"/>
      <c r="NYQ9" s="878"/>
      <c r="NYR9" s="878"/>
      <c r="NYS9" s="880"/>
      <c r="NYT9" s="878"/>
      <c r="NYU9" s="878"/>
      <c r="NYV9" s="878"/>
      <c r="NYW9" s="880"/>
      <c r="NYX9" s="878"/>
      <c r="NYY9" s="878"/>
      <c r="NYZ9" s="878"/>
      <c r="NZA9" s="880"/>
      <c r="NZB9" s="878"/>
      <c r="NZC9" s="878"/>
      <c r="NZD9" s="878"/>
      <c r="NZE9" s="880"/>
      <c r="NZF9" s="878"/>
      <c r="NZG9" s="878"/>
      <c r="NZH9" s="878"/>
      <c r="NZI9" s="880"/>
      <c r="NZJ9" s="878"/>
      <c r="NZK9" s="878"/>
      <c r="NZL9" s="878"/>
      <c r="NZM9" s="880"/>
      <c r="NZN9" s="878"/>
      <c r="NZO9" s="878"/>
      <c r="NZP9" s="878"/>
      <c r="NZQ9" s="880"/>
      <c r="NZR9" s="878"/>
      <c r="NZS9" s="878"/>
      <c r="NZT9" s="878"/>
      <c r="NZU9" s="880"/>
      <c r="NZV9" s="878"/>
      <c r="NZW9" s="878"/>
      <c r="NZX9" s="878"/>
      <c r="NZY9" s="880"/>
      <c r="NZZ9" s="878"/>
      <c r="OAA9" s="878"/>
      <c r="OAB9" s="878"/>
      <c r="OAC9" s="880"/>
      <c r="OAD9" s="878"/>
      <c r="OAE9" s="878"/>
      <c r="OAF9" s="878"/>
      <c r="OAG9" s="880"/>
      <c r="OAH9" s="878"/>
      <c r="OAI9" s="878"/>
      <c r="OAJ9" s="878"/>
      <c r="OAK9" s="880"/>
      <c r="OAL9" s="878"/>
      <c r="OAM9" s="878"/>
      <c r="OAN9" s="878"/>
      <c r="OAO9" s="880"/>
      <c r="OAP9" s="878"/>
      <c r="OAQ9" s="878"/>
      <c r="OAR9" s="878"/>
      <c r="OAS9" s="880"/>
      <c r="OAT9" s="878"/>
      <c r="OAU9" s="878"/>
      <c r="OAV9" s="878"/>
      <c r="OAW9" s="880"/>
      <c r="OAX9" s="878"/>
      <c r="OAY9" s="878"/>
      <c r="OAZ9" s="878"/>
      <c r="OBA9" s="880"/>
      <c r="OBB9" s="878"/>
      <c r="OBC9" s="878"/>
      <c r="OBD9" s="878"/>
      <c r="OBE9" s="880"/>
      <c r="OBF9" s="878"/>
      <c r="OBG9" s="878"/>
      <c r="OBH9" s="878"/>
      <c r="OBI9" s="880"/>
      <c r="OBJ9" s="878"/>
      <c r="OBK9" s="878"/>
      <c r="OBL9" s="878"/>
      <c r="OBM9" s="880"/>
      <c r="OBN9" s="878"/>
      <c r="OBO9" s="878"/>
      <c r="OBP9" s="878"/>
      <c r="OBQ9" s="880"/>
      <c r="OBR9" s="878"/>
      <c r="OBS9" s="878"/>
      <c r="OBT9" s="878"/>
      <c r="OBU9" s="880"/>
      <c r="OBV9" s="878"/>
      <c r="OBW9" s="878"/>
      <c r="OBX9" s="878"/>
      <c r="OBY9" s="880"/>
      <c r="OBZ9" s="878"/>
      <c r="OCA9" s="878"/>
      <c r="OCB9" s="878"/>
      <c r="OCC9" s="880"/>
      <c r="OCD9" s="878"/>
      <c r="OCE9" s="878"/>
      <c r="OCF9" s="878"/>
      <c r="OCG9" s="880"/>
      <c r="OCH9" s="878"/>
      <c r="OCI9" s="878"/>
      <c r="OCJ9" s="878"/>
      <c r="OCK9" s="880"/>
      <c r="OCL9" s="878"/>
      <c r="OCM9" s="878"/>
      <c r="OCN9" s="878"/>
      <c r="OCO9" s="880"/>
      <c r="OCP9" s="878"/>
      <c r="OCQ9" s="878"/>
      <c r="OCR9" s="878"/>
      <c r="OCS9" s="880"/>
      <c r="OCT9" s="878"/>
      <c r="OCU9" s="878"/>
      <c r="OCV9" s="878"/>
      <c r="OCW9" s="880"/>
      <c r="OCX9" s="878"/>
      <c r="OCY9" s="878"/>
      <c r="OCZ9" s="878"/>
      <c r="ODA9" s="880"/>
      <c r="ODB9" s="878"/>
      <c r="ODC9" s="878"/>
      <c r="ODD9" s="878"/>
      <c r="ODE9" s="880"/>
      <c r="ODF9" s="878"/>
      <c r="ODG9" s="878"/>
      <c r="ODH9" s="878"/>
      <c r="ODI9" s="880"/>
      <c r="ODJ9" s="878"/>
      <c r="ODK9" s="878"/>
      <c r="ODL9" s="878"/>
      <c r="ODM9" s="880"/>
      <c r="ODN9" s="878"/>
      <c r="ODO9" s="878"/>
      <c r="ODP9" s="878"/>
      <c r="ODQ9" s="880"/>
      <c r="ODR9" s="878"/>
      <c r="ODS9" s="878"/>
      <c r="ODT9" s="878"/>
      <c r="ODU9" s="880"/>
      <c r="ODV9" s="878"/>
      <c r="ODW9" s="878"/>
      <c r="ODX9" s="878"/>
      <c r="ODY9" s="880"/>
      <c r="ODZ9" s="878"/>
      <c r="OEA9" s="878"/>
      <c r="OEB9" s="878"/>
      <c r="OEC9" s="880"/>
      <c r="OED9" s="878"/>
      <c r="OEE9" s="878"/>
      <c r="OEF9" s="878"/>
      <c r="OEG9" s="880"/>
      <c r="OEH9" s="878"/>
      <c r="OEI9" s="878"/>
      <c r="OEJ9" s="878"/>
      <c r="OEK9" s="880"/>
      <c r="OEL9" s="878"/>
      <c r="OEM9" s="878"/>
      <c r="OEN9" s="878"/>
      <c r="OEO9" s="880"/>
      <c r="OEP9" s="878"/>
      <c r="OEQ9" s="878"/>
      <c r="OER9" s="878"/>
      <c r="OES9" s="880"/>
      <c r="OET9" s="878"/>
      <c r="OEU9" s="878"/>
      <c r="OEV9" s="878"/>
      <c r="OEW9" s="880"/>
      <c r="OEX9" s="878"/>
      <c r="OEY9" s="878"/>
      <c r="OEZ9" s="878"/>
      <c r="OFA9" s="880"/>
      <c r="OFB9" s="878"/>
      <c r="OFC9" s="878"/>
      <c r="OFD9" s="878"/>
      <c r="OFE9" s="880"/>
      <c r="OFF9" s="878"/>
      <c r="OFG9" s="878"/>
      <c r="OFH9" s="878"/>
      <c r="OFI9" s="880"/>
      <c r="OFJ9" s="878"/>
      <c r="OFK9" s="878"/>
      <c r="OFL9" s="878"/>
      <c r="OFM9" s="880"/>
      <c r="OFN9" s="878"/>
      <c r="OFO9" s="878"/>
      <c r="OFP9" s="878"/>
      <c r="OFQ9" s="880"/>
      <c r="OFR9" s="878"/>
      <c r="OFS9" s="878"/>
      <c r="OFT9" s="878"/>
      <c r="OFU9" s="880"/>
      <c r="OFV9" s="878"/>
      <c r="OFW9" s="878"/>
      <c r="OFX9" s="878"/>
      <c r="OFY9" s="880"/>
      <c r="OFZ9" s="878"/>
      <c r="OGA9" s="878"/>
      <c r="OGB9" s="878"/>
      <c r="OGC9" s="880"/>
      <c r="OGD9" s="878"/>
      <c r="OGE9" s="878"/>
      <c r="OGF9" s="878"/>
      <c r="OGG9" s="880"/>
      <c r="OGH9" s="878"/>
      <c r="OGI9" s="878"/>
      <c r="OGJ9" s="878"/>
      <c r="OGK9" s="880"/>
      <c r="OGL9" s="878"/>
      <c r="OGM9" s="878"/>
      <c r="OGN9" s="878"/>
      <c r="OGO9" s="880"/>
      <c r="OGP9" s="878"/>
      <c r="OGQ9" s="878"/>
      <c r="OGR9" s="878"/>
      <c r="OGS9" s="880"/>
      <c r="OGT9" s="878"/>
      <c r="OGU9" s="878"/>
      <c r="OGV9" s="878"/>
      <c r="OGW9" s="880"/>
      <c r="OGX9" s="878"/>
      <c r="OGY9" s="878"/>
      <c r="OGZ9" s="878"/>
      <c r="OHA9" s="880"/>
      <c r="OHB9" s="878"/>
      <c r="OHC9" s="878"/>
      <c r="OHD9" s="878"/>
      <c r="OHE9" s="880"/>
      <c r="OHF9" s="878"/>
      <c r="OHG9" s="878"/>
      <c r="OHH9" s="878"/>
      <c r="OHI9" s="880"/>
      <c r="OHJ9" s="878"/>
      <c r="OHK9" s="878"/>
      <c r="OHL9" s="878"/>
      <c r="OHM9" s="880"/>
      <c r="OHN9" s="878"/>
      <c r="OHO9" s="878"/>
      <c r="OHP9" s="878"/>
      <c r="OHQ9" s="880"/>
      <c r="OHR9" s="878"/>
      <c r="OHS9" s="878"/>
      <c r="OHT9" s="878"/>
      <c r="OHU9" s="880"/>
      <c r="OHV9" s="878"/>
      <c r="OHW9" s="878"/>
      <c r="OHX9" s="878"/>
      <c r="OHY9" s="880"/>
      <c r="OHZ9" s="878"/>
      <c r="OIA9" s="878"/>
      <c r="OIB9" s="878"/>
      <c r="OIC9" s="880"/>
      <c r="OID9" s="878"/>
      <c r="OIE9" s="878"/>
      <c r="OIF9" s="878"/>
      <c r="OIG9" s="880"/>
      <c r="OIH9" s="878"/>
      <c r="OII9" s="878"/>
      <c r="OIJ9" s="878"/>
      <c r="OIK9" s="880"/>
      <c r="OIL9" s="878"/>
      <c r="OIM9" s="878"/>
      <c r="OIN9" s="878"/>
      <c r="OIO9" s="880"/>
      <c r="OIP9" s="878"/>
      <c r="OIQ9" s="878"/>
      <c r="OIR9" s="878"/>
      <c r="OIS9" s="880"/>
      <c r="OIT9" s="878"/>
      <c r="OIU9" s="878"/>
      <c r="OIV9" s="878"/>
      <c r="OIW9" s="880"/>
      <c r="OIX9" s="878"/>
      <c r="OIY9" s="878"/>
      <c r="OIZ9" s="878"/>
      <c r="OJA9" s="880"/>
      <c r="OJB9" s="878"/>
      <c r="OJC9" s="878"/>
      <c r="OJD9" s="878"/>
      <c r="OJE9" s="880"/>
      <c r="OJF9" s="878"/>
      <c r="OJG9" s="878"/>
      <c r="OJH9" s="878"/>
      <c r="OJI9" s="880"/>
      <c r="OJJ9" s="878"/>
      <c r="OJK9" s="878"/>
      <c r="OJL9" s="878"/>
      <c r="OJM9" s="880"/>
      <c r="OJN9" s="878"/>
      <c r="OJO9" s="878"/>
      <c r="OJP9" s="878"/>
      <c r="OJQ9" s="880"/>
      <c r="OJR9" s="878"/>
      <c r="OJS9" s="878"/>
      <c r="OJT9" s="878"/>
      <c r="OJU9" s="880"/>
      <c r="OJV9" s="878"/>
      <c r="OJW9" s="878"/>
      <c r="OJX9" s="878"/>
      <c r="OJY9" s="880"/>
      <c r="OJZ9" s="878"/>
      <c r="OKA9" s="878"/>
      <c r="OKB9" s="878"/>
      <c r="OKC9" s="880"/>
      <c r="OKD9" s="878"/>
      <c r="OKE9" s="878"/>
      <c r="OKF9" s="878"/>
      <c r="OKG9" s="880"/>
      <c r="OKH9" s="878"/>
      <c r="OKI9" s="878"/>
      <c r="OKJ9" s="878"/>
      <c r="OKK9" s="880"/>
      <c r="OKL9" s="878"/>
      <c r="OKM9" s="878"/>
      <c r="OKN9" s="878"/>
      <c r="OKO9" s="880"/>
      <c r="OKP9" s="878"/>
      <c r="OKQ9" s="878"/>
      <c r="OKR9" s="878"/>
      <c r="OKS9" s="880"/>
      <c r="OKT9" s="878"/>
      <c r="OKU9" s="878"/>
      <c r="OKV9" s="878"/>
      <c r="OKW9" s="880"/>
      <c r="OKX9" s="878"/>
      <c r="OKY9" s="878"/>
      <c r="OKZ9" s="878"/>
      <c r="OLA9" s="880"/>
      <c r="OLB9" s="878"/>
      <c r="OLC9" s="878"/>
      <c r="OLD9" s="878"/>
      <c r="OLE9" s="880"/>
      <c r="OLF9" s="878"/>
      <c r="OLG9" s="878"/>
      <c r="OLH9" s="878"/>
      <c r="OLI9" s="880"/>
      <c r="OLJ9" s="878"/>
      <c r="OLK9" s="878"/>
      <c r="OLL9" s="878"/>
      <c r="OLM9" s="880"/>
      <c r="OLN9" s="878"/>
      <c r="OLO9" s="878"/>
      <c r="OLP9" s="878"/>
      <c r="OLQ9" s="880"/>
      <c r="OLR9" s="878"/>
      <c r="OLS9" s="878"/>
      <c r="OLT9" s="878"/>
      <c r="OLU9" s="880"/>
      <c r="OLV9" s="878"/>
      <c r="OLW9" s="878"/>
      <c r="OLX9" s="878"/>
      <c r="OLY9" s="880"/>
      <c r="OLZ9" s="878"/>
      <c r="OMA9" s="878"/>
      <c r="OMB9" s="878"/>
      <c r="OMC9" s="880"/>
      <c r="OMD9" s="878"/>
      <c r="OME9" s="878"/>
      <c r="OMF9" s="878"/>
      <c r="OMG9" s="880"/>
      <c r="OMH9" s="878"/>
      <c r="OMI9" s="878"/>
      <c r="OMJ9" s="878"/>
      <c r="OMK9" s="880"/>
      <c r="OML9" s="878"/>
      <c r="OMM9" s="878"/>
      <c r="OMN9" s="878"/>
      <c r="OMO9" s="880"/>
      <c r="OMP9" s="878"/>
      <c r="OMQ9" s="878"/>
      <c r="OMR9" s="878"/>
      <c r="OMS9" s="880"/>
      <c r="OMT9" s="878"/>
      <c r="OMU9" s="878"/>
      <c r="OMV9" s="878"/>
      <c r="OMW9" s="880"/>
      <c r="OMX9" s="878"/>
      <c r="OMY9" s="878"/>
      <c r="OMZ9" s="878"/>
      <c r="ONA9" s="880"/>
      <c r="ONB9" s="878"/>
      <c r="ONC9" s="878"/>
      <c r="OND9" s="878"/>
      <c r="ONE9" s="880"/>
      <c r="ONF9" s="878"/>
      <c r="ONG9" s="878"/>
      <c r="ONH9" s="878"/>
      <c r="ONI9" s="880"/>
      <c r="ONJ9" s="878"/>
      <c r="ONK9" s="878"/>
      <c r="ONL9" s="878"/>
      <c r="ONM9" s="880"/>
      <c r="ONN9" s="878"/>
      <c r="ONO9" s="878"/>
      <c r="ONP9" s="878"/>
      <c r="ONQ9" s="880"/>
      <c r="ONR9" s="878"/>
      <c r="ONS9" s="878"/>
      <c r="ONT9" s="878"/>
      <c r="ONU9" s="880"/>
      <c r="ONV9" s="878"/>
      <c r="ONW9" s="878"/>
      <c r="ONX9" s="878"/>
      <c r="ONY9" s="880"/>
      <c r="ONZ9" s="878"/>
      <c r="OOA9" s="878"/>
      <c r="OOB9" s="878"/>
      <c r="OOC9" s="880"/>
      <c r="OOD9" s="878"/>
      <c r="OOE9" s="878"/>
      <c r="OOF9" s="878"/>
      <c r="OOG9" s="880"/>
      <c r="OOH9" s="878"/>
      <c r="OOI9" s="878"/>
      <c r="OOJ9" s="878"/>
      <c r="OOK9" s="880"/>
      <c r="OOL9" s="878"/>
      <c r="OOM9" s="878"/>
      <c r="OON9" s="878"/>
      <c r="OOO9" s="880"/>
      <c r="OOP9" s="878"/>
      <c r="OOQ9" s="878"/>
      <c r="OOR9" s="878"/>
      <c r="OOS9" s="880"/>
      <c r="OOT9" s="878"/>
      <c r="OOU9" s="878"/>
      <c r="OOV9" s="878"/>
      <c r="OOW9" s="880"/>
      <c r="OOX9" s="878"/>
      <c r="OOY9" s="878"/>
      <c r="OOZ9" s="878"/>
      <c r="OPA9" s="880"/>
      <c r="OPB9" s="878"/>
      <c r="OPC9" s="878"/>
      <c r="OPD9" s="878"/>
      <c r="OPE9" s="880"/>
      <c r="OPF9" s="878"/>
      <c r="OPG9" s="878"/>
      <c r="OPH9" s="878"/>
      <c r="OPI9" s="880"/>
      <c r="OPJ9" s="878"/>
      <c r="OPK9" s="878"/>
      <c r="OPL9" s="878"/>
      <c r="OPM9" s="880"/>
      <c r="OPN9" s="878"/>
      <c r="OPO9" s="878"/>
      <c r="OPP9" s="878"/>
      <c r="OPQ9" s="880"/>
      <c r="OPR9" s="878"/>
      <c r="OPS9" s="878"/>
      <c r="OPT9" s="878"/>
      <c r="OPU9" s="880"/>
      <c r="OPV9" s="878"/>
      <c r="OPW9" s="878"/>
      <c r="OPX9" s="878"/>
      <c r="OPY9" s="880"/>
      <c r="OPZ9" s="878"/>
      <c r="OQA9" s="878"/>
      <c r="OQB9" s="878"/>
      <c r="OQC9" s="880"/>
      <c r="OQD9" s="878"/>
      <c r="OQE9" s="878"/>
      <c r="OQF9" s="878"/>
      <c r="OQG9" s="880"/>
      <c r="OQH9" s="878"/>
      <c r="OQI9" s="878"/>
      <c r="OQJ9" s="878"/>
      <c r="OQK9" s="880"/>
      <c r="OQL9" s="878"/>
      <c r="OQM9" s="878"/>
      <c r="OQN9" s="878"/>
      <c r="OQO9" s="880"/>
      <c r="OQP9" s="878"/>
      <c r="OQQ9" s="878"/>
      <c r="OQR9" s="878"/>
      <c r="OQS9" s="880"/>
      <c r="OQT9" s="878"/>
      <c r="OQU9" s="878"/>
      <c r="OQV9" s="878"/>
      <c r="OQW9" s="880"/>
      <c r="OQX9" s="878"/>
      <c r="OQY9" s="878"/>
      <c r="OQZ9" s="878"/>
      <c r="ORA9" s="880"/>
      <c r="ORB9" s="878"/>
      <c r="ORC9" s="878"/>
      <c r="ORD9" s="878"/>
      <c r="ORE9" s="880"/>
      <c r="ORF9" s="878"/>
      <c r="ORG9" s="878"/>
      <c r="ORH9" s="878"/>
      <c r="ORI9" s="880"/>
      <c r="ORJ9" s="878"/>
      <c r="ORK9" s="878"/>
      <c r="ORL9" s="878"/>
      <c r="ORM9" s="880"/>
      <c r="ORN9" s="878"/>
      <c r="ORO9" s="878"/>
      <c r="ORP9" s="878"/>
      <c r="ORQ9" s="880"/>
      <c r="ORR9" s="878"/>
      <c r="ORS9" s="878"/>
      <c r="ORT9" s="878"/>
      <c r="ORU9" s="880"/>
      <c r="ORV9" s="878"/>
      <c r="ORW9" s="878"/>
      <c r="ORX9" s="878"/>
      <c r="ORY9" s="880"/>
      <c r="ORZ9" s="878"/>
      <c r="OSA9" s="878"/>
      <c r="OSB9" s="878"/>
      <c r="OSC9" s="880"/>
      <c r="OSD9" s="878"/>
      <c r="OSE9" s="878"/>
      <c r="OSF9" s="878"/>
      <c r="OSG9" s="880"/>
      <c r="OSH9" s="878"/>
      <c r="OSI9" s="878"/>
      <c r="OSJ9" s="878"/>
      <c r="OSK9" s="880"/>
      <c r="OSL9" s="878"/>
      <c r="OSM9" s="878"/>
      <c r="OSN9" s="878"/>
      <c r="OSO9" s="880"/>
      <c r="OSP9" s="878"/>
      <c r="OSQ9" s="878"/>
      <c r="OSR9" s="878"/>
      <c r="OSS9" s="880"/>
      <c r="OST9" s="878"/>
      <c r="OSU9" s="878"/>
      <c r="OSV9" s="878"/>
      <c r="OSW9" s="880"/>
      <c r="OSX9" s="878"/>
      <c r="OSY9" s="878"/>
      <c r="OSZ9" s="878"/>
      <c r="OTA9" s="880"/>
      <c r="OTB9" s="878"/>
      <c r="OTC9" s="878"/>
      <c r="OTD9" s="878"/>
      <c r="OTE9" s="880"/>
      <c r="OTF9" s="878"/>
      <c r="OTG9" s="878"/>
      <c r="OTH9" s="878"/>
      <c r="OTI9" s="880"/>
      <c r="OTJ9" s="878"/>
      <c r="OTK9" s="878"/>
      <c r="OTL9" s="878"/>
      <c r="OTM9" s="880"/>
      <c r="OTN9" s="878"/>
      <c r="OTO9" s="878"/>
      <c r="OTP9" s="878"/>
      <c r="OTQ9" s="880"/>
      <c r="OTR9" s="878"/>
      <c r="OTS9" s="878"/>
      <c r="OTT9" s="878"/>
      <c r="OTU9" s="880"/>
      <c r="OTV9" s="878"/>
      <c r="OTW9" s="878"/>
      <c r="OTX9" s="878"/>
      <c r="OTY9" s="880"/>
      <c r="OTZ9" s="878"/>
      <c r="OUA9" s="878"/>
      <c r="OUB9" s="878"/>
      <c r="OUC9" s="880"/>
      <c r="OUD9" s="878"/>
      <c r="OUE9" s="878"/>
      <c r="OUF9" s="878"/>
      <c r="OUG9" s="880"/>
      <c r="OUH9" s="878"/>
      <c r="OUI9" s="878"/>
      <c r="OUJ9" s="878"/>
      <c r="OUK9" s="880"/>
      <c r="OUL9" s="878"/>
      <c r="OUM9" s="878"/>
      <c r="OUN9" s="878"/>
      <c r="OUO9" s="880"/>
      <c r="OUP9" s="878"/>
      <c r="OUQ9" s="878"/>
      <c r="OUR9" s="878"/>
      <c r="OUS9" s="880"/>
      <c r="OUT9" s="878"/>
      <c r="OUU9" s="878"/>
      <c r="OUV9" s="878"/>
      <c r="OUW9" s="880"/>
      <c r="OUX9" s="878"/>
      <c r="OUY9" s="878"/>
      <c r="OUZ9" s="878"/>
      <c r="OVA9" s="880"/>
      <c r="OVB9" s="878"/>
      <c r="OVC9" s="878"/>
      <c r="OVD9" s="878"/>
      <c r="OVE9" s="880"/>
      <c r="OVF9" s="878"/>
      <c r="OVG9" s="878"/>
      <c r="OVH9" s="878"/>
      <c r="OVI9" s="880"/>
      <c r="OVJ9" s="878"/>
      <c r="OVK9" s="878"/>
      <c r="OVL9" s="878"/>
      <c r="OVM9" s="880"/>
      <c r="OVN9" s="878"/>
      <c r="OVO9" s="878"/>
      <c r="OVP9" s="878"/>
      <c r="OVQ9" s="880"/>
      <c r="OVR9" s="878"/>
      <c r="OVS9" s="878"/>
      <c r="OVT9" s="878"/>
      <c r="OVU9" s="880"/>
      <c r="OVV9" s="878"/>
      <c r="OVW9" s="878"/>
      <c r="OVX9" s="878"/>
      <c r="OVY9" s="880"/>
      <c r="OVZ9" s="878"/>
      <c r="OWA9" s="878"/>
      <c r="OWB9" s="878"/>
      <c r="OWC9" s="880"/>
      <c r="OWD9" s="878"/>
      <c r="OWE9" s="878"/>
      <c r="OWF9" s="878"/>
      <c r="OWG9" s="880"/>
      <c r="OWH9" s="878"/>
      <c r="OWI9" s="878"/>
      <c r="OWJ9" s="878"/>
      <c r="OWK9" s="880"/>
      <c r="OWL9" s="878"/>
      <c r="OWM9" s="878"/>
      <c r="OWN9" s="878"/>
      <c r="OWO9" s="880"/>
      <c r="OWP9" s="878"/>
      <c r="OWQ9" s="878"/>
      <c r="OWR9" s="878"/>
      <c r="OWS9" s="880"/>
      <c r="OWT9" s="878"/>
      <c r="OWU9" s="878"/>
      <c r="OWV9" s="878"/>
      <c r="OWW9" s="880"/>
      <c r="OWX9" s="878"/>
      <c r="OWY9" s="878"/>
      <c r="OWZ9" s="878"/>
      <c r="OXA9" s="880"/>
      <c r="OXB9" s="878"/>
      <c r="OXC9" s="878"/>
      <c r="OXD9" s="878"/>
      <c r="OXE9" s="880"/>
      <c r="OXF9" s="878"/>
      <c r="OXG9" s="878"/>
      <c r="OXH9" s="878"/>
      <c r="OXI9" s="880"/>
      <c r="OXJ9" s="878"/>
      <c r="OXK9" s="878"/>
      <c r="OXL9" s="878"/>
      <c r="OXM9" s="880"/>
      <c r="OXN9" s="878"/>
      <c r="OXO9" s="878"/>
      <c r="OXP9" s="878"/>
      <c r="OXQ9" s="880"/>
      <c r="OXR9" s="878"/>
      <c r="OXS9" s="878"/>
      <c r="OXT9" s="878"/>
      <c r="OXU9" s="880"/>
      <c r="OXV9" s="878"/>
      <c r="OXW9" s="878"/>
      <c r="OXX9" s="878"/>
      <c r="OXY9" s="880"/>
      <c r="OXZ9" s="878"/>
      <c r="OYA9" s="878"/>
      <c r="OYB9" s="878"/>
      <c r="OYC9" s="880"/>
      <c r="OYD9" s="878"/>
      <c r="OYE9" s="878"/>
      <c r="OYF9" s="878"/>
      <c r="OYG9" s="880"/>
      <c r="OYH9" s="878"/>
      <c r="OYI9" s="878"/>
      <c r="OYJ9" s="878"/>
      <c r="OYK9" s="880"/>
      <c r="OYL9" s="878"/>
      <c r="OYM9" s="878"/>
      <c r="OYN9" s="878"/>
      <c r="OYO9" s="880"/>
      <c r="OYP9" s="878"/>
      <c r="OYQ9" s="878"/>
      <c r="OYR9" s="878"/>
      <c r="OYS9" s="880"/>
      <c r="OYT9" s="878"/>
      <c r="OYU9" s="878"/>
      <c r="OYV9" s="878"/>
      <c r="OYW9" s="880"/>
      <c r="OYX9" s="878"/>
      <c r="OYY9" s="878"/>
      <c r="OYZ9" s="878"/>
      <c r="OZA9" s="880"/>
      <c r="OZB9" s="878"/>
      <c r="OZC9" s="878"/>
      <c r="OZD9" s="878"/>
      <c r="OZE9" s="880"/>
      <c r="OZF9" s="878"/>
      <c r="OZG9" s="878"/>
      <c r="OZH9" s="878"/>
      <c r="OZI9" s="880"/>
      <c r="OZJ9" s="878"/>
      <c r="OZK9" s="878"/>
      <c r="OZL9" s="878"/>
      <c r="OZM9" s="880"/>
      <c r="OZN9" s="878"/>
      <c r="OZO9" s="878"/>
      <c r="OZP9" s="878"/>
      <c r="OZQ9" s="880"/>
      <c r="OZR9" s="878"/>
      <c r="OZS9" s="878"/>
      <c r="OZT9" s="878"/>
      <c r="OZU9" s="880"/>
      <c r="OZV9" s="878"/>
      <c r="OZW9" s="878"/>
      <c r="OZX9" s="878"/>
      <c r="OZY9" s="880"/>
      <c r="OZZ9" s="878"/>
      <c r="PAA9" s="878"/>
      <c r="PAB9" s="878"/>
      <c r="PAC9" s="880"/>
      <c r="PAD9" s="878"/>
      <c r="PAE9" s="878"/>
      <c r="PAF9" s="878"/>
      <c r="PAG9" s="880"/>
      <c r="PAH9" s="878"/>
      <c r="PAI9" s="878"/>
      <c r="PAJ9" s="878"/>
      <c r="PAK9" s="880"/>
      <c r="PAL9" s="878"/>
      <c r="PAM9" s="878"/>
      <c r="PAN9" s="878"/>
      <c r="PAO9" s="880"/>
      <c r="PAP9" s="878"/>
      <c r="PAQ9" s="878"/>
      <c r="PAR9" s="878"/>
      <c r="PAS9" s="880"/>
      <c r="PAT9" s="878"/>
      <c r="PAU9" s="878"/>
      <c r="PAV9" s="878"/>
      <c r="PAW9" s="880"/>
      <c r="PAX9" s="878"/>
      <c r="PAY9" s="878"/>
      <c r="PAZ9" s="878"/>
      <c r="PBA9" s="880"/>
      <c r="PBB9" s="878"/>
      <c r="PBC9" s="878"/>
      <c r="PBD9" s="878"/>
      <c r="PBE9" s="880"/>
      <c r="PBF9" s="878"/>
      <c r="PBG9" s="878"/>
      <c r="PBH9" s="878"/>
      <c r="PBI9" s="880"/>
      <c r="PBJ9" s="878"/>
      <c r="PBK9" s="878"/>
      <c r="PBL9" s="878"/>
      <c r="PBM9" s="880"/>
      <c r="PBN9" s="878"/>
      <c r="PBO9" s="878"/>
      <c r="PBP9" s="878"/>
      <c r="PBQ9" s="880"/>
      <c r="PBR9" s="878"/>
      <c r="PBS9" s="878"/>
      <c r="PBT9" s="878"/>
      <c r="PBU9" s="880"/>
      <c r="PBV9" s="878"/>
      <c r="PBW9" s="878"/>
      <c r="PBX9" s="878"/>
      <c r="PBY9" s="880"/>
      <c r="PBZ9" s="878"/>
      <c r="PCA9" s="878"/>
      <c r="PCB9" s="878"/>
      <c r="PCC9" s="880"/>
      <c r="PCD9" s="878"/>
      <c r="PCE9" s="878"/>
      <c r="PCF9" s="878"/>
      <c r="PCG9" s="880"/>
      <c r="PCH9" s="878"/>
      <c r="PCI9" s="878"/>
      <c r="PCJ9" s="878"/>
      <c r="PCK9" s="880"/>
      <c r="PCL9" s="878"/>
      <c r="PCM9" s="878"/>
      <c r="PCN9" s="878"/>
      <c r="PCO9" s="880"/>
      <c r="PCP9" s="878"/>
      <c r="PCQ9" s="878"/>
      <c r="PCR9" s="878"/>
      <c r="PCS9" s="880"/>
      <c r="PCT9" s="878"/>
      <c r="PCU9" s="878"/>
      <c r="PCV9" s="878"/>
      <c r="PCW9" s="880"/>
      <c r="PCX9" s="878"/>
      <c r="PCY9" s="878"/>
      <c r="PCZ9" s="878"/>
      <c r="PDA9" s="880"/>
      <c r="PDB9" s="878"/>
      <c r="PDC9" s="878"/>
      <c r="PDD9" s="878"/>
      <c r="PDE9" s="880"/>
      <c r="PDF9" s="878"/>
      <c r="PDG9" s="878"/>
      <c r="PDH9" s="878"/>
      <c r="PDI9" s="880"/>
      <c r="PDJ9" s="878"/>
      <c r="PDK9" s="878"/>
      <c r="PDL9" s="878"/>
      <c r="PDM9" s="880"/>
      <c r="PDN9" s="878"/>
      <c r="PDO9" s="878"/>
      <c r="PDP9" s="878"/>
      <c r="PDQ9" s="880"/>
      <c r="PDR9" s="878"/>
      <c r="PDS9" s="878"/>
      <c r="PDT9" s="878"/>
      <c r="PDU9" s="880"/>
      <c r="PDV9" s="878"/>
      <c r="PDW9" s="878"/>
      <c r="PDX9" s="878"/>
      <c r="PDY9" s="880"/>
      <c r="PDZ9" s="878"/>
      <c r="PEA9" s="878"/>
      <c r="PEB9" s="878"/>
      <c r="PEC9" s="880"/>
      <c r="PED9" s="878"/>
      <c r="PEE9" s="878"/>
      <c r="PEF9" s="878"/>
      <c r="PEG9" s="880"/>
      <c r="PEH9" s="878"/>
      <c r="PEI9" s="878"/>
      <c r="PEJ9" s="878"/>
      <c r="PEK9" s="880"/>
      <c r="PEL9" s="878"/>
      <c r="PEM9" s="878"/>
      <c r="PEN9" s="878"/>
      <c r="PEO9" s="880"/>
      <c r="PEP9" s="878"/>
      <c r="PEQ9" s="878"/>
      <c r="PER9" s="878"/>
      <c r="PES9" s="880"/>
      <c r="PET9" s="878"/>
      <c r="PEU9" s="878"/>
      <c r="PEV9" s="878"/>
      <c r="PEW9" s="880"/>
      <c r="PEX9" s="878"/>
      <c r="PEY9" s="878"/>
      <c r="PEZ9" s="878"/>
      <c r="PFA9" s="880"/>
      <c r="PFB9" s="878"/>
      <c r="PFC9" s="878"/>
      <c r="PFD9" s="878"/>
      <c r="PFE9" s="880"/>
      <c r="PFF9" s="878"/>
      <c r="PFG9" s="878"/>
      <c r="PFH9" s="878"/>
      <c r="PFI9" s="880"/>
      <c r="PFJ9" s="878"/>
      <c r="PFK9" s="878"/>
      <c r="PFL9" s="878"/>
      <c r="PFM9" s="880"/>
      <c r="PFN9" s="878"/>
      <c r="PFO9" s="878"/>
      <c r="PFP9" s="878"/>
      <c r="PFQ9" s="880"/>
      <c r="PFR9" s="878"/>
      <c r="PFS9" s="878"/>
      <c r="PFT9" s="878"/>
      <c r="PFU9" s="880"/>
      <c r="PFV9" s="878"/>
      <c r="PFW9" s="878"/>
      <c r="PFX9" s="878"/>
      <c r="PFY9" s="880"/>
      <c r="PFZ9" s="878"/>
      <c r="PGA9" s="878"/>
      <c r="PGB9" s="878"/>
      <c r="PGC9" s="880"/>
      <c r="PGD9" s="878"/>
      <c r="PGE9" s="878"/>
      <c r="PGF9" s="878"/>
      <c r="PGG9" s="880"/>
      <c r="PGH9" s="878"/>
      <c r="PGI9" s="878"/>
      <c r="PGJ9" s="878"/>
      <c r="PGK9" s="880"/>
      <c r="PGL9" s="878"/>
      <c r="PGM9" s="878"/>
      <c r="PGN9" s="878"/>
      <c r="PGO9" s="880"/>
      <c r="PGP9" s="878"/>
      <c r="PGQ9" s="878"/>
      <c r="PGR9" s="878"/>
      <c r="PGS9" s="880"/>
      <c r="PGT9" s="878"/>
      <c r="PGU9" s="878"/>
      <c r="PGV9" s="878"/>
      <c r="PGW9" s="880"/>
      <c r="PGX9" s="878"/>
      <c r="PGY9" s="878"/>
      <c r="PGZ9" s="878"/>
      <c r="PHA9" s="880"/>
      <c r="PHB9" s="878"/>
      <c r="PHC9" s="878"/>
      <c r="PHD9" s="878"/>
      <c r="PHE9" s="880"/>
      <c r="PHF9" s="878"/>
      <c r="PHG9" s="878"/>
      <c r="PHH9" s="878"/>
      <c r="PHI9" s="880"/>
      <c r="PHJ9" s="878"/>
      <c r="PHK9" s="878"/>
      <c r="PHL9" s="878"/>
      <c r="PHM9" s="880"/>
      <c r="PHN9" s="878"/>
      <c r="PHO9" s="878"/>
      <c r="PHP9" s="878"/>
      <c r="PHQ9" s="880"/>
      <c r="PHR9" s="878"/>
      <c r="PHS9" s="878"/>
      <c r="PHT9" s="878"/>
      <c r="PHU9" s="880"/>
      <c r="PHV9" s="878"/>
      <c r="PHW9" s="878"/>
      <c r="PHX9" s="878"/>
      <c r="PHY9" s="880"/>
      <c r="PHZ9" s="878"/>
      <c r="PIA9" s="878"/>
      <c r="PIB9" s="878"/>
      <c r="PIC9" s="880"/>
      <c r="PID9" s="878"/>
      <c r="PIE9" s="878"/>
      <c r="PIF9" s="878"/>
      <c r="PIG9" s="880"/>
      <c r="PIH9" s="878"/>
      <c r="PII9" s="878"/>
      <c r="PIJ9" s="878"/>
      <c r="PIK9" s="880"/>
      <c r="PIL9" s="878"/>
      <c r="PIM9" s="878"/>
      <c r="PIN9" s="878"/>
      <c r="PIO9" s="880"/>
      <c r="PIP9" s="878"/>
      <c r="PIQ9" s="878"/>
      <c r="PIR9" s="878"/>
      <c r="PIS9" s="880"/>
      <c r="PIT9" s="878"/>
      <c r="PIU9" s="878"/>
      <c r="PIV9" s="878"/>
      <c r="PIW9" s="880"/>
      <c r="PIX9" s="878"/>
      <c r="PIY9" s="878"/>
      <c r="PIZ9" s="878"/>
      <c r="PJA9" s="880"/>
      <c r="PJB9" s="878"/>
      <c r="PJC9" s="878"/>
      <c r="PJD9" s="878"/>
      <c r="PJE9" s="880"/>
      <c r="PJF9" s="878"/>
      <c r="PJG9" s="878"/>
      <c r="PJH9" s="878"/>
      <c r="PJI9" s="880"/>
      <c r="PJJ9" s="878"/>
      <c r="PJK9" s="878"/>
      <c r="PJL9" s="878"/>
      <c r="PJM9" s="880"/>
      <c r="PJN9" s="878"/>
      <c r="PJO9" s="878"/>
      <c r="PJP9" s="878"/>
      <c r="PJQ9" s="880"/>
      <c r="PJR9" s="878"/>
      <c r="PJS9" s="878"/>
      <c r="PJT9" s="878"/>
      <c r="PJU9" s="880"/>
      <c r="PJV9" s="878"/>
      <c r="PJW9" s="878"/>
      <c r="PJX9" s="878"/>
      <c r="PJY9" s="880"/>
      <c r="PJZ9" s="878"/>
      <c r="PKA9" s="878"/>
      <c r="PKB9" s="878"/>
      <c r="PKC9" s="880"/>
      <c r="PKD9" s="878"/>
      <c r="PKE9" s="878"/>
      <c r="PKF9" s="878"/>
      <c r="PKG9" s="880"/>
      <c r="PKH9" s="878"/>
      <c r="PKI9" s="878"/>
      <c r="PKJ9" s="878"/>
      <c r="PKK9" s="880"/>
      <c r="PKL9" s="878"/>
      <c r="PKM9" s="878"/>
      <c r="PKN9" s="878"/>
      <c r="PKO9" s="880"/>
      <c r="PKP9" s="878"/>
      <c r="PKQ9" s="878"/>
      <c r="PKR9" s="878"/>
      <c r="PKS9" s="880"/>
      <c r="PKT9" s="878"/>
      <c r="PKU9" s="878"/>
      <c r="PKV9" s="878"/>
      <c r="PKW9" s="880"/>
      <c r="PKX9" s="878"/>
      <c r="PKY9" s="878"/>
      <c r="PKZ9" s="878"/>
      <c r="PLA9" s="880"/>
      <c r="PLB9" s="878"/>
      <c r="PLC9" s="878"/>
      <c r="PLD9" s="878"/>
      <c r="PLE9" s="880"/>
      <c r="PLF9" s="878"/>
      <c r="PLG9" s="878"/>
      <c r="PLH9" s="878"/>
      <c r="PLI9" s="880"/>
      <c r="PLJ9" s="878"/>
      <c r="PLK9" s="878"/>
      <c r="PLL9" s="878"/>
      <c r="PLM9" s="880"/>
      <c r="PLN9" s="878"/>
      <c r="PLO9" s="878"/>
      <c r="PLP9" s="878"/>
      <c r="PLQ9" s="880"/>
      <c r="PLR9" s="878"/>
      <c r="PLS9" s="878"/>
      <c r="PLT9" s="878"/>
      <c r="PLU9" s="880"/>
      <c r="PLV9" s="878"/>
      <c r="PLW9" s="878"/>
      <c r="PLX9" s="878"/>
      <c r="PLY9" s="880"/>
      <c r="PLZ9" s="878"/>
      <c r="PMA9" s="878"/>
      <c r="PMB9" s="878"/>
      <c r="PMC9" s="880"/>
      <c r="PMD9" s="878"/>
      <c r="PME9" s="878"/>
      <c r="PMF9" s="878"/>
      <c r="PMG9" s="880"/>
      <c r="PMH9" s="878"/>
      <c r="PMI9" s="878"/>
      <c r="PMJ9" s="878"/>
      <c r="PMK9" s="880"/>
      <c r="PML9" s="878"/>
      <c r="PMM9" s="878"/>
      <c r="PMN9" s="878"/>
      <c r="PMO9" s="880"/>
      <c r="PMP9" s="878"/>
      <c r="PMQ9" s="878"/>
      <c r="PMR9" s="878"/>
      <c r="PMS9" s="880"/>
      <c r="PMT9" s="878"/>
      <c r="PMU9" s="878"/>
      <c r="PMV9" s="878"/>
      <c r="PMW9" s="880"/>
      <c r="PMX9" s="878"/>
      <c r="PMY9" s="878"/>
      <c r="PMZ9" s="878"/>
      <c r="PNA9" s="880"/>
      <c r="PNB9" s="878"/>
      <c r="PNC9" s="878"/>
      <c r="PND9" s="878"/>
      <c r="PNE9" s="880"/>
      <c r="PNF9" s="878"/>
      <c r="PNG9" s="878"/>
      <c r="PNH9" s="878"/>
      <c r="PNI9" s="880"/>
      <c r="PNJ9" s="878"/>
      <c r="PNK9" s="878"/>
      <c r="PNL9" s="878"/>
      <c r="PNM9" s="880"/>
      <c r="PNN9" s="878"/>
      <c r="PNO9" s="878"/>
      <c r="PNP9" s="878"/>
      <c r="PNQ9" s="880"/>
      <c r="PNR9" s="878"/>
      <c r="PNS9" s="878"/>
      <c r="PNT9" s="878"/>
      <c r="PNU9" s="880"/>
      <c r="PNV9" s="878"/>
      <c r="PNW9" s="878"/>
      <c r="PNX9" s="878"/>
      <c r="PNY9" s="880"/>
      <c r="PNZ9" s="878"/>
      <c r="POA9" s="878"/>
      <c r="POB9" s="878"/>
      <c r="POC9" s="880"/>
      <c r="POD9" s="878"/>
      <c r="POE9" s="878"/>
      <c r="POF9" s="878"/>
      <c r="POG9" s="880"/>
      <c r="POH9" s="878"/>
      <c r="POI9" s="878"/>
      <c r="POJ9" s="878"/>
      <c r="POK9" s="880"/>
      <c r="POL9" s="878"/>
      <c r="POM9" s="878"/>
      <c r="PON9" s="878"/>
      <c r="POO9" s="880"/>
      <c r="POP9" s="878"/>
      <c r="POQ9" s="878"/>
      <c r="POR9" s="878"/>
      <c r="POS9" s="880"/>
      <c r="POT9" s="878"/>
      <c r="POU9" s="878"/>
      <c r="POV9" s="878"/>
      <c r="POW9" s="880"/>
      <c r="POX9" s="878"/>
      <c r="POY9" s="878"/>
      <c r="POZ9" s="878"/>
      <c r="PPA9" s="880"/>
      <c r="PPB9" s="878"/>
      <c r="PPC9" s="878"/>
      <c r="PPD9" s="878"/>
      <c r="PPE9" s="880"/>
      <c r="PPF9" s="878"/>
      <c r="PPG9" s="878"/>
      <c r="PPH9" s="878"/>
      <c r="PPI9" s="880"/>
      <c r="PPJ9" s="878"/>
      <c r="PPK9" s="878"/>
      <c r="PPL9" s="878"/>
      <c r="PPM9" s="880"/>
      <c r="PPN9" s="878"/>
      <c r="PPO9" s="878"/>
      <c r="PPP9" s="878"/>
      <c r="PPQ9" s="880"/>
      <c r="PPR9" s="878"/>
      <c r="PPS9" s="878"/>
      <c r="PPT9" s="878"/>
      <c r="PPU9" s="880"/>
      <c r="PPV9" s="878"/>
      <c r="PPW9" s="878"/>
      <c r="PPX9" s="878"/>
      <c r="PPY9" s="880"/>
      <c r="PPZ9" s="878"/>
      <c r="PQA9" s="878"/>
      <c r="PQB9" s="878"/>
      <c r="PQC9" s="880"/>
      <c r="PQD9" s="878"/>
      <c r="PQE9" s="878"/>
      <c r="PQF9" s="878"/>
      <c r="PQG9" s="880"/>
      <c r="PQH9" s="878"/>
      <c r="PQI9" s="878"/>
      <c r="PQJ9" s="878"/>
      <c r="PQK9" s="880"/>
      <c r="PQL9" s="878"/>
      <c r="PQM9" s="878"/>
      <c r="PQN9" s="878"/>
      <c r="PQO9" s="880"/>
      <c r="PQP9" s="878"/>
      <c r="PQQ9" s="878"/>
      <c r="PQR9" s="878"/>
      <c r="PQS9" s="880"/>
      <c r="PQT9" s="878"/>
      <c r="PQU9" s="878"/>
      <c r="PQV9" s="878"/>
      <c r="PQW9" s="880"/>
      <c r="PQX9" s="878"/>
      <c r="PQY9" s="878"/>
      <c r="PQZ9" s="878"/>
      <c r="PRA9" s="880"/>
      <c r="PRB9" s="878"/>
      <c r="PRC9" s="878"/>
      <c r="PRD9" s="878"/>
      <c r="PRE9" s="880"/>
      <c r="PRF9" s="878"/>
      <c r="PRG9" s="878"/>
      <c r="PRH9" s="878"/>
      <c r="PRI9" s="880"/>
      <c r="PRJ9" s="878"/>
      <c r="PRK9" s="878"/>
      <c r="PRL9" s="878"/>
      <c r="PRM9" s="880"/>
      <c r="PRN9" s="878"/>
      <c r="PRO9" s="878"/>
      <c r="PRP9" s="878"/>
      <c r="PRQ9" s="880"/>
      <c r="PRR9" s="878"/>
      <c r="PRS9" s="878"/>
      <c r="PRT9" s="878"/>
      <c r="PRU9" s="880"/>
      <c r="PRV9" s="878"/>
      <c r="PRW9" s="878"/>
      <c r="PRX9" s="878"/>
      <c r="PRY9" s="880"/>
      <c r="PRZ9" s="878"/>
      <c r="PSA9" s="878"/>
      <c r="PSB9" s="878"/>
      <c r="PSC9" s="880"/>
      <c r="PSD9" s="878"/>
      <c r="PSE9" s="878"/>
      <c r="PSF9" s="878"/>
      <c r="PSG9" s="880"/>
      <c r="PSH9" s="878"/>
      <c r="PSI9" s="878"/>
      <c r="PSJ9" s="878"/>
      <c r="PSK9" s="880"/>
      <c r="PSL9" s="878"/>
      <c r="PSM9" s="878"/>
      <c r="PSN9" s="878"/>
      <c r="PSO9" s="880"/>
      <c r="PSP9" s="878"/>
      <c r="PSQ9" s="878"/>
      <c r="PSR9" s="878"/>
      <c r="PSS9" s="880"/>
      <c r="PST9" s="878"/>
      <c r="PSU9" s="878"/>
      <c r="PSV9" s="878"/>
      <c r="PSW9" s="880"/>
      <c r="PSX9" s="878"/>
      <c r="PSY9" s="878"/>
      <c r="PSZ9" s="878"/>
      <c r="PTA9" s="880"/>
      <c r="PTB9" s="878"/>
      <c r="PTC9" s="878"/>
      <c r="PTD9" s="878"/>
      <c r="PTE9" s="880"/>
      <c r="PTF9" s="878"/>
      <c r="PTG9" s="878"/>
      <c r="PTH9" s="878"/>
      <c r="PTI9" s="880"/>
      <c r="PTJ9" s="878"/>
      <c r="PTK9" s="878"/>
      <c r="PTL9" s="878"/>
      <c r="PTM9" s="880"/>
      <c r="PTN9" s="878"/>
      <c r="PTO9" s="878"/>
      <c r="PTP9" s="878"/>
      <c r="PTQ9" s="880"/>
      <c r="PTR9" s="878"/>
      <c r="PTS9" s="878"/>
      <c r="PTT9" s="878"/>
      <c r="PTU9" s="880"/>
      <c r="PTV9" s="878"/>
      <c r="PTW9" s="878"/>
      <c r="PTX9" s="878"/>
      <c r="PTY9" s="880"/>
      <c r="PTZ9" s="878"/>
      <c r="PUA9" s="878"/>
      <c r="PUB9" s="878"/>
      <c r="PUC9" s="880"/>
      <c r="PUD9" s="878"/>
      <c r="PUE9" s="878"/>
      <c r="PUF9" s="878"/>
      <c r="PUG9" s="880"/>
      <c r="PUH9" s="878"/>
      <c r="PUI9" s="878"/>
      <c r="PUJ9" s="878"/>
      <c r="PUK9" s="880"/>
      <c r="PUL9" s="878"/>
      <c r="PUM9" s="878"/>
      <c r="PUN9" s="878"/>
      <c r="PUO9" s="880"/>
      <c r="PUP9" s="878"/>
      <c r="PUQ9" s="878"/>
      <c r="PUR9" s="878"/>
      <c r="PUS9" s="880"/>
      <c r="PUT9" s="878"/>
      <c r="PUU9" s="878"/>
      <c r="PUV9" s="878"/>
      <c r="PUW9" s="880"/>
      <c r="PUX9" s="878"/>
      <c r="PUY9" s="878"/>
      <c r="PUZ9" s="878"/>
      <c r="PVA9" s="880"/>
      <c r="PVB9" s="878"/>
      <c r="PVC9" s="878"/>
      <c r="PVD9" s="878"/>
      <c r="PVE9" s="880"/>
      <c r="PVF9" s="878"/>
      <c r="PVG9" s="878"/>
      <c r="PVH9" s="878"/>
      <c r="PVI9" s="880"/>
      <c r="PVJ9" s="878"/>
      <c r="PVK9" s="878"/>
      <c r="PVL9" s="878"/>
      <c r="PVM9" s="880"/>
      <c r="PVN9" s="878"/>
      <c r="PVO9" s="878"/>
      <c r="PVP9" s="878"/>
      <c r="PVQ9" s="880"/>
      <c r="PVR9" s="878"/>
      <c r="PVS9" s="878"/>
      <c r="PVT9" s="878"/>
      <c r="PVU9" s="880"/>
      <c r="PVV9" s="878"/>
      <c r="PVW9" s="878"/>
      <c r="PVX9" s="878"/>
      <c r="PVY9" s="880"/>
      <c r="PVZ9" s="878"/>
      <c r="PWA9" s="878"/>
      <c r="PWB9" s="878"/>
      <c r="PWC9" s="880"/>
      <c r="PWD9" s="878"/>
      <c r="PWE9" s="878"/>
      <c r="PWF9" s="878"/>
      <c r="PWG9" s="880"/>
      <c r="PWH9" s="878"/>
      <c r="PWI9" s="878"/>
      <c r="PWJ9" s="878"/>
      <c r="PWK9" s="880"/>
      <c r="PWL9" s="878"/>
      <c r="PWM9" s="878"/>
      <c r="PWN9" s="878"/>
      <c r="PWO9" s="880"/>
      <c r="PWP9" s="878"/>
      <c r="PWQ9" s="878"/>
      <c r="PWR9" s="878"/>
      <c r="PWS9" s="880"/>
      <c r="PWT9" s="878"/>
      <c r="PWU9" s="878"/>
      <c r="PWV9" s="878"/>
      <c r="PWW9" s="880"/>
      <c r="PWX9" s="878"/>
      <c r="PWY9" s="878"/>
      <c r="PWZ9" s="878"/>
      <c r="PXA9" s="880"/>
      <c r="PXB9" s="878"/>
      <c r="PXC9" s="878"/>
      <c r="PXD9" s="878"/>
      <c r="PXE9" s="880"/>
      <c r="PXF9" s="878"/>
      <c r="PXG9" s="878"/>
      <c r="PXH9" s="878"/>
      <c r="PXI9" s="880"/>
      <c r="PXJ9" s="878"/>
      <c r="PXK9" s="878"/>
      <c r="PXL9" s="878"/>
      <c r="PXM9" s="880"/>
      <c r="PXN9" s="878"/>
      <c r="PXO9" s="878"/>
      <c r="PXP9" s="878"/>
      <c r="PXQ9" s="880"/>
      <c r="PXR9" s="878"/>
      <c r="PXS9" s="878"/>
      <c r="PXT9" s="878"/>
      <c r="PXU9" s="880"/>
      <c r="PXV9" s="878"/>
      <c r="PXW9" s="878"/>
      <c r="PXX9" s="878"/>
      <c r="PXY9" s="880"/>
      <c r="PXZ9" s="878"/>
      <c r="PYA9" s="878"/>
      <c r="PYB9" s="878"/>
      <c r="PYC9" s="880"/>
      <c r="PYD9" s="878"/>
      <c r="PYE9" s="878"/>
      <c r="PYF9" s="878"/>
      <c r="PYG9" s="880"/>
      <c r="PYH9" s="878"/>
      <c r="PYI9" s="878"/>
      <c r="PYJ9" s="878"/>
      <c r="PYK9" s="880"/>
      <c r="PYL9" s="878"/>
      <c r="PYM9" s="878"/>
      <c r="PYN9" s="878"/>
      <c r="PYO9" s="880"/>
      <c r="PYP9" s="878"/>
      <c r="PYQ9" s="878"/>
      <c r="PYR9" s="878"/>
      <c r="PYS9" s="880"/>
      <c r="PYT9" s="878"/>
      <c r="PYU9" s="878"/>
      <c r="PYV9" s="878"/>
      <c r="PYW9" s="880"/>
      <c r="PYX9" s="878"/>
      <c r="PYY9" s="878"/>
      <c r="PYZ9" s="878"/>
      <c r="PZA9" s="880"/>
      <c r="PZB9" s="878"/>
      <c r="PZC9" s="878"/>
      <c r="PZD9" s="878"/>
      <c r="PZE9" s="880"/>
      <c r="PZF9" s="878"/>
      <c r="PZG9" s="878"/>
      <c r="PZH9" s="878"/>
      <c r="PZI9" s="880"/>
      <c r="PZJ9" s="878"/>
      <c r="PZK9" s="878"/>
      <c r="PZL9" s="878"/>
      <c r="PZM9" s="880"/>
      <c r="PZN9" s="878"/>
      <c r="PZO9" s="878"/>
      <c r="PZP9" s="878"/>
      <c r="PZQ9" s="880"/>
      <c r="PZR9" s="878"/>
      <c r="PZS9" s="878"/>
      <c r="PZT9" s="878"/>
      <c r="PZU9" s="880"/>
      <c r="PZV9" s="878"/>
      <c r="PZW9" s="878"/>
      <c r="PZX9" s="878"/>
      <c r="PZY9" s="880"/>
      <c r="PZZ9" s="878"/>
      <c r="QAA9" s="878"/>
      <c r="QAB9" s="878"/>
      <c r="QAC9" s="880"/>
      <c r="QAD9" s="878"/>
      <c r="QAE9" s="878"/>
      <c r="QAF9" s="878"/>
      <c r="QAG9" s="880"/>
      <c r="QAH9" s="878"/>
      <c r="QAI9" s="878"/>
      <c r="QAJ9" s="878"/>
      <c r="QAK9" s="880"/>
      <c r="QAL9" s="878"/>
      <c r="QAM9" s="878"/>
      <c r="QAN9" s="878"/>
      <c r="QAO9" s="880"/>
      <c r="QAP9" s="878"/>
      <c r="QAQ9" s="878"/>
      <c r="QAR9" s="878"/>
      <c r="QAS9" s="880"/>
      <c r="QAT9" s="878"/>
      <c r="QAU9" s="878"/>
      <c r="QAV9" s="878"/>
      <c r="QAW9" s="880"/>
      <c r="QAX9" s="878"/>
      <c r="QAY9" s="878"/>
      <c r="QAZ9" s="878"/>
      <c r="QBA9" s="880"/>
      <c r="QBB9" s="878"/>
      <c r="QBC9" s="878"/>
      <c r="QBD9" s="878"/>
      <c r="QBE9" s="880"/>
      <c r="QBF9" s="878"/>
      <c r="QBG9" s="878"/>
      <c r="QBH9" s="878"/>
      <c r="QBI9" s="880"/>
      <c r="QBJ9" s="878"/>
      <c r="QBK9" s="878"/>
      <c r="QBL9" s="878"/>
      <c r="QBM9" s="880"/>
      <c r="QBN9" s="878"/>
      <c r="QBO9" s="878"/>
      <c r="QBP9" s="878"/>
      <c r="QBQ9" s="880"/>
      <c r="QBR9" s="878"/>
      <c r="QBS9" s="878"/>
      <c r="QBT9" s="878"/>
      <c r="QBU9" s="880"/>
      <c r="QBV9" s="878"/>
      <c r="QBW9" s="878"/>
      <c r="QBX9" s="878"/>
      <c r="QBY9" s="880"/>
      <c r="QBZ9" s="878"/>
      <c r="QCA9" s="878"/>
      <c r="QCB9" s="878"/>
      <c r="QCC9" s="880"/>
      <c r="QCD9" s="878"/>
      <c r="QCE9" s="878"/>
      <c r="QCF9" s="878"/>
      <c r="QCG9" s="880"/>
      <c r="QCH9" s="878"/>
      <c r="QCI9" s="878"/>
      <c r="QCJ9" s="878"/>
      <c r="QCK9" s="880"/>
      <c r="QCL9" s="878"/>
      <c r="QCM9" s="878"/>
      <c r="QCN9" s="878"/>
      <c r="QCO9" s="880"/>
      <c r="QCP9" s="878"/>
      <c r="QCQ9" s="878"/>
      <c r="QCR9" s="878"/>
      <c r="QCS9" s="880"/>
      <c r="QCT9" s="878"/>
      <c r="QCU9" s="878"/>
      <c r="QCV9" s="878"/>
      <c r="QCW9" s="880"/>
      <c r="QCX9" s="878"/>
      <c r="QCY9" s="878"/>
      <c r="QCZ9" s="878"/>
      <c r="QDA9" s="880"/>
      <c r="QDB9" s="878"/>
      <c r="QDC9" s="878"/>
      <c r="QDD9" s="878"/>
      <c r="QDE9" s="880"/>
      <c r="QDF9" s="878"/>
      <c r="QDG9" s="878"/>
      <c r="QDH9" s="878"/>
      <c r="QDI9" s="880"/>
      <c r="QDJ9" s="878"/>
      <c r="QDK9" s="878"/>
      <c r="QDL9" s="878"/>
      <c r="QDM9" s="880"/>
      <c r="QDN9" s="878"/>
      <c r="QDO9" s="878"/>
      <c r="QDP9" s="878"/>
      <c r="QDQ9" s="880"/>
      <c r="QDR9" s="878"/>
      <c r="QDS9" s="878"/>
      <c r="QDT9" s="878"/>
      <c r="QDU9" s="880"/>
      <c r="QDV9" s="878"/>
      <c r="QDW9" s="878"/>
      <c r="QDX9" s="878"/>
      <c r="QDY9" s="880"/>
      <c r="QDZ9" s="878"/>
      <c r="QEA9" s="878"/>
      <c r="QEB9" s="878"/>
      <c r="QEC9" s="880"/>
      <c r="QED9" s="878"/>
      <c r="QEE9" s="878"/>
      <c r="QEF9" s="878"/>
      <c r="QEG9" s="880"/>
      <c r="QEH9" s="878"/>
      <c r="QEI9" s="878"/>
      <c r="QEJ9" s="878"/>
      <c r="QEK9" s="880"/>
      <c r="QEL9" s="878"/>
      <c r="QEM9" s="878"/>
      <c r="QEN9" s="878"/>
      <c r="QEO9" s="880"/>
      <c r="QEP9" s="878"/>
      <c r="QEQ9" s="878"/>
      <c r="QER9" s="878"/>
      <c r="QES9" s="880"/>
      <c r="QET9" s="878"/>
      <c r="QEU9" s="878"/>
      <c r="QEV9" s="878"/>
      <c r="QEW9" s="880"/>
      <c r="QEX9" s="878"/>
      <c r="QEY9" s="878"/>
      <c r="QEZ9" s="878"/>
      <c r="QFA9" s="880"/>
      <c r="QFB9" s="878"/>
      <c r="QFC9" s="878"/>
      <c r="QFD9" s="878"/>
      <c r="QFE9" s="880"/>
      <c r="QFF9" s="878"/>
      <c r="QFG9" s="878"/>
      <c r="QFH9" s="878"/>
      <c r="QFI9" s="880"/>
      <c r="QFJ9" s="878"/>
      <c r="QFK9" s="878"/>
      <c r="QFL9" s="878"/>
      <c r="QFM9" s="880"/>
      <c r="QFN9" s="878"/>
      <c r="QFO9" s="878"/>
      <c r="QFP9" s="878"/>
      <c r="QFQ9" s="880"/>
      <c r="QFR9" s="878"/>
      <c r="QFS9" s="878"/>
      <c r="QFT9" s="878"/>
      <c r="QFU9" s="880"/>
      <c r="QFV9" s="878"/>
      <c r="QFW9" s="878"/>
      <c r="QFX9" s="878"/>
      <c r="QFY9" s="880"/>
      <c r="QFZ9" s="878"/>
      <c r="QGA9" s="878"/>
      <c r="QGB9" s="878"/>
      <c r="QGC9" s="880"/>
      <c r="QGD9" s="878"/>
      <c r="QGE9" s="878"/>
      <c r="QGF9" s="878"/>
      <c r="QGG9" s="880"/>
      <c r="QGH9" s="878"/>
      <c r="QGI9" s="878"/>
      <c r="QGJ9" s="878"/>
      <c r="QGK9" s="880"/>
      <c r="QGL9" s="878"/>
      <c r="QGM9" s="878"/>
      <c r="QGN9" s="878"/>
      <c r="QGO9" s="880"/>
      <c r="QGP9" s="878"/>
      <c r="QGQ9" s="878"/>
      <c r="QGR9" s="878"/>
      <c r="QGS9" s="880"/>
      <c r="QGT9" s="878"/>
      <c r="QGU9" s="878"/>
      <c r="QGV9" s="878"/>
      <c r="QGW9" s="880"/>
      <c r="QGX9" s="878"/>
      <c r="QGY9" s="878"/>
      <c r="QGZ9" s="878"/>
      <c r="QHA9" s="880"/>
      <c r="QHB9" s="878"/>
      <c r="QHC9" s="878"/>
      <c r="QHD9" s="878"/>
      <c r="QHE9" s="880"/>
      <c r="QHF9" s="878"/>
      <c r="QHG9" s="878"/>
      <c r="QHH9" s="878"/>
      <c r="QHI9" s="880"/>
      <c r="QHJ9" s="878"/>
      <c r="QHK9" s="878"/>
      <c r="QHL9" s="878"/>
      <c r="QHM9" s="880"/>
      <c r="QHN9" s="878"/>
      <c r="QHO9" s="878"/>
      <c r="QHP9" s="878"/>
      <c r="QHQ9" s="880"/>
      <c r="QHR9" s="878"/>
      <c r="QHS9" s="878"/>
      <c r="QHT9" s="878"/>
      <c r="QHU9" s="880"/>
      <c r="QHV9" s="878"/>
      <c r="QHW9" s="878"/>
      <c r="QHX9" s="878"/>
      <c r="QHY9" s="880"/>
      <c r="QHZ9" s="878"/>
      <c r="QIA9" s="878"/>
      <c r="QIB9" s="878"/>
      <c r="QIC9" s="880"/>
      <c r="QID9" s="878"/>
      <c r="QIE9" s="878"/>
      <c r="QIF9" s="878"/>
      <c r="QIG9" s="880"/>
      <c r="QIH9" s="878"/>
      <c r="QII9" s="878"/>
      <c r="QIJ9" s="878"/>
      <c r="QIK9" s="880"/>
      <c r="QIL9" s="878"/>
      <c r="QIM9" s="878"/>
      <c r="QIN9" s="878"/>
      <c r="QIO9" s="880"/>
      <c r="QIP9" s="878"/>
      <c r="QIQ9" s="878"/>
      <c r="QIR9" s="878"/>
      <c r="QIS9" s="880"/>
      <c r="QIT9" s="878"/>
      <c r="QIU9" s="878"/>
      <c r="QIV9" s="878"/>
      <c r="QIW9" s="880"/>
      <c r="QIX9" s="878"/>
      <c r="QIY9" s="878"/>
      <c r="QIZ9" s="878"/>
      <c r="QJA9" s="880"/>
      <c r="QJB9" s="878"/>
      <c r="QJC9" s="878"/>
      <c r="QJD9" s="878"/>
      <c r="QJE9" s="880"/>
      <c r="QJF9" s="878"/>
      <c r="QJG9" s="878"/>
      <c r="QJH9" s="878"/>
      <c r="QJI9" s="880"/>
      <c r="QJJ9" s="878"/>
      <c r="QJK9" s="878"/>
      <c r="QJL9" s="878"/>
      <c r="QJM9" s="880"/>
      <c r="QJN9" s="878"/>
      <c r="QJO9" s="878"/>
      <c r="QJP9" s="878"/>
      <c r="QJQ9" s="880"/>
      <c r="QJR9" s="878"/>
      <c r="QJS9" s="878"/>
      <c r="QJT9" s="878"/>
      <c r="QJU9" s="880"/>
      <c r="QJV9" s="878"/>
      <c r="QJW9" s="878"/>
      <c r="QJX9" s="878"/>
      <c r="QJY9" s="880"/>
      <c r="QJZ9" s="878"/>
      <c r="QKA9" s="878"/>
      <c r="QKB9" s="878"/>
      <c r="QKC9" s="880"/>
      <c r="QKD9" s="878"/>
      <c r="QKE9" s="878"/>
      <c r="QKF9" s="878"/>
      <c r="QKG9" s="880"/>
      <c r="QKH9" s="878"/>
      <c r="QKI9" s="878"/>
      <c r="QKJ9" s="878"/>
      <c r="QKK9" s="880"/>
      <c r="QKL9" s="878"/>
      <c r="QKM9" s="878"/>
      <c r="QKN9" s="878"/>
      <c r="QKO9" s="880"/>
      <c r="QKP9" s="878"/>
      <c r="QKQ9" s="878"/>
      <c r="QKR9" s="878"/>
      <c r="QKS9" s="880"/>
      <c r="QKT9" s="878"/>
      <c r="QKU9" s="878"/>
      <c r="QKV9" s="878"/>
      <c r="QKW9" s="880"/>
      <c r="QKX9" s="878"/>
      <c r="QKY9" s="878"/>
      <c r="QKZ9" s="878"/>
      <c r="QLA9" s="880"/>
      <c r="QLB9" s="878"/>
      <c r="QLC9" s="878"/>
      <c r="QLD9" s="878"/>
      <c r="QLE9" s="880"/>
      <c r="QLF9" s="878"/>
      <c r="QLG9" s="878"/>
      <c r="QLH9" s="878"/>
      <c r="QLI9" s="880"/>
      <c r="QLJ9" s="878"/>
      <c r="QLK9" s="878"/>
      <c r="QLL9" s="878"/>
      <c r="QLM9" s="880"/>
      <c r="QLN9" s="878"/>
      <c r="QLO9" s="878"/>
      <c r="QLP9" s="878"/>
      <c r="QLQ9" s="880"/>
      <c r="QLR9" s="878"/>
      <c r="QLS9" s="878"/>
      <c r="QLT9" s="878"/>
      <c r="QLU9" s="880"/>
      <c r="QLV9" s="878"/>
      <c r="QLW9" s="878"/>
      <c r="QLX9" s="878"/>
      <c r="QLY9" s="880"/>
      <c r="QLZ9" s="878"/>
      <c r="QMA9" s="878"/>
      <c r="QMB9" s="878"/>
      <c r="QMC9" s="880"/>
      <c r="QMD9" s="878"/>
      <c r="QME9" s="878"/>
      <c r="QMF9" s="878"/>
      <c r="QMG9" s="880"/>
      <c r="QMH9" s="878"/>
      <c r="QMI9" s="878"/>
      <c r="QMJ9" s="878"/>
      <c r="QMK9" s="880"/>
      <c r="QML9" s="878"/>
      <c r="QMM9" s="878"/>
      <c r="QMN9" s="878"/>
      <c r="QMO9" s="880"/>
      <c r="QMP9" s="878"/>
      <c r="QMQ9" s="878"/>
      <c r="QMR9" s="878"/>
      <c r="QMS9" s="880"/>
      <c r="QMT9" s="878"/>
      <c r="QMU9" s="878"/>
      <c r="QMV9" s="878"/>
      <c r="QMW9" s="880"/>
      <c r="QMX9" s="878"/>
      <c r="QMY9" s="878"/>
      <c r="QMZ9" s="878"/>
      <c r="QNA9" s="880"/>
      <c r="QNB9" s="878"/>
      <c r="QNC9" s="878"/>
      <c r="QND9" s="878"/>
      <c r="QNE9" s="880"/>
      <c r="QNF9" s="878"/>
      <c r="QNG9" s="878"/>
      <c r="QNH9" s="878"/>
      <c r="QNI9" s="880"/>
      <c r="QNJ9" s="878"/>
      <c r="QNK9" s="878"/>
      <c r="QNL9" s="878"/>
      <c r="QNM9" s="880"/>
      <c r="QNN9" s="878"/>
      <c r="QNO9" s="878"/>
      <c r="QNP9" s="878"/>
      <c r="QNQ9" s="880"/>
      <c r="QNR9" s="878"/>
      <c r="QNS9" s="878"/>
      <c r="QNT9" s="878"/>
      <c r="QNU9" s="880"/>
      <c r="QNV9" s="878"/>
      <c r="QNW9" s="878"/>
      <c r="QNX9" s="878"/>
      <c r="QNY9" s="880"/>
      <c r="QNZ9" s="878"/>
      <c r="QOA9" s="878"/>
      <c r="QOB9" s="878"/>
      <c r="QOC9" s="880"/>
      <c r="QOD9" s="878"/>
      <c r="QOE9" s="878"/>
      <c r="QOF9" s="878"/>
      <c r="QOG9" s="880"/>
      <c r="QOH9" s="878"/>
      <c r="QOI9" s="878"/>
      <c r="QOJ9" s="878"/>
      <c r="QOK9" s="880"/>
      <c r="QOL9" s="878"/>
      <c r="QOM9" s="878"/>
      <c r="QON9" s="878"/>
      <c r="QOO9" s="880"/>
      <c r="QOP9" s="878"/>
      <c r="QOQ9" s="878"/>
      <c r="QOR9" s="878"/>
      <c r="QOS9" s="880"/>
      <c r="QOT9" s="878"/>
      <c r="QOU9" s="878"/>
      <c r="QOV9" s="878"/>
      <c r="QOW9" s="880"/>
      <c r="QOX9" s="878"/>
      <c r="QOY9" s="878"/>
      <c r="QOZ9" s="878"/>
      <c r="QPA9" s="880"/>
      <c r="QPB9" s="878"/>
      <c r="QPC9" s="878"/>
      <c r="QPD9" s="878"/>
      <c r="QPE9" s="880"/>
      <c r="QPF9" s="878"/>
      <c r="QPG9" s="878"/>
      <c r="QPH9" s="878"/>
      <c r="QPI9" s="880"/>
      <c r="QPJ9" s="878"/>
      <c r="QPK9" s="878"/>
      <c r="QPL9" s="878"/>
      <c r="QPM9" s="880"/>
      <c r="QPN9" s="878"/>
      <c r="QPO9" s="878"/>
      <c r="QPP9" s="878"/>
      <c r="QPQ9" s="880"/>
      <c r="QPR9" s="878"/>
      <c r="QPS9" s="878"/>
      <c r="QPT9" s="878"/>
      <c r="QPU9" s="880"/>
      <c r="QPV9" s="878"/>
      <c r="QPW9" s="878"/>
      <c r="QPX9" s="878"/>
      <c r="QPY9" s="880"/>
      <c r="QPZ9" s="878"/>
      <c r="QQA9" s="878"/>
      <c r="QQB9" s="878"/>
      <c r="QQC9" s="880"/>
      <c r="QQD9" s="878"/>
      <c r="QQE9" s="878"/>
      <c r="QQF9" s="878"/>
      <c r="QQG9" s="880"/>
      <c r="QQH9" s="878"/>
      <c r="QQI9" s="878"/>
      <c r="QQJ9" s="878"/>
      <c r="QQK9" s="880"/>
      <c r="QQL9" s="878"/>
      <c r="QQM9" s="878"/>
      <c r="QQN9" s="878"/>
      <c r="QQO9" s="880"/>
      <c r="QQP9" s="878"/>
      <c r="QQQ9" s="878"/>
      <c r="QQR9" s="878"/>
      <c r="QQS9" s="880"/>
      <c r="QQT9" s="878"/>
      <c r="QQU9" s="878"/>
      <c r="QQV9" s="878"/>
      <c r="QQW9" s="880"/>
      <c r="QQX9" s="878"/>
      <c r="QQY9" s="878"/>
      <c r="QQZ9" s="878"/>
      <c r="QRA9" s="880"/>
      <c r="QRB9" s="878"/>
      <c r="QRC9" s="878"/>
      <c r="QRD9" s="878"/>
      <c r="QRE9" s="880"/>
      <c r="QRF9" s="878"/>
      <c r="QRG9" s="878"/>
      <c r="QRH9" s="878"/>
      <c r="QRI9" s="880"/>
      <c r="QRJ9" s="878"/>
      <c r="QRK9" s="878"/>
      <c r="QRL9" s="878"/>
      <c r="QRM9" s="880"/>
      <c r="QRN9" s="878"/>
      <c r="QRO9" s="878"/>
      <c r="QRP9" s="878"/>
      <c r="QRQ9" s="880"/>
      <c r="QRR9" s="878"/>
      <c r="QRS9" s="878"/>
      <c r="QRT9" s="878"/>
      <c r="QRU9" s="880"/>
      <c r="QRV9" s="878"/>
      <c r="QRW9" s="878"/>
      <c r="QRX9" s="878"/>
      <c r="QRY9" s="880"/>
      <c r="QRZ9" s="878"/>
      <c r="QSA9" s="878"/>
      <c r="QSB9" s="878"/>
      <c r="QSC9" s="880"/>
      <c r="QSD9" s="878"/>
      <c r="QSE9" s="878"/>
      <c r="QSF9" s="878"/>
      <c r="QSG9" s="880"/>
      <c r="QSH9" s="878"/>
      <c r="QSI9" s="878"/>
      <c r="QSJ9" s="878"/>
      <c r="QSK9" s="880"/>
      <c r="QSL9" s="878"/>
      <c r="QSM9" s="878"/>
      <c r="QSN9" s="878"/>
      <c r="QSO9" s="880"/>
      <c r="QSP9" s="878"/>
      <c r="QSQ9" s="878"/>
      <c r="QSR9" s="878"/>
      <c r="QSS9" s="880"/>
      <c r="QST9" s="878"/>
      <c r="QSU9" s="878"/>
      <c r="QSV9" s="878"/>
      <c r="QSW9" s="880"/>
      <c r="QSX9" s="878"/>
      <c r="QSY9" s="878"/>
      <c r="QSZ9" s="878"/>
      <c r="QTA9" s="880"/>
      <c r="QTB9" s="878"/>
      <c r="QTC9" s="878"/>
      <c r="QTD9" s="878"/>
      <c r="QTE9" s="880"/>
      <c r="QTF9" s="878"/>
      <c r="QTG9" s="878"/>
      <c r="QTH9" s="878"/>
      <c r="QTI9" s="880"/>
      <c r="QTJ9" s="878"/>
      <c r="QTK9" s="878"/>
      <c r="QTL9" s="878"/>
      <c r="QTM9" s="880"/>
      <c r="QTN9" s="878"/>
      <c r="QTO9" s="878"/>
      <c r="QTP9" s="878"/>
      <c r="QTQ9" s="880"/>
      <c r="QTR9" s="878"/>
      <c r="QTS9" s="878"/>
      <c r="QTT9" s="878"/>
      <c r="QTU9" s="880"/>
      <c r="QTV9" s="878"/>
      <c r="QTW9" s="878"/>
      <c r="QTX9" s="878"/>
      <c r="QTY9" s="880"/>
      <c r="QTZ9" s="878"/>
      <c r="QUA9" s="878"/>
      <c r="QUB9" s="878"/>
      <c r="QUC9" s="880"/>
      <c r="QUD9" s="878"/>
      <c r="QUE9" s="878"/>
      <c r="QUF9" s="878"/>
      <c r="QUG9" s="880"/>
      <c r="QUH9" s="878"/>
      <c r="QUI9" s="878"/>
      <c r="QUJ9" s="878"/>
      <c r="QUK9" s="880"/>
      <c r="QUL9" s="878"/>
      <c r="QUM9" s="878"/>
      <c r="QUN9" s="878"/>
      <c r="QUO9" s="880"/>
      <c r="QUP9" s="878"/>
      <c r="QUQ9" s="878"/>
      <c r="QUR9" s="878"/>
      <c r="QUS9" s="880"/>
      <c r="QUT9" s="878"/>
      <c r="QUU9" s="878"/>
      <c r="QUV9" s="878"/>
      <c r="QUW9" s="880"/>
      <c r="QUX9" s="878"/>
      <c r="QUY9" s="878"/>
      <c r="QUZ9" s="878"/>
      <c r="QVA9" s="880"/>
      <c r="QVB9" s="878"/>
      <c r="QVC9" s="878"/>
      <c r="QVD9" s="878"/>
      <c r="QVE9" s="880"/>
      <c r="QVF9" s="878"/>
      <c r="QVG9" s="878"/>
      <c r="QVH9" s="878"/>
      <c r="QVI9" s="880"/>
      <c r="QVJ9" s="878"/>
      <c r="QVK9" s="878"/>
      <c r="QVL9" s="878"/>
      <c r="QVM9" s="880"/>
      <c r="QVN9" s="878"/>
      <c r="QVO9" s="878"/>
      <c r="QVP9" s="878"/>
      <c r="QVQ9" s="880"/>
      <c r="QVR9" s="878"/>
      <c r="QVS9" s="878"/>
      <c r="QVT9" s="878"/>
      <c r="QVU9" s="880"/>
      <c r="QVV9" s="878"/>
      <c r="QVW9" s="878"/>
      <c r="QVX9" s="878"/>
      <c r="QVY9" s="880"/>
      <c r="QVZ9" s="878"/>
      <c r="QWA9" s="878"/>
      <c r="QWB9" s="878"/>
      <c r="QWC9" s="880"/>
      <c r="QWD9" s="878"/>
      <c r="QWE9" s="878"/>
      <c r="QWF9" s="878"/>
      <c r="QWG9" s="880"/>
      <c r="QWH9" s="878"/>
      <c r="QWI9" s="878"/>
      <c r="QWJ9" s="878"/>
      <c r="QWK9" s="880"/>
      <c r="QWL9" s="878"/>
      <c r="QWM9" s="878"/>
      <c r="QWN9" s="878"/>
      <c r="QWO9" s="880"/>
      <c r="QWP9" s="878"/>
      <c r="QWQ9" s="878"/>
      <c r="QWR9" s="878"/>
      <c r="QWS9" s="880"/>
      <c r="QWT9" s="878"/>
      <c r="QWU9" s="878"/>
      <c r="QWV9" s="878"/>
      <c r="QWW9" s="880"/>
      <c r="QWX9" s="878"/>
      <c r="QWY9" s="878"/>
      <c r="QWZ9" s="878"/>
      <c r="QXA9" s="880"/>
      <c r="QXB9" s="878"/>
      <c r="QXC9" s="878"/>
      <c r="QXD9" s="878"/>
      <c r="QXE9" s="880"/>
      <c r="QXF9" s="878"/>
      <c r="QXG9" s="878"/>
      <c r="QXH9" s="878"/>
      <c r="QXI9" s="880"/>
      <c r="QXJ9" s="878"/>
      <c r="QXK9" s="878"/>
      <c r="QXL9" s="878"/>
      <c r="QXM9" s="880"/>
      <c r="QXN9" s="878"/>
      <c r="QXO9" s="878"/>
      <c r="QXP9" s="878"/>
      <c r="QXQ9" s="880"/>
      <c r="QXR9" s="878"/>
      <c r="QXS9" s="878"/>
      <c r="QXT9" s="878"/>
      <c r="QXU9" s="880"/>
      <c r="QXV9" s="878"/>
      <c r="QXW9" s="878"/>
      <c r="QXX9" s="878"/>
      <c r="QXY9" s="880"/>
      <c r="QXZ9" s="878"/>
      <c r="QYA9" s="878"/>
      <c r="QYB9" s="878"/>
      <c r="QYC9" s="880"/>
      <c r="QYD9" s="878"/>
      <c r="QYE9" s="878"/>
      <c r="QYF9" s="878"/>
      <c r="QYG9" s="880"/>
      <c r="QYH9" s="878"/>
      <c r="QYI9" s="878"/>
      <c r="QYJ9" s="878"/>
      <c r="QYK9" s="880"/>
      <c r="QYL9" s="878"/>
      <c r="QYM9" s="878"/>
      <c r="QYN9" s="878"/>
      <c r="QYO9" s="880"/>
      <c r="QYP9" s="878"/>
      <c r="QYQ9" s="878"/>
      <c r="QYR9" s="878"/>
      <c r="QYS9" s="880"/>
      <c r="QYT9" s="878"/>
      <c r="QYU9" s="878"/>
      <c r="QYV9" s="878"/>
      <c r="QYW9" s="880"/>
      <c r="QYX9" s="878"/>
      <c r="QYY9" s="878"/>
      <c r="QYZ9" s="878"/>
      <c r="QZA9" s="880"/>
      <c r="QZB9" s="878"/>
      <c r="QZC9" s="878"/>
      <c r="QZD9" s="878"/>
      <c r="QZE9" s="880"/>
      <c r="QZF9" s="878"/>
      <c r="QZG9" s="878"/>
      <c r="QZH9" s="878"/>
      <c r="QZI9" s="880"/>
      <c r="QZJ9" s="878"/>
      <c r="QZK9" s="878"/>
      <c r="QZL9" s="878"/>
      <c r="QZM9" s="880"/>
      <c r="QZN9" s="878"/>
      <c r="QZO9" s="878"/>
      <c r="QZP9" s="878"/>
      <c r="QZQ9" s="880"/>
      <c r="QZR9" s="878"/>
      <c r="QZS9" s="878"/>
      <c r="QZT9" s="878"/>
      <c r="QZU9" s="880"/>
      <c r="QZV9" s="878"/>
      <c r="QZW9" s="878"/>
      <c r="QZX9" s="878"/>
      <c r="QZY9" s="880"/>
      <c r="QZZ9" s="878"/>
      <c r="RAA9" s="878"/>
      <c r="RAB9" s="878"/>
      <c r="RAC9" s="880"/>
      <c r="RAD9" s="878"/>
      <c r="RAE9" s="878"/>
      <c r="RAF9" s="878"/>
      <c r="RAG9" s="880"/>
      <c r="RAH9" s="878"/>
      <c r="RAI9" s="878"/>
      <c r="RAJ9" s="878"/>
      <c r="RAK9" s="880"/>
      <c r="RAL9" s="878"/>
      <c r="RAM9" s="878"/>
      <c r="RAN9" s="878"/>
      <c r="RAO9" s="880"/>
      <c r="RAP9" s="878"/>
      <c r="RAQ9" s="878"/>
      <c r="RAR9" s="878"/>
      <c r="RAS9" s="880"/>
      <c r="RAT9" s="878"/>
      <c r="RAU9" s="878"/>
      <c r="RAV9" s="878"/>
      <c r="RAW9" s="880"/>
      <c r="RAX9" s="878"/>
      <c r="RAY9" s="878"/>
      <c r="RAZ9" s="878"/>
      <c r="RBA9" s="880"/>
      <c r="RBB9" s="878"/>
      <c r="RBC9" s="878"/>
      <c r="RBD9" s="878"/>
      <c r="RBE9" s="880"/>
      <c r="RBF9" s="878"/>
      <c r="RBG9" s="878"/>
      <c r="RBH9" s="878"/>
      <c r="RBI9" s="880"/>
      <c r="RBJ9" s="878"/>
      <c r="RBK9" s="878"/>
      <c r="RBL9" s="878"/>
      <c r="RBM9" s="880"/>
      <c r="RBN9" s="878"/>
      <c r="RBO9" s="878"/>
      <c r="RBP9" s="878"/>
      <c r="RBQ9" s="880"/>
      <c r="RBR9" s="878"/>
      <c r="RBS9" s="878"/>
      <c r="RBT9" s="878"/>
      <c r="RBU9" s="880"/>
      <c r="RBV9" s="878"/>
      <c r="RBW9" s="878"/>
      <c r="RBX9" s="878"/>
      <c r="RBY9" s="880"/>
      <c r="RBZ9" s="878"/>
      <c r="RCA9" s="878"/>
      <c r="RCB9" s="878"/>
      <c r="RCC9" s="880"/>
      <c r="RCD9" s="878"/>
      <c r="RCE9" s="878"/>
      <c r="RCF9" s="878"/>
      <c r="RCG9" s="880"/>
      <c r="RCH9" s="878"/>
      <c r="RCI9" s="878"/>
      <c r="RCJ9" s="878"/>
      <c r="RCK9" s="880"/>
      <c r="RCL9" s="878"/>
      <c r="RCM9" s="878"/>
      <c r="RCN9" s="878"/>
      <c r="RCO9" s="880"/>
      <c r="RCP9" s="878"/>
      <c r="RCQ9" s="878"/>
      <c r="RCR9" s="878"/>
      <c r="RCS9" s="880"/>
      <c r="RCT9" s="878"/>
      <c r="RCU9" s="878"/>
      <c r="RCV9" s="878"/>
      <c r="RCW9" s="880"/>
      <c r="RCX9" s="878"/>
      <c r="RCY9" s="878"/>
      <c r="RCZ9" s="878"/>
      <c r="RDA9" s="880"/>
      <c r="RDB9" s="878"/>
      <c r="RDC9" s="878"/>
      <c r="RDD9" s="878"/>
      <c r="RDE9" s="880"/>
      <c r="RDF9" s="878"/>
      <c r="RDG9" s="878"/>
      <c r="RDH9" s="878"/>
      <c r="RDI9" s="880"/>
      <c r="RDJ9" s="878"/>
      <c r="RDK9" s="878"/>
      <c r="RDL9" s="878"/>
      <c r="RDM9" s="880"/>
      <c r="RDN9" s="878"/>
      <c r="RDO9" s="878"/>
      <c r="RDP9" s="878"/>
      <c r="RDQ9" s="880"/>
      <c r="RDR9" s="878"/>
      <c r="RDS9" s="878"/>
      <c r="RDT9" s="878"/>
      <c r="RDU9" s="880"/>
      <c r="RDV9" s="878"/>
      <c r="RDW9" s="878"/>
      <c r="RDX9" s="878"/>
      <c r="RDY9" s="880"/>
      <c r="RDZ9" s="878"/>
      <c r="REA9" s="878"/>
      <c r="REB9" s="878"/>
      <c r="REC9" s="880"/>
      <c r="RED9" s="878"/>
      <c r="REE9" s="878"/>
      <c r="REF9" s="878"/>
      <c r="REG9" s="880"/>
      <c r="REH9" s="878"/>
      <c r="REI9" s="878"/>
      <c r="REJ9" s="878"/>
      <c r="REK9" s="880"/>
      <c r="REL9" s="878"/>
      <c r="REM9" s="878"/>
      <c r="REN9" s="878"/>
      <c r="REO9" s="880"/>
      <c r="REP9" s="878"/>
      <c r="REQ9" s="878"/>
      <c r="RER9" s="878"/>
      <c r="RES9" s="880"/>
      <c r="RET9" s="878"/>
      <c r="REU9" s="878"/>
      <c r="REV9" s="878"/>
      <c r="REW9" s="880"/>
      <c r="REX9" s="878"/>
      <c r="REY9" s="878"/>
      <c r="REZ9" s="878"/>
      <c r="RFA9" s="880"/>
      <c r="RFB9" s="878"/>
      <c r="RFC9" s="878"/>
      <c r="RFD9" s="878"/>
      <c r="RFE9" s="880"/>
      <c r="RFF9" s="878"/>
      <c r="RFG9" s="878"/>
      <c r="RFH9" s="878"/>
      <c r="RFI9" s="880"/>
      <c r="RFJ9" s="878"/>
      <c r="RFK9" s="878"/>
      <c r="RFL9" s="878"/>
      <c r="RFM9" s="880"/>
      <c r="RFN9" s="878"/>
      <c r="RFO9" s="878"/>
      <c r="RFP9" s="878"/>
      <c r="RFQ9" s="880"/>
      <c r="RFR9" s="878"/>
      <c r="RFS9" s="878"/>
      <c r="RFT9" s="878"/>
      <c r="RFU9" s="880"/>
      <c r="RFV9" s="878"/>
      <c r="RFW9" s="878"/>
      <c r="RFX9" s="878"/>
      <c r="RFY9" s="880"/>
      <c r="RFZ9" s="878"/>
      <c r="RGA9" s="878"/>
      <c r="RGB9" s="878"/>
      <c r="RGC9" s="880"/>
      <c r="RGD9" s="878"/>
      <c r="RGE9" s="878"/>
      <c r="RGF9" s="878"/>
      <c r="RGG9" s="880"/>
      <c r="RGH9" s="878"/>
      <c r="RGI9" s="878"/>
      <c r="RGJ9" s="878"/>
      <c r="RGK9" s="880"/>
      <c r="RGL9" s="878"/>
      <c r="RGM9" s="878"/>
      <c r="RGN9" s="878"/>
      <c r="RGO9" s="880"/>
      <c r="RGP9" s="878"/>
      <c r="RGQ9" s="878"/>
      <c r="RGR9" s="878"/>
      <c r="RGS9" s="880"/>
      <c r="RGT9" s="878"/>
      <c r="RGU9" s="878"/>
      <c r="RGV9" s="878"/>
      <c r="RGW9" s="880"/>
      <c r="RGX9" s="878"/>
      <c r="RGY9" s="878"/>
      <c r="RGZ9" s="878"/>
      <c r="RHA9" s="880"/>
      <c r="RHB9" s="878"/>
      <c r="RHC9" s="878"/>
      <c r="RHD9" s="878"/>
      <c r="RHE9" s="880"/>
      <c r="RHF9" s="878"/>
      <c r="RHG9" s="878"/>
      <c r="RHH9" s="878"/>
      <c r="RHI9" s="880"/>
      <c r="RHJ9" s="878"/>
      <c r="RHK9" s="878"/>
      <c r="RHL9" s="878"/>
      <c r="RHM9" s="880"/>
      <c r="RHN9" s="878"/>
      <c r="RHO9" s="878"/>
      <c r="RHP9" s="878"/>
      <c r="RHQ9" s="880"/>
      <c r="RHR9" s="878"/>
      <c r="RHS9" s="878"/>
      <c r="RHT9" s="878"/>
      <c r="RHU9" s="880"/>
      <c r="RHV9" s="878"/>
      <c r="RHW9" s="878"/>
      <c r="RHX9" s="878"/>
      <c r="RHY9" s="880"/>
      <c r="RHZ9" s="878"/>
      <c r="RIA9" s="878"/>
      <c r="RIB9" s="878"/>
      <c r="RIC9" s="880"/>
      <c r="RID9" s="878"/>
      <c r="RIE9" s="878"/>
      <c r="RIF9" s="878"/>
      <c r="RIG9" s="880"/>
      <c r="RIH9" s="878"/>
      <c r="RII9" s="878"/>
      <c r="RIJ9" s="878"/>
      <c r="RIK9" s="880"/>
      <c r="RIL9" s="878"/>
      <c r="RIM9" s="878"/>
      <c r="RIN9" s="878"/>
      <c r="RIO9" s="880"/>
      <c r="RIP9" s="878"/>
      <c r="RIQ9" s="878"/>
      <c r="RIR9" s="878"/>
      <c r="RIS9" s="880"/>
      <c r="RIT9" s="878"/>
      <c r="RIU9" s="878"/>
      <c r="RIV9" s="878"/>
      <c r="RIW9" s="880"/>
      <c r="RIX9" s="878"/>
      <c r="RIY9" s="878"/>
      <c r="RIZ9" s="878"/>
      <c r="RJA9" s="880"/>
      <c r="RJB9" s="878"/>
      <c r="RJC9" s="878"/>
      <c r="RJD9" s="878"/>
      <c r="RJE9" s="880"/>
      <c r="RJF9" s="878"/>
      <c r="RJG9" s="878"/>
      <c r="RJH9" s="878"/>
      <c r="RJI9" s="880"/>
      <c r="RJJ9" s="878"/>
      <c r="RJK9" s="878"/>
      <c r="RJL9" s="878"/>
      <c r="RJM9" s="880"/>
      <c r="RJN9" s="878"/>
      <c r="RJO9" s="878"/>
      <c r="RJP9" s="878"/>
      <c r="RJQ9" s="880"/>
      <c r="RJR9" s="878"/>
      <c r="RJS9" s="878"/>
      <c r="RJT9" s="878"/>
      <c r="RJU9" s="880"/>
      <c r="RJV9" s="878"/>
      <c r="RJW9" s="878"/>
      <c r="RJX9" s="878"/>
      <c r="RJY9" s="880"/>
      <c r="RJZ9" s="878"/>
      <c r="RKA9" s="878"/>
      <c r="RKB9" s="878"/>
      <c r="RKC9" s="880"/>
      <c r="RKD9" s="878"/>
      <c r="RKE9" s="878"/>
      <c r="RKF9" s="878"/>
      <c r="RKG9" s="880"/>
      <c r="RKH9" s="878"/>
      <c r="RKI9" s="878"/>
      <c r="RKJ9" s="878"/>
      <c r="RKK9" s="880"/>
      <c r="RKL9" s="878"/>
      <c r="RKM9" s="878"/>
      <c r="RKN9" s="878"/>
      <c r="RKO9" s="880"/>
      <c r="RKP9" s="878"/>
      <c r="RKQ9" s="878"/>
      <c r="RKR9" s="878"/>
      <c r="RKS9" s="880"/>
      <c r="RKT9" s="878"/>
      <c r="RKU9" s="878"/>
      <c r="RKV9" s="878"/>
      <c r="RKW9" s="880"/>
      <c r="RKX9" s="878"/>
      <c r="RKY9" s="878"/>
      <c r="RKZ9" s="878"/>
      <c r="RLA9" s="880"/>
      <c r="RLB9" s="878"/>
      <c r="RLC9" s="878"/>
      <c r="RLD9" s="878"/>
      <c r="RLE9" s="880"/>
      <c r="RLF9" s="878"/>
      <c r="RLG9" s="878"/>
      <c r="RLH9" s="878"/>
      <c r="RLI9" s="880"/>
      <c r="RLJ9" s="878"/>
      <c r="RLK9" s="878"/>
      <c r="RLL9" s="878"/>
      <c r="RLM9" s="880"/>
      <c r="RLN9" s="878"/>
      <c r="RLO9" s="878"/>
      <c r="RLP9" s="878"/>
      <c r="RLQ9" s="880"/>
      <c r="RLR9" s="878"/>
      <c r="RLS9" s="878"/>
      <c r="RLT9" s="878"/>
      <c r="RLU9" s="880"/>
      <c r="RLV9" s="878"/>
      <c r="RLW9" s="878"/>
      <c r="RLX9" s="878"/>
      <c r="RLY9" s="880"/>
      <c r="RLZ9" s="878"/>
      <c r="RMA9" s="878"/>
      <c r="RMB9" s="878"/>
      <c r="RMC9" s="880"/>
      <c r="RMD9" s="878"/>
      <c r="RME9" s="878"/>
      <c r="RMF9" s="878"/>
      <c r="RMG9" s="880"/>
      <c r="RMH9" s="878"/>
      <c r="RMI9" s="878"/>
      <c r="RMJ9" s="878"/>
      <c r="RMK9" s="880"/>
      <c r="RML9" s="878"/>
      <c r="RMM9" s="878"/>
      <c r="RMN9" s="878"/>
      <c r="RMO9" s="880"/>
      <c r="RMP9" s="878"/>
      <c r="RMQ9" s="878"/>
      <c r="RMR9" s="878"/>
      <c r="RMS9" s="880"/>
      <c r="RMT9" s="878"/>
      <c r="RMU9" s="878"/>
      <c r="RMV9" s="878"/>
      <c r="RMW9" s="880"/>
      <c r="RMX9" s="878"/>
      <c r="RMY9" s="878"/>
      <c r="RMZ9" s="878"/>
      <c r="RNA9" s="880"/>
      <c r="RNB9" s="878"/>
      <c r="RNC9" s="878"/>
      <c r="RND9" s="878"/>
      <c r="RNE9" s="880"/>
      <c r="RNF9" s="878"/>
      <c r="RNG9" s="878"/>
      <c r="RNH9" s="878"/>
      <c r="RNI9" s="880"/>
      <c r="RNJ9" s="878"/>
      <c r="RNK9" s="878"/>
      <c r="RNL9" s="878"/>
      <c r="RNM9" s="880"/>
      <c r="RNN9" s="878"/>
      <c r="RNO9" s="878"/>
      <c r="RNP9" s="878"/>
      <c r="RNQ9" s="880"/>
      <c r="RNR9" s="878"/>
      <c r="RNS9" s="878"/>
      <c r="RNT9" s="878"/>
      <c r="RNU9" s="880"/>
      <c r="RNV9" s="878"/>
      <c r="RNW9" s="878"/>
      <c r="RNX9" s="878"/>
      <c r="RNY9" s="880"/>
      <c r="RNZ9" s="878"/>
      <c r="ROA9" s="878"/>
      <c r="ROB9" s="878"/>
      <c r="ROC9" s="880"/>
      <c r="ROD9" s="878"/>
      <c r="ROE9" s="878"/>
      <c r="ROF9" s="878"/>
      <c r="ROG9" s="880"/>
      <c r="ROH9" s="878"/>
      <c r="ROI9" s="878"/>
      <c r="ROJ9" s="878"/>
      <c r="ROK9" s="880"/>
      <c r="ROL9" s="878"/>
      <c r="ROM9" s="878"/>
      <c r="RON9" s="878"/>
      <c r="ROO9" s="880"/>
      <c r="ROP9" s="878"/>
      <c r="ROQ9" s="878"/>
      <c r="ROR9" s="878"/>
      <c r="ROS9" s="880"/>
      <c r="ROT9" s="878"/>
      <c r="ROU9" s="878"/>
      <c r="ROV9" s="878"/>
      <c r="ROW9" s="880"/>
      <c r="ROX9" s="878"/>
      <c r="ROY9" s="878"/>
      <c r="ROZ9" s="878"/>
      <c r="RPA9" s="880"/>
      <c r="RPB9" s="878"/>
      <c r="RPC9" s="878"/>
      <c r="RPD9" s="878"/>
      <c r="RPE9" s="880"/>
      <c r="RPF9" s="878"/>
      <c r="RPG9" s="878"/>
      <c r="RPH9" s="878"/>
      <c r="RPI9" s="880"/>
      <c r="RPJ9" s="878"/>
      <c r="RPK9" s="878"/>
      <c r="RPL9" s="878"/>
      <c r="RPM9" s="880"/>
      <c r="RPN9" s="878"/>
      <c r="RPO9" s="878"/>
      <c r="RPP9" s="878"/>
      <c r="RPQ9" s="880"/>
      <c r="RPR9" s="878"/>
      <c r="RPS9" s="878"/>
      <c r="RPT9" s="878"/>
      <c r="RPU9" s="880"/>
      <c r="RPV9" s="878"/>
      <c r="RPW9" s="878"/>
      <c r="RPX9" s="878"/>
      <c r="RPY9" s="880"/>
      <c r="RPZ9" s="878"/>
      <c r="RQA9" s="878"/>
      <c r="RQB9" s="878"/>
      <c r="RQC9" s="880"/>
      <c r="RQD9" s="878"/>
      <c r="RQE9" s="878"/>
      <c r="RQF9" s="878"/>
      <c r="RQG9" s="880"/>
      <c r="RQH9" s="878"/>
      <c r="RQI9" s="878"/>
      <c r="RQJ9" s="878"/>
      <c r="RQK9" s="880"/>
      <c r="RQL9" s="878"/>
      <c r="RQM9" s="878"/>
      <c r="RQN9" s="878"/>
      <c r="RQO9" s="880"/>
      <c r="RQP9" s="878"/>
      <c r="RQQ9" s="878"/>
      <c r="RQR9" s="878"/>
      <c r="RQS9" s="880"/>
      <c r="RQT9" s="878"/>
      <c r="RQU9" s="878"/>
      <c r="RQV9" s="878"/>
      <c r="RQW9" s="880"/>
      <c r="RQX9" s="878"/>
      <c r="RQY9" s="878"/>
      <c r="RQZ9" s="878"/>
      <c r="RRA9" s="880"/>
      <c r="RRB9" s="878"/>
      <c r="RRC9" s="878"/>
      <c r="RRD9" s="878"/>
      <c r="RRE9" s="880"/>
      <c r="RRF9" s="878"/>
      <c r="RRG9" s="878"/>
      <c r="RRH9" s="878"/>
      <c r="RRI9" s="880"/>
      <c r="RRJ9" s="878"/>
      <c r="RRK9" s="878"/>
      <c r="RRL9" s="878"/>
      <c r="RRM9" s="880"/>
      <c r="RRN9" s="878"/>
      <c r="RRO9" s="878"/>
      <c r="RRP9" s="878"/>
      <c r="RRQ9" s="880"/>
      <c r="RRR9" s="878"/>
      <c r="RRS9" s="878"/>
      <c r="RRT9" s="878"/>
      <c r="RRU9" s="880"/>
      <c r="RRV9" s="878"/>
      <c r="RRW9" s="878"/>
      <c r="RRX9" s="878"/>
      <c r="RRY9" s="880"/>
      <c r="RRZ9" s="878"/>
      <c r="RSA9" s="878"/>
      <c r="RSB9" s="878"/>
      <c r="RSC9" s="880"/>
      <c r="RSD9" s="878"/>
      <c r="RSE9" s="878"/>
      <c r="RSF9" s="878"/>
      <c r="RSG9" s="880"/>
      <c r="RSH9" s="878"/>
      <c r="RSI9" s="878"/>
      <c r="RSJ9" s="878"/>
      <c r="RSK9" s="880"/>
      <c r="RSL9" s="878"/>
      <c r="RSM9" s="878"/>
      <c r="RSN9" s="878"/>
      <c r="RSO9" s="880"/>
      <c r="RSP9" s="878"/>
      <c r="RSQ9" s="878"/>
      <c r="RSR9" s="878"/>
      <c r="RSS9" s="880"/>
      <c r="RST9" s="878"/>
      <c r="RSU9" s="878"/>
      <c r="RSV9" s="878"/>
      <c r="RSW9" s="880"/>
      <c r="RSX9" s="878"/>
      <c r="RSY9" s="878"/>
      <c r="RSZ9" s="878"/>
      <c r="RTA9" s="880"/>
      <c r="RTB9" s="878"/>
      <c r="RTC9" s="878"/>
      <c r="RTD9" s="878"/>
      <c r="RTE9" s="880"/>
      <c r="RTF9" s="878"/>
      <c r="RTG9" s="878"/>
      <c r="RTH9" s="878"/>
      <c r="RTI9" s="880"/>
      <c r="RTJ9" s="878"/>
      <c r="RTK9" s="878"/>
      <c r="RTL9" s="878"/>
      <c r="RTM9" s="880"/>
      <c r="RTN9" s="878"/>
      <c r="RTO9" s="878"/>
      <c r="RTP9" s="878"/>
      <c r="RTQ9" s="880"/>
      <c r="RTR9" s="878"/>
      <c r="RTS9" s="878"/>
      <c r="RTT9" s="878"/>
      <c r="RTU9" s="880"/>
      <c r="RTV9" s="878"/>
      <c r="RTW9" s="878"/>
      <c r="RTX9" s="878"/>
      <c r="RTY9" s="880"/>
      <c r="RTZ9" s="878"/>
      <c r="RUA9" s="878"/>
      <c r="RUB9" s="878"/>
      <c r="RUC9" s="880"/>
      <c r="RUD9" s="878"/>
      <c r="RUE9" s="878"/>
      <c r="RUF9" s="878"/>
      <c r="RUG9" s="880"/>
      <c r="RUH9" s="878"/>
      <c r="RUI9" s="878"/>
      <c r="RUJ9" s="878"/>
      <c r="RUK9" s="880"/>
      <c r="RUL9" s="878"/>
      <c r="RUM9" s="878"/>
      <c r="RUN9" s="878"/>
      <c r="RUO9" s="880"/>
      <c r="RUP9" s="878"/>
      <c r="RUQ9" s="878"/>
      <c r="RUR9" s="878"/>
      <c r="RUS9" s="880"/>
      <c r="RUT9" s="878"/>
      <c r="RUU9" s="878"/>
      <c r="RUV9" s="878"/>
      <c r="RUW9" s="880"/>
      <c r="RUX9" s="878"/>
      <c r="RUY9" s="878"/>
      <c r="RUZ9" s="878"/>
      <c r="RVA9" s="880"/>
      <c r="RVB9" s="878"/>
      <c r="RVC9" s="878"/>
      <c r="RVD9" s="878"/>
      <c r="RVE9" s="880"/>
      <c r="RVF9" s="878"/>
      <c r="RVG9" s="878"/>
      <c r="RVH9" s="878"/>
      <c r="RVI9" s="880"/>
      <c r="RVJ9" s="878"/>
      <c r="RVK9" s="878"/>
      <c r="RVL9" s="878"/>
      <c r="RVM9" s="880"/>
      <c r="RVN9" s="878"/>
      <c r="RVO9" s="878"/>
      <c r="RVP9" s="878"/>
      <c r="RVQ9" s="880"/>
      <c r="RVR9" s="878"/>
      <c r="RVS9" s="878"/>
      <c r="RVT9" s="878"/>
      <c r="RVU9" s="880"/>
      <c r="RVV9" s="878"/>
      <c r="RVW9" s="878"/>
      <c r="RVX9" s="878"/>
      <c r="RVY9" s="880"/>
      <c r="RVZ9" s="878"/>
      <c r="RWA9" s="878"/>
      <c r="RWB9" s="878"/>
      <c r="RWC9" s="880"/>
      <c r="RWD9" s="878"/>
      <c r="RWE9" s="878"/>
      <c r="RWF9" s="878"/>
      <c r="RWG9" s="880"/>
      <c r="RWH9" s="878"/>
      <c r="RWI9" s="878"/>
      <c r="RWJ9" s="878"/>
      <c r="RWK9" s="880"/>
      <c r="RWL9" s="878"/>
      <c r="RWM9" s="878"/>
      <c r="RWN9" s="878"/>
      <c r="RWO9" s="880"/>
      <c r="RWP9" s="878"/>
      <c r="RWQ9" s="878"/>
      <c r="RWR9" s="878"/>
      <c r="RWS9" s="880"/>
      <c r="RWT9" s="878"/>
      <c r="RWU9" s="878"/>
      <c r="RWV9" s="878"/>
      <c r="RWW9" s="880"/>
      <c r="RWX9" s="878"/>
      <c r="RWY9" s="878"/>
      <c r="RWZ9" s="878"/>
      <c r="RXA9" s="880"/>
      <c r="RXB9" s="878"/>
      <c r="RXC9" s="878"/>
      <c r="RXD9" s="878"/>
      <c r="RXE9" s="880"/>
      <c r="RXF9" s="878"/>
      <c r="RXG9" s="878"/>
      <c r="RXH9" s="878"/>
      <c r="RXI9" s="880"/>
      <c r="RXJ9" s="878"/>
      <c r="RXK9" s="878"/>
      <c r="RXL9" s="878"/>
      <c r="RXM9" s="880"/>
      <c r="RXN9" s="878"/>
      <c r="RXO9" s="878"/>
      <c r="RXP9" s="878"/>
      <c r="RXQ9" s="880"/>
      <c r="RXR9" s="878"/>
      <c r="RXS9" s="878"/>
      <c r="RXT9" s="878"/>
      <c r="RXU9" s="880"/>
      <c r="RXV9" s="878"/>
      <c r="RXW9" s="878"/>
      <c r="RXX9" s="878"/>
      <c r="RXY9" s="880"/>
      <c r="RXZ9" s="878"/>
      <c r="RYA9" s="878"/>
      <c r="RYB9" s="878"/>
      <c r="RYC9" s="880"/>
      <c r="RYD9" s="878"/>
      <c r="RYE9" s="878"/>
      <c r="RYF9" s="878"/>
      <c r="RYG9" s="880"/>
      <c r="RYH9" s="878"/>
      <c r="RYI9" s="878"/>
      <c r="RYJ9" s="878"/>
      <c r="RYK9" s="880"/>
      <c r="RYL9" s="878"/>
      <c r="RYM9" s="878"/>
      <c r="RYN9" s="878"/>
      <c r="RYO9" s="880"/>
      <c r="RYP9" s="878"/>
      <c r="RYQ9" s="878"/>
      <c r="RYR9" s="878"/>
      <c r="RYS9" s="880"/>
      <c r="RYT9" s="878"/>
      <c r="RYU9" s="878"/>
      <c r="RYV9" s="878"/>
      <c r="RYW9" s="880"/>
      <c r="RYX9" s="878"/>
      <c r="RYY9" s="878"/>
      <c r="RYZ9" s="878"/>
      <c r="RZA9" s="880"/>
      <c r="RZB9" s="878"/>
      <c r="RZC9" s="878"/>
      <c r="RZD9" s="878"/>
      <c r="RZE9" s="880"/>
      <c r="RZF9" s="878"/>
      <c r="RZG9" s="878"/>
      <c r="RZH9" s="878"/>
      <c r="RZI9" s="880"/>
      <c r="RZJ9" s="878"/>
      <c r="RZK9" s="878"/>
      <c r="RZL9" s="878"/>
      <c r="RZM9" s="880"/>
      <c r="RZN9" s="878"/>
      <c r="RZO9" s="878"/>
      <c r="RZP9" s="878"/>
      <c r="RZQ9" s="880"/>
      <c r="RZR9" s="878"/>
      <c r="RZS9" s="878"/>
      <c r="RZT9" s="878"/>
      <c r="RZU9" s="880"/>
      <c r="RZV9" s="878"/>
      <c r="RZW9" s="878"/>
      <c r="RZX9" s="878"/>
      <c r="RZY9" s="880"/>
      <c r="RZZ9" s="878"/>
      <c r="SAA9" s="878"/>
      <c r="SAB9" s="878"/>
      <c r="SAC9" s="880"/>
      <c r="SAD9" s="878"/>
      <c r="SAE9" s="878"/>
      <c r="SAF9" s="878"/>
      <c r="SAG9" s="880"/>
      <c r="SAH9" s="878"/>
      <c r="SAI9" s="878"/>
      <c r="SAJ9" s="878"/>
      <c r="SAK9" s="880"/>
      <c r="SAL9" s="878"/>
      <c r="SAM9" s="878"/>
      <c r="SAN9" s="878"/>
      <c r="SAO9" s="880"/>
      <c r="SAP9" s="878"/>
      <c r="SAQ9" s="878"/>
      <c r="SAR9" s="878"/>
      <c r="SAS9" s="880"/>
      <c r="SAT9" s="878"/>
      <c r="SAU9" s="878"/>
      <c r="SAV9" s="878"/>
      <c r="SAW9" s="880"/>
      <c r="SAX9" s="878"/>
      <c r="SAY9" s="878"/>
      <c r="SAZ9" s="878"/>
      <c r="SBA9" s="880"/>
      <c r="SBB9" s="878"/>
      <c r="SBC9" s="878"/>
      <c r="SBD9" s="878"/>
      <c r="SBE9" s="880"/>
      <c r="SBF9" s="878"/>
      <c r="SBG9" s="878"/>
      <c r="SBH9" s="878"/>
      <c r="SBI9" s="880"/>
      <c r="SBJ9" s="878"/>
      <c r="SBK9" s="878"/>
      <c r="SBL9" s="878"/>
      <c r="SBM9" s="880"/>
      <c r="SBN9" s="878"/>
      <c r="SBO9" s="878"/>
      <c r="SBP9" s="878"/>
      <c r="SBQ9" s="880"/>
      <c r="SBR9" s="878"/>
      <c r="SBS9" s="878"/>
      <c r="SBT9" s="878"/>
      <c r="SBU9" s="880"/>
      <c r="SBV9" s="878"/>
      <c r="SBW9" s="878"/>
      <c r="SBX9" s="878"/>
      <c r="SBY9" s="880"/>
      <c r="SBZ9" s="878"/>
      <c r="SCA9" s="878"/>
      <c r="SCB9" s="878"/>
      <c r="SCC9" s="880"/>
      <c r="SCD9" s="878"/>
      <c r="SCE9" s="878"/>
      <c r="SCF9" s="878"/>
      <c r="SCG9" s="880"/>
      <c r="SCH9" s="878"/>
      <c r="SCI9" s="878"/>
      <c r="SCJ9" s="878"/>
      <c r="SCK9" s="880"/>
      <c r="SCL9" s="878"/>
      <c r="SCM9" s="878"/>
      <c r="SCN9" s="878"/>
      <c r="SCO9" s="880"/>
      <c r="SCP9" s="878"/>
      <c r="SCQ9" s="878"/>
      <c r="SCR9" s="878"/>
      <c r="SCS9" s="880"/>
      <c r="SCT9" s="878"/>
      <c r="SCU9" s="878"/>
      <c r="SCV9" s="878"/>
      <c r="SCW9" s="880"/>
      <c r="SCX9" s="878"/>
      <c r="SCY9" s="878"/>
      <c r="SCZ9" s="878"/>
      <c r="SDA9" s="880"/>
      <c r="SDB9" s="878"/>
      <c r="SDC9" s="878"/>
      <c r="SDD9" s="878"/>
      <c r="SDE9" s="880"/>
      <c r="SDF9" s="878"/>
      <c r="SDG9" s="878"/>
      <c r="SDH9" s="878"/>
      <c r="SDI9" s="880"/>
      <c r="SDJ9" s="878"/>
      <c r="SDK9" s="878"/>
      <c r="SDL9" s="878"/>
      <c r="SDM9" s="880"/>
      <c r="SDN9" s="878"/>
      <c r="SDO9" s="878"/>
      <c r="SDP9" s="878"/>
      <c r="SDQ9" s="880"/>
      <c r="SDR9" s="878"/>
      <c r="SDS9" s="878"/>
      <c r="SDT9" s="878"/>
      <c r="SDU9" s="880"/>
      <c r="SDV9" s="878"/>
      <c r="SDW9" s="878"/>
      <c r="SDX9" s="878"/>
      <c r="SDY9" s="880"/>
      <c r="SDZ9" s="878"/>
      <c r="SEA9" s="878"/>
      <c r="SEB9" s="878"/>
      <c r="SEC9" s="880"/>
      <c r="SED9" s="878"/>
      <c r="SEE9" s="878"/>
      <c r="SEF9" s="878"/>
      <c r="SEG9" s="880"/>
      <c r="SEH9" s="878"/>
      <c r="SEI9" s="878"/>
      <c r="SEJ9" s="878"/>
      <c r="SEK9" s="880"/>
      <c r="SEL9" s="878"/>
      <c r="SEM9" s="878"/>
      <c r="SEN9" s="878"/>
      <c r="SEO9" s="880"/>
      <c r="SEP9" s="878"/>
      <c r="SEQ9" s="878"/>
      <c r="SER9" s="878"/>
      <c r="SES9" s="880"/>
      <c r="SET9" s="878"/>
      <c r="SEU9" s="878"/>
      <c r="SEV9" s="878"/>
      <c r="SEW9" s="880"/>
      <c r="SEX9" s="878"/>
      <c r="SEY9" s="878"/>
      <c r="SEZ9" s="878"/>
      <c r="SFA9" s="880"/>
      <c r="SFB9" s="878"/>
      <c r="SFC9" s="878"/>
      <c r="SFD9" s="878"/>
      <c r="SFE9" s="880"/>
      <c r="SFF9" s="878"/>
      <c r="SFG9" s="878"/>
      <c r="SFH9" s="878"/>
      <c r="SFI9" s="880"/>
      <c r="SFJ9" s="878"/>
      <c r="SFK9" s="878"/>
      <c r="SFL9" s="878"/>
      <c r="SFM9" s="880"/>
      <c r="SFN9" s="878"/>
      <c r="SFO9" s="878"/>
      <c r="SFP9" s="878"/>
      <c r="SFQ9" s="880"/>
      <c r="SFR9" s="878"/>
      <c r="SFS9" s="878"/>
      <c r="SFT9" s="878"/>
      <c r="SFU9" s="880"/>
      <c r="SFV9" s="878"/>
      <c r="SFW9" s="878"/>
      <c r="SFX9" s="878"/>
      <c r="SFY9" s="880"/>
      <c r="SFZ9" s="878"/>
      <c r="SGA9" s="878"/>
      <c r="SGB9" s="878"/>
      <c r="SGC9" s="880"/>
      <c r="SGD9" s="878"/>
      <c r="SGE9" s="878"/>
      <c r="SGF9" s="878"/>
      <c r="SGG9" s="880"/>
      <c r="SGH9" s="878"/>
      <c r="SGI9" s="878"/>
      <c r="SGJ9" s="878"/>
      <c r="SGK9" s="880"/>
      <c r="SGL9" s="878"/>
      <c r="SGM9" s="878"/>
      <c r="SGN9" s="878"/>
      <c r="SGO9" s="880"/>
      <c r="SGP9" s="878"/>
      <c r="SGQ9" s="878"/>
      <c r="SGR9" s="878"/>
      <c r="SGS9" s="880"/>
      <c r="SGT9" s="878"/>
      <c r="SGU9" s="878"/>
      <c r="SGV9" s="878"/>
      <c r="SGW9" s="880"/>
      <c r="SGX9" s="878"/>
      <c r="SGY9" s="878"/>
      <c r="SGZ9" s="878"/>
      <c r="SHA9" s="880"/>
      <c r="SHB9" s="878"/>
      <c r="SHC9" s="878"/>
      <c r="SHD9" s="878"/>
      <c r="SHE9" s="880"/>
      <c r="SHF9" s="878"/>
      <c r="SHG9" s="878"/>
      <c r="SHH9" s="878"/>
      <c r="SHI9" s="880"/>
      <c r="SHJ9" s="878"/>
      <c r="SHK9" s="878"/>
      <c r="SHL9" s="878"/>
      <c r="SHM9" s="880"/>
      <c r="SHN9" s="878"/>
      <c r="SHO9" s="878"/>
      <c r="SHP9" s="878"/>
      <c r="SHQ9" s="880"/>
      <c r="SHR9" s="878"/>
      <c r="SHS9" s="878"/>
      <c r="SHT9" s="878"/>
      <c r="SHU9" s="880"/>
      <c r="SHV9" s="878"/>
      <c r="SHW9" s="878"/>
      <c r="SHX9" s="878"/>
      <c r="SHY9" s="880"/>
      <c r="SHZ9" s="878"/>
      <c r="SIA9" s="878"/>
      <c r="SIB9" s="878"/>
      <c r="SIC9" s="880"/>
      <c r="SID9" s="878"/>
      <c r="SIE9" s="878"/>
      <c r="SIF9" s="878"/>
      <c r="SIG9" s="880"/>
      <c r="SIH9" s="878"/>
      <c r="SII9" s="878"/>
      <c r="SIJ9" s="878"/>
      <c r="SIK9" s="880"/>
      <c r="SIL9" s="878"/>
      <c r="SIM9" s="878"/>
      <c r="SIN9" s="878"/>
      <c r="SIO9" s="880"/>
      <c r="SIP9" s="878"/>
      <c r="SIQ9" s="878"/>
      <c r="SIR9" s="878"/>
      <c r="SIS9" s="880"/>
      <c r="SIT9" s="878"/>
      <c r="SIU9" s="878"/>
      <c r="SIV9" s="878"/>
      <c r="SIW9" s="880"/>
      <c r="SIX9" s="878"/>
      <c r="SIY9" s="878"/>
      <c r="SIZ9" s="878"/>
      <c r="SJA9" s="880"/>
      <c r="SJB9" s="878"/>
      <c r="SJC9" s="878"/>
      <c r="SJD9" s="878"/>
      <c r="SJE9" s="880"/>
      <c r="SJF9" s="878"/>
      <c r="SJG9" s="878"/>
      <c r="SJH9" s="878"/>
      <c r="SJI9" s="880"/>
      <c r="SJJ9" s="878"/>
      <c r="SJK9" s="878"/>
      <c r="SJL9" s="878"/>
      <c r="SJM9" s="880"/>
      <c r="SJN9" s="878"/>
      <c r="SJO9" s="878"/>
      <c r="SJP9" s="878"/>
      <c r="SJQ9" s="880"/>
      <c r="SJR9" s="878"/>
      <c r="SJS9" s="878"/>
      <c r="SJT9" s="878"/>
      <c r="SJU9" s="880"/>
      <c r="SJV9" s="878"/>
      <c r="SJW9" s="878"/>
      <c r="SJX9" s="878"/>
      <c r="SJY9" s="880"/>
      <c r="SJZ9" s="878"/>
      <c r="SKA9" s="878"/>
      <c r="SKB9" s="878"/>
      <c r="SKC9" s="880"/>
      <c r="SKD9" s="878"/>
      <c r="SKE9" s="878"/>
      <c r="SKF9" s="878"/>
      <c r="SKG9" s="880"/>
      <c r="SKH9" s="878"/>
      <c r="SKI9" s="878"/>
      <c r="SKJ9" s="878"/>
      <c r="SKK9" s="880"/>
      <c r="SKL9" s="878"/>
      <c r="SKM9" s="878"/>
      <c r="SKN9" s="878"/>
      <c r="SKO9" s="880"/>
      <c r="SKP9" s="878"/>
      <c r="SKQ9" s="878"/>
      <c r="SKR9" s="878"/>
      <c r="SKS9" s="880"/>
      <c r="SKT9" s="878"/>
      <c r="SKU9" s="878"/>
      <c r="SKV9" s="878"/>
      <c r="SKW9" s="880"/>
      <c r="SKX9" s="878"/>
      <c r="SKY9" s="878"/>
      <c r="SKZ9" s="878"/>
      <c r="SLA9" s="880"/>
      <c r="SLB9" s="878"/>
      <c r="SLC9" s="878"/>
      <c r="SLD9" s="878"/>
      <c r="SLE9" s="880"/>
      <c r="SLF9" s="878"/>
      <c r="SLG9" s="878"/>
      <c r="SLH9" s="878"/>
      <c r="SLI9" s="880"/>
      <c r="SLJ9" s="878"/>
      <c r="SLK9" s="878"/>
      <c r="SLL9" s="878"/>
      <c r="SLM9" s="880"/>
      <c r="SLN9" s="878"/>
      <c r="SLO9" s="878"/>
      <c r="SLP9" s="878"/>
      <c r="SLQ9" s="880"/>
      <c r="SLR9" s="878"/>
      <c r="SLS9" s="878"/>
      <c r="SLT9" s="878"/>
      <c r="SLU9" s="880"/>
      <c r="SLV9" s="878"/>
      <c r="SLW9" s="878"/>
      <c r="SLX9" s="878"/>
      <c r="SLY9" s="880"/>
      <c r="SLZ9" s="878"/>
      <c r="SMA9" s="878"/>
      <c r="SMB9" s="878"/>
      <c r="SMC9" s="880"/>
      <c r="SMD9" s="878"/>
      <c r="SME9" s="878"/>
      <c r="SMF9" s="878"/>
      <c r="SMG9" s="880"/>
      <c r="SMH9" s="878"/>
      <c r="SMI9" s="878"/>
      <c r="SMJ9" s="878"/>
      <c r="SMK9" s="880"/>
      <c r="SML9" s="878"/>
      <c r="SMM9" s="878"/>
      <c r="SMN9" s="878"/>
      <c r="SMO9" s="880"/>
      <c r="SMP9" s="878"/>
      <c r="SMQ9" s="878"/>
      <c r="SMR9" s="878"/>
      <c r="SMS9" s="880"/>
      <c r="SMT9" s="878"/>
      <c r="SMU9" s="878"/>
      <c r="SMV9" s="878"/>
      <c r="SMW9" s="880"/>
      <c r="SMX9" s="878"/>
      <c r="SMY9" s="878"/>
      <c r="SMZ9" s="878"/>
      <c r="SNA9" s="880"/>
      <c r="SNB9" s="878"/>
      <c r="SNC9" s="878"/>
      <c r="SND9" s="878"/>
      <c r="SNE9" s="880"/>
      <c r="SNF9" s="878"/>
      <c r="SNG9" s="878"/>
      <c r="SNH9" s="878"/>
      <c r="SNI9" s="880"/>
      <c r="SNJ9" s="878"/>
      <c r="SNK9" s="878"/>
      <c r="SNL9" s="878"/>
      <c r="SNM9" s="880"/>
      <c r="SNN9" s="878"/>
      <c r="SNO9" s="878"/>
      <c r="SNP9" s="878"/>
      <c r="SNQ9" s="880"/>
      <c r="SNR9" s="878"/>
      <c r="SNS9" s="878"/>
      <c r="SNT9" s="878"/>
      <c r="SNU9" s="880"/>
      <c r="SNV9" s="878"/>
      <c r="SNW9" s="878"/>
      <c r="SNX9" s="878"/>
      <c r="SNY9" s="880"/>
      <c r="SNZ9" s="878"/>
      <c r="SOA9" s="878"/>
      <c r="SOB9" s="878"/>
      <c r="SOC9" s="880"/>
      <c r="SOD9" s="878"/>
      <c r="SOE9" s="878"/>
      <c r="SOF9" s="878"/>
      <c r="SOG9" s="880"/>
      <c r="SOH9" s="878"/>
      <c r="SOI9" s="878"/>
      <c r="SOJ9" s="878"/>
      <c r="SOK9" s="880"/>
      <c r="SOL9" s="878"/>
      <c r="SOM9" s="878"/>
      <c r="SON9" s="878"/>
      <c r="SOO9" s="880"/>
      <c r="SOP9" s="878"/>
      <c r="SOQ9" s="878"/>
      <c r="SOR9" s="878"/>
      <c r="SOS9" s="880"/>
      <c r="SOT9" s="878"/>
      <c r="SOU9" s="878"/>
      <c r="SOV9" s="878"/>
      <c r="SOW9" s="880"/>
      <c r="SOX9" s="878"/>
      <c r="SOY9" s="878"/>
      <c r="SOZ9" s="878"/>
      <c r="SPA9" s="880"/>
      <c r="SPB9" s="878"/>
      <c r="SPC9" s="878"/>
      <c r="SPD9" s="878"/>
      <c r="SPE9" s="880"/>
      <c r="SPF9" s="878"/>
      <c r="SPG9" s="878"/>
      <c r="SPH9" s="878"/>
      <c r="SPI9" s="880"/>
      <c r="SPJ9" s="878"/>
      <c r="SPK9" s="878"/>
      <c r="SPL9" s="878"/>
      <c r="SPM9" s="880"/>
      <c r="SPN9" s="878"/>
      <c r="SPO9" s="878"/>
      <c r="SPP9" s="878"/>
      <c r="SPQ9" s="880"/>
      <c r="SPR9" s="878"/>
      <c r="SPS9" s="878"/>
      <c r="SPT9" s="878"/>
      <c r="SPU9" s="880"/>
      <c r="SPV9" s="878"/>
      <c r="SPW9" s="878"/>
      <c r="SPX9" s="878"/>
      <c r="SPY9" s="880"/>
      <c r="SPZ9" s="878"/>
      <c r="SQA9" s="878"/>
      <c r="SQB9" s="878"/>
      <c r="SQC9" s="880"/>
      <c r="SQD9" s="878"/>
      <c r="SQE9" s="878"/>
      <c r="SQF9" s="878"/>
      <c r="SQG9" s="880"/>
      <c r="SQH9" s="878"/>
      <c r="SQI9" s="878"/>
      <c r="SQJ9" s="878"/>
      <c r="SQK9" s="880"/>
      <c r="SQL9" s="878"/>
      <c r="SQM9" s="878"/>
      <c r="SQN9" s="878"/>
      <c r="SQO9" s="880"/>
      <c r="SQP9" s="878"/>
      <c r="SQQ9" s="878"/>
      <c r="SQR9" s="878"/>
      <c r="SQS9" s="880"/>
      <c r="SQT9" s="878"/>
      <c r="SQU9" s="878"/>
      <c r="SQV9" s="878"/>
      <c r="SQW9" s="880"/>
      <c r="SQX9" s="878"/>
      <c r="SQY9" s="878"/>
      <c r="SQZ9" s="878"/>
      <c r="SRA9" s="880"/>
      <c r="SRB9" s="878"/>
      <c r="SRC9" s="878"/>
      <c r="SRD9" s="878"/>
      <c r="SRE9" s="880"/>
      <c r="SRF9" s="878"/>
      <c r="SRG9" s="878"/>
      <c r="SRH9" s="878"/>
      <c r="SRI9" s="880"/>
      <c r="SRJ9" s="878"/>
      <c r="SRK9" s="878"/>
      <c r="SRL9" s="878"/>
      <c r="SRM9" s="880"/>
      <c r="SRN9" s="878"/>
      <c r="SRO9" s="878"/>
      <c r="SRP9" s="878"/>
      <c r="SRQ9" s="880"/>
      <c r="SRR9" s="878"/>
      <c r="SRS9" s="878"/>
      <c r="SRT9" s="878"/>
      <c r="SRU9" s="880"/>
      <c r="SRV9" s="878"/>
      <c r="SRW9" s="878"/>
      <c r="SRX9" s="878"/>
      <c r="SRY9" s="880"/>
      <c r="SRZ9" s="878"/>
      <c r="SSA9" s="878"/>
      <c r="SSB9" s="878"/>
      <c r="SSC9" s="880"/>
      <c r="SSD9" s="878"/>
      <c r="SSE9" s="878"/>
      <c r="SSF9" s="878"/>
      <c r="SSG9" s="880"/>
      <c r="SSH9" s="878"/>
      <c r="SSI9" s="878"/>
      <c r="SSJ9" s="878"/>
      <c r="SSK9" s="880"/>
      <c r="SSL9" s="878"/>
      <c r="SSM9" s="878"/>
      <c r="SSN9" s="878"/>
      <c r="SSO9" s="880"/>
      <c r="SSP9" s="878"/>
      <c r="SSQ9" s="878"/>
      <c r="SSR9" s="878"/>
      <c r="SSS9" s="880"/>
      <c r="SST9" s="878"/>
      <c r="SSU9" s="878"/>
      <c r="SSV9" s="878"/>
      <c r="SSW9" s="880"/>
      <c r="SSX9" s="878"/>
      <c r="SSY9" s="878"/>
      <c r="SSZ9" s="878"/>
      <c r="STA9" s="880"/>
      <c r="STB9" s="878"/>
      <c r="STC9" s="878"/>
      <c r="STD9" s="878"/>
      <c r="STE9" s="880"/>
      <c r="STF9" s="878"/>
      <c r="STG9" s="878"/>
      <c r="STH9" s="878"/>
      <c r="STI9" s="880"/>
      <c r="STJ9" s="878"/>
      <c r="STK9" s="878"/>
      <c r="STL9" s="878"/>
      <c r="STM9" s="880"/>
      <c r="STN9" s="878"/>
      <c r="STO9" s="878"/>
      <c r="STP9" s="878"/>
      <c r="STQ9" s="880"/>
      <c r="STR9" s="878"/>
      <c r="STS9" s="878"/>
      <c r="STT9" s="878"/>
      <c r="STU9" s="880"/>
      <c r="STV9" s="878"/>
      <c r="STW9" s="878"/>
      <c r="STX9" s="878"/>
      <c r="STY9" s="880"/>
      <c r="STZ9" s="878"/>
      <c r="SUA9" s="878"/>
      <c r="SUB9" s="878"/>
      <c r="SUC9" s="880"/>
      <c r="SUD9" s="878"/>
      <c r="SUE9" s="878"/>
      <c r="SUF9" s="878"/>
      <c r="SUG9" s="880"/>
      <c r="SUH9" s="878"/>
      <c r="SUI9" s="878"/>
      <c r="SUJ9" s="878"/>
      <c r="SUK9" s="880"/>
      <c r="SUL9" s="878"/>
      <c r="SUM9" s="878"/>
      <c r="SUN9" s="878"/>
      <c r="SUO9" s="880"/>
      <c r="SUP9" s="878"/>
      <c r="SUQ9" s="878"/>
      <c r="SUR9" s="878"/>
      <c r="SUS9" s="880"/>
      <c r="SUT9" s="878"/>
      <c r="SUU9" s="878"/>
      <c r="SUV9" s="878"/>
      <c r="SUW9" s="880"/>
      <c r="SUX9" s="878"/>
      <c r="SUY9" s="878"/>
      <c r="SUZ9" s="878"/>
      <c r="SVA9" s="880"/>
      <c r="SVB9" s="878"/>
      <c r="SVC9" s="878"/>
      <c r="SVD9" s="878"/>
      <c r="SVE9" s="880"/>
      <c r="SVF9" s="878"/>
      <c r="SVG9" s="878"/>
      <c r="SVH9" s="878"/>
      <c r="SVI9" s="880"/>
      <c r="SVJ9" s="878"/>
      <c r="SVK9" s="878"/>
      <c r="SVL9" s="878"/>
      <c r="SVM9" s="880"/>
      <c r="SVN9" s="878"/>
      <c r="SVO9" s="878"/>
      <c r="SVP9" s="878"/>
      <c r="SVQ9" s="880"/>
      <c r="SVR9" s="878"/>
      <c r="SVS9" s="878"/>
      <c r="SVT9" s="878"/>
      <c r="SVU9" s="880"/>
      <c r="SVV9" s="878"/>
      <c r="SVW9" s="878"/>
      <c r="SVX9" s="878"/>
      <c r="SVY9" s="880"/>
      <c r="SVZ9" s="878"/>
      <c r="SWA9" s="878"/>
      <c r="SWB9" s="878"/>
      <c r="SWC9" s="880"/>
      <c r="SWD9" s="878"/>
      <c r="SWE9" s="878"/>
      <c r="SWF9" s="878"/>
      <c r="SWG9" s="880"/>
      <c r="SWH9" s="878"/>
      <c r="SWI9" s="878"/>
      <c r="SWJ9" s="878"/>
      <c r="SWK9" s="880"/>
      <c r="SWL9" s="878"/>
      <c r="SWM9" s="878"/>
      <c r="SWN9" s="878"/>
      <c r="SWO9" s="880"/>
      <c r="SWP9" s="878"/>
      <c r="SWQ9" s="878"/>
      <c r="SWR9" s="878"/>
      <c r="SWS9" s="880"/>
      <c r="SWT9" s="878"/>
      <c r="SWU9" s="878"/>
      <c r="SWV9" s="878"/>
      <c r="SWW9" s="880"/>
      <c r="SWX9" s="878"/>
      <c r="SWY9" s="878"/>
      <c r="SWZ9" s="878"/>
      <c r="SXA9" s="880"/>
      <c r="SXB9" s="878"/>
      <c r="SXC9" s="878"/>
      <c r="SXD9" s="878"/>
      <c r="SXE9" s="880"/>
      <c r="SXF9" s="878"/>
      <c r="SXG9" s="878"/>
      <c r="SXH9" s="878"/>
      <c r="SXI9" s="880"/>
      <c r="SXJ9" s="878"/>
      <c r="SXK9" s="878"/>
      <c r="SXL9" s="878"/>
      <c r="SXM9" s="880"/>
      <c r="SXN9" s="878"/>
      <c r="SXO9" s="878"/>
      <c r="SXP9" s="878"/>
      <c r="SXQ9" s="880"/>
      <c r="SXR9" s="878"/>
      <c r="SXS9" s="878"/>
      <c r="SXT9" s="878"/>
      <c r="SXU9" s="880"/>
      <c r="SXV9" s="878"/>
      <c r="SXW9" s="878"/>
      <c r="SXX9" s="878"/>
      <c r="SXY9" s="880"/>
      <c r="SXZ9" s="878"/>
      <c r="SYA9" s="878"/>
      <c r="SYB9" s="878"/>
      <c r="SYC9" s="880"/>
      <c r="SYD9" s="878"/>
      <c r="SYE9" s="878"/>
      <c r="SYF9" s="878"/>
      <c r="SYG9" s="880"/>
      <c r="SYH9" s="878"/>
      <c r="SYI9" s="878"/>
      <c r="SYJ9" s="878"/>
      <c r="SYK9" s="880"/>
      <c r="SYL9" s="878"/>
      <c r="SYM9" s="878"/>
      <c r="SYN9" s="878"/>
      <c r="SYO9" s="880"/>
      <c r="SYP9" s="878"/>
      <c r="SYQ9" s="878"/>
      <c r="SYR9" s="878"/>
      <c r="SYS9" s="880"/>
      <c r="SYT9" s="878"/>
      <c r="SYU9" s="878"/>
      <c r="SYV9" s="878"/>
      <c r="SYW9" s="880"/>
      <c r="SYX9" s="878"/>
      <c r="SYY9" s="878"/>
      <c r="SYZ9" s="878"/>
      <c r="SZA9" s="880"/>
      <c r="SZB9" s="878"/>
      <c r="SZC9" s="878"/>
      <c r="SZD9" s="878"/>
      <c r="SZE9" s="880"/>
      <c r="SZF9" s="878"/>
      <c r="SZG9" s="878"/>
      <c r="SZH9" s="878"/>
      <c r="SZI9" s="880"/>
      <c r="SZJ9" s="878"/>
      <c r="SZK9" s="878"/>
      <c r="SZL9" s="878"/>
      <c r="SZM9" s="880"/>
      <c r="SZN9" s="878"/>
      <c r="SZO9" s="878"/>
      <c r="SZP9" s="878"/>
      <c r="SZQ9" s="880"/>
      <c r="SZR9" s="878"/>
      <c r="SZS9" s="878"/>
      <c r="SZT9" s="878"/>
      <c r="SZU9" s="880"/>
      <c r="SZV9" s="878"/>
      <c r="SZW9" s="878"/>
      <c r="SZX9" s="878"/>
      <c r="SZY9" s="880"/>
      <c r="SZZ9" s="878"/>
      <c r="TAA9" s="878"/>
      <c r="TAB9" s="878"/>
      <c r="TAC9" s="880"/>
      <c r="TAD9" s="878"/>
      <c r="TAE9" s="878"/>
      <c r="TAF9" s="878"/>
      <c r="TAG9" s="880"/>
      <c r="TAH9" s="878"/>
      <c r="TAI9" s="878"/>
      <c r="TAJ9" s="878"/>
      <c r="TAK9" s="880"/>
      <c r="TAL9" s="878"/>
      <c r="TAM9" s="878"/>
      <c r="TAN9" s="878"/>
      <c r="TAO9" s="880"/>
      <c r="TAP9" s="878"/>
      <c r="TAQ9" s="878"/>
      <c r="TAR9" s="878"/>
      <c r="TAS9" s="880"/>
      <c r="TAT9" s="878"/>
      <c r="TAU9" s="878"/>
      <c r="TAV9" s="878"/>
      <c r="TAW9" s="880"/>
      <c r="TAX9" s="878"/>
      <c r="TAY9" s="878"/>
      <c r="TAZ9" s="878"/>
      <c r="TBA9" s="880"/>
      <c r="TBB9" s="878"/>
      <c r="TBC9" s="878"/>
      <c r="TBD9" s="878"/>
      <c r="TBE9" s="880"/>
      <c r="TBF9" s="878"/>
      <c r="TBG9" s="878"/>
      <c r="TBH9" s="878"/>
      <c r="TBI9" s="880"/>
      <c r="TBJ9" s="878"/>
      <c r="TBK9" s="878"/>
      <c r="TBL9" s="878"/>
      <c r="TBM9" s="880"/>
      <c r="TBN9" s="878"/>
      <c r="TBO9" s="878"/>
      <c r="TBP9" s="878"/>
      <c r="TBQ9" s="880"/>
      <c r="TBR9" s="878"/>
      <c r="TBS9" s="878"/>
      <c r="TBT9" s="878"/>
      <c r="TBU9" s="880"/>
      <c r="TBV9" s="878"/>
      <c r="TBW9" s="878"/>
      <c r="TBX9" s="878"/>
      <c r="TBY9" s="880"/>
      <c r="TBZ9" s="878"/>
      <c r="TCA9" s="878"/>
      <c r="TCB9" s="878"/>
      <c r="TCC9" s="880"/>
      <c r="TCD9" s="878"/>
      <c r="TCE9" s="878"/>
      <c r="TCF9" s="878"/>
      <c r="TCG9" s="880"/>
      <c r="TCH9" s="878"/>
      <c r="TCI9" s="878"/>
      <c r="TCJ9" s="878"/>
      <c r="TCK9" s="880"/>
      <c r="TCL9" s="878"/>
      <c r="TCM9" s="878"/>
      <c r="TCN9" s="878"/>
      <c r="TCO9" s="880"/>
      <c r="TCP9" s="878"/>
      <c r="TCQ9" s="878"/>
      <c r="TCR9" s="878"/>
      <c r="TCS9" s="880"/>
      <c r="TCT9" s="878"/>
      <c r="TCU9" s="878"/>
      <c r="TCV9" s="878"/>
      <c r="TCW9" s="880"/>
      <c r="TCX9" s="878"/>
      <c r="TCY9" s="878"/>
      <c r="TCZ9" s="878"/>
      <c r="TDA9" s="880"/>
      <c r="TDB9" s="878"/>
      <c r="TDC9" s="878"/>
      <c r="TDD9" s="878"/>
      <c r="TDE9" s="880"/>
      <c r="TDF9" s="878"/>
      <c r="TDG9" s="878"/>
      <c r="TDH9" s="878"/>
      <c r="TDI9" s="880"/>
      <c r="TDJ9" s="878"/>
      <c r="TDK9" s="878"/>
      <c r="TDL9" s="878"/>
      <c r="TDM9" s="880"/>
      <c r="TDN9" s="878"/>
      <c r="TDO9" s="878"/>
      <c r="TDP9" s="878"/>
      <c r="TDQ9" s="880"/>
      <c r="TDR9" s="878"/>
      <c r="TDS9" s="878"/>
      <c r="TDT9" s="878"/>
      <c r="TDU9" s="880"/>
      <c r="TDV9" s="878"/>
      <c r="TDW9" s="878"/>
      <c r="TDX9" s="878"/>
      <c r="TDY9" s="880"/>
      <c r="TDZ9" s="878"/>
      <c r="TEA9" s="878"/>
      <c r="TEB9" s="878"/>
      <c r="TEC9" s="880"/>
      <c r="TED9" s="878"/>
      <c r="TEE9" s="878"/>
      <c r="TEF9" s="878"/>
      <c r="TEG9" s="880"/>
      <c r="TEH9" s="878"/>
      <c r="TEI9" s="878"/>
      <c r="TEJ9" s="878"/>
      <c r="TEK9" s="880"/>
      <c r="TEL9" s="878"/>
      <c r="TEM9" s="878"/>
      <c r="TEN9" s="878"/>
      <c r="TEO9" s="880"/>
      <c r="TEP9" s="878"/>
      <c r="TEQ9" s="878"/>
      <c r="TER9" s="878"/>
      <c r="TES9" s="880"/>
      <c r="TET9" s="878"/>
      <c r="TEU9" s="878"/>
      <c r="TEV9" s="878"/>
      <c r="TEW9" s="880"/>
      <c r="TEX9" s="878"/>
      <c r="TEY9" s="878"/>
      <c r="TEZ9" s="878"/>
      <c r="TFA9" s="880"/>
      <c r="TFB9" s="878"/>
      <c r="TFC9" s="878"/>
      <c r="TFD9" s="878"/>
      <c r="TFE9" s="880"/>
      <c r="TFF9" s="878"/>
      <c r="TFG9" s="878"/>
      <c r="TFH9" s="878"/>
      <c r="TFI9" s="880"/>
      <c r="TFJ9" s="878"/>
      <c r="TFK9" s="878"/>
      <c r="TFL9" s="878"/>
      <c r="TFM9" s="880"/>
      <c r="TFN9" s="878"/>
      <c r="TFO9" s="878"/>
      <c r="TFP9" s="878"/>
      <c r="TFQ9" s="880"/>
      <c r="TFR9" s="878"/>
      <c r="TFS9" s="878"/>
      <c r="TFT9" s="878"/>
      <c r="TFU9" s="880"/>
      <c r="TFV9" s="878"/>
      <c r="TFW9" s="878"/>
      <c r="TFX9" s="878"/>
      <c r="TFY9" s="880"/>
      <c r="TFZ9" s="878"/>
      <c r="TGA9" s="878"/>
      <c r="TGB9" s="878"/>
      <c r="TGC9" s="880"/>
      <c r="TGD9" s="878"/>
      <c r="TGE9" s="878"/>
      <c r="TGF9" s="878"/>
      <c r="TGG9" s="880"/>
      <c r="TGH9" s="878"/>
      <c r="TGI9" s="878"/>
      <c r="TGJ9" s="878"/>
      <c r="TGK9" s="880"/>
      <c r="TGL9" s="878"/>
      <c r="TGM9" s="878"/>
      <c r="TGN9" s="878"/>
      <c r="TGO9" s="880"/>
      <c r="TGP9" s="878"/>
      <c r="TGQ9" s="878"/>
      <c r="TGR9" s="878"/>
      <c r="TGS9" s="880"/>
      <c r="TGT9" s="878"/>
      <c r="TGU9" s="878"/>
      <c r="TGV9" s="878"/>
      <c r="TGW9" s="880"/>
      <c r="TGX9" s="878"/>
      <c r="TGY9" s="878"/>
      <c r="TGZ9" s="878"/>
      <c r="THA9" s="880"/>
      <c r="THB9" s="878"/>
      <c r="THC9" s="878"/>
      <c r="THD9" s="878"/>
      <c r="THE9" s="880"/>
      <c r="THF9" s="878"/>
      <c r="THG9" s="878"/>
      <c r="THH9" s="878"/>
      <c r="THI9" s="880"/>
      <c r="THJ9" s="878"/>
      <c r="THK9" s="878"/>
      <c r="THL9" s="878"/>
      <c r="THM9" s="880"/>
      <c r="THN9" s="878"/>
      <c r="THO9" s="878"/>
      <c r="THP9" s="878"/>
      <c r="THQ9" s="880"/>
      <c r="THR9" s="878"/>
      <c r="THS9" s="878"/>
      <c r="THT9" s="878"/>
      <c r="THU9" s="880"/>
      <c r="THV9" s="878"/>
      <c r="THW9" s="878"/>
      <c r="THX9" s="878"/>
      <c r="THY9" s="880"/>
      <c r="THZ9" s="878"/>
      <c r="TIA9" s="878"/>
      <c r="TIB9" s="878"/>
      <c r="TIC9" s="880"/>
      <c r="TID9" s="878"/>
      <c r="TIE9" s="878"/>
      <c r="TIF9" s="878"/>
      <c r="TIG9" s="880"/>
      <c r="TIH9" s="878"/>
      <c r="TII9" s="878"/>
      <c r="TIJ9" s="878"/>
      <c r="TIK9" s="880"/>
      <c r="TIL9" s="878"/>
      <c r="TIM9" s="878"/>
      <c r="TIN9" s="878"/>
      <c r="TIO9" s="880"/>
      <c r="TIP9" s="878"/>
      <c r="TIQ9" s="878"/>
      <c r="TIR9" s="878"/>
      <c r="TIS9" s="880"/>
      <c r="TIT9" s="878"/>
      <c r="TIU9" s="878"/>
      <c r="TIV9" s="878"/>
      <c r="TIW9" s="880"/>
      <c r="TIX9" s="878"/>
      <c r="TIY9" s="878"/>
      <c r="TIZ9" s="878"/>
      <c r="TJA9" s="880"/>
      <c r="TJB9" s="878"/>
      <c r="TJC9" s="878"/>
      <c r="TJD9" s="878"/>
      <c r="TJE9" s="880"/>
      <c r="TJF9" s="878"/>
      <c r="TJG9" s="878"/>
      <c r="TJH9" s="878"/>
      <c r="TJI9" s="880"/>
      <c r="TJJ9" s="878"/>
      <c r="TJK9" s="878"/>
      <c r="TJL9" s="878"/>
      <c r="TJM9" s="880"/>
      <c r="TJN9" s="878"/>
      <c r="TJO9" s="878"/>
      <c r="TJP9" s="878"/>
      <c r="TJQ9" s="880"/>
      <c r="TJR9" s="878"/>
      <c r="TJS9" s="878"/>
      <c r="TJT9" s="878"/>
      <c r="TJU9" s="880"/>
      <c r="TJV9" s="878"/>
      <c r="TJW9" s="878"/>
      <c r="TJX9" s="878"/>
      <c r="TJY9" s="880"/>
      <c r="TJZ9" s="878"/>
      <c r="TKA9" s="878"/>
      <c r="TKB9" s="878"/>
      <c r="TKC9" s="880"/>
      <c r="TKD9" s="878"/>
      <c r="TKE9" s="878"/>
      <c r="TKF9" s="878"/>
      <c r="TKG9" s="880"/>
      <c r="TKH9" s="878"/>
      <c r="TKI9" s="878"/>
      <c r="TKJ9" s="878"/>
      <c r="TKK9" s="880"/>
      <c r="TKL9" s="878"/>
      <c r="TKM9" s="878"/>
      <c r="TKN9" s="878"/>
      <c r="TKO9" s="880"/>
      <c r="TKP9" s="878"/>
      <c r="TKQ9" s="878"/>
      <c r="TKR9" s="878"/>
      <c r="TKS9" s="880"/>
      <c r="TKT9" s="878"/>
      <c r="TKU9" s="878"/>
      <c r="TKV9" s="878"/>
      <c r="TKW9" s="880"/>
      <c r="TKX9" s="878"/>
      <c r="TKY9" s="878"/>
      <c r="TKZ9" s="878"/>
      <c r="TLA9" s="880"/>
      <c r="TLB9" s="878"/>
      <c r="TLC9" s="878"/>
      <c r="TLD9" s="878"/>
      <c r="TLE9" s="880"/>
      <c r="TLF9" s="878"/>
      <c r="TLG9" s="878"/>
      <c r="TLH9" s="878"/>
      <c r="TLI9" s="880"/>
      <c r="TLJ9" s="878"/>
      <c r="TLK9" s="878"/>
      <c r="TLL9" s="878"/>
      <c r="TLM9" s="880"/>
      <c r="TLN9" s="878"/>
      <c r="TLO9" s="878"/>
      <c r="TLP9" s="878"/>
      <c r="TLQ9" s="880"/>
      <c r="TLR9" s="878"/>
      <c r="TLS9" s="878"/>
      <c r="TLT9" s="878"/>
      <c r="TLU9" s="880"/>
      <c r="TLV9" s="878"/>
      <c r="TLW9" s="878"/>
      <c r="TLX9" s="878"/>
      <c r="TLY9" s="880"/>
      <c r="TLZ9" s="878"/>
      <c r="TMA9" s="878"/>
      <c r="TMB9" s="878"/>
      <c r="TMC9" s="880"/>
      <c r="TMD9" s="878"/>
      <c r="TME9" s="878"/>
      <c r="TMF9" s="878"/>
      <c r="TMG9" s="880"/>
      <c r="TMH9" s="878"/>
      <c r="TMI9" s="878"/>
      <c r="TMJ9" s="878"/>
      <c r="TMK9" s="880"/>
      <c r="TML9" s="878"/>
      <c r="TMM9" s="878"/>
      <c r="TMN9" s="878"/>
      <c r="TMO9" s="880"/>
      <c r="TMP9" s="878"/>
      <c r="TMQ9" s="878"/>
      <c r="TMR9" s="878"/>
      <c r="TMS9" s="880"/>
      <c r="TMT9" s="878"/>
      <c r="TMU9" s="878"/>
      <c r="TMV9" s="878"/>
      <c r="TMW9" s="880"/>
      <c r="TMX9" s="878"/>
      <c r="TMY9" s="878"/>
      <c r="TMZ9" s="878"/>
      <c r="TNA9" s="880"/>
      <c r="TNB9" s="878"/>
      <c r="TNC9" s="878"/>
      <c r="TND9" s="878"/>
      <c r="TNE9" s="880"/>
      <c r="TNF9" s="878"/>
      <c r="TNG9" s="878"/>
      <c r="TNH9" s="878"/>
      <c r="TNI9" s="880"/>
      <c r="TNJ9" s="878"/>
      <c r="TNK9" s="878"/>
      <c r="TNL9" s="878"/>
      <c r="TNM9" s="880"/>
      <c r="TNN9" s="878"/>
      <c r="TNO9" s="878"/>
      <c r="TNP9" s="878"/>
      <c r="TNQ9" s="880"/>
      <c r="TNR9" s="878"/>
      <c r="TNS9" s="878"/>
      <c r="TNT9" s="878"/>
      <c r="TNU9" s="880"/>
      <c r="TNV9" s="878"/>
      <c r="TNW9" s="878"/>
      <c r="TNX9" s="878"/>
      <c r="TNY9" s="880"/>
      <c r="TNZ9" s="878"/>
      <c r="TOA9" s="878"/>
      <c r="TOB9" s="878"/>
      <c r="TOC9" s="880"/>
      <c r="TOD9" s="878"/>
      <c r="TOE9" s="878"/>
      <c r="TOF9" s="878"/>
      <c r="TOG9" s="880"/>
      <c r="TOH9" s="878"/>
      <c r="TOI9" s="878"/>
      <c r="TOJ9" s="878"/>
      <c r="TOK9" s="880"/>
      <c r="TOL9" s="878"/>
      <c r="TOM9" s="878"/>
      <c r="TON9" s="878"/>
      <c r="TOO9" s="880"/>
      <c r="TOP9" s="878"/>
      <c r="TOQ9" s="878"/>
      <c r="TOR9" s="878"/>
      <c r="TOS9" s="880"/>
      <c r="TOT9" s="878"/>
      <c r="TOU9" s="878"/>
      <c r="TOV9" s="878"/>
      <c r="TOW9" s="880"/>
      <c r="TOX9" s="878"/>
      <c r="TOY9" s="878"/>
      <c r="TOZ9" s="878"/>
      <c r="TPA9" s="880"/>
      <c r="TPB9" s="878"/>
      <c r="TPC9" s="878"/>
      <c r="TPD9" s="878"/>
      <c r="TPE9" s="880"/>
      <c r="TPF9" s="878"/>
      <c r="TPG9" s="878"/>
      <c r="TPH9" s="878"/>
      <c r="TPI9" s="880"/>
      <c r="TPJ9" s="878"/>
      <c r="TPK9" s="878"/>
      <c r="TPL9" s="878"/>
      <c r="TPM9" s="880"/>
      <c r="TPN9" s="878"/>
      <c r="TPO9" s="878"/>
      <c r="TPP9" s="878"/>
      <c r="TPQ9" s="880"/>
      <c r="TPR9" s="878"/>
      <c r="TPS9" s="878"/>
      <c r="TPT9" s="878"/>
      <c r="TPU9" s="880"/>
      <c r="TPV9" s="878"/>
      <c r="TPW9" s="878"/>
      <c r="TPX9" s="878"/>
      <c r="TPY9" s="880"/>
      <c r="TPZ9" s="878"/>
      <c r="TQA9" s="878"/>
      <c r="TQB9" s="878"/>
      <c r="TQC9" s="880"/>
      <c r="TQD9" s="878"/>
      <c r="TQE9" s="878"/>
      <c r="TQF9" s="878"/>
      <c r="TQG9" s="880"/>
      <c r="TQH9" s="878"/>
      <c r="TQI9" s="878"/>
      <c r="TQJ9" s="878"/>
      <c r="TQK9" s="880"/>
      <c r="TQL9" s="878"/>
      <c r="TQM9" s="878"/>
      <c r="TQN9" s="878"/>
      <c r="TQO9" s="880"/>
      <c r="TQP9" s="878"/>
      <c r="TQQ9" s="878"/>
      <c r="TQR9" s="878"/>
      <c r="TQS9" s="880"/>
      <c r="TQT9" s="878"/>
      <c r="TQU9" s="878"/>
      <c r="TQV9" s="878"/>
      <c r="TQW9" s="880"/>
      <c r="TQX9" s="878"/>
      <c r="TQY9" s="878"/>
      <c r="TQZ9" s="878"/>
      <c r="TRA9" s="880"/>
      <c r="TRB9" s="878"/>
      <c r="TRC9" s="878"/>
      <c r="TRD9" s="878"/>
      <c r="TRE9" s="880"/>
      <c r="TRF9" s="878"/>
      <c r="TRG9" s="878"/>
      <c r="TRH9" s="878"/>
      <c r="TRI9" s="880"/>
      <c r="TRJ9" s="878"/>
      <c r="TRK9" s="878"/>
      <c r="TRL9" s="878"/>
      <c r="TRM9" s="880"/>
      <c r="TRN9" s="878"/>
      <c r="TRO9" s="878"/>
      <c r="TRP9" s="878"/>
      <c r="TRQ9" s="880"/>
      <c r="TRR9" s="878"/>
      <c r="TRS9" s="878"/>
      <c r="TRT9" s="878"/>
      <c r="TRU9" s="880"/>
      <c r="TRV9" s="878"/>
      <c r="TRW9" s="878"/>
      <c r="TRX9" s="878"/>
      <c r="TRY9" s="880"/>
      <c r="TRZ9" s="878"/>
      <c r="TSA9" s="878"/>
      <c r="TSB9" s="878"/>
      <c r="TSC9" s="880"/>
      <c r="TSD9" s="878"/>
      <c r="TSE9" s="878"/>
      <c r="TSF9" s="878"/>
      <c r="TSG9" s="880"/>
      <c r="TSH9" s="878"/>
      <c r="TSI9" s="878"/>
      <c r="TSJ9" s="878"/>
      <c r="TSK9" s="880"/>
      <c r="TSL9" s="878"/>
      <c r="TSM9" s="878"/>
      <c r="TSN9" s="878"/>
      <c r="TSO9" s="880"/>
      <c r="TSP9" s="878"/>
      <c r="TSQ9" s="878"/>
      <c r="TSR9" s="878"/>
      <c r="TSS9" s="880"/>
      <c r="TST9" s="878"/>
      <c r="TSU9" s="878"/>
      <c r="TSV9" s="878"/>
      <c r="TSW9" s="880"/>
      <c r="TSX9" s="878"/>
      <c r="TSY9" s="878"/>
      <c r="TSZ9" s="878"/>
      <c r="TTA9" s="880"/>
      <c r="TTB9" s="878"/>
      <c r="TTC9" s="878"/>
      <c r="TTD9" s="878"/>
      <c r="TTE9" s="880"/>
      <c r="TTF9" s="878"/>
      <c r="TTG9" s="878"/>
      <c r="TTH9" s="878"/>
      <c r="TTI9" s="880"/>
      <c r="TTJ9" s="878"/>
      <c r="TTK9" s="878"/>
      <c r="TTL9" s="878"/>
      <c r="TTM9" s="880"/>
      <c r="TTN9" s="878"/>
      <c r="TTO9" s="878"/>
      <c r="TTP9" s="878"/>
      <c r="TTQ9" s="880"/>
      <c r="TTR9" s="878"/>
      <c r="TTS9" s="878"/>
      <c r="TTT9" s="878"/>
      <c r="TTU9" s="880"/>
      <c r="TTV9" s="878"/>
      <c r="TTW9" s="878"/>
      <c r="TTX9" s="878"/>
      <c r="TTY9" s="880"/>
      <c r="TTZ9" s="878"/>
      <c r="TUA9" s="878"/>
      <c r="TUB9" s="878"/>
      <c r="TUC9" s="880"/>
      <c r="TUD9" s="878"/>
      <c r="TUE9" s="878"/>
      <c r="TUF9" s="878"/>
      <c r="TUG9" s="880"/>
      <c r="TUH9" s="878"/>
      <c r="TUI9" s="878"/>
      <c r="TUJ9" s="878"/>
      <c r="TUK9" s="880"/>
      <c r="TUL9" s="878"/>
      <c r="TUM9" s="878"/>
      <c r="TUN9" s="878"/>
      <c r="TUO9" s="880"/>
      <c r="TUP9" s="878"/>
      <c r="TUQ9" s="878"/>
      <c r="TUR9" s="878"/>
      <c r="TUS9" s="880"/>
      <c r="TUT9" s="878"/>
      <c r="TUU9" s="878"/>
      <c r="TUV9" s="878"/>
      <c r="TUW9" s="880"/>
      <c r="TUX9" s="878"/>
      <c r="TUY9" s="878"/>
      <c r="TUZ9" s="878"/>
      <c r="TVA9" s="880"/>
      <c r="TVB9" s="878"/>
      <c r="TVC9" s="878"/>
      <c r="TVD9" s="878"/>
      <c r="TVE9" s="880"/>
      <c r="TVF9" s="878"/>
      <c r="TVG9" s="878"/>
      <c r="TVH9" s="878"/>
      <c r="TVI9" s="880"/>
      <c r="TVJ9" s="878"/>
      <c r="TVK9" s="878"/>
      <c r="TVL9" s="878"/>
      <c r="TVM9" s="880"/>
      <c r="TVN9" s="878"/>
      <c r="TVO9" s="878"/>
      <c r="TVP9" s="878"/>
      <c r="TVQ9" s="880"/>
      <c r="TVR9" s="878"/>
      <c r="TVS9" s="878"/>
      <c r="TVT9" s="878"/>
      <c r="TVU9" s="880"/>
      <c r="TVV9" s="878"/>
      <c r="TVW9" s="878"/>
      <c r="TVX9" s="878"/>
      <c r="TVY9" s="880"/>
      <c r="TVZ9" s="878"/>
      <c r="TWA9" s="878"/>
      <c r="TWB9" s="878"/>
      <c r="TWC9" s="880"/>
      <c r="TWD9" s="878"/>
      <c r="TWE9" s="878"/>
      <c r="TWF9" s="878"/>
      <c r="TWG9" s="880"/>
      <c r="TWH9" s="878"/>
      <c r="TWI9" s="878"/>
      <c r="TWJ9" s="878"/>
      <c r="TWK9" s="880"/>
      <c r="TWL9" s="878"/>
      <c r="TWM9" s="878"/>
      <c r="TWN9" s="878"/>
      <c r="TWO9" s="880"/>
      <c r="TWP9" s="878"/>
      <c r="TWQ9" s="878"/>
      <c r="TWR9" s="878"/>
      <c r="TWS9" s="880"/>
      <c r="TWT9" s="878"/>
      <c r="TWU9" s="878"/>
      <c r="TWV9" s="878"/>
      <c r="TWW9" s="880"/>
      <c r="TWX9" s="878"/>
      <c r="TWY9" s="878"/>
      <c r="TWZ9" s="878"/>
      <c r="TXA9" s="880"/>
      <c r="TXB9" s="878"/>
      <c r="TXC9" s="878"/>
      <c r="TXD9" s="878"/>
      <c r="TXE9" s="880"/>
      <c r="TXF9" s="878"/>
      <c r="TXG9" s="878"/>
      <c r="TXH9" s="878"/>
      <c r="TXI9" s="880"/>
      <c r="TXJ9" s="878"/>
      <c r="TXK9" s="878"/>
      <c r="TXL9" s="878"/>
      <c r="TXM9" s="880"/>
      <c r="TXN9" s="878"/>
      <c r="TXO9" s="878"/>
      <c r="TXP9" s="878"/>
      <c r="TXQ9" s="880"/>
      <c r="TXR9" s="878"/>
      <c r="TXS9" s="878"/>
      <c r="TXT9" s="878"/>
      <c r="TXU9" s="880"/>
      <c r="TXV9" s="878"/>
      <c r="TXW9" s="878"/>
      <c r="TXX9" s="878"/>
      <c r="TXY9" s="880"/>
      <c r="TXZ9" s="878"/>
      <c r="TYA9" s="878"/>
      <c r="TYB9" s="878"/>
      <c r="TYC9" s="880"/>
      <c r="TYD9" s="878"/>
      <c r="TYE9" s="878"/>
      <c r="TYF9" s="878"/>
      <c r="TYG9" s="880"/>
      <c r="TYH9" s="878"/>
      <c r="TYI9" s="878"/>
      <c r="TYJ9" s="878"/>
      <c r="TYK9" s="880"/>
      <c r="TYL9" s="878"/>
      <c r="TYM9" s="878"/>
      <c r="TYN9" s="878"/>
      <c r="TYO9" s="880"/>
      <c r="TYP9" s="878"/>
      <c r="TYQ9" s="878"/>
      <c r="TYR9" s="878"/>
      <c r="TYS9" s="880"/>
      <c r="TYT9" s="878"/>
      <c r="TYU9" s="878"/>
      <c r="TYV9" s="878"/>
      <c r="TYW9" s="880"/>
      <c r="TYX9" s="878"/>
      <c r="TYY9" s="878"/>
      <c r="TYZ9" s="878"/>
      <c r="TZA9" s="880"/>
      <c r="TZB9" s="878"/>
      <c r="TZC9" s="878"/>
      <c r="TZD9" s="878"/>
      <c r="TZE9" s="880"/>
      <c r="TZF9" s="878"/>
      <c r="TZG9" s="878"/>
      <c r="TZH9" s="878"/>
      <c r="TZI9" s="880"/>
      <c r="TZJ9" s="878"/>
      <c r="TZK9" s="878"/>
      <c r="TZL9" s="878"/>
      <c r="TZM9" s="880"/>
      <c r="TZN9" s="878"/>
      <c r="TZO9" s="878"/>
      <c r="TZP9" s="878"/>
      <c r="TZQ9" s="880"/>
      <c r="TZR9" s="878"/>
      <c r="TZS9" s="878"/>
      <c r="TZT9" s="878"/>
      <c r="TZU9" s="880"/>
      <c r="TZV9" s="878"/>
      <c r="TZW9" s="878"/>
      <c r="TZX9" s="878"/>
      <c r="TZY9" s="880"/>
      <c r="TZZ9" s="878"/>
      <c r="UAA9" s="878"/>
      <c r="UAB9" s="878"/>
      <c r="UAC9" s="880"/>
      <c r="UAD9" s="878"/>
      <c r="UAE9" s="878"/>
      <c r="UAF9" s="878"/>
      <c r="UAG9" s="880"/>
      <c r="UAH9" s="878"/>
      <c r="UAI9" s="878"/>
      <c r="UAJ9" s="878"/>
      <c r="UAK9" s="880"/>
      <c r="UAL9" s="878"/>
      <c r="UAM9" s="878"/>
      <c r="UAN9" s="878"/>
      <c r="UAO9" s="880"/>
      <c r="UAP9" s="878"/>
      <c r="UAQ9" s="878"/>
      <c r="UAR9" s="878"/>
      <c r="UAS9" s="880"/>
      <c r="UAT9" s="878"/>
      <c r="UAU9" s="878"/>
      <c r="UAV9" s="878"/>
      <c r="UAW9" s="880"/>
      <c r="UAX9" s="878"/>
      <c r="UAY9" s="878"/>
      <c r="UAZ9" s="878"/>
      <c r="UBA9" s="880"/>
      <c r="UBB9" s="878"/>
      <c r="UBC9" s="878"/>
      <c r="UBD9" s="878"/>
      <c r="UBE9" s="880"/>
      <c r="UBF9" s="878"/>
      <c r="UBG9" s="878"/>
      <c r="UBH9" s="878"/>
      <c r="UBI9" s="880"/>
      <c r="UBJ9" s="878"/>
      <c r="UBK9" s="878"/>
      <c r="UBL9" s="878"/>
      <c r="UBM9" s="880"/>
      <c r="UBN9" s="878"/>
      <c r="UBO9" s="878"/>
      <c r="UBP9" s="878"/>
      <c r="UBQ9" s="880"/>
      <c r="UBR9" s="878"/>
      <c r="UBS9" s="878"/>
      <c r="UBT9" s="878"/>
      <c r="UBU9" s="880"/>
      <c r="UBV9" s="878"/>
      <c r="UBW9" s="878"/>
      <c r="UBX9" s="878"/>
      <c r="UBY9" s="880"/>
      <c r="UBZ9" s="878"/>
      <c r="UCA9" s="878"/>
      <c r="UCB9" s="878"/>
      <c r="UCC9" s="880"/>
      <c r="UCD9" s="878"/>
      <c r="UCE9" s="878"/>
      <c r="UCF9" s="878"/>
      <c r="UCG9" s="880"/>
      <c r="UCH9" s="878"/>
      <c r="UCI9" s="878"/>
      <c r="UCJ9" s="878"/>
      <c r="UCK9" s="880"/>
      <c r="UCL9" s="878"/>
      <c r="UCM9" s="878"/>
      <c r="UCN9" s="878"/>
      <c r="UCO9" s="880"/>
      <c r="UCP9" s="878"/>
      <c r="UCQ9" s="878"/>
      <c r="UCR9" s="878"/>
      <c r="UCS9" s="880"/>
      <c r="UCT9" s="878"/>
      <c r="UCU9" s="878"/>
      <c r="UCV9" s="878"/>
      <c r="UCW9" s="880"/>
      <c r="UCX9" s="878"/>
      <c r="UCY9" s="878"/>
      <c r="UCZ9" s="878"/>
      <c r="UDA9" s="880"/>
      <c r="UDB9" s="878"/>
      <c r="UDC9" s="878"/>
      <c r="UDD9" s="878"/>
      <c r="UDE9" s="880"/>
      <c r="UDF9" s="878"/>
      <c r="UDG9" s="878"/>
      <c r="UDH9" s="878"/>
      <c r="UDI9" s="880"/>
      <c r="UDJ9" s="878"/>
      <c r="UDK9" s="878"/>
      <c r="UDL9" s="878"/>
      <c r="UDM9" s="880"/>
      <c r="UDN9" s="878"/>
      <c r="UDO9" s="878"/>
      <c r="UDP9" s="878"/>
      <c r="UDQ9" s="880"/>
      <c r="UDR9" s="878"/>
      <c r="UDS9" s="878"/>
      <c r="UDT9" s="878"/>
      <c r="UDU9" s="880"/>
      <c r="UDV9" s="878"/>
      <c r="UDW9" s="878"/>
      <c r="UDX9" s="878"/>
      <c r="UDY9" s="880"/>
      <c r="UDZ9" s="878"/>
      <c r="UEA9" s="878"/>
      <c r="UEB9" s="878"/>
      <c r="UEC9" s="880"/>
      <c r="UED9" s="878"/>
      <c r="UEE9" s="878"/>
      <c r="UEF9" s="878"/>
      <c r="UEG9" s="880"/>
      <c r="UEH9" s="878"/>
      <c r="UEI9" s="878"/>
      <c r="UEJ9" s="878"/>
      <c r="UEK9" s="880"/>
      <c r="UEL9" s="878"/>
      <c r="UEM9" s="878"/>
      <c r="UEN9" s="878"/>
      <c r="UEO9" s="880"/>
      <c r="UEP9" s="878"/>
      <c r="UEQ9" s="878"/>
      <c r="UER9" s="878"/>
      <c r="UES9" s="880"/>
      <c r="UET9" s="878"/>
      <c r="UEU9" s="878"/>
      <c r="UEV9" s="878"/>
      <c r="UEW9" s="880"/>
      <c r="UEX9" s="878"/>
      <c r="UEY9" s="878"/>
      <c r="UEZ9" s="878"/>
      <c r="UFA9" s="880"/>
      <c r="UFB9" s="878"/>
      <c r="UFC9" s="878"/>
      <c r="UFD9" s="878"/>
      <c r="UFE9" s="880"/>
      <c r="UFF9" s="878"/>
      <c r="UFG9" s="878"/>
      <c r="UFH9" s="878"/>
      <c r="UFI9" s="880"/>
      <c r="UFJ9" s="878"/>
      <c r="UFK9" s="878"/>
      <c r="UFL9" s="878"/>
      <c r="UFM9" s="880"/>
      <c r="UFN9" s="878"/>
      <c r="UFO9" s="878"/>
      <c r="UFP9" s="878"/>
      <c r="UFQ9" s="880"/>
      <c r="UFR9" s="878"/>
      <c r="UFS9" s="878"/>
      <c r="UFT9" s="878"/>
      <c r="UFU9" s="880"/>
      <c r="UFV9" s="878"/>
      <c r="UFW9" s="878"/>
      <c r="UFX9" s="878"/>
      <c r="UFY9" s="880"/>
      <c r="UFZ9" s="878"/>
      <c r="UGA9" s="878"/>
      <c r="UGB9" s="878"/>
      <c r="UGC9" s="880"/>
      <c r="UGD9" s="878"/>
      <c r="UGE9" s="878"/>
      <c r="UGF9" s="878"/>
      <c r="UGG9" s="880"/>
      <c r="UGH9" s="878"/>
      <c r="UGI9" s="878"/>
      <c r="UGJ9" s="878"/>
      <c r="UGK9" s="880"/>
      <c r="UGL9" s="878"/>
      <c r="UGM9" s="878"/>
      <c r="UGN9" s="878"/>
      <c r="UGO9" s="880"/>
      <c r="UGP9" s="878"/>
      <c r="UGQ9" s="878"/>
      <c r="UGR9" s="878"/>
      <c r="UGS9" s="880"/>
      <c r="UGT9" s="878"/>
      <c r="UGU9" s="878"/>
      <c r="UGV9" s="878"/>
      <c r="UGW9" s="880"/>
      <c r="UGX9" s="878"/>
      <c r="UGY9" s="878"/>
      <c r="UGZ9" s="878"/>
      <c r="UHA9" s="880"/>
      <c r="UHB9" s="878"/>
      <c r="UHC9" s="878"/>
      <c r="UHD9" s="878"/>
      <c r="UHE9" s="880"/>
      <c r="UHF9" s="878"/>
      <c r="UHG9" s="878"/>
      <c r="UHH9" s="878"/>
      <c r="UHI9" s="880"/>
      <c r="UHJ9" s="878"/>
      <c r="UHK9" s="878"/>
      <c r="UHL9" s="878"/>
      <c r="UHM9" s="880"/>
      <c r="UHN9" s="878"/>
      <c r="UHO9" s="878"/>
      <c r="UHP9" s="878"/>
      <c r="UHQ9" s="880"/>
      <c r="UHR9" s="878"/>
      <c r="UHS9" s="878"/>
      <c r="UHT9" s="878"/>
      <c r="UHU9" s="880"/>
      <c r="UHV9" s="878"/>
      <c r="UHW9" s="878"/>
      <c r="UHX9" s="878"/>
      <c r="UHY9" s="880"/>
      <c r="UHZ9" s="878"/>
      <c r="UIA9" s="878"/>
      <c r="UIB9" s="878"/>
      <c r="UIC9" s="880"/>
      <c r="UID9" s="878"/>
      <c r="UIE9" s="878"/>
      <c r="UIF9" s="878"/>
      <c r="UIG9" s="880"/>
      <c r="UIH9" s="878"/>
      <c r="UII9" s="878"/>
      <c r="UIJ9" s="878"/>
      <c r="UIK9" s="880"/>
      <c r="UIL9" s="878"/>
      <c r="UIM9" s="878"/>
      <c r="UIN9" s="878"/>
      <c r="UIO9" s="880"/>
      <c r="UIP9" s="878"/>
      <c r="UIQ9" s="878"/>
      <c r="UIR9" s="878"/>
      <c r="UIS9" s="880"/>
      <c r="UIT9" s="878"/>
      <c r="UIU9" s="878"/>
      <c r="UIV9" s="878"/>
      <c r="UIW9" s="880"/>
      <c r="UIX9" s="878"/>
      <c r="UIY9" s="878"/>
      <c r="UIZ9" s="878"/>
      <c r="UJA9" s="880"/>
      <c r="UJB9" s="878"/>
      <c r="UJC9" s="878"/>
      <c r="UJD9" s="878"/>
      <c r="UJE9" s="880"/>
      <c r="UJF9" s="878"/>
      <c r="UJG9" s="878"/>
      <c r="UJH9" s="878"/>
      <c r="UJI9" s="880"/>
      <c r="UJJ9" s="878"/>
      <c r="UJK9" s="878"/>
      <c r="UJL9" s="878"/>
      <c r="UJM9" s="880"/>
      <c r="UJN9" s="878"/>
      <c r="UJO9" s="878"/>
      <c r="UJP9" s="878"/>
      <c r="UJQ9" s="880"/>
      <c r="UJR9" s="878"/>
      <c r="UJS9" s="878"/>
      <c r="UJT9" s="878"/>
      <c r="UJU9" s="880"/>
      <c r="UJV9" s="878"/>
      <c r="UJW9" s="878"/>
      <c r="UJX9" s="878"/>
      <c r="UJY9" s="880"/>
      <c r="UJZ9" s="878"/>
      <c r="UKA9" s="878"/>
      <c r="UKB9" s="878"/>
      <c r="UKC9" s="880"/>
      <c r="UKD9" s="878"/>
      <c r="UKE9" s="878"/>
      <c r="UKF9" s="878"/>
      <c r="UKG9" s="880"/>
      <c r="UKH9" s="878"/>
      <c r="UKI9" s="878"/>
      <c r="UKJ9" s="878"/>
      <c r="UKK9" s="880"/>
      <c r="UKL9" s="878"/>
      <c r="UKM9" s="878"/>
      <c r="UKN9" s="878"/>
      <c r="UKO9" s="880"/>
      <c r="UKP9" s="878"/>
      <c r="UKQ9" s="878"/>
      <c r="UKR9" s="878"/>
      <c r="UKS9" s="880"/>
      <c r="UKT9" s="878"/>
      <c r="UKU9" s="878"/>
      <c r="UKV9" s="878"/>
      <c r="UKW9" s="880"/>
      <c r="UKX9" s="878"/>
      <c r="UKY9" s="878"/>
      <c r="UKZ9" s="878"/>
      <c r="ULA9" s="880"/>
      <c r="ULB9" s="878"/>
      <c r="ULC9" s="878"/>
      <c r="ULD9" s="878"/>
      <c r="ULE9" s="880"/>
      <c r="ULF9" s="878"/>
      <c r="ULG9" s="878"/>
      <c r="ULH9" s="878"/>
      <c r="ULI9" s="880"/>
      <c r="ULJ9" s="878"/>
      <c r="ULK9" s="878"/>
      <c r="ULL9" s="878"/>
      <c r="ULM9" s="880"/>
      <c r="ULN9" s="878"/>
      <c r="ULO9" s="878"/>
      <c r="ULP9" s="878"/>
      <c r="ULQ9" s="880"/>
      <c r="ULR9" s="878"/>
      <c r="ULS9" s="878"/>
      <c r="ULT9" s="878"/>
      <c r="ULU9" s="880"/>
      <c r="ULV9" s="878"/>
      <c r="ULW9" s="878"/>
      <c r="ULX9" s="878"/>
      <c r="ULY9" s="880"/>
      <c r="ULZ9" s="878"/>
      <c r="UMA9" s="878"/>
      <c r="UMB9" s="878"/>
      <c r="UMC9" s="880"/>
      <c r="UMD9" s="878"/>
      <c r="UME9" s="878"/>
      <c r="UMF9" s="878"/>
      <c r="UMG9" s="880"/>
      <c r="UMH9" s="878"/>
      <c r="UMI9" s="878"/>
      <c r="UMJ9" s="878"/>
      <c r="UMK9" s="880"/>
      <c r="UML9" s="878"/>
      <c r="UMM9" s="878"/>
      <c r="UMN9" s="878"/>
      <c r="UMO9" s="880"/>
      <c r="UMP9" s="878"/>
      <c r="UMQ9" s="878"/>
      <c r="UMR9" s="878"/>
      <c r="UMS9" s="880"/>
      <c r="UMT9" s="878"/>
      <c r="UMU9" s="878"/>
      <c r="UMV9" s="878"/>
      <c r="UMW9" s="880"/>
      <c r="UMX9" s="878"/>
      <c r="UMY9" s="878"/>
      <c r="UMZ9" s="878"/>
      <c r="UNA9" s="880"/>
      <c r="UNB9" s="878"/>
      <c r="UNC9" s="878"/>
      <c r="UND9" s="878"/>
      <c r="UNE9" s="880"/>
      <c r="UNF9" s="878"/>
      <c r="UNG9" s="878"/>
      <c r="UNH9" s="878"/>
      <c r="UNI9" s="880"/>
      <c r="UNJ9" s="878"/>
      <c r="UNK9" s="878"/>
      <c r="UNL9" s="878"/>
      <c r="UNM9" s="880"/>
      <c r="UNN9" s="878"/>
      <c r="UNO9" s="878"/>
      <c r="UNP9" s="878"/>
      <c r="UNQ9" s="880"/>
      <c r="UNR9" s="878"/>
      <c r="UNS9" s="878"/>
      <c r="UNT9" s="878"/>
      <c r="UNU9" s="880"/>
      <c r="UNV9" s="878"/>
      <c r="UNW9" s="878"/>
      <c r="UNX9" s="878"/>
      <c r="UNY9" s="880"/>
      <c r="UNZ9" s="878"/>
      <c r="UOA9" s="878"/>
      <c r="UOB9" s="878"/>
      <c r="UOC9" s="880"/>
      <c r="UOD9" s="878"/>
      <c r="UOE9" s="878"/>
      <c r="UOF9" s="878"/>
      <c r="UOG9" s="880"/>
      <c r="UOH9" s="878"/>
      <c r="UOI9" s="878"/>
      <c r="UOJ9" s="878"/>
      <c r="UOK9" s="880"/>
      <c r="UOL9" s="878"/>
      <c r="UOM9" s="878"/>
      <c r="UON9" s="878"/>
      <c r="UOO9" s="880"/>
      <c r="UOP9" s="878"/>
      <c r="UOQ9" s="878"/>
      <c r="UOR9" s="878"/>
      <c r="UOS9" s="880"/>
      <c r="UOT9" s="878"/>
      <c r="UOU9" s="878"/>
      <c r="UOV9" s="878"/>
      <c r="UOW9" s="880"/>
      <c r="UOX9" s="878"/>
      <c r="UOY9" s="878"/>
      <c r="UOZ9" s="878"/>
      <c r="UPA9" s="880"/>
      <c r="UPB9" s="878"/>
      <c r="UPC9" s="878"/>
      <c r="UPD9" s="878"/>
      <c r="UPE9" s="880"/>
      <c r="UPF9" s="878"/>
      <c r="UPG9" s="878"/>
      <c r="UPH9" s="878"/>
      <c r="UPI9" s="880"/>
      <c r="UPJ9" s="878"/>
      <c r="UPK9" s="878"/>
      <c r="UPL9" s="878"/>
      <c r="UPM9" s="880"/>
      <c r="UPN9" s="878"/>
      <c r="UPO9" s="878"/>
      <c r="UPP9" s="878"/>
      <c r="UPQ9" s="880"/>
      <c r="UPR9" s="878"/>
      <c r="UPS9" s="878"/>
      <c r="UPT9" s="878"/>
      <c r="UPU9" s="880"/>
      <c r="UPV9" s="878"/>
      <c r="UPW9" s="878"/>
      <c r="UPX9" s="878"/>
      <c r="UPY9" s="880"/>
      <c r="UPZ9" s="878"/>
      <c r="UQA9" s="878"/>
      <c r="UQB9" s="878"/>
      <c r="UQC9" s="880"/>
      <c r="UQD9" s="878"/>
      <c r="UQE9" s="878"/>
      <c r="UQF9" s="878"/>
      <c r="UQG9" s="880"/>
      <c r="UQH9" s="878"/>
      <c r="UQI9" s="878"/>
      <c r="UQJ9" s="878"/>
      <c r="UQK9" s="880"/>
      <c r="UQL9" s="878"/>
      <c r="UQM9" s="878"/>
      <c r="UQN9" s="878"/>
      <c r="UQO9" s="880"/>
      <c r="UQP9" s="878"/>
      <c r="UQQ9" s="878"/>
      <c r="UQR9" s="878"/>
      <c r="UQS9" s="880"/>
      <c r="UQT9" s="878"/>
      <c r="UQU9" s="878"/>
      <c r="UQV9" s="878"/>
      <c r="UQW9" s="880"/>
      <c r="UQX9" s="878"/>
      <c r="UQY9" s="878"/>
      <c r="UQZ9" s="878"/>
      <c r="URA9" s="880"/>
      <c r="URB9" s="878"/>
      <c r="URC9" s="878"/>
      <c r="URD9" s="878"/>
      <c r="URE9" s="880"/>
      <c r="URF9" s="878"/>
      <c r="URG9" s="878"/>
      <c r="URH9" s="878"/>
      <c r="URI9" s="880"/>
      <c r="URJ9" s="878"/>
      <c r="URK9" s="878"/>
      <c r="URL9" s="878"/>
      <c r="URM9" s="880"/>
      <c r="URN9" s="878"/>
      <c r="URO9" s="878"/>
      <c r="URP9" s="878"/>
      <c r="URQ9" s="880"/>
      <c r="URR9" s="878"/>
      <c r="URS9" s="878"/>
      <c r="URT9" s="878"/>
      <c r="URU9" s="880"/>
      <c r="URV9" s="878"/>
      <c r="URW9" s="878"/>
      <c r="URX9" s="878"/>
      <c r="URY9" s="880"/>
      <c r="URZ9" s="878"/>
      <c r="USA9" s="878"/>
      <c r="USB9" s="878"/>
      <c r="USC9" s="880"/>
      <c r="USD9" s="878"/>
      <c r="USE9" s="878"/>
      <c r="USF9" s="878"/>
      <c r="USG9" s="880"/>
      <c r="USH9" s="878"/>
      <c r="USI9" s="878"/>
      <c r="USJ9" s="878"/>
      <c r="USK9" s="880"/>
      <c r="USL9" s="878"/>
      <c r="USM9" s="878"/>
      <c r="USN9" s="878"/>
      <c r="USO9" s="880"/>
      <c r="USP9" s="878"/>
      <c r="USQ9" s="878"/>
      <c r="USR9" s="878"/>
      <c r="USS9" s="880"/>
      <c r="UST9" s="878"/>
      <c r="USU9" s="878"/>
      <c r="USV9" s="878"/>
      <c r="USW9" s="880"/>
      <c r="USX9" s="878"/>
      <c r="USY9" s="878"/>
      <c r="USZ9" s="878"/>
      <c r="UTA9" s="880"/>
      <c r="UTB9" s="878"/>
      <c r="UTC9" s="878"/>
      <c r="UTD9" s="878"/>
      <c r="UTE9" s="880"/>
      <c r="UTF9" s="878"/>
      <c r="UTG9" s="878"/>
      <c r="UTH9" s="878"/>
      <c r="UTI9" s="880"/>
      <c r="UTJ9" s="878"/>
      <c r="UTK9" s="878"/>
      <c r="UTL9" s="878"/>
      <c r="UTM9" s="880"/>
      <c r="UTN9" s="878"/>
      <c r="UTO9" s="878"/>
      <c r="UTP9" s="878"/>
      <c r="UTQ9" s="880"/>
      <c r="UTR9" s="878"/>
      <c r="UTS9" s="878"/>
      <c r="UTT9" s="878"/>
      <c r="UTU9" s="880"/>
      <c r="UTV9" s="878"/>
      <c r="UTW9" s="878"/>
      <c r="UTX9" s="878"/>
      <c r="UTY9" s="880"/>
      <c r="UTZ9" s="878"/>
      <c r="UUA9" s="878"/>
      <c r="UUB9" s="878"/>
      <c r="UUC9" s="880"/>
      <c r="UUD9" s="878"/>
      <c r="UUE9" s="878"/>
      <c r="UUF9" s="878"/>
      <c r="UUG9" s="880"/>
      <c r="UUH9" s="878"/>
      <c r="UUI9" s="878"/>
      <c r="UUJ9" s="878"/>
      <c r="UUK9" s="880"/>
      <c r="UUL9" s="878"/>
      <c r="UUM9" s="878"/>
      <c r="UUN9" s="878"/>
      <c r="UUO9" s="880"/>
      <c r="UUP9" s="878"/>
      <c r="UUQ9" s="878"/>
      <c r="UUR9" s="878"/>
      <c r="UUS9" s="880"/>
      <c r="UUT9" s="878"/>
      <c r="UUU9" s="878"/>
      <c r="UUV9" s="878"/>
      <c r="UUW9" s="880"/>
      <c r="UUX9" s="878"/>
      <c r="UUY9" s="878"/>
      <c r="UUZ9" s="878"/>
      <c r="UVA9" s="880"/>
      <c r="UVB9" s="878"/>
      <c r="UVC9" s="878"/>
      <c r="UVD9" s="878"/>
      <c r="UVE9" s="880"/>
      <c r="UVF9" s="878"/>
      <c r="UVG9" s="878"/>
      <c r="UVH9" s="878"/>
      <c r="UVI9" s="880"/>
      <c r="UVJ9" s="878"/>
      <c r="UVK9" s="878"/>
      <c r="UVL9" s="878"/>
      <c r="UVM9" s="880"/>
      <c r="UVN9" s="878"/>
      <c r="UVO9" s="878"/>
      <c r="UVP9" s="878"/>
      <c r="UVQ9" s="880"/>
      <c r="UVR9" s="878"/>
      <c r="UVS9" s="878"/>
      <c r="UVT9" s="878"/>
      <c r="UVU9" s="880"/>
      <c r="UVV9" s="878"/>
      <c r="UVW9" s="878"/>
      <c r="UVX9" s="878"/>
      <c r="UVY9" s="880"/>
      <c r="UVZ9" s="878"/>
      <c r="UWA9" s="878"/>
      <c r="UWB9" s="878"/>
      <c r="UWC9" s="880"/>
      <c r="UWD9" s="878"/>
      <c r="UWE9" s="878"/>
      <c r="UWF9" s="878"/>
      <c r="UWG9" s="880"/>
      <c r="UWH9" s="878"/>
      <c r="UWI9" s="878"/>
      <c r="UWJ9" s="878"/>
      <c r="UWK9" s="880"/>
      <c r="UWL9" s="878"/>
      <c r="UWM9" s="878"/>
      <c r="UWN9" s="878"/>
      <c r="UWO9" s="880"/>
      <c r="UWP9" s="878"/>
      <c r="UWQ9" s="878"/>
      <c r="UWR9" s="878"/>
      <c r="UWS9" s="880"/>
      <c r="UWT9" s="878"/>
      <c r="UWU9" s="878"/>
      <c r="UWV9" s="878"/>
      <c r="UWW9" s="880"/>
      <c r="UWX9" s="878"/>
      <c r="UWY9" s="878"/>
      <c r="UWZ9" s="878"/>
      <c r="UXA9" s="880"/>
      <c r="UXB9" s="878"/>
      <c r="UXC9" s="878"/>
      <c r="UXD9" s="878"/>
      <c r="UXE9" s="880"/>
      <c r="UXF9" s="878"/>
      <c r="UXG9" s="878"/>
      <c r="UXH9" s="878"/>
      <c r="UXI9" s="880"/>
      <c r="UXJ9" s="878"/>
      <c r="UXK9" s="878"/>
      <c r="UXL9" s="878"/>
      <c r="UXM9" s="880"/>
      <c r="UXN9" s="878"/>
      <c r="UXO9" s="878"/>
      <c r="UXP9" s="878"/>
      <c r="UXQ9" s="880"/>
      <c r="UXR9" s="878"/>
      <c r="UXS9" s="878"/>
      <c r="UXT9" s="878"/>
      <c r="UXU9" s="880"/>
      <c r="UXV9" s="878"/>
      <c r="UXW9" s="878"/>
      <c r="UXX9" s="878"/>
      <c r="UXY9" s="880"/>
      <c r="UXZ9" s="878"/>
      <c r="UYA9" s="878"/>
      <c r="UYB9" s="878"/>
      <c r="UYC9" s="880"/>
      <c r="UYD9" s="878"/>
      <c r="UYE9" s="878"/>
      <c r="UYF9" s="878"/>
      <c r="UYG9" s="880"/>
      <c r="UYH9" s="878"/>
      <c r="UYI9" s="878"/>
      <c r="UYJ9" s="878"/>
      <c r="UYK9" s="880"/>
      <c r="UYL9" s="878"/>
      <c r="UYM9" s="878"/>
      <c r="UYN9" s="878"/>
      <c r="UYO9" s="880"/>
      <c r="UYP9" s="878"/>
      <c r="UYQ9" s="878"/>
      <c r="UYR9" s="878"/>
      <c r="UYS9" s="880"/>
      <c r="UYT9" s="878"/>
      <c r="UYU9" s="878"/>
      <c r="UYV9" s="878"/>
      <c r="UYW9" s="880"/>
      <c r="UYX9" s="878"/>
      <c r="UYY9" s="878"/>
      <c r="UYZ9" s="878"/>
      <c r="UZA9" s="880"/>
      <c r="UZB9" s="878"/>
      <c r="UZC9" s="878"/>
      <c r="UZD9" s="878"/>
      <c r="UZE9" s="880"/>
      <c r="UZF9" s="878"/>
      <c r="UZG9" s="878"/>
      <c r="UZH9" s="878"/>
      <c r="UZI9" s="880"/>
      <c r="UZJ9" s="878"/>
      <c r="UZK9" s="878"/>
      <c r="UZL9" s="878"/>
      <c r="UZM9" s="880"/>
      <c r="UZN9" s="878"/>
      <c r="UZO9" s="878"/>
      <c r="UZP9" s="878"/>
      <c r="UZQ9" s="880"/>
      <c r="UZR9" s="878"/>
      <c r="UZS9" s="878"/>
      <c r="UZT9" s="878"/>
      <c r="UZU9" s="880"/>
      <c r="UZV9" s="878"/>
      <c r="UZW9" s="878"/>
      <c r="UZX9" s="878"/>
      <c r="UZY9" s="880"/>
      <c r="UZZ9" s="878"/>
      <c r="VAA9" s="878"/>
      <c r="VAB9" s="878"/>
      <c r="VAC9" s="880"/>
      <c r="VAD9" s="878"/>
      <c r="VAE9" s="878"/>
      <c r="VAF9" s="878"/>
      <c r="VAG9" s="880"/>
      <c r="VAH9" s="878"/>
      <c r="VAI9" s="878"/>
      <c r="VAJ9" s="878"/>
      <c r="VAK9" s="880"/>
      <c r="VAL9" s="878"/>
      <c r="VAM9" s="878"/>
      <c r="VAN9" s="878"/>
      <c r="VAO9" s="880"/>
      <c r="VAP9" s="878"/>
      <c r="VAQ9" s="878"/>
      <c r="VAR9" s="878"/>
      <c r="VAS9" s="880"/>
      <c r="VAT9" s="878"/>
      <c r="VAU9" s="878"/>
      <c r="VAV9" s="878"/>
      <c r="VAW9" s="880"/>
      <c r="VAX9" s="878"/>
      <c r="VAY9" s="878"/>
      <c r="VAZ9" s="878"/>
      <c r="VBA9" s="880"/>
      <c r="VBB9" s="878"/>
      <c r="VBC9" s="878"/>
      <c r="VBD9" s="878"/>
      <c r="VBE9" s="880"/>
      <c r="VBF9" s="878"/>
      <c r="VBG9" s="878"/>
      <c r="VBH9" s="878"/>
      <c r="VBI9" s="880"/>
      <c r="VBJ9" s="878"/>
      <c r="VBK9" s="878"/>
      <c r="VBL9" s="878"/>
      <c r="VBM9" s="880"/>
      <c r="VBN9" s="878"/>
      <c r="VBO9" s="878"/>
      <c r="VBP9" s="878"/>
      <c r="VBQ9" s="880"/>
      <c r="VBR9" s="878"/>
      <c r="VBS9" s="878"/>
      <c r="VBT9" s="878"/>
      <c r="VBU9" s="880"/>
      <c r="VBV9" s="878"/>
      <c r="VBW9" s="878"/>
      <c r="VBX9" s="878"/>
      <c r="VBY9" s="880"/>
      <c r="VBZ9" s="878"/>
      <c r="VCA9" s="878"/>
      <c r="VCB9" s="878"/>
      <c r="VCC9" s="880"/>
      <c r="VCD9" s="878"/>
      <c r="VCE9" s="878"/>
      <c r="VCF9" s="878"/>
      <c r="VCG9" s="880"/>
      <c r="VCH9" s="878"/>
      <c r="VCI9" s="878"/>
      <c r="VCJ9" s="878"/>
      <c r="VCK9" s="880"/>
      <c r="VCL9" s="878"/>
      <c r="VCM9" s="878"/>
      <c r="VCN9" s="878"/>
      <c r="VCO9" s="880"/>
      <c r="VCP9" s="878"/>
      <c r="VCQ9" s="878"/>
      <c r="VCR9" s="878"/>
      <c r="VCS9" s="880"/>
      <c r="VCT9" s="878"/>
      <c r="VCU9" s="878"/>
      <c r="VCV9" s="878"/>
      <c r="VCW9" s="880"/>
      <c r="VCX9" s="878"/>
      <c r="VCY9" s="878"/>
      <c r="VCZ9" s="878"/>
      <c r="VDA9" s="880"/>
      <c r="VDB9" s="878"/>
      <c r="VDC9" s="878"/>
      <c r="VDD9" s="878"/>
      <c r="VDE9" s="880"/>
      <c r="VDF9" s="878"/>
      <c r="VDG9" s="878"/>
      <c r="VDH9" s="878"/>
      <c r="VDI9" s="880"/>
      <c r="VDJ9" s="878"/>
      <c r="VDK9" s="878"/>
      <c r="VDL9" s="878"/>
      <c r="VDM9" s="880"/>
      <c r="VDN9" s="878"/>
      <c r="VDO9" s="878"/>
      <c r="VDP9" s="878"/>
      <c r="VDQ9" s="880"/>
      <c r="VDR9" s="878"/>
      <c r="VDS9" s="878"/>
      <c r="VDT9" s="878"/>
      <c r="VDU9" s="880"/>
      <c r="VDV9" s="878"/>
      <c r="VDW9" s="878"/>
      <c r="VDX9" s="878"/>
      <c r="VDY9" s="880"/>
      <c r="VDZ9" s="878"/>
      <c r="VEA9" s="878"/>
      <c r="VEB9" s="878"/>
      <c r="VEC9" s="880"/>
      <c r="VED9" s="878"/>
      <c r="VEE9" s="878"/>
      <c r="VEF9" s="878"/>
      <c r="VEG9" s="880"/>
      <c r="VEH9" s="878"/>
      <c r="VEI9" s="878"/>
      <c r="VEJ9" s="878"/>
      <c r="VEK9" s="880"/>
      <c r="VEL9" s="878"/>
      <c r="VEM9" s="878"/>
      <c r="VEN9" s="878"/>
      <c r="VEO9" s="880"/>
      <c r="VEP9" s="878"/>
      <c r="VEQ9" s="878"/>
      <c r="VER9" s="878"/>
      <c r="VES9" s="880"/>
      <c r="VET9" s="878"/>
      <c r="VEU9" s="878"/>
      <c r="VEV9" s="878"/>
      <c r="VEW9" s="880"/>
      <c r="VEX9" s="878"/>
      <c r="VEY9" s="878"/>
      <c r="VEZ9" s="878"/>
      <c r="VFA9" s="880"/>
      <c r="VFB9" s="878"/>
      <c r="VFC9" s="878"/>
      <c r="VFD9" s="878"/>
      <c r="VFE9" s="880"/>
      <c r="VFF9" s="878"/>
      <c r="VFG9" s="878"/>
      <c r="VFH9" s="878"/>
      <c r="VFI9" s="880"/>
      <c r="VFJ9" s="878"/>
      <c r="VFK9" s="878"/>
      <c r="VFL9" s="878"/>
      <c r="VFM9" s="880"/>
      <c r="VFN9" s="878"/>
      <c r="VFO9" s="878"/>
      <c r="VFP9" s="878"/>
      <c r="VFQ9" s="880"/>
      <c r="VFR9" s="878"/>
      <c r="VFS9" s="878"/>
      <c r="VFT9" s="878"/>
      <c r="VFU9" s="880"/>
      <c r="VFV9" s="878"/>
      <c r="VFW9" s="878"/>
      <c r="VFX9" s="878"/>
      <c r="VFY9" s="880"/>
      <c r="VFZ9" s="878"/>
      <c r="VGA9" s="878"/>
      <c r="VGB9" s="878"/>
      <c r="VGC9" s="880"/>
      <c r="VGD9" s="878"/>
      <c r="VGE9" s="878"/>
      <c r="VGF9" s="878"/>
      <c r="VGG9" s="880"/>
      <c r="VGH9" s="878"/>
      <c r="VGI9" s="878"/>
      <c r="VGJ9" s="878"/>
      <c r="VGK9" s="880"/>
      <c r="VGL9" s="878"/>
      <c r="VGM9" s="878"/>
      <c r="VGN9" s="878"/>
      <c r="VGO9" s="880"/>
      <c r="VGP9" s="878"/>
      <c r="VGQ9" s="878"/>
      <c r="VGR9" s="878"/>
      <c r="VGS9" s="880"/>
      <c r="VGT9" s="878"/>
      <c r="VGU9" s="878"/>
      <c r="VGV9" s="878"/>
      <c r="VGW9" s="880"/>
      <c r="VGX9" s="878"/>
      <c r="VGY9" s="878"/>
      <c r="VGZ9" s="878"/>
      <c r="VHA9" s="880"/>
      <c r="VHB9" s="878"/>
      <c r="VHC9" s="878"/>
      <c r="VHD9" s="878"/>
      <c r="VHE9" s="880"/>
      <c r="VHF9" s="878"/>
      <c r="VHG9" s="878"/>
      <c r="VHH9" s="878"/>
      <c r="VHI9" s="880"/>
      <c r="VHJ9" s="878"/>
      <c r="VHK9" s="878"/>
      <c r="VHL9" s="878"/>
      <c r="VHM9" s="880"/>
      <c r="VHN9" s="878"/>
      <c r="VHO9" s="878"/>
      <c r="VHP9" s="878"/>
      <c r="VHQ9" s="880"/>
      <c r="VHR9" s="878"/>
      <c r="VHS9" s="878"/>
      <c r="VHT9" s="878"/>
      <c r="VHU9" s="880"/>
      <c r="VHV9" s="878"/>
      <c r="VHW9" s="878"/>
      <c r="VHX9" s="878"/>
      <c r="VHY9" s="880"/>
      <c r="VHZ9" s="878"/>
      <c r="VIA9" s="878"/>
      <c r="VIB9" s="878"/>
      <c r="VIC9" s="880"/>
      <c r="VID9" s="878"/>
      <c r="VIE9" s="878"/>
      <c r="VIF9" s="878"/>
      <c r="VIG9" s="880"/>
      <c r="VIH9" s="878"/>
      <c r="VII9" s="878"/>
      <c r="VIJ9" s="878"/>
      <c r="VIK9" s="880"/>
      <c r="VIL9" s="878"/>
      <c r="VIM9" s="878"/>
      <c r="VIN9" s="878"/>
      <c r="VIO9" s="880"/>
      <c r="VIP9" s="878"/>
      <c r="VIQ9" s="878"/>
      <c r="VIR9" s="878"/>
      <c r="VIS9" s="880"/>
      <c r="VIT9" s="878"/>
      <c r="VIU9" s="878"/>
      <c r="VIV9" s="878"/>
      <c r="VIW9" s="880"/>
      <c r="VIX9" s="878"/>
      <c r="VIY9" s="878"/>
      <c r="VIZ9" s="878"/>
      <c r="VJA9" s="880"/>
      <c r="VJB9" s="878"/>
      <c r="VJC9" s="878"/>
      <c r="VJD9" s="878"/>
      <c r="VJE9" s="880"/>
      <c r="VJF9" s="878"/>
      <c r="VJG9" s="878"/>
      <c r="VJH9" s="878"/>
      <c r="VJI9" s="880"/>
      <c r="VJJ9" s="878"/>
      <c r="VJK9" s="878"/>
      <c r="VJL9" s="878"/>
      <c r="VJM9" s="880"/>
      <c r="VJN9" s="878"/>
      <c r="VJO9" s="878"/>
      <c r="VJP9" s="878"/>
      <c r="VJQ9" s="880"/>
      <c r="VJR9" s="878"/>
      <c r="VJS9" s="878"/>
      <c r="VJT9" s="878"/>
      <c r="VJU9" s="880"/>
      <c r="VJV9" s="878"/>
      <c r="VJW9" s="878"/>
      <c r="VJX9" s="878"/>
      <c r="VJY9" s="880"/>
      <c r="VJZ9" s="878"/>
      <c r="VKA9" s="878"/>
      <c r="VKB9" s="878"/>
      <c r="VKC9" s="880"/>
      <c r="VKD9" s="878"/>
      <c r="VKE9" s="878"/>
      <c r="VKF9" s="878"/>
      <c r="VKG9" s="880"/>
      <c r="VKH9" s="878"/>
      <c r="VKI9" s="878"/>
      <c r="VKJ9" s="878"/>
      <c r="VKK9" s="880"/>
      <c r="VKL9" s="878"/>
      <c r="VKM9" s="878"/>
      <c r="VKN9" s="878"/>
      <c r="VKO9" s="880"/>
      <c r="VKP9" s="878"/>
      <c r="VKQ9" s="878"/>
      <c r="VKR9" s="878"/>
      <c r="VKS9" s="880"/>
      <c r="VKT9" s="878"/>
      <c r="VKU9" s="878"/>
      <c r="VKV9" s="878"/>
      <c r="VKW9" s="880"/>
      <c r="VKX9" s="878"/>
      <c r="VKY9" s="878"/>
      <c r="VKZ9" s="878"/>
      <c r="VLA9" s="880"/>
      <c r="VLB9" s="878"/>
      <c r="VLC9" s="878"/>
      <c r="VLD9" s="878"/>
      <c r="VLE9" s="880"/>
      <c r="VLF9" s="878"/>
      <c r="VLG9" s="878"/>
      <c r="VLH9" s="878"/>
      <c r="VLI9" s="880"/>
      <c r="VLJ9" s="878"/>
      <c r="VLK9" s="878"/>
      <c r="VLL9" s="878"/>
      <c r="VLM9" s="880"/>
      <c r="VLN9" s="878"/>
      <c r="VLO9" s="878"/>
      <c r="VLP9" s="878"/>
      <c r="VLQ9" s="880"/>
      <c r="VLR9" s="878"/>
      <c r="VLS9" s="878"/>
      <c r="VLT9" s="878"/>
      <c r="VLU9" s="880"/>
      <c r="VLV9" s="878"/>
      <c r="VLW9" s="878"/>
      <c r="VLX9" s="878"/>
      <c r="VLY9" s="880"/>
      <c r="VLZ9" s="878"/>
      <c r="VMA9" s="878"/>
      <c r="VMB9" s="878"/>
      <c r="VMC9" s="880"/>
      <c r="VMD9" s="878"/>
      <c r="VME9" s="878"/>
      <c r="VMF9" s="878"/>
      <c r="VMG9" s="880"/>
      <c r="VMH9" s="878"/>
      <c r="VMI9" s="878"/>
      <c r="VMJ9" s="878"/>
      <c r="VMK9" s="880"/>
      <c r="VML9" s="878"/>
      <c r="VMM9" s="878"/>
      <c r="VMN9" s="878"/>
      <c r="VMO9" s="880"/>
      <c r="VMP9" s="878"/>
      <c r="VMQ9" s="878"/>
      <c r="VMR9" s="878"/>
      <c r="VMS9" s="880"/>
      <c r="VMT9" s="878"/>
      <c r="VMU9" s="878"/>
      <c r="VMV9" s="878"/>
      <c r="VMW9" s="880"/>
      <c r="VMX9" s="878"/>
      <c r="VMY9" s="878"/>
      <c r="VMZ9" s="878"/>
      <c r="VNA9" s="880"/>
      <c r="VNB9" s="878"/>
      <c r="VNC9" s="878"/>
      <c r="VND9" s="878"/>
      <c r="VNE9" s="880"/>
      <c r="VNF9" s="878"/>
      <c r="VNG9" s="878"/>
      <c r="VNH9" s="878"/>
      <c r="VNI9" s="880"/>
      <c r="VNJ9" s="878"/>
      <c r="VNK9" s="878"/>
      <c r="VNL9" s="878"/>
      <c r="VNM9" s="880"/>
      <c r="VNN9" s="878"/>
      <c r="VNO9" s="878"/>
      <c r="VNP9" s="878"/>
      <c r="VNQ9" s="880"/>
      <c r="VNR9" s="878"/>
      <c r="VNS9" s="878"/>
      <c r="VNT9" s="878"/>
      <c r="VNU9" s="880"/>
      <c r="VNV9" s="878"/>
      <c r="VNW9" s="878"/>
      <c r="VNX9" s="878"/>
      <c r="VNY9" s="880"/>
      <c r="VNZ9" s="878"/>
      <c r="VOA9" s="878"/>
      <c r="VOB9" s="878"/>
      <c r="VOC9" s="880"/>
      <c r="VOD9" s="878"/>
      <c r="VOE9" s="878"/>
      <c r="VOF9" s="878"/>
      <c r="VOG9" s="880"/>
      <c r="VOH9" s="878"/>
      <c r="VOI9" s="878"/>
      <c r="VOJ9" s="878"/>
      <c r="VOK9" s="880"/>
      <c r="VOL9" s="878"/>
      <c r="VOM9" s="878"/>
      <c r="VON9" s="878"/>
      <c r="VOO9" s="880"/>
      <c r="VOP9" s="878"/>
      <c r="VOQ9" s="878"/>
      <c r="VOR9" s="878"/>
      <c r="VOS9" s="880"/>
      <c r="VOT9" s="878"/>
      <c r="VOU9" s="878"/>
      <c r="VOV9" s="878"/>
      <c r="VOW9" s="880"/>
      <c r="VOX9" s="878"/>
      <c r="VOY9" s="878"/>
      <c r="VOZ9" s="878"/>
      <c r="VPA9" s="880"/>
      <c r="VPB9" s="878"/>
      <c r="VPC9" s="878"/>
      <c r="VPD9" s="878"/>
      <c r="VPE9" s="880"/>
      <c r="VPF9" s="878"/>
      <c r="VPG9" s="878"/>
      <c r="VPH9" s="878"/>
      <c r="VPI9" s="880"/>
      <c r="VPJ9" s="878"/>
      <c r="VPK9" s="878"/>
      <c r="VPL9" s="878"/>
      <c r="VPM9" s="880"/>
      <c r="VPN9" s="878"/>
      <c r="VPO9" s="878"/>
      <c r="VPP9" s="878"/>
      <c r="VPQ9" s="880"/>
      <c r="VPR9" s="878"/>
      <c r="VPS9" s="878"/>
      <c r="VPT9" s="878"/>
      <c r="VPU9" s="880"/>
      <c r="VPV9" s="878"/>
      <c r="VPW9" s="878"/>
      <c r="VPX9" s="878"/>
      <c r="VPY9" s="880"/>
      <c r="VPZ9" s="878"/>
      <c r="VQA9" s="878"/>
      <c r="VQB9" s="878"/>
      <c r="VQC9" s="880"/>
      <c r="VQD9" s="878"/>
      <c r="VQE9" s="878"/>
      <c r="VQF9" s="878"/>
      <c r="VQG9" s="880"/>
      <c r="VQH9" s="878"/>
      <c r="VQI9" s="878"/>
      <c r="VQJ9" s="878"/>
      <c r="VQK9" s="880"/>
      <c r="VQL9" s="878"/>
      <c r="VQM9" s="878"/>
      <c r="VQN9" s="878"/>
      <c r="VQO9" s="880"/>
      <c r="VQP9" s="878"/>
      <c r="VQQ9" s="878"/>
      <c r="VQR9" s="878"/>
      <c r="VQS9" s="880"/>
      <c r="VQT9" s="878"/>
      <c r="VQU9" s="878"/>
      <c r="VQV9" s="878"/>
      <c r="VQW9" s="880"/>
      <c r="VQX9" s="878"/>
      <c r="VQY9" s="878"/>
      <c r="VQZ9" s="878"/>
      <c r="VRA9" s="880"/>
      <c r="VRB9" s="878"/>
      <c r="VRC9" s="878"/>
      <c r="VRD9" s="878"/>
      <c r="VRE9" s="880"/>
      <c r="VRF9" s="878"/>
      <c r="VRG9" s="878"/>
      <c r="VRH9" s="878"/>
      <c r="VRI9" s="880"/>
      <c r="VRJ9" s="878"/>
      <c r="VRK9" s="878"/>
      <c r="VRL9" s="878"/>
      <c r="VRM9" s="880"/>
      <c r="VRN9" s="878"/>
      <c r="VRO9" s="878"/>
      <c r="VRP9" s="878"/>
      <c r="VRQ9" s="880"/>
      <c r="VRR9" s="878"/>
      <c r="VRS9" s="878"/>
      <c r="VRT9" s="878"/>
      <c r="VRU9" s="880"/>
      <c r="VRV9" s="878"/>
      <c r="VRW9" s="878"/>
      <c r="VRX9" s="878"/>
      <c r="VRY9" s="880"/>
      <c r="VRZ9" s="878"/>
      <c r="VSA9" s="878"/>
      <c r="VSB9" s="878"/>
      <c r="VSC9" s="880"/>
      <c r="VSD9" s="878"/>
      <c r="VSE9" s="878"/>
      <c r="VSF9" s="878"/>
      <c r="VSG9" s="880"/>
      <c r="VSH9" s="878"/>
      <c r="VSI9" s="878"/>
      <c r="VSJ9" s="878"/>
      <c r="VSK9" s="880"/>
      <c r="VSL9" s="878"/>
      <c r="VSM9" s="878"/>
      <c r="VSN9" s="878"/>
      <c r="VSO9" s="880"/>
      <c r="VSP9" s="878"/>
      <c r="VSQ9" s="878"/>
      <c r="VSR9" s="878"/>
      <c r="VSS9" s="880"/>
      <c r="VST9" s="878"/>
      <c r="VSU9" s="878"/>
      <c r="VSV9" s="878"/>
      <c r="VSW9" s="880"/>
      <c r="VSX9" s="878"/>
      <c r="VSY9" s="878"/>
      <c r="VSZ9" s="878"/>
      <c r="VTA9" s="880"/>
      <c r="VTB9" s="878"/>
      <c r="VTC9" s="878"/>
      <c r="VTD9" s="878"/>
      <c r="VTE9" s="880"/>
      <c r="VTF9" s="878"/>
      <c r="VTG9" s="878"/>
      <c r="VTH9" s="878"/>
      <c r="VTI9" s="880"/>
      <c r="VTJ9" s="878"/>
      <c r="VTK9" s="878"/>
      <c r="VTL9" s="878"/>
      <c r="VTM9" s="880"/>
      <c r="VTN9" s="878"/>
      <c r="VTO9" s="878"/>
      <c r="VTP9" s="878"/>
      <c r="VTQ9" s="880"/>
      <c r="VTR9" s="878"/>
      <c r="VTS9" s="878"/>
      <c r="VTT9" s="878"/>
      <c r="VTU9" s="880"/>
      <c r="VTV9" s="878"/>
      <c r="VTW9" s="878"/>
      <c r="VTX9" s="878"/>
      <c r="VTY9" s="880"/>
      <c r="VTZ9" s="878"/>
      <c r="VUA9" s="878"/>
      <c r="VUB9" s="878"/>
      <c r="VUC9" s="880"/>
      <c r="VUD9" s="878"/>
      <c r="VUE9" s="878"/>
      <c r="VUF9" s="878"/>
      <c r="VUG9" s="880"/>
      <c r="VUH9" s="878"/>
      <c r="VUI9" s="878"/>
      <c r="VUJ9" s="878"/>
      <c r="VUK9" s="880"/>
      <c r="VUL9" s="878"/>
      <c r="VUM9" s="878"/>
      <c r="VUN9" s="878"/>
      <c r="VUO9" s="880"/>
      <c r="VUP9" s="878"/>
      <c r="VUQ9" s="878"/>
      <c r="VUR9" s="878"/>
      <c r="VUS9" s="880"/>
      <c r="VUT9" s="878"/>
      <c r="VUU9" s="878"/>
      <c r="VUV9" s="878"/>
      <c r="VUW9" s="880"/>
      <c r="VUX9" s="878"/>
      <c r="VUY9" s="878"/>
      <c r="VUZ9" s="878"/>
      <c r="VVA9" s="880"/>
      <c r="VVB9" s="878"/>
      <c r="VVC9" s="878"/>
      <c r="VVD9" s="878"/>
      <c r="VVE9" s="880"/>
      <c r="VVF9" s="878"/>
      <c r="VVG9" s="878"/>
      <c r="VVH9" s="878"/>
      <c r="VVI9" s="880"/>
      <c r="VVJ9" s="878"/>
      <c r="VVK9" s="878"/>
      <c r="VVL9" s="878"/>
      <c r="VVM9" s="880"/>
      <c r="VVN9" s="878"/>
      <c r="VVO9" s="878"/>
      <c r="VVP9" s="878"/>
      <c r="VVQ9" s="880"/>
      <c r="VVR9" s="878"/>
      <c r="VVS9" s="878"/>
      <c r="VVT9" s="878"/>
      <c r="VVU9" s="880"/>
      <c r="VVV9" s="878"/>
      <c r="VVW9" s="878"/>
      <c r="VVX9" s="878"/>
      <c r="VVY9" s="880"/>
      <c r="VVZ9" s="878"/>
      <c r="VWA9" s="878"/>
      <c r="VWB9" s="878"/>
      <c r="VWC9" s="880"/>
      <c r="VWD9" s="878"/>
      <c r="VWE9" s="878"/>
      <c r="VWF9" s="878"/>
      <c r="VWG9" s="880"/>
      <c r="VWH9" s="878"/>
      <c r="VWI9" s="878"/>
      <c r="VWJ9" s="878"/>
      <c r="VWK9" s="880"/>
      <c r="VWL9" s="878"/>
      <c r="VWM9" s="878"/>
      <c r="VWN9" s="878"/>
      <c r="VWO9" s="880"/>
      <c r="VWP9" s="878"/>
      <c r="VWQ9" s="878"/>
      <c r="VWR9" s="878"/>
      <c r="VWS9" s="880"/>
      <c r="VWT9" s="878"/>
      <c r="VWU9" s="878"/>
      <c r="VWV9" s="878"/>
      <c r="VWW9" s="880"/>
      <c r="VWX9" s="878"/>
      <c r="VWY9" s="878"/>
      <c r="VWZ9" s="878"/>
      <c r="VXA9" s="880"/>
      <c r="VXB9" s="878"/>
      <c r="VXC9" s="878"/>
      <c r="VXD9" s="878"/>
      <c r="VXE9" s="880"/>
      <c r="VXF9" s="878"/>
      <c r="VXG9" s="878"/>
      <c r="VXH9" s="878"/>
      <c r="VXI9" s="880"/>
      <c r="VXJ9" s="878"/>
      <c r="VXK9" s="878"/>
      <c r="VXL9" s="878"/>
      <c r="VXM9" s="880"/>
      <c r="VXN9" s="878"/>
      <c r="VXO9" s="878"/>
      <c r="VXP9" s="878"/>
      <c r="VXQ9" s="880"/>
      <c r="VXR9" s="878"/>
      <c r="VXS9" s="878"/>
      <c r="VXT9" s="878"/>
      <c r="VXU9" s="880"/>
      <c r="VXV9" s="878"/>
      <c r="VXW9" s="878"/>
      <c r="VXX9" s="878"/>
      <c r="VXY9" s="880"/>
      <c r="VXZ9" s="878"/>
      <c r="VYA9" s="878"/>
      <c r="VYB9" s="878"/>
      <c r="VYC9" s="880"/>
      <c r="VYD9" s="878"/>
      <c r="VYE9" s="878"/>
      <c r="VYF9" s="878"/>
      <c r="VYG9" s="880"/>
      <c r="VYH9" s="878"/>
      <c r="VYI9" s="878"/>
      <c r="VYJ9" s="878"/>
      <c r="VYK9" s="880"/>
      <c r="VYL9" s="878"/>
      <c r="VYM9" s="878"/>
      <c r="VYN9" s="878"/>
      <c r="VYO9" s="880"/>
      <c r="VYP9" s="878"/>
      <c r="VYQ9" s="878"/>
      <c r="VYR9" s="878"/>
      <c r="VYS9" s="880"/>
      <c r="VYT9" s="878"/>
      <c r="VYU9" s="878"/>
      <c r="VYV9" s="878"/>
      <c r="VYW9" s="880"/>
      <c r="VYX9" s="878"/>
      <c r="VYY9" s="878"/>
      <c r="VYZ9" s="878"/>
      <c r="VZA9" s="880"/>
      <c r="VZB9" s="878"/>
      <c r="VZC9" s="878"/>
      <c r="VZD9" s="878"/>
      <c r="VZE9" s="880"/>
      <c r="VZF9" s="878"/>
      <c r="VZG9" s="878"/>
      <c r="VZH9" s="878"/>
      <c r="VZI9" s="880"/>
      <c r="VZJ9" s="878"/>
      <c r="VZK9" s="878"/>
      <c r="VZL9" s="878"/>
      <c r="VZM9" s="880"/>
      <c r="VZN9" s="878"/>
      <c r="VZO9" s="878"/>
      <c r="VZP9" s="878"/>
      <c r="VZQ9" s="880"/>
      <c r="VZR9" s="878"/>
      <c r="VZS9" s="878"/>
      <c r="VZT9" s="878"/>
      <c r="VZU9" s="880"/>
      <c r="VZV9" s="878"/>
      <c r="VZW9" s="878"/>
      <c r="VZX9" s="878"/>
      <c r="VZY9" s="880"/>
      <c r="VZZ9" s="878"/>
      <c r="WAA9" s="878"/>
      <c r="WAB9" s="878"/>
      <c r="WAC9" s="880"/>
      <c r="WAD9" s="878"/>
      <c r="WAE9" s="878"/>
      <c r="WAF9" s="878"/>
      <c r="WAG9" s="880"/>
      <c r="WAH9" s="878"/>
      <c r="WAI9" s="878"/>
      <c r="WAJ9" s="878"/>
      <c r="WAK9" s="880"/>
      <c r="WAL9" s="878"/>
      <c r="WAM9" s="878"/>
      <c r="WAN9" s="878"/>
      <c r="WAO9" s="880"/>
      <c r="WAP9" s="878"/>
      <c r="WAQ9" s="878"/>
      <c r="WAR9" s="878"/>
      <c r="WAS9" s="880"/>
      <c r="WAT9" s="878"/>
      <c r="WAU9" s="878"/>
      <c r="WAV9" s="878"/>
      <c r="WAW9" s="880"/>
      <c r="WAX9" s="878"/>
      <c r="WAY9" s="878"/>
      <c r="WAZ9" s="878"/>
      <c r="WBA9" s="880"/>
      <c r="WBB9" s="878"/>
      <c r="WBC9" s="878"/>
      <c r="WBD9" s="878"/>
      <c r="WBE9" s="880"/>
      <c r="WBF9" s="878"/>
      <c r="WBG9" s="878"/>
      <c r="WBH9" s="878"/>
      <c r="WBI9" s="880"/>
      <c r="WBJ9" s="878"/>
      <c r="WBK9" s="878"/>
      <c r="WBL9" s="878"/>
      <c r="WBM9" s="880"/>
      <c r="WBN9" s="878"/>
      <c r="WBO9" s="878"/>
      <c r="WBP9" s="878"/>
      <c r="WBQ9" s="880"/>
      <c r="WBR9" s="878"/>
      <c r="WBS9" s="878"/>
      <c r="WBT9" s="878"/>
      <c r="WBU9" s="880"/>
      <c r="WBV9" s="878"/>
      <c r="WBW9" s="878"/>
      <c r="WBX9" s="878"/>
      <c r="WBY9" s="880"/>
      <c r="WBZ9" s="878"/>
      <c r="WCA9" s="878"/>
      <c r="WCB9" s="878"/>
      <c r="WCC9" s="880"/>
      <c r="WCD9" s="878"/>
      <c r="WCE9" s="878"/>
      <c r="WCF9" s="878"/>
      <c r="WCG9" s="880"/>
      <c r="WCH9" s="878"/>
      <c r="WCI9" s="878"/>
      <c r="WCJ9" s="878"/>
      <c r="WCK9" s="880"/>
      <c r="WCL9" s="878"/>
      <c r="WCM9" s="878"/>
      <c r="WCN9" s="878"/>
      <c r="WCO9" s="880"/>
      <c r="WCP9" s="878"/>
      <c r="WCQ9" s="878"/>
      <c r="WCR9" s="878"/>
      <c r="WCS9" s="880"/>
      <c r="WCT9" s="878"/>
      <c r="WCU9" s="878"/>
      <c r="WCV9" s="878"/>
      <c r="WCW9" s="880"/>
      <c r="WCX9" s="878"/>
      <c r="WCY9" s="878"/>
      <c r="WCZ9" s="878"/>
      <c r="WDA9" s="880"/>
      <c r="WDB9" s="878"/>
      <c r="WDC9" s="878"/>
      <c r="WDD9" s="878"/>
      <c r="WDE9" s="880"/>
      <c r="WDF9" s="878"/>
      <c r="WDG9" s="878"/>
      <c r="WDH9" s="878"/>
      <c r="WDI9" s="880"/>
      <c r="WDJ9" s="878"/>
      <c r="WDK9" s="878"/>
      <c r="WDL9" s="878"/>
      <c r="WDM9" s="880"/>
      <c r="WDN9" s="878"/>
      <c r="WDO9" s="878"/>
      <c r="WDP9" s="878"/>
      <c r="WDQ9" s="880"/>
      <c r="WDR9" s="878"/>
      <c r="WDS9" s="878"/>
      <c r="WDT9" s="878"/>
      <c r="WDU9" s="880"/>
      <c r="WDV9" s="878"/>
      <c r="WDW9" s="878"/>
      <c r="WDX9" s="878"/>
      <c r="WDY9" s="880"/>
      <c r="WDZ9" s="878"/>
      <c r="WEA9" s="878"/>
      <c r="WEB9" s="878"/>
      <c r="WEC9" s="880"/>
      <c r="WED9" s="878"/>
      <c r="WEE9" s="878"/>
      <c r="WEF9" s="878"/>
      <c r="WEG9" s="880"/>
      <c r="WEH9" s="878"/>
      <c r="WEI9" s="878"/>
      <c r="WEJ9" s="878"/>
      <c r="WEK9" s="880"/>
      <c r="WEL9" s="878"/>
      <c r="WEM9" s="878"/>
      <c r="WEN9" s="878"/>
      <c r="WEO9" s="880"/>
      <c r="WEP9" s="878"/>
      <c r="WEQ9" s="878"/>
      <c r="WER9" s="878"/>
      <c r="WES9" s="880"/>
      <c r="WET9" s="878"/>
      <c r="WEU9" s="878"/>
      <c r="WEV9" s="878"/>
      <c r="WEW9" s="880"/>
      <c r="WEX9" s="878"/>
      <c r="WEY9" s="878"/>
      <c r="WEZ9" s="878"/>
      <c r="WFA9" s="880"/>
      <c r="WFB9" s="878"/>
      <c r="WFC9" s="878"/>
      <c r="WFD9" s="878"/>
      <c r="WFE9" s="880"/>
      <c r="WFF9" s="878"/>
      <c r="WFG9" s="878"/>
      <c r="WFH9" s="878"/>
      <c r="WFI9" s="880"/>
      <c r="WFJ9" s="878"/>
      <c r="WFK9" s="878"/>
      <c r="WFL9" s="878"/>
      <c r="WFM9" s="880"/>
      <c r="WFN9" s="878"/>
      <c r="WFO9" s="878"/>
      <c r="WFP9" s="878"/>
      <c r="WFQ9" s="880"/>
      <c r="WFR9" s="878"/>
      <c r="WFS9" s="878"/>
      <c r="WFT9" s="878"/>
      <c r="WFU9" s="880"/>
      <c r="WFV9" s="878"/>
      <c r="WFW9" s="878"/>
      <c r="WFX9" s="878"/>
      <c r="WFY9" s="880"/>
      <c r="WFZ9" s="878"/>
      <c r="WGA9" s="878"/>
      <c r="WGB9" s="878"/>
      <c r="WGC9" s="880"/>
      <c r="WGD9" s="878"/>
      <c r="WGE9" s="878"/>
      <c r="WGF9" s="878"/>
      <c r="WGG9" s="880"/>
      <c r="WGH9" s="878"/>
      <c r="WGI9" s="878"/>
      <c r="WGJ9" s="878"/>
      <c r="WGK9" s="880"/>
      <c r="WGL9" s="878"/>
      <c r="WGM9" s="878"/>
      <c r="WGN9" s="878"/>
      <c r="WGO9" s="880"/>
      <c r="WGP9" s="878"/>
      <c r="WGQ9" s="878"/>
      <c r="WGR9" s="878"/>
      <c r="WGS9" s="880"/>
      <c r="WGT9" s="878"/>
      <c r="WGU9" s="878"/>
      <c r="WGV9" s="878"/>
      <c r="WGW9" s="880"/>
      <c r="WGX9" s="878"/>
      <c r="WGY9" s="878"/>
      <c r="WGZ9" s="878"/>
      <c r="WHA9" s="880"/>
      <c r="WHB9" s="878"/>
      <c r="WHC9" s="878"/>
      <c r="WHD9" s="878"/>
      <c r="WHE9" s="880"/>
      <c r="WHF9" s="878"/>
      <c r="WHG9" s="878"/>
      <c r="WHH9" s="878"/>
      <c r="WHI9" s="880"/>
      <c r="WHJ9" s="878"/>
      <c r="WHK9" s="878"/>
      <c r="WHL9" s="878"/>
      <c r="WHM9" s="880"/>
      <c r="WHN9" s="878"/>
      <c r="WHO9" s="878"/>
      <c r="WHP9" s="878"/>
      <c r="WHQ9" s="880"/>
      <c r="WHR9" s="878"/>
      <c r="WHS9" s="878"/>
      <c r="WHT9" s="878"/>
      <c r="WHU9" s="880"/>
      <c r="WHV9" s="878"/>
      <c r="WHW9" s="878"/>
      <c r="WHX9" s="878"/>
      <c r="WHY9" s="880"/>
      <c r="WHZ9" s="878"/>
      <c r="WIA9" s="878"/>
      <c r="WIB9" s="878"/>
      <c r="WIC9" s="880"/>
      <c r="WID9" s="878"/>
      <c r="WIE9" s="878"/>
      <c r="WIF9" s="878"/>
      <c r="WIG9" s="880"/>
      <c r="WIH9" s="878"/>
      <c r="WII9" s="878"/>
      <c r="WIJ9" s="878"/>
      <c r="WIK9" s="880"/>
      <c r="WIL9" s="878"/>
      <c r="WIM9" s="878"/>
      <c r="WIN9" s="878"/>
      <c r="WIO9" s="880"/>
      <c r="WIP9" s="878"/>
      <c r="WIQ9" s="878"/>
      <c r="WIR9" s="878"/>
      <c r="WIS9" s="880"/>
      <c r="WIT9" s="878"/>
      <c r="WIU9" s="878"/>
      <c r="WIV9" s="878"/>
      <c r="WIW9" s="880"/>
      <c r="WIX9" s="878"/>
      <c r="WIY9" s="878"/>
      <c r="WIZ9" s="878"/>
      <c r="WJA9" s="880"/>
      <c r="WJB9" s="878"/>
      <c r="WJC9" s="878"/>
      <c r="WJD9" s="878"/>
      <c r="WJE9" s="880"/>
      <c r="WJF9" s="878"/>
      <c r="WJG9" s="878"/>
      <c r="WJH9" s="878"/>
      <c r="WJI9" s="880"/>
      <c r="WJJ9" s="878"/>
      <c r="WJK9" s="878"/>
      <c r="WJL9" s="878"/>
      <c r="WJM9" s="880"/>
      <c r="WJN9" s="878"/>
      <c r="WJO9" s="878"/>
      <c r="WJP9" s="878"/>
      <c r="WJQ9" s="880"/>
      <c r="WJR9" s="878"/>
      <c r="WJS9" s="878"/>
      <c r="WJT9" s="878"/>
      <c r="WJU9" s="880"/>
      <c r="WJV9" s="878"/>
      <c r="WJW9" s="878"/>
      <c r="WJX9" s="878"/>
      <c r="WJY9" s="880"/>
      <c r="WJZ9" s="878"/>
      <c r="WKA9" s="878"/>
      <c r="WKB9" s="878"/>
      <c r="WKC9" s="880"/>
      <c r="WKD9" s="878"/>
      <c r="WKE9" s="878"/>
      <c r="WKF9" s="878"/>
      <c r="WKG9" s="880"/>
      <c r="WKH9" s="878"/>
      <c r="WKI9" s="878"/>
      <c r="WKJ9" s="878"/>
      <c r="WKK9" s="880"/>
      <c r="WKL9" s="878"/>
      <c r="WKM9" s="878"/>
      <c r="WKN9" s="878"/>
      <c r="WKO9" s="880"/>
      <c r="WKP9" s="878"/>
      <c r="WKQ9" s="878"/>
      <c r="WKR9" s="878"/>
      <c r="WKS9" s="880"/>
      <c r="WKT9" s="878"/>
      <c r="WKU9" s="878"/>
      <c r="WKV9" s="878"/>
      <c r="WKW9" s="880"/>
      <c r="WKX9" s="878"/>
      <c r="WKY9" s="878"/>
      <c r="WKZ9" s="878"/>
      <c r="WLA9" s="880"/>
      <c r="WLB9" s="878"/>
      <c r="WLC9" s="878"/>
      <c r="WLD9" s="878"/>
      <c r="WLE9" s="880"/>
      <c r="WLF9" s="878"/>
      <c r="WLG9" s="878"/>
      <c r="WLH9" s="878"/>
      <c r="WLI9" s="880"/>
      <c r="WLJ9" s="878"/>
      <c r="WLK9" s="878"/>
      <c r="WLL9" s="878"/>
      <c r="WLM9" s="880"/>
      <c r="WLN9" s="878"/>
      <c r="WLO9" s="878"/>
      <c r="WLP9" s="878"/>
      <c r="WLQ9" s="880"/>
      <c r="WLR9" s="878"/>
      <c r="WLS9" s="878"/>
      <c r="WLT9" s="878"/>
      <c r="WLU9" s="880"/>
      <c r="WLV9" s="878"/>
      <c r="WLW9" s="878"/>
      <c r="WLX9" s="878"/>
      <c r="WLY9" s="880"/>
      <c r="WLZ9" s="878"/>
      <c r="WMA9" s="878"/>
      <c r="WMB9" s="878"/>
      <c r="WMC9" s="880"/>
      <c r="WMD9" s="878"/>
      <c r="WME9" s="878"/>
      <c r="WMF9" s="878"/>
      <c r="WMG9" s="880"/>
      <c r="WMH9" s="878"/>
      <c r="WMI9" s="878"/>
      <c r="WMJ9" s="878"/>
      <c r="WMK9" s="880"/>
      <c r="WML9" s="878"/>
      <c r="WMM9" s="878"/>
      <c r="WMN9" s="878"/>
      <c r="WMO9" s="880"/>
      <c r="WMP9" s="878"/>
      <c r="WMQ9" s="878"/>
      <c r="WMR9" s="878"/>
      <c r="WMS9" s="880"/>
      <c r="WMT9" s="878"/>
      <c r="WMU9" s="878"/>
      <c r="WMV9" s="878"/>
      <c r="WMW9" s="880"/>
      <c r="WMX9" s="878"/>
      <c r="WMY9" s="878"/>
      <c r="WMZ9" s="878"/>
      <c r="WNA9" s="880"/>
      <c r="WNB9" s="878"/>
      <c r="WNC9" s="878"/>
      <c r="WND9" s="878"/>
      <c r="WNE9" s="880"/>
      <c r="WNF9" s="878"/>
      <c r="WNG9" s="878"/>
      <c r="WNH9" s="878"/>
      <c r="WNI9" s="880"/>
      <c r="WNJ9" s="878"/>
      <c r="WNK9" s="878"/>
      <c r="WNL9" s="878"/>
      <c r="WNM9" s="880"/>
      <c r="WNN9" s="878"/>
      <c r="WNO9" s="878"/>
      <c r="WNP9" s="878"/>
      <c r="WNQ9" s="880"/>
      <c r="WNR9" s="878"/>
      <c r="WNS9" s="878"/>
      <c r="WNT9" s="878"/>
      <c r="WNU9" s="880"/>
      <c r="WNV9" s="878"/>
      <c r="WNW9" s="878"/>
      <c r="WNX9" s="878"/>
      <c r="WNY9" s="880"/>
      <c r="WNZ9" s="878"/>
      <c r="WOA9" s="878"/>
      <c r="WOB9" s="878"/>
      <c r="WOC9" s="880"/>
      <c r="WOD9" s="878"/>
      <c r="WOE9" s="878"/>
      <c r="WOF9" s="878"/>
      <c r="WOG9" s="880"/>
      <c r="WOH9" s="878"/>
      <c r="WOI9" s="878"/>
      <c r="WOJ9" s="878"/>
      <c r="WOK9" s="880"/>
      <c r="WOL9" s="878"/>
      <c r="WOM9" s="878"/>
      <c r="WON9" s="878"/>
      <c r="WOO9" s="880"/>
      <c r="WOP9" s="878"/>
      <c r="WOQ9" s="878"/>
      <c r="WOR9" s="878"/>
      <c r="WOS9" s="880"/>
      <c r="WOT9" s="878"/>
      <c r="WOU9" s="878"/>
      <c r="WOV9" s="878"/>
      <c r="WOW9" s="880"/>
      <c r="WOX9" s="878"/>
      <c r="WOY9" s="878"/>
      <c r="WOZ9" s="878"/>
      <c r="WPA9" s="880"/>
      <c r="WPB9" s="878"/>
      <c r="WPC9" s="878"/>
      <c r="WPD9" s="878"/>
      <c r="WPE9" s="880"/>
      <c r="WPF9" s="878"/>
      <c r="WPG9" s="878"/>
      <c r="WPH9" s="878"/>
      <c r="WPI9" s="880"/>
      <c r="WPJ9" s="878"/>
      <c r="WPK9" s="878"/>
      <c r="WPL9" s="878"/>
      <c r="WPM9" s="880"/>
      <c r="WPN9" s="878"/>
      <c r="WPO9" s="878"/>
      <c r="WPP9" s="878"/>
      <c r="WPQ9" s="880"/>
      <c r="WPR9" s="878"/>
      <c r="WPS9" s="878"/>
      <c r="WPT9" s="878"/>
      <c r="WPU9" s="880"/>
      <c r="WPV9" s="878"/>
      <c r="WPW9" s="878"/>
      <c r="WPX9" s="878"/>
      <c r="WPY9" s="880"/>
      <c r="WPZ9" s="878"/>
      <c r="WQA9" s="878"/>
      <c r="WQB9" s="878"/>
      <c r="WQC9" s="880"/>
      <c r="WQD9" s="878"/>
      <c r="WQE9" s="878"/>
      <c r="WQF9" s="878"/>
      <c r="WQG9" s="880"/>
      <c r="WQH9" s="878"/>
      <c r="WQI9" s="878"/>
      <c r="WQJ9" s="878"/>
      <c r="WQK9" s="880"/>
      <c r="WQL9" s="878"/>
      <c r="WQM9" s="878"/>
      <c r="WQN9" s="878"/>
      <c r="WQO9" s="880"/>
      <c r="WQP9" s="878"/>
      <c r="WQQ9" s="878"/>
      <c r="WQR9" s="878"/>
      <c r="WQS9" s="880"/>
      <c r="WQT9" s="878"/>
      <c r="WQU9" s="878"/>
      <c r="WQV9" s="878"/>
      <c r="WQW9" s="880"/>
      <c r="WQX9" s="878"/>
      <c r="WQY9" s="878"/>
      <c r="WQZ9" s="878"/>
      <c r="WRA9" s="880"/>
      <c r="WRB9" s="878"/>
      <c r="WRC9" s="878"/>
      <c r="WRD9" s="878"/>
      <c r="WRE9" s="880"/>
      <c r="WRF9" s="878"/>
      <c r="WRG9" s="878"/>
      <c r="WRH9" s="878"/>
      <c r="WRI9" s="880"/>
      <c r="WRJ9" s="878"/>
      <c r="WRK9" s="878"/>
      <c r="WRL9" s="878"/>
      <c r="WRM9" s="880"/>
      <c r="WRN9" s="878"/>
      <c r="WRO9" s="878"/>
      <c r="WRP9" s="878"/>
      <c r="WRQ9" s="880"/>
      <c r="WRR9" s="878"/>
      <c r="WRS9" s="878"/>
      <c r="WRT9" s="878"/>
      <c r="WRU9" s="880"/>
      <c r="WRV9" s="878"/>
      <c r="WRW9" s="878"/>
      <c r="WRX9" s="878"/>
      <c r="WRY9" s="880"/>
      <c r="WRZ9" s="878"/>
      <c r="WSA9" s="878"/>
      <c r="WSB9" s="878"/>
      <c r="WSC9" s="880"/>
      <c r="WSD9" s="878"/>
      <c r="WSE9" s="878"/>
      <c r="WSF9" s="878"/>
      <c r="WSG9" s="880"/>
      <c r="WSH9" s="878"/>
      <c r="WSI9" s="878"/>
      <c r="WSJ9" s="878"/>
      <c r="WSK9" s="880"/>
      <c r="WSL9" s="878"/>
      <c r="WSM9" s="878"/>
      <c r="WSN9" s="878"/>
      <c r="WSO9" s="880"/>
      <c r="WSP9" s="878"/>
      <c r="WSQ9" s="878"/>
      <c r="WSR9" s="878"/>
      <c r="WSS9" s="880"/>
      <c r="WST9" s="878"/>
      <c r="WSU9" s="878"/>
      <c r="WSV9" s="878"/>
      <c r="WSW9" s="880"/>
      <c r="WSX9" s="878"/>
      <c r="WSY9" s="878"/>
      <c r="WSZ9" s="878"/>
      <c r="WTA9" s="880"/>
      <c r="WTB9" s="878"/>
      <c r="WTC9" s="878"/>
      <c r="WTD9" s="878"/>
      <c r="WTE9" s="880"/>
      <c r="WTF9" s="878"/>
      <c r="WTG9" s="878"/>
      <c r="WTH9" s="878"/>
      <c r="WTI9" s="880"/>
      <c r="WTJ9" s="878"/>
      <c r="WTK9" s="878"/>
      <c r="WTL9" s="878"/>
      <c r="WTM9" s="880"/>
      <c r="WTN9" s="878"/>
      <c r="WTO9" s="878"/>
      <c r="WTP9" s="878"/>
      <c r="WTQ9" s="880"/>
      <c r="WTR9" s="878"/>
      <c r="WTS9" s="878"/>
      <c r="WTT9" s="878"/>
      <c r="WTU9" s="880"/>
      <c r="WTV9" s="878"/>
      <c r="WTW9" s="878"/>
      <c r="WTX9" s="878"/>
      <c r="WTY9" s="880"/>
      <c r="WTZ9" s="878"/>
      <c r="WUA9" s="878"/>
      <c r="WUB9" s="878"/>
      <c r="WUC9" s="880"/>
      <c r="WUD9" s="878"/>
      <c r="WUE9" s="878"/>
      <c r="WUF9" s="878"/>
      <c r="WUG9" s="880"/>
      <c r="WUH9" s="878"/>
      <c r="WUI9" s="878"/>
      <c r="WUJ9" s="878"/>
      <c r="WUK9" s="880"/>
      <c r="WUL9" s="878"/>
      <c r="WUM9" s="878"/>
      <c r="WUN9" s="878"/>
      <c r="WUO9" s="880"/>
      <c r="WUP9" s="878"/>
      <c r="WUQ9" s="878"/>
      <c r="WUR9" s="878"/>
      <c r="WUS9" s="880"/>
      <c r="WUT9" s="878"/>
      <c r="WUU9" s="878"/>
      <c r="WUV9" s="878"/>
      <c r="WUW9" s="880"/>
      <c r="WUX9" s="878"/>
      <c r="WUY9" s="878"/>
      <c r="WUZ9" s="878"/>
      <c r="WVA9" s="880"/>
      <c r="WVB9" s="878"/>
      <c r="WVC9" s="878"/>
      <c r="WVD9" s="878"/>
      <c r="WVE9" s="880"/>
      <c r="WVF9" s="878"/>
      <c r="WVG9" s="878"/>
      <c r="WVH9" s="878"/>
      <c r="WVI9" s="880"/>
      <c r="WVJ9" s="878"/>
      <c r="WVK9" s="878"/>
      <c r="WVL9" s="878"/>
      <c r="WVM9" s="880"/>
      <c r="WVN9" s="878"/>
      <c r="WVO9" s="878"/>
      <c r="WVP9" s="878"/>
      <c r="WVQ9" s="880"/>
      <c r="WVR9" s="878"/>
      <c r="WVS9" s="878"/>
      <c r="WVT9" s="878"/>
      <c r="WVU9" s="880"/>
      <c r="WVV9" s="878"/>
      <c r="WVW9" s="878"/>
      <c r="WVX9" s="878"/>
      <c r="WVY9" s="880"/>
      <c r="WVZ9" s="878"/>
      <c r="WWA9" s="878"/>
      <c r="WWB9" s="878"/>
      <c r="WWC9" s="880"/>
      <c r="WWD9" s="878"/>
      <c r="WWE9" s="878"/>
      <c r="WWF9" s="878"/>
      <c r="WWG9" s="880"/>
      <c r="WWH9" s="878"/>
      <c r="WWI9" s="878"/>
      <c r="WWJ9" s="878"/>
      <c r="WWK9" s="880"/>
      <c r="WWL9" s="878"/>
      <c r="WWM9" s="878"/>
      <c r="WWN9" s="878"/>
      <c r="WWO9" s="880"/>
      <c r="WWP9" s="878"/>
      <c r="WWQ9" s="878"/>
      <c r="WWR9" s="878"/>
      <c r="WWS9" s="880"/>
      <c r="WWT9" s="878"/>
      <c r="WWU9" s="878"/>
      <c r="WWV9" s="878"/>
      <c r="WWW9" s="880"/>
      <c r="WWX9" s="878"/>
      <c r="WWY9" s="878"/>
      <c r="WWZ9" s="878"/>
      <c r="WXA9" s="880"/>
      <c r="WXB9" s="878"/>
      <c r="WXC9" s="878"/>
      <c r="WXD9" s="878"/>
      <c r="WXE9" s="880"/>
      <c r="WXF9" s="878"/>
      <c r="WXG9" s="878"/>
      <c r="WXH9" s="878"/>
      <c r="WXI9" s="880"/>
      <c r="WXJ9" s="878"/>
      <c r="WXK9" s="878"/>
      <c r="WXL9" s="878"/>
      <c r="WXM9" s="880"/>
      <c r="WXN9" s="878"/>
      <c r="WXO9" s="878"/>
      <c r="WXP9" s="878"/>
      <c r="WXQ9" s="880"/>
      <c r="WXR9" s="878"/>
      <c r="WXS9" s="878"/>
      <c r="WXT9" s="878"/>
      <c r="WXU9" s="880"/>
      <c r="WXV9" s="878"/>
      <c r="WXW9" s="878"/>
      <c r="WXX9" s="878"/>
      <c r="WXY9" s="880"/>
      <c r="WXZ9" s="878"/>
      <c r="WYA9" s="878"/>
      <c r="WYB9" s="878"/>
      <c r="WYC9" s="880"/>
      <c r="WYD9" s="878"/>
      <c r="WYE9" s="878"/>
      <c r="WYF9" s="878"/>
      <c r="WYG9" s="880"/>
      <c r="WYH9" s="878"/>
      <c r="WYI9" s="878"/>
      <c r="WYJ9" s="878"/>
      <c r="WYK9" s="880"/>
      <c r="WYL9" s="878"/>
      <c r="WYM9" s="878"/>
      <c r="WYN9" s="878"/>
      <c r="WYO9" s="880"/>
      <c r="WYP9" s="878"/>
      <c r="WYQ9" s="878"/>
      <c r="WYR9" s="878"/>
      <c r="WYS9" s="880"/>
      <c r="WYT9" s="878"/>
      <c r="WYU9" s="878"/>
      <c r="WYV9" s="878"/>
      <c r="WYW9" s="880"/>
      <c r="WYX9" s="878"/>
      <c r="WYY9" s="878"/>
      <c r="WYZ9" s="878"/>
      <c r="WZA9" s="880"/>
      <c r="WZB9" s="878"/>
      <c r="WZC9" s="878"/>
      <c r="WZD9" s="878"/>
      <c r="WZE9" s="880"/>
      <c r="WZF9" s="878"/>
      <c r="WZG9" s="878"/>
      <c r="WZH9" s="878"/>
      <c r="WZI9" s="880"/>
      <c r="WZJ9" s="878"/>
      <c r="WZK9" s="878"/>
      <c r="WZL9" s="878"/>
      <c r="WZM9" s="880"/>
      <c r="WZN9" s="878"/>
      <c r="WZO9" s="878"/>
      <c r="WZP9" s="878"/>
      <c r="WZQ9" s="880"/>
      <c r="WZR9" s="878"/>
      <c r="WZS9" s="878"/>
      <c r="WZT9" s="878"/>
      <c r="WZU9" s="880"/>
      <c r="WZV9" s="878"/>
      <c r="WZW9" s="878"/>
      <c r="WZX9" s="878"/>
      <c r="WZY9" s="880"/>
      <c r="WZZ9" s="878"/>
      <c r="XAA9" s="878"/>
      <c r="XAB9" s="878"/>
      <c r="XAC9" s="880"/>
      <c r="XAD9" s="878"/>
      <c r="XAE9" s="878"/>
      <c r="XAF9" s="878"/>
      <c r="XAG9" s="880"/>
      <c r="XAH9" s="878"/>
      <c r="XAI9" s="878"/>
      <c r="XAJ9" s="878"/>
      <c r="XAK9" s="880"/>
      <c r="XAL9" s="878"/>
      <c r="XAM9" s="878"/>
      <c r="XAN9" s="878"/>
      <c r="XAO9" s="880"/>
      <c r="XAP9" s="878"/>
      <c r="XAQ9" s="878"/>
      <c r="XAR9" s="878"/>
      <c r="XAS9" s="880"/>
      <c r="XAT9" s="878"/>
      <c r="XAU9" s="878"/>
      <c r="XAV9" s="878"/>
      <c r="XAW9" s="880"/>
      <c r="XAX9" s="878"/>
      <c r="XAY9" s="878"/>
      <c r="XAZ9" s="878"/>
      <c r="XBA9" s="880"/>
      <c r="XBB9" s="878"/>
      <c r="XBC9" s="878"/>
      <c r="XBD9" s="878"/>
      <c r="XBE9" s="880"/>
      <c r="XBF9" s="878"/>
      <c r="XBG9" s="878"/>
      <c r="XBH9" s="878"/>
      <c r="XBI9" s="880"/>
      <c r="XBJ9" s="878"/>
      <c r="XBK9" s="878"/>
      <c r="XBL9" s="878"/>
      <c r="XBM9" s="880"/>
      <c r="XBN9" s="878"/>
      <c r="XBO9" s="878"/>
      <c r="XBP9" s="878"/>
      <c r="XBQ9" s="880"/>
      <c r="XBR9" s="878"/>
      <c r="XBS9" s="878"/>
      <c r="XBT9" s="878"/>
      <c r="XBU9" s="880"/>
      <c r="XBV9" s="878"/>
      <c r="XBW9" s="878"/>
      <c r="XBX9" s="878"/>
      <c r="XBY9" s="880"/>
      <c r="XBZ9" s="878"/>
      <c r="XCA9" s="878"/>
      <c r="XCB9" s="878"/>
      <c r="XCC9" s="880"/>
      <c r="XCD9" s="878"/>
      <c r="XCE9" s="878"/>
      <c r="XCF9" s="878"/>
      <c r="XCG9" s="880"/>
      <c r="XCH9" s="878"/>
      <c r="XCI9" s="878"/>
      <c r="XCJ9" s="878"/>
      <c r="XCK9" s="880"/>
      <c r="XCL9" s="878"/>
      <c r="XCM9" s="878"/>
      <c r="XCN9" s="878"/>
      <c r="XCO9" s="880"/>
      <c r="XCP9" s="878"/>
      <c r="XCQ9" s="878"/>
      <c r="XCR9" s="878"/>
      <c r="XCS9" s="880"/>
      <c r="XCT9" s="878"/>
      <c r="XCU9" s="878"/>
      <c r="XCV9" s="878"/>
      <c r="XCW9" s="880"/>
      <c r="XCX9" s="878"/>
      <c r="XCY9" s="878"/>
      <c r="XCZ9" s="878"/>
      <c r="XDA9" s="880"/>
      <c r="XDB9" s="878"/>
      <c r="XDC9" s="878"/>
      <c r="XDD9" s="878"/>
      <c r="XDE9" s="880"/>
      <c r="XDF9" s="878"/>
      <c r="XDG9" s="878"/>
      <c r="XDH9" s="878"/>
      <c r="XDI9" s="880"/>
      <c r="XDJ9" s="878"/>
      <c r="XDK9" s="878"/>
      <c r="XDL9" s="878"/>
      <c r="XDM9" s="880"/>
      <c r="XDN9" s="878"/>
      <c r="XDO9" s="878"/>
      <c r="XDP9" s="878"/>
      <c r="XDQ9" s="880"/>
      <c r="XDR9" s="878"/>
      <c r="XDS9" s="878"/>
      <c r="XDT9" s="878"/>
      <c r="XDU9" s="880"/>
      <c r="XDV9" s="878"/>
      <c r="XDW9" s="878"/>
      <c r="XDX9" s="878"/>
      <c r="XDY9" s="880"/>
      <c r="XDZ9" s="878"/>
      <c r="XEA9" s="878"/>
      <c r="XEB9" s="878"/>
      <c r="XEC9" s="880"/>
      <c r="XED9" s="878"/>
      <c r="XEE9" s="878"/>
      <c r="XEF9" s="878"/>
      <c r="XEG9" s="880"/>
      <c r="XEH9" s="878"/>
      <c r="XEI9" s="878"/>
      <c r="XEJ9" s="878"/>
      <c r="XEK9" s="880"/>
      <c r="XEL9" s="878"/>
      <c r="XEM9" s="878"/>
      <c r="XEN9" s="878"/>
    </row>
    <row r="10" spans="1:16368" s="869" customFormat="1" ht="21" customHeight="1" x14ac:dyDescent="0.3">
      <c r="A10" s="911" t="s">
        <v>1953</v>
      </c>
      <c r="B10" s="911"/>
      <c r="C10" s="911"/>
      <c r="D10" s="911"/>
      <c r="E10" s="878"/>
      <c r="F10" s="879">
        <f>SUM('تراز 1400'!$M$117)</f>
        <v>31331919916</v>
      </c>
      <c r="G10" s="878"/>
      <c r="H10" s="879">
        <v>0</v>
      </c>
      <c r="I10" s="878"/>
      <c r="J10" s="878"/>
      <c r="K10" s="878"/>
      <c r="L10" s="878"/>
      <c r="M10" s="880"/>
      <c r="N10" s="878"/>
      <c r="O10" s="878"/>
      <c r="P10" s="878"/>
      <c r="Q10" s="880"/>
      <c r="R10" s="878"/>
      <c r="S10" s="878"/>
      <c r="T10" s="878"/>
      <c r="U10" s="880"/>
      <c r="V10" s="878"/>
      <c r="W10" s="878"/>
      <c r="X10" s="878"/>
      <c r="Y10" s="880"/>
      <c r="Z10" s="878"/>
      <c r="AA10" s="878"/>
      <c r="AB10" s="878"/>
      <c r="AC10" s="880"/>
      <c r="AD10" s="878"/>
      <c r="AE10" s="878"/>
      <c r="AF10" s="878"/>
      <c r="AG10" s="880"/>
      <c r="AH10" s="878"/>
      <c r="AI10" s="878"/>
      <c r="AJ10" s="878"/>
      <c r="AK10" s="880"/>
      <c r="AL10" s="878"/>
      <c r="AM10" s="878"/>
      <c r="AN10" s="878"/>
      <c r="AO10" s="880"/>
      <c r="AP10" s="878"/>
      <c r="AQ10" s="878"/>
      <c r="AR10" s="878"/>
      <c r="AS10" s="880"/>
      <c r="AT10" s="878"/>
      <c r="AU10" s="878"/>
      <c r="AV10" s="878"/>
      <c r="AW10" s="880"/>
      <c r="AX10" s="878"/>
      <c r="AY10" s="878"/>
      <c r="AZ10" s="878"/>
      <c r="BA10" s="880"/>
      <c r="BB10" s="878"/>
      <c r="BC10" s="878"/>
      <c r="BD10" s="878"/>
      <c r="BE10" s="880"/>
      <c r="BF10" s="878"/>
      <c r="BG10" s="878"/>
      <c r="BH10" s="878"/>
      <c r="BI10" s="880"/>
      <c r="BJ10" s="878"/>
      <c r="BK10" s="878"/>
      <c r="BL10" s="878"/>
      <c r="BM10" s="880"/>
      <c r="BN10" s="878"/>
      <c r="BO10" s="878"/>
      <c r="BP10" s="878"/>
      <c r="BQ10" s="880"/>
      <c r="BR10" s="878"/>
      <c r="BS10" s="878"/>
      <c r="BT10" s="878"/>
      <c r="BU10" s="880"/>
      <c r="BV10" s="878"/>
      <c r="BW10" s="878"/>
      <c r="BX10" s="878"/>
      <c r="BY10" s="880"/>
      <c r="BZ10" s="878"/>
      <c r="CA10" s="878"/>
      <c r="CB10" s="878"/>
      <c r="CC10" s="880"/>
      <c r="CD10" s="878"/>
      <c r="CE10" s="878"/>
      <c r="CF10" s="878"/>
      <c r="CG10" s="880"/>
      <c r="CH10" s="878"/>
      <c r="CI10" s="878"/>
      <c r="CJ10" s="878"/>
      <c r="CK10" s="880"/>
      <c r="CL10" s="878"/>
      <c r="CM10" s="878"/>
      <c r="CN10" s="878"/>
      <c r="CO10" s="880"/>
      <c r="CP10" s="878"/>
      <c r="CQ10" s="878"/>
      <c r="CR10" s="878"/>
      <c r="CS10" s="880"/>
      <c r="CT10" s="878"/>
      <c r="CU10" s="878"/>
      <c r="CV10" s="878"/>
      <c r="CW10" s="880"/>
      <c r="CX10" s="878"/>
      <c r="CY10" s="878"/>
      <c r="CZ10" s="878"/>
      <c r="DA10" s="880"/>
      <c r="DB10" s="878"/>
      <c r="DC10" s="878"/>
      <c r="DD10" s="878"/>
      <c r="DE10" s="880"/>
      <c r="DF10" s="878"/>
      <c r="DG10" s="878"/>
      <c r="DH10" s="878"/>
      <c r="DI10" s="880"/>
      <c r="DJ10" s="878"/>
      <c r="DK10" s="878"/>
      <c r="DL10" s="878"/>
      <c r="DM10" s="880"/>
      <c r="DN10" s="878"/>
      <c r="DO10" s="878"/>
      <c r="DP10" s="878"/>
      <c r="DQ10" s="880"/>
      <c r="DR10" s="878"/>
      <c r="DS10" s="878"/>
      <c r="DT10" s="878"/>
      <c r="DU10" s="880"/>
      <c r="DV10" s="878"/>
      <c r="DW10" s="878"/>
      <c r="DX10" s="878"/>
      <c r="DY10" s="880"/>
      <c r="DZ10" s="878"/>
      <c r="EA10" s="878"/>
      <c r="EB10" s="878"/>
      <c r="EC10" s="880"/>
      <c r="ED10" s="878"/>
      <c r="EE10" s="878"/>
      <c r="EF10" s="878"/>
      <c r="EG10" s="880"/>
      <c r="EH10" s="878"/>
      <c r="EI10" s="878"/>
      <c r="EJ10" s="878"/>
      <c r="EK10" s="880"/>
      <c r="EL10" s="878"/>
      <c r="EM10" s="878"/>
      <c r="EN10" s="878"/>
      <c r="EO10" s="880"/>
      <c r="EP10" s="878"/>
      <c r="EQ10" s="878"/>
      <c r="ER10" s="878"/>
      <c r="ES10" s="880"/>
      <c r="ET10" s="878"/>
      <c r="EU10" s="878"/>
      <c r="EV10" s="878"/>
      <c r="EW10" s="880"/>
      <c r="EX10" s="878"/>
      <c r="EY10" s="878"/>
      <c r="EZ10" s="878"/>
      <c r="FA10" s="880"/>
      <c r="FB10" s="878"/>
      <c r="FC10" s="878"/>
      <c r="FD10" s="878"/>
      <c r="FE10" s="880"/>
      <c r="FF10" s="878"/>
      <c r="FG10" s="878"/>
      <c r="FH10" s="878"/>
      <c r="FI10" s="880"/>
      <c r="FJ10" s="878"/>
      <c r="FK10" s="878"/>
      <c r="FL10" s="878"/>
      <c r="FM10" s="880"/>
      <c r="FN10" s="878"/>
      <c r="FO10" s="878"/>
      <c r="FP10" s="878"/>
      <c r="FQ10" s="880"/>
      <c r="FR10" s="878"/>
      <c r="FS10" s="878"/>
      <c r="FT10" s="878"/>
      <c r="FU10" s="880"/>
      <c r="FV10" s="878"/>
      <c r="FW10" s="878"/>
      <c r="FX10" s="878"/>
      <c r="FY10" s="880"/>
      <c r="FZ10" s="878"/>
      <c r="GA10" s="878"/>
      <c r="GB10" s="878"/>
      <c r="GC10" s="880"/>
      <c r="GD10" s="878"/>
      <c r="GE10" s="878"/>
      <c r="GF10" s="878"/>
      <c r="GG10" s="880"/>
      <c r="GH10" s="878"/>
      <c r="GI10" s="878"/>
      <c r="GJ10" s="878"/>
      <c r="GK10" s="880"/>
      <c r="GL10" s="878"/>
      <c r="GM10" s="878"/>
      <c r="GN10" s="878"/>
      <c r="GO10" s="880"/>
      <c r="GP10" s="878"/>
      <c r="GQ10" s="878"/>
      <c r="GR10" s="878"/>
      <c r="GS10" s="880"/>
      <c r="GT10" s="878"/>
      <c r="GU10" s="878"/>
      <c r="GV10" s="878"/>
      <c r="GW10" s="880"/>
      <c r="GX10" s="878"/>
      <c r="GY10" s="878"/>
      <c r="GZ10" s="878"/>
      <c r="HA10" s="880"/>
      <c r="HB10" s="878"/>
      <c r="HC10" s="878"/>
      <c r="HD10" s="878"/>
      <c r="HE10" s="880"/>
      <c r="HF10" s="878"/>
      <c r="HG10" s="878"/>
      <c r="HH10" s="878"/>
      <c r="HI10" s="880"/>
      <c r="HJ10" s="878"/>
      <c r="HK10" s="878"/>
      <c r="HL10" s="878"/>
      <c r="HM10" s="880"/>
      <c r="HN10" s="878"/>
      <c r="HO10" s="878"/>
      <c r="HP10" s="878"/>
      <c r="HQ10" s="880"/>
      <c r="HR10" s="878"/>
      <c r="HS10" s="878"/>
      <c r="HT10" s="878"/>
      <c r="HU10" s="880"/>
      <c r="HV10" s="878"/>
      <c r="HW10" s="878"/>
      <c r="HX10" s="878"/>
      <c r="HY10" s="880"/>
      <c r="HZ10" s="878"/>
      <c r="IA10" s="878"/>
      <c r="IB10" s="878"/>
      <c r="IC10" s="880"/>
      <c r="ID10" s="878"/>
      <c r="IE10" s="878"/>
      <c r="IF10" s="878"/>
      <c r="IG10" s="880"/>
      <c r="IH10" s="878"/>
      <c r="II10" s="878"/>
      <c r="IJ10" s="878"/>
      <c r="IK10" s="880"/>
      <c r="IL10" s="878"/>
      <c r="IM10" s="878"/>
      <c r="IN10" s="878"/>
      <c r="IO10" s="880"/>
      <c r="IP10" s="878"/>
      <c r="IQ10" s="878"/>
      <c r="IR10" s="878"/>
      <c r="IS10" s="880"/>
      <c r="IT10" s="878"/>
      <c r="IU10" s="878"/>
      <c r="IV10" s="878"/>
      <c r="IW10" s="880"/>
      <c r="IX10" s="878"/>
      <c r="IY10" s="878"/>
      <c r="IZ10" s="878"/>
      <c r="JA10" s="880"/>
      <c r="JB10" s="878"/>
      <c r="JC10" s="878"/>
      <c r="JD10" s="878"/>
      <c r="JE10" s="880"/>
      <c r="JF10" s="878"/>
      <c r="JG10" s="878"/>
      <c r="JH10" s="878"/>
      <c r="JI10" s="880"/>
      <c r="JJ10" s="878"/>
      <c r="JK10" s="878"/>
      <c r="JL10" s="878"/>
      <c r="JM10" s="880"/>
      <c r="JN10" s="878"/>
      <c r="JO10" s="878"/>
      <c r="JP10" s="878"/>
      <c r="JQ10" s="880"/>
      <c r="JR10" s="878"/>
      <c r="JS10" s="878"/>
      <c r="JT10" s="878"/>
      <c r="JU10" s="880"/>
      <c r="JV10" s="878"/>
      <c r="JW10" s="878"/>
      <c r="JX10" s="878"/>
      <c r="JY10" s="880"/>
      <c r="JZ10" s="878"/>
      <c r="KA10" s="878"/>
      <c r="KB10" s="878"/>
      <c r="KC10" s="880"/>
      <c r="KD10" s="878"/>
      <c r="KE10" s="878"/>
      <c r="KF10" s="878"/>
      <c r="KG10" s="880"/>
      <c r="KH10" s="878"/>
      <c r="KI10" s="878"/>
      <c r="KJ10" s="878"/>
      <c r="KK10" s="880"/>
      <c r="KL10" s="878"/>
      <c r="KM10" s="878"/>
      <c r="KN10" s="878"/>
      <c r="KO10" s="880"/>
      <c r="KP10" s="878"/>
      <c r="KQ10" s="878"/>
      <c r="KR10" s="878"/>
      <c r="KS10" s="880"/>
      <c r="KT10" s="878"/>
      <c r="KU10" s="878"/>
      <c r="KV10" s="878"/>
      <c r="KW10" s="880"/>
      <c r="KX10" s="878"/>
      <c r="KY10" s="878"/>
      <c r="KZ10" s="878"/>
      <c r="LA10" s="880"/>
      <c r="LB10" s="878"/>
      <c r="LC10" s="878"/>
      <c r="LD10" s="878"/>
      <c r="LE10" s="880"/>
      <c r="LF10" s="878"/>
      <c r="LG10" s="878"/>
      <c r="LH10" s="878"/>
      <c r="LI10" s="880"/>
      <c r="LJ10" s="878"/>
      <c r="LK10" s="878"/>
      <c r="LL10" s="878"/>
      <c r="LM10" s="880"/>
      <c r="LN10" s="878"/>
      <c r="LO10" s="878"/>
      <c r="LP10" s="878"/>
      <c r="LQ10" s="880"/>
      <c r="LR10" s="878"/>
      <c r="LS10" s="878"/>
      <c r="LT10" s="878"/>
      <c r="LU10" s="880"/>
      <c r="LV10" s="878"/>
      <c r="LW10" s="878"/>
      <c r="LX10" s="878"/>
      <c r="LY10" s="880"/>
      <c r="LZ10" s="878"/>
      <c r="MA10" s="878"/>
      <c r="MB10" s="878"/>
      <c r="MC10" s="880"/>
      <c r="MD10" s="878"/>
      <c r="ME10" s="878"/>
      <c r="MF10" s="878"/>
      <c r="MG10" s="880"/>
      <c r="MH10" s="878"/>
      <c r="MI10" s="878"/>
      <c r="MJ10" s="878"/>
      <c r="MK10" s="880"/>
      <c r="ML10" s="878"/>
      <c r="MM10" s="878"/>
      <c r="MN10" s="878"/>
      <c r="MO10" s="880"/>
      <c r="MP10" s="878"/>
      <c r="MQ10" s="878"/>
      <c r="MR10" s="878"/>
      <c r="MS10" s="880"/>
      <c r="MT10" s="878"/>
      <c r="MU10" s="878"/>
      <c r="MV10" s="878"/>
      <c r="MW10" s="880"/>
      <c r="MX10" s="878"/>
      <c r="MY10" s="878"/>
      <c r="MZ10" s="878"/>
      <c r="NA10" s="880"/>
      <c r="NB10" s="878"/>
      <c r="NC10" s="878"/>
      <c r="ND10" s="878"/>
      <c r="NE10" s="880"/>
      <c r="NF10" s="878"/>
      <c r="NG10" s="878"/>
      <c r="NH10" s="878"/>
      <c r="NI10" s="880"/>
      <c r="NJ10" s="878"/>
      <c r="NK10" s="878"/>
      <c r="NL10" s="878"/>
      <c r="NM10" s="880"/>
      <c r="NN10" s="878"/>
      <c r="NO10" s="878"/>
      <c r="NP10" s="878"/>
      <c r="NQ10" s="880"/>
      <c r="NR10" s="878"/>
      <c r="NS10" s="878"/>
      <c r="NT10" s="878"/>
      <c r="NU10" s="880"/>
      <c r="NV10" s="878"/>
      <c r="NW10" s="878"/>
      <c r="NX10" s="878"/>
      <c r="NY10" s="880"/>
      <c r="NZ10" s="878"/>
      <c r="OA10" s="878"/>
      <c r="OB10" s="878"/>
      <c r="OC10" s="880"/>
      <c r="OD10" s="878"/>
      <c r="OE10" s="878"/>
      <c r="OF10" s="878"/>
      <c r="OG10" s="880"/>
      <c r="OH10" s="878"/>
      <c r="OI10" s="878"/>
      <c r="OJ10" s="878"/>
      <c r="OK10" s="880"/>
      <c r="OL10" s="878"/>
      <c r="OM10" s="878"/>
      <c r="ON10" s="878"/>
      <c r="OO10" s="880"/>
      <c r="OP10" s="878"/>
      <c r="OQ10" s="878"/>
      <c r="OR10" s="878"/>
      <c r="OS10" s="880"/>
      <c r="OT10" s="878"/>
      <c r="OU10" s="878"/>
      <c r="OV10" s="878"/>
      <c r="OW10" s="880"/>
      <c r="OX10" s="878"/>
      <c r="OY10" s="878"/>
      <c r="OZ10" s="878"/>
      <c r="PA10" s="880"/>
      <c r="PB10" s="878"/>
      <c r="PC10" s="878"/>
      <c r="PD10" s="878"/>
      <c r="PE10" s="880"/>
      <c r="PF10" s="878"/>
      <c r="PG10" s="878"/>
      <c r="PH10" s="878"/>
      <c r="PI10" s="880"/>
      <c r="PJ10" s="878"/>
      <c r="PK10" s="878"/>
      <c r="PL10" s="878"/>
      <c r="PM10" s="880"/>
      <c r="PN10" s="878"/>
      <c r="PO10" s="878"/>
      <c r="PP10" s="878"/>
      <c r="PQ10" s="880"/>
      <c r="PR10" s="878"/>
      <c r="PS10" s="878"/>
      <c r="PT10" s="878"/>
      <c r="PU10" s="880"/>
      <c r="PV10" s="878"/>
      <c r="PW10" s="878"/>
      <c r="PX10" s="878"/>
      <c r="PY10" s="880"/>
      <c r="PZ10" s="878"/>
      <c r="QA10" s="878"/>
      <c r="QB10" s="878"/>
      <c r="QC10" s="880"/>
      <c r="QD10" s="878"/>
      <c r="QE10" s="878"/>
      <c r="QF10" s="878"/>
      <c r="QG10" s="880"/>
      <c r="QH10" s="878"/>
      <c r="QI10" s="878"/>
      <c r="QJ10" s="878"/>
      <c r="QK10" s="880"/>
      <c r="QL10" s="878"/>
      <c r="QM10" s="878"/>
      <c r="QN10" s="878"/>
      <c r="QO10" s="880"/>
      <c r="QP10" s="878"/>
      <c r="QQ10" s="878"/>
      <c r="QR10" s="878"/>
      <c r="QS10" s="880"/>
      <c r="QT10" s="878"/>
      <c r="QU10" s="878"/>
      <c r="QV10" s="878"/>
      <c r="QW10" s="880"/>
      <c r="QX10" s="878"/>
      <c r="QY10" s="878"/>
      <c r="QZ10" s="878"/>
      <c r="RA10" s="880"/>
      <c r="RB10" s="878"/>
      <c r="RC10" s="878"/>
      <c r="RD10" s="878"/>
      <c r="RE10" s="880"/>
      <c r="RF10" s="878"/>
      <c r="RG10" s="878"/>
      <c r="RH10" s="878"/>
      <c r="RI10" s="880"/>
      <c r="RJ10" s="878"/>
      <c r="RK10" s="878"/>
      <c r="RL10" s="878"/>
      <c r="RM10" s="880"/>
      <c r="RN10" s="878"/>
      <c r="RO10" s="878"/>
      <c r="RP10" s="878"/>
      <c r="RQ10" s="880"/>
      <c r="RR10" s="878"/>
      <c r="RS10" s="878"/>
      <c r="RT10" s="878"/>
      <c r="RU10" s="880"/>
      <c r="RV10" s="878"/>
      <c r="RW10" s="878"/>
      <c r="RX10" s="878"/>
      <c r="RY10" s="880"/>
      <c r="RZ10" s="878"/>
      <c r="SA10" s="878"/>
      <c r="SB10" s="878"/>
      <c r="SC10" s="880"/>
      <c r="SD10" s="878"/>
      <c r="SE10" s="878"/>
      <c r="SF10" s="878"/>
      <c r="SG10" s="880"/>
      <c r="SH10" s="878"/>
      <c r="SI10" s="878"/>
      <c r="SJ10" s="878"/>
      <c r="SK10" s="880"/>
      <c r="SL10" s="878"/>
      <c r="SM10" s="878"/>
      <c r="SN10" s="878"/>
      <c r="SO10" s="880"/>
      <c r="SP10" s="878"/>
      <c r="SQ10" s="878"/>
      <c r="SR10" s="878"/>
      <c r="SS10" s="880"/>
      <c r="ST10" s="878"/>
      <c r="SU10" s="878"/>
      <c r="SV10" s="878"/>
      <c r="SW10" s="880"/>
      <c r="SX10" s="878"/>
      <c r="SY10" s="878"/>
      <c r="SZ10" s="878"/>
      <c r="TA10" s="880"/>
      <c r="TB10" s="878"/>
      <c r="TC10" s="878"/>
      <c r="TD10" s="878"/>
      <c r="TE10" s="880"/>
      <c r="TF10" s="878"/>
      <c r="TG10" s="878"/>
      <c r="TH10" s="878"/>
      <c r="TI10" s="880"/>
      <c r="TJ10" s="878"/>
      <c r="TK10" s="878"/>
      <c r="TL10" s="878"/>
      <c r="TM10" s="880"/>
      <c r="TN10" s="878"/>
      <c r="TO10" s="878"/>
      <c r="TP10" s="878"/>
      <c r="TQ10" s="880"/>
      <c r="TR10" s="878"/>
      <c r="TS10" s="878"/>
      <c r="TT10" s="878"/>
      <c r="TU10" s="880"/>
      <c r="TV10" s="878"/>
      <c r="TW10" s="878"/>
      <c r="TX10" s="878"/>
      <c r="TY10" s="880"/>
      <c r="TZ10" s="878"/>
      <c r="UA10" s="878"/>
      <c r="UB10" s="878"/>
      <c r="UC10" s="880"/>
      <c r="UD10" s="878"/>
      <c r="UE10" s="878"/>
      <c r="UF10" s="878"/>
      <c r="UG10" s="880"/>
      <c r="UH10" s="878"/>
      <c r="UI10" s="878"/>
      <c r="UJ10" s="878"/>
      <c r="UK10" s="880"/>
      <c r="UL10" s="878"/>
      <c r="UM10" s="878"/>
      <c r="UN10" s="878"/>
      <c r="UO10" s="880"/>
      <c r="UP10" s="878"/>
      <c r="UQ10" s="878"/>
      <c r="UR10" s="878"/>
      <c r="US10" s="880"/>
      <c r="UT10" s="878"/>
      <c r="UU10" s="878"/>
      <c r="UV10" s="878"/>
      <c r="UW10" s="880"/>
      <c r="UX10" s="878"/>
      <c r="UY10" s="878"/>
      <c r="UZ10" s="878"/>
      <c r="VA10" s="880"/>
      <c r="VB10" s="878"/>
      <c r="VC10" s="878"/>
      <c r="VD10" s="878"/>
      <c r="VE10" s="880"/>
      <c r="VF10" s="878"/>
      <c r="VG10" s="878"/>
      <c r="VH10" s="878"/>
      <c r="VI10" s="880"/>
      <c r="VJ10" s="878"/>
      <c r="VK10" s="878"/>
      <c r="VL10" s="878"/>
      <c r="VM10" s="880"/>
      <c r="VN10" s="878"/>
      <c r="VO10" s="878"/>
      <c r="VP10" s="878"/>
      <c r="VQ10" s="880"/>
      <c r="VR10" s="878"/>
      <c r="VS10" s="878"/>
      <c r="VT10" s="878"/>
      <c r="VU10" s="880"/>
      <c r="VV10" s="878"/>
      <c r="VW10" s="878"/>
      <c r="VX10" s="878"/>
      <c r="VY10" s="880"/>
      <c r="VZ10" s="878"/>
      <c r="WA10" s="878"/>
      <c r="WB10" s="878"/>
      <c r="WC10" s="880"/>
      <c r="WD10" s="878"/>
      <c r="WE10" s="878"/>
      <c r="WF10" s="878"/>
      <c r="WG10" s="880"/>
      <c r="WH10" s="878"/>
      <c r="WI10" s="878"/>
      <c r="WJ10" s="878"/>
      <c r="WK10" s="880"/>
      <c r="WL10" s="878"/>
      <c r="WM10" s="878"/>
      <c r="WN10" s="878"/>
      <c r="WO10" s="880"/>
      <c r="WP10" s="878"/>
      <c r="WQ10" s="878"/>
      <c r="WR10" s="878"/>
      <c r="WS10" s="880"/>
      <c r="WT10" s="878"/>
      <c r="WU10" s="878"/>
      <c r="WV10" s="878"/>
      <c r="WW10" s="880"/>
      <c r="WX10" s="878"/>
      <c r="WY10" s="878"/>
      <c r="WZ10" s="878"/>
      <c r="XA10" s="880"/>
      <c r="XB10" s="878"/>
      <c r="XC10" s="878"/>
      <c r="XD10" s="878"/>
      <c r="XE10" s="880"/>
      <c r="XF10" s="878"/>
      <c r="XG10" s="878"/>
      <c r="XH10" s="878"/>
      <c r="XI10" s="880"/>
      <c r="XJ10" s="878"/>
      <c r="XK10" s="878"/>
      <c r="XL10" s="878"/>
      <c r="XM10" s="880"/>
      <c r="XN10" s="878"/>
      <c r="XO10" s="878"/>
      <c r="XP10" s="878"/>
      <c r="XQ10" s="880"/>
      <c r="XR10" s="878"/>
      <c r="XS10" s="878"/>
      <c r="XT10" s="878"/>
      <c r="XU10" s="880"/>
      <c r="XV10" s="878"/>
      <c r="XW10" s="878"/>
      <c r="XX10" s="878"/>
      <c r="XY10" s="880"/>
      <c r="XZ10" s="878"/>
      <c r="YA10" s="878"/>
      <c r="YB10" s="878"/>
      <c r="YC10" s="880"/>
      <c r="YD10" s="878"/>
      <c r="YE10" s="878"/>
      <c r="YF10" s="878"/>
      <c r="YG10" s="880"/>
      <c r="YH10" s="878"/>
      <c r="YI10" s="878"/>
      <c r="YJ10" s="878"/>
      <c r="YK10" s="880"/>
      <c r="YL10" s="878"/>
      <c r="YM10" s="878"/>
      <c r="YN10" s="878"/>
      <c r="YO10" s="880"/>
      <c r="YP10" s="878"/>
      <c r="YQ10" s="878"/>
      <c r="YR10" s="878"/>
      <c r="YS10" s="880"/>
      <c r="YT10" s="878"/>
      <c r="YU10" s="878"/>
      <c r="YV10" s="878"/>
      <c r="YW10" s="880"/>
      <c r="YX10" s="878"/>
      <c r="YY10" s="878"/>
      <c r="YZ10" s="878"/>
      <c r="ZA10" s="880"/>
      <c r="ZB10" s="878"/>
      <c r="ZC10" s="878"/>
      <c r="ZD10" s="878"/>
      <c r="ZE10" s="880"/>
      <c r="ZF10" s="878"/>
      <c r="ZG10" s="878"/>
      <c r="ZH10" s="878"/>
      <c r="ZI10" s="880"/>
      <c r="ZJ10" s="878"/>
      <c r="ZK10" s="878"/>
      <c r="ZL10" s="878"/>
      <c r="ZM10" s="880"/>
      <c r="ZN10" s="878"/>
      <c r="ZO10" s="878"/>
      <c r="ZP10" s="878"/>
      <c r="ZQ10" s="880"/>
      <c r="ZR10" s="878"/>
      <c r="ZS10" s="878"/>
      <c r="ZT10" s="878"/>
      <c r="ZU10" s="880"/>
      <c r="ZV10" s="878"/>
      <c r="ZW10" s="878"/>
      <c r="ZX10" s="878"/>
      <c r="ZY10" s="880"/>
      <c r="ZZ10" s="878"/>
      <c r="AAA10" s="878"/>
      <c r="AAB10" s="878"/>
      <c r="AAC10" s="880"/>
      <c r="AAD10" s="878"/>
      <c r="AAE10" s="878"/>
      <c r="AAF10" s="878"/>
      <c r="AAG10" s="880"/>
      <c r="AAH10" s="878"/>
      <c r="AAI10" s="878"/>
      <c r="AAJ10" s="878"/>
      <c r="AAK10" s="880"/>
      <c r="AAL10" s="878"/>
      <c r="AAM10" s="878"/>
      <c r="AAN10" s="878"/>
      <c r="AAO10" s="880"/>
      <c r="AAP10" s="878"/>
      <c r="AAQ10" s="878"/>
      <c r="AAR10" s="878"/>
      <c r="AAS10" s="880"/>
      <c r="AAT10" s="878"/>
      <c r="AAU10" s="878"/>
      <c r="AAV10" s="878"/>
      <c r="AAW10" s="880"/>
      <c r="AAX10" s="878"/>
      <c r="AAY10" s="878"/>
      <c r="AAZ10" s="878"/>
      <c r="ABA10" s="880"/>
      <c r="ABB10" s="878"/>
      <c r="ABC10" s="878"/>
      <c r="ABD10" s="878"/>
      <c r="ABE10" s="880"/>
      <c r="ABF10" s="878"/>
      <c r="ABG10" s="878"/>
      <c r="ABH10" s="878"/>
      <c r="ABI10" s="880"/>
      <c r="ABJ10" s="878"/>
      <c r="ABK10" s="878"/>
      <c r="ABL10" s="878"/>
      <c r="ABM10" s="880"/>
      <c r="ABN10" s="878"/>
      <c r="ABO10" s="878"/>
      <c r="ABP10" s="878"/>
      <c r="ABQ10" s="880"/>
      <c r="ABR10" s="878"/>
      <c r="ABS10" s="878"/>
      <c r="ABT10" s="878"/>
      <c r="ABU10" s="880"/>
      <c r="ABV10" s="878"/>
      <c r="ABW10" s="878"/>
      <c r="ABX10" s="878"/>
      <c r="ABY10" s="880"/>
      <c r="ABZ10" s="878"/>
      <c r="ACA10" s="878"/>
      <c r="ACB10" s="878"/>
      <c r="ACC10" s="880"/>
      <c r="ACD10" s="878"/>
      <c r="ACE10" s="878"/>
      <c r="ACF10" s="878"/>
      <c r="ACG10" s="880"/>
      <c r="ACH10" s="878"/>
      <c r="ACI10" s="878"/>
      <c r="ACJ10" s="878"/>
      <c r="ACK10" s="880"/>
      <c r="ACL10" s="878"/>
      <c r="ACM10" s="878"/>
      <c r="ACN10" s="878"/>
      <c r="ACO10" s="880"/>
      <c r="ACP10" s="878"/>
      <c r="ACQ10" s="878"/>
      <c r="ACR10" s="878"/>
      <c r="ACS10" s="880"/>
      <c r="ACT10" s="878"/>
      <c r="ACU10" s="878"/>
      <c r="ACV10" s="878"/>
      <c r="ACW10" s="880"/>
      <c r="ACX10" s="878"/>
      <c r="ACY10" s="878"/>
      <c r="ACZ10" s="878"/>
      <c r="ADA10" s="880"/>
      <c r="ADB10" s="878"/>
      <c r="ADC10" s="878"/>
      <c r="ADD10" s="878"/>
      <c r="ADE10" s="880"/>
      <c r="ADF10" s="878"/>
      <c r="ADG10" s="878"/>
      <c r="ADH10" s="878"/>
      <c r="ADI10" s="880"/>
      <c r="ADJ10" s="878"/>
      <c r="ADK10" s="878"/>
      <c r="ADL10" s="878"/>
      <c r="ADM10" s="880"/>
      <c r="ADN10" s="878"/>
      <c r="ADO10" s="878"/>
      <c r="ADP10" s="878"/>
      <c r="ADQ10" s="880"/>
      <c r="ADR10" s="878"/>
      <c r="ADS10" s="878"/>
      <c r="ADT10" s="878"/>
      <c r="ADU10" s="880"/>
      <c r="ADV10" s="878"/>
      <c r="ADW10" s="878"/>
      <c r="ADX10" s="878"/>
      <c r="ADY10" s="880"/>
      <c r="ADZ10" s="878"/>
      <c r="AEA10" s="878"/>
      <c r="AEB10" s="878"/>
      <c r="AEC10" s="880"/>
      <c r="AED10" s="878"/>
      <c r="AEE10" s="878"/>
      <c r="AEF10" s="878"/>
      <c r="AEG10" s="880"/>
      <c r="AEH10" s="878"/>
      <c r="AEI10" s="878"/>
      <c r="AEJ10" s="878"/>
      <c r="AEK10" s="880"/>
      <c r="AEL10" s="878"/>
      <c r="AEM10" s="878"/>
      <c r="AEN10" s="878"/>
      <c r="AEO10" s="880"/>
      <c r="AEP10" s="878"/>
      <c r="AEQ10" s="878"/>
      <c r="AER10" s="878"/>
      <c r="AES10" s="880"/>
      <c r="AET10" s="878"/>
      <c r="AEU10" s="878"/>
      <c r="AEV10" s="878"/>
      <c r="AEW10" s="880"/>
      <c r="AEX10" s="878"/>
      <c r="AEY10" s="878"/>
      <c r="AEZ10" s="878"/>
      <c r="AFA10" s="880"/>
      <c r="AFB10" s="878"/>
      <c r="AFC10" s="878"/>
      <c r="AFD10" s="878"/>
      <c r="AFE10" s="880"/>
      <c r="AFF10" s="878"/>
      <c r="AFG10" s="878"/>
      <c r="AFH10" s="878"/>
      <c r="AFI10" s="880"/>
      <c r="AFJ10" s="878"/>
      <c r="AFK10" s="878"/>
      <c r="AFL10" s="878"/>
      <c r="AFM10" s="880"/>
      <c r="AFN10" s="878"/>
      <c r="AFO10" s="878"/>
      <c r="AFP10" s="878"/>
      <c r="AFQ10" s="880"/>
      <c r="AFR10" s="878"/>
      <c r="AFS10" s="878"/>
      <c r="AFT10" s="878"/>
      <c r="AFU10" s="880"/>
      <c r="AFV10" s="878"/>
      <c r="AFW10" s="878"/>
      <c r="AFX10" s="878"/>
      <c r="AFY10" s="880"/>
      <c r="AFZ10" s="878"/>
      <c r="AGA10" s="878"/>
      <c r="AGB10" s="878"/>
      <c r="AGC10" s="880"/>
      <c r="AGD10" s="878"/>
      <c r="AGE10" s="878"/>
      <c r="AGF10" s="878"/>
      <c r="AGG10" s="880"/>
      <c r="AGH10" s="878"/>
      <c r="AGI10" s="878"/>
      <c r="AGJ10" s="878"/>
      <c r="AGK10" s="880"/>
      <c r="AGL10" s="878"/>
      <c r="AGM10" s="878"/>
      <c r="AGN10" s="878"/>
      <c r="AGO10" s="880"/>
      <c r="AGP10" s="878"/>
      <c r="AGQ10" s="878"/>
      <c r="AGR10" s="878"/>
      <c r="AGS10" s="880"/>
      <c r="AGT10" s="878"/>
      <c r="AGU10" s="878"/>
      <c r="AGV10" s="878"/>
      <c r="AGW10" s="880"/>
      <c r="AGX10" s="878"/>
      <c r="AGY10" s="878"/>
      <c r="AGZ10" s="878"/>
      <c r="AHA10" s="880"/>
      <c r="AHB10" s="878"/>
      <c r="AHC10" s="878"/>
      <c r="AHD10" s="878"/>
      <c r="AHE10" s="880"/>
      <c r="AHF10" s="878"/>
      <c r="AHG10" s="878"/>
      <c r="AHH10" s="878"/>
      <c r="AHI10" s="880"/>
      <c r="AHJ10" s="878"/>
      <c r="AHK10" s="878"/>
      <c r="AHL10" s="878"/>
      <c r="AHM10" s="880"/>
      <c r="AHN10" s="878"/>
      <c r="AHO10" s="878"/>
      <c r="AHP10" s="878"/>
      <c r="AHQ10" s="880"/>
      <c r="AHR10" s="878"/>
      <c r="AHS10" s="878"/>
      <c r="AHT10" s="878"/>
      <c r="AHU10" s="880"/>
      <c r="AHV10" s="878"/>
      <c r="AHW10" s="878"/>
      <c r="AHX10" s="878"/>
      <c r="AHY10" s="880"/>
      <c r="AHZ10" s="878"/>
      <c r="AIA10" s="878"/>
      <c r="AIB10" s="878"/>
      <c r="AIC10" s="880"/>
      <c r="AID10" s="878"/>
      <c r="AIE10" s="878"/>
      <c r="AIF10" s="878"/>
      <c r="AIG10" s="880"/>
      <c r="AIH10" s="878"/>
      <c r="AII10" s="878"/>
      <c r="AIJ10" s="878"/>
      <c r="AIK10" s="880"/>
      <c r="AIL10" s="878"/>
      <c r="AIM10" s="878"/>
      <c r="AIN10" s="878"/>
      <c r="AIO10" s="880"/>
      <c r="AIP10" s="878"/>
      <c r="AIQ10" s="878"/>
      <c r="AIR10" s="878"/>
      <c r="AIS10" s="880"/>
      <c r="AIT10" s="878"/>
      <c r="AIU10" s="878"/>
      <c r="AIV10" s="878"/>
      <c r="AIW10" s="880"/>
      <c r="AIX10" s="878"/>
      <c r="AIY10" s="878"/>
      <c r="AIZ10" s="878"/>
      <c r="AJA10" s="880"/>
      <c r="AJB10" s="878"/>
      <c r="AJC10" s="878"/>
      <c r="AJD10" s="878"/>
      <c r="AJE10" s="880"/>
      <c r="AJF10" s="878"/>
      <c r="AJG10" s="878"/>
      <c r="AJH10" s="878"/>
      <c r="AJI10" s="880"/>
      <c r="AJJ10" s="878"/>
      <c r="AJK10" s="878"/>
      <c r="AJL10" s="878"/>
      <c r="AJM10" s="880"/>
      <c r="AJN10" s="878"/>
      <c r="AJO10" s="878"/>
      <c r="AJP10" s="878"/>
      <c r="AJQ10" s="880"/>
      <c r="AJR10" s="878"/>
      <c r="AJS10" s="878"/>
      <c r="AJT10" s="878"/>
      <c r="AJU10" s="880"/>
      <c r="AJV10" s="878"/>
      <c r="AJW10" s="878"/>
      <c r="AJX10" s="878"/>
      <c r="AJY10" s="880"/>
      <c r="AJZ10" s="878"/>
      <c r="AKA10" s="878"/>
      <c r="AKB10" s="878"/>
      <c r="AKC10" s="880"/>
      <c r="AKD10" s="878"/>
      <c r="AKE10" s="878"/>
      <c r="AKF10" s="878"/>
      <c r="AKG10" s="880"/>
      <c r="AKH10" s="878"/>
      <c r="AKI10" s="878"/>
      <c r="AKJ10" s="878"/>
      <c r="AKK10" s="880"/>
      <c r="AKL10" s="878"/>
      <c r="AKM10" s="878"/>
      <c r="AKN10" s="878"/>
      <c r="AKO10" s="880"/>
      <c r="AKP10" s="878"/>
      <c r="AKQ10" s="878"/>
      <c r="AKR10" s="878"/>
      <c r="AKS10" s="880"/>
      <c r="AKT10" s="878"/>
      <c r="AKU10" s="878"/>
      <c r="AKV10" s="878"/>
      <c r="AKW10" s="880"/>
      <c r="AKX10" s="878"/>
      <c r="AKY10" s="878"/>
      <c r="AKZ10" s="878"/>
      <c r="ALA10" s="880"/>
      <c r="ALB10" s="878"/>
      <c r="ALC10" s="878"/>
      <c r="ALD10" s="878"/>
      <c r="ALE10" s="880"/>
      <c r="ALF10" s="878"/>
      <c r="ALG10" s="878"/>
      <c r="ALH10" s="878"/>
      <c r="ALI10" s="880"/>
      <c r="ALJ10" s="878"/>
      <c r="ALK10" s="878"/>
      <c r="ALL10" s="878"/>
      <c r="ALM10" s="880"/>
      <c r="ALN10" s="878"/>
      <c r="ALO10" s="878"/>
      <c r="ALP10" s="878"/>
      <c r="ALQ10" s="880"/>
      <c r="ALR10" s="878"/>
      <c r="ALS10" s="878"/>
      <c r="ALT10" s="878"/>
      <c r="ALU10" s="880"/>
      <c r="ALV10" s="878"/>
      <c r="ALW10" s="878"/>
      <c r="ALX10" s="878"/>
      <c r="ALY10" s="880"/>
      <c r="ALZ10" s="878"/>
      <c r="AMA10" s="878"/>
      <c r="AMB10" s="878"/>
      <c r="AMC10" s="880"/>
      <c r="AMD10" s="878"/>
      <c r="AME10" s="878"/>
      <c r="AMF10" s="878"/>
      <c r="AMG10" s="880"/>
      <c r="AMH10" s="878"/>
      <c r="AMI10" s="878"/>
      <c r="AMJ10" s="878"/>
      <c r="AMK10" s="880"/>
      <c r="AML10" s="878"/>
      <c r="AMM10" s="878"/>
      <c r="AMN10" s="878"/>
      <c r="AMO10" s="880"/>
      <c r="AMP10" s="878"/>
      <c r="AMQ10" s="878"/>
      <c r="AMR10" s="878"/>
      <c r="AMS10" s="880"/>
      <c r="AMT10" s="878"/>
      <c r="AMU10" s="878"/>
      <c r="AMV10" s="878"/>
      <c r="AMW10" s="880"/>
      <c r="AMX10" s="878"/>
      <c r="AMY10" s="878"/>
      <c r="AMZ10" s="878"/>
      <c r="ANA10" s="880"/>
      <c r="ANB10" s="878"/>
      <c r="ANC10" s="878"/>
      <c r="AND10" s="878"/>
      <c r="ANE10" s="880"/>
      <c r="ANF10" s="878"/>
      <c r="ANG10" s="878"/>
      <c r="ANH10" s="878"/>
      <c r="ANI10" s="880"/>
      <c r="ANJ10" s="878"/>
      <c r="ANK10" s="878"/>
      <c r="ANL10" s="878"/>
      <c r="ANM10" s="880"/>
      <c r="ANN10" s="878"/>
      <c r="ANO10" s="878"/>
      <c r="ANP10" s="878"/>
      <c r="ANQ10" s="880"/>
      <c r="ANR10" s="878"/>
      <c r="ANS10" s="878"/>
      <c r="ANT10" s="878"/>
      <c r="ANU10" s="880"/>
      <c r="ANV10" s="878"/>
      <c r="ANW10" s="878"/>
      <c r="ANX10" s="878"/>
      <c r="ANY10" s="880"/>
      <c r="ANZ10" s="878"/>
      <c r="AOA10" s="878"/>
      <c r="AOB10" s="878"/>
      <c r="AOC10" s="880"/>
      <c r="AOD10" s="878"/>
      <c r="AOE10" s="878"/>
      <c r="AOF10" s="878"/>
      <c r="AOG10" s="880"/>
      <c r="AOH10" s="878"/>
      <c r="AOI10" s="878"/>
      <c r="AOJ10" s="878"/>
      <c r="AOK10" s="880"/>
      <c r="AOL10" s="878"/>
      <c r="AOM10" s="878"/>
      <c r="AON10" s="878"/>
      <c r="AOO10" s="880"/>
      <c r="AOP10" s="878"/>
      <c r="AOQ10" s="878"/>
      <c r="AOR10" s="878"/>
      <c r="AOS10" s="880"/>
      <c r="AOT10" s="878"/>
      <c r="AOU10" s="878"/>
      <c r="AOV10" s="878"/>
      <c r="AOW10" s="880"/>
      <c r="AOX10" s="878"/>
      <c r="AOY10" s="878"/>
      <c r="AOZ10" s="878"/>
      <c r="APA10" s="880"/>
      <c r="APB10" s="878"/>
      <c r="APC10" s="878"/>
      <c r="APD10" s="878"/>
      <c r="APE10" s="880"/>
      <c r="APF10" s="878"/>
      <c r="APG10" s="878"/>
      <c r="APH10" s="878"/>
      <c r="API10" s="880"/>
      <c r="APJ10" s="878"/>
      <c r="APK10" s="878"/>
      <c r="APL10" s="878"/>
      <c r="APM10" s="880"/>
      <c r="APN10" s="878"/>
      <c r="APO10" s="878"/>
      <c r="APP10" s="878"/>
      <c r="APQ10" s="880"/>
      <c r="APR10" s="878"/>
      <c r="APS10" s="878"/>
      <c r="APT10" s="878"/>
      <c r="APU10" s="880"/>
      <c r="APV10" s="878"/>
      <c r="APW10" s="878"/>
      <c r="APX10" s="878"/>
      <c r="APY10" s="880"/>
      <c r="APZ10" s="878"/>
      <c r="AQA10" s="878"/>
      <c r="AQB10" s="878"/>
      <c r="AQC10" s="880"/>
      <c r="AQD10" s="878"/>
      <c r="AQE10" s="878"/>
      <c r="AQF10" s="878"/>
      <c r="AQG10" s="880"/>
      <c r="AQH10" s="878"/>
      <c r="AQI10" s="878"/>
      <c r="AQJ10" s="878"/>
      <c r="AQK10" s="880"/>
      <c r="AQL10" s="878"/>
      <c r="AQM10" s="878"/>
      <c r="AQN10" s="878"/>
      <c r="AQO10" s="880"/>
      <c r="AQP10" s="878"/>
      <c r="AQQ10" s="878"/>
      <c r="AQR10" s="878"/>
      <c r="AQS10" s="880"/>
      <c r="AQT10" s="878"/>
      <c r="AQU10" s="878"/>
      <c r="AQV10" s="878"/>
      <c r="AQW10" s="880"/>
      <c r="AQX10" s="878"/>
      <c r="AQY10" s="878"/>
      <c r="AQZ10" s="878"/>
      <c r="ARA10" s="880"/>
      <c r="ARB10" s="878"/>
      <c r="ARC10" s="878"/>
      <c r="ARD10" s="878"/>
      <c r="ARE10" s="880"/>
      <c r="ARF10" s="878"/>
      <c r="ARG10" s="878"/>
      <c r="ARH10" s="878"/>
      <c r="ARI10" s="880"/>
      <c r="ARJ10" s="878"/>
      <c r="ARK10" s="878"/>
      <c r="ARL10" s="878"/>
      <c r="ARM10" s="880"/>
      <c r="ARN10" s="878"/>
      <c r="ARO10" s="878"/>
      <c r="ARP10" s="878"/>
      <c r="ARQ10" s="880"/>
      <c r="ARR10" s="878"/>
      <c r="ARS10" s="878"/>
      <c r="ART10" s="878"/>
      <c r="ARU10" s="880"/>
      <c r="ARV10" s="878"/>
      <c r="ARW10" s="878"/>
      <c r="ARX10" s="878"/>
      <c r="ARY10" s="880"/>
      <c r="ARZ10" s="878"/>
      <c r="ASA10" s="878"/>
      <c r="ASB10" s="878"/>
      <c r="ASC10" s="880"/>
      <c r="ASD10" s="878"/>
      <c r="ASE10" s="878"/>
      <c r="ASF10" s="878"/>
      <c r="ASG10" s="880"/>
      <c r="ASH10" s="878"/>
      <c r="ASI10" s="878"/>
      <c r="ASJ10" s="878"/>
      <c r="ASK10" s="880"/>
      <c r="ASL10" s="878"/>
      <c r="ASM10" s="878"/>
      <c r="ASN10" s="878"/>
      <c r="ASO10" s="880"/>
      <c r="ASP10" s="878"/>
      <c r="ASQ10" s="878"/>
      <c r="ASR10" s="878"/>
      <c r="ASS10" s="880"/>
      <c r="AST10" s="878"/>
      <c r="ASU10" s="878"/>
      <c r="ASV10" s="878"/>
      <c r="ASW10" s="880"/>
      <c r="ASX10" s="878"/>
      <c r="ASY10" s="878"/>
      <c r="ASZ10" s="878"/>
      <c r="ATA10" s="880"/>
      <c r="ATB10" s="878"/>
      <c r="ATC10" s="878"/>
      <c r="ATD10" s="878"/>
      <c r="ATE10" s="880"/>
      <c r="ATF10" s="878"/>
      <c r="ATG10" s="878"/>
      <c r="ATH10" s="878"/>
      <c r="ATI10" s="880"/>
      <c r="ATJ10" s="878"/>
      <c r="ATK10" s="878"/>
      <c r="ATL10" s="878"/>
      <c r="ATM10" s="880"/>
      <c r="ATN10" s="878"/>
      <c r="ATO10" s="878"/>
      <c r="ATP10" s="878"/>
      <c r="ATQ10" s="880"/>
      <c r="ATR10" s="878"/>
      <c r="ATS10" s="878"/>
      <c r="ATT10" s="878"/>
      <c r="ATU10" s="880"/>
      <c r="ATV10" s="878"/>
      <c r="ATW10" s="878"/>
      <c r="ATX10" s="878"/>
      <c r="ATY10" s="880"/>
      <c r="ATZ10" s="878"/>
      <c r="AUA10" s="878"/>
      <c r="AUB10" s="878"/>
      <c r="AUC10" s="880"/>
      <c r="AUD10" s="878"/>
      <c r="AUE10" s="878"/>
      <c r="AUF10" s="878"/>
      <c r="AUG10" s="880"/>
      <c r="AUH10" s="878"/>
      <c r="AUI10" s="878"/>
      <c r="AUJ10" s="878"/>
      <c r="AUK10" s="880"/>
      <c r="AUL10" s="878"/>
      <c r="AUM10" s="878"/>
      <c r="AUN10" s="878"/>
      <c r="AUO10" s="880"/>
      <c r="AUP10" s="878"/>
      <c r="AUQ10" s="878"/>
      <c r="AUR10" s="878"/>
      <c r="AUS10" s="880"/>
      <c r="AUT10" s="878"/>
      <c r="AUU10" s="878"/>
      <c r="AUV10" s="878"/>
      <c r="AUW10" s="880"/>
      <c r="AUX10" s="878"/>
      <c r="AUY10" s="878"/>
      <c r="AUZ10" s="878"/>
      <c r="AVA10" s="880"/>
      <c r="AVB10" s="878"/>
      <c r="AVC10" s="878"/>
      <c r="AVD10" s="878"/>
      <c r="AVE10" s="880"/>
      <c r="AVF10" s="878"/>
      <c r="AVG10" s="878"/>
      <c r="AVH10" s="878"/>
      <c r="AVI10" s="880"/>
      <c r="AVJ10" s="878"/>
      <c r="AVK10" s="878"/>
      <c r="AVL10" s="878"/>
      <c r="AVM10" s="880"/>
      <c r="AVN10" s="878"/>
      <c r="AVO10" s="878"/>
      <c r="AVP10" s="878"/>
      <c r="AVQ10" s="880"/>
      <c r="AVR10" s="878"/>
      <c r="AVS10" s="878"/>
      <c r="AVT10" s="878"/>
      <c r="AVU10" s="880"/>
      <c r="AVV10" s="878"/>
      <c r="AVW10" s="878"/>
      <c r="AVX10" s="878"/>
      <c r="AVY10" s="880"/>
      <c r="AVZ10" s="878"/>
      <c r="AWA10" s="878"/>
      <c r="AWB10" s="878"/>
      <c r="AWC10" s="880"/>
      <c r="AWD10" s="878"/>
      <c r="AWE10" s="878"/>
      <c r="AWF10" s="878"/>
      <c r="AWG10" s="880"/>
      <c r="AWH10" s="878"/>
      <c r="AWI10" s="878"/>
      <c r="AWJ10" s="878"/>
      <c r="AWK10" s="880"/>
      <c r="AWL10" s="878"/>
      <c r="AWM10" s="878"/>
      <c r="AWN10" s="878"/>
      <c r="AWO10" s="880"/>
      <c r="AWP10" s="878"/>
      <c r="AWQ10" s="878"/>
      <c r="AWR10" s="878"/>
      <c r="AWS10" s="880"/>
      <c r="AWT10" s="878"/>
      <c r="AWU10" s="878"/>
      <c r="AWV10" s="878"/>
      <c r="AWW10" s="880"/>
      <c r="AWX10" s="878"/>
      <c r="AWY10" s="878"/>
      <c r="AWZ10" s="878"/>
      <c r="AXA10" s="880"/>
      <c r="AXB10" s="878"/>
      <c r="AXC10" s="878"/>
      <c r="AXD10" s="878"/>
      <c r="AXE10" s="880"/>
      <c r="AXF10" s="878"/>
      <c r="AXG10" s="878"/>
      <c r="AXH10" s="878"/>
      <c r="AXI10" s="880"/>
      <c r="AXJ10" s="878"/>
      <c r="AXK10" s="878"/>
      <c r="AXL10" s="878"/>
      <c r="AXM10" s="880"/>
      <c r="AXN10" s="878"/>
      <c r="AXO10" s="878"/>
      <c r="AXP10" s="878"/>
      <c r="AXQ10" s="880"/>
      <c r="AXR10" s="878"/>
      <c r="AXS10" s="878"/>
      <c r="AXT10" s="878"/>
      <c r="AXU10" s="880"/>
      <c r="AXV10" s="878"/>
      <c r="AXW10" s="878"/>
      <c r="AXX10" s="878"/>
      <c r="AXY10" s="880"/>
      <c r="AXZ10" s="878"/>
      <c r="AYA10" s="878"/>
      <c r="AYB10" s="878"/>
      <c r="AYC10" s="880"/>
      <c r="AYD10" s="878"/>
      <c r="AYE10" s="878"/>
      <c r="AYF10" s="878"/>
      <c r="AYG10" s="880"/>
      <c r="AYH10" s="878"/>
      <c r="AYI10" s="878"/>
      <c r="AYJ10" s="878"/>
      <c r="AYK10" s="880"/>
      <c r="AYL10" s="878"/>
      <c r="AYM10" s="878"/>
      <c r="AYN10" s="878"/>
      <c r="AYO10" s="880"/>
      <c r="AYP10" s="878"/>
      <c r="AYQ10" s="878"/>
      <c r="AYR10" s="878"/>
      <c r="AYS10" s="880"/>
      <c r="AYT10" s="878"/>
      <c r="AYU10" s="878"/>
      <c r="AYV10" s="878"/>
      <c r="AYW10" s="880"/>
      <c r="AYX10" s="878"/>
      <c r="AYY10" s="878"/>
      <c r="AYZ10" s="878"/>
      <c r="AZA10" s="880"/>
      <c r="AZB10" s="878"/>
      <c r="AZC10" s="878"/>
      <c r="AZD10" s="878"/>
      <c r="AZE10" s="880"/>
      <c r="AZF10" s="878"/>
      <c r="AZG10" s="878"/>
      <c r="AZH10" s="878"/>
      <c r="AZI10" s="880"/>
      <c r="AZJ10" s="878"/>
      <c r="AZK10" s="878"/>
      <c r="AZL10" s="878"/>
      <c r="AZM10" s="880"/>
      <c r="AZN10" s="878"/>
      <c r="AZO10" s="878"/>
      <c r="AZP10" s="878"/>
      <c r="AZQ10" s="880"/>
      <c r="AZR10" s="878"/>
      <c r="AZS10" s="878"/>
      <c r="AZT10" s="878"/>
      <c r="AZU10" s="880"/>
      <c r="AZV10" s="878"/>
      <c r="AZW10" s="878"/>
      <c r="AZX10" s="878"/>
      <c r="AZY10" s="880"/>
      <c r="AZZ10" s="878"/>
      <c r="BAA10" s="878"/>
      <c r="BAB10" s="878"/>
      <c r="BAC10" s="880"/>
      <c r="BAD10" s="878"/>
      <c r="BAE10" s="878"/>
      <c r="BAF10" s="878"/>
      <c r="BAG10" s="880"/>
      <c r="BAH10" s="878"/>
      <c r="BAI10" s="878"/>
      <c r="BAJ10" s="878"/>
      <c r="BAK10" s="880"/>
      <c r="BAL10" s="878"/>
      <c r="BAM10" s="878"/>
      <c r="BAN10" s="878"/>
      <c r="BAO10" s="880"/>
      <c r="BAP10" s="878"/>
      <c r="BAQ10" s="878"/>
      <c r="BAR10" s="878"/>
      <c r="BAS10" s="880"/>
      <c r="BAT10" s="878"/>
      <c r="BAU10" s="878"/>
      <c r="BAV10" s="878"/>
      <c r="BAW10" s="880"/>
      <c r="BAX10" s="878"/>
      <c r="BAY10" s="878"/>
      <c r="BAZ10" s="878"/>
      <c r="BBA10" s="880"/>
      <c r="BBB10" s="878"/>
      <c r="BBC10" s="878"/>
      <c r="BBD10" s="878"/>
      <c r="BBE10" s="880"/>
      <c r="BBF10" s="878"/>
      <c r="BBG10" s="878"/>
      <c r="BBH10" s="878"/>
      <c r="BBI10" s="880"/>
      <c r="BBJ10" s="878"/>
      <c r="BBK10" s="878"/>
      <c r="BBL10" s="878"/>
      <c r="BBM10" s="880"/>
      <c r="BBN10" s="878"/>
      <c r="BBO10" s="878"/>
      <c r="BBP10" s="878"/>
      <c r="BBQ10" s="880"/>
      <c r="BBR10" s="878"/>
      <c r="BBS10" s="878"/>
      <c r="BBT10" s="878"/>
      <c r="BBU10" s="880"/>
      <c r="BBV10" s="878"/>
      <c r="BBW10" s="878"/>
      <c r="BBX10" s="878"/>
      <c r="BBY10" s="880"/>
      <c r="BBZ10" s="878"/>
      <c r="BCA10" s="878"/>
      <c r="BCB10" s="878"/>
      <c r="BCC10" s="880"/>
      <c r="BCD10" s="878"/>
      <c r="BCE10" s="878"/>
      <c r="BCF10" s="878"/>
      <c r="BCG10" s="880"/>
      <c r="BCH10" s="878"/>
      <c r="BCI10" s="878"/>
      <c r="BCJ10" s="878"/>
      <c r="BCK10" s="880"/>
      <c r="BCL10" s="878"/>
      <c r="BCM10" s="878"/>
      <c r="BCN10" s="878"/>
      <c r="BCO10" s="880"/>
      <c r="BCP10" s="878"/>
      <c r="BCQ10" s="878"/>
      <c r="BCR10" s="878"/>
      <c r="BCS10" s="880"/>
      <c r="BCT10" s="878"/>
      <c r="BCU10" s="878"/>
      <c r="BCV10" s="878"/>
      <c r="BCW10" s="880"/>
      <c r="BCX10" s="878"/>
      <c r="BCY10" s="878"/>
      <c r="BCZ10" s="878"/>
      <c r="BDA10" s="880"/>
      <c r="BDB10" s="878"/>
      <c r="BDC10" s="878"/>
      <c r="BDD10" s="878"/>
      <c r="BDE10" s="880"/>
      <c r="BDF10" s="878"/>
      <c r="BDG10" s="878"/>
      <c r="BDH10" s="878"/>
      <c r="BDI10" s="880"/>
      <c r="BDJ10" s="878"/>
      <c r="BDK10" s="878"/>
      <c r="BDL10" s="878"/>
      <c r="BDM10" s="880"/>
      <c r="BDN10" s="878"/>
      <c r="BDO10" s="878"/>
      <c r="BDP10" s="878"/>
      <c r="BDQ10" s="880"/>
      <c r="BDR10" s="878"/>
      <c r="BDS10" s="878"/>
      <c r="BDT10" s="878"/>
      <c r="BDU10" s="880"/>
      <c r="BDV10" s="878"/>
      <c r="BDW10" s="878"/>
      <c r="BDX10" s="878"/>
      <c r="BDY10" s="880"/>
      <c r="BDZ10" s="878"/>
      <c r="BEA10" s="878"/>
      <c r="BEB10" s="878"/>
      <c r="BEC10" s="880"/>
      <c r="BED10" s="878"/>
      <c r="BEE10" s="878"/>
      <c r="BEF10" s="878"/>
      <c r="BEG10" s="880"/>
      <c r="BEH10" s="878"/>
      <c r="BEI10" s="878"/>
      <c r="BEJ10" s="878"/>
      <c r="BEK10" s="880"/>
      <c r="BEL10" s="878"/>
      <c r="BEM10" s="878"/>
      <c r="BEN10" s="878"/>
      <c r="BEO10" s="880"/>
      <c r="BEP10" s="878"/>
      <c r="BEQ10" s="878"/>
      <c r="BER10" s="878"/>
      <c r="BES10" s="880"/>
      <c r="BET10" s="878"/>
      <c r="BEU10" s="878"/>
      <c r="BEV10" s="878"/>
      <c r="BEW10" s="880"/>
      <c r="BEX10" s="878"/>
      <c r="BEY10" s="878"/>
      <c r="BEZ10" s="878"/>
      <c r="BFA10" s="880"/>
      <c r="BFB10" s="878"/>
      <c r="BFC10" s="878"/>
      <c r="BFD10" s="878"/>
      <c r="BFE10" s="880"/>
      <c r="BFF10" s="878"/>
      <c r="BFG10" s="878"/>
      <c r="BFH10" s="878"/>
      <c r="BFI10" s="880"/>
      <c r="BFJ10" s="878"/>
      <c r="BFK10" s="878"/>
      <c r="BFL10" s="878"/>
      <c r="BFM10" s="880"/>
      <c r="BFN10" s="878"/>
      <c r="BFO10" s="878"/>
      <c r="BFP10" s="878"/>
      <c r="BFQ10" s="880"/>
      <c r="BFR10" s="878"/>
      <c r="BFS10" s="878"/>
      <c r="BFT10" s="878"/>
      <c r="BFU10" s="880"/>
      <c r="BFV10" s="878"/>
      <c r="BFW10" s="878"/>
      <c r="BFX10" s="878"/>
      <c r="BFY10" s="880"/>
      <c r="BFZ10" s="878"/>
      <c r="BGA10" s="878"/>
      <c r="BGB10" s="878"/>
      <c r="BGC10" s="880"/>
      <c r="BGD10" s="878"/>
      <c r="BGE10" s="878"/>
      <c r="BGF10" s="878"/>
      <c r="BGG10" s="880"/>
      <c r="BGH10" s="878"/>
      <c r="BGI10" s="878"/>
      <c r="BGJ10" s="878"/>
      <c r="BGK10" s="880"/>
      <c r="BGL10" s="878"/>
      <c r="BGM10" s="878"/>
      <c r="BGN10" s="878"/>
      <c r="BGO10" s="880"/>
      <c r="BGP10" s="878"/>
      <c r="BGQ10" s="878"/>
      <c r="BGR10" s="878"/>
      <c r="BGS10" s="880"/>
      <c r="BGT10" s="878"/>
      <c r="BGU10" s="878"/>
      <c r="BGV10" s="878"/>
      <c r="BGW10" s="880"/>
      <c r="BGX10" s="878"/>
      <c r="BGY10" s="878"/>
      <c r="BGZ10" s="878"/>
      <c r="BHA10" s="880"/>
      <c r="BHB10" s="878"/>
      <c r="BHC10" s="878"/>
      <c r="BHD10" s="878"/>
      <c r="BHE10" s="880"/>
      <c r="BHF10" s="878"/>
      <c r="BHG10" s="878"/>
      <c r="BHH10" s="878"/>
      <c r="BHI10" s="880"/>
      <c r="BHJ10" s="878"/>
      <c r="BHK10" s="878"/>
      <c r="BHL10" s="878"/>
      <c r="BHM10" s="880"/>
      <c r="BHN10" s="878"/>
      <c r="BHO10" s="878"/>
      <c r="BHP10" s="878"/>
      <c r="BHQ10" s="880"/>
      <c r="BHR10" s="878"/>
      <c r="BHS10" s="878"/>
      <c r="BHT10" s="878"/>
      <c r="BHU10" s="880"/>
      <c r="BHV10" s="878"/>
      <c r="BHW10" s="878"/>
      <c r="BHX10" s="878"/>
      <c r="BHY10" s="880"/>
      <c r="BHZ10" s="878"/>
      <c r="BIA10" s="878"/>
      <c r="BIB10" s="878"/>
      <c r="BIC10" s="880"/>
      <c r="BID10" s="878"/>
      <c r="BIE10" s="878"/>
      <c r="BIF10" s="878"/>
      <c r="BIG10" s="880"/>
      <c r="BIH10" s="878"/>
      <c r="BII10" s="878"/>
      <c r="BIJ10" s="878"/>
      <c r="BIK10" s="880"/>
      <c r="BIL10" s="878"/>
      <c r="BIM10" s="878"/>
      <c r="BIN10" s="878"/>
      <c r="BIO10" s="880"/>
      <c r="BIP10" s="878"/>
      <c r="BIQ10" s="878"/>
      <c r="BIR10" s="878"/>
      <c r="BIS10" s="880"/>
      <c r="BIT10" s="878"/>
      <c r="BIU10" s="878"/>
      <c r="BIV10" s="878"/>
      <c r="BIW10" s="880"/>
      <c r="BIX10" s="878"/>
      <c r="BIY10" s="878"/>
      <c r="BIZ10" s="878"/>
      <c r="BJA10" s="880"/>
      <c r="BJB10" s="878"/>
      <c r="BJC10" s="878"/>
      <c r="BJD10" s="878"/>
      <c r="BJE10" s="880"/>
      <c r="BJF10" s="878"/>
      <c r="BJG10" s="878"/>
      <c r="BJH10" s="878"/>
      <c r="BJI10" s="880"/>
      <c r="BJJ10" s="878"/>
      <c r="BJK10" s="878"/>
      <c r="BJL10" s="878"/>
      <c r="BJM10" s="880"/>
      <c r="BJN10" s="878"/>
      <c r="BJO10" s="878"/>
      <c r="BJP10" s="878"/>
      <c r="BJQ10" s="880"/>
      <c r="BJR10" s="878"/>
      <c r="BJS10" s="878"/>
      <c r="BJT10" s="878"/>
      <c r="BJU10" s="880"/>
      <c r="BJV10" s="878"/>
      <c r="BJW10" s="878"/>
      <c r="BJX10" s="878"/>
      <c r="BJY10" s="880"/>
      <c r="BJZ10" s="878"/>
      <c r="BKA10" s="878"/>
      <c r="BKB10" s="878"/>
      <c r="BKC10" s="880"/>
      <c r="BKD10" s="878"/>
      <c r="BKE10" s="878"/>
      <c r="BKF10" s="878"/>
      <c r="BKG10" s="880"/>
      <c r="BKH10" s="878"/>
      <c r="BKI10" s="878"/>
      <c r="BKJ10" s="878"/>
      <c r="BKK10" s="880"/>
      <c r="BKL10" s="878"/>
      <c r="BKM10" s="878"/>
      <c r="BKN10" s="878"/>
      <c r="BKO10" s="880"/>
      <c r="BKP10" s="878"/>
      <c r="BKQ10" s="878"/>
      <c r="BKR10" s="878"/>
      <c r="BKS10" s="880"/>
      <c r="BKT10" s="878"/>
      <c r="BKU10" s="878"/>
      <c r="BKV10" s="878"/>
      <c r="BKW10" s="880"/>
      <c r="BKX10" s="878"/>
      <c r="BKY10" s="878"/>
      <c r="BKZ10" s="878"/>
      <c r="BLA10" s="880"/>
      <c r="BLB10" s="878"/>
      <c r="BLC10" s="878"/>
      <c r="BLD10" s="878"/>
      <c r="BLE10" s="880"/>
      <c r="BLF10" s="878"/>
      <c r="BLG10" s="878"/>
      <c r="BLH10" s="878"/>
      <c r="BLI10" s="880"/>
      <c r="BLJ10" s="878"/>
      <c r="BLK10" s="878"/>
      <c r="BLL10" s="878"/>
      <c r="BLM10" s="880"/>
      <c r="BLN10" s="878"/>
      <c r="BLO10" s="878"/>
      <c r="BLP10" s="878"/>
      <c r="BLQ10" s="880"/>
      <c r="BLR10" s="878"/>
      <c r="BLS10" s="878"/>
      <c r="BLT10" s="878"/>
      <c r="BLU10" s="880"/>
      <c r="BLV10" s="878"/>
      <c r="BLW10" s="878"/>
      <c r="BLX10" s="878"/>
      <c r="BLY10" s="880"/>
      <c r="BLZ10" s="878"/>
      <c r="BMA10" s="878"/>
      <c r="BMB10" s="878"/>
      <c r="BMC10" s="880"/>
      <c r="BMD10" s="878"/>
      <c r="BME10" s="878"/>
      <c r="BMF10" s="878"/>
      <c r="BMG10" s="880"/>
      <c r="BMH10" s="878"/>
      <c r="BMI10" s="878"/>
      <c r="BMJ10" s="878"/>
      <c r="BMK10" s="880"/>
      <c r="BML10" s="878"/>
      <c r="BMM10" s="878"/>
      <c r="BMN10" s="878"/>
      <c r="BMO10" s="880"/>
      <c r="BMP10" s="878"/>
      <c r="BMQ10" s="878"/>
      <c r="BMR10" s="878"/>
      <c r="BMS10" s="880"/>
      <c r="BMT10" s="878"/>
      <c r="BMU10" s="878"/>
      <c r="BMV10" s="878"/>
      <c r="BMW10" s="880"/>
      <c r="BMX10" s="878"/>
      <c r="BMY10" s="878"/>
      <c r="BMZ10" s="878"/>
      <c r="BNA10" s="880"/>
      <c r="BNB10" s="878"/>
      <c r="BNC10" s="878"/>
      <c r="BND10" s="878"/>
      <c r="BNE10" s="880"/>
      <c r="BNF10" s="878"/>
      <c r="BNG10" s="878"/>
      <c r="BNH10" s="878"/>
      <c r="BNI10" s="880"/>
      <c r="BNJ10" s="878"/>
      <c r="BNK10" s="878"/>
      <c r="BNL10" s="878"/>
      <c r="BNM10" s="880"/>
      <c r="BNN10" s="878"/>
      <c r="BNO10" s="878"/>
      <c r="BNP10" s="878"/>
      <c r="BNQ10" s="880"/>
      <c r="BNR10" s="878"/>
      <c r="BNS10" s="878"/>
      <c r="BNT10" s="878"/>
      <c r="BNU10" s="880"/>
      <c r="BNV10" s="878"/>
      <c r="BNW10" s="878"/>
      <c r="BNX10" s="878"/>
      <c r="BNY10" s="880"/>
      <c r="BNZ10" s="878"/>
      <c r="BOA10" s="878"/>
      <c r="BOB10" s="878"/>
      <c r="BOC10" s="880"/>
      <c r="BOD10" s="878"/>
      <c r="BOE10" s="878"/>
      <c r="BOF10" s="878"/>
      <c r="BOG10" s="880"/>
      <c r="BOH10" s="878"/>
      <c r="BOI10" s="878"/>
      <c r="BOJ10" s="878"/>
      <c r="BOK10" s="880"/>
      <c r="BOL10" s="878"/>
      <c r="BOM10" s="878"/>
      <c r="BON10" s="878"/>
      <c r="BOO10" s="880"/>
      <c r="BOP10" s="878"/>
      <c r="BOQ10" s="878"/>
      <c r="BOR10" s="878"/>
      <c r="BOS10" s="880"/>
      <c r="BOT10" s="878"/>
      <c r="BOU10" s="878"/>
      <c r="BOV10" s="878"/>
      <c r="BOW10" s="880"/>
      <c r="BOX10" s="878"/>
      <c r="BOY10" s="878"/>
      <c r="BOZ10" s="878"/>
      <c r="BPA10" s="880"/>
      <c r="BPB10" s="878"/>
      <c r="BPC10" s="878"/>
      <c r="BPD10" s="878"/>
      <c r="BPE10" s="880"/>
      <c r="BPF10" s="878"/>
      <c r="BPG10" s="878"/>
      <c r="BPH10" s="878"/>
      <c r="BPI10" s="880"/>
      <c r="BPJ10" s="878"/>
      <c r="BPK10" s="878"/>
      <c r="BPL10" s="878"/>
      <c r="BPM10" s="880"/>
      <c r="BPN10" s="878"/>
      <c r="BPO10" s="878"/>
      <c r="BPP10" s="878"/>
      <c r="BPQ10" s="880"/>
      <c r="BPR10" s="878"/>
      <c r="BPS10" s="878"/>
      <c r="BPT10" s="878"/>
      <c r="BPU10" s="880"/>
      <c r="BPV10" s="878"/>
      <c r="BPW10" s="878"/>
      <c r="BPX10" s="878"/>
      <c r="BPY10" s="880"/>
      <c r="BPZ10" s="878"/>
      <c r="BQA10" s="878"/>
      <c r="BQB10" s="878"/>
      <c r="BQC10" s="880"/>
      <c r="BQD10" s="878"/>
      <c r="BQE10" s="878"/>
      <c r="BQF10" s="878"/>
      <c r="BQG10" s="880"/>
      <c r="BQH10" s="878"/>
      <c r="BQI10" s="878"/>
      <c r="BQJ10" s="878"/>
      <c r="BQK10" s="880"/>
      <c r="BQL10" s="878"/>
      <c r="BQM10" s="878"/>
      <c r="BQN10" s="878"/>
      <c r="BQO10" s="880"/>
      <c r="BQP10" s="878"/>
      <c r="BQQ10" s="878"/>
      <c r="BQR10" s="878"/>
      <c r="BQS10" s="880"/>
      <c r="BQT10" s="878"/>
      <c r="BQU10" s="878"/>
      <c r="BQV10" s="878"/>
      <c r="BQW10" s="880"/>
      <c r="BQX10" s="878"/>
      <c r="BQY10" s="878"/>
      <c r="BQZ10" s="878"/>
      <c r="BRA10" s="880"/>
      <c r="BRB10" s="878"/>
      <c r="BRC10" s="878"/>
      <c r="BRD10" s="878"/>
      <c r="BRE10" s="880"/>
      <c r="BRF10" s="878"/>
      <c r="BRG10" s="878"/>
      <c r="BRH10" s="878"/>
      <c r="BRI10" s="880"/>
      <c r="BRJ10" s="878"/>
      <c r="BRK10" s="878"/>
      <c r="BRL10" s="878"/>
      <c r="BRM10" s="880"/>
      <c r="BRN10" s="878"/>
      <c r="BRO10" s="878"/>
      <c r="BRP10" s="878"/>
      <c r="BRQ10" s="880"/>
      <c r="BRR10" s="878"/>
      <c r="BRS10" s="878"/>
      <c r="BRT10" s="878"/>
      <c r="BRU10" s="880"/>
      <c r="BRV10" s="878"/>
      <c r="BRW10" s="878"/>
      <c r="BRX10" s="878"/>
      <c r="BRY10" s="880"/>
      <c r="BRZ10" s="878"/>
      <c r="BSA10" s="878"/>
      <c r="BSB10" s="878"/>
      <c r="BSC10" s="880"/>
      <c r="BSD10" s="878"/>
      <c r="BSE10" s="878"/>
      <c r="BSF10" s="878"/>
      <c r="BSG10" s="880"/>
      <c r="BSH10" s="878"/>
      <c r="BSI10" s="878"/>
      <c r="BSJ10" s="878"/>
      <c r="BSK10" s="880"/>
      <c r="BSL10" s="878"/>
      <c r="BSM10" s="878"/>
      <c r="BSN10" s="878"/>
      <c r="BSO10" s="880"/>
      <c r="BSP10" s="878"/>
      <c r="BSQ10" s="878"/>
      <c r="BSR10" s="878"/>
      <c r="BSS10" s="880"/>
      <c r="BST10" s="878"/>
      <c r="BSU10" s="878"/>
      <c r="BSV10" s="878"/>
      <c r="BSW10" s="880"/>
      <c r="BSX10" s="878"/>
      <c r="BSY10" s="878"/>
      <c r="BSZ10" s="878"/>
      <c r="BTA10" s="880"/>
      <c r="BTB10" s="878"/>
      <c r="BTC10" s="878"/>
      <c r="BTD10" s="878"/>
      <c r="BTE10" s="880"/>
      <c r="BTF10" s="878"/>
      <c r="BTG10" s="878"/>
      <c r="BTH10" s="878"/>
      <c r="BTI10" s="880"/>
      <c r="BTJ10" s="878"/>
      <c r="BTK10" s="878"/>
      <c r="BTL10" s="878"/>
      <c r="BTM10" s="880"/>
      <c r="BTN10" s="878"/>
      <c r="BTO10" s="878"/>
      <c r="BTP10" s="878"/>
      <c r="BTQ10" s="880"/>
      <c r="BTR10" s="878"/>
      <c r="BTS10" s="878"/>
      <c r="BTT10" s="878"/>
      <c r="BTU10" s="880"/>
      <c r="BTV10" s="878"/>
      <c r="BTW10" s="878"/>
      <c r="BTX10" s="878"/>
      <c r="BTY10" s="880"/>
      <c r="BTZ10" s="878"/>
      <c r="BUA10" s="878"/>
      <c r="BUB10" s="878"/>
      <c r="BUC10" s="880"/>
      <c r="BUD10" s="878"/>
      <c r="BUE10" s="878"/>
      <c r="BUF10" s="878"/>
      <c r="BUG10" s="880"/>
      <c r="BUH10" s="878"/>
      <c r="BUI10" s="878"/>
      <c r="BUJ10" s="878"/>
      <c r="BUK10" s="880"/>
      <c r="BUL10" s="878"/>
      <c r="BUM10" s="878"/>
      <c r="BUN10" s="878"/>
      <c r="BUO10" s="880"/>
      <c r="BUP10" s="878"/>
      <c r="BUQ10" s="878"/>
      <c r="BUR10" s="878"/>
      <c r="BUS10" s="880"/>
      <c r="BUT10" s="878"/>
      <c r="BUU10" s="878"/>
      <c r="BUV10" s="878"/>
      <c r="BUW10" s="880"/>
      <c r="BUX10" s="878"/>
      <c r="BUY10" s="878"/>
      <c r="BUZ10" s="878"/>
      <c r="BVA10" s="880"/>
      <c r="BVB10" s="878"/>
      <c r="BVC10" s="878"/>
      <c r="BVD10" s="878"/>
      <c r="BVE10" s="880"/>
      <c r="BVF10" s="878"/>
      <c r="BVG10" s="878"/>
      <c r="BVH10" s="878"/>
      <c r="BVI10" s="880"/>
      <c r="BVJ10" s="878"/>
      <c r="BVK10" s="878"/>
      <c r="BVL10" s="878"/>
      <c r="BVM10" s="880"/>
      <c r="BVN10" s="878"/>
      <c r="BVO10" s="878"/>
      <c r="BVP10" s="878"/>
      <c r="BVQ10" s="880"/>
      <c r="BVR10" s="878"/>
      <c r="BVS10" s="878"/>
      <c r="BVT10" s="878"/>
      <c r="BVU10" s="880"/>
      <c r="BVV10" s="878"/>
      <c r="BVW10" s="878"/>
      <c r="BVX10" s="878"/>
      <c r="BVY10" s="880"/>
      <c r="BVZ10" s="878"/>
      <c r="BWA10" s="878"/>
      <c r="BWB10" s="878"/>
      <c r="BWC10" s="880"/>
      <c r="BWD10" s="878"/>
      <c r="BWE10" s="878"/>
      <c r="BWF10" s="878"/>
      <c r="BWG10" s="880"/>
      <c r="BWH10" s="878"/>
      <c r="BWI10" s="878"/>
      <c r="BWJ10" s="878"/>
      <c r="BWK10" s="880"/>
      <c r="BWL10" s="878"/>
      <c r="BWM10" s="878"/>
      <c r="BWN10" s="878"/>
      <c r="BWO10" s="880"/>
      <c r="BWP10" s="878"/>
      <c r="BWQ10" s="878"/>
      <c r="BWR10" s="878"/>
      <c r="BWS10" s="880"/>
      <c r="BWT10" s="878"/>
      <c r="BWU10" s="878"/>
      <c r="BWV10" s="878"/>
      <c r="BWW10" s="880"/>
      <c r="BWX10" s="878"/>
      <c r="BWY10" s="878"/>
      <c r="BWZ10" s="878"/>
      <c r="BXA10" s="880"/>
      <c r="BXB10" s="878"/>
      <c r="BXC10" s="878"/>
      <c r="BXD10" s="878"/>
      <c r="BXE10" s="880"/>
      <c r="BXF10" s="878"/>
      <c r="BXG10" s="878"/>
      <c r="BXH10" s="878"/>
      <c r="BXI10" s="880"/>
      <c r="BXJ10" s="878"/>
      <c r="BXK10" s="878"/>
      <c r="BXL10" s="878"/>
      <c r="BXM10" s="880"/>
      <c r="BXN10" s="878"/>
      <c r="BXO10" s="878"/>
      <c r="BXP10" s="878"/>
      <c r="BXQ10" s="880"/>
      <c r="BXR10" s="878"/>
      <c r="BXS10" s="878"/>
      <c r="BXT10" s="878"/>
      <c r="BXU10" s="880"/>
      <c r="BXV10" s="878"/>
      <c r="BXW10" s="878"/>
      <c r="BXX10" s="878"/>
      <c r="BXY10" s="880"/>
      <c r="BXZ10" s="878"/>
      <c r="BYA10" s="878"/>
      <c r="BYB10" s="878"/>
      <c r="BYC10" s="880"/>
      <c r="BYD10" s="878"/>
      <c r="BYE10" s="878"/>
      <c r="BYF10" s="878"/>
      <c r="BYG10" s="880"/>
      <c r="BYH10" s="878"/>
      <c r="BYI10" s="878"/>
      <c r="BYJ10" s="878"/>
      <c r="BYK10" s="880"/>
      <c r="BYL10" s="878"/>
      <c r="BYM10" s="878"/>
      <c r="BYN10" s="878"/>
      <c r="BYO10" s="880"/>
      <c r="BYP10" s="878"/>
      <c r="BYQ10" s="878"/>
      <c r="BYR10" s="878"/>
      <c r="BYS10" s="880"/>
      <c r="BYT10" s="878"/>
      <c r="BYU10" s="878"/>
      <c r="BYV10" s="878"/>
      <c r="BYW10" s="880"/>
      <c r="BYX10" s="878"/>
      <c r="BYY10" s="878"/>
      <c r="BYZ10" s="878"/>
      <c r="BZA10" s="880"/>
      <c r="BZB10" s="878"/>
      <c r="BZC10" s="878"/>
      <c r="BZD10" s="878"/>
      <c r="BZE10" s="880"/>
      <c r="BZF10" s="878"/>
      <c r="BZG10" s="878"/>
      <c r="BZH10" s="878"/>
      <c r="BZI10" s="880"/>
      <c r="BZJ10" s="878"/>
      <c r="BZK10" s="878"/>
      <c r="BZL10" s="878"/>
      <c r="BZM10" s="880"/>
      <c r="BZN10" s="878"/>
      <c r="BZO10" s="878"/>
      <c r="BZP10" s="878"/>
      <c r="BZQ10" s="880"/>
      <c r="BZR10" s="878"/>
      <c r="BZS10" s="878"/>
      <c r="BZT10" s="878"/>
      <c r="BZU10" s="880"/>
      <c r="BZV10" s="878"/>
      <c r="BZW10" s="878"/>
      <c r="BZX10" s="878"/>
      <c r="BZY10" s="880"/>
      <c r="BZZ10" s="878"/>
      <c r="CAA10" s="878"/>
      <c r="CAB10" s="878"/>
      <c r="CAC10" s="880"/>
      <c r="CAD10" s="878"/>
      <c r="CAE10" s="878"/>
      <c r="CAF10" s="878"/>
      <c r="CAG10" s="880"/>
      <c r="CAH10" s="878"/>
      <c r="CAI10" s="878"/>
      <c r="CAJ10" s="878"/>
      <c r="CAK10" s="880"/>
      <c r="CAL10" s="878"/>
      <c r="CAM10" s="878"/>
      <c r="CAN10" s="878"/>
      <c r="CAO10" s="880"/>
      <c r="CAP10" s="878"/>
      <c r="CAQ10" s="878"/>
      <c r="CAR10" s="878"/>
      <c r="CAS10" s="880"/>
      <c r="CAT10" s="878"/>
      <c r="CAU10" s="878"/>
      <c r="CAV10" s="878"/>
      <c r="CAW10" s="880"/>
      <c r="CAX10" s="878"/>
      <c r="CAY10" s="878"/>
      <c r="CAZ10" s="878"/>
      <c r="CBA10" s="880"/>
      <c r="CBB10" s="878"/>
      <c r="CBC10" s="878"/>
      <c r="CBD10" s="878"/>
      <c r="CBE10" s="880"/>
      <c r="CBF10" s="878"/>
      <c r="CBG10" s="878"/>
      <c r="CBH10" s="878"/>
      <c r="CBI10" s="880"/>
      <c r="CBJ10" s="878"/>
      <c r="CBK10" s="878"/>
      <c r="CBL10" s="878"/>
      <c r="CBM10" s="880"/>
      <c r="CBN10" s="878"/>
      <c r="CBO10" s="878"/>
      <c r="CBP10" s="878"/>
      <c r="CBQ10" s="880"/>
      <c r="CBR10" s="878"/>
      <c r="CBS10" s="878"/>
      <c r="CBT10" s="878"/>
      <c r="CBU10" s="880"/>
      <c r="CBV10" s="878"/>
      <c r="CBW10" s="878"/>
      <c r="CBX10" s="878"/>
      <c r="CBY10" s="880"/>
      <c r="CBZ10" s="878"/>
      <c r="CCA10" s="878"/>
      <c r="CCB10" s="878"/>
      <c r="CCC10" s="880"/>
      <c r="CCD10" s="878"/>
      <c r="CCE10" s="878"/>
      <c r="CCF10" s="878"/>
      <c r="CCG10" s="880"/>
      <c r="CCH10" s="878"/>
      <c r="CCI10" s="878"/>
      <c r="CCJ10" s="878"/>
      <c r="CCK10" s="880"/>
      <c r="CCL10" s="878"/>
      <c r="CCM10" s="878"/>
      <c r="CCN10" s="878"/>
      <c r="CCO10" s="880"/>
      <c r="CCP10" s="878"/>
      <c r="CCQ10" s="878"/>
      <c r="CCR10" s="878"/>
      <c r="CCS10" s="880"/>
      <c r="CCT10" s="878"/>
      <c r="CCU10" s="878"/>
      <c r="CCV10" s="878"/>
      <c r="CCW10" s="880"/>
      <c r="CCX10" s="878"/>
      <c r="CCY10" s="878"/>
      <c r="CCZ10" s="878"/>
      <c r="CDA10" s="880"/>
      <c r="CDB10" s="878"/>
      <c r="CDC10" s="878"/>
      <c r="CDD10" s="878"/>
      <c r="CDE10" s="880"/>
      <c r="CDF10" s="878"/>
      <c r="CDG10" s="878"/>
      <c r="CDH10" s="878"/>
      <c r="CDI10" s="880"/>
      <c r="CDJ10" s="878"/>
      <c r="CDK10" s="878"/>
      <c r="CDL10" s="878"/>
      <c r="CDM10" s="880"/>
      <c r="CDN10" s="878"/>
      <c r="CDO10" s="878"/>
      <c r="CDP10" s="878"/>
      <c r="CDQ10" s="880"/>
      <c r="CDR10" s="878"/>
      <c r="CDS10" s="878"/>
      <c r="CDT10" s="878"/>
      <c r="CDU10" s="880"/>
      <c r="CDV10" s="878"/>
      <c r="CDW10" s="878"/>
      <c r="CDX10" s="878"/>
      <c r="CDY10" s="880"/>
      <c r="CDZ10" s="878"/>
      <c r="CEA10" s="878"/>
      <c r="CEB10" s="878"/>
      <c r="CEC10" s="880"/>
      <c r="CED10" s="878"/>
      <c r="CEE10" s="878"/>
      <c r="CEF10" s="878"/>
      <c r="CEG10" s="880"/>
      <c r="CEH10" s="878"/>
      <c r="CEI10" s="878"/>
      <c r="CEJ10" s="878"/>
      <c r="CEK10" s="880"/>
      <c r="CEL10" s="878"/>
      <c r="CEM10" s="878"/>
      <c r="CEN10" s="878"/>
      <c r="CEO10" s="880"/>
      <c r="CEP10" s="878"/>
      <c r="CEQ10" s="878"/>
      <c r="CER10" s="878"/>
      <c r="CES10" s="880"/>
      <c r="CET10" s="878"/>
      <c r="CEU10" s="878"/>
      <c r="CEV10" s="878"/>
      <c r="CEW10" s="880"/>
      <c r="CEX10" s="878"/>
      <c r="CEY10" s="878"/>
      <c r="CEZ10" s="878"/>
      <c r="CFA10" s="880"/>
      <c r="CFB10" s="878"/>
      <c r="CFC10" s="878"/>
      <c r="CFD10" s="878"/>
      <c r="CFE10" s="880"/>
      <c r="CFF10" s="878"/>
      <c r="CFG10" s="878"/>
      <c r="CFH10" s="878"/>
      <c r="CFI10" s="880"/>
      <c r="CFJ10" s="878"/>
      <c r="CFK10" s="878"/>
      <c r="CFL10" s="878"/>
      <c r="CFM10" s="880"/>
      <c r="CFN10" s="878"/>
      <c r="CFO10" s="878"/>
      <c r="CFP10" s="878"/>
      <c r="CFQ10" s="880"/>
      <c r="CFR10" s="878"/>
      <c r="CFS10" s="878"/>
      <c r="CFT10" s="878"/>
      <c r="CFU10" s="880"/>
      <c r="CFV10" s="878"/>
      <c r="CFW10" s="878"/>
      <c r="CFX10" s="878"/>
      <c r="CFY10" s="880"/>
      <c r="CFZ10" s="878"/>
      <c r="CGA10" s="878"/>
      <c r="CGB10" s="878"/>
      <c r="CGC10" s="880"/>
      <c r="CGD10" s="878"/>
      <c r="CGE10" s="878"/>
      <c r="CGF10" s="878"/>
      <c r="CGG10" s="880"/>
      <c r="CGH10" s="878"/>
      <c r="CGI10" s="878"/>
      <c r="CGJ10" s="878"/>
      <c r="CGK10" s="880"/>
      <c r="CGL10" s="878"/>
      <c r="CGM10" s="878"/>
      <c r="CGN10" s="878"/>
      <c r="CGO10" s="880"/>
      <c r="CGP10" s="878"/>
      <c r="CGQ10" s="878"/>
      <c r="CGR10" s="878"/>
      <c r="CGS10" s="880"/>
      <c r="CGT10" s="878"/>
      <c r="CGU10" s="878"/>
      <c r="CGV10" s="878"/>
      <c r="CGW10" s="880"/>
      <c r="CGX10" s="878"/>
      <c r="CGY10" s="878"/>
      <c r="CGZ10" s="878"/>
      <c r="CHA10" s="880"/>
      <c r="CHB10" s="878"/>
      <c r="CHC10" s="878"/>
      <c r="CHD10" s="878"/>
      <c r="CHE10" s="880"/>
      <c r="CHF10" s="878"/>
      <c r="CHG10" s="878"/>
      <c r="CHH10" s="878"/>
      <c r="CHI10" s="880"/>
      <c r="CHJ10" s="878"/>
      <c r="CHK10" s="878"/>
      <c r="CHL10" s="878"/>
      <c r="CHM10" s="880"/>
      <c r="CHN10" s="878"/>
      <c r="CHO10" s="878"/>
      <c r="CHP10" s="878"/>
      <c r="CHQ10" s="880"/>
      <c r="CHR10" s="878"/>
      <c r="CHS10" s="878"/>
      <c r="CHT10" s="878"/>
      <c r="CHU10" s="880"/>
      <c r="CHV10" s="878"/>
      <c r="CHW10" s="878"/>
      <c r="CHX10" s="878"/>
      <c r="CHY10" s="880"/>
      <c r="CHZ10" s="878"/>
      <c r="CIA10" s="878"/>
      <c r="CIB10" s="878"/>
      <c r="CIC10" s="880"/>
      <c r="CID10" s="878"/>
      <c r="CIE10" s="878"/>
      <c r="CIF10" s="878"/>
      <c r="CIG10" s="880"/>
      <c r="CIH10" s="878"/>
      <c r="CII10" s="878"/>
      <c r="CIJ10" s="878"/>
      <c r="CIK10" s="880"/>
      <c r="CIL10" s="878"/>
      <c r="CIM10" s="878"/>
      <c r="CIN10" s="878"/>
      <c r="CIO10" s="880"/>
      <c r="CIP10" s="878"/>
      <c r="CIQ10" s="878"/>
      <c r="CIR10" s="878"/>
      <c r="CIS10" s="880"/>
      <c r="CIT10" s="878"/>
      <c r="CIU10" s="878"/>
      <c r="CIV10" s="878"/>
      <c r="CIW10" s="880"/>
      <c r="CIX10" s="878"/>
      <c r="CIY10" s="878"/>
      <c r="CIZ10" s="878"/>
      <c r="CJA10" s="880"/>
      <c r="CJB10" s="878"/>
      <c r="CJC10" s="878"/>
      <c r="CJD10" s="878"/>
      <c r="CJE10" s="880"/>
      <c r="CJF10" s="878"/>
      <c r="CJG10" s="878"/>
      <c r="CJH10" s="878"/>
      <c r="CJI10" s="880"/>
      <c r="CJJ10" s="878"/>
      <c r="CJK10" s="878"/>
      <c r="CJL10" s="878"/>
      <c r="CJM10" s="880"/>
      <c r="CJN10" s="878"/>
      <c r="CJO10" s="878"/>
      <c r="CJP10" s="878"/>
      <c r="CJQ10" s="880"/>
      <c r="CJR10" s="878"/>
      <c r="CJS10" s="878"/>
      <c r="CJT10" s="878"/>
      <c r="CJU10" s="880"/>
      <c r="CJV10" s="878"/>
      <c r="CJW10" s="878"/>
      <c r="CJX10" s="878"/>
      <c r="CJY10" s="880"/>
      <c r="CJZ10" s="878"/>
      <c r="CKA10" s="878"/>
      <c r="CKB10" s="878"/>
      <c r="CKC10" s="880"/>
      <c r="CKD10" s="878"/>
      <c r="CKE10" s="878"/>
      <c r="CKF10" s="878"/>
      <c r="CKG10" s="880"/>
      <c r="CKH10" s="878"/>
      <c r="CKI10" s="878"/>
      <c r="CKJ10" s="878"/>
      <c r="CKK10" s="880"/>
      <c r="CKL10" s="878"/>
      <c r="CKM10" s="878"/>
      <c r="CKN10" s="878"/>
      <c r="CKO10" s="880"/>
      <c r="CKP10" s="878"/>
      <c r="CKQ10" s="878"/>
      <c r="CKR10" s="878"/>
      <c r="CKS10" s="880"/>
      <c r="CKT10" s="878"/>
      <c r="CKU10" s="878"/>
      <c r="CKV10" s="878"/>
      <c r="CKW10" s="880"/>
      <c r="CKX10" s="878"/>
      <c r="CKY10" s="878"/>
      <c r="CKZ10" s="878"/>
      <c r="CLA10" s="880"/>
      <c r="CLB10" s="878"/>
      <c r="CLC10" s="878"/>
      <c r="CLD10" s="878"/>
      <c r="CLE10" s="880"/>
      <c r="CLF10" s="878"/>
      <c r="CLG10" s="878"/>
      <c r="CLH10" s="878"/>
      <c r="CLI10" s="880"/>
      <c r="CLJ10" s="878"/>
      <c r="CLK10" s="878"/>
      <c r="CLL10" s="878"/>
      <c r="CLM10" s="880"/>
      <c r="CLN10" s="878"/>
      <c r="CLO10" s="878"/>
      <c r="CLP10" s="878"/>
      <c r="CLQ10" s="880"/>
      <c r="CLR10" s="878"/>
      <c r="CLS10" s="878"/>
      <c r="CLT10" s="878"/>
      <c r="CLU10" s="880"/>
      <c r="CLV10" s="878"/>
      <c r="CLW10" s="878"/>
      <c r="CLX10" s="878"/>
      <c r="CLY10" s="880"/>
      <c r="CLZ10" s="878"/>
      <c r="CMA10" s="878"/>
      <c r="CMB10" s="878"/>
      <c r="CMC10" s="880"/>
      <c r="CMD10" s="878"/>
      <c r="CME10" s="878"/>
      <c r="CMF10" s="878"/>
      <c r="CMG10" s="880"/>
      <c r="CMH10" s="878"/>
      <c r="CMI10" s="878"/>
      <c r="CMJ10" s="878"/>
      <c r="CMK10" s="880"/>
      <c r="CML10" s="878"/>
      <c r="CMM10" s="878"/>
      <c r="CMN10" s="878"/>
      <c r="CMO10" s="880"/>
      <c r="CMP10" s="878"/>
      <c r="CMQ10" s="878"/>
      <c r="CMR10" s="878"/>
      <c r="CMS10" s="880"/>
      <c r="CMT10" s="878"/>
      <c r="CMU10" s="878"/>
      <c r="CMV10" s="878"/>
      <c r="CMW10" s="880"/>
      <c r="CMX10" s="878"/>
      <c r="CMY10" s="878"/>
      <c r="CMZ10" s="878"/>
      <c r="CNA10" s="880"/>
      <c r="CNB10" s="878"/>
      <c r="CNC10" s="878"/>
      <c r="CND10" s="878"/>
      <c r="CNE10" s="880"/>
      <c r="CNF10" s="878"/>
      <c r="CNG10" s="878"/>
      <c r="CNH10" s="878"/>
      <c r="CNI10" s="880"/>
      <c r="CNJ10" s="878"/>
      <c r="CNK10" s="878"/>
      <c r="CNL10" s="878"/>
      <c r="CNM10" s="880"/>
      <c r="CNN10" s="878"/>
      <c r="CNO10" s="878"/>
      <c r="CNP10" s="878"/>
      <c r="CNQ10" s="880"/>
      <c r="CNR10" s="878"/>
      <c r="CNS10" s="878"/>
      <c r="CNT10" s="878"/>
      <c r="CNU10" s="880"/>
      <c r="CNV10" s="878"/>
      <c r="CNW10" s="878"/>
      <c r="CNX10" s="878"/>
      <c r="CNY10" s="880"/>
      <c r="CNZ10" s="878"/>
      <c r="COA10" s="878"/>
      <c r="COB10" s="878"/>
      <c r="COC10" s="880"/>
      <c r="COD10" s="878"/>
      <c r="COE10" s="878"/>
      <c r="COF10" s="878"/>
      <c r="COG10" s="880"/>
      <c r="COH10" s="878"/>
      <c r="COI10" s="878"/>
      <c r="COJ10" s="878"/>
      <c r="COK10" s="880"/>
      <c r="COL10" s="878"/>
      <c r="COM10" s="878"/>
      <c r="CON10" s="878"/>
      <c r="COO10" s="880"/>
      <c r="COP10" s="878"/>
      <c r="COQ10" s="878"/>
      <c r="COR10" s="878"/>
      <c r="COS10" s="880"/>
      <c r="COT10" s="878"/>
      <c r="COU10" s="878"/>
      <c r="COV10" s="878"/>
      <c r="COW10" s="880"/>
      <c r="COX10" s="878"/>
      <c r="COY10" s="878"/>
      <c r="COZ10" s="878"/>
      <c r="CPA10" s="880"/>
      <c r="CPB10" s="878"/>
      <c r="CPC10" s="878"/>
      <c r="CPD10" s="878"/>
      <c r="CPE10" s="880"/>
      <c r="CPF10" s="878"/>
      <c r="CPG10" s="878"/>
      <c r="CPH10" s="878"/>
      <c r="CPI10" s="880"/>
      <c r="CPJ10" s="878"/>
      <c r="CPK10" s="878"/>
      <c r="CPL10" s="878"/>
      <c r="CPM10" s="880"/>
      <c r="CPN10" s="878"/>
      <c r="CPO10" s="878"/>
      <c r="CPP10" s="878"/>
      <c r="CPQ10" s="880"/>
      <c r="CPR10" s="878"/>
      <c r="CPS10" s="878"/>
      <c r="CPT10" s="878"/>
      <c r="CPU10" s="880"/>
      <c r="CPV10" s="878"/>
      <c r="CPW10" s="878"/>
      <c r="CPX10" s="878"/>
      <c r="CPY10" s="880"/>
      <c r="CPZ10" s="878"/>
      <c r="CQA10" s="878"/>
      <c r="CQB10" s="878"/>
      <c r="CQC10" s="880"/>
      <c r="CQD10" s="878"/>
      <c r="CQE10" s="878"/>
      <c r="CQF10" s="878"/>
      <c r="CQG10" s="880"/>
      <c r="CQH10" s="878"/>
      <c r="CQI10" s="878"/>
      <c r="CQJ10" s="878"/>
      <c r="CQK10" s="880"/>
      <c r="CQL10" s="878"/>
      <c r="CQM10" s="878"/>
      <c r="CQN10" s="878"/>
      <c r="CQO10" s="880"/>
      <c r="CQP10" s="878"/>
      <c r="CQQ10" s="878"/>
      <c r="CQR10" s="878"/>
      <c r="CQS10" s="880"/>
      <c r="CQT10" s="878"/>
      <c r="CQU10" s="878"/>
      <c r="CQV10" s="878"/>
      <c r="CQW10" s="880"/>
      <c r="CQX10" s="878"/>
      <c r="CQY10" s="878"/>
      <c r="CQZ10" s="878"/>
      <c r="CRA10" s="880"/>
      <c r="CRB10" s="878"/>
      <c r="CRC10" s="878"/>
      <c r="CRD10" s="878"/>
      <c r="CRE10" s="880"/>
      <c r="CRF10" s="878"/>
      <c r="CRG10" s="878"/>
      <c r="CRH10" s="878"/>
      <c r="CRI10" s="880"/>
      <c r="CRJ10" s="878"/>
      <c r="CRK10" s="878"/>
      <c r="CRL10" s="878"/>
      <c r="CRM10" s="880"/>
      <c r="CRN10" s="878"/>
      <c r="CRO10" s="878"/>
      <c r="CRP10" s="878"/>
      <c r="CRQ10" s="880"/>
      <c r="CRR10" s="878"/>
      <c r="CRS10" s="878"/>
      <c r="CRT10" s="878"/>
      <c r="CRU10" s="880"/>
      <c r="CRV10" s="878"/>
      <c r="CRW10" s="878"/>
      <c r="CRX10" s="878"/>
      <c r="CRY10" s="880"/>
      <c r="CRZ10" s="878"/>
      <c r="CSA10" s="878"/>
      <c r="CSB10" s="878"/>
      <c r="CSC10" s="880"/>
      <c r="CSD10" s="878"/>
      <c r="CSE10" s="878"/>
      <c r="CSF10" s="878"/>
      <c r="CSG10" s="880"/>
      <c r="CSH10" s="878"/>
      <c r="CSI10" s="878"/>
      <c r="CSJ10" s="878"/>
      <c r="CSK10" s="880"/>
      <c r="CSL10" s="878"/>
      <c r="CSM10" s="878"/>
      <c r="CSN10" s="878"/>
      <c r="CSO10" s="880"/>
      <c r="CSP10" s="878"/>
      <c r="CSQ10" s="878"/>
      <c r="CSR10" s="878"/>
      <c r="CSS10" s="880"/>
      <c r="CST10" s="878"/>
      <c r="CSU10" s="878"/>
      <c r="CSV10" s="878"/>
      <c r="CSW10" s="880"/>
      <c r="CSX10" s="878"/>
      <c r="CSY10" s="878"/>
      <c r="CSZ10" s="878"/>
      <c r="CTA10" s="880"/>
      <c r="CTB10" s="878"/>
      <c r="CTC10" s="878"/>
      <c r="CTD10" s="878"/>
      <c r="CTE10" s="880"/>
      <c r="CTF10" s="878"/>
      <c r="CTG10" s="878"/>
      <c r="CTH10" s="878"/>
      <c r="CTI10" s="880"/>
      <c r="CTJ10" s="878"/>
      <c r="CTK10" s="878"/>
      <c r="CTL10" s="878"/>
      <c r="CTM10" s="880"/>
      <c r="CTN10" s="878"/>
      <c r="CTO10" s="878"/>
      <c r="CTP10" s="878"/>
      <c r="CTQ10" s="880"/>
      <c r="CTR10" s="878"/>
      <c r="CTS10" s="878"/>
      <c r="CTT10" s="878"/>
      <c r="CTU10" s="880"/>
      <c r="CTV10" s="878"/>
      <c r="CTW10" s="878"/>
      <c r="CTX10" s="878"/>
      <c r="CTY10" s="880"/>
      <c r="CTZ10" s="878"/>
      <c r="CUA10" s="878"/>
      <c r="CUB10" s="878"/>
      <c r="CUC10" s="880"/>
      <c r="CUD10" s="878"/>
      <c r="CUE10" s="878"/>
      <c r="CUF10" s="878"/>
      <c r="CUG10" s="880"/>
      <c r="CUH10" s="878"/>
      <c r="CUI10" s="878"/>
      <c r="CUJ10" s="878"/>
      <c r="CUK10" s="880"/>
      <c r="CUL10" s="878"/>
      <c r="CUM10" s="878"/>
      <c r="CUN10" s="878"/>
      <c r="CUO10" s="880"/>
      <c r="CUP10" s="878"/>
      <c r="CUQ10" s="878"/>
      <c r="CUR10" s="878"/>
      <c r="CUS10" s="880"/>
      <c r="CUT10" s="878"/>
      <c r="CUU10" s="878"/>
      <c r="CUV10" s="878"/>
      <c r="CUW10" s="880"/>
      <c r="CUX10" s="878"/>
      <c r="CUY10" s="878"/>
      <c r="CUZ10" s="878"/>
      <c r="CVA10" s="880"/>
      <c r="CVB10" s="878"/>
      <c r="CVC10" s="878"/>
      <c r="CVD10" s="878"/>
      <c r="CVE10" s="880"/>
      <c r="CVF10" s="878"/>
      <c r="CVG10" s="878"/>
      <c r="CVH10" s="878"/>
      <c r="CVI10" s="880"/>
      <c r="CVJ10" s="878"/>
      <c r="CVK10" s="878"/>
      <c r="CVL10" s="878"/>
      <c r="CVM10" s="880"/>
      <c r="CVN10" s="878"/>
      <c r="CVO10" s="878"/>
      <c r="CVP10" s="878"/>
      <c r="CVQ10" s="880"/>
      <c r="CVR10" s="878"/>
      <c r="CVS10" s="878"/>
      <c r="CVT10" s="878"/>
      <c r="CVU10" s="880"/>
      <c r="CVV10" s="878"/>
      <c r="CVW10" s="878"/>
      <c r="CVX10" s="878"/>
      <c r="CVY10" s="880"/>
      <c r="CVZ10" s="878"/>
      <c r="CWA10" s="878"/>
      <c r="CWB10" s="878"/>
      <c r="CWC10" s="880"/>
      <c r="CWD10" s="878"/>
      <c r="CWE10" s="878"/>
      <c r="CWF10" s="878"/>
      <c r="CWG10" s="880"/>
      <c r="CWH10" s="878"/>
      <c r="CWI10" s="878"/>
      <c r="CWJ10" s="878"/>
      <c r="CWK10" s="880"/>
      <c r="CWL10" s="878"/>
      <c r="CWM10" s="878"/>
      <c r="CWN10" s="878"/>
      <c r="CWO10" s="880"/>
      <c r="CWP10" s="878"/>
      <c r="CWQ10" s="878"/>
      <c r="CWR10" s="878"/>
      <c r="CWS10" s="880"/>
      <c r="CWT10" s="878"/>
      <c r="CWU10" s="878"/>
      <c r="CWV10" s="878"/>
      <c r="CWW10" s="880"/>
      <c r="CWX10" s="878"/>
      <c r="CWY10" s="878"/>
      <c r="CWZ10" s="878"/>
      <c r="CXA10" s="880"/>
      <c r="CXB10" s="878"/>
      <c r="CXC10" s="878"/>
      <c r="CXD10" s="878"/>
      <c r="CXE10" s="880"/>
      <c r="CXF10" s="878"/>
      <c r="CXG10" s="878"/>
      <c r="CXH10" s="878"/>
      <c r="CXI10" s="880"/>
      <c r="CXJ10" s="878"/>
      <c r="CXK10" s="878"/>
      <c r="CXL10" s="878"/>
      <c r="CXM10" s="880"/>
      <c r="CXN10" s="878"/>
      <c r="CXO10" s="878"/>
      <c r="CXP10" s="878"/>
      <c r="CXQ10" s="880"/>
      <c r="CXR10" s="878"/>
      <c r="CXS10" s="878"/>
      <c r="CXT10" s="878"/>
      <c r="CXU10" s="880"/>
      <c r="CXV10" s="878"/>
      <c r="CXW10" s="878"/>
      <c r="CXX10" s="878"/>
      <c r="CXY10" s="880"/>
      <c r="CXZ10" s="878"/>
      <c r="CYA10" s="878"/>
      <c r="CYB10" s="878"/>
      <c r="CYC10" s="880"/>
      <c r="CYD10" s="878"/>
      <c r="CYE10" s="878"/>
      <c r="CYF10" s="878"/>
      <c r="CYG10" s="880"/>
      <c r="CYH10" s="878"/>
      <c r="CYI10" s="878"/>
      <c r="CYJ10" s="878"/>
      <c r="CYK10" s="880"/>
      <c r="CYL10" s="878"/>
      <c r="CYM10" s="878"/>
      <c r="CYN10" s="878"/>
      <c r="CYO10" s="880"/>
      <c r="CYP10" s="878"/>
      <c r="CYQ10" s="878"/>
      <c r="CYR10" s="878"/>
      <c r="CYS10" s="880"/>
      <c r="CYT10" s="878"/>
      <c r="CYU10" s="878"/>
      <c r="CYV10" s="878"/>
      <c r="CYW10" s="880"/>
      <c r="CYX10" s="878"/>
      <c r="CYY10" s="878"/>
      <c r="CYZ10" s="878"/>
      <c r="CZA10" s="880"/>
      <c r="CZB10" s="878"/>
      <c r="CZC10" s="878"/>
      <c r="CZD10" s="878"/>
      <c r="CZE10" s="880"/>
      <c r="CZF10" s="878"/>
      <c r="CZG10" s="878"/>
      <c r="CZH10" s="878"/>
      <c r="CZI10" s="880"/>
      <c r="CZJ10" s="878"/>
      <c r="CZK10" s="878"/>
      <c r="CZL10" s="878"/>
      <c r="CZM10" s="880"/>
      <c r="CZN10" s="878"/>
      <c r="CZO10" s="878"/>
      <c r="CZP10" s="878"/>
      <c r="CZQ10" s="880"/>
      <c r="CZR10" s="878"/>
      <c r="CZS10" s="878"/>
      <c r="CZT10" s="878"/>
      <c r="CZU10" s="880"/>
      <c r="CZV10" s="878"/>
      <c r="CZW10" s="878"/>
      <c r="CZX10" s="878"/>
      <c r="CZY10" s="880"/>
      <c r="CZZ10" s="878"/>
      <c r="DAA10" s="878"/>
      <c r="DAB10" s="878"/>
      <c r="DAC10" s="880"/>
      <c r="DAD10" s="878"/>
      <c r="DAE10" s="878"/>
      <c r="DAF10" s="878"/>
      <c r="DAG10" s="880"/>
      <c r="DAH10" s="878"/>
      <c r="DAI10" s="878"/>
      <c r="DAJ10" s="878"/>
      <c r="DAK10" s="880"/>
      <c r="DAL10" s="878"/>
      <c r="DAM10" s="878"/>
      <c r="DAN10" s="878"/>
      <c r="DAO10" s="880"/>
      <c r="DAP10" s="878"/>
      <c r="DAQ10" s="878"/>
      <c r="DAR10" s="878"/>
      <c r="DAS10" s="880"/>
      <c r="DAT10" s="878"/>
      <c r="DAU10" s="878"/>
      <c r="DAV10" s="878"/>
      <c r="DAW10" s="880"/>
      <c r="DAX10" s="878"/>
      <c r="DAY10" s="878"/>
      <c r="DAZ10" s="878"/>
      <c r="DBA10" s="880"/>
      <c r="DBB10" s="878"/>
      <c r="DBC10" s="878"/>
      <c r="DBD10" s="878"/>
      <c r="DBE10" s="880"/>
      <c r="DBF10" s="878"/>
      <c r="DBG10" s="878"/>
      <c r="DBH10" s="878"/>
      <c r="DBI10" s="880"/>
      <c r="DBJ10" s="878"/>
      <c r="DBK10" s="878"/>
      <c r="DBL10" s="878"/>
      <c r="DBM10" s="880"/>
      <c r="DBN10" s="878"/>
      <c r="DBO10" s="878"/>
      <c r="DBP10" s="878"/>
      <c r="DBQ10" s="880"/>
      <c r="DBR10" s="878"/>
      <c r="DBS10" s="878"/>
      <c r="DBT10" s="878"/>
      <c r="DBU10" s="880"/>
      <c r="DBV10" s="878"/>
      <c r="DBW10" s="878"/>
      <c r="DBX10" s="878"/>
      <c r="DBY10" s="880"/>
      <c r="DBZ10" s="878"/>
      <c r="DCA10" s="878"/>
      <c r="DCB10" s="878"/>
      <c r="DCC10" s="880"/>
      <c r="DCD10" s="878"/>
      <c r="DCE10" s="878"/>
      <c r="DCF10" s="878"/>
      <c r="DCG10" s="880"/>
      <c r="DCH10" s="878"/>
      <c r="DCI10" s="878"/>
      <c r="DCJ10" s="878"/>
      <c r="DCK10" s="880"/>
      <c r="DCL10" s="878"/>
      <c r="DCM10" s="878"/>
      <c r="DCN10" s="878"/>
      <c r="DCO10" s="880"/>
      <c r="DCP10" s="878"/>
      <c r="DCQ10" s="878"/>
      <c r="DCR10" s="878"/>
      <c r="DCS10" s="880"/>
      <c r="DCT10" s="878"/>
      <c r="DCU10" s="878"/>
      <c r="DCV10" s="878"/>
      <c r="DCW10" s="880"/>
      <c r="DCX10" s="878"/>
      <c r="DCY10" s="878"/>
      <c r="DCZ10" s="878"/>
      <c r="DDA10" s="880"/>
      <c r="DDB10" s="878"/>
      <c r="DDC10" s="878"/>
      <c r="DDD10" s="878"/>
      <c r="DDE10" s="880"/>
      <c r="DDF10" s="878"/>
      <c r="DDG10" s="878"/>
      <c r="DDH10" s="878"/>
      <c r="DDI10" s="880"/>
      <c r="DDJ10" s="878"/>
      <c r="DDK10" s="878"/>
      <c r="DDL10" s="878"/>
      <c r="DDM10" s="880"/>
      <c r="DDN10" s="878"/>
      <c r="DDO10" s="878"/>
      <c r="DDP10" s="878"/>
      <c r="DDQ10" s="880"/>
      <c r="DDR10" s="878"/>
      <c r="DDS10" s="878"/>
      <c r="DDT10" s="878"/>
      <c r="DDU10" s="880"/>
      <c r="DDV10" s="878"/>
      <c r="DDW10" s="878"/>
      <c r="DDX10" s="878"/>
      <c r="DDY10" s="880"/>
      <c r="DDZ10" s="878"/>
      <c r="DEA10" s="878"/>
      <c r="DEB10" s="878"/>
      <c r="DEC10" s="880"/>
      <c r="DED10" s="878"/>
      <c r="DEE10" s="878"/>
      <c r="DEF10" s="878"/>
      <c r="DEG10" s="880"/>
      <c r="DEH10" s="878"/>
      <c r="DEI10" s="878"/>
      <c r="DEJ10" s="878"/>
      <c r="DEK10" s="880"/>
      <c r="DEL10" s="878"/>
      <c r="DEM10" s="878"/>
      <c r="DEN10" s="878"/>
      <c r="DEO10" s="880"/>
      <c r="DEP10" s="878"/>
      <c r="DEQ10" s="878"/>
      <c r="DER10" s="878"/>
      <c r="DES10" s="880"/>
      <c r="DET10" s="878"/>
      <c r="DEU10" s="878"/>
      <c r="DEV10" s="878"/>
      <c r="DEW10" s="880"/>
      <c r="DEX10" s="878"/>
      <c r="DEY10" s="878"/>
      <c r="DEZ10" s="878"/>
      <c r="DFA10" s="880"/>
      <c r="DFB10" s="878"/>
      <c r="DFC10" s="878"/>
      <c r="DFD10" s="878"/>
      <c r="DFE10" s="880"/>
      <c r="DFF10" s="878"/>
      <c r="DFG10" s="878"/>
      <c r="DFH10" s="878"/>
      <c r="DFI10" s="880"/>
      <c r="DFJ10" s="878"/>
      <c r="DFK10" s="878"/>
      <c r="DFL10" s="878"/>
      <c r="DFM10" s="880"/>
      <c r="DFN10" s="878"/>
      <c r="DFO10" s="878"/>
      <c r="DFP10" s="878"/>
      <c r="DFQ10" s="880"/>
      <c r="DFR10" s="878"/>
      <c r="DFS10" s="878"/>
      <c r="DFT10" s="878"/>
      <c r="DFU10" s="880"/>
      <c r="DFV10" s="878"/>
      <c r="DFW10" s="878"/>
      <c r="DFX10" s="878"/>
      <c r="DFY10" s="880"/>
      <c r="DFZ10" s="878"/>
      <c r="DGA10" s="878"/>
      <c r="DGB10" s="878"/>
      <c r="DGC10" s="880"/>
      <c r="DGD10" s="878"/>
      <c r="DGE10" s="878"/>
      <c r="DGF10" s="878"/>
      <c r="DGG10" s="880"/>
      <c r="DGH10" s="878"/>
      <c r="DGI10" s="878"/>
      <c r="DGJ10" s="878"/>
      <c r="DGK10" s="880"/>
      <c r="DGL10" s="878"/>
      <c r="DGM10" s="878"/>
      <c r="DGN10" s="878"/>
      <c r="DGO10" s="880"/>
      <c r="DGP10" s="878"/>
      <c r="DGQ10" s="878"/>
      <c r="DGR10" s="878"/>
      <c r="DGS10" s="880"/>
      <c r="DGT10" s="878"/>
      <c r="DGU10" s="878"/>
      <c r="DGV10" s="878"/>
      <c r="DGW10" s="880"/>
      <c r="DGX10" s="878"/>
      <c r="DGY10" s="878"/>
      <c r="DGZ10" s="878"/>
      <c r="DHA10" s="880"/>
      <c r="DHB10" s="878"/>
      <c r="DHC10" s="878"/>
      <c r="DHD10" s="878"/>
      <c r="DHE10" s="880"/>
      <c r="DHF10" s="878"/>
      <c r="DHG10" s="878"/>
      <c r="DHH10" s="878"/>
      <c r="DHI10" s="880"/>
      <c r="DHJ10" s="878"/>
      <c r="DHK10" s="878"/>
      <c r="DHL10" s="878"/>
      <c r="DHM10" s="880"/>
      <c r="DHN10" s="878"/>
      <c r="DHO10" s="878"/>
      <c r="DHP10" s="878"/>
      <c r="DHQ10" s="880"/>
      <c r="DHR10" s="878"/>
      <c r="DHS10" s="878"/>
      <c r="DHT10" s="878"/>
      <c r="DHU10" s="880"/>
      <c r="DHV10" s="878"/>
      <c r="DHW10" s="878"/>
      <c r="DHX10" s="878"/>
      <c r="DHY10" s="880"/>
      <c r="DHZ10" s="878"/>
      <c r="DIA10" s="878"/>
      <c r="DIB10" s="878"/>
      <c r="DIC10" s="880"/>
      <c r="DID10" s="878"/>
      <c r="DIE10" s="878"/>
      <c r="DIF10" s="878"/>
      <c r="DIG10" s="880"/>
      <c r="DIH10" s="878"/>
      <c r="DII10" s="878"/>
      <c r="DIJ10" s="878"/>
      <c r="DIK10" s="880"/>
      <c r="DIL10" s="878"/>
      <c r="DIM10" s="878"/>
      <c r="DIN10" s="878"/>
      <c r="DIO10" s="880"/>
      <c r="DIP10" s="878"/>
      <c r="DIQ10" s="878"/>
      <c r="DIR10" s="878"/>
      <c r="DIS10" s="880"/>
      <c r="DIT10" s="878"/>
      <c r="DIU10" s="878"/>
      <c r="DIV10" s="878"/>
      <c r="DIW10" s="880"/>
      <c r="DIX10" s="878"/>
      <c r="DIY10" s="878"/>
      <c r="DIZ10" s="878"/>
      <c r="DJA10" s="880"/>
      <c r="DJB10" s="878"/>
      <c r="DJC10" s="878"/>
      <c r="DJD10" s="878"/>
      <c r="DJE10" s="880"/>
      <c r="DJF10" s="878"/>
      <c r="DJG10" s="878"/>
      <c r="DJH10" s="878"/>
      <c r="DJI10" s="880"/>
      <c r="DJJ10" s="878"/>
      <c r="DJK10" s="878"/>
      <c r="DJL10" s="878"/>
      <c r="DJM10" s="880"/>
      <c r="DJN10" s="878"/>
      <c r="DJO10" s="878"/>
      <c r="DJP10" s="878"/>
      <c r="DJQ10" s="880"/>
      <c r="DJR10" s="878"/>
      <c r="DJS10" s="878"/>
      <c r="DJT10" s="878"/>
      <c r="DJU10" s="880"/>
      <c r="DJV10" s="878"/>
      <c r="DJW10" s="878"/>
      <c r="DJX10" s="878"/>
      <c r="DJY10" s="880"/>
      <c r="DJZ10" s="878"/>
      <c r="DKA10" s="878"/>
      <c r="DKB10" s="878"/>
      <c r="DKC10" s="880"/>
      <c r="DKD10" s="878"/>
      <c r="DKE10" s="878"/>
      <c r="DKF10" s="878"/>
      <c r="DKG10" s="880"/>
      <c r="DKH10" s="878"/>
      <c r="DKI10" s="878"/>
      <c r="DKJ10" s="878"/>
      <c r="DKK10" s="880"/>
      <c r="DKL10" s="878"/>
      <c r="DKM10" s="878"/>
      <c r="DKN10" s="878"/>
      <c r="DKO10" s="880"/>
      <c r="DKP10" s="878"/>
      <c r="DKQ10" s="878"/>
      <c r="DKR10" s="878"/>
      <c r="DKS10" s="880"/>
      <c r="DKT10" s="878"/>
      <c r="DKU10" s="878"/>
      <c r="DKV10" s="878"/>
      <c r="DKW10" s="880"/>
      <c r="DKX10" s="878"/>
      <c r="DKY10" s="878"/>
      <c r="DKZ10" s="878"/>
      <c r="DLA10" s="880"/>
      <c r="DLB10" s="878"/>
      <c r="DLC10" s="878"/>
      <c r="DLD10" s="878"/>
      <c r="DLE10" s="880"/>
      <c r="DLF10" s="878"/>
      <c r="DLG10" s="878"/>
      <c r="DLH10" s="878"/>
      <c r="DLI10" s="880"/>
      <c r="DLJ10" s="878"/>
      <c r="DLK10" s="878"/>
      <c r="DLL10" s="878"/>
      <c r="DLM10" s="880"/>
      <c r="DLN10" s="878"/>
      <c r="DLO10" s="878"/>
      <c r="DLP10" s="878"/>
      <c r="DLQ10" s="880"/>
      <c r="DLR10" s="878"/>
      <c r="DLS10" s="878"/>
      <c r="DLT10" s="878"/>
      <c r="DLU10" s="880"/>
      <c r="DLV10" s="878"/>
      <c r="DLW10" s="878"/>
      <c r="DLX10" s="878"/>
      <c r="DLY10" s="880"/>
      <c r="DLZ10" s="878"/>
      <c r="DMA10" s="878"/>
      <c r="DMB10" s="878"/>
      <c r="DMC10" s="880"/>
      <c r="DMD10" s="878"/>
      <c r="DME10" s="878"/>
      <c r="DMF10" s="878"/>
      <c r="DMG10" s="880"/>
      <c r="DMH10" s="878"/>
      <c r="DMI10" s="878"/>
      <c r="DMJ10" s="878"/>
      <c r="DMK10" s="880"/>
      <c r="DML10" s="878"/>
      <c r="DMM10" s="878"/>
      <c r="DMN10" s="878"/>
      <c r="DMO10" s="880"/>
      <c r="DMP10" s="878"/>
      <c r="DMQ10" s="878"/>
      <c r="DMR10" s="878"/>
      <c r="DMS10" s="880"/>
      <c r="DMT10" s="878"/>
      <c r="DMU10" s="878"/>
      <c r="DMV10" s="878"/>
      <c r="DMW10" s="880"/>
      <c r="DMX10" s="878"/>
      <c r="DMY10" s="878"/>
      <c r="DMZ10" s="878"/>
      <c r="DNA10" s="880"/>
      <c r="DNB10" s="878"/>
      <c r="DNC10" s="878"/>
      <c r="DND10" s="878"/>
      <c r="DNE10" s="880"/>
      <c r="DNF10" s="878"/>
      <c r="DNG10" s="878"/>
      <c r="DNH10" s="878"/>
      <c r="DNI10" s="880"/>
      <c r="DNJ10" s="878"/>
      <c r="DNK10" s="878"/>
      <c r="DNL10" s="878"/>
      <c r="DNM10" s="880"/>
      <c r="DNN10" s="878"/>
      <c r="DNO10" s="878"/>
      <c r="DNP10" s="878"/>
      <c r="DNQ10" s="880"/>
      <c r="DNR10" s="878"/>
      <c r="DNS10" s="878"/>
      <c r="DNT10" s="878"/>
      <c r="DNU10" s="880"/>
      <c r="DNV10" s="878"/>
      <c r="DNW10" s="878"/>
      <c r="DNX10" s="878"/>
      <c r="DNY10" s="880"/>
      <c r="DNZ10" s="878"/>
      <c r="DOA10" s="878"/>
      <c r="DOB10" s="878"/>
      <c r="DOC10" s="880"/>
      <c r="DOD10" s="878"/>
      <c r="DOE10" s="878"/>
      <c r="DOF10" s="878"/>
      <c r="DOG10" s="880"/>
      <c r="DOH10" s="878"/>
      <c r="DOI10" s="878"/>
      <c r="DOJ10" s="878"/>
      <c r="DOK10" s="880"/>
      <c r="DOL10" s="878"/>
      <c r="DOM10" s="878"/>
      <c r="DON10" s="878"/>
      <c r="DOO10" s="880"/>
      <c r="DOP10" s="878"/>
      <c r="DOQ10" s="878"/>
      <c r="DOR10" s="878"/>
      <c r="DOS10" s="880"/>
      <c r="DOT10" s="878"/>
      <c r="DOU10" s="878"/>
      <c r="DOV10" s="878"/>
      <c r="DOW10" s="880"/>
      <c r="DOX10" s="878"/>
      <c r="DOY10" s="878"/>
      <c r="DOZ10" s="878"/>
      <c r="DPA10" s="880"/>
      <c r="DPB10" s="878"/>
      <c r="DPC10" s="878"/>
      <c r="DPD10" s="878"/>
      <c r="DPE10" s="880"/>
      <c r="DPF10" s="878"/>
      <c r="DPG10" s="878"/>
      <c r="DPH10" s="878"/>
      <c r="DPI10" s="880"/>
      <c r="DPJ10" s="878"/>
      <c r="DPK10" s="878"/>
      <c r="DPL10" s="878"/>
      <c r="DPM10" s="880"/>
      <c r="DPN10" s="878"/>
      <c r="DPO10" s="878"/>
      <c r="DPP10" s="878"/>
      <c r="DPQ10" s="880"/>
      <c r="DPR10" s="878"/>
      <c r="DPS10" s="878"/>
      <c r="DPT10" s="878"/>
      <c r="DPU10" s="880"/>
      <c r="DPV10" s="878"/>
      <c r="DPW10" s="878"/>
      <c r="DPX10" s="878"/>
      <c r="DPY10" s="880"/>
      <c r="DPZ10" s="878"/>
      <c r="DQA10" s="878"/>
      <c r="DQB10" s="878"/>
      <c r="DQC10" s="880"/>
      <c r="DQD10" s="878"/>
      <c r="DQE10" s="878"/>
      <c r="DQF10" s="878"/>
      <c r="DQG10" s="880"/>
      <c r="DQH10" s="878"/>
      <c r="DQI10" s="878"/>
      <c r="DQJ10" s="878"/>
      <c r="DQK10" s="880"/>
      <c r="DQL10" s="878"/>
      <c r="DQM10" s="878"/>
      <c r="DQN10" s="878"/>
      <c r="DQO10" s="880"/>
      <c r="DQP10" s="878"/>
      <c r="DQQ10" s="878"/>
      <c r="DQR10" s="878"/>
      <c r="DQS10" s="880"/>
      <c r="DQT10" s="878"/>
      <c r="DQU10" s="878"/>
      <c r="DQV10" s="878"/>
      <c r="DQW10" s="880"/>
      <c r="DQX10" s="878"/>
      <c r="DQY10" s="878"/>
      <c r="DQZ10" s="878"/>
      <c r="DRA10" s="880"/>
      <c r="DRB10" s="878"/>
      <c r="DRC10" s="878"/>
      <c r="DRD10" s="878"/>
      <c r="DRE10" s="880"/>
      <c r="DRF10" s="878"/>
      <c r="DRG10" s="878"/>
      <c r="DRH10" s="878"/>
      <c r="DRI10" s="880"/>
      <c r="DRJ10" s="878"/>
      <c r="DRK10" s="878"/>
      <c r="DRL10" s="878"/>
      <c r="DRM10" s="880"/>
      <c r="DRN10" s="878"/>
      <c r="DRO10" s="878"/>
      <c r="DRP10" s="878"/>
      <c r="DRQ10" s="880"/>
      <c r="DRR10" s="878"/>
      <c r="DRS10" s="878"/>
      <c r="DRT10" s="878"/>
      <c r="DRU10" s="880"/>
      <c r="DRV10" s="878"/>
      <c r="DRW10" s="878"/>
      <c r="DRX10" s="878"/>
      <c r="DRY10" s="880"/>
      <c r="DRZ10" s="878"/>
      <c r="DSA10" s="878"/>
      <c r="DSB10" s="878"/>
      <c r="DSC10" s="880"/>
      <c r="DSD10" s="878"/>
      <c r="DSE10" s="878"/>
      <c r="DSF10" s="878"/>
      <c r="DSG10" s="880"/>
      <c r="DSH10" s="878"/>
      <c r="DSI10" s="878"/>
      <c r="DSJ10" s="878"/>
      <c r="DSK10" s="880"/>
      <c r="DSL10" s="878"/>
      <c r="DSM10" s="878"/>
      <c r="DSN10" s="878"/>
      <c r="DSO10" s="880"/>
      <c r="DSP10" s="878"/>
      <c r="DSQ10" s="878"/>
      <c r="DSR10" s="878"/>
      <c r="DSS10" s="880"/>
      <c r="DST10" s="878"/>
      <c r="DSU10" s="878"/>
      <c r="DSV10" s="878"/>
      <c r="DSW10" s="880"/>
      <c r="DSX10" s="878"/>
      <c r="DSY10" s="878"/>
      <c r="DSZ10" s="878"/>
      <c r="DTA10" s="880"/>
      <c r="DTB10" s="878"/>
      <c r="DTC10" s="878"/>
      <c r="DTD10" s="878"/>
      <c r="DTE10" s="880"/>
      <c r="DTF10" s="878"/>
      <c r="DTG10" s="878"/>
      <c r="DTH10" s="878"/>
      <c r="DTI10" s="880"/>
      <c r="DTJ10" s="878"/>
      <c r="DTK10" s="878"/>
      <c r="DTL10" s="878"/>
      <c r="DTM10" s="880"/>
      <c r="DTN10" s="878"/>
      <c r="DTO10" s="878"/>
      <c r="DTP10" s="878"/>
      <c r="DTQ10" s="880"/>
      <c r="DTR10" s="878"/>
      <c r="DTS10" s="878"/>
      <c r="DTT10" s="878"/>
      <c r="DTU10" s="880"/>
      <c r="DTV10" s="878"/>
      <c r="DTW10" s="878"/>
      <c r="DTX10" s="878"/>
      <c r="DTY10" s="880"/>
      <c r="DTZ10" s="878"/>
      <c r="DUA10" s="878"/>
      <c r="DUB10" s="878"/>
      <c r="DUC10" s="880"/>
      <c r="DUD10" s="878"/>
      <c r="DUE10" s="878"/>
      <c r="DUF10" s="878"/>
      <c r="DUG10" s="880"/>
      <c r="DUH10" s="878"/>
      <c r="DUI10" s="878"/>
      <c r="DUJ10" s="878"/>
      <c r="DUK10" s="880"/>
      <c r="DUL10" s="878"/>
      <c r="DUM10" s="878"/>
      <c r="DUN10" s="878"/>
      <c r="DUO10" s="880"/>
      <c r="DUP10" s="878"/>
      <c r="DUQ10" s="878"/>
      <c r="DUR10" s="878"/>
      <c r="DUS10" s="880"/>
      <c r="DUT10" s="878"/>
      <c r="DUU10" s="878"/>
      <c r="DUV10" s="878"/>
      <c r="DUW10" s="880"/>
      <c r="DUX10" s="878"/>
      <c r="DUY10" s="878"/>
      <c r="DUZ10" s="878"/>
      <c r="DVA10" s="880"/>
      <c r="DVB10" s="878"/>
      <c r="DVC10" s="878"/>
      <c r="DVD10" s="878"/>
      <c r="DVE10" s="880"/>
      <c r="DVF10" s="878"/>
      <c r="DVG10" s="878"/>
      <c r="DVH10" s="878"/>
      <c r="DVI10" s="880"/>
      <c r="DVJ10" s="878"/>
      <c r="DVK10" s="878"/>
      <c r="DVL10" s="878"/>
      <c r="DVM10" s="880"/>
      <c r="DVN10" s="878"/>
      <c r="DVO10" s="878"/>
      <c r="DVP10" s="878"/>
      <c r="DVQ10" s="880"/>
      <c r="DVR10" s="878"/>
      <c r="DVS10" s="878"/>
      <c r="DVT10" s="878"/>
      <c r="DVU10" s="880"/>
      <c r="DVV10" s="878"/>
      <c r="DVW10" s="878"/>
      <c r="DVX10" s="878"/>
      <c r="DVY10" s="880"/>
      <c r="DVZ10" s="878"/>
      <c r="DWA10" s="878"/>
      <c r="DWB10" s="878"/>
      <c r="DWC10" s="880"/>
      <c r="DWD10" s="878"/>
      <c r="DWE10" s="878"/>
      <c r="DWF10" s="878"/>
      <c r="DWG10" s="880"/>
      <c r="DWH10" s="878"/>
      <c r="DWI10" s="878"/>
      <c r="DWJ10" s="878"/>
      <c r="DWK10" s="880"/>
      <c r="DWL10" s="878"/>
      <c r="DWM10" s="878"/>
      <c r="DWN10" s="878"/>
      <c r="DWO10" s="880"/>
      <c r="DWP10" s="878"/>
      <c r="DWQ10" s="878"/>
      <c r="DWR10" s="878"/>
      <c r="DWS10" s="880"/>
      <c r="DWT10" s="878"/>
      <c r="DWU10" s="878"/>
      <c r="DWV10" s="878"/>
      <c r="DWW10" s="880"/>
      <c r="DWX10" s="878"/>
      <c r="DWY10" s="878"/>
      <c r="DWZ10" s="878"/>
      <c r="DXA10" s="880"/>
      <c r="DXB10" s="878"/>
      <c r="DXC10" s="878"/>
      <c r="DXD10" s="878"/>
      <c r="DXE10" s="880"/>
      <c r="DXF10" s="878"/>
      <c r="DXG10" s="878"/>
      <c r="DXH10" s="878"/>
      <c r="DXI10" s="880"/>
      <c r="DXJ10" s="878"/>
      <c r="DXK10" s="878"/>
      <c r="DXL10" s="878"/>
      <c r="DXM10" s="880"/>
      <c r="DXN10" s="878"/>
      <c r="DXO10" s="878"/>
      <c r="DXP10" s="878"/>
      <c r="DXQ10" s="880"/>
      <c r="DXR10" s="878"/>
      <c r="DXS10" s="878"/>
      <c r="DXT10" s="878"/>
      <c r="DXU10" s="880"/>
      <c r="DXV10" s="878"/>
      <c r="DXW10" s="878"/>
      <c r="DXX10" s="878"/>
      <c r="DXY10" s="880"/>
      <c r="DXZ10" s="878"/>
      <c r="DYA10" s="878"/>
      <c r="DYB10" s="878"/>
      <c r="DYC10" s="880"/>
      <c r="DYD10" s="878"/>
      <c r="DYE10" s="878"/>
      <c r="DYF10" s="878"/>
      <c r="DYG10" s="880"/>
      <c r="DYH10" s="878"/>
      <c r="DYI10" s="878"/>
      <c r="DYJ10" s="878"/>
      <c r="DYK10" s="880"/>
      <c r="DYL10" s="878"/>
      <c r="DYM10" s="878"/>
      <c r="DYN10" s="878"/>
      <c r="DYO10" s="880"/>
      <c r="DYP10" s="878"/>
      <c r="DYQ10" s="878"/>
      <c r="DYR10" s="878"/>
      <c r="DYS10" s="880"/>
      <c r="DYT10" s="878"/>
      <c r="DYU10" s="878"/>
      <c r="DYV10" s="878"/>
      <c r="DYW10" s="880"/>
      <c r="DYX10" s="878"/>
      <c r="DYY10" s="878"/>
      <c r="DYZ10" s="878"/>
      <c r="DZA10" s="880"/>
      <c r="DZB10" s="878"/>
      <c r="DZC10" s="878"/>
      <c r="DZD10" s="878"/>
      <c r="DZE10" s="880"/>
      <c r="DZF10" s="878"/>
      <c r="DZG10" s="878"/>
      <c r="DZH10" s="878"/>
      <c r="DZI10" s="880"/>
      <c r="DZJ10" s="878"/>
      <c r="DZK10" s="878"/>
      <c r="DZL10" s="878"/>
      <c r="DZM10" s="880"/>
      <c r="DZN10" s="878"/>
      <c r="DZO10" s="878"/>
      <c r="DZP10" s="878"/>
      <c r="DZQ10" s="880"/>
      <c r="DZR10" s="878"/>
      <c r="DZS10" s="878"/>
      <c r="DZT10" s="878"/>
      <c r="DZU10" s="880"/>
      <c r="DZV10" s="878"/>
      <c r="DZW10" s="878"/>
      <c r="DZX10" s="878"/>
      <c r="DZY10" s="880"/>
      <c r="DZZ10" s="878"/>
      <c r="EAA10" s="878"/>
      <c r="EAB10" s="878"/>
      <c r="EAC10" s="880"/>
      <c r="EAD10" s="878"/>
      <c r="EAE10" s="878"/>
      <c r="EAF10" s="878"/>
      <c r="EAG10" s="880"/>
      <c r="EAH10" s="878"/>
      <c r="EAI10" s="878"/>
      <c r="EAJ10" s="878"/>
      <c r="EAK10" s="880"/>
      <c r="EAL10" s="878"/>
      <c r="EAM10" s="878"/>
      <c r="EAN10" s="878"/>
      <c r="EAO10" s="880"/>
      <c r="EAP10" s="878"/>
      <c r="EAQ10" s="878"/>
      <c r="EAR10" s="878"/>
      <c r="EAS10" s="880"/>
      <c r="EAT10" s="878"/>
      <c r="EAU10" s="878"/>
      <c r="EAV10" s="878"/>
      <c r="EAW10" s="880"/>
      <c r="EAX10" s="878"/>
      <c r="EAY10" s="878"/>
      <c r="EAZ10" s="878"/>
      <c r="EBA10" s="880"/>
      <c r="EBB10" s="878"/>
      <c r="EBC10" s="878"/>
      <c r="EBD10" s="878"/>
      <c r="EBE10" s="880"/>
      <c r="EBF10" s="878"/>
      <c r="EBG10" s="878"/>
      <c r="EBH10" s="878"/>
      <c r="EBI10" s="880"/>
      <c r="EBJ10" s="878"/>
      <c r="EBK10" s="878"/>
      <c r="EBL10" s="878"/>
      <c r="EBM10" s="880"/>
      <c r="EBN10" s="878"/>
      <c r="EBO10" s="878"/>
      <c r="EBP10" s="878"/>
      <c r="EBQ10" s="880"/>
      <c r="EBR10" s="878"/>
      <c r="EBS10" s="878"/>
      <c r="EBT10" s="878"/>
      <c r="EBU10" s="880"/>
      <c r="EBV10" s="878"/>
      <c r="EBW10" s="878"/>
      <c r="EBX10" s="878"/>
      <c r="EBY10" s="880"/>
      <c r="EBZ10" s="878"/>
      <c r="ECA10" s="878"/>
      <c r="ECB10" s="878"/>
      <c r="ECC10" s="880"/>
      <c r="ECD10" s="878"/>
      <c r="ECE10" s="878"/>
      <c r="ECF10" s="878"/>
      <c r="ECG10" s="880"/>
      <c r="ECH10" s="878"/>
      <c r="ECI10" s="878"/>
      <c r="ECJ10" s="878"/>
      <c r="ECK10" s="880"/>
      <c r="ECL10" s="878"/>
      <c r="ECM10" s="878"/>
      <c r="ECN10" s="878"/>
      <c r="ECO10" s="880"/>
      <c r="ECP10" s="878"/>
      <c r="ECQ10" s="878"/>
      <c r="ECR10" s="878"/>
      <c r="ECS10" s="880"/>
      <c r="ECT10" s="878"/>
      <c r="ECU10" s="878"/>
      <c r="ECV10" s="878"/>
      <c r="ECW10" s="880"/>
      <c r="ECX10" s="878"/>
      <c r="ECY10" s="878"/>
      <c r="ECZ10" s="878"/>
      <c r="EDA10" s="880"/>
      <c r="EDB10" s="878"/>
      <c r="EDC10" s="878"/>
      <c r="EDD10" s="878"/>
      <c r="EDE10" s="880"/>
      <c r="EDF10" s="878"/>
      <c r="EDG10" s="878"/>
      <c r="EDH10" s="878"/>
      <c r="EDI10" s="880"/>
      <c r="EDJ10" s="878"/>
      <c r="EDK10" s="878"/>
      <c r="EDL10" s="878"/>
      <c r="EDM10" s="880"/>
      <c r="EDN10" s="878"/>
      <c r="EDO10" s="878"/>
      <c r="EDP10" s="878"/>
      <c r="EDQ10" s="880"/>
      <c r="EDR10" s="878"/>
      <c r="EDS10" s="878"/>
      <c r="EDT10" s="878"/>
      <c r="EDU10" s="880"/>
      <c r="EDV10" s="878"/>
      <c r="EDW10" s="878"/>
      <c r="EDX10" s="878"/>
      <c r="EDY10" s="880"/>
      <c r="EDZ10" s="878"/>
      <c r="EEA10" s="878"/>
      <c r="EEB10" s="878"/>
      <c r="EEC10" s="880"/>
      <c r="EED10" s="878"/>
      <c r="EEE10" s="878"/>
      <c r="EEF10" s="878"/>
      <c r="EEG10" s="880"/>
      <c r="EEH10" s="878"/>
      <c r="EEI10" s="878"/>
      <c r="EEJ10" s="878"/>
      <c r="EEK10" s="880"/>
      <c r="EEL10" s="878"/>
      <c r="EEM10" s="878"/>
      <c r="EEN10" s="878"/>
      <c r="EEO10" s="880"/>
      <c r="EEP10" s="878"/>
      <c r="EEQ10" s="878"/>
      <c r="EER10" s="878"/>
      <c r="EES10" s="880"/>
      <c r="EET10" s="878"/>
      <c r="EEU10" s="878"/>
      <c r="EEV10" s="878"/>
      <c r="EEW10" s="880"/>
      <c r="EEX10" s="878"/>
      <c r="EEY10" s="878"/>
      <c r="EEZ10" s="878"/>
      <c r="EFA10" s="880"/>
      <c r="EFB10" s="878"/>
      <c r="EFC10" s="878"/>
      <c r="EFD10" s="878"/>
      <c r="EFE10" s="880"/>
      <c r="EFF10" s="878"/>
      <c r="EFG10" s="878"/>
      <c r="EFH10" s="878"/>
      <c r="EFI10" s="880"/>
      <c r="EFJ10" s="878"/>
      <c r="EFK10" s="878"/>
      <c r="EFL10" s="878"/>
      <c r="EFM10" s="880"/>
      <c r="EFN10" s="878"/>
      <c r="EFO10" s="878"/>
      <c r="EFP10" s="878"/>
      <c r="EFQ10" s="880"/>
      <c r="EFR10" s="878"/>
      <c r="EFS10" s="878"/>
      <c r="EFT10" s="878"/>
      <c r="EFU10" s="880"/>
      <c r="EFV10" s="878"/>
      <c r="EFW10" s="878"/>
      <c r="EFX10" s="878"/>
      <c r="EFY10" s="880"/>
      <c r="EFZ10" s="878"/>
      <c r="EGA10" s="878"/>
      <c r="EGB10" s="878"/>
      <c r="EGC10" s="880"/>
      <c r="EGD10" s="878"/>
      <c r="EGE10" s="878"/>
      <c r="EGF10" s="878"/>
      <c r="EGG10" s="880"/>
      <c r="EGH10" s="878"/>
      <c r="EGI10" s="878"/>
      <c r="EGJ10" s="878"/>
      <c r="EGK10" s="880"/>
      <c r="EGL10" s="878"/>
      <c r="EGM10" s="878"/>
      <c r="EGN10" s="878"/>
      <c r="EGO10" s="880"/>
      <c r="EGP10" s="878"/>
      <c r="EGQ10" s="878"/>
      <c r="EGR10" s="878"/>
      <c r="EGS10" s="880"/>
      <c r="EGT10" s="878"/>
      <c r="EGU10" s="878"/>
      <c r="EGV10" s="878"/>
      <c r="EGW10" s="880"/>
      <c r="EGX10" s="878"/>
      <c r="EGY10" s="878"/>
      <c r="EGZ10" s="878"/>
      <c r="EHA10" s="880"/>
      <c r="EHB10" s="878"/>
      <c r="EHC10" s="878"/>
      <c r="EHD10" s="878"/>
      <c r="EHE10" s="880"/>
      <c r="EHF10" s="878"/>
      <c r="EHG10" s="878"/>
      <c r="EHH10" s="878"/>
      <c r="EHI10" s="880"/>
      <c r="EHJ10" s="878"/>
      <c r="EHK10" s="878"/>
      <c r="EHL10" s="878"/>
      <c r="EHM10" s="880"/>
      <c r="EHN10" s="878"/>
      <c r="EHO10" s="878"/>
      <c r="EHP10" s="878"/>
      <c r="EHQ10" s="880"/>
      <c r="EHR10" s="878"/>
      <c r="EHS10" s="878"/>
      <c r="EHT10" s="878"/>
      <c r="EHU10" s="880"/>
      <c r="EHV10" s="878"/>
      <c r="EHW10" s="878"/>
      <c r="EHX10" s="878"/>
      <c r="EHY10" s="880"/>
      <c r="EHZ10" s="878"/>
      <c r="EIA10" s="878"/>
      <c r="EIB10" s="878"/>
      <c r="EIC10" s="880"/>
      <c r="EID10" s="878"/>
      <c r="EIE10" s="878"/>
      <c r="EIF10" s="878"/>
      <c r="EIG10" s="880"/>
      <c r="EIH10" s="878"/>
      <c r="EII10" s="878"/>
      <c r="EIJ10" s="878"/>
      <c r="EIK10" s="880"/>
      <c r="EIL10" s="878"/>
      <c r="EIM10" s="878"/>
      <c r="EIN10" s="878"/>
      <c r="EIO10" s="880"/>
      <c r="EIP10" s="878"/>
      <c r="EIQ10" s="878"/>
      <c r="EIR10" s="878"/>
      <c r="EIS10" s="880"/>
      <c r="EIT10" s="878"/>
      <c r="EIU10" s="878"/>
      <c r="EIV10" s="878"/>
      <c r="EIW10" s="880"/>
      <c r="EIX10" s="878"/>
      <c r="EIY10" s="878"/>
      <c r="EIZ10" s="878"/>
      <c r="EJA10" s="880"/>
      <c r="EJB10" s="878"/>
      <c r="EJC10" s="878"/>
      <c r="EJD10" s="878"/>
      <c r="EJE10" s="880"/>
      <c r="EJF10" s="878"/>
      <c r="EJG10" s="878"/>
      <c r="EJH10" s="878"/>
      <c r="EJI10" s="880"/>
      <c r="EJJ10" s="878"/>
      <c r="EJK10" s="878"/>
      <c r="EJL10" s="878"/>
      <c r="EJM10" s="880"/>
      <c r="EJN10" s="878"/>
      <c r="EJO10" s="878"/>
      <c r="EJP10" s="878"/>
      <c r="EJQ10" s="880"/>
      <c r="EJR10" s="878"/>
      <c r="EJS10" s="878"/>
      <c r="EJT10" s="878"/>
      <c r="EJU10" s="880"/>
      <c r="EJV10" s="878"/>
      <c r="EJW10" s="878"/>
      <c r="EJX10" s="878"/>
      <c r="EJY10" s="880"/>
      <c r="EJZ10" s="878"/>
      <c r="EKA10" s="878"/>
      <c r="EKB10" s="878"/>
      <c r="EKC10" s="880"/>
      <c r="EKD10" s="878"/>
      <c r="EKE10" s="878"/>
      <c r="EKF10" s="878"/>
      <c r="EKG10" s="880"/>
      <c r="EKH10" s="878"/>
      <c r="EKI10" s="878"/>
      <c r="EKJ10" s="878"/>
      <c r="EKK10" s="880"/>
      <c r="EKL10" s="878"/>
      <c r="EKM10" s="878"/>
      <c r="EKN10" s="878"/>
      <c r="EKO10" s="880"/>
      <c r="EKP10" s="878"/>
      <c r="EKQ10" s="878"/>
      <c r="EKR10" s="878"/>
      <c r="EKS10" s="880"/>
      <c r="EKT10" s="878"/>
      <c r="EKU10" s="878"/>
      <c r="EKV10" s="878"/>
      <c r="EKW10" s="880"/>
      <c r="EKX10" s="878"/>
      <c r="EKY10" s="878"/>
      <c r="EKZ10" s="878"/>
      <c r="ELA10" s="880"/>
      <c r="ELB10" s="878"/>
      <c r="ELC10" s="878"/>
      <c r="ELD10" s="878"/>
      <c r="ELE10" s="880"/>
      <c r="ELF10" s="878"/>
      <c r="ELG10" s="878"/>
      <c r="ELH10" s="878"/>
      <c r="ELI10" s="880"/>
      <c r="ELJ10" s="878"/>
      <c r="ELK10" s="878"/>
      <c r="ELL10" s="878"/>
      <c r="ELM10" s="880"/>
      <c r="ELN10" s="878"/>
      <c r="ELO10" s="878"/>
      <c r="ELP10" s="878"/>
      <c r="ELQ10" s="880"/>
      <c r="ELR10" s="878"/>
      <c r="ELS10" s="878"/>
      <c r="ELT10" s="878"/>
      <c r="ELU10" s="880"/>
      <c r="ELV10" s="878"/>
      <c r="ELW10" s="878"/>
      <c r="ELX10" s="878"/>
      <c r="ELY10" s="880"/>
      <c r="ELZ10" s="878"/>
      <c r="EMA10" s="878"/>
      <c r="EMB10" s="878"/>
      <c r="EMC10" s="880"/>
      <c r="EMD10" s="878"/>
      <c r="EME10" s="878"/>
      <c r="EMF10" s="878"/>
      <c r="EMG10" s="880"/>
      <c r="EMH10" s="878"/>
      <c r="EMI10" s="878"/>
      <c r="EMJ10" s="878"/>
      <c r="EMK10" s="880"/>
      <c r="EML10" s="878"/>
      <c r="EMM10" s="878"/>
      <c r="EMN10" s="878"/>
      <c r="EMO10" s="880"/>
      <c r="EMP10" s="878"/>
      <c r="EMQ10" s="878"/>
      <c r="EMR10" s="878"/>
      <c r="EMS10" s="880"/>
      <c r="EMT10" s="878"/>
      <c r="EMU10" s="878"/>
      <c r="EMV10" s="878"/>
      <c r="EMW10" s="880"/>
      <c r="EMX10" s="878"/>
      <c r="EMY10" s="878"/>
      <c r="EMZ10" s="878"/>
      <c r="ENA10" s="880"/>
      <c r="ENB10" s="878"/>
      <c r="ENC10" s="878"/>
      <c r="END10" s="878"/>
      <c r="ENE10" s="880"/>
      <c r="ENF10" s="878"/>
      <c r="ENG10" s="878"/>
      <c r="ENH10" s="878"/>
      <c r="ENI10" s="880"/>
      <c r="ENJ10" s="878"/>
      <c r="ENK10" s="878"/>
      <c r="ENL10" s="878"/>
      <c r="ENM10" s="880"/>
      <c r="ENN10" s="878"/>
      <c r="ENO10" s="878"/>
      <c r="ENP10" s="878"/>
      <c r="ENQ10" s="880"/>
      <c r="ENR10" s="878"/>
      <c r="ENS10" s="878"/>
      <c r="ENT10" s="878"/>
      <c r="ENU10" s="880"/>
      <c r="ENV10" s="878"/>
      <c r="ENW10" s="878"/>
      <c r="ENX10" s="878"/>
      <c r="ENY10" s="880"/>
      <c r="ENZ10" s="878"/>
      <c r="EOA10" s="878"/>
      <c r="EOB10" s="878"/>
      <c r="EOC10" s="880"/>
      <c r="EOD10" s="878"/>
      <c r="EOE10" s="878"/>
      <c r="EOF10" s="878"/>
      <c r="EOG10" s="880"/>
      <c r="EOH10" s="878"/>
      <c r="EOI10" s="878"/>
      <c r="EOJ10" s="878"/>
      <c r="EOK10" s="880"/>
      <c r="EOL10" s="878"/>
      <c r="EOM10" s="878"/>
      <c r="EON10" s="878"/>
      <c r="EOO10" s="880"/>
      <c r="EOP10" s="878"/>
      <c r="EOQ10" s="878"/>
      <c r="EOR10" s="878"/>
      <c r="EOS10" s="880"/>
      <c r="EOT10" s="878"/>
      <c r="EOU10" s="878"/>
      <c r="EOV10" s="878"/>
      <c r="EOW10" s="880"/>
      <c r="EOX10" s="878"/>
      <c r="EOY10" s="878"/>
      <c r="EOZ10" s="878"/>
      <c r="EPA10" s="880"/>
      <c r="EPB10" s="878"/>
      <c r="EPC10" s="878"/>
      <c r="EPD10" s="878"/>
      <c r="EPE10" s="880"/>
      <c r="EPF10" s="878"/>
      <c r="EPG10" s="878"/>
      <c r="EPH10" s="878"/>
      <c r="EPI10" s="880"/>
      <c r="EPJ10" s="878"/>
      <c r="EPK10" s="878"/>
      <c r="EPL10" s="878"/>
      <c r="EPM10" s="880"/>
      <c r="EPN10" s="878"/>
      <c r="EPO10" s="878"/>
      <c r="EPP10" s="878"/>
      <c r="EPQ10" s="880"/>
      <c r="EPR10" s="878"/>
      <c r="EPS10" s="878"/>
      <c r="EPT10" s="878"/>
      <c r="EPU10" s="880"/>
      <c r="EPV10" s="878"/>
      <c r="EPW10" s="878"/>
      <c r="EPX10" s="878"/>
      <c r="EPY10" s="880"/>
      <c r="EPZ10" s="878"/>
      <c r="EQA10" s="878"/>
      <c r="EQB10" s="878"/>
      <c r="EQC10" s="880"/>
      <c r="EQD10" s="878"/>
      <c r="EQE10" s="878"/>
      <c r="EQF10" s="878"/>
      <c r="EQG10" s="880"/>
      <c r="EQH10" s="878"/>
      <c r="EQI10" s="878"/>
      <c r="EQJ10" s="878"/>
      <c r="EQK10" s="880"/>
      <c r="EQL10" s="878"/>
      <c r="EQM10" s="878"/>
      <c r="EQN10" s="878"/>
      <c r="EQO10" s="880"/>
      <c r="EQP10" s="878"/>
      <c r="EQQ10" s="878"/>
      <c r="EQR10" s="878"/>
      <c r="EQS10" s="880"/>
      <c r="EQT10" s="878"/>
      <c r="EQU10" s="878"/>
      <c r="EQV10" s="878"/>
      <c r="EQW10" s="880"/>
      <c r="EQX10" s="878"/>
      <c r="EQY10" s="878"/>
      <c r="EQZ10" s="878"/>
      <c r="ERA10" s="880"/>
      <c r="ERB10" s="878"/>
      <c r="ERC10" s="878"/>
      <c r="ERD10" s="878"/>
      <c r="ERE10" s="880"/>
      <c r="ERF10" s="878"/>
      <c r="ERG10" s="878"/>
      <c r="ERH10" s="878"/>
      <c r="ERI10" s="880"/>
      <c r="ERJ10" s="878"/>
      <c r="ERK10" s="878"/>
      <c r="ERL10" s="878"/>
      <c r="ERM10" s="880"/>
      <c r="ERN10" s="878"/>
      <c r="ERO10" s="878"/>
      <c r="ERP10" s="878"/>
      <c r="ERQ10" s="880"/>
      <c r="ERR10" s="878"/>
      <c r="ERS10" s="878"/>
      <c r="ERT10" s="878"/>
      <c r="ERU10" s="880"/>
      <c r="ERV10" s="878"/>
      <c r="ERW10" s="878"/>
      <c r="ERX10" s="878"/>
      <c r="ERY10" s="880"/>
      <c r="ERZ10" s="878"/>
      <c r="ESA10" s="878"/>
      <c r="ESB10" s="878"/>
      <c r="ESC10" s="880"/>
      <c r="ESD10" s="878"/>
      <c r="ESE10" s="878"/>
      <c r="ESF10" s="878"/>
      <c r="ESG10" s="880"/>
      <c r="ESH10" s="878"/>
      <c r="ESI10" s="878"/>
      <c r="ESJ10" s="878"/>
      <c r="ESK10" s="880"/>
      <c r="ESL10" s="878"/>
      <c r="ESM10" s="878"/>
      <c r="ESN10" s="878"/>
      <c r="ESO10" s="880"/>
      <c r="ESP10" s="878"/>
      <c r="ESQ10" s="878"/>
      <c r="ESR10" s="878"/>
      <c r="ESS10" s="880"/>
      <c r="EST10" s="878"/>
      <c r="ESU10" s="878"/>
      <c r="ESV10" s="878"/>
      <c r="ESW10" s="880"/>
      <c r="ESX10" s="878"/>
      <c r="ESY10" s="878"/>
      <c r="ESZ10" s="878"/>
      <c r="ETA10" s="880"/>
      <c r="ETB10" s="878"/>
      <c r="ETC10" s="878"/>
      <c r="ETD10" s="878"/>
      <c r="ETE10" s="880"/>
      <c r="ETF10" s="878"/>
      <c r="ETG10" s="878"/>
      <c r="ETH10" s="878"/>
      <c r="ETI10" s="880"/>
      <c r="ETJ10" s="878"/>
      <c r="ETK10" s="878"/>
      <c r="ETL10" s="878"/>
      <c r="ETM10" s="880"/>
      <c r="ETN10" s="878"/>
      <c r="ETO10" s="878"/>
      <c r="ETP10" s="878"/>
      <c r="ETQ10" s="880"/>
      <c r="ETR10" s="878"/>
      <c r="ETS10" s="878"/>
      <c r="ETT10" s="878"/>
      <c r="ETU10" s="880"/>
      <c r="ETV10" s="878"/>
      <c r="ETW10" s="878"/>
      <c r="ETX10" s="878"/>
      <c r="ETY10" s="880"/>
      <c r="ETZ10" s="878"/>
      <c r="EUA10" s="878"/>
      <c r="EUB10" s="878"/>
      <c r="EUC10" s="880"/>
      <c r="EUD10" s="878"/>
      <c r="EUE10" s="878"/>
      <c r="EUF10" s="878"/>
      <c r="EUG10" s="880"/>
      <c r="EUH10" s="878"/>
      <c r="EUI10" s="878"/>
      <c r="EUJ10" s="878"/>
      <c r="EUK10" s="880"/>
      <c r="EUL10" s="878"/>
      <c r="EUM10" s="878"/>
      <c r="EUN10" s="878"/>
      <c r="EUO10" s="880"/>
      <c r="EUP10" s="878"/>
      <c r="EUQ10" s="878"/>
      <c r="EUR10" s="878"/>
      <c r="EUS10" s="880"/>
      <c r="EUT10" s="878"/>
      <c r="EUU10" s="878"/>
      <c r="EUV10" s="878"/>
      <c r="EUW10" s="880"/>
      <c r="EUX10" s="878"/>
      <c r="EUY10" s="878"/>
      <c r="EUZ10" s="878"/>
      <c r="EVA10" s="880"/>
      <c r="EVB10" s="878"/>
      <c r="EVC10" s="878"/>
      <c r="EVD10" s="878"/>
      <c r="EVE10" s="880"/>
      <c r="EVF10" s="878"/>
      <c r="EVG10" s="878"/>
      <c r="EVH10" s="878"/>
      <c r="EVI10" s="880"/>
      <c r="EVJ10" s="878"/>
      <c r="EVK10" s="878"/>
      <c r="EVL10" s="878"/>
      <c r="EVM10" s="880"/>
      <c r="EVN10" s="878"/>
      <c r="EVO10" s="878"/>
      <c r="EVP10" s="878"/>
      <c r="EVQ10" s="880"/>
      <c r="EVR10" s="878"/>
      <c r="EVS10" s="878"/>
      <c r="EVT10" s="878"/>
      <c r="EVU10" s="880"/>
      <c r="EVV10" s="878"/>
      <c r="EVW10" s="878"/>
      <c r="EVX10" s="878"/>
      <c r="EVY10" s="880"/>
      <c r="EVZ10" s="878"/>
      <c r="EWA10" s="878"/>
      <c r="EWB10" s="878"/>
      <c r="EWC10" s="880"/>
      <c r="EWD10" s="878"/>
      <c r="EWE10" s="878"/>
      <c r="EWF10" s="878"/>
      <c r="EWG10" s="880"/>
      <c r="EWH10" s="878"/>
      <c r="EWI10" s="878"/>
      <c r="EWJ10" s="878"/>
      <c r="EWK10" s="880"/>
      <c r="EWL10" s="878"/>
      <c r="EWM10" s="878"/>
      <c r="EWN10" s="878"/>
      <c r="EWO10" s="880"/>
      <c r="EWP10" s="878"/>
      <c r="EWQ10" s="878"/>
      <c r="EWR10" s="878"/>
      <c r="EWS10" s="880"/>
      <c r="EWT10" s="878"/>
      <c r="EWU10" s="878"/>
      <c r="EWV10" s="878"/>
      <c r="EWW10" s="880"/>
      <c r="EWX10" s="878"/>
      <c r="EWY10" s="878"/>
      <c r="EWZ10" s="878"/>
      <c r="EXA10" s="880"/>
      <c r="EXB10" s="878"/>
      <c r="EXC10" s="878"/>
      <c r="EXD10" s="878"/>
      <c r="EXE10" s="880"/>
      <c r="EXF10" s="878"/>
      <c r="EXG10" s="878"/>
      <c r="EXH10" s="878"/>
      <c r="EXI10" s="880"/>
      <c r="EXJ10" s="878"/>
      <c r="EXK10" s="878"/>
      <c r="EXL10" s="878"/>
      <c r="EXM10" s="880"/>
      <c r="EXN10" s="878"/>
      <c r="EXO10" s="878"/>
      <c r="EXP10" s="878"/>
      <c r="EXQ10" s="880"/>
      <c r="EXR10" s="878"/>
      <c r="EXS10" s="878"/>
      <c r="EXT10" s="878"/>
      <c r="EXU10" s="880"/>
      <c r="EXV10" s="878"/>
      <c r="EXW10" s="878"/>
      <c r="EXX10" s="878"/>
      <c r="EXY10" s="880"/>
      <c r="EXZ10" s="878"/>
      <c r="EYA10" s="878"/>
      <c r="EYB10" s="878"/>
      <c r="EYC10" s="880"/>
      <c r="EYD10" s="878"/>
      <c r="EYE10" s="878"/>
      <c r="EYF10" s="878"/>
      <c r="EYG10" s="880"/>
      <c r="EYH10" s="878"/>
      <c r="EYI10" s="878"/>
      <c r="EYJ10" s="878"/>
      <c r="EYK10" s="880"/>
      <c r="EYL10" s="878"/>
      <c r="EYM10" s="878"/>
      <c r="EYN10" s="878"/>
      <c r="EYO10" s="880"/>
      <c r="EYP10" s="878"/>
      <c r="EYQ10" s="878"/>
      <c r="EYR10" s="878"/>
      <c r="EYS10" s="880"/>
      <c r="EYT10" s="878"/>
      <c r="EYU10" s="878"/>
      <c r="EYV10" s="878"/>
      <c r="EYW10" s="880"/>
      <c r="EYX10" s="878"/>
      <c r="EYY10" s="878"/>
      <c r="EYZ10" s="878"/>
      <c r="EZA10" s="880"/>
      <c r="EZB10" s="878"/>
      <c r="EZC10" s="878"/>
      <c r="EZD10" s="878"/>
      <c r="EZE10" s="880"/>
      <c r="EZF10" s="878"/>
      <c r="EZG10" s="878"/>
      <c r="EZH10" s="878"/>
      <c r="EZI10" s="880"/>
      <c r="EZJ10" s="878"/>
      <c r="EZK10" s="878"/>
      <c r="EZL10" s="878"/>
      <c r="EZM10" s="880"/>
      <c r="EZN10" s="878"/>
      <c r="EZO10" s="878"/>
      <c r="EZP10" s="878"/>
      <c r="EZQ10" s="880"/>
      <c r="EZR10" s="878"/>
      <c r="EZS10" s="878"/>
      <c r="EZT10" s="878"/>
      <c r="EZU10" s="880"/>
      <c r="EZV10" s="878"/>
      <c r="EZW10" s="878"/>
      <c r="EZX10" s="878"/>
      <c r="EZY10" s="880"/>
      <c r="EZZ10" s="878"/>
      <c r="FAA10" s="878"/>
      <c r="FAB10" s="878"/>
      <c r="FAC10" s="880"/>
      <c r="FAD10" s="878"/>
      <c r="FAE10" s="878"/>
      <c r="FAF10" s="878"/>
      <c r="FAG10" s="880"/>
      <c r="FAH10" s="878"/>
      <c r="FAI10" s="878"/>
      <c r="FAJ10" s="878"/>
      <c r="FAK10" s="880"/>
      <c r="FAL10" s="878"/>
      <c r="FAM10" s="878"/>
      <c r="FAN10" s="878"/>
      <c r="FAO10" s="880"/>
      <c r="FAP10" s="878"/>
      <c r="FAQ10" s="878"/>
      <c r="FAR10" s="878"/>
      <c r="FAS10" s="880"/>
      <c r="FAT10" s="878"/>
      <c r="FAU10" s="878"/>
      <c r="FAV10" s="878"/>
      <c r="FAW10" s="880"/>
      <c r="FAX10" s="878"/>
      <c r="FAY10" s="878"/>
      <c r="FAZ10" s="878"/>
      <c r="FBA10" s="880"/>
      <c r="FBB10" s="878"/>
      <c r="FBC10" s="878"/>
      <c r="FBD10" s="878"/>
      <c r="FBE10" s="880"/>
      <c r="FBF10" s="878"/>
      <c r="FBG10" s="878"/>
      <c r="FBH10" s="878"/>
      <c r="FBI10" s="880"/>
      <c r="FBJ10" s="878"/>
      <c r="FBK10" s="878"/>
      <c r="FBL10" s="878"/>
      <c r="FBM10" s="880"/>
      <c r="FBN10" s="878"/>
      <c r="FBO10" s="878"/>
      <c r="FBP10" s="878"/>
      <c r="FBQ10" s="880"/>
      <c r="FBR10" s="878"/>
      <c r="FBS10" s="878"/>
      <c r="FBT10" s="878"/>
      <c r="FBU10" s="880"/>
      <c r="FBV10" s="878"/>
      <c r="FBW10" s="878"/>
      <c r="FBX10" s="878"/>
      <c r="FBY10" s="880"/>
      <c r="FBZ10" s="878"/>
      <c r="FCA10" s="878"/>
      <c r="FCB10" s="878"/>
      <c r="FCC10" s="880"/>
      <c r="FCD10" s="878"/>
      <c r="FCE10" s="878"/>
      <c r="FCF10" s="878"/>
      <c r="FCG10" s="880"/>
      <c r="FCH10" s="878"/>
      <c r="FCI10" s="878"/>
      <c r="FCJ10" s="878"/>
      <c r="FCK10" s="880"/>
      <c r="FCL10" s="878"/>
      <c r="FCM10" s="878"/>
      <c r="FCN10" s="878"/>
      <c r="FCO10" s="880"/>
      <c r="FCP10" s="878"/>
      <c r="FCQ10" s="878"/>
      <c r="FCR10" s="878"/>
      <c r="FCS10" s="880"/>
      <c r="FCT10" s="878"/>
      <c r="FCU10" s="878"/>
      <c r="FCV10" s="878"/>
      <c r="FCW10" s="880"/>
      <c r="FCX10" s="878"/>
      <c r="FCY10" s="878"/>
      <c r="FCZ10" s="878"/>
      <c r="FDA10" s="880"/>
      <c r="FDB10" s="878"/>
      <c r="FDC10" s="878"/>
      <c r="FDD10" s="878"/>
      <c r="FDE10" s="880"/>
      <c r="FDF10" s="878"/>
      <c r="FDG10" s="878"/>
      <c r="FDH10" s="878"/>
      <c r="FDI10" s="880"/>
      <c r="FDJ10" s="878"/>
      <c r="FDK10" s="878"/>
      <c r="FDL10" s="878"/>
      <c r="FDM10" s="880"/>
      <c r="FDN10" s="878"/>
      <c r="FDO10" s="878"/>
      <c r="FDP10" s="878"/>
      <c r="FDQ10" s="880"/>
      <c r="FDR10" s="878"/>
      <c r="FDS10" s="878"/>
      <c r="FDT10" s="878"/>
      <c r="FDU10" s="880"/>
      <c r="FDV10" s="878"/>
      <c r="FDW10" s="878"/>
      <c r="FDX10" s="878"/>
      <c r="FDY10" s="880"/>
      <c r="FDZ10" s="878"/>
      <c r="FEA10" s="878"/>
      <c r="FEB10" s="878"/>
      <c r="FEC10" s="880"/>
      <c r="FED10" s="878"/>
      <c r="FEE10" s="878"/>
      <c r="FEF10" s="878"/>
      <c r="FEG10" s="880"/>
      <c r="FEH10" s="878"/>
      <c r="FEI10" s="878"/>
      <c r="FEJ10" s="878"/>
      <c r="FEK10" s="880"/>
      <c r="FEL10" s="878"/>
      <c r="FEM10" s="878"/>
      <c r="FEN10" s="878"/>
      <c r="FEO10" s="880"/>
      <c r="FEP10" s="878"/>
      <c r="FEQ10" s="878"/>
      <c r="FER10" s="878"/>
      <c r="FES10" s="880"/>
      <c r="FET10" s="878"/>
      <c r="FEU10" s="878"/>
      <c r="FEV10" s="878"/>
      <c r="FEW10" s="880"/>
      <c r="FEX10" s="878"/>
      <c r="FEY10" s="878"/>
      <c r="FEZ10" s="878"/>
      <c r="FFA10" s="880"/>
      <c r="FFB10" s="878"/>
      <c r="FFC10" s="878"/>
      <c r="FFD10" s="878"/>
      <c r="FFE10" s="880"/>
      <c r="FFF10" s="878"/>
      <c r="FFG10" s="878"/>
      <c r="FFH10" s="878"/>
      <c r="FFI10" s="880"/>
      <c r="FFJ10" s="878"/>
      <c r="FFK10" s="878"/>
      <c r="FFL10" s="878"/>
      <c r="FFM10" s="880"/>
      <c r="FFN10" s="878"/>
      <c r="FFO10" s="878"/>
      <c r="FFP10" s="878"/>
      <c r="FFQ10" s="880"/>
      <c r="FFR10" s="878"/>
      <c r="FFS10" s="878"/>
      <c r="FFT10" s="878"/>
      <c r="FFU10" s="880"/>
      <c r="FFV10" s="878"/>
      <c r="FFW10" s="878"/>
      <c r="FFX10" s="878"/>
      <c r="FFY10" s="880"/>
      <c r="FFZ10" s="878"/>
      <c r="FGA10" s="878"/>
      <c r="FGB10" s="878"/>
      <c r="FGC10" s="880"/>
      <c r="FGD10" s="878"/>
      <c r="FGE10" s="878"/>
      <c r="FGF10" s="878"/>
      <c r="FGG10" s="880"/>
      <c r="FGH10" s="878"/>
      <c r="FGI10" s="878"/>
      <c r="FGJ10" s="878"/>
      <c r="FGK10" s="880"/>
      <c r="FGL10" s="878"/>
      <c r="FGM10" s="878"/>
      <c r="FGN10" s="878"/>
      <c r="FGO10" s="880"/>
      <c r="FGP10" s="878"/>
      <c r="FGQ10" s="878"/>
      <c r="FGR10" s="878"/>
      <c r="FGS10" s="880"/>
      <c r="FGT10" s="878"/>
      <c r="FGU10" s="878"/>
      <c r="FGV10" s="878"/>
      <c r="FGW10" s="880"/>
      <c r="FGX10" s="878"/>
      <c r="FGY10" s="878"/>
      <c r="FGZ10" s="878"/>
      <c r="FHA10" s="880"/>
      <c r="FHB10" s="878"/>
      <c r="FHC10" s="878"/>
      <c r="FHD10" s="878"/>
      <c r="FHE10" s="880"/>
      <c r="FHF10" s="878"/>
      <c r="FHG10" s="878"/>
      <c r="FHH10" s="878"/>
      <c r="FHI10" s="880"/>
      <c r="FHJ10" s="878"/>
      <c r="FHK10" s="878"/>
      <c r="FHL10" s="878"/>
      <c r="FHM10" s="880"/>
      <c r="FHN10" s="878"/>
      <c r="FHO10" s="878"/>
      <c r="FHP10" s="878"/>
      <c r="FHQ10" s="880"/>
      <c r="FHR10" s="878"/>
      <c r="FHS10" s="878"/>
      <c r="FHT10" s="878"/>
      <c r="FHU10" s="880"/>
      <c r="FHV10" s="878"/>
      <c r="FHW10" s="878"/>
      <c r="FHX10" s="878"/>
      <c r="FHY10" s="880"/>
      <c r="FHZ10" s="878"/>
      <c r="FIA10" s="878"/>
      <c r="FIB10" s="878"/>
      <c r="FIC10" s="880"/>
      <c r="FID10" s="878"/>
      <c r="FIE10" s="878"/>
      <c r="FIF10" s="878"/>
      <c r="FIG10" s="880"/>
      <c r="FIH10" s="878"/>
      <c r="FII10" s="878"/>
      <c r="FIJ10" s="878"/>
      <c r="FIK10" s="880"/>
      <c r="FIL10" s="878"/>
      <c r="FIM10" s="878"/>
      <c r="FIN10" s="878"/>
      <c r="FIO10" s="880"/>
      <c r="FIP10" s="878"/>
      <c r="FIQ10" s="878"/>
      <c r="FIR10" s="878"/>
      <c r="FIS10" s="880"/>
      <c r="FIT10" s="878"/>
      <c r="FIU10" s="878"/>
      <c r="FIV10" s="878"/>
      <c r="FIW10" s="880"/>
      <c r="FIX10" s="878"/>
      <c r="FIY10" s="878"/>
      <c r="FIZ10" s="878"/>
      <c r="FJA10" s="880"/>
      <c r="FJB10" s="878"/>
      <c r="FJC10" s="878"/>
      <c r="FJD10" s="878"/>
      <c r="FJE10" s="880"/>
      <c r="FJF10" s="878"/>
      <c r="FJG10" s="878"/>
      <c r="FJH10" s="878"/>
      <c r="FJI10" s="880"/>
      <c r="FJJ10" s="878"/>
      <c r="FJK10" s="878"/>
      <c r="FJL10" s="878"/>
      <c r="FJM10" s="880"/>
      <c r="FJN10" s="878"/>
      <c r="FJO10" s="878"/>
      <c r="FJP10" s="878"/>
      <c r="FJQ10" s="880"/>
      <c r="FJR10" s="878"/>
      <c r="FJS10" s="878"/>
      <c r="FJT10" s="878"/>
      <c r="FJU10" s="880"/>
      <c r="FJV10" s="878"/>
      <c r="FJW10" s="878"/>
      <c r="FJX10" s="878"/>
      <c r="FJY10" s="880"/>
      <c r="FJZ10" s="878"/>
      <c r="FKA10" s="878"/>
      <c r="FKB10" s="878"/>
      <c r="FKC10" s="880"/>
      <c r="FKD10" s="878"/>
      <c r="FKE10" s="878"/>
      <c r="FKF10" s="878"/>
      <c r="FKG10" s="880"/>
      <c r="FKH10" s="878"/>
      <c r="FKI10" s="878"/>
      <c r="FKJ10" s="878"/>
      <c r="FKK10" s="880"/>
      <c r="FKL10" s="878"/>
      <c r="FKM10" s="878"/>
      <c r="FKN10" s="878"/>
      <c r="FKO10" s="880"/>
      <c r="FKP10" s="878"/>
      <c r="FKQ10" s="878"/>
      <c r="FKR10" s="878"/>
      <c r="FKS10" s="880"/>
      <c r="FKT10" s="878"/>
      <c r="FKU10" s="878"/>
      <c r="FKV10" s="878"/>
      <c r="FKW10" s="880"/>
      <c r="FKX10" s="878"/>
      <c r="FKY10" s="878"/>
      <c r="FKZ10" s="878"/>
      <c r="FLA10" s="880"/>
      <c r="FLB10" s="878"/>
      <c r="FLC10" s="878"/>
      <c r="FLD10" s="878"/>
      <c r="FLE10" s="880"/>
      <c r="FLF10" s="878"/>
      <c r="FLG10" s="878"/>
      <c r="FLH10" s="878"/>
      <c r="FLI10" s="880"/>
      <c r="FLJ10" s="878"/>
      <c r="FLK10" s="878"/>
      <c r="FLL10" s="878"/>
      <c r="FLM10" s="880"/>
      <c r="FLN10" s="878"/>
      <c r="FLO10" s="878"/>
      <c r="FLP10" s="878"/>
      <c r="FLQ10" s="880"/>
      <c r="FLR10" s="878"/>
      <c r="FLS10" s="878"/>
      <c r="FLT10" s="878"/>
      <c r="FLU10" s="880"/>
      <c r="FLV10" s="878"/>
      <c r="FLW10" s="878"/>
      <c r="FLX10" s="878"/>
      <c r="FLY10" s="880"/>
      <c r="FLZ10" s="878"/>
      <c r="FMA10" s="878"/>
      <c r="FMB10" s="878"/>
      <c r="FMC10" s="880"/>
      <c r="FMD10" s="878"/>
      <c r="FME10" s="878"/>
      <c r="FMF10" s="878"/>
      <c r="FMG10" s="880"/>
      <c r="FMH10" s="878"/>
      <c r="FMI10" s="878"/>
      <c r="FMJ10" s="878"/>
      <c r="FMK10" s="880"/>
      <c r="FML10" s="878"/>
      <c r="FMM10" s="878"/>
      <c r="FMN10" s="878"/>
      <c r="FMO10" s="880"/>
      <c r="FMP10" s="878"/>
      <c r="FMQ10" s="878"/>
      <c r="FMR10" s="878"/>
      <c r="FMS10" s="880"/>
      <c r="FMT10" s="878"/>
      <c r="FMU10" s="878"/>
      <c r="FMV10" s="878"/>
      <c r="FMW10" s="880"/>
      <c r="FMX10" s="878"/>
      <c r="FMY10" s="878"/>
      <c r="FMZ10" s="878"/>
      <c r="FNA10" s="880"/>
      <c r="FNB10" s="878"/>
      <c r="FNC10" s="878"/>
      <c r="FND10" s="878"/>
      <c r="FNE10" s="880"/>
      <c r="FNF10" s="878"/>
      <c r="FNG10" s="878"/>
      <c r="FNH10" s="878"/>
      <c r="FNI10" s="880"/>
      <c r="FNJ10" s="878"/>
      <c r="FNK10" s="878"/>
      <c r="FNL10" s="878"/>
      <c r="FNM10" s="880"/>
      <c r="FNN10" s="878"/>
      <c r="FNO10" s="878"/>
      <c r="FNP10" s="878"/>
      <c r="FNQ10" s="880"/>
      <c r="FNR10" s="878"/>
      <c r="FNS10" s="878"/>
      <c r="FNT10" s="878"/>
      <c r="FNU10" s="880"/>
      <c r="FNV10" s="878"/>
      <c r="FNW10" s="878"/>
      <c r="FNX10" s="878"/>
      <c r="FNY10" s="880"/>
      <c r="FNZ10" s="878"/>
      <c r="FOA10" s="878"/>
      <c r="FOB10" s="878"/>
      <c r="FOC10" s="880"/>
      <c r="FOD10" s="878"/>
      <c r="FOE10" s="878"/>
      <c r="FOF10" s="878"/>
      <c r="FOG10" s="880"/>
      <c r="FOH10" s="878"/>
      <c r="FOI10" s="878"/>
      <c r="FOJ10" s="878"/>
      <c r="FOK10" s="880"/>
      <c r="FOL10" s="878"/>
      <c r="FOM10" s="878"/>
      <c r="FON10" s="878"/>
      <c r="FOO10" s="880"/>
      <c r="FOP10" s="878"/>
      <c r="FOQ10" s="878"/>
      <c r="FOR10" s="878"/>
      <c r="FOS10" s="880"/>
      <c r="FOT10" s="878"/>
      <c r="FOU10" s="878"/>
      <c r="FOV10" s="878"/>
      <c r="FOW10" s="880"/>
      <c r="FOX10" s="878"/>
      <c r="FOY10" s="878"/>
      <c r="FOZ10" s="878"/>
      <c r="FPA10" s="880"/>
      <c r="FPB10" s="878"/>
      <c r="FPC10" s="878"/>
      <c r="FPD10" s="878"/>
      <c r="FPE10" s="880"/>
      <c r="FPF10" s="878"/>
      <c r="FPG10" s="878"/>
      <c r="FPH10" s="878"/>
      <c r="FPI10" s="880"/>
      <c r="FPJ10" s="878"/>
      <c r="FPK10" s="878"/>
      <c r="FPL10" s="878"/>
      <c r="FPM10" s="880"/>
      <c r="FPN10" s="878"/>
      <c r="FPO10" s="878"/>
      <c r="FPP10" s="878"/>
      <c r="FPQ10" s="880"/>
      <c r="FPR10" s="878"/>
      <c r="FPS10" s="878"/>
      <c r="FPT10" s="878"/>
      <c r="FPU10" s="880"/>
      <c r="FPV10" s="878"/>
      <c r="FPW10" s="878"/>
      <c r="FPX10" s="878"/>
      <c r="FPY10" s="880"/>
      <c r="FPZ10" s="878"/>
      <c r="FQA10" s="878"/>
      <c r="FQB10" s="878"/>
      <c r="FQC10" s="880"/>
      <c r="FQD10" s="878"/>
      <c r="FQE10" s="878"/>
      <c r="FQF10" s="878"/>
      <c r="FQG10" s="880"/>
      <c r="FQH10" s="878"/>
      <c r="FQI10" s="878"/>
      <c r="FQJ10" s="878"/>
      <c r="FQK10" s="880"/>
      <c r="FQL10" s="878"/>
      <c r="FQM10" s="878"/>
      <c r="FQN10" s="878"/>
      <c r="FQO10" s="880"/>
      <c r="FQP10" s="878"/>
      <c r="FQQ10" s="878"/>
      <c r="FQR10" s="878"/>
      <c r="FQS10" s="880"/>
      <c r="FQT10" s="878"/>
      <c r="FQU10" s="878"/>
      <c r="FQV10" s="878"/>
      <c r="FQW10" s="880"/>
      <c r="FQX10" s="878"/>
      <c r="FQY10" s="878"/>
      <c r="FQZ10" s="878"/>
      <c r="FRA10" s="880"/>
      <c r="FRB10" s="878"/>
      <c r="FRC10" s="878"/>
      <c r="FRD10" s="878"/>
      <c r="FRE10" s="880"/>
      <c r="FRF10" s="878"/>
      <c r="FRG10" s="878"/>
      <c r="FRH10" s="878"/>
      <c r="FRI10" s="880"/>
      <c r="FRJ10" s="878"/>
      <c r="FRK10" s="878"/>
      <c r="FRL10" s="878"/>
      <c r="FRM10" s="880"/>
      <c r="FRN10" s="878"/>
      <c r="FRO10" s="878"/>
      <c r="FRP10" s="878"/>
      <c r="FRQ10" s="880"/>
      <c r="FRR10" s="878"/>
      <c r="FRS10" s="878"/>
      <c r="FRT10" s="878"/>
      <c r="FRU10" s="880"/>
      <c r="FRV10" s="878"/>
      <c r="FRW10" s="878"/>
      <c r="FRX10" s="878"/>
      <c r="FRY10" s="880"/>
      <c r="FRZ10" s="878"/>
      <c r="FSA10" s="878"/>
      <c r="FSB10" s="878"/>
      <c r="FSC10" s="880"/>
      <c r="FSD10" s="878"/>
      <c r="FSE10" s="878"/>
      <c r="FSF10" s="878"/>
      <c r="FSG10" s="880"/>
      <c r="FSH10" s="878"/>
      <c r="FSI10" s="878"/>
      <c r="FSJ10" s="878"/>
      <c r="FSK10" s="880"/>
      <c r="FSL10" s="878"/>
      <c r="FSM10" s="878"/>
      <c r="FSN10" s="878"/>
      <c r="FSO10" s="880"/>
      <c r="FSP10" s="878"/>
      <c r="FSQ10" s="878"/>
      <c r="FSR10" s="878"/>
      <c r="FSS10" s="880"/>
      <c r="FST10" s="878"/>
      <c r="FSU10" s="878"/>
      <c r="FSV10" s="878"/>
      <c r="FSW10" s="880"/>
      <c r="FSX10" s="878"/>
      <c r="FSY10" s="878"/>
      <c r="FSZ10" s="878"/>
      <c r="FTA10" s="880"/>
      <c r="FTB10" s="878"/>
      <c r="FTC10" s="878"/>
      <c r="FTD10" s="878"/>
      <c r="FTE10" s="880"/>
      <c r="FTF10" s="878"/>
      <c r="FTG10" s="878"/>
      <c r="FTH10" s="878"/>
      <c r="FTI10" s="880"/>
      <c r="FTJ10" s="878"/>
      <c r="FTK10" s="878"/>
      <c r="FTL10" s="878"/>
      <c r="FTM10" s="880"/>
      <c r="FTN10" s="878"/>
      <c r="FTO10" s="878"/>
      <c r="FTP10" s="878"/>
      <c r="FTQ10" s="880"/>
      <c r="FTR10" s="878"/>
      <c r="FTS10" s="878"/>
      <c r="FTT10" s="878"/>
      <c r="FTU10" s="880"/>
      <c r="FTV10" s="878"/>
      <c r="FTW10" s="878"/>
      <c r="FTX10" s="878"/>
      <c r="FTY10" s="880"/>
      <c r="FTZ10" s="878"/>
      <c r="FUA10" s="878"/>
      <c r="FUB10" s="878"/>
      <c r="FUC10" s="880"/>
      <c r="FUD10" s="878"/>
      <c r="FUE10" s="878"/>
      <c r="FUF10" s="878"/>
      <c r="FUG10" s="880"/>
      <c r="FUH10" s="878"/>
      <c r="FUI10" s="878"/>
      <c r="FUJ10" s="878"/>
      <c r="FUK10" s="880"/>
      <c r="FUL10" s="878"/>
      <c r="FUM10" s="878"/>
      <c r="FUN10" s="878"/>
      <c r="FUO10" s="880"/>
      <c r="FUP10" s="878"/>
      <c r="FUQ10" s="878"/>
      <c r="FUR10" s="878"/>
      <c r="FUS10" s="880"/>
      <c r="FUT10" s="878"/>
      <c r="FUU10" s="878"/>
      <c r="FUV10" s="878"/>
      <c r="FUW10" s="880"/>
      <c r="FUX10" s="878"/>
      <c r="FUY10" s="878"/>
      <c r="FUZ10" s="878"/>
      <c r="FVA10" s="880"/>
      <c r="FVB10" s="878"/>
      <c r="FVC10" s="878"/>
      <c r="FVD10" s="878"/>
      <c r="FVE10" s="880"/>
      <c r="FVF10" s="878"/>
      <c r="FVG10" s="878"/>
      <c r="FVH10" s="878"/>
      <c r="FVI10" s="880"/>
      <c r="FVJ10" s="878"/>
      <c r="FVK10" s="878"/>
      <c r="FVL10" s="878"/>
      <c r="FVM10" s="880"/>
      <c r="FVN10" s="878"/>
      <c r="FVO10" s="878"/>
      <c r="FVP10" s="878"/>
      <c r="FVQ10" s="880"/>
      <c r="FVR10" s="878"/>
      <c r="FVS10" s="878"/>
      <c r="FVT10" s="878"/>
      <c r="FVU10" s="880"/>
      <c r="FVV10" s="878"/>
      <c r="FVW10" s="878"/>
      <c r="FVX10" s="878"/>
      <c r="FVY10" s="880"/>
      <c r="FVZ10" s="878"/>
      <c r="FWA10" s="878"/>
      <c r="FWB10" s="878"/>
      <c r="FWC10" s="880"/>
      <c r="FWD10" s="878"/>
      <c r="FWE10" s="878"/>
      <c r="FWF10" s="878"/>
      <c r="FWG10" s="880"/>
      <c r="FWH10" s="878"/>
      <c r="FWI10" s="878"/>
      <c r="FWJ10" s="878"/>
      <c r="FWK10" s="880"/>
      <c r="FWL10" s="878"/>
      <c r="FWM10" s="878"/>
      <c r="FWN10" s="878"/>
      <c r="FWO10" s="880"/>
      <c r="FWP10" s="878"/>
      <c r="FWQ10" s="878"/>
      <c r="FWR10" s="878"/>
      <c r="FWS10" s="880"/>
      <c r="FWT10" s="878"/>
      <c r="FWU10" s="878"/>
      <c r="FWV10" s="878"/>
      <c r="FWW10" s="880"/>
      <c r="FWX10" s="878"/>
      <c r="FWY10" s="878"/>
      <c r="FWZ10" s="878"/>
      <c r="FXA10" s="880"/>
      <c r="FXB10" s="878"/>
      <c r="FXC10" s="878"/>
      <c r="FXD10" s="878"/>
      <c r="FXE10" s="880"/>
      <c r="FXF10" s="878"/>
      <c r="FXG10" s="878"/>
      <c r="FXH10" s="878"/>
      <c r="FXI10" s="880"/>
      <c r="FXJ10" s="878"/>
      <c r="FXK10" s="878"/>
      <c r="FXL10" s="878"/>
      <c r="FXM10" s="880"/>
      <c r="FXN10" s="878"/>
      <c r="FXO10" s="878"/>
      <c r="FXP10" s="878"/>
      <c r="FXQ10" s="880"/>
      <c r="FXR10" s="878"/>
      <c r="FXS10" s="878"/>
      <c r="FXT10" s="878"/>
      <c r="FXU10" s="880"/>
      <c r="FXV10" s="878"/>
      <c r="FXW10" s="878"/>
      <c r="FXX10" s="878"/>
      <c r="FXY10" s="880"/>
      <c r="FXZ10" s="878"/>
      <c r="FYA10" s="878"/>
      <c r="FYB10" s="878"/>
      <c r="FYC10" s="880"/>
      <c r="FYD10" s="878"/>
      <c r="FYE10" s="878"/>
      <c r="FYF10" s="878"/>
      <c r="FYG10" s="880"/>
      <c r="FYH10" s="878"/>
      <c r="FYI10" s="878"/>
      <c r="FYJ10" s="878"/>
      <c r="FYK10" s="880"/>
      <c r="FYL10" s="878"/>
      <c r="FYM10" s="878"/>
      <c r="FYN10" s="878"/>
      <c r="FYO10" s="880"/>
      <c r="FYP10" s="878"/>
      <c r="FYQ10" s="878"/>
      <c r="FYR10" s="878"/>
      <c r="FYS10" s="880"/>
      <c r="FYT10" s="878"/>
      <c r="FYU10" s="878"/>
      <c r="FYV10" s="878"/>
      <c r="FYW10" s="880"/>
      <c r="FYX10" s="878"/>
      <c r="FYY10" s="878"/>
      <c r="FYZ10" s="878"/>
      <c r="FZA10" s="880"/>
      <c r="FZB10" s="878"/>
      <c r="FZC10" s="878"/>
      <c r="FZD10" s="878"/>
      <c r="FZE10" s="880"/>
      <c r="FZF10" s="878"/>
      <c r="FZG10" s="878"/>
      <c r="FZH10" s="878"/>
      <c r="FZI10" s="880"/>
      <c r="FZJ10" s="878"/>
      <c r="FZK10" s="878"/>
      <c r="FZL10" s="878"/>
      <c r="FZM10" s="880"/>
      <c r="FZN10" s="878"/>
      <c r="FZO10" s="878"/>
      <c r="FZP10" s="878"/>
      <c r="FZQ10" s="880"/>
      <c r="FZR10" s="878"/>
      <c r="FZS10" s="878"/>
      <c r="FZT10" s="878"/>
      <c r="FZU10" s="880"/>
      <c r="FZV10" s="878"/>
      <c r="FZW10" s="878"/>
      <c r="FZX10" s="878"/>
      <c r="FZY10" s="880"/>
      <c r="FZZ10" s="878"/>
      <c r="GAA10" s="878"/>
      <c r="GAB10" s="878"/>
      <c r="GAC10" s="880"/>
      <c r="GAD10" s="878"/>
      <c r="GAE10" s="878"/>
      <c r="GAF10" s="878"/>
      <c r="GAG10" s="880"/>
      <c r="GAH10" s="878"/>
      <c r="GAI10" s="878"/>
      <c r="GAJ10" s="878"/>
      <c r="GAK10" s="880"/>
      <c r="GAL10" s="878"/>
      <c r="GAM10" s="878"/>
      <c r="GAN10" s="878"/>
      <c r="GAO10" s="880"/>
      <c r="GAP10" s="878"/>
      <c r="GAQ10" s="878"/>
      <c r="GAR10" s="878"/>
      <c r="GAS10" s="880"/>
      <c r="GAT10" s="878"/>
      <c r="GAU10" s="878"/>
      <c r="GAV10" s="878"/>
      <c r="GAW10" s="880"/>
      <c r="GAX10" s="878"/>
      <c r="GAY10" s="878"/>
      <c r="GAZ10" s="878"/>
      <c r="GBA10" s="880"/>
      <c r="GBB10" s="878"/>
      <c r="GBC10" s="878"/>
      <c r="GBD10" s="878"/>
      <c r="GBE10" s="880"/>
      <c r="GBF10" s="878"/>
      <c r="GBG10" s="878"/>
      <c r="GBH10" s="878"/>
      <c r="GBI10" s="880"/>
      <c r="GBJ10" s="878"/>
      <c r="GBK10" s="878"/>
      <c r="GBL10" s="878"/>
      <c r="GBM10" s="880"/>
      <c r="GBN10" s="878"/>
      <c r="GBO10" s="878"/>
      <c r="GBP10" s="878"/>
      <c r="GBQ10" s="880"/>
      <c r="GBR10" s="878"/>
      <c r="GBS10" s="878"/>
      <c r="GBT10" s="878"/>
      <c r="GBU10" s="880"/>
      <c r="GBV10" s="878"/>
      <c r="GBW10" s="878"/>
      <c r="GBX10" s="878"/>
      <c r="GBY10" s="880"/>
      <c r="GBZ10" s="878"/>
      <c r="GCA10" s="878"/>
      <c r="GCB10" s="878"/>
      <c r="GCC10" s="880"/>
      <c r="GCD10" s="878"/>
      <c r="GCE10" s="878"/>
      <c r="GCF10" s="878"/>
      <c r="GCG10" s="880"/>
      <c r="GCH10" s="878"/>
      <c r="GCI10" s="878"/>
      <c r="GCJ10" s="878"/>
      <c r="GCK10" s="880"/>
      <c r="GCL10" s="878"/>
      <c r="GCM10" s="878"/>
      <c r="GCN10" s="878"/>
      <c r="GCO10" s="880"/>
      <c r="GCP10" s="878"/>
      <c r="GCQ10" s="878"/>
      <c r="GCR10" s="878"/>
      <c r="GCS10" s="880"/>
      <c r="GCT10" s="878"/>
      <c r="GCU10" s="878"/>
      <c r="GCV10" s="878"/>
      <c r="GCW10" s="880"/>
      <c r="GCX10" s="878"/>
      <c r="GCY10" s="878"/>
      <c r="GCZ10" s="878"/>
      <c r="GDA10" s="880"/>
      <c r="GDB10" s="878"/>
      <c r="GDC10" s="878"/>
      <c r="GDD10" s="878"/>
      <c r="GDE10" s="880"/>
      <c r="GDF10" s="878"/>
      <c r="GDG10" s="878"/>
      <c r="GDH10" s="878"/>
      <c r="GDI10" s="880"/>
      <c r="GDJ10" s="878"/>
      <c r="GDK10" s="878"/>
      <c r="GDL10" s="878"/>
      <c r="GDM10" s="880"/>
      <c r="GDN10" s="878"/>
      <c r="GDO10" s="878"/>
      <c r="GDP10" s="878"/>
      <c r="GDQ10" s="880"/>
      <c r="GDR10" s="878"/>
      <c r="GDS10" s="878"/>
      <c r="GDT10" s="878"/>
      <c r="GDU10" s="880"/>
      <c r="GDV10" s="878"/>
      <c r="GDW10" s="878"/>
      <c r="GDX10" s="878"/>
      <c r="GDY10" s="880"/>
      <c r="GDZ10" s="878"/>
      <c r="GEA10" s="878"/>
      <c r="GEB10" s="878"/>
      <c r="GEC10" s="880"/>
      <c r="GED10" s="878"/>
      <c r="GEE10" s="878"/>
      <c r="GEF10" s="878"/>
      <c r="GEG10" s="880"/>
      <c r="GEH10" s="878"/>
      <c r="GEI10" s="878"/>
      <c r="GEJ10" s="878"/>
      <c r="GEK10" s="880"/>
      <c r="GEL10" s="878"/>
      <c r="GEM10" s="878"/>
      <c r="GEN10" s="878"/>
      <c r="GEO10" s="880"/>
      <c r="GEP10" s="878"/>
      <c r="GEQ10" s="878"/>
      <c r="GER10" s="878"/>
      <c r="GES10" s="880"/>
      <c r="GET10" s="878"/>
      <c r="GEU10" s="878"/>
      <c r="GEV10" s="878"/>
      <c r="GEW10" s="880"/>
      <c r="GEX10" s="878"/>
      <c r="GEY10" s="878"/>
      <c r="GEZ10" s="878"/>
      <c r="GFA10" s="880"/>
      <c r="GFB10" s="878"/>
      <c r="GFC10" s="878"/>
      <c r="GFD10" s="878"/>
      <c r="GFE10" s="880"/>
      <c r="GFF10" s="878"/>
      <c r="GFG10" s="878"/>
      <c r="GFH10" s="878"/>
      <c r="GFI10" s="880"/>
      <c r="GFJ10" s="878"/>
      <c r="GFK10" s="878"/>
      <c r="GFL10" s="878"/>
      <c r="GFM10" s="880"/>
      <c r="GFN10" s="878"/>
      <c r="GFO10" s="878"/>
      <c r="GFP10" s="878"/>
      <c r="GFQ10" s="880"/>
      <c r="GFR10" s="878"/>
      <c r="GFS10" s="878"/>
      <c r="GFT10" s="878"/>
      <c r="GFU10" s="880"/>
      <c r="GFV10" s="878"/>
      <c r="GFW10" s="878"/>
      <c r="GFX10" s="878"/>
      <c r="GFY10" s="880"/>
      <c r="GFZ10" s="878"/>
      <c r="GGA10" s="878"/>
      <c r="GGB10" s="878"/>
      <c r="GGC10" s="880"/>
      <c r="GGD10" s="878"/>
      <c r="GGE10" s="878"/>
      <c r="GGF10" s="878"/>
      <c r="GGG10" s="880"/>
      <c r="GGH10" s="878"/>
      <c r="GGI10" s="878"/>
      <c r="GGJ10" s="878"/>
      <c r="GGK10" s="880"/>
      <c r="GGL10" s="878"/>
      <c r="GGM10" s="878"/>
      <c r="GGN10" s="878"/>
      <c r="GGO10" s="880"/>
      <c r="GGP10" s="878"/>
      <c r="GGQ10" s="878"/>
      <c r="GGR10" s="878"/>
      <c r="GGS10" s="880"/>
      <c r="GGT10" s="878"/>
      <c r="GGU10" s="878"/>
      <c r="GGV10" s="878"/>
      <c r="GGW10" s="880"/>
      <c r="GGX10" s="878"/>
      <c r="GGY10" s="878"/>
      <c r="GGZ10" s="878"/>
      <c r="GHA10" s="880"/>
      <c r="GHB10" s="878"/>
      <c r="GHC10" s="878"/>
      <c r="GHD10" s="878"/>
      <c r="GHE10" s="880"/>
      <c r="GHF10" s="878"/>
      <c r="GHG10" s="878"/>
      <c r="GHH10" s="878"/>
      <c r="GHI10" s="880"/>
      <c r="GHJ10" s="878"/>
      <c r="GHK10" s="878"/>
      <c r="GHL10" s="878"/>
      <c r="GHM10" s="880"/>
      <c r="GHN10" s="878"/>
      <c r="GHO10" s="878"/>
      <c r="GHP10" s="878"/>
      <c r="GHQ10" s="880"/>
      <c r="GHR10" s="878"/>
      <c r="GHS10" s="878"/>
      <c r="GHT10" s="878"/>
      <c r="GHU10" s="880"/>
      <c r="GHV10" s="878"/>
      <c r="GHW10" s="878"/>
      <c r="GHX10" s="878"/>
      <c r="GHY10" s="880"/>
      <c r="GHZ10" s="878"/>
      <c r="GIA10" s="878"/>
      <c r="GIB10" s="878"/>
      <c r="GIC10" s="880"/>
      <c r="GID10" s="878"/>
      <c r="GIE10" s="878"/>
      <c r="GIF10" s="878"/>
      <c r="GIG10" s="880"/>
      <c r="GIH10" s="878"/>
      <c r="GII10" s="878"/>
      <c r="GIJ10" s="878"/>
      <c r="GIK10" s="880"/>
      <c r="GIL10" s="878"/>
      <c r="GIM10" s="878"/>
      <c r="GIN10" s="878"/>
      <c r="GIO10" s="880"/>
      <c r="GIP10" s="878"/>
      <c r="GIQ10" s="878"/>
      <c r="GIR10" s="878"/>
      <c r="GIS10" s="880"/>
      <c r="GIT10" s="878"/>
      <c r="GIU10" s="878"/>
      <c r="GIV10" s="878"/>
      <c r="GIW10" s="880"/>
      <c r="GIX10" s="878"/>
      <c r="GIY10" s="878"/>
      <c r="GIZ10" s="878"/>
      <c r="GJA10" s="880"/>
      <c r="GJB10" s="878"/>
      <c r="GJC10" s="878"/>
      <c r="GJD10" s="878"/>
      <c r="GJE10" s="880"/>
      <c r="GJF10" s="878"/>
      <c r="GJG10" s="878"/>
      <c r="GJH10" s="878"/>
      <c r="GJI10" s="880"/>
      <c r="GJJ10" s="878"/>
      <c r="GJK10" s="878"/>
      <c r="GJL10" s="878"/>
      <c r="GJM10" s="880"/>
      <c r="GJN10" s="878"/>
      <c r="GJO10" s="878"/>
      <c r="GJP10" s="878"/>
      <c r="GJQ10" s="880"/>
      <c r="GJR10" s="878"/>
      <c r="GJS10" s="878"/>
      <c r="GJT10" s="878"/>
      <c r="GJU10" s="880"/>
      <c r="GJV10" s="878"/>
      <c r="GJW10" s="878"/>
      <c r="GJX10" s="878"/>
      <c r="GJY10" s="880"/>
      <c r="GJZ10" s="878"/>
      <c r="GKA10" s="878"/>
      <c r="GKB10" s="878"/>
      <c r="GKC10" s="880"/>
      <c r="GKD10" s="878"/>
      <c r="GKE10" s="878"/>
      <c r="GKF10" s="878"/>
      <c r="GKG10" s="880"/>
      <c r="GKH10" s="878"/>
      <c r="GKI10" s="878"/>
      <c r="GKJ10" s="878"/>
      <c r="GKK10" s="880"/>
      <c r="GKL10" s="878"/>
      <c r="GKM10" s="878"/>
      <c r="GKN10" s="878"/>
      <c r="GKO10" s="880"/>
      <c r="GKP10" s="878"/>
      <c r="GKQ10" s="878"/>
      <c r="GKR10" s="878"/>
      <c r="GKS10" s="880"/>
      <c r="GKT10" s="878"/>
      <c r="GKU10" s="878"/>
      <c r="GKV10" s="878"/>
      <c r="GKW10" s="880"/>
      <c r="GKX10" s="878"/>
      <c r="GKY10" s="878"/>
      <c r="GKZ10" s="878"/>
      <c r="GLA10" s="880"/>
      <c r="GLB10" s="878"/>
      <c r="GLC10" s="878"/>
      <c r="GLD10" s="878"/>
      <c r="GLE10" s="880"/>
      <c r="GLF10" s="878"/>
      <c r="GLG10" s="878"/>
      <c r="GLH10" s="878"/>
      <c r="GLI10" s="880"/>
      <c r="GLJ10" s="878"/>
      <c r="GLK10" s="878"/>
      <c r="GLL10" s="878"/>
      <c r="GLM10" s="880"/>
      <c r="GLN10" s="878"/>
      <c r="GLO10" s="878"/>
      <c r="GLP10" s="878"/>
      <c r="GLQ10" s="880"/>
      <c r="GLR10" s="878"/>
      <c r="GLS10" s="878"/>
      <c r="GLT10" s="878"/>
      <c r="GLU10" s="880"/>
      <c r="GLV10" s="878"/>
      <c r="GLW10" s="878"/>
      <c r="GLX10" s="878"/>
      <c r="GLY10" s="880"/>
      <c r="GLZ10" s="878"/>
      <c r="GMA10" s="878"/>
      <c r="GMB10" s="878"/>
      <c r="GMC10" s="880"/>
      <c r="GMD10" s="878"/>
      <c r="GME10" s="878"/>
      <c r="GMF10" s="878"/>
      <c r="GMG10" s="880"/>
      <c r="GMH10" s="878"/>
      <c r="GMI10" s="878"/>
      <c r="GMJ10" s="878"/>
      <c r="GMK10" s="880"/>
      <c r="GML10" s="878"/>
      <c r="GMM10" s="878"/>
      <c r="GMN10" s="878"/>
      <c r="GMO10" s="880"/>
      <c r="GMP10" s="878"/>
      <c r="GMQ10" s="878"/>
      <c r="GMR10" s="878"/>
      <c r="GMS10" s="880"/>
      <c r="GMT10" s="878"/>
      <c r="GMU10" s="878"/>
      <c r="GMV10" s="878"/>
      <c r="GMW10" s="880"/>
      <c r="GMX10" s="878"/>
      <c r="GMY10" s="878"/>
      <c r="GMZ10" s="878"/>
      <c r="GNA10" s="880"/>
      <c r="GNB10" s="878"/>
      <c r="GNC10" s="878"/>
      <c r="GND10" s="878"/>
      <c r="GNE10" s="880"/>
      <c r="GNF10" s="878"/>
      <c r="GNG10" s="878"/>
      <c r="GNH10" s="878"/>
      <c r="GNI10" s="880"/>
      <c r="GNJ10" s="878"/>
      <c r="GNK10" s="878"/>
      <c r="GNL10" s="878"/>
      <c r="GNM10" s="880"/>
      <c r="GNN10" s="878"/>
      <c r="GNO10" s="878"/>
      <c r="GNP10" s="878"/>
      <c r="GNQ10" s="880"/>
      <c r="GNR10" s="878"/>
      <c r="GNS10" s="878"/>
      <c r="GNT10" s="878"/>
      <c r="GNU10" s="880"/>
      <c r="GNV10" s="878"/>
      <c r="GNW10" s="878"/>
      <c r="GNX10" s="878"/>
      <c r="GNY10" s="880"/>
      <c r="GNZ10" s="878"/>
      <c r="GOA10" s="878"/>
      <c r="GOB10" s="878"/>
      <c r="GOC10" s="880"/>
      <c r="GOD10" s="878"/>
      <c r="GOE10" s="878"/>
      <c r="GOF10" s="878"/>
      <c r="GOG10" s="880"/>
      <c r="GOH10" s="878"/>
      <c r="GOI10" s="878"/>
      <c r="GOJ10" s="878"/>
      <c r="GOK10" s="880"/>
      <c r="GOL10" s="878"/>
      <c r="GOM10" s="878"/>
      <c r="GON10" s="878"/>
      <c r="GOO10" s="880"/>
      <c r="GOP10" s="878"/>
      <c r="GOQ10" s="878"/>
      <c r="GOR10" s="878"/>
      <c r="GOS10" s="880"/>
      <c r="GOT10" s="878"/>
      <c r="GOU10" s="878"/>
      <c r="GOV10" s="878"/>
      <c r="GOW10" s="880"/>
      <c r="GOX10" s="878"/>
      <c r="GOY10" s="878"/>
      <c r="GOZ10" s="878"/>
      <c r="GPA10" s="880"/>
      <c r="GPB10" s="878"/>
      <c r="GPC10" s="878"/>
      <c r="GPD10" s="878"/>
      <c r="GPE10" s="880"/>
      <c r="GPF10" s="878"/>
      <c r="GPG10" s="878"/>
      <c r="GPH10" s="878"/>
      <c r="GPI10" s="880"/>
      <c r="GPJ10" s="878"/>
      <c r="GPK10" s="878"/>
      <c r="GPL10" s="878"/>
      <c r="GPM10" s="880"/>
      <c r="GPN10" s="878"/>
      <c r="GPO10" s="878"/>
      <c r="GPP10" s="878"/>
      <c r="GPQ10" s="880"/>
      <c r="GPR10" s="878"/>
      <c r="GPS10" s="878"/>
      <c r="GPT10" s="878"/>
      <c r="GPU10" s="880"/>
      <c r="GPV10" s="878"/>
      <c r="GPW10" s="878"/>
      <c r="GPX10" s="878"/>
      <c r="GPY10" s="880"/>
      <c r="GPZ10" s="878"/>
      <c r="GQA10" s="878"/>
      <c r="GQB10" s="878"/>
      <c r="GQC10" s="880"/>
      <c r="GQD10" s="878"/>
      <c r="GQE10" s="878"/>
      <c r="GQF10" s="878"/>
      <c r="GQG10" s="880"/>
      <c r="GQH10" s="878"/>
      <c r="GQI10" s="878"/>
      <c r="GQJ10" s="878"/>
      <c r="GQK10" s="880"/>
      <c r="GQL10" s="878"/>
      <c r="GQM10" s="878"/>
      <c r="GQN10" s="878"/>
      <c r="GQO10" s="880"/>
      <c r="GQP10" s="878"/>
      <c r="GQQ10" s="878"/>
      <c r="GQR10" s="878"/>
      <c r="GQS10" s="880"/>
      <c r="GQT10" s="878"/>
      <c r="GQU10" s="878"/>
      <c r="GQV10" s="878"/>
      <c r="GQW10" s="880"/>
      <c r="GQX10" s="878"/>
      <c r="GQY10" s="878"/>
      <c r="GQZ10" s="878"/>
      <c r="GRA10" s="880"/>
      <c r="GRB10" s="878"/>
      <c r="GRC10" s="878"/>
      <c r="GRD10" s="878"/>
      <c r="GRE10" s="880"/>
      <c r="GRF10" s="878"/>
      <c r="GRG10" s="878"/>
      <c r="GRH10" s="878"/>
      <c r="GRI10" s="880"/>
      <c r="GRJ10" s="878"/>
      <c r="GRK10" s="878"/>
      <c r="GRL10" s="878"/>
      <c r="GRM10" s="880"/>
      <c r="GRN10" s="878"/>
      <c r="GRO10" s="878"/>
      <c r="GRP10" s="878"/>
      <c r="GRQ10" s="880"/>
      <c r="GRR10" s="878"/>
      <c r="GRS10" s="878"/>
      <c r="GRT10" s="878"/>
      <c r="GRU10" s="880"/>
      <c r="GRV10" s="878"/>
      <c r="GRW10" s="878"/>
      <c r="GRX10" s="878"/>
      <c r="GRY10" s="880"/>
      <c r="GRZ10" s="878"/>
      <c r="GSA10" s="878"/>
      <c r="GSB10" s="878"/>
      <c r="GSC10" s="880"/>
      <c r="GSD10" s="878"/>
      <c r="GSE10" s="878"/>
      <c r="GSF10" s="878"/>
      <c r="GSG10" s="880"/>
      <c r="GSH10" s="878"/>
      <c r="GSI10" s="878"/>
      <c r="GSJ10" s="878"/>
      <c r="GSK10" s="880"/>
      <c r="GSL10" s="878"/>
      <c r="GSM10" s="878"/>
      <c r="GSN10" s="878"/>
      <c r="GSO10" s="880"/>
      <c r="GSP10" s="878"/>
      <c r="GSQ10" s="878"/>
      <c r="GSR10" s="878"/>
      <c r="GSS10" s="880"/>
      <c r="GST10" s="878"/>
      <c r="GSU10" s="878"/>
      <c r="GSV10" s="878"/>
      <c r="GSW10" s="880"/>
      <c r="GSX10" s="878"/>
      <c r="GSY10" s="878"/>
      <c r="GSZ10" s="878"/>
      <c r="GTA10" s="880"/>
      <c r="GTB10" s="878"/>
      <c r="GTC10" s="878"/>
      <c r="GTD10" s="878"/>
      <c r="GTE10" s="880"/>
      <c r="GTF10" s="878"/>
      <c r="GTG10" s="878"/>
      <c r="GTH10" s="878"/>
      <c r="GTI10" s="880"/>
      <c r="GTJ10" s="878"/>
      <c r="GTK10" s="878"/>
      <c r="GTL10" s="878"/>
      <c r="GTM10" s="880"/>
      <c r="GTN10" s="878"/>
      <c r="GTO10" s="878"/>
      <c r="GTP10" s="878"/>
      <c r="GTQ10" s="880"/>
      <c r="GTR10" s="878"/>
      <c r="GTS10" s="878"/>
      <c r="GTT10" s="878"/>
      <c r="GTU10" s="880"/>
      <c r="GTV10" s="878"/>
      <c r="GTW10" s="878"/>
      <c r="GTX10" s="878"/>
      <c r="GTY10" s="880"/>
      <c r="GTZ10" s="878"/>
      <c r="GUA10" s="878"/>
      <c r="GUB10" s="878"/>
      <c r="GUC10" s="880"/>
      <c r="GUD10" s="878"/>
      <c r="GUE10" s="878"/>
      <c r="GUF10" s="878"/>
      <c r="GUG10" s="880"/>
      <c r="GUH10" s="878"/>
      <c r="GUI10" s="878"/>
      <c r="GUJ10" s="878"/>
      <c r="GUK10" s="880"/>
      <c r="GUL10" s="878"/>
      <c r="GUM10" s="878"/>
      <c r="GUN10" s="878"/>
      <c r="GUO10" s="880"/>
      <c r="GUP10" s="878"/>
      <c r="GUQ10" s="878"/>
      <c r="GUR10" s="878"/>
      <c r="GUS10" s="880"/>
      <c r="GUT10" s="878"/>
      <c r="GUU10" s="878"/>
      <c r="GUV10" s="878"/>
      <c r="GUW10" s="880"/>
      <c r="GUX10" s="878"/>
      <c r="GUY10" s="878"/>
      <c r="GUZ10" s="878"/>
      <c r="GVA10" s="880"/>
      <c r="GVB10" s="878"/>
      <c r="GVC10" s="878"/>
      <c r="GVD10" s="878"/>
      <c r="GVE10" s="880"/>
      <c r="GVF10" s="878"/>
      <c r="GVG10" s="878"/>
      <c r="GVH10" s="878"/>
      <c r="GVI10" s="880"/>
      <c r="GVJ10" s="878"/>
      <c r="GVK10" s="878"/>
      <c r="GVL10" s="878"/>
      <c r="GVM10" s="880"/>
      <c r="GVN10" s="878"/>
      <c r="GVO10" s="878"/>
      <c r="GVP10" s="878"/>
      <c r="GVQ10" s="880"/>
      <c r="GVR10" s="878"/>
      <c r="GVS10" s="878"/>
      <c r="GVT10" s="878"/>
      <c r="GVU10" s="880"/>
      <c r="GVV10" s="878"/>
      <c r="GVW10" s="878"/>
      <c r="GVX10" s="878"/>
      <c r="GVY10" s="880"/>
      <c r="GVZ10" s="878"/>
      <c r="GWA10" s="878"/>
      <c r="GWB10" s="878"/>
      <c r="GWC10" s="880"/>
      <c r="GWD10" s="878"/>
      <c r="GWE10" s="878"/>
      <c r="GWF10" s="878"/>
      <c r="GWG10" s="880"/>
      <c r="GWH10" s="878"/>
      <c r="GWI10" s="878"/>
      <c r="GWJ10" s="878"/>
      <c r="GWK10" s="880"/>
      <c r="GWL10" s="878"/>
      <c r="GWM10" s="878"/>
      <c r="GWN10" s="878"/>
      <c r="GWO10" s="880"/>
      <c r="GWP10" s="878"/>
      <c r="GWQ10" s="878"/>
      <c r="GWR10" s="878"/>
      <c r="GWS10" s="880"/>
      <c r="GWT10" s="878"/>
      <c r="GWU10" s="878"/>
      <c r="GWV10" s="878"/>
      <c r="GWW10" s="880"/>
      <c r="GWX10" s="878"/>
      <c r="GWY10" s="878"/>
      <c r="GWZ10" s="878"/>
      <c r="GXA10" s="880"/>
      <c r="GXB10" s="878"/>
      <c r="GXC10" s="878"/>
      <c r="GXD10" s="878"/>
      <c r="GXE10" s="880"/>
      <c r="GXF10" s="878"/>
      <c r="GXG10" s="878"/>
      <c r="GXH10" s="878"/>
      <c r="GXI10" s="880"/>
      <c r="GXJ10" s="878"/>
      <c r="GXK10" s="878"/>
      <c r="GXL10" s="878"/>
      <c r="GXM10" s="880"/>
      <c r="GXN10" s="878"/>
      <c r="GXO10" s="878"/>
      <c r="GXP10" s="878"/>
      <c r="GXQ10" s="880"/>
      <c r="GXR10" s="878"/>
      <c r="GXS10" s="878"/>
      <c r="GXT10" s="878"/>
      <c r="GXU10" s="880"/>
      <c r="GXV10" s="878"/>
      <c r="GXW10" s="878"/>
      <c r="GXX10" s="878"/>
      <c r="GXY10" s="880"/>
      <c r="GXZ10" s="878"/>
      <c r="GYA10" s="878"/>
      <c r="GYB10" s="878"/>
      <c r="GYC10" s="880"/>
      <c r="GYD10" s="878"/>
      <c r="GYE10" s="878"/>
      <c r="GYF10" s="878"/>
      <c r="GYG10" s="880"/>
      <c r="GYH10" s="878"/>
      <c r="GYI10" s="878"/>
      <c r="GYJ10" s="878"/>
      <c r="GYK10" s="880"/>
      <c r="GYL10" s="878"/>
      <c r="GYM10" s="878"/>
      <c r="GYN10" s="878"/>
      <c r="GYO10" s="880"/>
      <c r="GYP10" s="878"/>
      <c r="GYQ10" s="878"/>
      <c r="GYR10" s="878"/>
      <c r="GYS10" s="880"/>
      <c r="GYT10" s="878"/>
      <c r="GYU10" s="878"/>
      <c r="GYV10" s="878"/>
      <c r="GYW10" s="880"/>
      <c r="GYX10" s="878"/>
      <c r="GYY10" s="878"/>
      <c r="GYZ10" s="878"/>
      <c r="GZA10" s="880"/>
      <c r="GZB10" s="878"/>
      <c r="GZC10" s="878"/>
      <c r="GZD10" s="878"/>
      <c r="GZE10" s="880"/>
      <c r="GZF10" s="878"/>
      <c r="GZG10" s="878"/>
      <c r="GZH10" s="878"/>
      <c r="GZI10" s="880"/>
      <c r="GZJ10" s="878"/>
      <c r="GZK10" s="878"/>
      <c r="GZL10" s="878"/>
      <c r="GZM10" s="880"/>
      <c r="GZN10" s="878"/>
      <c r="GZO10" s="878"/>
      <c r="GZP10" s="878"/>
      <c r="GZQ10" s="880"/>
      <c r="GZR10" s="878"/>
      <c r="GZS10" s="878"/>
      <c r="GZT10" s="878"/>
      <c r="GZU10" s="880"/>
      <c r="GZV10" s="878"/>
      <c r="GZW10" s="878"/>
      <c r="GZX10" s="878"/>
      <c r="GZY10" s="880"/>
      <c r="GZZ10" s="878"/>
      <c r="HAA10" s="878"/>
      <c r="HAB10" s="878"/>
      <c r="HAC10" s="880"/>
      <c r="HAD10" s="878"/>
      <c r="HAE10" s="878"/>
      <c r="HAF10" s="878"/>
      <c r="HAG10" s="880"/>
      <c r="HAH10" s="878"/>
      <c r="HAI10" s="878"/>
      <c r="HAJ10" s="878"/>
      <c r="HAK10" s="880"/>
      <c r="HAL10" s="878"/>
      <c r="HAM10" s="878"/>
      <c r="HAN10" s="878"/>
      <c r="HAO10" s="880"/>
      <c r="HAP10" s="878"/>
      <c r="HAQ10" s="878"/>
      <c r="HAR10" s="878"/>
      <c r="HAS10" s="880"/>
      <c r="HAT10" s="878"/>
      <c r="HAU10" s="878"/>
      <c r="HAV10" s="878"/>
      <c r="HAW10" s="880"/>
      <c r="HAX10" s="878"/>
      <c r="HAY10" s="878"/>
      <c r="HAZ10" s="878"/>
      <c r="HBA10" s="880"/>
      <c r="HBB10" s="878"/>
      <c r="HBC10" s="878"/>
      <c r="HBD10" s="878"/>
      <c r="HBE10" s="880"/>
      <c r="HBF10" s="878"/>
      <c r="HBG10" s="878"/>
      <c r="HBH10" s="878"/>
      <c r="HBI10" s="880"/>
      <c r="HBJ10" s="878"/>
      <c r="HBK10" s="878"/>
      <c r="HBL10" s="878"/>
      <c r="HBM10" s="880"/>
      <c r="HBN10" s="878"/>
      <c r="HBO10" s="878"/>
      <c r="HBP10" s="878"/>
      <c r="HBQ10" s="880"/>
      <c r="HBR10" s="878"/>
      <c r="HBS10" s="878"/>
      <c r="HBT10" s="878"/>
      <c r="HBU10" s="880"/>
      <c r="HBV10" s="878"/>
      <c r="HBW10" s="878"/>
      <c r="HBX10" s="878"/>
      <c r="HBY10" s="880"/>
      <c r="HBZ10" s="878"/>
      <c r="HCA10" s="878"/>
      <c r="HCB10" s="878"/>
      <c r="HCC10" s="880"/>
      <c r="HCD10" s="878"/>
      <c r="HCE10" s="878"/>
      <c r="HCF10" s="878"/>
      <c r="HCG10" s="880"/>
      <c r="HCH10" s="878"/>
      <c r="HCI10" s="878"/>
      <c r="HCJ10" s="878"/>
      <c r="HCK10" s="880"/>
      <c r="HCL10" s="878"/>
      <c r="HCM10" s="878"/>
      <c r="HCN10" s="878"/>
      <c r="HCO10" s="880"/>
      <c r="HCP10" s="878"/>
      <c r="HCQ10" s="878"/>
      <c r="HCR10" s="878"/>
      <c r="HCS10" s="880"/>
      <c r="HCT10" s="878"/>
      <c r="HCU10" s="878"/>
      <c r="HCV10" s="878"/>
      <c r="HCW10" s="880"/>
      <c r="HCX10" s="878"/>
      <c r="HCY10" s="878"/>
      <c r="HCZ10" s="878"/>
      <c r="HDA10" s="880"/>
      <c r="HDB10" s="878"/>
      <c r="HDC10" s="878"/>
      <c r="HDD10" s="878"/>
      <c r="HDE10" s="880"/>
      <c r="HDF10" s="878"/>
      <c r="HDG10" s="878"/>
      <c r="HDH10" s="878"/>
      <c r="HDI10" s="880"/>
      <c r="HDJ10" s="878"/>
      <c r="HDK10" s="878"/>
      <c r="HDL10" s="878"/>
      <c r="HDM10" s="880"/>
      <c r="HDN10" s="878"/>
      <c r="HDO10" s="878"/>
      <c r="HDP10" s="878"/>
      <c r="HDQ10" s="880"/>
      <c r="HDR10" s="878"/>
      <c r="HDS10" s="878"/>
      <c r="HDT10" s="878"/>
      <c r="HDU10" s="880"/>
      <c r="HDV10" s="878"/>
      <c r="HDW10" s="878"/>
      <c r="HDX10" s="878"/>
      <c r="HDY10" s="880"/>
      <c r="HDZ10" s="878"/>
      <c r="HEA10" s="878"/>
      <c r="HEB10" s="878"/>
      <c r="HEC10" s="880"/>
      <c r="HED10" s="878"/>
      <c r="HEE10" s="878"/>
      <c r="HEF10" s="878"/>
      <c r="HEG10" s="880"/>
      <c r="HEH10" s="878"/>
      <c r="HEI10" s="878"/>
      <c r="HEJ10" s="878"/>
      <c r="HEK10" s="880"/>
      <c r="HEL10" s="878"/>
      <c r="HEM10" s="878"/>
      <c r="HEN10" s="878"/>
      <c r="HEO10" s="880"/>
      <c r="HEP10" s="878"/>
      <c r="HEQ10" s="878"/>
      <c r="HER10" s="878"/>
      <c r="HES10" s="880"/>
      <c r="HET10" s="878"/>
      <c r="HEU10" s="878"/>
      <c r="HEV10" s="878"/>
      <c r="HEW10" s="880"/>
      <c r="HEX10" s="878"/>
      <c r="HEY10" s="878"/>
      <c r="HEZ10" s="878"/>
      <c r="HFA10" s="880"/>
      <c r="HFB10" s="878"/>
      <c r="HFC10" s="878"/>
      <c r="HFD10" s="878"/>
      <c r="HFE10" s="880"/>
      <c r="HFF10" s="878"/>
      <c r="HFG10" s="878"/>
      <c r="HFH10" s="878"/>
      <c r="HFI10" s="880"/>
      <c r="HFJ10" s="878"/>
      <c r="HFK10" s="878"/>
      <c r="HFL10" s="878"/>
      <c r="HFM10" s="880"/>
      <c r="HFN10" s="878"/>
      <c r="HFO10" s="878"/>
      <c r="HFP10" s="878"/>
      <c r="HFQ10" s="880"/>
      <c r="HFR10" s="878"/>
      <c r="HFS10" s="878"/>
      <c r="HFT10" s="878"/>
      <c r="HFU10" s="880"/>
      <c r="HFV10" s="878"/>
      <c r="HFW10" s="878"/>
      <c r="HFX10" s="878"/>
      <c r="HFY10" s="880"/>
      <c r="HFZ10" s="878"/>
      <c r="HGA10" s="878"/>
      <c r="HGB10" s="878"/>
      <c r="HGC10" s="880"/>
      <c r="HGD10" s="878"/>
      <c r="HGE10" s="878"/>
      <c r="HGF10" s="878"/>
      <c r="HGG10" s="880"/>
      <c r="HGH10" s="878"/>
      <c r="HGI10" s="878"/>
      <c r="HGJ10" s="878"/>
      <c r="HGK10" s="880"/>
      <c r="HGL10" s="878"/>
      <c r="HGM10" s="878"/>
      <c r="HGN10" s="878"/>
      <c r="HGO10" s="880"/>
      <c r="HGP10" s="878"/>
      <c r="HGQ10" s="878"/>
      <c r="HGR10" s="878"/>
      <c r="HGS10" s="880"/>
      <c r="HGT10" s="878"/>
      <c r="HGU10" s="878"/>
      <c r="HGV10" s="878"/>
      <c r="HGW10" s="880"/>
      <c r="HGX10" s="878"/>
      <c r="HGY10" s="878"/>
      <c r="HGZ10" s="878"/>
      <c r="HHA10" s="880"/>
      <c r="HHB10" s="878"/>
      <c r="HHC10" s="878"/>
      <c r="HHD10" s="878"/>
      <c r="HHE10" s="880"/>
      <c r="HHF10" s="878"/>
      <c r="HHG10" s="878"/>
      <c r="HHH10" s="878"/>
      <c r="HHI10" s="880"/>
      <c r="HHJ10" s="878"/>
      <c r="HHK10" s="878"/>
      <c r="HHL10" s="878"/>
      <c r="HHM10" s="880"/>
      <c r="HHN10" s="878"/>
      <c r="HHO10" s="878"/>
      <c r="HHP10" s="878"/>
      <c r="HHQ10" s="880"/>
      <c r="HHR10" s="878"/>
      <c r="HHS10" s="878"/>
      <c r="HHT10" s="878"/>
      <c r="HHU10" s="880"/>
      <c r="HHV10" s="878"/>
      <c r="HHW10" s="878"/>
      <c r="HHX10" s="878"/>
      <c r="HHY10" s="880"/>
      <c r="HHZ10" s="878"/>
      <c r="HIA10" s="878"/>
      <c r="HIB10" s="878"/>
      <c r="HIC10" s="880"/>
      <c r="HID10" s="878"/>
      <c r="HIE10" s="878"/>
      <c r="HIF10" s="878"/>
      <c r="HIG10" s="880"/>
      <c r="HIH10" s="878"/>
      <c r="HII10" s="878"/>
      <c r="HIJ10" s="878"/>
      <c r="HIK10" s="880"/>
      <c r="HIL10" s="878"/>
      <c r="HIM10" s="878"/>
      <c r="HIN10" s="878"/>
      <c r="HIO10" s="880"/>
      <c r="HIP10" s="878"/>
      <c r="HIQ10" s="878"/>
      <c r="HIR10" s="878"/>
      <c r="HIS10" s="880"/>
      <c r="HIT10" s="878"/>
      <c r="HIU10" s="878"/>
      <c r="HIV10" s="878"/>
      <c r="HIW10" s="880"/>
      <c r="HIX10" s="878"/>
      <c r="HIY10" s="878"/>
      <c r="HIZ10" s="878"/>
      <c r="HJA10" s="880"/>
      <c r="HJB10" s="878"/>
      <c r="HJC10" s="878"/>
      <c r="HJD10" s="878"/>
      <c r="HJE10" s="880"/>
      <c r="HJF10" s="878"/>
      <c r="HJG10" s="878"/>
      <c r="HJH10" s="878"/>
      <c r="HJI10" s="880"/>
      <c r="HJJ10" s="878"/>
      <c r="HJK10" s="878"/>
      <c r="HJL10" s="878"/>
      <c r="HJM10" s="880"/>
      <c r="HJN10" s="878"/>
      <c r="HJO10" s="878"/>
      <c r="HJP10" s="878"/>
      <c r="HJQ10" s="880"/>
      <c r="HJR10" s="878"/>
      <c r="HJS10" s="878"/>
      <c r="HJT10" s="878"/>
      <c r="HJU10" s="880"/>
      <c r="HJV10" s="878"/>
      <c r="HJW10" s="878"/>
      <c r="HJX10" s="878"/>
      <c r="HJY10" s="880"/>
      <c r="HJZ10" s="878"/>
      <c r="HKA10" s="878"/>
      <c r="HKB10" s="878"/>
      <c r="HKC10" s="880"/>
      <c r="HKD10" s="878"/>
      <c r="HKE10" s="878"/>
      <c r="HKF10" s="878"/>
      <c r="HKG10" s="880"/>
      <c r="HKH10" s="878"/>
      <c r="HKI10" s="878"/>
      <c r="HKJ10" s="878"/>
      <c r="HKK10" s="880"/>
      <c r="HKL10" s="878"/>
      <c r="HKM10" s="878"/>
      <c r="HKN10" s="878"/>
      <c r="HKO10" s="880"/>
      <c r="HKP10" s="878"/>
      <c r="HKQ10" s="878"/>
      <c r="HKR10" s="878"/>
      <c r="HKS10" s="880"/>
      <c r="HKT10" s="878"/>
      <c r="HKU10" s="878"/>
      <c r="HKV10" s="878"/>
      <c r="HKW10" s="880"/>
      <c r="HKX10" s="878"/>
      <c r="HKY10" s="878"/>
      <c r="HKZ10" s="878"/>
      <c r="HLA10" s="880"/>
      <c r="HLB10" s="878"/>
      <c r="HLC10" s="878"/>
      <c r="HLD10" s="878"/>
      <c r="HLE10" s="880"/>
      <c r="HLF10" s="878"/>
      <c r="HLG10" s="878"/>
      <c r="HLH10" s="878"/>
      <c r="HLI10" s="880"/>
      <c r="HLJ10" s="878"/>
      <c r="HLK10" s="878"/>
      <c r="HLL10" s="878"/>
      <c r="HLM10" s="880"/>
      <c r="HLN10" s="878"/>
      <c r="HLO10" s="878"/>
      <c r="HLP10" s="878"/>
      <c r="HLQ10" s="880"/>
      <c r="HLR10" s="878"/>
      <c r="HLS10" s="878"/>
      <c r="HLT10" s="878"/>
      <c r="HLU10" s="880"/>
      <c r="HLV10" s="878"/>
      <c r="HLW10" s="878"/>
      <c r="HLX10" s="878"/>
      <c r="HLY10" s="880"/>
      <c r="HLZ10" s="878"/>
      <c r="HMA10" s="878"/>
      <c r="HMB10" s="878"/>
      <c r="HMC10" s="880"/>
      <c r="HMD10" s="878"/>
      <c r="HME10" s="878"/>
      <c r="HMF10" s="878"/>
      <c r="HMG10" s="880"/>
      <c r="HMH10" s="878"/>
      <c r="HMI10" s="878"/>
      <c r="HMJ10" s="878"/>
      <c r="HMK10" s="880"/>
      <c r="HML10" s="878"/>
      <c r="HMM10" s="878"/>
      <c r="HMN10" s="878"/>
      <c r="HMO10" s="880"/>
      <c r="HMP10" s="878"/>
      <c r="HMQ10" s="878"/>
      <c r="HMR10" s="878"/>
      <c r="HMS10" s="880"/>
      <c r="HMT10" s="878"/>
      <c r="HMU10" s="878"/>
      <c r="HMV10" s="878"/>
      <c r="HMW10" s="880"/>
      <c r="HMX10" s="878"/>
      <c r="HMY10" s="878"/>
      <c r="HMZ10" s="878"/>
      <c r="HNA10" s="880"/>
      <c r="HNB10" s="878"/>
      <c r="HNC10" s="878"/>
      <c r="HND10" s="878"/>
      <c r="HNE10" s="880"/>
      <c r="HNF10" s="878"/>
      <c r="HNG10" s="878"/>
      <c r="HNH10" s="878"/>
      <c r="HNI10" s="880"/>
      <c r="HNJ10" s="878"/>
      <c r="HNK10" s="878"/>
      <c r="HNL10" s="878"/>
      <c r="HNM10" s="880"/>
      <c r="HNN10" s="878"/>
      <c r="HNO10" s="878"/>
      <c r="HNP10" s="878"/>
      <c r="HNQ10" s="880"/>
      <c r="HNR10" s="878"/>
      <c r="HNS10" s="878"/>
      <c r="HNT10" s="878"/>
      <c r="HNU10" s="880"/>
      <c r="HNV10" s="878"/>
      <c r="HNW10" s="878"/>
      <c r="HNX10" s="878"/>
      <c r="HNY10" s="880"/>
      <c r="HNZ10" s="878"/>
      <c r="HOA10" s="878"/>
      <c r="HOB10" s="878"/>
      <c r="HOC10" s="880"/>
      <c r="HOD10" s="878"/>
      <c r="HOE10" s="878"/>
      <c r="HOF10" s="878"/>
      <c r="HOG10" s="880"/>
      <c r="HOH10" s="878"/>
      <c r="HOI10" s="878"/>
      <c r="HOJ10" s="878"/>
      <c r="HOK10" s="880"/>
      <c r="HOL10" s="878"/>
      <c r="HOM10" s="878"/>
      <c r="HON10" s="878"/>
      <c r="HOO10" s="880"/>
      <c r="HOP10" s="878"/>
      <c r="HOQ10" s="878"/>
      <c r="HOR10" s="878"/>
      <c r="HOS10" s="880"/>
      <c r="HOT10" s="878"/>
      <c r="HOU10" s="878"/>
      <c r="HOV10" s="878"/>
      <c r="HOW10" s="880"/>
      <c r="HOX10" s="878"/>
      <c r="HOY10" s="878"/>
      <c r="HOZ10" s="878"/>
      <c r="HPA10" s="880"/>
      <c r="HPB10" s="878"/>
      <c r="HPC10" s="878"/>
      <c r="HPD10" s="878"/>
      <c r="HPE10" s="880"/>
      <c r="HPF10" s="878"/>
      <c r="HPG10" s="878"/>
      <c r="HPH10" s="878"/>
      <c r="HPI10" s="880"/>
      <c r="HPJ10" s="878"/>
      <c r="HPK10" s="878"/>
      <c r="HPL10" s="878"/>
      <c r="HPM10" s="880"/>
      <c r="HPN10" s="878"/>
      <c r="HPO10" s="878"/>
      <c r="HPP10" s="878"/>
      <c r="HPQ10" s="880"/>
      <c r="HPR10" s="878"/>
      <c r="HPS10" s="878"/>
      <c r="HPT10" s="878"/>
      <c r="HPU10" s="880"/>
      <c r="HPV10" s="878"/>
      <c r="HPW10" s="878"/>
      <c r="HPX10" s="878"/>
      <c r="HPY10" s="880"/>
      <c r="HPZ10" s="878"/>
      <c r="HQA10" s="878"/>
      <c r="HQB10" s="878"/>
      <c r="HQC10" s="880"/>
      <c r="HQD10" s="878"/>
      <c r="HQE10" s="878"/>
      <c r="HQF10" s="878"/>
      <c r="HQG10" s="880"/>
      <c r="HQH10" s="878"/>
      <c r="HQI10" s="878"/>
      <c r="HQJ10" s="878"/>
      <c r="HQK10" s="880"/>
      <c r="HQL10" s="878"/>
      <c r="HQM10" s="878"/>
      <c r="HQN10" s="878"/>
      <c r="HQO10" s="880"/>
      <c r="HQP10" s="878"/>
      <c r="HQQ10" s="878"/>
      <c r="HQR10" s="878"/>
      <c r="HQS10" s="880"/>
      <c r="HQT10" s="878"/>
      <c r="HQU10" s="878"/>
      <c r="HQV10" s="878"/>
      <c r="HQW10" s="880"/>
      <c r="HQX10" s="878"/>
      <c r="HQY10" s="878"/>
      <c r="HQZ10" s="878"/>
      <c r="HRA10" s="880"/>
      <c r="HRB10" s="878"/>
      <c r="HRC10" s="878"/>
      <c r="HRD10" s="878"/>
      <c r="HRE10" s="880"/>
      <c r="HRF10" s="878"/>
      <c r="HRG10" s="878"/>
      <c r="HRH10" s="878"/>
      <c r="HRI10" s="880"/>
      <c r="HRJ10" s="878"/>
      <c r="HRK10" s="878"/>
      <c r="HRL10" s="878"/>
      <c r="HRM10" s="880"/>
      <c r="HRN10" s="878"/>
      <c r="HRO10" s="878"/>
      <c r="HRP10" s="878"/>
      <c r="HRQ10" s="880"/>
      <c r="HRR10" s="878"/>
      <c r="HRS10" s="878"/>
      <c r="HRT10" s="878"/>
      <c r="HRU10" s="880"/>
      <c r="HRV10" s="878"/>
      <c r="HRW10" s="878"/>
      <c r="HRX10" s="878"/>
      <c r="HRY10" s="880"/>
      <c r="HRZ10" s="878"/>
      <c r="HSA10" s="878"/>
      <c r="HSB10" s="878"/>
      <c r="HSC10" s="880"/>
      <c r="HSD10" s="878"/>
      <c r="HSE10" s="878"/>
      <c r="HSF10" s="878"/>
      <c r="HSG10" s="880"/>
      <c r="HSH10" s="878"/>
      <c r="HSI10" s="878"/>
      <c r="HSJ10" s="878"/>
      <c r="HSK10" s="880"/>
      <c r="HSL10" s="878"/>
      <c r="HSM10" s="878"/>
      <c r="HSN10" s="878"/>
      <c r="HSO10" s="880"/>
      <c r="HSP10" s="878"/>
      <c r="HSQ10" s="878"/>
      <c r="HSR10" s="878"/>
      <c r="HSS10" s="880"/>
      <c r="HST10" s="878"/>
      <c r="HSU10" s="878"/>
      <c r="HSV10" s="878"/>
      <c r="HSW10" s="880"/>
      <c r="HSX10" s="878"/>
      <c r="HSY10" s="878"/>
      <c r="HSZ10" s="878"/>
      <c r="HTA10" s="880"/>
      <c r="HTB10" s="878"/>
      <c r="HTC10" s="878"/>
      <c r="HTD10" s="878"/>
      <c r="HTE10" s="880"/>
      <c r="HTF10" s="878"/>
      <c r="HTG10" s="878"/>
      <c r="HTH10" s="878"/>
      <c r="HTI10" s="880"/>
      <c r="HTJ10" s="878"/>
      <c r="HTK10" s="878"/>
      <c r="HTL10" s="878"/>
      <c r="HTM10" s="880"/>
      <c r="HTN10" s="878"/>
      <c r="HTO10" s="878"/>
      <c r="HTP10" s="878"/>
      <c r="HTQ10" s="880"/>
      <c r="HTR10" s="878"/>
      <c r="HTS10" s="878"/>
      <c r="HTT10" s="878"/>
      <c r="HTU10" s="880"/>
      <c r="HTV10" s="878"/>
      <c r="HTW10" s="878"/>
      <c r="HTX10" s="878"/>
      <c r="HTY10" s="880"/>
      <c r="HTZ10" s="878"/>
      <c r="HUA10" s="878"/>
      <c r="HUB10" s="878"/>
      <c r="HUC10" s="880"/>
      <c r="HUD10" s="878"/>
      <c r="HUE10" s="878"/>
      <c r="HUF10" s="878"/>
      <c r="HUG10" s="880"/>
      <c r="HUH10" s="878"/>
      <c r="HUI10" s="878"/>
      <c r="HUJ10" s="878"/>
      <c r="HUK10" s="880"/>
      <c r="HUL10" s="878"/>
      <c r="HUM10" s="878"/>
      <c r="HUN10" s="878"/>
      <c r="HUO10" s="880"/>
      <c r="HUP10" s="878"/>
      <c r="HUQ10" s="878"/>
      <c r="HUR10" s="878"/>
      <c r="HUS10" s="880"/>
      <c r="HUT10" s="878"/>
      <c r="HUU10" s="878"/>
      <c r="HUV10" s="878"/>
      <c r="HUW10" s="880"/>
      <c r="HUX10" s="878"/>
      <c r="HUY10" s="878"/>
      <c r="HUZ10" s="878"/>
      <c r="HVA10" s="880"/>
      <c r="HVB10" s="878"/>
      <c r="HVC10" s="878"/>
      <c r="HVD10" s="878"/>
      <c r="HVE10" s="880"/>
      <c r="HVF10" s="878"/>
      <c r="HVG10" s="878"/>
      <c r="HVH10" s="878"/>
      <c r="HVI10" s="880"/>
      <c r="HVJ10" s="878"/>
      <c r="HVK10" s="878"/>
      <c r="HVL10" s="878"/>
      <c r="HVM10" s="880"/>
      <c r="HVN10" s="878"/>
      <c r="HVO10" s="878"/>
      <c r="HVP10" s="878"/>
      <c r="HVQ10" s="880"/>
      <c r="HVR10" s="878"/>
      <c r="HVS10" s="878"/>
      <c r="HVT10" s="878"/>
      <c r="HVU10" s="880"/>
      <c r="HVV10" s="878"/>
      <c r="HVW10" s="878"/>
      <c r="HVX10" s="878"/>
      <c r="HVY10" s="880"/>
      <c r="HVZ10" s="878"/>
      <c r="HWA10" s="878"/>
      <c r="HWB10" s="878"/>
      <c r="HWC10" s="880"/>
      <c r="HWD10" s="878"/>
      <c r="HWE10" s="878"/>
      <c r="HWF10" s="878"/>
      <c r="HWG10" s="880"/>
      <c r="HWH10" s="878"/>
      <c r="HWI10" s="878"/>
      <c r="HWJ10" s="878"/>
      <c r="HWK10" s="880"/>
      <c r="HWL10" s="878"/>
      <c r="HWM10" s="878"/>
      <c r="HWN10" s="878"/>
      <c r="HWO10" s="880"/>
      <c r="HWP10" s="878"/>
      <c r="HWQ10" s="878"/>
      <c r="HWR10" s="878"/>
      <c r="HWS10" s="880"/>
      <c r="HWT10" s="878"/>
      <c r="HWU10" s="878"/>
      <c r="HWV10" s="878"/>
      <c r="HWW10" s="880"/>
      <c r="HWX10" s="878"/>
      <c r="HWY10" s="878"/>
      <c r="HWZ10" s="878"/>
      <c r="HXA10" s="880"/>
      <c r="HXB10" s="878"/>
      <c r="HXC10" s="878"/>
      <c r="HXD10" s="878"/>
      <c r="HXE10" s="880"/>
      <c r="HXF10" s="878"/>
      <c r="HXG10" s="878"/>
      <c r="HXH10" s="878"/>
      <c r="HXI10" s="880"/>
      <c r="HXJ10" s="878"/>
      <c r="HXK10" s="878"/>
      <c r="HXL10" s="878"/>
      <c r="HXM10" s="880"/>
      <c r="HXN10" s="878"/>
      <c r="HXO10" s="878"/>
      <c r="HXP10" s="878"/>
      <c r="HXQ10" s="880"/>
      <c r="HXR10" s="878"/>
      <c r="HXS10" s="878"/>
      <c r="HXT10" s="878"/>
      <c r="HXU10" s="880"/>
      <c r="HXV10" s="878"/>
      <c r="HXW10" s="878"/>
      <c r="HXX10" s="878"/>
      <c r="HXY10" s="880"/>
      <c r="HXZ10" s="878"/>
      <c r="HYA10" s="878"/>
      <c r="HYB10" s="878"/>
      <c r="HYC10" s="880"/>
      <c r="HYD10" s="878"/>
      <c r="HYE10" s="878"/>
      <c r="HYF10" s="878"/>
      <c r="HYG10" s="880"/>
      <c r="HYH10" s="878"/>
      <c r="HYI10" s="878"/>
      <c r="HYJ10" s="878"/>
      <c r="HYK10" s="880"/>
      <c r="HYL10" s="878"/>
      <c r="HYM10" s="878"/>
      <c r="HYN10" s="878"/>
      <c r="HYO10" s="880"/>
      <c r="HYP10" s="878"/>
      <c r="HYQ10" s="878"/>
      <c r="HYR10" s="878"/>
      <c r="HYS10" s="880"/>
      <c r="HYT10" s="878"/>
      <c r="HYU10" s="878"/>
      <c r="HYV10" s="878"/>
      <c r="HYW10" s="880"/>
      <c r="HYX10" s="878"/>
      <c r="HYY10" s="878"/>
      <c r="HYZ10" s="878"/>
      <c r="HZA10" s="880"/>
      <c r="HZB10" s="878"/>
      <c r="HZC10" s="878"/>
      <c r="HZD10" s="878"/>
      <c r="HZE10" s="880"/>
      <c r="HZF10" s="878"/>
      <c r="HZG10" s="878"/>
      <c r="HZH10" s="878"/>
      <c r="HZI10" s="880"/>
      <c r="HZJ10" s="878"/>
      <c r="HZK10" s="878"/>
      <c r="HZL10" s="878"/>
      <c r="HZM10" s="880"/>
      <c r="HZN10" s="878"/>
      <c r="HZO10" s="878"/>
      <c r="HZP10" s="878"/>
      <c r="HZQ10" s="880"/>
      <c r="HZR10" s="878"/>
      <c r="HZS10" s="878"/>
      <c r="HZT10" s="878"/>
      <c r="HZU10" s="880"/>
      <c r="HZV10" s="878"/>
      <c r="HZW10" s="878"/>
      <c r="HZX10" s="878"/>
      <c r="HZY10" s="880"/>
      <c r="HZZ10" s="878"/>
      <c r="IAA10" s="878"/>
      <c r="IAB10" s="878"/>
      <c r="IAC10" s="880"/>
      <c r="IAD10" s="878"/>
      <c r="IAE10" s="878"/>
      <c r="IAF10" s="878"/>
      <c r="IAG10" s="880"/>
      <c r="IAH10" s="878"/>
      <c r="IAI10" s="878"/>
      <c r="IAJ10" s="878"/>
      <c r="IAK10" s="880"/>
      <c r="IAL10" s="878"/>
      <c r="IAM10" s="878"/>
      <c r="IAN10" s="878"/>
      <c r="IAO10" s="880"/>
      <c r="IAP10" s="878"/>
      <c r="IAQ10" s="878"/>
      <c r="IAR10" s="878"/>
      <c r="IAS10" s="880"/>
      <c r="IAT10" s="878"/>
      <c r="IAU10" s="878"/>
      <c r="IAV10" s="878"/>
      <c r="IAW10" s="880"/>
      <c r="IAX10" s="878"/>
      <c r="IAY10" s="878"/>
      <c r="IAZ10" s="878"/>
      <c r="IBA10" s="880"/>
      <c r="IBB10" s="878"/>
      <c r="IBC10" s="878"/>
      <c r="IBD10" s="878"/>
      <c r="IBE10" s="880"/>
      <c r="IBF10" s="878"/>
      <c r="IBG10" s="878"/>
      <c r="IBH10" s="878"/>
      <c r="IBI10" s="880"/>
      <c r="IBJ10" s="878"/>
      <c r="IBK10" s="878"/>
      <c r="IBL10" s="878"/>
      <c r="IBM10" s="880"/>
      <c r="IBN10" s="878"/>
      <c r="IBO10" s="878"/>
      <c r="IBP10" s="878"/>
      <c r="IBQ10" s="880"/>
      <c r="IBR10" s="878"/>
      <c r="IBS10" s="878"/>
      <c r="IBT10" s="878"/>
      <c r="IBU10" s="880"/>
      <c r="IBV10" s="878"/>
      <c r="IBW10" s="878"/>
      <c r="IBX10" s="878"/>
      <c r="IBY10" s="880"/>
      <c r="IBZ10" s="878"/>
      <c r="ICA10" s="878"/>
      <c r="ICB10" s="878"/>
      <c r="ICC10" s="880"/>
      <c r="ICD10" s="878"/>
      <c r="ICE10" s="878"/>
      <c r="ICF10" s="878"/>
      <c r="ICG10" s="880"/>
      <c r="ICH10" s="878"/>
      <c r="ICI10" s="878"/>
      <c r="ICJ10" s="878"/>
      <c r="ICK10" s="880"/>
      <c r="ICL10" s="878"/>
      <c r="ICM10" s="878"/>
      <c r="ICN10" s="878"/>
      <c r="ICO10" s="880"/>
      <c r="ICP10" s="878"/>
      <c r="ICQ10" s="878"/>
      <c r="ICR10" s="878"/>
      <c r="ICS10" s="880"/>
      <c r="ICT10" s="878"/>
      <c r="ICU10" s="878"/>
      <c r="ICV10" s="878"/>
      <c r="ICW10" s="880"/>
      <c r="ICX10" s="878"/>
      <c r="ICY10" s="878"/>
      <c r="ICZ10" s="878"/>
      <c r="IDA10" s="880"/>
      <c r="IDB10" s="878"/>
      <c r="IDC10" s="878"/>
      <c r="IDD10" s="878"/>
      <c r="IDE10" s="880"/>
      <c r="IDF10" s="878"/>
      <c r="IDG10" s="878"/>
      <c r="IDH10" s="878"/>
      <c r="IDI10" s="880"/>
      <c r="IDJ10" s="878"/>
      <c r="IDK10" s="878"/>
      <c r="IDL10" s="878"/>
      <c r="IDM10" s="880"/>
      <c r="IDN10" s="878"/>
      <c r="IDO10" s="878"/>
      <c r="IDP10" s="878"/>
      <c r="IDQ10" s="880"/>
      <c r="IDR10" s="878"/>
      <c r="IDS10" s="878"/>
      <c r="IDT10" s="878"/>
      <c r="IDU10" s="880"/>
      <c r="IDV10" s="878"/>
      <c r="IDW10" s="878"/>
      <c r="IDX10" s="878"/>
      <c r="IDY10" s="880"/>
      <c r="IDZ10" s="878"/>
      <c r="IEA10" s="878"/>
      <c r="IEB10" s="878"/>
      <c r="IEC10" s="880"/>
      <c r="IED10" s="878"/>
      <c r="IEE10" s="878"/>
      <c r="IEF10" s="878"/>
      <c r="IEG10" s="880"/>
      <c r="IEH10" s="878"/>
      <c r="IEI10" s="878"/>
      <c r="IEJ10" s="878"/>
      <c r="IEK10" s="880"/>
      <c r="IEL10" s="878"/>
      <c r="IEM10" s="878"/>
      <c r="IEN10" s="878"/>
      <c r="IEO10" s="880"/>
      <c r="IEP10" s="878"/>
      <c r="IEQ10" s="878"/>
      <c r="IER10" s="878"/>
      <c r="IES10" s="880"/>
      <c r="IET10" s="878"/>
      <c r="IEU10" s="878"/>
      <c r="IEV10" s="878"/>
      <c r="IEW10" s="880"/>
      <c r="IEX10" s="878"/>
      <c r="IEY10" s="878"/>
      <c r="IEZ10" s="878"/>
      <c r="IFA10" s="880"/>
      <c r="IFB10" s="878"/>
      <c r="IFC10" s="878"/>
      <c r="IFD10" s="878"/>
      <c r="IFE10" s="880"/>
      <c r="IFF10" s="878"/>
      <c r="IFG10" s="878"/>
      <c r="IFH10" s="878"/>
      <c r="IFI10" s="880"/>
      <c r="IFJ10" s="878"/>
      <c r="IFK10" s="878"/>
      <c r="IFL10" s="878"/>
      <c r="IFM10" s="880"/>
      <c r="IFN10" s="878"/>
      <c r="IFO10" s="878"/>
      <c r="IFP10" s="878"/>
      <c r="IFQ10" s="880"/>
      <c r="IFR10" s="878"/>
      <c r="IFS10" s="878"/>
      <c r="IFT10" s="878"/>
      <c r="IFU10" s="880"/>
      <c r="IFV10" s="878"/>
      <c r="IFW10" s="878"/>
      <c r="IFX10" s="878"/>
      <c r="IFY10" s="880"/>
      <c r="IFZ10" s="878"/>
      <c r="IGA10" s="878"/>
      <c r="IGB10" s="878"/>
      <c r="IGC10" s="880"/>
      <c r="IGD10" s="878"/>
      <c r="IGE10" s="878"/>
      <c r="IGF10" s="878"/>
      <c r="IGG10" s="880"/>
      <c r="IGH10" s="878"/>
      <c r="IGI10" s="878"/>
      <c r="IGJ10" s="878"/>
      <c r="IGK10" s="880"/>
      <c r="IGL10" s="878"/>
      <c r="IGM10" s="878"/>
      <c r="IGN10" s="878"/>
      <c r="IGO10" s="880"/>
      <c r="IGP10" s="878"/>
      <c r="IGQ10" s="878"/>
      <c r="IGR10" s="878"/>
      <c r="IGS10" s="880"/>
      <c r="IGT10" s="878"/>
      <c r="IGU10" s="878"/>
      <c r="IGV10" s="878"/>
      <c r="IGW10" s="880"/>
      <c r="IGX10" s="878"/>
      <c r="IGY10" s="878"/>
      <c r="IGZ10" s="878"/>
      <c r="IHA10" s="880"/>
      <c r="IHB10" s="878"/>
      <c r="IHC10" s="878"/>
      <c r="IHD10" s="878"/>
      <c r="IHE10" s="880"/>
      <c r="IHF10" s="878"/>
      <c r="IHG10" s="878"/>
      <c r="IHH10" s="878"/>
      <c r="IHI10" s="880"/>
      <c r="IHJ10" s="878"/>
      <c r="IHK10" s="878"/>
      <c r="IHL10" s="878"/>
      <c r="IHM10" s="880"/>
      <c r="IHN10" s="878"/>
      <c r="IHO10" s="878"/>
      <c r="IHP10" s="878"/>
      <c r="IHQ10" s="880"/>
      <c r="IHR10" s="878"/>
      <c r="IHS10" s="878"/>
      <c r="IHT10" s="878"/>
      <c r="IHU10" s="880"/>
      <c r="IHV10" s="878"/>
      <c r="IHW10" s="878"/>
      <c r="IHX10" s="878"/>
      <c r="IHY10" s="880"/>
      <c r="IHZ10" s="878"/>
      <c r="IIA10" s="878"/>
      <c r="IIB10" s="878"/>
      <c r="IIC10" s="880"/>
      <c r="IID10" s="878"/>
      <c r="IIE10" s="878"/>
      <c r="IIF10" s="878"/>
      <c r="IIG10" s="880"/>
      <c r="IIH10" s="878"/>
      <c r="III10" s="878"/>
      <c r="IIJ10" s="878"/>
      <c r="IIK10" s="880"/>
      <c r="IIL10" s="878"/>
      <c r="IIM10" s="878"/>
      <c r="IIN10" s="878"/>
      <c r="IIO10" s="880"/>
      <c r="IIP10" s="878"/>
      <c r="IIQ10" s="878"/>
      <c r="IIR10" s="878"/>
      <c r="IIS10" s="880"/>
      <c r="IIT10" s="878"/>
      <c r="IIU10" s="878"/>
      <c r="IIV10" s="878"/>
      <c r="IIW10" s="880"/>
      <c r="IIX10" s="878"/>
      <c r="IIY10" s="878"/>
      <c r="IIZ10" s="878"/>
      <c r="IJA10" s="880"/>
      <c r="IJB10" s="878"/>
      <c r="IJC10" s="878"/>
      <c r="IJD10" s="878"/>
      <c r="IJE10" s="880"/>
      <c r="IJF10" s="878"/>
      <c r="IJG10" s="878"/>
      <c r="IJH10" s="878"/>
      <c r="IJI10" s="880"/>
      <c r="IJJ10" s="878"/>
      <c r="IJK10" s="878"/>
      <c r="IJL10" s="878"/>
      <c r="IJM10" s="880"/>
      <c r="IJN10" s="878"/>
      <c r="IJO10" s="878"/>
      <c r="IJP10" s="878"/>
      <c r="IJQ10" s="880"/>
      <c r="IJR10" s="878"/>
      <c r="IJS10" s="878"/>
      <c r="IJT10" s="878"/>
      <c r="IJU10" s="880"/>
      <c r="IJV10" s="878"/>
      <c r="IJW10" s="878"/>
      <c r="IJX10" s="878"/>
      <c r="IJY10" s="880"/>
      <c r="IJZ10" s="878"/>
      <c r="IKA10" s="878"/>
      <c r="IKB10" s="878"/>
      <c r="IKC10" s="880"/>
      <c r="IKD10" s="878"/>
      <c r="IKE10" s="878"/>
      <c r="IKF10" s="878"/>
      <c r="IKG10" s="880"/>
      <c r="IKH10" s="878"/>
      <c r="IKI10" s="878"/>
      <c r="IKJ10" s="878"/>
      <c r="IKK10" s="880"/>
      <c r="IKL10" s="878"/>
      <c r="IKM10" s="878"/>
      <c r="IKN10" s="878"/>
      <c r="IKO10" s="880"/>
      <c r="IKP10" s="878"/>
      <c r="IKQ10" s="878"/>
      <c r="IKR10" s="878"/>
      <c r="IKS10" s="880"/>
      <c r="IKT10" s="878"/>
      <c r="IKU10" s="878"/>
      <c r="IKV10" s="878"/>
      <c r="IKW10" s="880"/>
      <c r="IKX10" s="878"/>
      <c r="IKY10" s="878"/>
      <c r="IKZ10" s="878"/>
      <c r="ILA10" s="880"/>
      <c r="ILB10" s="878"/>
      <c r="ILC10" s="878"/>
      <c r="ILD10" s="878"/>
      <c r="ILE10" s="880"/>
      <c r="ILF10" s="878"/>
      <c r="ILG10" s="878"/>
      <c r="ILH10" s="878"/>
      <c r="ILI10" s="880"/>
      <c r="ILJ10" s="878"/>
      <c r="ILK10" s="878"/>
      <c r="ILL10" s="878"/>
      <c r="ILM10" s="880"/>
      <c r="ILN10" s="878"/>
      <c r="ILO10" s="878"/>
      <c r="ILP10" s="878"/>
      <c r="ILQ10" s="880"/>
      <c r="ILR10" s="878"/>
      <c r="ILS10" s="878"/>
      <c r="ILT10" s="878"/>
      <c r="ILU10" s="880"/>
      <c r="ILV10" s="878"/>
      <c r="ILW10" s="878"/>
      <c r="ILX10" s="878"/>
      <c r="ILY10" s="880"/>
      <c r="ILZ10" s="878"/>
      <c r="IMA10" s="878"/>
      <c r="IMB10" s="878"/>
      <c r="IMC10" s="880"/>
      <c r="IMD10" s="878"/>
      <c r="IME10" s="878"/>
      <c r="IMF10" s="878"/>
      <c r="IMG10" s="880"/>
      <c r="IMH10" s="878"/>
      <c r="IMI10" s="878"/>
      <c r="IMJ10" s="878"/>
      <c r="IMK10" s="880"/>
      <c r="IML10" s="878"/>
      <c r="IMM10" s="878"/>
      <c r="IMN10" s="878"/>
      <c r="IMO10" s="880"/>
      <c r="IMP10" s="878"/>
      <c r="IMQ10" s="878"/>
      <c r="IMR10" s="878"/>
      <c r="IMS10" s="880"/>
      <c r="IMT10" s="878"/>
      <c r="IMU10" s="878"/>
      <c r="IMV10" s="878"/>
      <c r="IMW10" s="880"/>
      <c r="IMX10" s="878"/>
      <c r="IMY10" s="878"/>
      <c r="IMZ10" s="878"/>
      <c r="INA10" s="880"/>
      <c r="INB10" s="878"/>
      <c r="INC10" s="878"/>
      <c r="IND10" s="878"/>
      <c r="INE10" s="880"/>
      <c r="INF10" s="878"/>
      <c r="ING10" s="878"/>
      <c r="INH10" s="878"/>
      <c r="INI10" s="880"/>
      <c r="INJ10" s="878"/>
      <c r="INK10" s="878"/>
      <c r="INL10" s="878"/>
      <c r="INM10" s="880"/>
      <c r="INN10" s="878"/>
      <c r="INO10" s="878"/>
      <c r="INP10" s="878"/>
      <c r="INQ10" s="880"/>
      <c r="INR10" s="878"/>
      <c r="INS10" s="878"/>
      <c r="INT10" s="878"/>
      <c r="INU10" s="880"/>
      <c r="INV10" s="878"/>
      <c r="INW10" s="878"/>
      <c r="INX10" s="878"/>
      <c r="INY10" s="880"/>
      <c r="INZ10" s="878"/>
      <c r="IOA10" s="878"/>
      <c r="IOB10" s="878"/>
      <c r="IOC10" s="880"/>
      <c r="IOD10" s="878"/>
      <c r="IOE10" s="878"/>
      <c r="IOF10" s="878"/>
      <c r="IOG10" s="880"/>
      <c r="IOH10" s="878"/>
      <c r="IOI10" s="878"/>
      <c r="IOJ10" s="878"/>
      <c r="IOK10" s="880"/>
      <c r="IOL10" s="878"/>
      <c r="IOM10" s="878"/>
      <c r="ION10" s="878"/>
      <c r="IOO10" s="880"/>
      <c r="IOP10" s="878"/>
      <c r="IOQ10" s="878"/>
      <c r="IOR10" s="878"/>
      <c r="IOS10" s="880"/>
      <c r="IOT10" s="878"/>
      <c r="IOU10" s="878"/>
      <c r="IOV10" s="878"/>
      <c r="IOW10" s="880"/>
      <c r="IOX10" s="878"/>
      <c r="IOY10" s="878"/>
      <c r="IOZ10" s="878"/>
      <c r="IPA10" s="880"/>
      <c r="IPB10" s="878"/>
      <c r="IPC10" s="878"/>
      <c r="IPD10" s="878"/>
      <c r="IPE10" s="880"/>
      <c r="IPF10" s="878"/>
      <c r="IPG10" s="878"/>
      <c r="IPH10" s="878"/>
      <c r="IPI10" s="880"/>
      <c r="IPJ10" s="878"/>
      <c r="IPK10" s="878"/>
      <c r="IPL10" s="878"/>
      <c r="IPM10" s="880"/>
      <c r="IPN10" s="878"/>
      <c r="IPO10" s="878"/>
      <c r="IPP10" s="878"/>
      <c r="IPQ10" s="880"/>
      <c r="IPR10" s="878"/>
      <c r="IPS10" s="878"/>
      <c r="IPT10" s="878"/>
      <c r="IPU10" s="880"/>
      <c r="IPV10" s="878"/>
      <c r="IPW10" s="878"/>
      <c r="IPX10" s="878"/>
      <c r="IPY10" s="880"/>
      <c r="IPZ10" s="878"/>
      <c r="IQA10" s="878"/>
      <c r="IQB10" s="878"/>
      <c r="IQC10" s="880"/>
      <c r="IQD10" s="878"/>
      <c r="IQE10" s="878"/>
      <c r="IQF10" s="878"/>
      <c r="IQG10" s="880"/>
      <c r="IQH10" s="878"/>
      <c r="IQI10" s="878"/>
      <c r="IQJ10" s="878"/>
      <c r="IQK10" s="880"/>
      <c r="IQL10" s="878"/>
      <c r="IQM10" s="878"/>
      <c r="IQN10" s="878"/>
      <c r="IQO10" s="880"/>
      <c r="IQP10" s="878"/>
      <c r="IQQ10" s="878"/>
      <c r="IQR10" s="878"/>
      <c r="IQS10" s="880"/>
      <c r="IQT10" s="878"/>
      <c r="IQU10" s="878"/>
      <c r="IQV10" s="878"/>
      <c r="IQW10" s="880"/>
      <c r="IQX10" s="878"/>
      <c r="IQY10" s="878"/>
      <c r="IQZ10" s="878"/>
      <c r="IRA10" s="880"/>
      <c r="IRB10" s="878"/>
      <c r="IRC10" s="878"/>
      <c r="IRD10" s="878"/>
      <c r="IRE10" s="880"/>
      <c r="IRF10" s="878"/>
      <c r="IRG10" s="878"/>
      <c r="IRH10" s="878"/>
      <c r="IRI10" s="880"/>
      <c r="IRJ10" s="878"/>
      <c r="IRK10" s="878"/>
      <c r="IRL10" s="878"/>
      <c r="IRM10" s="880"/>
      <c r="IRN10" s="878"/>
      <c r="IRO10" s="878"/>
      <c r="IRP10" s="878"/>
      <c r="IRQ10" s="880"/>
      <c r="IRR10" s="878"/>
      <c r="IRS10" s="878"/>
      <c r="IRT10" s="878"/>
      <c r="IRU10" s="880"/>
      <c r="IRV10" s="878"/>
      <c r="IRW10" s="878"/>
      <c r="IRX10" s="878"/>
      <c r="IRY10" s="880"/>
      <c r="IRZ10" s="878"/>
      <c r="ISA10" s="878"/>
      <c r="ISB10" s="878"/>
      <c r="ISC10" s="880"/>
      <c r="ISD10" s="878"/>
      <c r="ISE10" s="878"/>
      <c r="ISF10" s="878"/>
      <c r="ISG10" s="880"/>
      <c r="ISH10" s="878"/>
      <c r="ISI10" s="878"/>
      <c r="ISJ10" s="878"/>
      <c r="ISK10" s="880"/>
      <c r="ISL10" s="878"/>
      <c r="ISM10" s="878"/>
      <c r="ISN10" s="878"/>
      <c r="ISO10" s="880"/>
      <c r="ISP10" s="878"/>
      <c r="ISQ10" s="878"/>
      <c r="ISR10" s="878"/>
      <c r="ISS10" s="880"/>
      <c r="IST10" s="878"/>
      <c r="ISU10" s="878"/>
      <c r="ISV10" s="878"/>
      <c r="ISW10" s="880"/>
      <c r="ISX10" s="878"/>
      <c r="ISY10" s="878"/>
      <c r="ISZ10" s="878"/>
      <c r="ITA10" s="880"/>
      <c r="ITB10" s="878"/>
      <c r="ITC10" s="878"/>
      <c r="ITD10" s="878"/>
      <c r="ITE10" s="880"/>
      <c r="ITF10" s="878"/>
      <c r="ITG10" s="878"/>
      <c r="ITH10" s="878"/>
      <c r="ITI10" s="880"/>
      <c r="ITJ10" s="878"/>
      <c r="ITK10" s="878"/>
      <c r="ITL10" s="878"/>
      <c r="ITM10" s="880"/>
      <c r="ITN10" s="878"/>
      <c r="ITO10" s="878"/>
      <c r="ITP10" s="878"/>
      <c r="ITQ10" s="880"/>
      <c r="ITR10" s="878"/>
      <c r="ITS10" s="878"/>
      <c r="ITT10" s="878"/>
      <c r="ITU10" s="880"/>
      <c r="ITV10" s="878"/>
      <c r="ITW10" s="878"/>
      <c r="ITX10" s="878"/>
      <c r="ITY10" s="880"/>
      <c r="ITZ10" s="878"/>
      <c r="IUA10" s="878"/>
      <c r="IUB10" s="878"/>
      <c r="IUC10" s="880"/>
      <c r="IUD10" s="878"/>
      <c r="IUE10" s="878"/>
      <c r="IUF10" s="878"/>
      <c r="IUG10" s="880"/>
      <c r="IUH10" s="878"/>
      <c r="IUI10" s="878"/>
      <c r="IUJ10" s="878"/>
      <c r="IUK10" s="880"/>
      <c r="IUL10" s="878"/>
      <c r="IUM10" s="878"/>
      <c r="IUN10" s="878"/>
      <c r="IUO10" s="880"/>
      <c r="IUP10" s="878"/>
      <c r="IUQ10" s="878"/>
      <c r="IUR10" s="878"/>
      <c r="IUS10" s="880"/>
      <c r="IUT10" s="878"/>
      <c r="IUU10" s="878"/>
      <c r="IUV10" s="878"/>
      <c r="IUW10" s="880"/>
      <c r="IUX10" s="878"/>
      <c r="IUY10" s="878"/>
      <c r="IUZ10" s="878"/>
      <c r="IVA10" s="880"/>
      <c r="IVB10" s="878"/>
      <c r="IVC10" s="878"/>
      <c r="IVD10" s="878"/>
      <c r="IVE10" s="880"/>
      <c r="IVF10" s="878"/>
      <c r="IVG10" s="878"/>
      <c r="IVH10" s="878"/>
      <c r="IVI10" s="880"/>
      <c r="IVJ10" s="878"/>
      <c r="IVK10" s="878"/>
      <c r="IVL10" s="878"/>
      <c r="IVM10" s="880"/>
      <c r="IVN10" s="878"/>
      <c r="IVO10" s="878"/>
      <c r="IVP10" s="878"/>
      <c r="IVQ10" s="880"/>
      <c r="IVR10" s="878"/>
      <c r="IVS10" s="878"/>
      <c r="IVT10" s="878"/>
      <c r="IVU10" s="880"/>
      <c r="IVV10" s="878"/>
      <c r="IVW10" s="878"/>
      <c r="IVX10" s="878"/>
      <c r="IVY10" s="880"/>
      <c r="IVZ10" s="878"/>
      <c r="IWA10" s="878"/>
      <c r="IWB10" s="878"/>
      <c r="IWC10" s="880"/>
      <c r="IWD10" s="878"/>
      <c r="IWE10" s="878"/>
      <c r="IWF10" s="878"/>
      <c r="IWG10" s="880"/>
      <c r="IWH10" s="878"/>
      <c r="IWI10" s="878"/>
      <c r="IWJ10" s="878"/>
      <c r="IWK10" s="880"/>
      <c r="IWL10" s="878"/>
      <c r="IWM10" s="878"/>
      <c r="IWN10" s="878"/>
      <c r="IWO10" s="880"/>
      <c r="IWP10" s="878"/>
      <c r="IWQ10" s="878"/>
      <c r="IWR10" s="878"/>
      <c r="IWS10" s="880"/>
      <c r="IWT10" s="878"/>
      <c r="IWU10" s="878"/>
      <c r="IWV10" s="878"/>
      <c r="IWW10" s="880"/>
      <c r="IWX10" s="878"/>
      <c r="IWY10" s="878"/>
      <c r="IWZ10" s="878"/>
      <c r="IXA10" s="880"/>
      <c r="IXB10" s="878"/>
      <c r="IXC10" s="878"/>
      <c r="IXD10" s="878"/>
      <c r="IXE10" s="880"/>
      <c r="IXF10" s="878"/>
      <c r="IXG10" s="878"/>
      <c r="IXH10" s="878"/>
      <c r="IXI10" s="880"/>
      <c r="IXJ10" s="878"/>
      <c r="IXK10" s="878"/>
      <c r="IXL10" s="878"/>
      <c r="IXM10" s="880"/>
      <c r="IXN10" s="878"/>
      <c r="IXO10" s="878"/>
      <c r="IXP10" s="878"/>
      <c r="IXQ10" s="880"/>
      <c r="IXR10" s="878"/>
      <c r="IXS10" s="878"/>
      <c r="IXT10" s="878"/>
      <c r="IXU10" s="880"/>
      <c r="IXV10" s="878"/>
      <c r="IXW10" s="878"/>
      <c r="IXX10" s="878"/>
      <c r="IXY10" s="880"/>
      <c r="IXZ10" s="878"/>
      <c r="IYA10" s="878"/>
      <c r="IYB10" s="878"/>
      <c r="IYC10" s="880"/>
      <c r="IYD10" s="878"/>
      <c r="IYE10" s="878"/>
      <c r="IYF10" s="878"/>
      <c r="IYG10" s="880"/>
      <c r="IYH10" s="878"/>
      <c r="IYI10" s="878"/>
      <c r="IYJ10" s="878"/>
      <c r="IYK10" s="880"/>
      <c r="IYL10" s="878"/>
      <c r="IYM10" s="878"/>
      <c r="IYN10" s="878"/>
      <c r="IYO10" s="880"/>
      <c r="IYP10" s="878"/>
      <c r="IYQ10" s="878"/>
      <c r="IYR10" s="878"/>
      <c r="IYS10" s="880"/>
      <c r="IYT10" s="878"/>
      <c r="IYU10" s="878"/>
      <c r="IYV10" s="878"/>
      <c r="IYW10" s="880"/>
      <c r="IYX10" s="878"/>
      <c r="IYY10" s="878"/>
      <c r="IYZ10" s="878"/>
      <c r="IZA10" s="880"/>
      <c r="IZB10" s="878"/>
      <c r="IZC10" s="878"/>
      <c r="IZD10" s="878"/>
      <c r="IZE10" s="880"/>
      <c r="IZF10" s="878"/>
      <c r="IZG10" s="878"/>
      <c r="IZH10" s="878"/>
      <c r="IZI10" s="880"/>
      <c r="IZJ10" s="878"/>
      <c r="IZK10" s="878"/>
      <c r="IZL10" s="878"/>
      <c r="IZM10" s="880"/>
      <c r="IZN10" s="878"/>
      <c r="IZO10" s="878"/>
      <c r="IZP10" s="878"/>
      <c r="IZQ10" s="880"/>
      <c r="IZR10" s="878"/>
      <c r="IZS10" s="878"/>
      <c r="IZT10" s="878"/>
      <c r="IZU10" s="880"/>
      <c r="IZV10" s="878"/>
      <c r="IZW10" s="878"/>
      <c r="IZX10" s="878"/>
      <c r="IZY10" s="880"/>
      <c r="IZZ10" s="878"/>
      <c r="JAA10" s="878"/>
      <c r="JAB10" s="878"/>
      <c r="JAC10" s="880"/>
      <c r="JAD10" s="878"/>
      <c r="JAE10" s="878"/>
      <c r="JAF10" s="878"/>
      <c r="JAG10" s="880"/>
      <c r="JAH10" s="878"/>
      <c r="JAI10" s="878"/>
      <c r="JAJ10" s="878"/>
      <c r="JAK10" s="880"/>
      <c r="JAL10" s="878"/>
      <c r="JAM10" s="878"/>
      <c r="JAN10" s="878"/>
      <c r="JAO10" s="880"/>
      <c r="JAP10" s="878"/>
      <c r="JAQ10" s="878"/>
      <c r="JAR10" s="878"/>
      <c r="JAS10" s="880"/>
      <c r="JAT10" s="878"/>
      <c r="JAU10" s="878"/>
      <c r="JAV10" s="878"/>
      <c r="JAW10" s="880"/>
      <c r="JAX10" s="878"/>
      <c r="JAY10" s="878"/>
      <c r="JAZ10" s="878"/>
      <c r="JBA10" s="880"/>
      <c r="JBB10" s="878"/>
      <c r="JBC10" s="878"/>
      <c r="JBD10" s="878"/>
      <c r="JBE10" s="880"/>
      <c r="JBF10" s="878"/>
      <c r="JBG10" s="878"/>
      <c r="JBH10" s="878"/>
      <c r="JBI10" s="880"/>
      <c r="JBJ10" s="878"/>
      <c r="JBK10" s="878"/>
      <c r="JBL10" s="878"/>
      <c r="JBM10" s="880"/>
      <c r="JBN10" s="878"/>
      <c r="JBO10" s="878"/>
      <c r="JBP10" s="878"/>
      <c r="JBQ10" s="880"/>
      <c r="JBR10" s="878"/>
      <c r="JBS10" s="878"/>
      <c r="JBT10" s="878"/>
      <c r="JBU10" s="880"/>
      <c r="JBV10" s="878"/>
      <c r="JBW10" s="878"/>
      <c r="JBX10" s="878"/>
      <c r="JBY10" s="880"/>
      <c r="JBZ10" s="878"/>
      <c r="JCA10" s="878"/>
      <c r="JCB10" s="878"/>
      <c r="JCC10" s="880"/>
      <c r="JCD10" s="878"/>
      <c r="JCE10" s="878"/>
      <c r="JCF10" s="878"/>
      <c r="JCG10" s="880"/>
      <c r="JCH10" s="878"/>
      <c r="JCI10" s="878"/>
      <c r="JCJ10" s="878"/>
      <c r="JCK10" s="880"/>
      <c r="JCL10" s="878"/>
      <c r="JCM10" s="878"/>
      <c r="JCN10" s="878"/>
      <c r="JCO10" s="880"/>
      <c r="JCP10" s="878"/>
      <c r="JCQ10" s="878"/>
      <c r="JCR10" s="878"/>
      <c r="JCS10" s="880"/>
      <c r="JCT10" s="878"/>
      <c r="JCU10" s="878"/>
      <c r="JCV10" s="878"/>
      <c r="JCW10" s="880"/>
      <c r="JCX10" s="878"/>
      <c r="JCY10" s="878"/>
      <c r="JCZ10" s="878"/>
      <c r="JDA10" s="880"/>
      <c r="JDB10" s="878"/>
      <c r="JDC10" s="878"/>
      <c r="JDD10" s="878"/>
      <c r="JDE10" s="880"/>
      <c r="JDF10" s="878"/>
      <c r="JDG10" s="878"/>
      <c r="JDH10" s="878"/>
      <c r="JDI10" s="880"/>
      <c r="JDJ10" s="878"/>
      <c r="JDK10" s="878"/>
      <c r="JDL10" s="878"/>
      <c r="JDM10" s="880"/>
      <c r="JDN10" s="878"/>
      <c r="JDO10" s="878"/>
      <c r="JDP10" s="878"/>
      <c r="JDQ10" s="880"/>
      <c r="JDR10" s="878"/>
      <c r="JDS10" s="878"/>
      <c r="JDT10" s="878"/>
      <c r="JDU10" s="880"/>
      <c r="JDV10" s="878"/>
      <c r="JDW10" s="878"/>
      <c r="JDX10" s="878"/>
      <c r="JDY10" s="880"/>
      <c r="JDZ10" s="878"/>
      <c r="JEA10" s="878"/>
      <c r="JEB10" s="878"/>
      <c r="JEC10" s="880"/>
      <c r="JED10" s="878"/>
      <c r="JEE10" s="878"/>
      <c r="JEF10" s="878"/>
      <c r="JEG10" s="880"/>
      <c r="JEH10" s="878"/>
      <c r="JEI10" s="878"/>
      <c r="JEJ10" s="878"/>
      <c r="JEK10" s="880"/>
      <c r="JEL10" s="878"/>
      <c r="JEM10" s="878"/>
      <c r="JEN10" s="878"/>
      <c r="JEO10" s="880"/>
      <c r="JEP10" s="878"/>
      <c r="JEQ10" s="878"/>
      <c r="JER10" s="878"/>
      <c r="JES10" s="880"/>
      <c r="JET10" s="878"/>
      <c r="JEU10" s="878"/>
      <c r="JEV10" s="878"/>
      <c r="JEW10" s="880"/>
      <c r="JEX10" s="878"/>
      <c r="JEY10" s="878"/>
      <c r="JEZ10" s="878"/>
      <c r="JFA10" s="880"/>
      <c r="JFB10" s="878"/>
      <c r="JFC10" s="878"/>
      <c r="JFD10" s="878"/>
      <c r="JFE10" s="880"/>
      <c r="JFF10" s="878"/>
      <c r="JFG10" s="878"/>
      <c r="JFH10" s="878"/>
      <c r="JFI10" s="880"/>
      <c r="JFJ10" s="878"/>
      <c r="JFK10" s="878"/>
      <c r="JFL10" s="878"/>
      <c r="JFM10" s="880"/>
      <c r="JFN10" s="878"/>
      <c r="JFO10" s="878"/>
      <c r="JFP10" s="878"/>
      <c r="JFQ10" s="880"/>
      <c r="JFR10" s="878"/>
      <c r="JFS10" s="878"/>
      <c r="JFT10" s="878"/>
      <c r="JFU10" s="880"/>
      <c r="JFV10" s="878"/>
      <c r="JFW10" s="878"/>
      <c r="JFX10" s="878"/>
      <c r="JFY10" s="880"/>
      <c r="JFZ10" s="878"/>
      <c r="JGA10" s="878"/>
      <c r="JGB10" s="878"/>
      <c r="JGC10" s="880"/>
      <c r="JGD10" s="878"/>
      <c r="JGE10" s="878"/>
      <c r="JGF10" s="878"/>
      <c r="JGG10" s="880"/>
      <c r="JGH10" s="878"/>
      <c r="JGI10" s="878"/>
      <c r="JGJ10" s="878"/>
      <c r="JGK10" s="880"/>
      <c r="JGL10" s="878"/>
      <c r="JGM10" s="878"/>
      <c r="JGN10" s="878"/>
      <c r="JGO10" s="880"/>
      <c r="JGP10" s="878"/>
      <c r="JGQ10" s="878"/>
      <c r="JGR10" s="878"/>
      <c r="JGS10" s="880"/>
      <c r="JGT10" s="878"/>
      <c r="JGU10" s="878"/>
      <c r="JGV10" s="878"/>
      <c r="JGW10" s="880"/>
      <c r="JGX10" s="878"/>
      <c r="JGY10" s="878"/>
      <c r="JGZ10" s="878"/>
      <c r="JHA10" s="880"/>
      <c r="JHB10" s="878"/>
      <c r="JHC10" s="878"/>
      <c r="JHD10" s="878"/>
      <c r="JHE10" s="880"/>
      <c r="JHF10" s="878"/>
      <c r="JHG10" s="878"/>
      <c r="JHH10" s="878"/>
      <c r="JHI10" s="880"/>
      <c r="JHJ10" s="878"/>
      <c r="JHK10" s="878"/>
      <c r="JHL10" s="878"/>
      <c r="JHM10" s="880"/>
      <c r="JHN10" s="878"/>
      <c r="JHO10" s="878"/>
      <c r="JHP10" s="878"/>
      <c r="JHQ10" s="880"/>
      <c r="JHR10" s="878"/>
      <c r="JHS10" s="878"/>
      <c r="JHT10" s="878"/>
      <c r="JHU10" s="880"/>
      <c r="JHV10" s="878"/>
      <c r="JHW10" s="878"/>
      <c r="JHX10" s="878"/>
      <c r="JHY10" s="880"/>
      <c r="JHZ10" s="878"/>
      <c r="JIA10" s="878"/>
      <c r="JIB10" s="878"/>
      <c r="JIC10" s="880"/>
      <c r="JID10" s="878"/>
      <c r="JIE10" s="878"/>
      <c r="JIF10" s="878"/>
      <c r="JIG10" s="880"/>
      <c r="JIH10" s="878"/>
      <c r="JII10" s="878"/>
      <c r="JIJ10" s="878"/>
      <c r="JIK10" s="880"/>
      <c r="JIL10" s="878"/>
      <c r="JIM10" s="878"/>
      <c r="JIN10" s="878"/>
      <c r="JIO10" s="880"/>
      <c r="JIP10" s="878"/>
      <c r="JIQ10" s="878"/>
      <c r="JIR10" s="878"/>
      <c r="JIS10" s="880"/>
      <c r="JIT10" s="878"/>
      <c r="JIU10" s="878"/>
      <c r="JIV10" s="878"/>
      <c r="JIW10" s="880"/>
      <c r="JIX10" s="878"/>
      <c r="JIY10" s="878"/>
      <c r="JIZ10" s="878"/>
      <c r="JJA10" s="880"/>
      <c r="JJB10" s="878"/>
      <c r="JJC10" s="878"/>
      <c r="JJD10" s="878"/>
      <c r="JJE10" s="880"/>
      <c r="JJF10" s="878"/>
      <c r="JJG10" s="878"/>
      <c r="JJH10" s="878"/>
      <c r="JJI10" s="880"/>
      <c r="JJJ10" s="878"/>
      <c r="JJK10" s="878"/>
      <c r="JJL10" s="878"/>
      <c r="JJM10" s="880"/>
      <c r="JJN10" s="878"/>
      <c r="JJO10" s="878"/>
      <c r="JJP10" s="878"/>
      <c r="JJQ10" s="880"/>
      <c r="JJR10" s="878"/>
      <c r="JJS10" s="878"/>
      <c r="JJT10" s="878"/>
      <c r="JJU10" s="880"/>
      <c r="JJV10" s="878"/>
      <c r="JJW10" s="878"/>
      <c r="JJX10" s="878"/>
      <c r="JJY10" s="880"/>
      <c r="JJZ10" s="878"/>
      <c r="JKA10" s="878"/>
      <c r="JKB10" s="878"/>
      <c r="JKC10" s="880"/>
      <c r="JKD10" s="878"/>
      <c r="JKE10" s="878"/>
      <c r="JKF10" s="878"/>
      <c r="JKG10" s="880"/>
      <c r="JKH10" s="878"/>
      <c r="JKI10" s="878"/>
      <c r="JKJ10" s="878"/>
      <c r="JKK10" s="880"/>
      <c r="JKL10" s="878"/>
      <c r="JKM10" s="878"/>
      <c r="JKN10" s="878"/>
      <c r="JKO10" s="880"/>
      <c r="JKP10" s="878"/>
      <c r="JKQ10" s="878"/>
      <c r="JKR10" s="878"/>
      <c r="JKS10" s="880"/>
      <c r="JKT10" s="878"/>
      <c r="JKU10" s="878"/>
      <c r="JKV10" s="878"/>
      <c r="JKW10" s="880"/>
      <c r="JKX10" s="878"/>
      <c r="JKY10" s="878"/>
      <c r="JKZ10" s="878"/>
      <c r="JLA10" s="880"/>
      <c r="JLB10" s="878"/>
      <c r="JLC10" s="878"/>
      <c r="JLD10" s="878"/>
      <c r="JLE10" s="880"/>
      <c r="JLF10" s="878"/>
      <c r="JLG10" s="878"/>
      <c r="JLH10" s="878"/>
      <c r="JLI10" s="880"/>
      <c r="JLJ10" s="878"/>
      <c r="JLK10" s="878"/>
      <c r="JLL10" s="878"/>
      <c r="JLM10" s="880"/>
      <c r="JLN10" s="878"/>
      <c r="JLO10" s="878"/>
      <c r="JLP10" s="878"/>
      <c r="JLQ10" s="880"/>
      <c r="JLR10" s="878"/>
      <c r="JLS10" s="878"/>
      <c r="JLT10" s="878"/>
      <c r="JLU10" s="880"/>
      <c r="JLV10" s="878"/>
      <c r="JLW10" s="878"/>
      <c r="JLX10" s="878"/>
      <c r="JLY10" s="880"/>
      <c r="JLZ10" s="878"/>
      <c r="JMA10" s="878"/>
      <c r="JMB10" s="878"/>
      <c r="JMC10" s="880"/>
      <c r="JMD10" s="878"/>
      <c r="JME10" s="878"/>
      <c r="JMF10" s="878"/>
      <c r="JMG10" s="880"/>
      <c r="JMH10" s="878"/>
      <c r="JMI10" s="878"/>
      <c r="JMJ10" s="878"/>
      <c r="JMK10" s="880"/>
      <c r="JML10" s="878"/>
      <c r="JMM10" s="878"/>
      <c r="JMN10" s="878"/>
      <c r="JMO10" s="880"/>
      <c r="JMP10" s="878"/>
      <c r="JMQ10" s="878"/>
      <c r="JMR10" s="878"/>
      <c r="JMS10" s="880"/>
      <c r="JMT10" s="878"/>
      <c r="JMU10" s="878"/>
      <c r="JMV10" s="878"/>
      <c r="JMW10" s="880"/>
      <c r="JMX10" s="878"/>
      <c r="JMY10" s="878"/>
      <c r="JMZ10" s="878"/>
      <c r="JNA10" s="880"/>
      <c r="JNB10" s="878"/>
      <c r="JNC10" s="878"/>
      <c r="JND10" s="878"/>
      <c r="JNE10" s="880"/>
      <c r="JNF10" s="878"/>
      <c r="JNG10" s="878"/>
      <c r="JNH10" s="878"/>
      <c r="JNI10" s="880"/>
      <c r="JNJ10" s="878"/>
      <c r="JNK10" s="878"/>
      <c r="JNL10" s="878"/>
      <c r="JNM10" s="880"/>
      <c r="JNN10" s="878"/>
      <c r="JNO10" s="878"/>
      <c r="JNP10" s="878"/>
      <c r="JNQ10" s="880"/>
      <c r="JNR10" s="878"/>
      <c r="JNS10" s="878"/>
      <c r="JNT10" s="878"/>
      <c r="JNU10" s="880"/>
      <c r="JNV10" s="878"/>
      <c r="JNW10" s="878"/>
      <c r="JNX10" s="878"/>
      <c r="JNY10" s="880"/>
      <c r="JNZ10" s="878"/>
      <c r="JOA10" s="878"/>
      <c r="JOB10" s="878"/>
      <c r="JOC10" s="880"/>
      <c r="JOD10" s="878"/>
      <c r="JOE10" s="878"/>
      <c r="JOF10" s="878"/>
      <c r="JOG10" s="880"/>
      <c r="JOH10" s="878"/>
      <c r="JOI10" s="878"/>
      <c r="JOJ10" s="878"/>
      <c r="JOK10" s="880"/>
      <c r="JOL10" s="878"/>
      <c r="JOM10" s="878"/>
      <c r="JON10" s="878"/>
      <c r="JOO10" s="880"/>
      <c r="JOP10" s="878"/>
      <c r="JOQ10" s="878"/>
      <c r="JOR10" s="878"/>
      <c r="JOS10" s="880"/>
      <c r="JOT10" s="878"/>
      <c r="JOU10" s="878"/>
      <c r="JOV10" s="878"/>
      <c r="JOW10" s="880"/>
      <c r="JOX10" s="878"/>
      <c r="JOY10" s="878"/>
      <c r="JOZ10" s="878"/>
      <c r="JPA10" s="880"/>
      <c r="JPB10" s="878"/>
      <c r="JPC10" s="878"/>
      <c r="JPD10" s="878"/>
      <c r="JPE10" s="880"/>
      <c r="JPF10" s="878"/>
      <c r="JPG10" s="878"/>
      <c r="JPH10" s="878"/>
      <c r="JPI10" s="880"/>
      <c r="JPJ10" s="878"/>
      <c r="JPK10" s="878"/>
      <c r="JPL10" s="878"/>
      <c r="JPM10" s="880"/>
      <c r="JPN10" s="878"/>
      <c r="JPO10" s="878"/>
      <c r="JPP10" s="878"/>
      <c r="JPQ10" s="880"/>
      <c r="JPR10" s="878"/>
      <c r="JPS10" s="878"/>
      <c r="JPT10" s="878"/>
      <c r="JPU10" s="880"/>
      <c r="JPV10" s="878"/>
      <c r="JPW10" s="878"/>
      <c r="JPX10" s="878"/>
      <c r="JPY10" s="880"/>
      <c r="JPZ10" s="878"/>
      <c r="JQA10" s="878"/>
      <c r="JQB10" s="878"/>
      <c r="JQC10" s="880"/>
      <c r="JQD10" s="878"/>
      <c r="JQE10" s="878"/>
      <c r="JQF10" s="878"/>
      <c r="JQG10" s="880"/>
      <c r="JQH10" s="878"/>
      <c r="JQI10" s="878"/>
      <c r="JQJ10" s="878"/>
      <c r="JQK10" s="880"/>
      <c r="JQL10" s="878"/>
      <c r="JQM10" s="878"/>
      <c r="JQN10" s="878"/>
      <c r="JQO10" s="880"/>
      <c r="JQP10" s="878"/>
      <c r="JQQ10" s="878"/>
      <c r="JQR10" s="878"/>
      <c r="JQS10" s="880"/>
      <c r="JQT10" s="878"/>
      <c r="JQU10" s="878"/>
      <c r="JQV10" s="878"/>
      <c r="JQW10" s="880"/>
      <c r="JQX10" s="878"/>
      <c r="JQY10" s="878"/>
      <c r="JQZ10" s="878"/>
      <c r="JRA10" s="880"/>
      <c r="JRB10" s="878"/>
      <c r="JRC10" s="878"/>
      <c r="JRD10" s="878"/>
      <c r="JRE10" s="880"/>
      <c r="JRF10" s="878"/>
      <c r="JRG10" s="878"/>
      <c r="JRH10" s="878"/>
      <c r="JRI10" s="880"/>
      <c r="JRJ10" s="878"/>
      <c r="JRK10" s="878"/>
      <c r="JRL10" s="878"/>
      <c r="JRM10" s="880"/>
      <c r="JRN10" s="878"/>
      <c r="JRO10" s="878"/>
      <c r="JRP10" s="878"/>
      <c r="JRQ10" s="880"/>
      <c r="JRR10" s="878"/>
      <c r="JRS10" s="878"/>
      <c r="JRT10" s="878"/>
      <c r="JRU10" s="880"/>
      <c r="JRV10" s="878"/>
      <c r="JRW10" s="878"/>
      <c r="JRX10" s="878"/>
      <c r="JRY10" s="880"/>
      <c r="JRZ10" s="878"/>
      <c r="JSA10" s="878"/>
      <c r="JSB10" s="878"/>
      <c r="JSC10" s="880"/>
      <c r="JSD10" s="878"/>
      <c r="JSE10" s="878"/>
      <c r="JSF10" s="878"/>
      <c r="JSG10" s="880"/>
      <c r="JSH10" s="878"/>
      <c r="JSI10" s="878"/>
      <c r="JSJ10" s="878"/>
      <c r="JSK10" s="880"/>
      <c r="JSL10" s="878"/>
      <c r="JSM10" s="878"/>
      <c r="JSN10" s="878"/>
      <c r="JSO10" s="880"/>
      <c r="JSP10" s="878"/>
      <c r="JSQ10" s="878"/>
      <c r="JSR10" s="878"/>
      <c r="JSS10" s="880"/>
      <c r="JST10" s="878"/>
      <c r="JSU10" s="878"/>
      <c r="JSV10" s="878"/>
      <c r="JSW10" s="880"/>
      <c r="JSX10" s="878"/>
      <c r="JSY10" s="878"/>
      <c r="JSZ10" s="878"/>
      <c r="JTA10" s="880"/>
      <c r="JTB10" s="878"/>
      <c r="JTC10" s="878"/>
      <c r="JTD10" s="878"/>
      <c r="JTE10" s="880"/>
      <c r="JTF10" s="878"/>
      <c r="JTG10" s="878"/>
      <c r="JTH10" s="878"/>
      <c r="JTI10" s="880"/>
      <c r="JTJ10" s="878"/>
      <c r="JTK10" s="878"/>
      <c r="JTL10" s="878"/>
      <c r="JTM10" s="880"/>
      <c r="JTN10" s="878"/>
      <c r="JTO10" s="878"/>
      <c r="JTP10" s="878"/>
      <c r="JTQ10" s="880"/>
      <c r="JTR10" s="878"/>
      <c r="JTS10" s="878"/>
      <c r="JTT10" s="878"/>
      <c r="JTU10" s="880"/>
      <c r="JTV10" s="878"/>
      <c r="JTW10" s="878"/>
      <c r="JTX10" s="878"/>
      <c r="JTY10" s="880"/>
      <c r="JTZ10" s="878"/>
      <c r="JUA10" s="878"/>
      <c r="JUB10" s="878"/>
      <c r="JUC10" s="880"/>
      <c r="JUD10" s="878"/>
      <c r="JUE10" s="878"/>
      <c r="JUF10" s="878"/>
      <c r="JUG10" s="880"/>
      <c r="JUH10" s="878"/>
      <c r="JUI10" s="878"/>
      <c r="JUJ10" s="878"/>
      <c r="JUK10" s="880"/>
      <c r="JUL10" s="878"/>
      <c r="JUM10" s="878"/>
      <c r="JUN10" s="878"/>
      <c r="JUO10" s="880"/>
      <c r="JUP10" s="878"/>
      <c r="JUQ10" s="878"/>
      <c r="JUR10" s="878"/>
      <c r="JUS10" s="880"/>
      <c r="JUT10" s="878"/>
      <c r="JUU10" s="878"/>
      <c r="JUV10" s="878"/>
      <c r="JUW10" s="880"/>
      <c r="JUX10" s="878"/>
      <c r="JUY10" s="878"/>
      <c r="JUZ10" s="878"/>
      <c r="JVA10" s="880"/>
      <c r="JVB10" s="878"/>
      <c r="JVC10" s="878"/>
      <c r="JVD10" s="878"/>
      <c r="JVE10" s="880"/>
      <c r="JVF10" s="878"/>
      <c r="JVG10" s="878"/>
      <c r="JVH10" s="878"/>
      <c r="JVI10" s="880"/>
      <c r="JVJ10" s="878"/>
      <c r="JVK10" s="878"/>
      <c r="JVL10" s="878"/>
      <c r="JVM10" s="880"/>
      <c r="JVN10" s="878"/>
      <c r="JVO10" s="878"/>
      <c r="JVP10" s="878"/>
      <c r="JVQ10" s="880"/>
      <c r="JVR10" s="878"/>
      <c r="JVS10" s="878"/>
      <c r="JVT10" s="878"/>
      <c r="JVU10" s="880"/>
      <c r="JVV10" s="878"/>
      <c r="JVW10" s="878"/>
      <c r="JVX10" s="878"/>
      <c r="JVY10" s="880"/>
      <c r="JVZ10" s="878"/>
      <c r="JWA10" s="878"/>
      <c r="JWB10" s="878"/>
      <c r="JWC10" s="880"/>
      <c r="JWD10" s="878"/>
      <c r="JWE10" s="878"/>
      <c r="JWF10" s="878"/>
      <c r="JWG10" s="880"/>
      <c r="JWH10" s="878"/>
      <c r="JWI10" s="878"/>
      <c r="JWJ10" s="878"/>
      <c r="JWK10" s="880"/>
      <c r="JWL10" s="878"/>
      <c r="JWM10" s="878"/>
      <c r="JWN10" s="878"/>
      <c r="JWO10" s="880"/>
      <c r="JWP10" s="878"/>
      <c r="JWQ10" s="878"/>
      <c r="JWR10" s="878"/>
      <c r="JWS10" s="880"/>
      <c r="JWT10" s="878"/>
      <c r="JWU10" s="878"/>
      <c r="JWV10" s="878"/>
      <c r="JWW10" s="880"/>
      <c r="JWX10" s="878"/>
      <c r="JWY10" s="878"/>
      <c r="JWZ10" s="878"/>
      <c r="JXA10" s="880"/>
      <c r="JXB10" s="878"/>
      <c r="JXC10" s="878"/>
      <c r="JXD10" s="878"/>
      <c r="JXE10" s="880"/>
      <c r="JXF10" s="878"/>
      <c r="JXG10" s="878"/>
      <c r="JXH10" s="878"/>
      <c r="JXI10" s="880"/>
      <c r="JXJ10" s="878"/>
      <c r="JXK10" s="878"/>
      <c r="JXL10" s="878"/>
      <c r="JXM10" s="880"/>
      <c r="JXN10" s="878"/>
      <c r="JXO10" s="878"/>
      <c r="JXP10" s="878"/>
      <c r="JXQ10" s="880"/>
      <c r="JXR10" s="878"/>
      <c r="JXS10" s="878"/>
      <c r="JXT10" s="878"/>
      <c r="JXU10" s="880"/>
      <c r="JXV10" s="878"/>
      <c r="JXW10" s="878"/>
      <c r="JXX10" s="878"/>
      <c r="JXY10" s="880"/>
      <c r="JXZ10" s="878"/>
      <c r="JYA10" s="878"/>
      <c r="JYB10" s="878"/>
      <c r="JYC10" s="880"/>
      <c r="JYD10" s="878"/>
      <c r="JYE10" s="878"/>
      <c r="JYF10" s="878"/>
      <c r="JYG10" s="880"/>
      <c r="JYH10" s="878"/>
      <c r="JYI10" s="878"/>
      <c r="JYJ10" s="878"/>
      <c r="JYK10" s="880"/>
      <c r="JYL10" s="878"/>
      <c r="JYM10" s="878"/>
      <c r="JYN10" s="878"/>
      <c r="JYO10" s="880"/>
      <c r="JYP10" s="878"/>
      <c r="JYQ10" s="878"/>
      <c r="JYR10" s="878"/>
      <c r="JYS10" s="880"/>
      <c r="JYT10" s="878"/>
      <c r="JYU10" s="878"/>
      <c r="JYV10" s="878"/>
      <c r="JYW10" s="880"/>
      <c r="JYX10" s="878"/>
      <c r="JYY10" s="878"/>
      <c r="JYZ10" s="878"/>
      <c r="JZA10" s="880"/>
      <c r="JZB10" s="878"/>
      <c r="JZC10" s="878"/>
      <c r="JZD10" s="878"/>
      <c r="JZE10" s="880"/>
      <c r="JZF10" s="878"/>
      <c r="JZG10" s="878"/>
      <c r="JZH10" s="878"/>
      <c r="JZI10" s="880"/>
      <c r="JZJ10" s="878"/>
      <c r="JZK10" s="878"/>
      <c r="JZL10" s="878"/>
      <c r="JZM10" s="880"/>
      <c r="JZN10" s="878"/>
      <c r="JZO10" s="878"/>
      <c r="JZP10" s="878"/>
      <c r="JZQ10" s="880"/>
      <c r="JZR10" s="878"/>
      <c r="JZS10" s="878"/>
      <c r="JZT10" s="878"/>
      <c r="JZU10" s="880"/>
      <c r="JZV10" s="878"/>
      <c r="JZW10" s="878"/>
      <c r="JZX10" s="878"/>
      <c r="JZY10" s="880"/>
      <c r="JZZ10" s="878"/>
      <c r="KAA10" s="878"/>
      <c r="KAB10" s="878"/>
      <c r="KAC10" s="880"/>
      <c r="KAD10" s="878"/>
      <c r="KAE10" s="878"/>
      <c r="KAF10" s="878"/>
      <c r="KAG10" s="880"/>
      <c r="KAH10" s="878"/>
      <c r="KAI10" s="878"/>
      <c r="KAJ10" s="878"/>
      <c r="KAK10" s="880"/>
      <c r="KAL10" s="878"/>
      <c r="KAM10" s="878"/>
      <c r="KAN10" s="878"/>
      <c r="KAO10" s="880"/>
      <c r="KAP10" s="878"/>
      <c r="KAQ10" s="878"/>
      <c r="KAR10" s="878"/>
      <c r="KAS10" s="880"/>
      <c r="KAT10" s="878"/>
      <c r="KAU10" s="878"/>
      <c r="KAV10" s="878"/>
      <c r="KAW10" s="880"/>
      <c r="KAX10" s="878"/>
      <c r="KAY10" s="878"/>
      <c r="KAZ10" s="878"/>
      <c r="KBA10" s="880"/>
      <c r="KBB10" s="878"/>
      <c r="KBC10" s="878"/>
      <c r="KBD10" s="878"/>
      <c r="KBE10" s="880"/>
      <c r="KBF10" s="878"/>
      <c r="KBG10" s="878"/>
      <c r="KBH10" s="878"/>
      <c r="KBI10" s="880"/>
      <c r="KBJ10" s="878"/>
      <c r="KBK10" s="878"/>
      <c r="KBL10" s="878"/>
      <c r="KBM10" s="880"/>
      <c r="KBN10" s="878"/>
      <c r="KBO10" s="878"/>
      <c r="KBP10" s="878"/>
      <c r="KBQ10" s="880"/>
      <c r="KBR10" s="878"/>
      <c r="KBS10" s="878"/>
      <c r="KBT10" s="878"/>
      <c r="KBU10" s="880"/>
      <c r="KBV10" s="878"/>
      <c r="KBW10" s="878"/>
      <c r="KBX10" s="878"/>
      <c r="KBY10" s="880"/>
      <c r="KBZ10" s="878"/>
      <c r="KCA10" s="878"/>
      <c r="KCB10" s="878"/>
      <c r="KCC10" s="880"/>
      <c r="KCD10" s="878"/>
      <c r="KCE10" s="878"/>
      <c r="KCF10" s="878"/>
      <c r="KCG10" s="880"/>
      <c r="KCH10" s="878"/>
      <c r="KCI10" s="878"/>
      <c r="KCJ10" s="878"/>
      <c r="KCK10" s="880"/>
      <c r="KCL10" s="878"/>
      <c r="KCM10" s="878"/>
      <c r="KCN10" s="878"/>
      <c r="KCO10" s="880"/>
      <c r="KCP10" s="878"/>
      <c r="KCQ10" s="878"/>
      <c r="KCR10" s="878"/>
      <c r="KCS10" s="880"/>
      <c r="KCT10" s="878"/>
      <c r="KCU10" s="878"/>
      <c r="KCV10" s="878"/>
      <c r="KCW10" s="880"/>
      <c r="KCX10" s="878"/>
      <c r="KCY10" s="878"/>
      <c r="KCZ10" s="878"/>
      <c r="KDA10" s="880"/>
      <c r="KDB10" s="878"/>
      <c r="KDC10" s="878"/>
      <c r="KDD10" s="878"/>
      <c r="KDE10" s="880"/>
      <c r="KDF10" s="878"/>
      <c r="KDG10" s="878"/>
      <c r="KDH10" s="878"/>
      <c r="KDI10" s="880"/>
      <c r="KDJ10" s="878"/>
      <c r="KDK10" s="878"/>
      <c r="KDL10" s="878"/>
      <c r="KDM10" s="880"/>
      <c r="KDN10" s="878"/>
      <c r="KDO10" s="878"/>
      <c r="KDP10" s="878"/>
      <c r="KDQ10" s="880"/>
      <c r="KDR10" s="878"/>
      <c r="KDS10" s="878"/>
      <c r="KDT10" s="878"/>
      <c r="KDU10" s="880"/>
      <c r="KDV10" s="878"/>
      <c r="KDW10" s="878"/>
      <c r="KDX10" s="878"/>
      <c r="KDY10" s="880"/>
      <c r="KDZ10" s="878"/>
      <c r="KEA10" s="878"/>
      <c r="KEB10" s="878"/>
      <c r="KEC10" s="880"/>
      <c r="KED10" s="878"/>
      <c r="KEE10" s="878"/>
      <c r="KEF10" s="878"/>
      <c r="KEG10" s="880"/>
      <c r="KEH10" s="878"/>
      <c r="KEI10" s="878"/>
      <c r="KEJ10" s="878"/>
      <c r="KEK10" s="880"/>
      <c r="KEL10" s="878"/>
      <c r="KEM10" s="878"/>
      <c r="KEN10" s="878"/>
      <c r="KEO10" s="880"/>
      <c r="KEP10" s="878"/>
      <c r="KEQ10" s="878"/>
      <c r="KER10" s="878"/>
      <c r="KES10" s="880"/>
      <c r="KET10" s="878"/>
      <c r="KEU10" s="878"/>
      <c r="KEV10" s="878"/>
      <c r="KEW10" s="880"/>
      <c r="KEX10" s="878"/>
      <c r="KEY10" s="878"/>
      <c r="KEZ10" s="878"/>
      <c r="KFA10" s="880"/>
      <c r="KFB10" s="878"/>
      <c r="KFC10" s="878"/>
      <c r="KFD10" s="878"/>
      <c r="KFE10" s="880"/>
      <c r="KFF10" s="878"/>
      <c r="KFG10" s="878"/>
      <c r="KFH10" s="878"/>
      <c r="KFI10" s="880"/>
      <c r="KFJ10" s="878"/>
      <c r="KFK10" s="878"/>
      <c r="KFL10" s="878"/>
      <c r="KFM10" s="880"/>
      <c r="KFN10" s="878"/>
      <c r="KFO10" s="878"/>
      <c r="KFP10" s="878"/>
      <c r="KFQ10" s="880"/>
      <c r="KFR10" s="878"/>
      <c r="KFS10" s="878"/>
      <c r="KFT10" s="878"/>
      <c r="KFU10" s="880"/>
      <c r="KFV10" s="878"/>
      <c r="KFW10" s="878"/>
      <c r="KFX10" s="878"/>
      <c r="KFY10" s="880"/>
      <c r="KFZ10" s="878"/>
      <c r="KGA10" s="878"/>
      <c r="KGB10" s="878"/>
      <c r="KGC10" s="880"/>
      <c r="KGD10" s="878"/>
      <c r="KGE10" s="878"/>
      <c r="KGF10" s="878"/>
      <c r="KGG10" s="880"/>
      <c r="KGH10" s="878"/>
      <c r="KGI10" s="878"/>
      <c r="KGJ10" s="878"/>
      <c r="KGK10" s="880"/>
      <c r="KGL10" s="878"/>
      <c r="KGM10" s="878"/>
      <c r="KGN10" s="878"/>
      <c r="KGO10" s="880"/>
      <c r="KGP10" s="878"/>
      <c r="KGQ10" s="878"/>
      <c r="KGR10" s="878"/>
      <c r="KGS10" s="880"/>
      <c r="KGT10" s="878"/>
      <c r="KGU10" s="878"/>
      <c r="KGV10" s="878"/>
      <c r="KGW10" s="880"/>
      <c r="KGX10" s="878"/>
      <c r="KGY10" s="878"/>
      <c r="KGZ10" s="878"/>
      <c r="KHA10" s="880"/>
      <c r="KHB10" s="878"/>
      <c r="KHC10" s="878"/>
      <c r="KHD10" s="878"/>
      <c r="KHE10" s="880"/>
      <c r="KHF10" s="878"/>
      <c r="KHG10" s="878"/>
      <c r="KHH10" s="878"/>
      <c r="KHI10" s="880"/>
      <c r="KHJ10" s="878"/>
      <c r="KHK10" s="878"/>
      <c r="KHL10" s="878"/>
      <c r="KHM10" s="880"/>
      <c r="KHN10" s="878"/>
      <c r="KHO10" s="878"/>
      <c r="KHP10" s="878"/>
      <c r="KHQ10" s="880"/>
      <c r="KHR10" s="878"/>
      <c r="KHS10" s="878"/>
      <c r="KHT10" s="878"/>
      <c r="KHU10" s="880"/>
      <c r="KHV10" s="878"/>
      <c r="KHW10" s="878"/>
      <c r="KHX10" s="878"/>
      <c r="KHY10" s="880"/>
      <c r="KHZ10" s="878"/>
      <c r="KIA10" s="878"/>
      <c r="KIB10" s="878"/>
      <c r="KIC10" s="880"/>
      <c r="KID10" s="878"/>
      <c r="KIE10" s="878"/>
      <c r="KIF10" s="878"/>
      <c r="KIG10" s="880"/>
      <c r="KIH10" s="878"/>
      <c r="KII10" s="878"/>
      <c r="KIJ10" s="878"/>
      <c r="KIK10" s="880"/>
      <c r="KIL10" s="878"/>
      <c r="KIM10" s="878"/>
      <c r="KIN10" s="878"/>
      <c r="KIO10" s="880"/>
      <c r="KIP10" s="878"/>
      <c r="KIQ10" s="878"/>
      <c r="KIR10" s="878"/>
      <c r="KIS10" s="880"/>
      <c r="KIT10" s="878"/>
      <c r="KIU10" s="878"/>
      <c r="KIV10" s="878"/>
      <c r="KIW10" s="880"/>
      <c r="KIX10" s="878"/>
      <c r="KIY10" s="878"/>
      <c r="KIZ10" s="878"/>
      <c r="KJA10" s="880"/>
      <c r="KJB10" s="878"/>
      <c r="KJC10" s="878"/>
      <c r="KJD10" s="878"/>
      <c r="KJE10" s="880"/>
      <c r="KJF10" s="878"/>
      <c r="KJG10" s="878"/>
      <c r="KJH10" s="878"/>
      <c r="KJI10" s="880"/>
      <c r="KJJ10" s="878"/>
      <c r="KJK10" s="878"/>
      <c r="KJL10" s="878"/>
      <c r="KJM10" s="880"/>
      <c r="KJN10" s="878"/>
      <c r="KJO10" s="878"/>
      <c r="KJP10" s="878"/>
      <c r="KJQ10" s="880"/>
      <c r="KJR10" s="878"/>
      <c r="KJS10" s="878"/>
      <c r="KJT10" s="878"/>
      <c r="KJU10" s="880"/>
      <c r="KJV10" s="878"/>
      <c r="KJW10" s="878"/>
      <c r="KJX10" s="878"/>
      <c r="KJY10" s="880"/>
      <c r="KJZ10" s="878"/>
      <c r="KKA10" s="878"/>
      <c r="KKB10" s="878"/>
      <c r="KKC10" s="880"/>
      <c r="KKD10" s="878"/>
      <c r="KKE10" s="878"/>
      <c r="KKF10" s="878"/>
      <c r="KKG10" s="880"/>
      <c r="KKH10" s="878"/>
      <c r="KKI10" s="878"/>
      <c r="KKJ10" s="878"/>
      <c r="KKK10" s="880"/>
      <c r="KKL10" s="878"/>
      <c r="KKM10" s="878"/>
      <c r="KKN10" s="878"/>
      <c r="KKO10" s="880"/>
      <c r="KKP10" s="878"/>
      <c r="KKQ10" s="878"/>
      <c r="KKR10" s="878"/>
      <c r="KKS10" s="880"/>
      <c r="KKT10" s="878"/>
      <c r="KKU10" s="878"/>
      <c r="KKV10" s="878"/>
      <c r="KKW10" s="880"/>
      <c r="KKX10" s="878"/>
      <c r="KKY10" s="878"/>
      <c r="KKZ10" s="878"/>
      <c r="KLA10" s="880"/>
      <c r="KLB10" s="878"/>
      <c r="KLC10" s="878"/>
      <c r="KLD10" s="878"/>
      <c r="KLE10" s="880"/>
      <c r="KLF10" s="878"/>
      <c r="KLG10" s="878"/>
      <c r="KLH10" s="878"/>
      <c r="KLI10" s="880"/>
      <c r="KLJ10" s="878"/>
      <c r="KLK10" s="878"/>
      <c r="KLL10" s="878"/>
      <c r="KLM10" s="880"/>
      <c r="KLN10" s="878"/>
      <c r="KLO10" s="878"/>
      <c r="KLP10" s="878"/>
      <c r="KLQ10" s="880"/>
      <c r="KLR10" s="878"/>
      <c r="KLS10" s="878"/>
      <c r="KLT10" s="878"/>
      <c r="KLU10" s="880"/>
      <c r="KLV10" s="878"/>
      <c r="KLW10" s="878"/>
      <c r="KLX10" s="878"/>
      <c r="KLY10" s="880"/>
      <c r="KLZ10" s="878"/>
      <c r="KMA10" s="878"/>
      <c r="KMB10" s="878"/>
      <c r="KMC10" s="880"/>
      <c r="KMD10" s="878"/>
      <c r="KME10" s="878"/>
      <c r="KMF10" s="878"/>
      <c r="KMG10" s="880"/>
      <c r="KMH10" s="878"/>
      <c r="KMI10" s="878"/>
      <c r="KMJ10" s="878"/>
      <c r="KMK10" s="880"/>
      <c r="KML10" s="878"/>
      <c r="KMM10" s="878"/>
      <c r="KMN10" s="878"/>
      <c r="KMO10" s="880"/>
      <c r="KMP10" s="878"/>
      <c r="KMQ10" s="878"/>
      <c r="KMR10" s="878"/>
      <c r="KMS10" s="880"/>
      <c r="KMT10" s="878"/>
      <c r="KMU10" s="878"/>
      <c r="KMV10" s="878"/>
      <c r="KMW10" s="880"/>
      <c r="KMX10" s="878"/>
      <c r="KMY10" s="878"/>
      <c r="KMZ10" s="878"/>
      <c r="KNA10" s="880"/>
      <c r="KNB10" s="878"/>
      <c r="KNC10" s="878"/>
      <c r="KND10" s="878"/>
      <c r="KNE10" s="880"/>
      <c r="KNF10" s="878"/>
      <c r="KNG10" s="878"/>
      <c r="KNH10" s="878"/>
      <c r="KNI10" s="880"/>
      <c r="KNJ10" s="878"/>
      <c r="KNK10" s="878"/>
      <c r="KNL10" s="878"/>
      <c r="KNM10" s="880"/>
      <c r="KNN10" s="878"/>
      <c r="KNO10" s="878"/>
      <c r="KNP10" s="878"/>
      <c r="KNQ10" s="880"/>
      <c r="KNR10" s="878"/>
      <c r="KNS10" s="878"/>
      <c r="KNT10" s="878"/>
      <c r="KNU10" s="880"/>
      <c r="KNV10" s="878"/>
      <c r="KNW10" s="878"/>
      <c r="KNX10" s="878"/>
      <c r="KNY10" s="880"/>
      <c r="KNZ10" s="878"/>
      <c r="KOA10" s="878"/>
      <c r="KOB10" s="878"/>
      <c r="KOC10" s="880"/>
      <c r="KOD10" s="878"/>
      <c r="KOE10" s="878"/>
      <c r="KOF10" s="878"/>
      <c r="KOG10" s="880"/>
      <c r="KOH10" s="878"/>
      <c r="KOI10" s="878"/>
      <c r="KOJ10" s="878"/>
      <c r="KOK10" s="880"/>
      <c r="KOL10" s="878"/>
      <c r="KOM10" s="878"/>
      <c r="KON10" s="878"/>
      <c r="KOO10" s="880"/>
      <c r="KOP10" s="878"/>
      <c r="KOQ10" s="878"/>
      <c r="KOR10" s="878"/>
      <c r="KOS10" s="880"/>
      <c r="KOT10" s="878"/>
      <c r="KOU10" s="878"/>
      <c r="KOV10" s="878"/>
      <c r="KOW10" s="880"/>
      <c r="KOX10" s="878"/>
      <c r="KOY10" s="878"/>
      <c r="KOZ10" s="878"/>
      <c r="KPA10" s="880"/>
      <c r="KPB10" s="878"/>
      <c r="KPC10" s="878"/>
      <c r="KPD10" s="878"/>
      <c r="KPE10" s="880"/>
      <c r="KPF10" s="878"/>
      <c r="KPG10" s="878"/>
      <c r="KPH10" s="878"/>
      <c r="KPI10" s="880"/>
      <c r="KPJ10" s="878"/>
      <c r="KPK10" s="878"/>
      <c r="KPL10" s="878"/>
      <c r="KPM10" s="880"/>
      <c r="KPN10" s="878"/>
      <c r="KPO10" s="878"/>
      <c r="KPP10" s="878"/>
      <c r="KPQ10" s="880"/>
      <c r="KPR10" s="878"/>
      <c r="KPS10" s="878"/>
      <c r="KPT10" s="878"/>
      <c r="KPU10" s="880"/>
      <c r="KPV10" s="878"/>
      <c r="KPW10" s="878"/>
      <c r="KPX10" s="878"/>
      <c r="KPY10" s="880"/>
      <c r="KPZ10" s="878"/>
      <c r="KQA10" s="878"/>
      <c r="KQB10" s="878"/>
      <c r="KQC10" s="880"/>
      <c r="KQD10" s="878"/>
      <c r="KQE10" s="878"/>
      <c r="KQF10" s="878"/>
      <c r="KQG10" s="880"/>
      <c r="KQH10" s="878"/>
      <c r="KQI10" s="878"/>
      <c r="KQJ10" s="878"/>
      <c r="KQK10" s="880"/>
      <c r="KQL10" s="878"/>
      <c r="KQM10" s="878"/>
      <c r="KQN10" s="878"/>
      <c r="KQO10" s="880"/>
      <c r="KQP10" s="878"/>
      <c r="KQQ10" s="878"/>
      <c r="KQR10" s="878"/>
      <c r="KQS10" s="880"/>
      <c r="KQT10" s="878"/>
      <c r="KQU10" s="878"/>
      <c r="KQV10" s="878"/>
      <c r="KQW10" s="880"/>
      <c r="KQX10" s="878"/>
      <c r="KQY10" s="878"/>
      <c r="KQZ10" s="878"/>
      <c r="KRA10" s="880"/>
      <c r="KRB10" s="878"/>
      <c r="KRC10" s="878"/>
      <c r="KRD10" s="878"/>
      <c r="KRE10" s="880"/>
      <c r="KRF10" s="878"/>
      <c r="KRG10" s="878"/>
      <c r="KRH10" s="878"/>
      <c r="KRI10" s="880"/>
      <c r="KRJ10" s="878"/>
      <c r="KRK10" s="878"/>
      <c r="KRL10" s="878"/>
      <c r="KRM10" s="880"/>
      <c r="KRN10" s="878"/>
      <c r="KRO10" s="878"/>
      <c r="KRP10" s="878"/>
      <c r="KRQ10" s="880"/>
      <c r="KRR10" s="878"/>
      <c r="KRS10" s="878"/>
      <c r="KRT10" s="878"/>
      <c r="KRU10" s="880"/>
      <c r="KRV10" s="878"/>
      <c r="KRW10" s="878"/>
      <c r="KRX10" s="878"/>
      <c r="KRY10" s="880"/>
      <c r="KRZ10" s="878"/>
      <c r="KSA10" s="878"/>
      <c r="KSB10" s="878"/>
      <c r="KSC10" s="880"/>
      <c r="KSD10" s="878"/>
      <c r="KSE10" s="878"/>
      <c r="KSF10" s="878"/>
      <c r="KSG10" s="880"/>
      <c r="KSH10" s="878"/>
      <c r="KSI10" s="878"/>
      <c r="KSJ10" s="878"/>
      <c r="KSK10" s="880"/>
      <c r="KSL10" s="878"/>
      <c r="KSM10" s="878"/>
      <c r="KSN10" s="878"/>
      <c r="KSO10" s="880"/>
      <c r="KSP10" s="878"/>
      <c r="KSQ10" s="878"/>
      <c r="KSR10" s="878"/>
      <c r="KSS10" s="880"/>
      <c r="KST10" s="878"/>
      <c r="KSU10" s="878"/>
      <c r="KSV10" s="878"/>
      <c r="KSW10" s="880"/>
      <c r="KSX10" s="878"/>
      <c r="KSY10" s="878"/>
      <c r="KSZ10" s="878"/>
      <c r="KTA10" s="880"/>
      <c r="KTB10" s="878"/>
      <c r="KTC10" s="878"/>
      <c r="KTD10" s="878"/>
      <c r="KTE10" s="880"/>
      <c r="KTF10" s="878"/>
      <c r="KTG10" s="878"/>
      <c r="KTH10" s="878"/>
      <c r="KTI10" s="880"/>
      <c r="KTJ10" s="878"/>
      <c r="KTK10" s="878"/>
      <c r="KTL10" s="878"/>
      <c r="KTM10" s="880"/>
      <c r="KTN10" s="878"/>
      <c r="KTO10" s="878"/>
      <c r="KTP10" s="878"/>
      <c r="KTQ10" s="880"/>
      <c r="KTR10" s="878"/>
      <c r="KTS10" s="878"/>
      <c r="KTT10" s="878"/>
      <c r="KTU10" s="880"/>
      <c r="KTV10" s="878"/>
      <c r="KTW10" s="878"/>
      <c r="KTX10" s="878"/>
      <c r="KTY10" s="880"/>
      <c r="KTZ10" s="878"/>
      <c r="KUA10" s="878"/>
      <c r="KUB10" s="878"/>
      <c r="KUC10" s="880"/>
      <c r="KUD10" s="878"/>
      <c r="KUE10" s="878"/>
      <c r="KUF10" s="878"/>
      <c r="KUG10" s="880"/>
      <c r="KUH10" s="878"/>
      <c r="KUI10" s="878"/>
      <c r="KUJ10" s="878"/>
      <c r="KUK10" s="880"/>
      <c r="KUL10" s="878"/>
      <c r="KUM10" s="878"/>
      <c r="KUN10" s="878"/>
      <c r="KUO10" s="880"/>
      <c r="KUP10" s="878"/>
      <c r="KUQ10" s="878"/>
      <c r="KUR10" s="878"/>
      <c r="KUS10" s="880"/>
      <c r="KUT10" s="878"/>
      <c r="KUU10" s="878"/>
      <c r="KUV10" s="878"/>
      <c r="KUW10" s="880"/>
      <c r="KUX10" s="878"/>
      <c r="KUY10" s="878"/>
      <c r="KUZ10" s="878"/>
      <c r="KVA10" s="880"/>
      <c r="KVB10" s="878"/>
      <c r="KVC10" s="878"/>
      <c r="KVD10" s="878"/>
      <c r="KVE10" s="880"/>
      <c r="KVF10" s="878"/>
      <c r="KVG10" s="878"/>
      <c r="KVH10" s="878"/>
      <c r="KVI10" s="880"/>
      <c r="KVJ10" s="878"/>
      <c r="KVK10" s="878"/>
      <c r="KVL10" s="878"/>
      <c r="KVM10" s="880"/>
      <c r="KVN10" s="878"/>
      <c r="KVO10" s="878"/>
      <c r="KVP10" s="878"/>
      <c r="KVQ10" s="880"/>
      <c r="KVR10" s="878"/>
      <c r="KVS10" s="878"/>
      <c r="KVT10" s="878"/>
      <c r="KVU10" s="880"/>
      <c r="KVV10" s="878"/>
      <c r="KVW10" s="878"/>
      <c r="KVX10" s="878"/>
      <c r="KVY10" s="880"/>
      <c r="KVZ10" s="878"/>
      <c r="KWA10" s="878"/>
      <c r="KWB10" s="878"/>
      <c r="KWC10" s="880"/>
      <c r="KWD10" s="878"/>
      <c r="KWE10" s="878"/>
      <c r="KWF10" s="878"/>
      <c r="KWG10" s="880"/>
      <c r="KWH10" s="878"/>
      <c r="KWI10" s="878"/>
      <c r="KWJ10" s="878"/>
      <c r="KWK10" s="880"/>
      <c r="KWL10" s="878"/>
      <c r="KWM10" s="878"/>
      <c r="KWN10" s="878"/>
      <c r="KWO10" s="880"/>
      <c r="KWP10" s="878"/>
      <c r="KWQ10" s="878"/>
      <c r="KWR10" s="878"/>
      <c r="KWS10" s="880"/>
      <c r="KWT10" s="878"/>
      <c r="KWU10" s="878"/>
      <c r="KWV10" s="878"/>
      <c r="KWW10" s="880"/>
      <c r="KWX10" s="878"/>
      <c r="KWY10" s="878"/>
      <c r="KWZ10" s="878"/>
      <c r="KXA10" s="880"/>
      <c r="KXB10" s="878"/>
      <c r="KXC10" s="878"/>
      <c r="KXD10" s="878"/>
      <c r="KXE10" s="880"/>
      <c r="KXF10" s="878"/>
      <c r="KXG10" s="878"/>
      <c r="KXH10" s="878"/>
      <c r="KXI10" s="880"/>
      <c r="KXJ10" s="878"/>
      <c r="KXK10" s="878"/>
      <c r="KXL10" s="878"/>
      <c r="KXM10" s="880"/>
      <c r="KXN10" s="878"/>
      <c r="KXO10" s="878"/>
      <c r="KXP10" s="878"/>
      <c r="KXQ10" s="880"/>
      <c r="KXR10" s="878"/>
      <c r="KXS10" s="878"/>
      <c r="KXT10" s="878"/>
      <c r="KXU10" s="880"/>
      <c r="KXV10" s="878"/>
      <c r="KXW10" s="878"/>
      <c r="KXX10" s="878"/>
      <c r="KXY10" s="880"/>
      <c r="KXZ10" s="878"/>
      <c r="KYA10" s="878"/>
      <c r="KYB10" s="878"/>
      <c r="KYC10" s="880"/>
      <c r="KYD10" s="878"/>
      <c r="KYE10" s="878"/>
      <c r="KYF10" s="878"/>
      <c r="KYG10" s="880"/>
      <c r="KYH10" s="878"/>
      <c r="KYI10" s="878"/>
      <c r="KYJ10" s="878"/>
      <c r="KYK10" s="880"/>
      <c r="KYL10" s="878"/>
      <c r="KYM10" s="878"/>
      <c r="KYN10" s="878"/>
      <c r="KYO10" s="880"/>
      <c r="KYP10" s="878"/>
      <c r="KYQ10" s="878"/>
      <c r="KYR10" s="878"/>
      <c r="KYS10" s="880"/>
      <c r="KYT10" s="878"/>
      <c r="KYU10" s="878"/>
      <c r="KYV10" s="878"/>
      <c r="KYW10" s="880"/>
      <c r="KYX10" s="878"/>
      <c r="KYY10" s="878"/>
      <c r="KYZ10" s="878"/>
      <c r="KZA10" s="880"/>
      <c r="KZB10" s="878"/>
      <c r="KZC10" s="878"/>
      <c r="KZD10" s="878"/>
      <c r="KZE10" s="880"/>
      <c r="KZF10" s="878"/>
      <c r="KZG10" s="878"/>
      <c r="KZH10" s="878"/>
      <c r="KZI10" s="880"/>
      <c r="KZJ10" s="878"/>
      <c r="KZK10" s="878"/>
      <c r="KZL10" s="878"/>
      <c r="KZM10" s="880"/>
      <c r="KZN10" s="878"/>
      <c r="KZO10" s="878"/>
      <c r="KZP10" s="878"/>
      <c r="KZQ10" s="880"/>
      <c r="KZR10" s="878"/>
      <c r="KZS10" s="878"/>
      <c r="KZT10" s="878"/>
      <c r="KZU10" s="880"/>
      <c r="KZV10" s="878"/>
      <c r="KZW10" s="878"/>
      <c r="KZX10" s="878"/>
      <c r="KZY10" s="880"/>
      <c r="KZZ10" s="878"/>
      <c r="LAA10" s="878"/>
      <c r="LAB10" s="878"/>
      <c r="LAC10" s="880"/>
      <c r="LAD10" s="878"/>
      <c r="LAE10" s="878"/>
      <c r="LAF10" s="878"/>
      <c r="LAG10" s="880"/>
      <c r="LAH10" s="878"/>
      <c r="LAI10" s="878"/>
      <c r="LAJ10" s="878"/>
      <c r="LAK10" s="880"/>
      <c r="LAL10" s="878"/>
      <c r="LAM10" s="878"/>
      <c r="LAN10" s="878"/>
      <c r="LAO10" s="880"/>
      <c r="LAP10" s="878"/>
      <c r="LAQ10" s="878"/>
      <c r="LAR10" s="878"/>
      <c r="LAS10" s="880"/>
      <c r="LAT10" s="878"/>
      <c r="LAU10" s="878"/>
      <c r="LAV10" s="878"/>
      <c r="LAW10" s="880"/>
      <c r="LAX10" s="878"/>
      <c r="LAY10" s="878"/>
      <c r="LAZ10" s="878"/>
      <c r="LBA10" s="880"/>
      <c r="LBB10" s="878"/>
      <c r="LBC10" s="878"/>
      <c r="LBD10" s="878"/>
      <c r="LBE10" s="880"/>
      <c r="LBF10" s="878"/>
      <c r="LBG10" s="878"/>
      <c r="LBH10" s="878"/>
      <c r="LBI10" s="880"/>
      <c r="LBJ10" s="878"/>
      <c r="LBK10" s="878"/>
      <c r="LBL10" s="878"/>
      <c r="LBM10" s="880"/>
      <c r="LBN10" s="878"/>
      <c r="LBO10" s="878"/>
      <c r="LBP10" s="878"/>
      <c r="LBQ10" s="880"/>
      <c r="LBR10" s="878"/>
      <c r="LBS10" s="878"/>
      <c r="LBT10" s="878"/>
      <c r="LBU10" s="880"/>
      <c r="LBV10" s="878"/>
      <c r="LBW10" s="878"/>
      <c r="LBX10" s="878"/>
      <c r="LBY10" s="880"/>
      <c r="LBZ10" s="878"/>
      <c r="LCA10" s="878"/>
      <c r="LCB10" s="878"/>
      <c r="LCC10" s="880"/>
      <c r="LCD10" s="878"/>
      <c r="LCE10" s="878"/>
      <c r="LCF10" s="878"/>
      <c r="LCG10" s="880"/>
      <c r="LCH10" s="878"/>
      <c r="LCI10" s="878"/>
      <c r="LCJ10" s="878"/>
      <c r="LCK10" s="880"/>
      <c r="LCL10" s="878"/>
      <c r="LCM10" s="878"/>
      <c r="LCN10" s="878"/>
      <c r="LCO10" s="880"/>
      <c r="LCP10" s="878"/>
      <c r="LCQ10" s="878"/>
      <c r="LCR10" s="878"/>
      <c r="LCS10" s="880"/>
      <c r="LCT10" s="878"/>
      <c r="LCU10" s="878"/>
      <c r="LCV10" s="878"/>
      <c r="LCW10" s="880"/>
      <c r="LCX10" s="878"/>
      <c r="LCY10" s="878"/>
      <c r="LCZ10" s="878"/>
      <c r="LDA10" s="880"/>
      <c r="LDB10" s="878"/>
      <c r="LDC10" s="878"/>
      <c r="LDD10" s="878"/>
      <c r="LDE10" s="880"/>
      <c r="LDF10" s="878"/>
      <c r="LDG10" s="878"/>
      <c r="LDH10" s="878"/>
      <c r="LDI10" s="880"/>
      <c r="LDJ10" s="878"/>
      <c r="LDK10" s="878"/>
      <c r="LDL10" s="878"/>
      <c r="LDM10" s="880"/>
      <c r="LDN10" s="878"/>
      <c r="LDO10" s="878"/>
      <c r="LDP10" s="878"/>
      <c r="LDQ10" s="880"/>
      <c r="LDR10" s="878"/>
      <c r="LDS10" s="878"/>
      <c r="LDT10" s="878"/>
      <c r="LDU10" s="880"/>
      <c r="LDV10" s="878"/>
      <c r="LDW10" s="878"/>
      <c r="LDX10" s="878"/>
      <c r="LDY10" s="880"/>
      <c r="LDZ10" s="878"/>
      <c r="LEA10" s="878"/>
      <c r="LEB10" s="878"/>
      <c r="LEC10" s="880"/>
      <c r="LED10" s="878"/>
      <c r="LEE10" s="878"/>
      <c r="LEF10" s="878"/>
      <c r="LEG10" s="880"/>
      <c r="LEH10" s="878"/>
      <c r="LEI10" s="878"/>
      <c r="LEJ10" s="878"/>
      <c r="LEK10" s="880"/>
      <c r="LEL10" s="878"/>
      <c r="LEM10" s="878"/>
      <c r="LEN10" s="878"/>
      <c r="LEO10" s="880"/>
      <c r="LEP10" s="878"/>
      <c r="LEQ10" s="878"/>
      <c r="LER10" s="878"/>
      <c r="LES10" s="880"/>
      <c r="LET10" s="878"/>
      <c r="LEU10" s="878"/>
      <c r="LEV10" s="878"/>
      <c r="LEW10" s="880"/>
      <c r="LEX10" s="878"/>
      <c r="LEY10" s="878"/>
      <c r="LEZ10" s="878"/>
      <c r="LFA10" s="880"/>
      <c r="LFB10" s="878"/>
      <c r="LFC10" s="878"/>
      <c r="LFD10" s="878"/>
      <c r="LFE10" s="880"/>
      <c r="LFF10" s="878"/>
      <c r="LFG10" s="878"/>
      <c r="LFH10" s="878"/>
      <c r="LFI10" s="880"/>
      <c r="LFJ10" s="878"/>
      <c r="LFK10" s="878"/>
      <c r="LFL10" s="878"/>
      <c r="LFM10" s="880"/>
      <c r="LFN10" s="878"/>
      <c r="LFO10" s="878"/>
      <c r="LFP10" s="878"/>
      <c r="LFQ10" s="880"/>
      <c r="LFR10" s="878"/>
      <c r="LFS10" s="878"/>
      <c r="LFT10" s="878"/>
      <c r="LFU10" s="880"/>
      <c r="LFV10" s="878"/>
      <c r="LFW10" s="878"/>
      <c r="LFX10" s="878"/>
      <c r="LFY10" s="880"/>
      <c r="LFZ10" s="878"/>
      <c r="LGA10" s="878"/>
      <c r="LGB10" s="878"/>
      <c r="LGC10" s="880"/>
      <c r="LGD10" s="878"/>
      <c r="LGE10" s="878"/>
      <c r="LGF10" s="878"/>
      <c r="LGG10" s="880"/>
      <c r="LGH10" s="878"/>
      <c r="LGI10" s="878"/>
      <c r="LGJ10" s="878"/>
      <c r="LGK10" s="880"/>
      <c r="LGL10" s="878"/>
      <c r="LGM10" s="878"/>
      <c r="LGN10" s="878"/>
      <c r="LGO10" s="880"/>
      <c r="LGP10" s="878"/>
      <c r="LGQ10" s="878"/>
      <c r="LGR10" s="878"/>
      <c r="LGS10" s="880"/>
      <c r="LGT10" s="878"/>
      <c r="LGU10" s="878"/>
      <c r="LGV10" s="878"/>
      <c r="LGW10" s="880"/>
      <c r="LGX10" s="878"/>
      <c r="LGY10" s="878"/>
      <c r="LGZ10" s="878"/>
      <c r="LHA10" s="880"/>
      <c r="LHB10" s="878"/>
      <c r="LHC10" s="878"/>
      <c r="LHD10" s="878"/>
      <c r="LHE10" s="880"/>
      <c r="LHF10" s="878"/>
      <c r="LHG10" s="878"/>
      <c r="LHH10" s="878"/>
      <c r="LHI10" s="880"/>
      <c r="LHJ10" s="878"/>
      <c r="LHK10" s="878"/>
      <c r="LHL10" s="878"/>
      <c r="LHM10" s="880"/>
      <c r="LHN10" s="878"/>
      <c r="LHO10" s="878"/>
      <c r="LHP10" s="878"/>
      <c r="LHQ10" s="880"/>
      <c r="LHR10" s="878"/>
      <c r="LHS10" s="878"/>
      <c r="LHT10" s="878"/>
      <c r="LHU10" s="880"/>
      <c r="LHV10" s="878"/>
      <c r="LHW10" s="878"/>
      <c r="LHX10" s="878"/>
      <c r="LHY10" s="880"/>
      <c r="LHZ10" s="878"/>
      <c r="LIA10" s="878"/>
      <c r="LIB10" s="878"/>
      <c r="LIC10" s="880"/>
      <c r="LID10" s="878"/>
      <c r="LIE10" s="878"/>
      <c r="LIF10" s="878"/>
      <c r="LIG10" s="880"/>
      <c r="LIH10" s="878"/>
      <c r="LII10" s="878"/>
      <c r="LIJ10" s="878"/>
      <c r="LIK10" s="880"/>
      <c r="LIL10" s="878"/>
      <c r="LIM10" s="878"/>
      <c r="LIN10" s="878"/>
      <c r="LIO10" s="880"/>
      <c r="LIP10" s="878"/>
      <c r="LIQ10" s="878"/>
      <c r="LIR10" s="878"/>
      <c r="LIS10" s="880"/>
      <c r="LIT10" s="878"/>
      <c r="LIU10" s="878"/>
      <c r="LIV10" s="878"/>
      <c r="LIW10" s="880"/>
      <c r="LIX10" s="878"/>
      <c r="LIY10" s="878"/>
      <c r="LIZ10" s="878"/>
      <c r="LJA10" s="880"/>
      <c r="LJB10" s="878"/>
      <c r="LJC10" s="878"/>
      <c r="LJD10" s="878"/>
      <c r="LJE10" s="880"/>
      <c r="LJF10" s="878"/>
      <c r="LJG10" s="878"/>
      <c r="LJH10" s="878"/>
      <c r="LJI10" s="880"/>
      <c r="LJJ10" s="878"/>
      <c r="LJK10" s="878"/>
      <c r="LJL10" s="878"/>
      <c r="LJM10" s="880"/>
      <c r="LJN10" s="878"/>
      <c r="LJO10" s="878"/>
      <c r="LJP10" s="878"/>
      <c r="LJQ10" s="880"/>
      <c r="LJR10" s="878"/>
      <c r="LJS10" s="878"/>
      <c r="LJT10" s="878"/>
      <c r="LJU10" s="880"/>
      <c r="LJV10" s="878"/>
      <c r="LJW10" s="878"/>
      <c r="LJX10" s="878"/>
      <c r="LJY10" s="880"/>
      <c r="LJZ10" s="878"/>
      <c r="LKA10" s="878"/>
      <c r="LKB10" s="878"/>
      <c r="LKC10" s="880"/>
      <c r="LKD10" s="878"/>
      <c r="LKE10" s="878"/>
      <c r="LKF10" s="878"/>
      <c r="LKG10" s="880"/>
      <c r="LKH10" s="878"/>
      <c r="LKI10" s="878"/>
      <c r="LKJ10" s="878"/>
      <c r="LKK10" s="880"/>
      <c r="LKL10" s="878"/>
      <c r="LKM10" s="878"/>
      <c r="LKN10" s="878"/>
      <c r="LKO10" s="880"/>
      <c r="LKP10" s="878"/>
      <c r="LKQ10" s="878"/>
      <c r="LKR10" s="878"/>
      <c r="LKS10" s="880"/>
      <c r="LKT10" s="878"/>
      <c r="LKU10" s="878"/>
      <c r="LKV10" s="878"/>
      <c r="LKW10" s="880"/>
      <c r="LKX10" s="878"/>
      <c r="LKY10" s="878"/>
      <c r="LKZ10" s="878"/>
      <c r="LLA10" s="880"/>
      <c r="LLB10" s="878"/>
      <c r="LLC10" s="878"/>
      <c r="LLD10" s="878"/>
      <c r="LLE10" s="880"/>
      <c r="LLF10" s="878"/>
      <c r="LLG10" s="878"/>
      <c r="LLH10" s="878"/>
      <c r="LLI10" s="880"/>
      <c r="LLJ10" s="878"/>
      <c r="LLK10" s="878"/>
      <c r="LLL10" s="878"/>
      <c r="LLM10" s="880"/>
      <c r="LLN10" s="878"/>
      <c r="LLO10" s="878"/>
      <c r="LLP10" s="878"/>
      <c r="LLQ10" s="880"/>
      <c r="LLR10" s="878"/>
      <c r="LLS10" s="878"/>
      <c r="LLT10" s="878"/>
      <c r="LLU10" s="880"/>
      <c r="LLV10" s="878"/>
      <c r="LLW10" s="878"/>
      <c r="LLX10" s="878"/>
      <c r="LLY10" s="880"/>
      <c r="LLZ10" s="878"/>
      <c r="LMA10" s="878"/>
      <c r="LMB10" s="878"/>
      <c r="LMC10" s="880"/>
      <c r="LMD10" s="878"/>
      <c r="LME10" s="878"/>
      <c r="LMF10" s="878"/>
      <c r="LMG10" s="880"/>
      <c r="LMH10" s="878"/>
      <c r="LMI10" s="878"/>
      <c r="LMJ10" s="878"/>
      <c r="LMK10" s="880"/>
      <c r="LML10" s="878"/>
      <c r="LMM10" s="878"/>
      <c r="LMN10" s="878"/>
      <c r="LMO10" s="880"/>
      <c r="LMP10" s="878"/>
      <c r="LMQ10" s="878"/>
      <c r="LMR10" s="878"/>
      <c r="LMS10" s="880"/>
      <c r="LMT10" s="878"/>
      <c r="LMU10" s="878"/>
      <c r="LMV10" s="878"/>
      <c r="LMW10" s="880"/>
      <c r="LMX10" s="878"/>
      <c r="LMY10" s="878"/>
      <c r="LMZ10" s="878"/>
      <c r="LNA10" s="880"/>
      <c r="LNB10" s="878"/>
      <c r="LNC10" s="878"/>
      <c r="LND10" s="878"/>
      <c r="LNE10" s="880"/>
      <c r="LNF10" s="878"/>
      <c r="LNG10" s="878"/>
      <c r="LNH10" s="878"/>
      <c r="LNI10" s="880"/>
      <c r="LNJ10" s="878"/>
      <c r="LNK10" s="878"/>
      <c r="LNL10" s="878"/>
      <c r="LNM10" s="880"/>
      <c r="LNN10" s="878"/>
      <c r="LNO10" s="878"/>
      <c r="LNP10" s="878"/>
      <c r="LNQ10" s="880"/>
      <c r="LNR10" s="878"/>
      <c r="LNS10" s="878"/>
      <c r="LNT10" s="878"/>
      <c r="LNU10" s="880"/>
      <c r="LNV10" s="878"/>
      <c r="LNW10" s="878"/>
      <c r="LNX10" s="878"/>
      <c r="LNY10" s="880"/>
      <c r="LNZ10" s="878"/>
      <c r="LOA10" s="878"/>
      <c r="LOB10" s="878"/>
      <c r="LOC10" s="880"/>
      <c r="LOD10" s="878"/>
      <c r="LOE10" s="878"/>
      <c r="LOF10" s="878"/>
      <c r="LOG10" s="880"/>
      <c r="LOH10" s="878"/>
      <c r="LOI10" s="878"/>
      <c r="LOJ10" s="878"/>
      <c r="LOK10" s="880"/>
      <c r="LOL10" s="878"/>
      <c r="LOM10" s="878"/>
      <c r="LON10" s="878"/>
      <c r="LOO10" s="880"/>
      <c r="LOP10" s="878"/>
      <c r="LOQ10" s="878"/>
      <c r="LOR10" s="878"/>
      <c r="LOS10" s="880"/>
      <c r="LOT10" s="878"/>
      <c r="LOU10" s="878"/>
      <c r="LOV10" s="878"/>
      <c r="LOW10" s="880"/>
      <c r="LOX10" s="878"/>
      <c r="LOY10" s="878"/>
      <c r="LOZ10" s="878"/>
      <c r="LPA10" s="880"/>
      <c r="LPB10" s="878"/>
      <c r="LPC10" s="878"/>
      <c r="LPD10" s="878"/>
      <c r="LPE10" s="880"/>
      <c r="LPF10" s="878"/>
      <c r="LPG10" s="878"/>
      <c r="LPH10" s="878"/>
      <c r="LPI10" s="880"/>
      <c r="LPJ10" s="878"/>
      <c r="LPK10" s="878"/>
      <c r="LPL10" s="878"/>
      <c r="LPM10" s="880"/>
      <c r="LPN10" s="878"/>
      <c r="LPO10" s="878"/>
      <c r="LPP10" s="878"/>
      <c r="LPQ10" s="880"/>
      <c r="LPR10" s="878"/>
      <c r="LPS10" s="878"/>
      <c r="LPT10" s="878"/>
      <c r="LPU10" s="880"/>
      <c r="LPV10" s="878"/>
      <c r="LPW10" s="878"/>
      <c r="LPX10" s="878"/>
      <c r="LPY10" s="880"/>
      <c r="LPZ10" s="878"/>
      <c r="LQA10" s="878"/>
      <c r="LQB10" s="878"/>
      <c r="LQC10" s="880"/>
      <c r="LQD10" s="878"/>
      <c r="LQE10" s="878"/>
      <c r="LQF10" s="878"/>
      <c r="LQG10" s="880"/>
      <c r="LQH10" s="878"/>
      <c r="LQI10" s="878"/>
      <c r="LQJ10" s="878"/>
      <c r="LQK10" s="880"/>
      <c r="LQL10" s="878"/>
      <c r="LQM10" s="878"/>
      <c r="LQN10" s="878"/>
      <c r="LQO10" s="880"/>
      <c r="LQP10" s="878"/>
      <c r="LQQ10" s="878"/>
      <c r="LQR10" s="878"/>
      <c r="LQS10" s="880"/>
      <c r="LQT10" s="878"/>
      <c r="LQU10" s="878"/>
      <c r="LQV10" s="878"/>
      <c r="LQW10" s="880"/>
      <c r="LQX10" s="878"/>
      <c r="LQY10" s="878"/>
      <c r="LQZ10" s="878"/>
      <c r="LRA10" s="880"/>
      <c r="LRB10" s="878"/>
      <c r="LRC10" s="878"/>
      <c r="LRD10" s="878"/>
      <c r="LRE10" s="880"/>
      <c r="LRF10" s="878"/>
      <c r="LRG10" s="878"/>
      <c r="LRH10" s="878"/>
      <c r="LRI10" s="880"/>
      <c r="LRJ10" s="878"/>
      <c r="LRK10" s="878"/>
      <c r="LRL10" s="878"/>
      <c r="LRM10" s="880"/>
      <c r="LRN10" s="878"/>
      <c r="LRO10" s="878"/>
      <c r="LRP10" s="878"/>
      <c r="LRQ10" s="880"/>
      <c r="LRR10" s="878"/>
      <c r="LRS10" s="878"/>
      <c r="LRT10" s="878"/>
      <c r="LRU10" s="880"/>
      <c r="LRV10" s="878"/>
      <c r="LRW10" s="878"/>
      <c r="LRX10" s="878"/>
      <c r="LRY10" s="880"/>
      <c r="LRZ10" s="878"/>
      <c r="LSA10" s="878"/>
      <c r="LSB10" s="878"/>
      <c r="LSC10" s="880"/>
      <c r="LSD10" s="878"/>
      <c r="LSE10" s="878"/>
      <c r="LSF10" s="878"/>
      <c r="LSG10" s="880"/>
      <c r="LSH10" s="878"/>
      <c r="LSI10" s="878"/>
      <c r="LSJ10" s="878"/>
      <c r="LSK10" s="880"/>
      <c r="LSL10" s="878"/>
      <c r="LSM10" s="878"/>
      <c r="LSN10" s="878"/>
      <c r="LSO10" s="880"/>
      <c r="LSP10" s="878"/>
      <c r="LSQ10" s="878"/>
      <c r="LSR10" s="878"/>
      <c r="LSS10" s="880"/>
      <c r="LST10" s="878"/>
      <c r="LSU10" s="878"/>
      <c r="LSV10" s="878"/>
      <c r="LSW10" s="880"/>
      <c r="LSX10" s="878"/>
      <c r="LSY10" s="878"/>
      <c r="LSZ10" s="878"/>
      <c r="LTA10" s="880"/>
      <c r="LTB10" s="878"/>
      <c r="LTC10" s="878"/>
      <c r="LTD10" s="878"/>
      <c r="LTE10" s="880"/>
      <c r="LTF10" s="878"/>
      <c r="LTG10" s="878"/>
      <c r="LTH10" s="878"/>
      <c r="LTI10" s="880"/>
      <c r="LTJ10" s="878"/>
      <c r="LTK10" s="878"/>
      <c r="LTL10" s="878"/>
      <c r="LTM10" s="880"/>
      <c r="LTN10" s="878"/>
      <c r="LTO10" s="878"/>
      <c r="LTP10" s="878"/>
      <c r="LTQ10" s="880"/>
      <c r="LTR10" s="878"/>
      <c r="LTS10" s="878"/>
      <c r="LTT10" s="878"/>
      <c r="LTU10" s="880"/>
      <c r="LTV10" s="878"/>
      <c r="LTW10" s="878"/>
      <c r="LTX10" s="878"/>
      <c r="LTY10" s="880"/>
      <c r="LTZ10" s="878"/>
      <c r="LUA10" s="878"/>
      <c r="LUB10" s="878"/>
      <c r="LUC10" s="880"/>
      <c r="LUD10" s="878"/>
      <c r="LUE10" s="878"/>
      <c r="LUF10" s="878"/>
      <c r="LUG10" s="880"/>
      <c r="LUH10" s="878"/>
      <c r="LUI10" s="878"/>
      <c r="LUJ10" s="878"/>
      <c r="LUK10" s="880"/>
      <c r="LUL10" s="878"/>
      <c r="LUM10" s="878"/>
      <c r="LUN10" s="878"/>
      <c r="LUO10" s="880"/>
      <c r="LUP10" s="878"/>
      <c r="LUQ10" s="878"/>
      <c r="LUR10" s="878"/>
      <c r="LUS10" s="880"/>
      <c r="LUT10" s="878"/>
      <c r="LUU10" s="878"/>
      <c r="LUV10" s="878"/>
      <c r="LUW10" s="880"/>
      <c r="LUX10" s="878"/>
      <c r="LUY10" s="878"/>
      <c r="LUZ10" s="878"/>
      <c r="LVA10" s="880"/>
      <c r="LVB10" s="878"/>
      <c r="LVC10" s="878"/>
      <c r="LVD10" s="878"/>
      <c r="LVE10" s="880"/>
      <c r="LVF10" s="878"/>
      <c r="LVG10" s="878"/>
      <c r="LVH10" s="878"/>
      <c r="LVI10" s="880"/>
      <c r="LVJ10" s="878"/>
      <c r="LVK10" s="878"/>
      <c r="LVL10" s="878"/>
      <c r="LVM10" s="880"/>
      <c r="LVN10" s="878"/>
      <c r="LVO10" s="878"/>
      <c r="LVP10" s="878"/>
      <c r="LVQ10" s="880"/>
      <c r="LVR10" s="878"/>
      <c r="LVS10" s="878"/>
      <c r="LVT10" s="878"/>
      <c r="LVU10" s="880"/>
      <c r="LVV10" s="878"/>
      <c r="LVW10" s="878"/>
      <c r="LVX10" s="878"/>
      <c r="LVY10" s="880"/>
      <c r="LVZ10" s="878"/>
      <c r="LWA10" s="878"/>
      <c r="LWB10" s="878"/>
      <c r="LWC10" s="880"/>
      <c r="LWD10" s="878"/>
      <c r="LWE10" s="878"/>
      <c r="LWF10" s="878"/>
      <c r="LWG10" s="880"/>
      <c r="LWH10" s="878"/>
      <c r="LWI10" s="878"/>
      <c r="LWJ10" s="878"/>
      <c r="LWK10" s="880"/>
      <c r="LWL10" s="878"/>
      <c r="LWM10" s="878"/>
      <c r="LWN10" s="878"/>
      <c r="LWO10" s="880"/>
      <c r="LWP10" s="878"/>
      <c r="LWQ10" s="878"/>
      <c r="LWR10" s="878"/>
      <c r="LWS10" s="880"/>
      <c r="LWT10" s="878"/>
      <c r="LWU10" s="878"/>
      <c r="LWV10" s="878"/>
      <c r="LWW10" s="880"/>
      <c r="LWX10" s="878"/>
      <c r="LWY10" s="878"/>
      <c r="LWZ10" s="878"/>
      <c r="LXA10" s="880"/>
      <c r="LXB10" s="878"/>
      <c r="LXC10" s="878"/>
      <c r="LXD10" s="878"/>
      <c r="LXE10" s="880"/>
      <c r="LXF10" s="878"/>
      <c r="LXG10" s="878"/>
      <c r="LXH10" s="878"/>
      <c r="LXI10" s="880"/>
      <c r="LXJ10" s="878"/>
      <c r="LXK10" s="878"/>
      <c r="LXL10" s="878"/>
      <c r="LXM10" s="880"/>
      <c r="LXN10" s="878"/>
      <c r="LXO10" s="878"/>
      <c r="LXP10" s="878"/>
      <c r="LXQ10" s="880"/>
      <c r="LXR10" s="878"/>
      <c r="LXS10" s="878"/>
      <c r="LXT10" s="878"/>
      <c r="LXU10" s="880"/>
      <c r="LXV10" s="878"/>
      <c r="LXW10" s="878"/>
      <c r="LXX10" s="878"/>
      <c r="LXY10" s="880"/>
      <c r="LXZ10" s="878"/>
      <c r="LYA10" s="878"/>
      <c r="LYB10" s="878"/>
      <c r="LYC10" s="880"/>
      <c r="LYD10" s="878"/>
      <c r="LYE10" s="878"/>
      <c r="LYF10" s="878"/>
      <c r="LYG10" s="880"/>
      <c r="LYH10" s="878"/>
      <c r="LYI10" s="878"/>
      <c r="LYJ10" s="878"/>
      <c r="LYK10" s="880"/>
      <c r="LYL10" s="878"/>
      <c r="LYM10" s="878"/>
      <c r="LYN10" s="878"/>
      <c r="LYO10" s="880"/>
      <c r="LYP10" s="878"/>
      <c r="LYQ10" s="878"/>
      <c r="LYR10" s="878"/>
      <c r="LYS10" s="880"/>
      <c r="LYT10" s="878"/>
      <c r="LYU10" s="878"/>
      <c r="LYV10" s="878"/>
      <c r="LYW10" s="880"/>
      <c r="LYX10" s="878"/>
      <c r="LYY10" s="878"/>
      <c r="LYZ10" s="878"/>
      <c r="LZA10" s="880"/>
      <c r="LZB10" s="878"/>
      <c r="LZC10" s="878"/>
      <c r="LZD10" s="878"/>
      <c r="LZE10" s="880"/>
      <c r="LZF10" s="878"/>
      <c r="LZG10" s="878"/>
      <c r="LZH10" s="878"/>
      <c r="LZI10" s="880"/>
      <c r="LZJ10" s="878"/>
      <c r="LZK10" s="878"/>
      <c r="LZL10" s="878"/>
      <c r="LZM10" s="880"/>
      <c r="LZN10" s="878"/>
      <c r="LZO10" s="878"/>
      <c r="LZP10" s="878"/>
      <c r="LZQ10" s="880"/>
      <c r="LZR10" s="878"/>
      <c r="LZS10" s="878"/>
      <c r="LZT10" s="878"/>
      <c r="LZU10" s="880"/>
      <c r="LZV10" s="878"/>
      <c r="LZW10" s="878"/>
      <c r="LZX10" s="878"/>
      <c r="LZY10" s="880"/>
      <c r="LZZ10" s="878"/>
      <c r="MAA10" s="878"/>
      <c r="MAB10" s="878"/>
      <c r="MAC10" s="880"/>
      <c r="MAD10" s="878"/>
      <c r="MAE10" s="878"/>
      <c r="MAF10" s="878"/>
      <c r="MAG10" s="880"/>
      <c r="MAH10" s="878"/>
      <c r="MAI10" s="878"/>
      <c r="MAJ10" s="878"/>
      <c r="MAK10" s="880"/>
      <c r="MAL10" s="878"/>
      <c r="MAM10" s="878"/>
      <c r="MAN10" s="878"/>
      <c r="MAO10" s="880"/>
      <c r="MAP10" s="878"/>
      <c r="MAQ10" s="878"/>
      <c r="MAR10" s="878"/>
      <c r="MAS10" s="880"/>
      <c r="MAT10" s="878"/>
      <c r="MAU10" s="878"/>
      <c r="MAV10" s="878"/>
      <c r="MAW10" s="880"/>
      <c r="MAX10" s="878"/>
      <c r="MAY10" s="878"/>
      <c r="MAZ10" s="878"/>
      <c r="MBA10" s="880"/>
      <c r="MBB10" s="878"/>
      <c r="MBC10" s="878"/>
      <c r="MBD10" s="878"/>
      <c r="MBE10" s="880"/>
      <c r="MBF10" s="878"/>
      <c r="MBG10" s="878"/>
      <c r="MBH10" s="878"/>
      <c r="MBI10" s="880"/>
      <c r="MBJ10" s="878"/>
      <c r="MBK10" s="878"/>
      <c r="MBL10" s="878"/>
      <c r="MBM10" s="880"/>
      <c r="MBN10" s="878"/>
      <c r="MBO10" s="878"/>
      <c r="MBP10" s="878"/>
      <c r="MBQ10" s="880"/>
      <c r="MBR10" s="878"/>
      <c r="MBS10" s="878"/>
      <c r="MBT10" s="878"/>
      <c r="MBU10" s="880"/>
      <c r="MBV10" s="878"/>
      <c r="MBW10" s="878"/>
      <c r="MBX10" s="878"/>
      <c r="MBY10" s="880"/>
      <c r="MBZ10" s="878"/>
      <c r="MCA10" s="878"/>
      <c r="MCB10" s="878"/>
      <c r="MCC10" s="880"/>
      <c r="MCD10" s="878"/>
      <c r="MCE10" s="878"/>
      <c r="MCF10" s="878"/>
      <c r="MCG10" s="880"/>
      <c r="MCH10" s="878"/>
      <c r="MCI10" s="878"/>
      <c r="MCJ10" s="878"/>
      <c r="MCK10" s="880"/>
      <c r="MCL10" s="878"/>
      <c r="MCM10" s="878"/>
      <c r="MCN10" s="878"/>
      <c r="MCO10" s="880"/>
      <c r="MCP10" s="878"/>
      <c r="MCQ10" s="878"/>
      <c r="MCR10" s="878"/>
      <c r="MCS10" s="880"/>
      <c r="MCT10" s="878"/>
      <c r="MCU10" s="878"/>
      <c r="MCV10" s="878"/>
      <c r="MCW10" s="880"/>
      <c r="MCX10" s="878"/>
      <c r="MCY10" s="878"/>
      <c r="MCZ10" s="878"/>
      <c r="MDA10" s="880"/>
      <c r="MDB10" s="878"/>
      <c r="MDC10" s="878"/>
      <c r="MDD10" s="878"/>
      <c r="MDE10" s="880"/>
      <c r="MDF10" s="878"/>
      <c r="MDG10" s="878"/>
      <c r="MDH10" s="878"/>
      <c r="MDI10" s="880"/>
      <c r="MDJ10" s="878"/>
      <c r="MDK10" s="878"/>
      <c r="MDL10" s="878"/>
      <c r="MDM10" s="880"/>
      <c r="MDN10" s="878"/>
      <c r="MDO10" s="878"/>
      <c r="MDP10" s="878"/>
      <c r="MDQ10" s="880"/>
      <c r="MDR10" s="878"/>
      <c r="MDS10" s="878"/>
      <c r="MDT10" s="878"/>
      <c r="MDU10" s="880"/>
      <c r="MDV10" s="878"/>
      <c r="MDW10" s="878"/>
      <c r="MDX10" s="878"/>
      <c r="MDY10" s="880"/>
      <c r="MDZ10" s="878"/>
      <c r="MEA10" s="878"/>
      <c r="MEB10" s="878"/>
      <c r="MEC10" s="880"/>
      <c r="MED10" s="878"/>
      <c r="MEE10" s="878"/>
      <c r="MEF10" s="878"/>
      <c r="MEG10" s="880"/>
      <c r="MEH10" s="878"/>
      <c r="MEI10" s="878"/>
      <c r="MEJ10" s="878"/>
      <c r="MEK10" s="880"/>
      <c r="MEL10" s="878"/>
      <c r="MEM10" s="878"/>
      <c r="MEN10" s="878"/>
      <c r="MEO10" s="880"/>
      <c r="MEP10" s="878"/>
      <c r="MEQ10" s="878"/>
      <c r="MER10" s="878"/>
      <c r="MES10" s="880"/>
      <c r="MET10" s="878"/>
      <c r="MEU10" s="878"/>
      <c r="MEV10" s="878"/>
      <c r="MEW10" s="880"/>
      <c r="MEX10" s="878"/>
      <c r="MEY10" s="878"/>
      <c r="MEZ10" s="878"/>
      <c r="MFA10" s="880"/>
      <c r="MFB10" s="878"/>
      <c r="MFC10" s="878"/>
      <c r="MFD10" s="878"/>
      <c r="MFE10" s="880"/>
      <c r="MFF10" s="878"/>
      <c r="MFG10" s="878"/>
      <c r="MFH10" s="878"/>
      <c r="MFI10" s="880"/>
      <c r="MFJ10" s="878"/>
      <c r="MFK10" s="878"/>
      <c r="MFL10" s="878"/>
      <c r="MFM10" s="880"/>
      <c r="MFN10" s="878"/>
      <c r="MFO10" s="878"/>
      <c r="MFP10" s="878"/>
      <c r="MFQ10" s="880"/>
      <c r="MFR10" s="878"/>
      <c r="MFS10" s="878"/>
      <c r="MFT10" s="878"/>
      <c r="MFU10" s="880"/>
      <c r="MFV10" s="878"/>
      <c r="MFW10" s="878"/>
      <c r="MFX10" s="878"/>
      <c r="MFY10" s="880"/>
      <c r="MFZ10" s="878"/>
      <c r="MGA10" s="878"/>
      <c r="MGB10" s="878"/>
      <c r="MGC10" s="880"/>
      <c r="MGD10" s="878"/>
      <c r="MGE10" s="878"/>
      <c r="MGF10" s="878"/>
      <c r="MGG10" s="880"/>
      <c r="MGH10" s="878"/>
      <c r="MGI10" s="878"/>
      <c r="MGJ10" s="878"/>
      <c r="MGK10" s="880"/>
      <c r="MGL10" s="878"/>
      <c r="MGM10" s="878"/>
      <c r="MGN10" s="878"/>
      <c r="MGO10" s="880"/>
      <c r="MGP10" s="878"/>
      <c r="MGQ10" s="878"/>
      <c r="MGR10" s="878"/>
      <c r="MGS10" s="880"/>
      <c r="MGT10" s="878"/>
      <c r="MGU10" s="878"/>
      <c r="MGV10" s="878"/>
      <c r="MGW10" s="880"/>
      <c r="MGX10" s="878"/>
      <c r="MGY10" s="878"/>
      <c r="MGZ10" s="878"/>
      <c r="MHA10" s="880"/>
      <c r="MHB10" s="878"/>
      <c r="MHC10" s="878"/>
      <c r="MHD10" s="878"/>
      <c r="MHE10" s="880"/>
      <c r="MHF10" s="878"/>
      <c r="MHG10" s="878"/>
      <c r="MHH10" s="878"/>
      <c r="MHI10" s="880"/>
      <c r="MHJ10" s="878"/>
      <c r="MHK10" s="878"/>
      <c r="MHL10" s="878"/>
      <c r="MHM10" s="880"/>
      <c r="MHN10" s="878"/>
      <c r="MHO10" s="878"/>
      <c r="MHP10" s="878"/>
      <c r="MHQ10" s="880"/>
      <c r="MHR10" s="878"/>
      <c r="MHS10" s="878"/>
      <c r="MHT10" s="878"/>
      <c r="MHU10" s="880"/>
      <c r="MHV10" s="878"/>
      <c r="MHW10" s="878"/>
      <c r="MHX10" s="878"/>
      <c r="MHY10" s="880"/>
      <c r="MHZ10" s="878"/>
      <c r="MIA10" s="878"/>
      <c r="MIB10" s="878"/>
      <c r="MIC10" s="880"/>
      <c r="MID10" s="878"/>
      <c r="MIE10" s="878"/>
      <c r="MIF10" s="878"/>
      <c r="MIG10" s="880"/>
      <c r="MIH10" s="878"/>
      <c r="MII10" s="878"/>
      <c r="MIJ10" s="878"/>
      <c r="MIK10" s="880"/>
      <c r="MIL10" s="878"/>
      <c r="MIM10" s="878"/>
      <c r="MIN10" s="878"/>
      <c r="MIO10" s="880"/>
      <c r="MIP10" s="878"/>
      <c r="MIQ10" s="878"/>
      <c r="MIR10" s="878"/>
      <c r="MIS10" s="880"/>
      <c r="MIT10" s="878"/>
      <c r="MIU10" s="878"/>
      <c r="MIV10" s="878"/>
      <c r="MIW10" s="880"/>
      <c r="MIX10" s="878"/>
      <c r="MIY10" s="878"/>
      <c r="MIZ10" s="878"/>
      <c r="MJA10" s="880"/>
      <c r="MJB10" s="878"/>
      <c r="MJC10" s="878"/>
      <c r="MJD10" s="878"/>
      <c r="MJE10" s="880"/>
      <c r="MJF10" s="878"/>
      <c r="MJG10" s="878"/>
      <c r="MJH10" s="878"/>
      <c r="MJI10" s="880"/>
      <c r="MJJ10" s="878"/>
      <c r="MJK10" s="878"/>
      <c r="MJL10" s="878"/>
      <c r="MJM10" s="880"/>
      <c r="MJN10" s="878"/>
      <c r="MJO10" s="878"/>
      <c r="MJP10" s="878"/>
      <c r="MJQ10" s="880"/>
      <c r="MJR10" s="878"/>
      <c r="MJS10" s="878"/>
      <c r="MJT10" s="878"/>
      <c r="MJU10" s="880"/>
      <c r="MJV10" s="878"/>
      <c r="MJW10" s="878"/>
      <c r="MJX10" s="878"/>
      <c r="MJY10" s="880"/>
      <c r="MJZ10" s="878"/>
      <c r="MKA10" s="878"/>
      <c r="MKB10" s="878"/>
      <c r="MKC10" s="880"/>
      <c r="MKD10" s="878"/>
      <c r="MKE10" s="878"/>
      <c r="MKF10" s="878"/>
      <c r="MKG10" s="880"/>
      <c r="MKH10" s="878"/>
      <c r="MKI10" s="878"/>
      <c r="MKJ10" s="878"/>
      <c r="MKK10" s="880"/>
      <c r="MKL10" s="878"/>
      <c r="MKM10" s="878"/>
      <c r="MKN10" s="878"/>
      <c r="MKO10" s="880"/>
      <c r="MKP10" s="878"/>
      <c r="MKQ10" s="878"/>
      <c r="MKR10" s="878"/>
      <c r="MKS10" s="880"/>
      <c r="MKT10" s="878"/>
      <c r="MKU10" s="878"/>
      <c r="MKV10" s="878"/>
      <c r="MKW10" s="880"/>
      <c r="MKX10" s="878"/>
      <c r="MKY10" s="878"/>
      <c r="MKZ10" s="878"/>
      <c r="MLA10" s="880"/>
      <c r="MLB10" s="878"/>
      <c r="MLC10" s="878"/>
      <c r="MLD10" s="878"/>
      <c r="MLE10" s="880"/>
      <c r="MLF10" s="878"/>
      <c r="MLG10" s="878"/>
      <c r="MLH10" s="878"/>
      <c r="MLI10" s="880"/>
      <c r="MLJ10" s="878"/>
      <c r="MLK10" s="878"/>
      <c r="MLL10" s="878"/>
      <c r="MLM10" s="880"/>
      <c r="MLN10" s="878"/>
      <c r="MLO10" s="878"/>
      <c r="MLP10" s="878"/>
      <c r="MLQ10" s="880"/>
      <c r="MLR10" s="878"/>
      <c r="MLS10" s="878"/>
      <c r="MLT10" s="878"/>
      <c r="MLU10" s="880"/>
      <c r="MLV10" s="878"/>
      <c r="MLW10" s="878"/>
      <c r="MLX10" s="878"/>
      <c r="MLY10" s="880"/>
      <c r="MLZ10" s="878"/>
      <c r="MMA10" s="878"/>
      <c r="MMB10" s="878"/>
      <c r="MMC10" s="880"/>
      <c r="MMD10" s="878"/>
      <c r="MME10" s="878"/>
      <c r="MMF10" s="878"/>
      <c r="MMG10" s="880"/>
      <c r="MMH10" s="878"/>
      <c r="MMI10" s="878"/>
      <c r="MMJ10" s="878"/>
      <c r="MMK10" s="880"/>
      <c r="MML10" s="878"/>
      <c r="MMM10" s="878"/>
      <c r="MMN10" s="878"/>
      <c r="MMO10" s="880"/>
      <c r="MMP10" s="878"/>
      <c r="MMQ10" s="878"/>
      <c r="MMR10" s="878"/>
      <c r="MMS10" s="880"/>
      <c r="MMT10" s="878"/>
      <c r="MMU10" s="878"/>
      <c r="MMV10" s="878"/>
      <c r="MMW10" s="880"/>
      <c r="MMX10" s="878"/>
      <c r="MMY10" s="878"/>
      <c r="MMZ10" s="878"/>
      <c r="MNA10" s="880"/>
      <c r="MNB10" s="878"/>
      <c r="MNC10" s="878"/>
      <c r="MND10" s="878"/>
      <c r="MNE10" s="880"/>
      <c r="MNF10" s="878"/>
      <c r="MNG10" s="878"/>
      <c r="MNH10" s="878"/>
      <c r="MNI10" s="880"/>
      <c r="MNJ10" s="878"/>
      <c r="MNK10" s="878"/>
      <c r="MNL10" s="878"/>
      <c r="MNM10" s="880"/>
      <c r="MNN10" s="878"/>
      <c r="MNO10" s="878"/>
      <c r="MNP10" s="878"/>
      <c r="MNQ10" s="880"/>
      <c r="MNR10" s="878"/>
      <c r="MNS10" s="878"/>
      <c r="MNT10" s="878"/>
      <c r="MNU10" s="880"/>
      <c r="MNV10" s="878"/>
      <c r="MNW10" s="878"/>
      <c r="MNX10" s="878"/>
      <c r="MNY10" s="880"/>
      <c r="MNZ10" s="878"/>
      <c r="MOA10" s="878"/>
      <c r="MOB10" s="878"/>
      <c r="MOC10" s="880"/>
      <c r="MOD10" s="878"/>
      <c r="MOE10" s="878"/>
      <c r="MOF10" s="878"/>
      <c r="MOG10" s="880"/>
      <c r="MOH10" s="878"/>
      <c r="MOI10" s="878"/>
      <c r="MOJ10" s="878"/>
      <c r="MOK10" s="880"/>
      <c r="MOL10" s="878"/>
      <c r="MOM10" s="878"/>
      <c r="MON10" s="878"/>
      <c r="MOO10" s="880"/>
      <c r="MOP10" s="878"/>
      <c r="MOQ10" s="878"/>
      <c r="MOR10" s="878"/>
      <c r="MOS10" s="880"/>
      <c r="MOT10" s="878"/>
      <c r="MOU10" s="878"/>
      <c r="MOV10" s="878"/>
      <c r="MOW10" s="880"/>
      <c r="MOX10" s="878"/>
      <c r="MOY10" s="878"/>
      <c r="MOZ10" s="878"/>
      <c r="MPA10" s="880"/>
      <c r="MPB10" s="878"/>
      <c r="MPC10" s="878"/>
      <c r="MPD10" s="878"/>
      <c r="MPE10" s="880"/>
      <c r="MPF10" s="878"/>
      <c r="MPG10" s="878"/>
      <c r="MPH10" s="878"/>
      <c r="MPI10" s="880"/>
      <c r="MPJ10" s="878"/>
      <c r="MPK10" s="878"/>
      <c r="MPL10" s="878"/>
      <c r="MPM10" s="880"/>
      <c r="MPN10" s="878"/>
      <c r="MPO10" s="878"/>
      <c r="MPP10" s="878"/>
      <c r="MPQ10" s="880"/>
      <c r="MPR10" s="878"/>
      <c r="MPS10" s="878"/>
      <c r="MPT10" s="878"/>
      <c r="MPU10" s="880"/>
      <c r="MPV10" s="878"/>
      <c r="MPW10" s="878"/>
      <c r="MPX10" s="878"/>
      <c r="MPY10" s="880"/>
      <c r="MPZ10" s="878"/>
      <c r="MQA10" s="878"/>
      <c r="MQB10" s="878"/>
      <c r="MQC10" s="880"/>
      <c r="MQD10" s="878"/>
      <c r="MQE10" s="878"/>
      <c r="MQF10" s="878"/>
      <c r="MQG10" s="880"/>
      <c r="MQH10" s="878"/>
      <c r="MQI10" s="878"/>
      <c r="MQJ10" s="878"/>
      <c r="MQK10" s="880"/>
      <c r="MQL10" s="878"/>
      <c r="MQM10" s="878"/>
      <c r="MQN10" s="878"/>
      <c r="MQO10" s="880"/>
      <c r="MQP10" s="878"/>
      <c r="MQQ10" s="878"/>
      <c r="MQR10" s="878"/>
      <c r="MQS10" s="880"/>
      <c r="MQT10" s="878"/>
      <c r="MQU10" s="878"/>
      <c r="MQV10" s="878"/>
      <c r="MQW10" s="880"/>
      <c r="MQX10" s="878"/>
      <c r="MQY10" s="878"/>
      <c r="MQZ10" s="878"/>
      <c r="MRA10" s="880"/>
      <c r="MRB10" s="878"/>
      <c r="MRC10" s="878"/>
      <c r="MRD10" s="878"/>
      <c r="MRE10" s="880"/>
      <c r="MRF10" s="878"/>
      <c r="MRG10" s="878"/>
      <c r="MRH10" s="878"/>
      <c r="MRI10" s="880"/>
      <c r="MRJ10" s="878"/>
      <c r="MRK10" s="878"/>
      <c r="MRL10" s="878"/>
      <c r="MRM10" s="880"/>
      <c r="MRN10" s="878"/>
      <c r="MRO10" s="878"/>
      <c r="MRP10" s="878"/>
      <c r="MRQ10" s="880"/>
      <c r="MRR10" s="878"/>
      <c r="MRS10" s="878"/>
      <c r="MRT10" s="878"/>
      <c r="MRU10" s="880"/>
      <c r="MRV10" s="878"/>
      <c r="MRW10" s="878"/>
      <c r="MRX10" s="878"/>
      <c r="MRY10" s="880"/>
      <c r="MRZ10" s="878"/>
      <c r="MSA10" s="878"/>
      <c r="MSB10" s="878"/>
      <c r="MSC10" s="880"/>
      <c r="MSD10" s="878"/>
      <c r="MSE10" s="878"/>
      <c r="MSF10" s="878"/>
      <c r="MSG10" s="880"/>
      <c r="MSH10" s="878"/>
      <c r="MSI10" s="878"/>
      <c r="MSJ10" s="878"/>
      <c r="MSK10" s="880"/>
      <c r="MSL10" s="878"/>
      <c r="MSM10" s="878"/>
      <c r="MSN10" s="878"/>
      <c r="MSO10" s="880"/>
      <c r="MSP10" s="878"/>
      <c r="MSQ10" s="878"/>
      <c r="MSR10" s="878"/>
      <c r="MSS10" s="880"/>
      <c r="MST10" s="878"/>
      <c r="MSU10" s="878"/>
      <c r="MSV10" s="878"/>
      <c r="MSW10" s="880"/>
      <c r="MSX10" s="878"/>
      <c r="MSY10" s="878"/>
      <c r="MSZ10" s="878"/>
      <c r="MTA10" s="880"/>
      <c r="MTB10" s="878"/>
      <c r="MTC10" s="878"/>
      <c r="MTD10" s="878"/>
      <c r="MTE10" s="880"/>
      <c r="MTF10" s="878"/>
      <c r="MTG10" s="878"/>
      <c r="MTH10" s="878"/>
      <c r="MTI10" s="880"/>
      <c r="MTJ10" s="878"/>
      <c r="MTK10" s="878"/>
      <c r="MTL10" s="878"/>
      <c r="MTM10" s="880"/>
      <c r="MTN10" s="878"/>
      <c r="MTO10" s="878"/>
      <c r="MTP10" s="878"/>
      <c r="MTQ10" s="880"/>
      <c r="MTR10" s="878"/>
      <c r="MTS10" s="878"/>
      <c r="MTT10" s="878"/>
      <c r="MTU10" s="880"/>
      <c r="MTV10" s="878"/>
      <c r="MTW10" s="878"/>
      <c r="MTX10" s="878"/>
      <c r="MTY10" s="880"/>
      <c r="MTZ10" s="878"/>
      <c r="MUA10" s="878"/>
      <c r="MUB10" s="878"/>
      <c r="MUC10" s="880"/>
      <c r="MUD10" s="878"/>
      <c r="MUE10" s="878"/>
      <c r="MUF10" s="878"/>
      <c r="MUG10" s="880"/>
      <c r="MUH10" s="878"/>
      <c r="MUI10" s="878"/>
      <c r="MUJ10" s="878"/>
      <c r="MUK10" s="880"/>
      <c r="MUL10" s="878"/>
      <c r="MUM10" s="878"/>
      <c r="MUN10" s="878"/>
      <c r="MUO10" s="880"/>
      <c r="MUP10" s="878"/>
      <c r="MUQ10" s="878"/>
      <c r="MUR10" s="878"/>
      <c r="MUS10" s="880"/>
      <c r="MUT10" s="878"/>
      <c r="MUU10" s="878"/>
      <c r="MUV10" s="878"/>
      <c r="MUW10" s="880"/>
      <c r="MUX10" s="878"/>
      <c r="MUY10" s="878"/>
      <c r="MUZ10" s="878"/>
      <c r="MVA10" s="880"/>
      <c r="MVB10" s="878"/>
      <c r="MVC10" s="878"/>
      <c r="MVD10" s="878"/>
      <c r="MVE10" s="880"/>
      <c r="MVF10" s="878"/>
      <c r="MVG10" s="878"/>
      <c r="MVH10" s="878"/>
      <c r="MVI10" s="880"/>
      <c r="MVJ10" s="878"/>
      <c r="MVK10" s="878"/>
      <c r="MVL10" s="878"/>
      <c r="MVM10" s="880"/>
      <c r="MVN10" s="878"/>
      <c r="MVO10" s="878"/>
      <c r="MVP10" s="878"/>
      <c r="MVQ10" s="880"/>
      <c r="MVR10" s="878"/>
      <c r="MVS10" s="878"/>
      <c r="MVT10" s="878"/>
      <c r="MVU10" s="880"/>
      <c r="MVV10" s="878"/>
      <c r="MVW10" s="878"/>
      <c r="MVX10" s="878"/>
      <c r="MVY10" s="880"/>
      <c r="MVZ10" s="878"/>
      <c r="MWA10" s="878"/>
      <c r="MWB10" s="878"/>
      <c r="MWC10" s="880"/>
      <c r="MWD10" s="878"/>
      <c r="MWE10" s="878"/>
      <c r="MWF10" s="878"/>
      <c r="MWG10" s="880"/>
      <c r="MWH10" s="878"/>
      <c r="MWI10" s="878"/>
      <c r="MWJ10" s="878"/>
      <c r="MWK10" s="880"/>
      <c r="MWL10" s="878"/>
      <c r="MWM10" s="878"/>
      <c r="MWN10" s="878"/>
      <c r="MWO10" s="880"/>
      <c r="MWP10" s="878"/>
      <c r="MWQ10" s="878"/>
      <c r="MWR10" s="878"/>
      <c r="MWS10" s="880"/>
      <c r="MWT10" s="878"/>
      <c r="MWU10" s="878"/>
      <c r="MWV10" s="878"/>
      <c r="MWW10" s="880"/>
      <c r="MWX10" s="878"/>
      <c r="MWY10" s="878"/>
      <c r="MWZ10" s="878"/>
      <c r="MXA10" s="880"/>
      <c r="MXB10" s="878"/>
      <c r="MXC10" s="878"/>
      <c r="MXD10" s="878"/>
      <c r="MXE10" s="880"/>
      <c r="MXF10" s="878"/>
      <c r="MXG10" s="878"/>
      <c r="MXH10" s="878"/>
      <c r="MXI10" s="880"/>
      <c r="MXJ10" s="878"/>
      <c r="MXK10" s="878"/>
      <c r="MXL10" s="878"/>
      <c r="MXM10" s="880"/>
      <c r="MXN10" s="878"/>
      <c r="MXO10" s="878"/>
      <c r="MXP10" s="878"/>
      <c r="MXQ10" s="880"/>
      <c r="MXR10" s="878"/>
      <c r="MXS10" s="878"/>
      <c r="MXT10" s="878"/>
      <c r="MXU10" s="880"/>
      <c r="MXV10" s="878"/>
      <c r="MXW10" s="878"/>
      <c r="MXX10" s="878"/>
      <c r="MXY10" s="880"/>
      <c r="MXZ10" s="878"/>
      <c r="MYA10" s="878"/>
      <c r="MYB10" s="878"/>
      <c r="MYC10" s="880"/>
      <c r="MYD10" s="878"/>
      <c r="MYE10" s="878"/>
      <c r="MYF10" s="878"/>
      <c r="MYG10" s="880"/>
      <c r="MYH10" s="878"/>
      <c r="MYI10" s="878"/>
      <c r="MYJ10" s="878"/>
      <c r="MYK10" s="880"/>
      <c r="MYL10" s="878"/>
      <c r="MYM10" s="878"/>
      <c r="MYN10" s="878"/>
      <c r="MYO10" s="880"/>
      <c r="MYP10" s="878"/>
      <c r="MYQ10" s="878"/>
      <c r="MYR10" s="878"/>
      <c r="MYS10" s="880"/>
      <c r="MYT10" s="878"/>
      <c r="MYU10" s="878"/>
      <c r="MYV10" s="878"/>
      <c r="MYW10" s="880"/>
      <c r="MYX10" s="878"/>
      <c r="MYY10" s="878"/>
      <c r="MYZ10" s="878"/>
      <c r="MZA10" s="880"/>
      <c r="MZB10" s="878"/>
      <c r="MZC10" s="878"/>
      <c r="MZD10" s="878"/>
      <c r="MZE10" s="880"/>
      <c r="MZF10" s="878"/>
      <c r="MZG10" s="878"/>
      <c r="MZH10" s="878"/>
      <c r="MZI10" s="880"/>
      <c r="MZJ10" s="878"/>
      <c r="MZK10" s="878"/>
      <c r="MZL10" s="878"/>
      <c r="MZM10" s="880"/>
      <c r="MZN10" s="878"/>
      <c r="MZO10" s="878"/>
      <c r="MZP10" s="878"/>
      <c r="MZQ10" s="880"/>
      <c r="MZR10" s="878"/>
      <c r="MZS10" s="878"/>
      <c r="MZT10" s="878"/>
      <c r="MZU10" s="880"/>
      <c r="MZV10" s="878"/>
      <c r="MZW10" s="878"/>
      <c r="MZX10" s="878"/>
      <c r="MZY10" s="880"/>
      <c r="MZZ10" s="878"/>
      <c r="NAA10" s="878"/>
      <c r="NAB10" s="878"/>
      <c r="NAC10" s="880"/>
      <c r="NAD10" s="878"/>
      <c r="NAE10" s="878"/>
      <c r="NAF10" s="878"/>
      <c r="NAG10" s="880"/>
      <c r="NAH10" s="878"/>
      <c r="NAI10" s="878"/>
      <c r="NAJ10" s="878"/>
      <c r="NAK10" s="880"/>
      <c r="NAL10" s="878"/>
      <c r="NAM10" s="878"/>
      <c r="NAN10" s="878"/>
      <c r="NAO10" s="880"/>
      <c r="NAP10" s="878"/>
      <c r="NAQ10" s="878"/>
      <c r="NAR10" s="878"/>
      <c r="NAS10" s="880"/>
      <c r="NAT10" s="878"/>
      <c r="NAU10" s="878"/>
      <c r="NAV10" s="878"/>
      <c r="NAW10" s="880"/>
      <c r="NAX10" s="878"/>
      <c r="NAY10" s="878"/>
      <c r="NAZ10" s="878"/>
      <c r="NBA10" s="880"/>
      <c r="NBB10" s="878"/>
      <c r="NBC10" s="878"/>
      <c r="NBD10" s="878"/>
      <c r="NBE10" s="880"/>
      <c r="NBF10" s="878"/>
      <c r="NBG10" s="878"/>
      <c r="NBH10" s="878"/>
      <c r="NBI10" s="880"/>
      <c r="NBJ10" s="878"/>
      <c r="NBK10" s="878"/>
      <c r="NBL10" s="878"/>
      <c r="NBM10" s="880"/>
      <c r="NBN10" s="878"/>
      <c r="NBO10" s="878"/>
      <c r="NBP10" s="878"/>
      <c r="NBQ10" s="880"/>
      <c r="NBR10" s="878"/>
      <c r="NBS10" s="878"/>
      <c r="NBT10" s="878"/>
      <c r="NBU10" s="880"/>
      <c r="NBV10" s="878"/>
      <c r="NBW10" s="878"/>
      <c r="NBX10" s="878"/>
      <c r="NBY10" s="880"/>
      <c r="NBZ10" s="878"/>
      <c r="NCA10" s="878"/>
      <c r="NCB10" s="878"/>
      <c r="NCC10" s="880"/>
      <c r="NCD10" s="878"/>
      <c r="NCE10" s="878"/>
      <c r="NCF10" s="878"/>
      <c r="NCG10" s="880"/>
      <c r="NCH10" s="878"/>
      <c r="NCI10" s="878"/>
      <c r="NCJ10" s="878"/>
      <c r="NCK10" s="880"/>
      <c r="NCL10" s="878"/>
      <c r="NCM10" s="878"/>
      <c r="NCN10" s="878"/>
      <c r="NCO10" s="880"/>
      <c r="NCP10" s="878"/>
      <c r="NCQ10" s="878"/>
      <c r="NCR10" s="878"/>
      <c r="NCS10" s="880"/>
      <c r="NCT10" s="878"/>
      <c r="NCU10" s="878"/>
      <c r="NCV10" s="878"/>
      <c r="NCW10" s="880"/>
      <c r="NCX10" s="878"/>
      <c r="NCY10" s="878"/>
      <c r="NCZ10" s="878"/>
      <c r="NDA10" s="880"/>
      <c r="NDB10" s="878"/>
      <c r="NDC10" s="878"/>
      <c r="NDD10" s="878"/>
      <c r="NDE10" s="880"/>
      <c r="NDF10" s="878"/>
      <c r="NDG10" s="878"/>
      <c r="NDH10" s="878"/>
      <c r="NDI10" s="880"/>
      <c r="NDJ10" s="878"/>
      <c r="NDK10" s="878"/>
      <c r="NDL10" s="878"/>
      <c r="NDM10" s="880"/>
      <c r="NDN10" s="878"/>
      <c r="NDO10" s="878"/>
      <c r="NDP10" s="878"/>
      <c r="NDQ10" s="880"/>
      <c r="NDR10" s="878"/>
      <c r="NDS10" s="878"/>
      <c r="NDT10" s="878"/>
      <c r="NDU10" s="880"/>
      <c r="NDV10" s="878"/>
      <c r="NDW10" s="878"/>
      <c r="NDX10" s="878"/>
      <c r="NDY10" s="880"/>
      <c r="NDZ10" s="878"/>
      <c r="NEA10" s="878"/>
      <c r="NEB10" s="878"/>
      <c r="NEC10" s="880"/>
      <c r="NED10" s="878"/>
      <c r="NEE10" s="878"/>
      <c r="NEF10" s="878"/>
      <c r="NEG10" s="880"/>
      <c r="NEH10" s="878"/>
      <c r="NEI10" s="878"/>
      <c r="NEJ10" s="878"/>
      <c r="NEK10" s="880"/>
      <c r="NEL10" s="878"/>
      <c r="NEM10" s="878"/>
      <c r="NEN10" s="878"/>
      <c r="NEO10" s="880"/>
      <c r="NEP10" s="878"/>
      <c r="NEQ10" s="878"/>
      <c r="NER10" s="878"/>
      <c r="NES10" s="880"/>
      <c r="NET10" s="878"/>
      <c r="NEU10" s="878"/>
      <c r="NEV10" s="878"/>
      <c r="NEW10" s="880"/>
      <c r="NEX10" s="878"/>
      <c r="NEY10" s="878"/>
      <c r="NEZ10" s="878"/>
      <c r="NFA10" s="880"/>
      <c r="NFB10" s="878"/>
      <c r="NFC10" s="878"/>
      <c r="NFD10" s="878"/>
      <c r="NFE10" s="880"/>
      <c r="NFF10" s="878"/>
      <c r="NFG10" s="878"/>
      <c r="NFH10" s="878"/>
      <c r="NFI10" s="880"/>
      <c r="NFJ10" s="878"/>
      <c r="NFK10" s="878"/>
      <c r="NFL10" s="878"/>
      <c r="NFM10" s="880"/>
      <c r="NFN10" s="878"/>
      <c r="NFO10" s="878"/>
      <c r="NFP10" s="878"/>
      <c r="NFQ10" s="880"/>
      <c r="NFR10" s="878"/>
      <c r="NFS10" s="878"/>
      <c r="NFT10" s="878"/>
      <c r="NFU10" s="880"/>
      <c r="NFV10" s="878"/>
      <c r="NFW10" s="878"/>
      <c r="NFX10" s="878"/>
      <c r="NFY10" s="880"/>
      <c r="NFZ10" s="878"/>
      <c r="NGA10" s="878"/>
      <c r="NGB10" s="878"/>
      <c r="NGC10" s="880"/>
      <c r="NGD10" s="878"/>
      <c r="NGE10" s="878"/>
      <c r="NGF10" s="878"/>
      <c r="NGG10" s="880"/>
      <c r="NGH10" s="878"/>
      <c r="NGI10" s="878"/>
      <c r="NGJ10" s="878"/>
      <c r="NGK10" s="880"/>
      <c r="NGL10" s="878"/>
      <c r="NGM10" s="878"/>
      <c r="NGN10" s="878"/>
      <c r="NGO10" s="880"/>
      <c r="NGP10" s="878"/>
      <c r="NGQ10" s="878"/>
      <c r="NGR10" s="878"/>
      <c r="NGS10" s="880"/>
      <c r="NGT10" s="878"/>
      <c r="NGU10" s="878"/>
      <c r="NGV10" s="878"/>
      <c r="NGW10" s="880"/>
      <c r="NGX10" s="878"/>
      <c r="NGY10" s="878"/>
      <c r="NGZ10" s="878"/>
      <c r="NHA10" s="880"/>
      <c r="NHB10" s="878"/>
      <c r="NHC10" s="878"/>
      <c r="NHD10" s="878"/>
      <c r="NHE10" s="880"/>
      <c r="NHF10" s="878"/>
      <c r="NHG10" s="878"/>
      <c r="NHH10" s="878"/>
      <c r="NHI10" s="880"/>
      <c r="NHJ10" s="878"/>
      <c r="NHK10" s="878"/>
      <c r="NHL10" s="878"/>
      <c r="NHM10" s="880"/>
      <c r="NHN10" s="878"/>
      <c r="NHO10" s="878"/>
      <c r="NHP10" s="878"/>
      <c r="NHQ10" s="880"/>
      <c r="NHR10" s="878"/>
      <c r="NHS10" s="878"/>
      <c r="NHT10" s="878"/>
      <c r="NHU10" s="880"/>
      <c r="NHV10" s="878"/>
      <c r="NHW10" s="878"/>
      <c r="NHX10" s="878"/>
      <c r="NHY10" s="880"/>
      <c r="NHZ10" s="878"/>
      <c r="NIA10" s="878"/>
      <c r="NIB10" s="878"/>
      <c r="NIC10" s="880"/>
      <c r="NID10" s="878"/>
      <c r="NIE10" s="878"/>
      <c r="NIF10" s="878"/>
      <c r="NIG10" s="880"/>
      <c r="NIH10" s="878"/>
      <c r="NII10" s="878"/>
      <c r="NIJ10" s="878"/>
      <c r="NIK10" s="880"/>
      <c r="NIL10" s="878"/>
      <c r="NIM10" s="878"/>
      <c r="NIN10" s="878"/>
      <c r="NIO10" s="880"/>
      <c r="NIP10" s="878"/>
      <c r="NIQ10" s="878"/>
      <c r="NIR10" s="878"/>
      <c r="NIS10" s="880"/>
      <c r="NIT10" s="878"/>
      <c r="NIU10" s="878"/>
      <c r="NIV10" s="878"/>
      <c r="NIW10" s="880"/>
      <c r="NIX10" s="878"/>
      <c r="NIY10" s="878"/>
      <c r="NIZ10" s="878"/>
      <c r="NJA10" s="880"/>
      <c r="NJB10" s="878"/>
      <c r="NJC10" s="878"/>
      <c r="NJD10" s="878"/>
      <c r="NJE10" s="880"/>
      <c r="NJF10" s="878"/>
      <c r="NJG10" s="878"/>
      <c r="NJH10" s="878"/>
      <c r="NJI10" s="880"/>
      <c r="NJJ10" s="878"/>
      <c r="NJK10" s="878"/>
      <c r="NJL10" s="878"/>
      <c r="NJM10" s="880"/>
      <c r="NJN10" s="878"/>
      <c r="NJO10" s="878"/>
      <c r="NJP10" s="878"/>
      <c r="NJQ10" s="880"/>
      <c r="NJR10" s="878"/>
      <c r="NJS10" s="878"/>
      <c r="NJT10" s="878"/>
      <c r="NJU10" s="880"/>
      <c r="NJV10" s="878"/>
      <c r="NJW10" s="878"/>
      <c r="NJX10" s="878"/>
      <c r="NJY10" s="880"/>
      <c r="NJZ10" s="878"/>
      <c r="NKA10" s="878"/>
      <c r="NKB10" s="878"/>
      <c r="NKC10" s="880"/>
      <c r="NKD10" s="878"/>
      <c r="NKE10" s="878"/>
      <c r="NKF10" s="878"/>
      <c r="NKG10" s="880"/>
      <c r="NKH10" s="878"/>
      <c r="NKI10" s="878"/>
      <c r="NKJ10" s="878"/>
      <c r="NKK10" s="880"/>
      <c r="NKL10" s="878"/>
      <c r="NKM10" s="878"/>
      <c r="NKN10" s="878"/>
      <c r="NKO10" s="880"/>
      <c r="NKP10" s="878"/>
      <c r="NKQ10" s="878"/>
      <c r="NKR10" s="878"/>
      <c r="NKS10" s="880"/>
      <c r="NKT10" s="878"/>
      <c r="NKU10" s="878"/>
      <c r="NKV10" s="878"/>
      <c r="NKW10" s="880"/>
      <c r="NKX10" s="878"/>
      <c r="NKY10" s="878"/>
      <c r="NKZ10" s="878"/>
      <c r="NLA10" s="880"/>
      <c r="NLB10" s="878"/>
      <c r="NLC10" s="878"/>
      <c r="NLD10" s="878"/>
      <c r="NLE10" s="880"/>
      <c r="NLF10" s="878"/>
      <c r="NLG10" s="878"/>
      <c r="NLH10" s="878"/>
      <c r="NLI10" s="880"/>
      <c r="NLJ10" s="878"/>
      <c r="NLK10" s="878"/>
      <c r="NLL10" s="878"/>
      <c r="NLM10" s="880"/>
      <c r="NLN10" s="878"/>
      <c r="NLO10" s="878"/>
      <c r="NLP10" s="878"/>
      <c r="NLQ10" s="880"/>
      <c r="NLR10" s="878"/>
      <c r="NLS10" s="878"/>
      <c r="NLT10" s="878"/>
      <c r="NLU10" s="880"/>
      <c r="NLV10" s="878"/>
      <c r="NLW10" s="878"/>
      <c r="NLX10" s="878"/>
      <c r="NLY10" s="880"/>
      <c r="NLZ10" s="878"/>
      <c r="NMA10" s="878"/>
      <c r="NMB10" s="878"/>
      <c r="NMC10" s="880"/>
      <c r="NMD10" s="878"/>
      <c r="NME10" s="878"/>
      <c r="NMF10" s="878"/>
      <c r="NMG10" s="880"/>
      <c r="NMH10" s="878"/>
      <c r="NMI10" s="878"/>
      <c r="NMJ10" s="878"/>
      <c r="NMK10" s="880"/>
      <c r="NML10" s="878"/>
      <c r="NMM10" s="878"/>
      <c r="NMN10" s="878"/>
      <c r="NMO10" s="880"/>
      <c r="NMP10" s="878"/>
      <c r="NMQ10" s="878"/>
      <c r="NMR10" s="878"/>
      <c r="NMS10" s="880"/>
      <c r="NMT10" s="878"/>
      <c r="NMU10" s="878"/>
      <c r="NMV10" s="878"/>
      <c r="NMW10" s="880"/>
      <c r="NMX10" s="878"/>
      <c r="NMY10" s="878"/>
      <c r="NMZ10" s="878"/>
      <c r="NNA10" s="880"/>
      <c r="NNB10" s="878"/>
      <c r="NNC10" s="878"/>
      <c r="NND10" s="878"/>
      <c r="NNE10" s="880"/>
      <c r="NNF10" s="878"/>
      <c r="NNG10" s="878"/>
      <c r="NNH10" s="878"/>
      <c r="NNI10" s="880"/>
      <c r="NNJ10" s="878"/>
      <c r="NNK10" s="878"/>
      <c r="NNL10" s="878"/>
      <c r="NNM10" s="880"/>
      <c r="NNN10" s="878"/>
      <c r="NNO10" s="878"/>
      <c r="NNP10" s="878"/>
      <c r="NNQ10" s="880"/>
      <c r="NNR10" s="878"/>
      <c r="NNS10" s="878"/>
      <c r="NNT10" s="878"/>
      <c r="NNU10" s="880"/>
      <c r="NNV10" s="878"/>
      <c r="NNW10" s="878"/>
      <c r="NNX10" s="878"/>
      <c r="NNY10" s="880"/>
      <c r="NNZ10" s="878"/>
      <c r="NOA10" s="878"/>
      <c r="NOB10" s="878"/>
      <c r="NOC10" s="880"/>
      <c r="NOD10" s="878"/>
      <c r="NOE10" s="878"/>
      <c r="NOF10" s="878"/>
      <c r="NOG10" s="880"/>
      <c r="NOH10" s="878"/>
      <c r="NOI10" s="878"/>
      <c r="NOJ10" s="878"/>
      <c r="NOK10" s="880"/>
      <c r="NOL10" s="878"/>
      <c r="NOM10" s="878"/>
      <c r="NON10" s="878"/>
      <c r="NOO10" s="880"/>
      <c r="NOP10" s="878"/>
      <c r="NOQ10" s="878"/>
      <c r="NOR10" s="878"/>
      <c r="NOS10" s="880"/>
      <c r="NOT10" s="878"/>
      <c r="NOU10" s="878"/>
      <c r="NOV10" s="878"/>
      <c r="NOW10" s="880"/>
      <c r="NOX10" s="878"/>
      <c r="NOY10" s="878"/>
      <c r="NOZ10" s="878"/>
      <c r="NPA10" s="880"/>
      <c r="NPB10" s="878"/>
      <c r="NPC10" s="878"/>
      <c r="NPD10" s="878"/>
      <c r="NPE10" s="880"/>
      <c r="NPF10" s="878"/>
      <c r="NPG10" s="878"/>
      <c r="NPH10" s="878"/>
      <c r="NPI10" s="880"/>
      <c r="NPJ10" s="878"/>
      <c r="NPK10" s="878"/>
      <c r="NPL10" s="878"/>
      <c r="NPM10" s="880"/>
      <c r="NPN10" s="878"/>
      <c r="NPO10" s="878"/>
      <c r="NPP10" s="878"/>
      <c r="NPQ10" s="880"/>
      <c r="NPR10" s="878"/>
      <c r="NPS10" s="878"/>
      <c r="NPT10" s="878"/>
      <c r="NPU10" s="880"/>
      <c r="NPV10" s="878"/>
      <c r="NPW10" s="878"/>
      <c r="NPX10" s="878"/>
      <c r="NPY10" s="880"/>
      <c r="NPZ10" s="878"/>
      <c r="NQA10" s="878"/>
      <c r="NQB10" s="878"/>
      <c r="NQC10" s="880"/>
      <c r="NQD10" s="878"/>
      <c r="NQE10" s="878"/>
      <c r="NQF10" s="878"/>
      <c r="NQG10" s="880"/>
      <c r="NQH10" s="878"/>
      <c r="NQI10" s="878"/>
      <c r="NQJ10" s="878"/>
      <c r="NQK10" s="880"/>
      <c r="NQL10" s="878"/>
      <c r="NQM10" s="878"/>
      <c r="NQN10" s="878"/>
      <c r="NQO10" s="880"/>
      <c r="NQP10" s="878"/>
      <c r="NQQ10" s="878"/>
      <c r="NQR10" s="878"/>
      <c r="NQS10" s="880"/>
      <c r="NQT10" s="878"/>
      <c r="NQU10" s="878"/>
      <c r="NQV10" s="878"/>
      <c r="NQW10" s="880"/>
      <c r="NQX10" s="878"/>
      <c r="NQY10" s="878"/>
      <c r="NQZ10" s="878"/>
      <c r="NRA10" s="880"/>
      <c r="NRB10" s="878"/>
      <c r="NRC10" s="878"/>
      <c r="NRD10" s="878"/>
      <c r="NRE10" s="880"/>
      <c r="NRF10" s="878"/>
      <c r="NRG10" s="878"/>
      <c r="NRH10" s="878"/>
      <c r="NRI10" s="880"/>
      <c r="NRJ10" s="878"/>
      <c r="NRK10" s="878"/>
      <c r="NRL10" s="878"/>
      <c r="NRM10" s="880"/>
      <c r="NRN10" s="878"/>
      <c r="NRO10" s="878"/>
      <c r="NRP10" s="878"/>
      <c r="NRQ10" s="880"/>
      <c r="NRR10" s="878"/>
      <c r="NRS10" s="878"/>
      <c r="NRT10" s="878"/>
      <c r="NRU10" s="880"/>
      <c r="NRV10" s="878"/>
      <c r="NRW10" s="878"/>
      <c r="NRX10" s="878"/>
      <c r="NRY10" s="880"/>
      <c r="NRZ10" s="878"/>
      <c r="NSA10" s="878"/>
      <c r="NSB10" s="878"/>
      <c r="NSC10" s="880"/>
      <c r="NSD10" s="878"/>
      <c r="NSE10" s="878"/>
      <c r="NSF10" s="878"/>
      <c r="NSG10" s="880"/>
      <c r="NSH10" s="878"/>
      <c r="NSI10" s="878"/>
      <c r="NSJ10" s="878"/>
      <c r="NSK10" s="880"/>
      <c r="NSL10" s="878"/>
      <c r="NSM10" s="878"/>
      <c r="NSN10" s="878"/>
      <c r="NSO10" s="880"/>
      <c r="NSP10" s="878"/>
      <c r="NSQ10" s="878"/>
      <c r="NSR10" s="878"/>
      <c r="NSS10" s="880"/>
      <c r="NST10" s="878"/>
      <c r="NSU10" s="878"/>
      <c r="NSV10" s="878"/>
      <c r="NSW10" s="880"/>
      <c r="NSX10" s="878"/>
      <c r="NSY10" s="878"/>
      <c r="NSZ10" s="878"/>
      <c r="NTA10" s="880"/>
      <c r="NTB10" s="878"/>
      <c r="NTC10" s="878"/>
      <c r="NTD10" s="878"/>
      <c r="NTE10" s="880"/>
      <c r="NTF10" s="878"/>
      <c r="NTG10" s="878"/>
      <c r="NTH10" s="878"/>
      <c r="NTI10" s="880"/>
      <c r="NTJ10" s="878"/>
      <c r="NTK10" s="878"/>
      <c r="NTL10" s="878"/>
      <c r="NTM10" s="880"/>
      <c r="NTN10" s="878"/>
      <c r="NTO10" s="878"/>
      <c r="NTP10" s="878"/>
      <c r="NTQ10" s="880"/>
      <c r="NTR10" s="878"/>
      <c r="NTS10" s="878"/>
      <c r="NTT10" s="878"/>
      <c r="NTU10" s="880"/>
      <c r="NTV10" s="878"/>
      <c r="NTW10" s="878"/>
      <c r="NTX10" s="878"/>
      <c r="NTY10" s="880"/>
      <c r="NTZ10" s="878"/>
      <c r="NUA10" s="878"/>
      <c r="NUB10" s="878"/>
      <c r="NUC10" s="880"/>
      <c r="NUD10" s="878"/>
      <c r="NUE10" s="878"/>
      <c r="NUF10" s="878"/>
      <c r="NUG10" s="880"/>
      <c r="NUH10" s="878"/>
      <c r="NUI10" s="878"/>
      <c r="NUJ10" s="878"/>
      <c r="NUK10" s="880"/>
      <c r="NUL10" s="878"/>
      <c r="NUM10" s="878"/>
      <c r="NUN10" s="878"/>
      <c r="NUO10" s="880"/>
      <c r="NUP10" s="878"/>
      <c r="NUQ10" s="878"/>
      <c r="NUR10" s="878"/>
      <c r="NUS10" s="880"/>
      <c r="NUT10" s="878"/>
      <c r="NUU10" s="878"/>
      <c r="NUV10" s="878"/>
      <c r="NUW10" s="880"/>
      <c r="NUX10" s="878"/>
      <c r="NUY10" s="878"/>
      <c r="NUZ10" s="878"/>
      <c r="NVA10" s="880"/>
      <c r="NVB10" s="878"/>
      <c r="NVC10" s="878"/>
      <c r="NVD10" s="878"/>
      <c r="NVE10" s="880"/>
      <c r="NVF10" s="878"/>
      <c r="NVG10" s="878"/>
      <c r="NVH10" s="878"/>
      <c r="NVI10" s="880"/>
      <c r="NVJ10" s="878"/>
      <c r="NVK10" s="878"/>
      <c r="NVL10" s="878"/>
      <c r="NVM10" s="880"/>
      <c r="NVN10" s="878"/>
      <c r="NVO10" s="878"/>
      <c r="NVP10" s="878"/>
      <c r="NVQ10" s="880"/>
      <c r="NVR10" s="878"/>
      <c r="NVS10" s="878"/>
      <c r="NVT10" s="878"/>
      <c r="NVU10" s="880"/>
      <c r="NVV10" s="878"/>
      <c r="NVW10" s="878"/>
      <c r="NVX10" s="878"/>
      <c r="NVY10" s="880"/>
      <c r="NVZ10" s="878"/>
      <c r="NWA10" s="878"/>
      <c r="NWB10" s="878"/>
      <c r="NWC10" s="880"/>
      <c r="NWD10" s="878"/>
      <c r="NWE10" s="878"/>
      <c r="NWF10" s="878"/>
      <c r="NWG10" s="880"/>
      <c r="NWH10" s="878"/>
      <c r="NWI10" s="878"/>
      <c r="NWJ10" s="878"/>
      <c r="NWK10" s="880"/>
      <c r="NWL10" s="878"/>
      <c r="NWM10" s="878"/>
      <c r="NWN10" s="878"/>
      <c r="NWO10" s="880"/>
      <c r="NWP10" s="878"/>
      <c r="NWQ10" s="878"/>
      <c r="NWR10" s="878"/>
      <c r="NWS10" s="880"/>
      <c r="NWT10" s="878"/>
      <c r="NWU10" s="878"/>
      <c r="NWV10" s="878"/>
      <c r="NWW10" s="880"/>
      <c r="NWX10" s="878"/>
      <c r="NWY10" s="878"/>
      <c r="NWZ10" s="878"/>
      <c r="NXA10" s="880"/>
      <c r="NXB10" s="878"/>
      <c r="NXC10" s="878"/>
      <c r="NXD10" s="878"/>
      <c r="NXE10" s="880"/>
      <c r="NXF10" s="878"/>
      <c r="NXG10" s="878"/>
      <c r="NXH10" s="878"/>
      <c r="NXI10" s="880"/>
      <c r="NXJ10" s="878"/>
      <c r="NXK10" s="878"/>
      <c r="NXL10" s="878"/>
      <c r="NXM10" s="880"/>
      <c r="NXN10" s="878"/>
      <c r="NXO10" s="878"/>
      <c r="NXP10" s="878"/>
      <c r="NXQ10" s="880"/>
      <c r="NXR10" s="878"/>
      <c r="NXS10" s="878"/>
      <c r="NXT10" s="878"/>
      <c r="NXU10" s="880"/>
      <c r="NXV10" s="878"/>
      <c r="NXW10" s="878"/>
      <c r="NXX10" s="878"/>
      <c r="NXY10" s="880"/>
      <c r="NXZ10" s="878"/>
      <c r="NYA10" s="878"/>
      <c r="NYB10" s="878"/>
      <c r="NYC10" s="880"/>
      <c r="NYD10" s="878"/>
      <c r="NYE10" s="878"/>
      <c r="NYF10" s="878"/>
      <c r="NYG10" s="880"/>
      <c r="NYH10" s="878"/>
      <c r="NYI10" s="878"/>
      <c r="NYJ10" s="878"/>
      <c r="NYK10" s="880"/>
      <c r="NYL10" s="878"/>
      <c r="NYM10" s="878"/>
      <c r="NYN10" s="878"/>
      <c r="NYO10" s="880"/>
      <c r="NYP10" s="878"/>
      <c r="NYQ10" s="878"/>
      <c r="NYR10" s="878"/>
      <c r="NYS10" s="880"/>
      <c r="NYT10" s="878"/>
      <c r="NYU10" s="878"/>
      <c r="NYV10" s="878"/>
      <c r="NYW10" s="880"/>
      <c r="NYX10" s="878"/>
      <c r="NYY10" s="878"/>
      <c r="NYZ10" s="878"/>
      <c r="NZA10" s="880"/>
      <c r="NZB10" s="878"/>
      <c r="NZC10" s="878"/>
      <c r="NZD10" s="878"/>
      <c r="NZE10" s="880"/>
      <c r="NZF10" s="878"/>
      <c r="NZG10" s="878"/>
      <c r="NZH10" s="878"/>
      <c r="NZI10" s="880"/>
      <c r="NZJ10" s="878"/>
      <c r="NZK10" s="878"/>
      <c r="NZL10" s="878"/>
      <c r="NZM10" s="880"/>
      <c r="NZN10" s="878"/>
      <c r="NZO10" s="878"/>
      <c r="NZP10" s="878"/>
      <c r="NZQ10" s="880"/>
      <c r="NZR10" s="878"/>
      <c r="NZS10" s="878"/>
      <c r="NZT10" s="878"/>
      <c r="NZU10" s="880"/>
      <c r="NZV10" s="878"/>
      <c r="NZW10" s="878"/>
      <c r="NZX10" s="878"/>
      <c r="NZY10" s="880"/>
      <c r="NZZ10" s="878"/>
      <c r="OAA10" s="878"/>
      <c r="OAB10" s="878"/>
      <c r="OAC10" s="880"/>
      <c r="OAD10" s="878"/>
      <c r="OAE10" s="878"/>
      <c r="OAF10" s="878"/>
      <c r="OAG10" s="880"/>
      <c r="OAH10" s="878"/>
      <c r="OAI10" s="878"/>
      <c r="OAJ10" s="878"/>
      <c r="OAK10" s="880"/>
      <c r="OAL10" s="878"/>
      <c r="OAM10" s="878"/>
      <c r="OAN10" s="878"/>
      <c r="OAO10" s="880"/>
      <c r="OAP10" s="878"/>
      <c r="OAQ10" s="878"/>
      <c r="OAR10" s="878"/>
      <c r="OAS10" s="880"/>
      <c r="OAT10" s="878"/>
      <c r="OAU10" s="878"/>
      <c r="OAV10" s="878"/>
      <c r="OAW10" s="880"/>
      <c r="OAX10" s="878"/>
      <c r="OAY10" s="878"/>
      <c r="OAZ10" s="878"/>
      <c r="OBA10" s="880"/>
      <c r="OBB10" s="878"/>
      <c r="OBC10" s="878"/>
      <c r="OBD10" s="878"/>
      <c r="OBE10" s="880"/>
      <c r="OBF10" s="878"/>
      <c r="OBG10" s="878"/>
      <c r="OBH10" s="878"/>
      <c r="OBI10" s="880"/>
      <c r="OBJ10" s="878"/>
      <c r="OBK10" s="878"/>
      <c r="OBL10" s="878"/>
      <c r="OBM10" s="880"/>
      <c r="OBN10" s="878"/>
      <c r="OBO10" s="878"/>
      <c r="OBP10" s="878"/>
      <c r="OBQ10" s="880"/>
      <c r="OBR10" s="878"/>
      <c r="OBS10" s="878"/>
      <c r="OBT10" s="878"/>
      <c r="OBU10" s="880"/>
      <c r="OBV10" s="878"/>
      <c r="OBW10" s="878"/>
      <c r="OBX10" s="878"/>
      <c r="OBY10" s="880"/>
      <c r="OBZ10" s="878"/>
      <c r="OCA10" s="878"/>
      <c r="OCB10" s="878"/>
      <c r="OCC10" s="880"/>
      <c r="OCD10" s="878"/>
      <c r="OCE10" s="878"/>
      <c r="OCF10" s="878"/>
      <c r="OCG10" s="880"/>
      <c r="OCH10" s="878"/>
      <c r="OCI10" s="878"/>
      <c r="OCJ10" s="878"/>
      <c r="OCK10" s="880"/>
      <c r="OCL10" s="878"/>
      <c r="OCM10" s="878"/>
      <c r="OCN10" s="878"/>
      <c r="OCO10" s="880"/>
      <c r="OCP10" s="878"/>
      <c r="OCQ10" s="878"/>
      <c r="OCR10" s="878"/>
      <c r="OCS10" s="880"/>
      <c r="OCT10" s="878"/>
      <c r="OCU10" s="878"/>
      <c r="OCV10" s="878"/>
      <c r="OCW10" s="880"/>
      <c r="OCX10" s="878"/>
      <c r="OCY10" s="878"/>
      <c r="OCZ10" s="878"/>
      <c r="ODA10" s="880"/>
      <c r="ODB10" s="878"/>
      <c r="ODC10" s="878"/>
      <c r="ODD10" s="878"/>
      <c r="ODE10" s="880"/>
      <c r="ODF10" s="878"/>
      <c r="ODG10" s="878"/>
      <c r="ODH10" s="878"/>
      <c r="ODI10" s="880"/>
      <c r="ODJ10" s="878"/>
      <c r="ODK10" s="878"/>
      <c r="ODL10" s="878"/>
      <c r="ODM10" s="880"/>
      <c r="ODN10" s="878"/>
      <c r="ODO10" s="878"/>
      <c r="ODP10" s="878"/>
      <c r="ODQ10" s="880"/>
      <c r="ODR10" s="878"/>
      <c r="ODS10" s="878"/>
      <c r="ODT10" s="878"/>
      <c r="ODU10" s="880"/>
      <c r="ODV10" s="878"/>
      <c r="ODW10" s="878"/>
      <c r="ODX10" s="878"/>
      <c r="ODY10" s="880"/>
      <c r="ODZ10" s="878"/>
      <c r="OEA10" s="878"/>
      <c r="OEB10" s="878"/>
      <c r="OEC10" s="880"/>
      <c r="OED10" s="878"/>
      <c r="OEE10" s="878"/>
      <c r="OEF10" s="878"/>
      <c r="OEG10" s="880"/>
      <c r="OEH10" s="878"/>
      <c r="OEI10" s="878"/>
      <c r="OEJ10" s="878"/>
      <c r="OEK10" s="880"/>
      <c r="OEL10" s="878"/>
      <c r="OEM10" s="878"/>
      <c r="OEN10" s="878"/>
      <c r="OEO10" s="880"/>
      <c r="OEP10" s="878"/>
      <c r="OEQ10" s="878"/>
      <c r="OER10" s="878"/>
      <c r="OES10" s="880"/>
      <c r="OET10" s="878"/>
      <c r="OEU10" s="878"/>
      <c r="OEV10" s="878"/>
      <c r="OEW10" s="880"/>
      <c r="OEX10" s="878"/>
      <c r="OEY10" s="878"/>
      <c r="OEZ10" s="878"/>
      <c r="OFA10" s="880"/>
      <c r="OFB10" s="878"/>
      <c r="OFC10" s="878"/>
      <c r="OFD10" s="878"/>
      <c r="OFE10" s="880"/>
      <c r="OFF10" s="878"/>
      <c r="OFG10" s="878"/>
      <c r="OFH10" s="878"/>
      <c r="OFI10" s="880"/>
      <c r="OFJ10" s="878"/>
      <c r="OFK10" s="878"/>
      <c r="OFL10" s="878"/>
      <c r="OFM10" s="880"/>
      <c r="OFN10" s="878"/>
      <c r="OFO10" s="878"/>
      <c r="OFP10" s="878"/>
      <c r="OFQ10" s="880"/>
      <c r="OFR10" s="878"/>
      <c r="OFS10" s="878"/>
      <c r="OFT10" s="878"/>
      <c r="OFU10" s="880"/>
      <c r="OFV10" s="878"/>
      <c r="OFW10" s="878"/>
      <c r="OFX10" s="878"/>
      <c r="OFY10" s="880"/>
      <c r="OFZ10" s="878"/>
      <c r="OGA10" s="878"/>
      <c r="OGB10" s="878"/>
      <c r="OGC10" s="880"/>
      <c r="OGD10" s="878"/>
      <c r="OGE10" s="878"/>
      <c r="OGF10" s="878"/>
      <c r="OGG10" s="880"/>
      <c r="OGH10" s="878"/>
      <c r="OGI10" s="878"/>
      <c r="OGJ10" s="878"/>
      <c r="OGK10" s="880"/>
      <c r="OGL10" s="878"/>
      <c r="OGM10" s="878"/>
      <c r="OGN10" s="878"/>
      <c r="OGO10" s="880"/>
      <c r="OGP10" s="878"/>
      <c r="OGQ10" s="878"/>
      <c r="OGR10" s="878"/>
      <c r="OGS10" s="880"/>
      <c r="OGT10" s="878"/>
      <c r="OGU10" s="878"/>
      <c r="OGV10" s="878"/>
      <c r="OGW10" s="880"/>
      <c r="OGX10" s="878"/>
      <c r="OGY10" s="878"/>
      <c r="OGZ10" s="878"/>
      <c r="OHA10" s="880"/>
      <c r="OHB10" s="878"/>
      <c r="OHC10" s="878"/>
      <c r="OHD10" s="878"/>
      <c r="OHE10" s="880"/>
      <c r="OHF10" s="878"/>
      <c r="OHG10" s="878"/>
      <c r="OHH10" s="878"/>
      <c r="OHI10" s="880"/>
      <c r="OHJ10" s="878"/>
      <c r="OHK10" s="878"/>
      <c r="OHL10" s="878"/>
      <c r="OHM10" s="880"/>
      <c r="OHN10" s="878"/>
      <c r="OHO10" s="878"/>
      <c r="OHP10" s="878"/>
      <c r="OHQ10" s="880"/>
      <c r="OHR10" s="878"/>
      <c r="OHS10" s="878"/>
      <c r="OHT10" s="878"/>
      <c r="OHU10" s="880"/>
      <c r="OHV10" s="878"/>
      <c r="OHW10" s="878"/>
      <c r="OHX10" s="878"/>
      <c r="OHY10" s="880"/>
      <c r="OHZ10" s="878"/>
      <c r="OIA10" s="878"/>
      <c r="OIB10" s="878"/>
      <c r="OIC10" s="880"/>
      <c r="OID10" s="878"/>
      <c r="OIE10" s="878"/>
      <c r="OIF10" s="878"/>
      <c r="OIG10" s="880"/>
      <c r="OIH10" s="878"/>
      <c r="OII10" s="878"/>
      <c r="OIJ10" s="878"/>
      <c r="OIK10" s="880"/>
      <c r="OIL10" s="878"/>
      <c r="OIM10" s="878"/>
      <c r="OIN10" s="878"/>
      <c r="OIO10" s="880"/>
      <c r="OIP10" s="878"/>
      <c r="OIQ10" s="878"/>
      <c r="OIR10" s="878"/>
      <c r="OIS10" s="880"/>
      <c r="OIT10" s="878"/>
      <c r="OIU10" s="878"/>
      <c r="OIV10" s="878"/>
      <c r="OIW10" s="880"/>
      <c r="OIX10" s="878"/>
      <c r="OIY10" s="878"/>
      <c r="OIZ10" s="878"/>
      <c r="OJA10" s="880"/>
      <c r="OJB10" s="878"/>
      <c r="OJC10" s="878"/>
      <c r="OJD10" s="878"/>
      <c r="OJE10" s="880"/>
      <c r="OJF10" s="878"/>
      <c r="OJG10" s="878"/>
      <c r="OJH10" s="878"/>
      <c r="OJI10" s="880"/>
      <c r="OJJ10" s="878"/>
      <c r="OJK10" s="878"/>
      <c r="OJL10" s="878"/>
      <c r="OJM10" s="880"/>
      <c r="OJN10" s="878"/>
      <c r="OJO10" s="878"/>
      <c r="OJP10" s="878"/>
      <c r="OJQ10" s="880"/>
      <c r="OJR10" s="878"/>
      <c r="OJS10" s="878"/>
      <c r="OJT10" s="878"/>
      <c r="OJU10" s="880"/>
      <c r="OJV10" s="878"/>
      <c r="OJW10" s="878"/>
      <c r="OJX10" s="878"/>
      <c r="OJY10" s="880"/>
      <c r="OJZ10" s="878"/>
      <c r="OKA10" s="878"/>
      <c r="OKB10" s="878"/>
      <c r="OKC10" s="880"/>
      <c r="OKD10" s="878"/>
      <c r="OKE10" s="878"/>
      <c r="OKF10" s="878"/>
      <c r="OKG10" s="880"/>
      <c r="OKH10" s="878"/>
      <c r="OKI10" s="878"/>
      <c r="OKJ10" s="878"/>
      <c r="OKK10" s="880"/>
      <c r="OKL10" s="878"/>
      <c r="OKM10" s="878"/>
      <c r="OKN10" s="878"/>
      <c r="OKO10" s="880"/>
      <c r="OKP10" s="878"/>
      <c r="OKQ10" s="878"/>
      <c r="OKR10" s="878"/>
      <c r="OKS10" s="880"/>
      <c r="OKT10" s="878"/>
      <c r="OKU10" s="878"/>
      <c r="OKV10" s="878"/>
      <c r="OKW10" s="880"/>
      <c r="OKX10" s="878"/>
      <c r="OKY10" s="878"/>
      <c r="OKZ10" s="878"/>
      <c r="OLA10" s="880"/>
      <c r="OLB10" s="878"/>
      <c r="OLC10" s="878"/>
      <c r="OLD10" s="878"/>
      <c r="OLE10" s="880"/>
      <c r="OLF10" s="878"/>
      <c r="OLG10" s="878"/>
      <c r="OLH10" s="878"/>
      <c r="OLI10" s="880"/>
      <c r="OLJ10" s="878"/>
      <c r="OLK10" s="878"/>
      <c r="OLL10" s="878"/>
      <c r="OLM10" s="880"/>
      <c r="OLN10" s="878"/>
      <c r="OLO10" s="878"/>
      <c r="OLP10" s="878"/>
      <c r="OLQ10" s="880"/>
      <c r="OLR10" s="878"/>
      <c r="OLS10" s="878"/>
      <c r="OLT10" s="878"/>
      <c r="OLU10" s="880"/>
      <c r="OLV10" s="878"/>
      <c r="OLW10" s="878"/>
      <c r="OLX10" s="878"/>
      <c r="OLY10" s="880"/>
      <c r="OLZ10" s="878"/>
      <c r="OMA10" s="878"/>
      <c r="OMB10" s="878"/>
      <c r="OMC10" s="880"/>
      <c r="OMD10" s="878"/>
      <c r="OME10" s="878"/>
      <c r="OMF10" s="878"/>
      <c r="OMG10" s="880"/>
      <c r="OMH10" s="878"/>
      <c r="OMI10" s="878"/>
      <c r="OMJ10" s="878"/>
      <c r="OMK10" s="880"/>
      <c r="OML10" s="878"/>
      <c r="OMM10" s="878"/>
      <c r="OMN10" s="878"/>
      <c r="OMO10" s="880"/>
      <c r="OMP10" s="878"/>
      <c r="OMQ10" s="878"/>
      <c r="OMR10" s="878"/>
      <c r="OMS10" s="880"/>
      <c r="OMT10" s="878"/>
      <c r="OMU10" s="878"/>
      <c r="OMV10" s="878"/>
      <c r="OMW10" s="880"/>
      <c r="OMX10" s="878"/>
      <c r="OMY10" s="878"/>
      <c r="OMZ10" s="878"/>
      <c r="ONA10" s="880"/>
      <c r="ONB10" s="878"/>
      <c r="ONC10" s="878"/>
      <c r="OND10" s="878"/>
      <c r="ONE10" s="880"/>
      <c r="ONF10" s="878"/>
      <c r="ONG10" s="878"/>
      <c r="ONH10" s="878"/>
      <c r="ONI10" s="880"/>
      <c r="ONJ10" s="878"/>
      <c r="ONK10" s="878"/>
      <c r="ONL10" s="878"/>
      <c r="ONM10" s="880"/>
      <c r="ONN10" s="878"/>
      <c r="ONO10" s="878"/>
      <c r="ONP10" s="878"/>
      <c r="ONQ10" s="880"/>
      <c r="ONR10" s="878"/>
      <c r="ONS10" s="878"/>
      <c r="ONT10" s="878"/>
      <c r="ONU10" s="880"/>
      <c r="ONV10" s="878"/>
      <c r="ONW10" s="878"/>
      <c r="ONX10" s="878"/>
      <c r="ONY10" s="880"/>
      <c r="ONZ10" s="878"/>
      <c r="OOA10" s="878"/>
      <c r="OOB10" s="878"/>
      <c r="OOC10" s="880"/>
      <c r="OOD10" s="878"/>
      <c r="OOE10" s="878"/>
      <c r="OOF10" s="878"/>
      <c r="OOG10" s="880"/>
      <c r="OOH10" s="878"/>
      <c r="OOI10" s="878"/>
      <c r="OOJ10" s="878"/>
      <c r="OOK10" s="880"/>
      <c r="OOL10" s="878"/>
      <c r="OOM10" s="878"/>
      <c r="OON10" s="878"/>
      <c r="OOO10" s="880"/>
      <c r="OOP10" s="878"/>
      <c r="OOQ10" s="878"/>
      <c r="OOR10" s="878"/>
      <c r="OOS10" s="880"/>
      <c r="OOT10" s="878"/>
      <c r="OOU10" s="878"/>
      <c r="OOV10" s="878"/>
      <c r="OOW10" s="880"/>
      <c r="OOX10" s="878"/>
      <c r="OOY10" s="878"/>
      <c r="OOZ10" s="878"/>
      <c r="OPA10" s="880"/>
      <c r="OPB10" s="878"/>
      <c r="OPC10" s="878"/>
      <c r="OPD10" s="878"/>
      <c r="OPE10" s="880"/>
      <c r="OPF10" s="878"/>
      <c r="OPG10" s="878"/>
      <c r="OPH10" s="878"/>
      <c r="OPI10" s="880"/>
      <c r="OPJ10" s="878"/>
      <c r="OPK10" s="878"/>
      <c r="OPL10" s="878"/>
      <c r="OPM10" s="880"/>
      <c r="OPN10" s="878"/>
      <c r="OPO10" s="878"/>
      <c r="OPP10" s="878"/>
      <c r="OPQ10" s="880"/>
      <c r="OPR10" s="878"/>
      <c r="OPS10" s="878"/>
      <c r="OPT10" s="878"/>
      <c r="OPU10" s="880"/>
      <c r="OPV10" s="878"/>
      <c r="OPW10" s="878"/>
      <c r="OPX10" s="878"/>
      <c r="OPY10" s="880"/>
      <c r="OPZ10" s="878"/>
      <c r="OQA10" s="878"/>
      <c r="OQB10" s="878"/>
      <c r="OQC10" s="880"/>
      <c r="OQD10" s="878"/>
      <c r="OQE10" s="878"/>
      <c r="OQF10" s="878"/>
      <c r="OQG10" s="880"/>
      <c r="OQH10" s="878"/>
      <c r="OQI10" s="878"/>
      <c r="OQJ10" s="878"/>
      <c r="OQK10" s="880"/>
      <c r="OQL10" s="878"/>
      <c r="OQM10" s="878"/>
      <c r="OQN10" s="878"/>
      <c r="OQO10" s="880"/>
      <c r="OQP10" s="878"/>
      <c r="OQQ10" s="878"/>
      <c r="OQR10" s="878"/>
      <c r="OQS10" s="880"/>
      <c r="OQT10" s="878"/>
      <c r="OQU10" s="878"/>
      <c r="OQV10" s="878"/>
      <c r="OQW10" s="880"/>
      <c r="OQX10" s="878"/>
      <c r="OQY10" s="878"/>
      <c r="OQZ10" s="878"/>
      <c r="ORA10" s="880"/>
      <c r="ORB10" s="878"/>
      <c r="ORC10" s="878"/>
      <c r="ORD10" s="878"/>
      <c r="ORE10" s="880"/>
      <c r="ORF10" s="878"/>
      <c r="ORG10" s="878"/>
      <c r="ORH10" s="878"/>
      <c r="ORI10" s="880"/>
      <c r="ORJ10" s="878"/>
      <c r="ORK10" s="878"/>
      <c r="ORL10" s="878"/>
      <c r="ORM10" s="880"/>
      <c r="ORN10" s="878"/>
      <c r="ORO10" s="878"/>
      <c r="ORP10" s="878"/>
      <c r="ORQ10" s="880"/>
      <c r="ORR10" s="878"/>
      <c r="ORS10" s="878"/>
      <c r="ORT10" s="878"/>
      <c r="ORU10" s="880"/>
      <c r="ORV10" s="878"/>
      <c r="ORW10" s="878"/>
      <c r="ORX10" s="878"/>
      <c r="ORY10" s="880"/>
      <c r="ORZ10" s="878"/>
      <c r="OSA10" s="878"/>
      <c r="OSB10" s="878"/>
      <c r="OSC10" s="880"/>
      <c r="OSD10" s="878"/>
      <c r="OSE10" s="878"/>
      <c r="OSF10" s="878"/>
      <c r="OSG10" s="880"/>
      <c r="OSH10" s="878"/>
      <c r="OSI10" s="878"/>
      <c r="OSJ10" s="878"/>
      <c r="OSK10" s="880"/>
      <c r="OSL10" s="878"/>
      <c r="OSM10" s="878"/>
      <c r="OSN10" s="878"/>
      <c r="OSO10" s="880"/>
      <c r="OSP10" s="878"/>
      <c r="OSQ10" s="878"/>
      <c r="OSR10" s="878"/>
      <c r="OSS10" s="880"/>
      <c r="OST10" s="878"/>
      <c r="OSU10" s="878"/>
      <c r="OSV10" s="878"/>
      <c r="OSW10" s="880"/>
      <c r="OSX10" s="878"/>
      <c r="OSY10" s="878"/>
      <c r="OSZ10" s="878"/>
      <c r="OTA10" s="880"/>
      <c r="OTB10" s="878"/>
      <c r="OTC10" s="878"/>
      <c r="OTD10" s="878"/>
      <c r="OTE10" s="880"/>
      <c r="OTF10" s="878"/>
      <c r="OTG10" s="878"/>
      <c r="OTH10" s="878"/>
      <c r="OTI10" s="880"/>
      <c r="OTJ10" s="878"/>
      <c r="OTK10" s="878"/>
      <c r="OTL10" s="878"/>
      <c r="OTM10" s="880"/>
      <c r="OTN10" s="878"/>
      <c r="OTO10" s="878"/>
      <c r="OTP10" s="878"/>
      <c r="OTQ10" s="880"/>
      <c r="OTR10" s="878"/>
      <c r="OTS10" s="878"/>
      <c r="OTT10" s="878"/>
      <c r="OTU10" s="880"/>
      <c r="OTV10" s="878"/>
      <c r="OTW10" s="878"/>
      <c r="OTX10" s="878"/>
      <c r="OTY10" s="880"/>
      <c r="OTZ10" s="878"/>
      <c r="OUA10" s="878"/>
      <c r="OUB10" s="878"/>
      <c r="OUC10" s="880"/>
      <c r="OUD10" s="878"/>
      <c r="OUE10" s="878"/>
      <c r="OUF10" s="878"/>
      <c r="OUG10" s="880"/>
      <c r="OUH10" s="878"/>
      <c r="OUI10" s="878"/>
      <c r="OUJ10" s="878"/>
      <c r="OUK10" s="880"/>
      <c r="OUL10" s="878"/>
      <c r="OUM10" s="878"/>
      <c r="OUN10" s="878"/>
      <c r="OUO10" s="880"/>
      <c r="OUP10" s="878"/>
      <c r="OUQ10" s="878"/>
      <c r="OUR10" s="878"/>
      <c r="OUS10" s="880"/>
      <c r="OUT10" s="878"/>
      <c r="OUU10" s="878"/>
      <c r="OUV10" s="878"/>
      <c r="OUW10" s="880"/>
      <c r="OUX10" s="878"/>
      <c r="OUY10" s="878"/>
      <c r="OUZ10" s="878"/>
      <c r="OVA10" s="880"/>
      <c r="OVB10" s="878"/>
      <c r="OVC10" s="878"/>
      <c r="OVD10" s="878"/>
      <c r="OVE10" s="880"/>
      <c r="OVF10" s="878"/>
      <c r="OVG10" s="878"/>
      <c r="OVH10" s="878"/>
      <c r="OVI10" s="880"/>
      <c r="OVJ10" s="878"/>
      <c r="OVK10" s="878"/>
      <c r="OVL10" s="878"/>
      <c r="OVM10" s="880"/>
      <c r="OVN10" s="878"/>
      <c r="OVO10" s="878"/>
      <c r="OVP10" s="878"/>
      <c r="OVQ10" s="880"/>
      <c r="OVR10" s="878"/>
      <c r="OVS10" s="878"/>
      <c r="OVT10" s="878"/>
      <c r="OVU10" s="880"/>
      <c r="OVV10" s="878"/>
      <c r="OVW10" s="878"/>
      <c r="OVX10" s="878"/>
      <c r="OVY10" s="880"/>
      <c r="OVZ10" s="878"/>
      <c r="OWA10" s="878"/>
      <c r="OWB10" s="878"/>
      <c r="OWC10" s="880"/>
      <c r="OWD10" s="878"/>
      <c r="OWE10" s="878"/>
      <c r="OWF10" s="878"/>
      <c r="OWG10" s="880"/>
      <c r="OWH10" s="878"/>
      <c r="OWI10" s="878"/>
      <c r="OWJ10" s="878"/>
      <c r="OWK10" s="880"/>
      <c r="OWL10" s="878"/>
      <c r="OWM10" s="878"/>
      <c r="OWN10" s="878"/>
      <c r="OWO10" s="880"/>
      <c r="OWP10" s="878"/>
      <c r="OWQ10" s="878"/>
      <c r="OWR10" s="878"/>
      <c r="OWS10" s="880"/>
      <c r="OWT10" s="878"/>
      <c r="OWU10" s="878"/>
      <c r="OWV10" s="878"/>
      <c r="OWW10" s="880"/>
      <c r="OWX10" s="878"/>
      <c r="OWY10" s="878"/>
      <c r="OWZ10" s="878"/>
      <c r="OXA10" s="880"/>
      <c r="OXB10" s="878"/>
      <c r="OXC10" s="878"/>
      <c r="OXD10" s="878"/>
      <c r="OXE10" s="880"/>
      <c r="OXF10" s="878"/>
      <c r="OXG10" s="878"/>
      <c r="OXH10" s="878"/>
      <c r="OXI10" s="880"/>
      <c r="OXJ10" s="878"/>
      <c r="OXK10" s="878"/>
      <c r="OXL10" s="878"/>
      <c r="OXM10" s="880"/>
      <c r="OXN10" s="878"/>
      <c r="OXO10" s="878"/>
      <c r="OXP10" s="878"/>
      <c r="OXQ10" s="880"/>
      <c r="OXR10" s="878"/>
      <c r="OXS10" s="878"/>
      <c r="OXT10" s="878"/>
      <c r="OXU10" s="880"/>
      <c r="OXV10" s="878"/>
      <c r="OXW10" s="878"/>
      <c r="OXX10" s="878"/>
      <c r="OXY10" s="880"/>
      <c r="OXZ10" s="878"/>
      <c r="OYA10" s="878"/>
      <c r="OYB10" s="878"/>
      <c r="OYC10" s="880"/>
      <c r="OYD10" s="878"/>
      <c r="OYE10" s="878"/>
      <c r="OYF10" s="878"/>
      <c r="OYG10" s="880"/>
      <c r="OYH10" s="878"/>
      <c r="OYI10" s="878"/>
      <c r="OYJ10" s="878"/>
      <c r="OYK10" s="880"/>
      <c r="OYL10" s="878"/>
      <c r="OYM10" s="878"/>
      <c r="OYN10" s="878"/>
      <c r="OYO10" s="880"/>
      <c r="OYP10" s="878"/>
      <c r="OYQ10" s="878"/>
      <c r="OYR10" s="878"/>
      <c r="OYS10" s="880"/>
      <c r="OYT10" s="878"/>
      <c r="OYU10" s="878"/>
      <c r="OYV10" s="878"/>
      <c r="OYW10" s="880"/>
      <c r="OYX10" s="878"/>
      <c r="OYY10" s="878"/>
      <c r="OYZ10" s="878"/>
      <c r="OZA10" s="880"/>
      <c r="OZB10" s="878"/>
      <c r="OZC10" s="878"/>
      <c r="OZD10" s="878"/>
      <c r="OZE10" s="880"/>
      <c r="OZF10" s="878"/>
      <c r="OZG10" s="878"/>
      <c r="OZH10" s="878"/>
      <c r="OZI10" s="880"/>
      <c r="OZJ10" s="878"/>
      <c r="OZK10" s="878"/>
      <c r="OZL10" s="878"/>
      <c r="OZM10" s="880"/>
      <c r="OZN10" s="878"/>
      <c r="OZO10" s="878"/>
      <c r="OZP10" s="878"/>
      <c r="OZQ10" s="880"/>
      <c r="OZR10" s="878"/>
      <c r="OZS10" s="878"/>
      <c r="OZT10" s="878"/>
      <c r="OZU10" s="880"/>
      <c r="OZV10" s="878"/>
      <c r="OZW10" s="878"/>
      <c r="OZX10" s="878"/>
      <c r="OZY10" s="880"/>
      <c r="OZZ10" s="878"/>
      <c r="PAA10" s="878"/>
      <c r="PAB10" s="878"/>
      <c r="PAC10" s="880"/>
      <c r="PAD10" s="878"/>
      <c r="PAE10" s="878"/>
      <c r="PAF10" s="878"/>
      <c r="PAG10" s="880"/>
      <c r="PAH10" s="878"/>
      <c r="PAI10" s="878"/>
      <c r="PAJ10" s="878"/>
      <c r="PAK10" s="880"/>
      <c r="PAL10" s="878"/>
      <c r="PAM10" s="878"/>
      <c r="PAN10" s="878"/>
      <c r="PAO10" s="880"/>
      <c r="PAP10" s="878"/>
      <c r="PAQ10" s="878"/>
      <c r="PAR10" s="878"/>
      <c r="PAS10" s="880"/>
      <c r="PAT10" s="878"/>
      <c r="PAU10" s="878"/>
      <c r="PAV10" s="878"/>
      <c r="PAW10" s="880"/>
      <c r="PAX10" s="878"/>
      <c r="PAY10" s="878"/>
      <c r="PAZ10" s="878"/>
      <c r="PBA10" s="880"/>
      <c r="PBB10" s="878"/>
      <c r="PBC10" s="878"/>
      <c r="PBD10" s="878"/>
      <c r="PBE10" s="880"/>
      <c r="PBF10" s="878"/>
      <c r="PBG10" s="878"/>
      <c r="PBH10" s="878"/>
      <c r="PBI10" s="880"/>
      <c r="PBJ10" s="878"/>
      <c r="PBK10" s="878"/>
      <c r="PBL10" s="878"/>
      <c r="PBM10" s="880"/>
      <c r="PBN10" s="878"/>
      <c r="PBO10" s="878"/>
      <c r="PBP10" s="878"/>
      <c r="PBQ10" s="880"/>
      <c r="PBR10" s="878"/>
      <c r="PBS10" s="878"/>
      <c r="PBT10" s="878"/>
      <c r="PBU10" s="880"/>
      <c r="PBV10" s="878"/>
      <c r="PBW10" s="878"/>
      <c r="PBX10" s="878"/>
      <c r="PBY10" s="880"/>
      <c r="PBZ10" s="878"/>
      <c r="PCA10" s="878"/>
      <c r="PCB10" s="878"/>
      <c r="PCC10" s="880"/>
      <c r="PCD10" s="878"/>
      <c r="PCE10" s="878"/>
      <c r="PCF10" s="878"/>
      <c r="PCG10" s="880"/>
      <c r="PCH10" s="878"/>
      <c r="PCI10" s="878"/>
      <c r="PCJ10" s="878"/>
      <c r="PCK10" s="880"/>
      <c r="PCL10" s="878"/>
      <c r="PCM10" s="878"/>
      <c r="PCN10" s="878"/>
      <c r="PCO10" s="880"/>
      <c r="PCP10" s="878"/>
      <c r="PCQ10" s="878"/>
      <c r="PCR10" s="878"/>
      <c r="PCS10" s="880"/>
      <c r="PCT10" s="878"/>
      <c r="PCU10" s="878"/>
      <c r="PCV10" s="878"/>
      <c r="PCW10" s="880"/>
      <c r="PCX10" s="878"/>
      <c r="PCY10" s="878"/>
      <c r="PCZ10" s="878"/>
      <c r="PDA10" s="880"/>
      <c r="PDB10" s="878"/>
      <c r="PDC10" s="878"/>
      <c r="PDD10" s="878"/>
      <c r="PDE10" s="880"/>
      <c r="PDF10" s="878"/>
      <c r="PDG10" s="878"/>
      <c r="PDH10" s="878"/>
      <c r="PDI10" s="880"/>
      <c r="PDJ10" s="878"/>
      <c r="PDK10" s="878"/>
      <c r="PDL10" s="878"/>
      <c r="PDM10" s="880"/>
      <c r="PDN10" s="878"/>
      <c r="PDO10" s="878"/>
      <c r="PDP10" s="878"/>
      <c r="PDQ10" s="880"/>
      <c r="PDR10" s="878"/>
      <c r="PDS10" s="878"/>
      <c r="PDT10" s="878"/>
      <c r="PDU10" s="880"/>
      <c r="PDV10" s="878"/>
      <c r="PDW10" s="878"/>
      <c r="PDX10" s="878"/>
      <c r="PDY10" s="880"/>
      <c r="PDZ10" s="878"/>
      <c r="PEA10" s="878"/>
      <c r="PEB10" s="878"/>
      <c r="PEC10" s="880"/>
      <c r="PED10" s="878"/>
      <c r="PEE10" s="878"/>
      <c r="PEF10" s="878"/>
      <c r="PEG10" s="880"/>
      <c r="PEH10" s="878"/>
      <c r="PEI10" s="878"/>
      <c r="PEJ10" s="878"/>
      <c r="PEK10" s="880"/>
      <c r="PEL10" s="878"/>
      <c r="PEM10" s="878"/>
      <c r="PEN10" s="878"/>
      <c r="PEO10" s="880"/>
      <c r="PEP10" s="878"/>
      <c r="PEQ10" s="878"/>
      <c r="PER10" s="878"/>
      <c r="PES10" s="880"/>
      <c r="PET10" s="878"/>
      <c r="PEU10" s="878"/>
      <c r="PEV10" s="878"/>
      <c r="PEW10" s="880"/>
      <c r="PEX10" s="878"/>
      <c r="PEY10" s="878"/>
      <c r="PEZ10" s="878"/>
      <c r="PFA10" s="880"/>
      <c r="PFB10" s="878"/>
      <c r="PFC10" s="878"/>
      <c r="PFD10" s="878"/>
      <c r="PFE10" s="880"/>
      <c r="PFF10" s="878"/>
      <c r="PFG10" s="878"/>
      <c r="PFH10" s="878"/>
      <c r="PFI10" s="880"/>
      <c r="PFJ10" s="878"/>
      <c r="PFK10" s="878"/>
      <c r="PFL10" s="878"/>
      <c r="PFM10" s="880"/>
      <c r="PFN10" s="878"/>
      <c r="PFO10" s="878"/>
      <c r="PFP10" s="878"/>
      <c r="PFQ10" s="880"/>
      <c r="PFR10" s="878"/>
      <c r="PFS10" s="878"/>
      <c r="PFT10" s="878"/>
      <c r="PFU10" s="880"/>
      <c r="PFV10" s="878"/>
      <c r="PFW10" s="878"/>
      <c r="PFX10" s="878"/>
      <c r="PFY10" s="880"/>
      <c r="PFZ10" s="878"/>
      <c r="PGA10" s="878"/>
      <c r="PGB10" s="878"/>
      <c r="PGC10" s="880"/>
      <c r="PGD10" s="878"/>
      <c r="PGE10" s="878"/>
      <c r="PGF10" s="878"/>
      <c r="PGG10" s="880"/>
      <c r="PGH10" s="878"/>
      <c r="PGI10" s="878"/>
      <c r="PGJ10" s="878"/>
      <c r="PGK10" s="880"/>
      <c r="PGL10" s="878"/>
      <c r="PGM10" s="878"/>
      <c r="PGN10" s="878"/>
      <c r="PGO10" s="880"/>
      <c r="PGP10" s="878"/>
      <c r="PGQ10" s="878"/>
      <c r="PGR10" s="878"/>
      <c r="PGS10" s="880"/>
      <c r="PGT10" s="878"/>
      <c r="PGU10" s="878"/>
      <c r="PGV10" s="878"/>
      <c r="PGW10" s="880"/>
      <c r="PGX10" s="878"/>
      <c r="PGY10" s="878"/>
      <c r="PGZ10" s="878"/>
      <c r="PHA10" s="880"/>
      <c r="PHB10" s="878"/>
      <c r="PHC10" s="878"/>
      <c r="PHD10" s="878"/>
      <c r="PHE10" s="880"/>
      <c r="PHF10" s="878"/>
      <c r="PHG10" s="878"/>
      <c r="PHH10" s="878"/>
      <c r="PHI10" s="880"/>
      <c r="PHJ10" s="878"/>
      <c r="PHK10" s="878"/>
      <c r="PHL10" s="878"/>
      <c r="PHM10" s="880"/>
      <c r="PHN10" s="878"/>
      <c r="PHO10" s="878"/>
      <c r="PHP10" s="878"/>
      <c r="PHQ10" s="880"/>
      <c r="PHR10" s="878"/>
      <c r="PHS10" s="878"/>
      <c r="PHT10" s="878"/>
      <c r="PHU10" s="880"/>
      <c r="PHV10" s="878"/>
      <c r="PHW10" s="878"/>
      <c r="PHX10" s="878"/>
      <c r="PHY10" s="880"/>
      <c r="PHZ10" s="878"/>
      <c r="PIA10" s="878"/>
      <c r="PIB10" s="878"/>
      <c r="PIC10" s="880"/>
      <c r="PID10" s="878"/>
      <c r="PIE10" s="878"/>
      <c r="PIF10" s="878"/>
      <c r="PIG10" s="880"/>
      <c r="PIH10" s="878"/>
      <c r="PII10" s="878"/>
      <c r="PIJ10" s="878"/>
      <c r="PIK10" s="880"/>
      <c r="PIL10" s="878"/>
      <c r="PIM10" s="878"/>
      <c r="PIN10" s="878"/>
      <c r="PIO10" s="880"/>
      <c r="PIP10" s="878"/>
      <c r="PIQ10" s="878"/>
      <c r="PIR10" s="878"/>
      <c r="PIS10" s="880"/>
      <c r="PIT10" s="878"/>
      <c r="PIU10" s="878"/>
      <c r="PIV10" s="878"/>
      <c r="PIW10" s="880"/>
      <c r="PIX10" s="878"/>
      <c r="PIY10" s="878"/>
      <c r="PIZ10" s="878"/>
      <c r="PJA10" s="880"/>
      <c r="PJB10" s="878"/>
      <c r="PJC10" s="878"/>
      <c r="PJD10" s="878"/>
      <c r="PJE10" s="880"/>
      <c r="PJF10" s="878"/>
      <c r="PJG10" s="878"/>
      <c r="PJH10" s="878"/>
      <c r="PJI10" s="880"/>
      <c r="PJJ10" s="878"/>
      <c r="PJK10" s="878"/>
      <c r="PJL10" s="878"/>
      <c r="PJM10" s="880"/>
      <c r="PJN10" s="878"/>
      <c r="PJO10" s="878"/>
      <c r="PJP10" s="878"/>
      <c r="PJQ10" s="880"/>
      <c r="PJR10" s="878"/>
      <c r="PJS10" s="878"/>
      <c r="PJT10" s="878"/>
      <c r="PJU10" s="880"/>
      <c r="PJV10" s="878"/>
      <c r="PJW10" s="878"/>
      <c r="PJX10" s="878"/>
      <c r="PJY10" s="880"/>
      <c r="PJZ10" s="878"/>
      <c r="PKA10" s="878"/>
      <c r="PKB10" s="878"/>
      <c r="PKC10" s="880"/>
      <c r="PKD10" s="878"/>
      <c r="PKE10" s="878"/>
      <c r="PKF10" s="878"/>
      <c r="PKG10" s="880"/>
      <c r="PKH10" s="878"/>
      <c r="PKI10" s="878"/>
      <c r="PKJ10" s="878"/>
      <c r="PKK10" s="880"/>
      <c r="PKL10" s="878"/>
      <c r="PKM10" s="878"/>
      <c r="PKN10" s="878"/>
      <c r="PKO10" s="880"/>
      <c r="PKP10" s="878"/>
      <c r="PKQ10" s="878"/>
      <c r="PKR10" s="878"/>
      <c r="PKS10" s="880"/>
      <c r="PKT10" s="878"/>
      <c r="PKU10" s="878"/>
      <c r="PKV10" s="878"/>
      <c r="PKW10" s="880"/>
      <c r="PKX10" s="878"/>
      <c r="PKY10" s="878"/>
      <c r="PKZ10" s="878"/>
      <c r="PLA10" s="880"/>
      <c r="PLB10" s="878"/>
      <c r="PLC10" s="878"/>
      <c r="PLD10" s="878"/>
      <c r="PLE10" s="880"/>
      <c r="PLF10" s="878"/>
      <c r="PLG10" s="878"/>
      <c r="PLH10" s="878"/>
      <c r="PLI10" s="880"/>
      <c r="PLJ10" s="878"/>
      <c r="PLK10" s="878"/>
      <c r="PLL10" s="878"/>
      <c r="PLM10" s="880"/>
      <c r="PLN10" s="878"/>
      <c r="PLO10" s="878"/>
      <c r="PLP10" s="878"/>
      <c r="PLQ10" s="880"/>
      <c r="PLR10" s="878"/>
      <c r="PLS10" s="878"/>
      <c r="PLT10" s="878"/>
      <c r="PLU10" s="880"/>
      <c r="PLV10" s="878"/>
      <c r="PLW10" s="878"/>
      <c r="PLX10" s="878"/>
      <c r="PLY10" s="880"/>
      <c r="PLZ10" s="878"/>
      <c r="PMA10" s="878"/>
      <c r="PMB10" s="878"/>
      <c r="PMC10" s="880"/>
      <c r="PMD10" s="878"/>
      <c r="PME10" s="878"/>
      <c r="PMF10" s="878"/>
      <c r="PMG10" s="880"/>
      <c r="PMH10" s="878"/>
      <c r="PMI10" s="878"/>
      <c r="PMJ10" s="878"/>
      <c r="PMK10" s="880"/>
      <c r="PML10" s="878"/>
      <c r="PMM10" s="878"/>
      <c r="PMN10" s="878"/>
      <c r="PMO10" s="880"/>
      <c r="PMP10" s="878"/>
      <c r="PMQ10" s="878"/>
      <c r="PMR10" s="878"/>
      <c r="PMS10" s="880"/>
      <c r="PMT10" s="878"/>
      <c r="PMU10" s="878"/>
      <c r="PMV10" s="878"/>
      <c r="PMW10" s="880"/>
      <c r="PMX10" s="878"/>
      <c r="PMY10" s="878"/>
      <c r="PMZ10" s="878"/>
      <c r="PNA10" s="880"/>
      <c r="PNB10" s="878"/>
      <c r="PNC10" s="878"/>
      <c r="PND10" s="878"/>
      <c r="PNE10" s="880"/>
      <c r="PNF10" s="878"/>
      <c r="PNG10" s="878"/>
      <c r="PNH10" s="878"/>
      <c r="PNI10" s="880"/>
      <c r="PNJ10" s="878"/>
      <c r="PNK10" s="878"/>
      <c r="PNL10" s="878"/>
      <c r="PNM10" s="880"/>
      <c r="PNN10" s="878"/>
      <c r="PNO10" s="878"/>
      <c r="PNP10" s="878"/>
      <c r="PNQ10" s="880"/>
      <c r="PNR10" s="878"/>
      <c r="PNS10" s="878"/>
      <c r="PNT10" s="878"/>
      <c r="PNU10" s="880"/>
      <c r="PNV10" s="878"/>
      <c r="PNW10" s="878"/>
      <c r="PNX10" s="878"/>
      <c r="PNY10" s="880"/>
      <c r="PNZ10" s="878"/>
      <c r="POA10" s="878"/>
      <c r="POB10" s="878"/>
      <c r="POC10" s="880"/>
      <c r="POD10" s="878"/>
      <c r="POE10" s="878"/>
      <c r="POF10" s="878"/>
      <c r="POG10" s="880"/>
      <c r="POH10" s="878"/>
      <c r="POI10" s="878"/>
      <c r="POJ10" s="878"/>
      <c r="POK10" s="880"/>
      <c r="POL10" s="878"/>
      <c r="POM10" s="878"/>
      <c r="PON10" s="878"/>
      <c r="POO10" s="880"/>
      <c r="POP10" s="878"/>
      <c r="POQ10" s="878"/>
      <c r="POR10" s="878"/>
      <c r="POS10" s="880"/>
      <c r="POT10" s="878"/>
      <c r="POU10" s="878"/>
      <c r="POV10" s="878"/>
      <c r="POW10" s="880"/>
      <c r="POX10" s="878"/>
      <c r="POY10" s="878"/>
      <c r="POZ10" s="878"/>
      <c r="PPA10" s="880"/>
      <c r="PPB10" s="878"/>
      <c r="PPC10" s="878"/>
      <c r="PPD10" s="878"/>
      <c r="PPE10" s="880"/>
      <c r="PPF10" s="878"/>
      <c r="PPG10" s="878"/>
      <c r="PPH10" s="878"/>
      <c r="PPI10" s="880"/>
      <c r="PPJ10" s="878"/>
      <c r="PPK10" s="878"/>
      <c r="PPL10" s="878"/>
      <c r="PPM10" s="880"/>
      <c r="PPN10" s="878"/>
      <c r="PPO10" s="878"/>
      <c r="PPP10" s="878"/>
      <c r="PPQ10" s="880"/>
      <c r="PPR10" s="878"/>
      <c r="PPS10" s="878"/>
      <c r="PPT10" s="878"/>
      <c r="PPU10" s="880"/>
      <c r="PPV10" s="878"/>
      <c r="PPW10" s="878"/>
      <c r="PPX10" s="878"/>
      <c r="PPY10" s="880"/>
      <c r="PPZ10" s="878"/>
      <c r="PQA10" s="878"/>
      <c r="PQB10" s="878"/>
      <c r="PQC10" s="880"/>
      <c r="PQD10" s="878"/>
      <c r="PQE10" s="878"/>
      <c r="PQF10" s="878"/>
      <c r="PQG10" s="880"/>
      <c r="PQH10" s="878"/>
      <c r="PQI10" s="878"/>
      <c r="PQJ10" s="878"/>
      <c r="PQK10" s="880"/>
      <c r="PQL10" s="878"/>
      <c r="PQM10" s="878"/>
      <c r="PQN10" s="878"/>
      <c r="PQO10" s="880"/>
      <c r="PQP10" s="878"/>
      <c r="PQQ10" s="878"/>
      <c r="PQR10" s="878"/>
      <c r="PQS10" s="880"/>
      <c r="PQT10" s="878"/>
      <c r="PQU10" s="878"/>
      <c r="PQV10" s="878"/>
      <c r="PQW10" s="880"/>
      <c r="PQX10" s="878"/>
      <c r="PQY10" s="878"/>
      <c r="PQZ10" s="878"/>
      <c r="PRA10" s="880"/>
      <c r="PRB10" s="878"/>
      <c r="PRC10" s="878"/>
      <c r="PRD10" s="878"/>
      <c r="PRE10" s="880"/>
      <c r="PRF10" s="878"/>
      <c r="PRG10" s="878"/>
      <c r="PRH10" s="878"/>
      <c r="PRI10" s="880"/>
      <c r="PRJ10" s="878"/>
      <c r="PRK10" s="878"/>
      <c r="PRL10" s="878"/>
      <c r="PRM10" s="880"/>
      <c r="PRN10" s="878"/>
      <c r="PRO10" s="878"/>
      <c r="PRP10" s="878"/>
      <c r="PRQ10" s="880"/>
      <c r="PRR10" s="878"/>
      <c r="PRS10" s="878"/>
      <c r="PRT10" s="878"/>
      <c r="PRU10" s="880"/>
      <c r="PRV10" s="878"/>
      <c r="PRW10" s="878"/>
      <c r="PRX10" s="878"/>
      <c r="PRY10" s="880"/>
      <c r="PRZ10" s="878"/>
      <c r="PSA10" s="878"/>
      <c r="PSB10" s="878"/>
      <c r="PSC10" s="880"/>
      <c r="PSD10" s="878"/>
      <c r="PSE10" s="878"/>
      <c r="PSF10" s="878"/>
      <c r="PSG10" s="880"/>
      <c r="PSH10" s="878"/>
      <c r="PSI10" s="878"/>
      <c r="PSJ10" s="878"/>
      <c r="PSK10" s="880"/>
      <c r="PSL10" s="878"/>
      <c r="PSM10" s="878"/>
      <c r="PSN10" s="878"/>
      <c r="PSO10" s="880"/>
      <c r="PSP10" s="878"/>
      <c r="PSQ10" s="878"/>
      <c r="PSR10" s="878"/>
      <c r="PSS10" s="880"/>
      <c r="PST10" s="878"/>
      <c r="PSU10" s="878"/>
      <c r="PSV10" s="878"/>
      <c r="PSW10" s="880"/>
      <c r="PSX10" s="878"/>
      <c r="PSY10" s="878"/>
      <c r="PSZ10" s="878"/>
      <c r="PTA10" s="880"/>
      <c r="PTB10" s="878"/>
      <c r="PTC10" s="878"/>
      <c r="PTD10" s="878"/>
      <c r="PTE10" s="880"/>
      <c r="PTF10" s="878"/>
      <c r="PTG10" s="878"/>
      <c r="PTH10" s="878"/>
      <c r="PTI10" s="880"/>
      <c r="PTJ10" s="878"/>
      <c r="PTK10" s="878"/>
      <c r="PTL10" s="878"/>
      <c r="PTM10" s="880"/>
      <c r="PTN10" s="878"/>
      <c r="PTO10" s="878"/>
      <c r="PTP10" s="878"/>
      <c r="PTQ10" s="880"/>
      <c r="PTR10" s="878"/>
      <c r="PTS10" s="878"/>
      <c r="PTT10" s="878"/>
      <c r="PTU10" s="880"/>
      <c r="PTV10" s="878"/>
      <c r="PTW10" s="878"/>
      <c r="PTX10" s="878"/>
      <c r="PTY10" s="880"/>
      <c r="PTZ10" s="878"/>
      <c r="PUA10" s="878"/>
      <c r="PUB10" s="878"/>
      <c r="PUC10" s="880"/>
      <c r="PUD10" s="878"/>
      <c r="PUE10" s="878"/>
      <c r="PUF10" s="878"/>
      <c r="PUG10" s="880"/>
      <c r="PUH10" s="878"/>
      <c r="PUI10" s="878"/>
      <c r="PUJ10" s="878"/>
      <c r="PUK10" s="880"/>
      <c r="PUL10" s="878"/>
      <c r="PUM10" s="878"/>
      <c r="PUN10" s="878"/>
      <c r="PUO10" s="880"/>
      <c r="PUP10" s="878"/>
      <c r="PUQ10" s="878"/>
      <c r="PUR10" s="878"/>
      <c r="PUS10" s="880"/>
      <c r="PUT10" s="878"/>
      <c r="PUU10" s="878"/>
      <c r="PUV10" s="878"/>
      <c r="PUW10" s="880"/>
      <c r="PUX10" s="878"/>
      <c r="PUY10" s="878"/>
      <c r="PUZ10" s="878"/>
      <c r="PVA10" s="880"/>
      <c r="PVB10" s="878"/>
      <c r="PVC10" s="878"/>
      <c r="PVD10" s="878"/>
      <c r="PVE10" s="880"/>
      <c r="PVF10" s="878"/>
      <c r="PVG10" s="878"/>
      <c r="PVH10" s="878"/>
      <c r="PVI10" s="880"/>
      <c r="PVJ10" s="878"/>
      <c r="PVK10" s="878"/>
      <c r="PVL10" s="878"/>
      <c r="PVM10" s="880"/>
      <c r="PVN10" s="878"/>
      <c r="PVO10" s="878"/>
      <c r="PVP10" s="878"/>
      <c r="PVQ10" s="880"/>
      <c r="PVR10" s="878"/>
      <c r="PVS10" s="878"/>
      <c r="PVT10" s="878"/>
      <c r="PVU10" s="880"/>
      <c r="PVV10" s="878"/>
      <c r="PVW10" s="878"/>
      <c r="PVX10" s="878"/>
      <c r="PVY10" s="880"/>
      <c r="PVZ10" s="878"/>
      <c r="PWA10" s="878"/>
      <c r="PWB10" s="878"/>
      <c r="PWC10" s="880"/>
      <c r="PWD10" s="878"/>
      <c r="PWE10" s="878"/>
      <c r="PWF10" s="878"/>
      <c r="PWG10" s="880"/>
      <c r="PWH10" s="878"/>
      <c r="PWI10" s="878"/>
      <c r="PWJ10" s="878"/>
      <c r="PWK10" s="880"/>
      <c r="PWL10" s="878"/>
      <c r="PWM10" s="878"/>
      <c r="PWN10" s="878"/>
      <c r="PWO10" s="880"/>
      <c r="PWP10" s="878"/>
      <c r="PWQ10" s="878"/>
      <c r="PWR10" s="878"/>
      <c r="PWS10" s="880"/>
      <c r="PWT10" s="878"/>
      <c r="PWU10" s="878"/>
      <c r="PWV10" s="878"/>
      <c r="PWW10" s="880"/>
      <c r="PWX10" s="878"/>
      <c r="PWY10" s="878"/>
      <c r="PWZ10" s="878"/>
      <c r="PXA10" s="880"/>
      <c r="PXB10" s="878"/>
      <c r="PXC10" s="878"/>
      <c r="PXD10" s="878"/>
      <c r="PXE10" s="880"/>
      <c r="PXF10" s="878"/>
      <c r="PXG10" s="878"/>
      <c r="PXH10" s="878"/>
      <c r="PXI10" s="880"/>
      <c r="PXJ10" s="878"/>
      <c r="PXK10" s="878"/>
      <c r="PXL10" s="878"/>
      <c r="PXM10" s="880"/>
      <c r="PXN10" s="878"/>
      <c r="PXO10" s="878"/>
      <c r="PXP10" s="878"/>
      <c r="PXQ10" s="880"/>
      <c r="PXR10" s="878"/>
      <c r="PXS10" s="878"/>
      <c r="PXT10" s="878"/>
      <c r="PXU10" s="880"/>
      <c r="PXV10" s="878"/>
      <c r="PXW10" s="878"/>
      <c r="PXX10" s="878"/>
      <c r="PXY10" s="880"/>
      <c r="PXZ10" s="878"/>
      <c r="PYA10" s="878"/>
      <c r="PYB10" s="878"/>
      <c r="PYC10" s="880"/>
      <c r="PYD10" s="878"/>
      <c r="PYE10" s="878"/>
      <c r="PYF10" s="878"/>
      <c r="PYG10" s="880"/>
      <c r="PYH10" s="878"/>
      <c r="PYI10" s="878"/>
      <c r="PYJ10" s="878"/>
      <c r="PYK10" s="880"/>
      <c r="PYL10" s="878"/>
      <c r="PYM10" s="878"/>
      <c r="PYN10" s="878"/>
      <c r="PYO10" s="880"/>
      <c r="PYP10" s="878"/>
      <c r="PYQ10" s="878"/>
      <c r="PYR10" s="878"/>
      <c r="PYS10" s="880"/>
      <c r="PYT10" s="878"/>
      <c r="PYU10" s="878"/>
      <c r="PYV10" s="878"/>
      <c r="PYW10" s="880"/>
      <c r="PYX10" s="878"/>
      <c r="PYY10" s="878"/>
      <c r="PYZ10" s="878"/>
      <c r="PZA10" s="880"/>
      <c r="PZB10" s="878"/>
      <c r="PZC10" s="878"/>
      <c r="PZD10" s="878"/>
      <c r="PZE10" s="880"/>
      <c r="PZF10" s="878"/>
      <c r="PZG10" s="878"/>
      <c r="PZH10" s="878"/>
      <c r="PZI10" s="880"/>
      <c r="PZJ10" s="878"/>
      <c r="PZK10" s="878"/>
      <c r="PZL10" s="878"/>
      <c r="PZM10" s="880"/>
      <c r="PZN10" s="878"/>
      <c r="PZO10" s="878"/>
      <c r="PZP10" s="878"/>
      <c r="PZQ10" s="880"/>
      <c r="PZR10" s="878"/>
      <c r="PZS10" s="878"/>
      <c r="PZT10" s="878"/>
      <c r="PZU10" s="880"/>
      <c r="PZV10" s="878"/>
      <c r="PZW10" s="878"/>
      <c r="PZX10" s="878"/>
      <c r="PZY10" s="880"/>
      <c r="PZZ10" s="878"/>
      <c r="QAA10" s="878"/>
      <c r="QAB10" s="878"/>
      <c r="QAC10" s="880"/>
      <c r="QAD10" s="878"/>
      <c r="QAE10" s="878"/>
      <c r="QAF10" s="878"/>
      <c r="QAG10" s="880"/>
      <c r="QAH10" s="878"/>
      <c r="QAI10" s="878"/>
      <c r="QAJ10" s="878"/>
      <c r="QAK10" s="880"/>
      <c r="QAL10" s="878"/>
      <c r="QAM10" s="878"/>
      <c r="QAN10" s="878"/>
      <c r="QAO10" s="880"/>
      <c r="QAP10" s="878"/>
      <c r="QAQ10" s="878"/>
      <c r="QAR10" s="878"/>
      <c r="QAS10" s="880"/>
      <c r="QAT10" s="878"/>
      <c r="QAU10" s="878"/>
      <c r="QAV10" s="878"/>
      <c r="QAW10" s="880"/>
      <c r="QAX10" s="878"/>
      <c r="QAY10" s="878"/>
      <c r="QAZ10" s="878"/>
      <c r="QBA10" s="880"/>
      <c r="QBB10" s="878"/>
      <c r="QBC10" s="878"/>
      <c r="QBD10" s="878"/>
      <c r="QBE10" s="880"/>
      <c r="QBF10" s="878"/>
      <c r="QBG10" s="878"/>
      <c r="QBH10" s="878"/>
      <c r="QBI10" s="880"/>
      <c r="QBJ10" s="878"/>
      <c r="QBK10" s="878"/>
      <c r="QBL10" s="878"/>
      <c r="QBM10" s="880"/>
      <c r="QBN10" s="878"/>
      <c r="QBO10" s="878"/>
      <c r="QBP10" s="878"/>
      <c r="QBQ10" s="880"/>
      <c r="QBR10" s="878"/>
      <c r="QBS10" s="878"/>
      <c r="QBT10" s="878"/>
      <c r="QBU10" s="880"/>
      <c r="QBV10" s="878"/>
      <c r="QBW10" s="878"/>
      <c r="QBX10" s="878"/>
      <c r="QBY10" s="880"/>
      <c r="QBZ10" s="878"/>
      <c r="QCA10" s="878"/>
      <c r="QCB10" s="878"/>
      <c r="QCC10" s="880"/>
      <c r="QCD10" s="878"/>
      <c r="QCE10" s="878"/>
      <c r="QCF10" s="878"/>
      <c r="QCG10" s="880"/>
      <c r="QCH10" s="878"/>
      <c r="QCI10" s="878"/>
      <c r="QCJ10" s="878"/>
      <c r="QCK10" s="880"/>
      <c r="QCL10" s="878"/>
      <c r="QCM10" s="878"/>
      <c r="QCN10" s="878"/>
      <c r="QCO10" s="880"/>
      <c r="QCP10" s="878"/>
      <c r="QCQ10" s="878"/>
      <c r="QCR10" s="878"/>
      <c r="QCS10" s="880"/>
      <c r="QCT10" s="878"/>
      <c r="QCU10" s="878"/>
      <c r="QCV10" s="878"/>
      <c r="QCW10" s="880"/>
      <c r="QCX10" s="878"/>
      <c r="QCY10" s="878"/>
      <c r="QCZ10" s="878"/>
      <c r="QDA10" s="880"/>
      <c r="QDB10" s="878"/>
      <c r="QDC10" s="878"/>
      <c r="QDD10" s="878"/>
      <c r="QDE10" s="880"/>
      <c r="QDF10" s="878"/>
      <c r="QDG10" s="878"/>
      <c r="QDH10" s="878"/>
      <c r="QDI10" s="880"/>
      <c r="QDJ10" s="878"/>
      <c r="QDK10" s="878"/>
      <c r="QDL10" s="878"/>
      <c r="QDM10" s="880"/>
      <c r="QDN10" s="878"/>
      <c r="QDO10" s="878"/>
      <c r="QDP10" s="878"/>
      <c r="QDQ10" s="880"/>
      <c r="QDR10" s="878"/>
      <c r="QDS10" s="878"/>
      <c r="QDT10" s="878"/>
      <c r="QDU10" s="880"/>
      <c r="QDV10" s="878"/>
      <c r="QDW10" s="878"/>
      <c r="QDX10" s="878"/>
      <c r="QDY10" s="880"/>
      <c r="QDZ10" s="878"/>
      <c r="QEA10" s="878"/>
      <c r="QEB10" s="878"/>
      <c r="QEC10" s="880"/>
      <c r="QED10" s="878"/>
      <c r="QEE10" s="878"/>
      <c r="QEF10" s="878"/>
      <c r="QEG10" s="880"/>
      <c r="QEH10" s="878"/>
      <c r="QEI10" s="878"/>
      <c r="QEJ10" s="878"/>
      <c r="QEK10" s="880"/>
      <c r="QEL10" s="878"/>
      <c r="QEM10" s="878"/>
      <c r="QEN10" s="878"/>
      <c r="QEO10" s="880"/>
      <c r="QEP10" s="878"/>
      <c r="QEQ10" s="878"/>
      <c r="QER10" s="878"/>
      <c r="QES10" s="880"/>
      <c r="QET10" s="878"/>
      <c r="QEU10" s="878"/>
      <c r="QEV10" s="878"/>
      <c r="QEW10" s="880"/>
      <c r="QEX10" s="878"/>
      <c r="QEY10" s="878"/>
      <c r="QEZ10" s="878"/>
      <c r="QFA10" s="880"/>
      <c r="QFB10" s="878"/>
      <c r="QFC10" s="878"/>
      <c r="QFD10" s="878"/>
      <c r="QFE10" s="880"/>
      <c r="QFF10" s="878"/>
      <c r="QFG10" s="878"/>
      <c r="QFH10" s="878"/>
      <c r="QFI10" s="880"/>
      <c r="QFJ10" s="878"/>
      <c r="QFK10" s="878"/>
      <c r="QFL10" s="878"/>
      <c r="QFM10" s="880"/>
      <c r="QFN10" s="878"/>
      <c r="QFO10" s="878"/>
      <c r="QFP10" s="878"/>
      <c r="QFQ10" s="880"/>
      <c r="QFR10" s="878"/>
      <c r="QFS10" s="878"/>
      <c r="QFT10" s="878"/>
      <c r="QFU10" s="880"/>
      <c r="QFV10" s="878"/>
      <c r="QFW10" s="878"/>
      <c r="QFX10" s="878"/>
      <c r="QFY10" s="880"/>
      <c r="QFZ10" s="878"/>
      <c r="QGA10" s="878"/>
      <c r="QGB10" s="878"/>
      <c r="QGC10" s="880"/>
      <c r="QGD10" s="878"/>
      <c r="QGE10" s="878"/>
      <c r="QGF10" s="878"/>
      <c r="QGG10" s="880"/>
      <c r="QGH10" s="878"/>
      <c r="QGI10" s="878"/>
      <c r="QGJ10" s="878"/>
      <c r="QGK10" s="880"/>
      <c r="QGL10" s="878"/>
      <c r="QGM10" s="878"/>
      <c r="QGN10" s="878"/>
      <c r="QGO10" s="880"/>
      <c r="QGP10" s="878"/>
      <c r="QGQ10" s="878"/>
      <c r="QGR10" s="878"/>
      <c r="QGS10" s="880"/>
      <c r="QGT10" s="878"/>
      <c r="QGU10" s="878"/>
      <c r="QGV10" s="878"/>
      <c r="QGW10" s="880"/>
      <c r="QGX10" s="878"/>
      <c r="QGY10" s="878"/>
      <c r="QGZ10" s="878"/>
      <c r="QHA10" s="880"/>
      <c r="QHB10" s="878"/>
      <c r="QHC10" s="878"/>
      <c r="QHD10" s="878"/>
      <c r="QHE10" s="880"/>
      <c r="QHF10" s="878"/>
      <c r="QHG10" s="878"/>
      <c r="QHH10" s="878"/>
      <c r="QHI10" s="880"/>
      <c r="QHJ10" s="878"/>
      <c r="QHK10" s="878"/>
      <c r="QHL10" s="878"/>
      <c r="QHM10" s="880"/>
      <c r="QHN10" s="878"/>
      <c r="QHO10" s="878"/>
      <c r="QHP10" s="878"/>
      <c r="QHQ10" s="880"/>
      <c r="QHR10" s="878"/>
      <c r="QHS10" s="878"/>
      <c r="QHT10" s="878"/>
      <c r="QHU10" s="880"/>
      <c r="QHV10" s="878"/>
      <c r="QHW10" s="878"/>
      <c r="QHX10" s="878"/>
      <c r="QHY10" s="880"/>
      <c r="QHZ10" s="878"/>
      <c r="QIA10" s="878"/>
      <c r="QIB10" s="878"/>
      <c r="QIC10" s="880"/>
      <c r="QID10" s="878"/>
      <c r="QIE10" s="878"/>
      <c r="QIF10" s="878"/>
      <c r="QIG10" s="880"/>
      <c r="QIH10" s="878"/>
      <c r="QII10" s="878"/>
      <c r="QIJ10" s="878"/>
      <c r="QIK10" s="880"/>
      <c r="QIL10" s="878"/>
      <c r="QIM10" s="878"/>
      <c r="QIN10" s="878"/>
      <c r="QIO10" s="880"/>
      <c r="QIP10" s="878"/>
      <c r="QIQ10" s="878"/>
      <c r="QIR10" s="878"/>
      <c r="QIS10" s="880"/>
      <c r="QIT10" s="878"/>
      <c r="QIU10" s="878"/>
      <c r="QIV10" s="878"/>
      <c r="QIW10" s="880"/>
      <c r="QIX10" s="878"/>
      <c r="QIY10" s="878"/>
      <c r="QIZ10" s="878"/>
      <c r="QJA10" s="880"/>
      <c r="QJB10" s="878"/>
      <c r="QJC10" s="878"/>
      <c r="QJD10" s="878"/>
      <c r="QJE10" s="880"/>
      <c r="QJF10" s="878"/>
      <c r="QJG10" s="878"/>
      <c r="QJH10" s="878"/>
      <c r="QJI10" s="880"/>
      <c r="QJJ10" s="878"/>
      <c r="QJK10" s="878"/>
      <c r="QJL10" s="878"/>
      <c r="QJM10" s="880"/>
      <c r="QJN10" s="878"/>
      <c r="QJO10" s="878"/>
      <c r="QJP10" s="878"/>
      <c r="QJQ10" s="880"/>
      <c r="QJR10" s="878"/>
      <c r="QJS10" s="878"/>
      <c r="QJT10" s="878"/>
      <c r="QJU10" s="880"/>
      <c r="QJV10" s="878"/>
      <c r="QJW10" s="878"/>
      <c r="QJX10" s="878"/>
      <c r="QJY10" s="880"/>
      <c r="QJZ10" s="878"/>
      <c r="QKA10" s="878"/>
      <c r="QKB10" s="878"/>
      <c r="QKC10" s="880"/>
      <c r="QKD10" s="878"/>
      <c r="QKE10" s="878"/>
      <c r="QKF10" s="878"/>
      <c r="QKG10" s="880"/>
      <c r="QKH10" s="878"/>
      <c r="QKI10" s="878"/>
      <c r="QKJ10" s="878"/>
      <c r="QKK10" s="880"/>
      <c r="QKL10" s="878"/>
      <c r="QKM10" s="878"/>
      <c r="QKN10" s="878"/>
      <c r="QKO10" s="880"/>
      <c r="QKP10" s="878"/>
      <c r="QKQ10" s="878"/>
      <c r="QKR10" s="878"/>
      <c r="QKS10" s="880"/>
      <c r="QKT10" s="878"/>
      <c r="QKU10" s="878"/>
      <c r="QKV10" s="878"/>
      <c r="QKW10" s="880"/>
      <c r="QKX10" s="878"/>
      <c r="QKY10" s="878"/>
      <c r="QKZ10" s="878"/>
      <c r="QLA10" s="880"/>
      <c r="QLB10" s="878"/>
      <c r="QLC10" s="878"/>
      <c r="QLD10" s="878"/>
      <c r="QLE10" s="880"/>
      <c r="QLF10" s="878"/>
      <c r="QLG10" s="878"/>
      <c r="QLH10" s="878"/>
      <c r="QLI10" s="880"/>
      <c r="QLJ10" s="878"/>
      <c r="QLK10" s="878"/>
      <c r="QLL10" s="878"/>
      <c r="QLM10" s="880"/>
      <c r="QLN10" s="878"/>
      <c r="QLO10" s="878"/>
      <c r="QLP10" s="878"/>
      <c r="QLQ10" s="880"/>
      <c r="QLR10" s="878"/>
      <c r="QLS10" s="878"/>
      <c r="QLT10" s="878"/>
      <c r="QLU10" s="880"/>
      <c r="QLV10" s="878"/>
      <c r="QLW10" s="878"/>
      <c r="QLX10" s="878"/>
      <c r="QLY10" s="880"/>
      <c r="QLZ10" s="878"/>
      <c r="QMA10" s="878"/>
      <c r="QMB10" s="878"/>
      <c r="QMC10" s="880"/>
      <c r="QMD10" s="878"/>
      <c r="QME10" s="878"/>
      <c r="QMF10" s="878"/>
      <c r="QMG10" s="880"/>
      <c r="QMH10" s="878"/>
      <c r="QMI10" s="878"/>
      <c r="QMJ10" s="878"/>
      <c r="QMK10" s="880"/>
      <c r="QML10" s="878"/>
      <c r="QMM10" s="878"/>
      <c r="QMN10" s="878"/>
      <c r="QMO10" s="880"/>
      <c r="QMP10" s="878"/>
      <c r="QMQ10" s="878"/>
      <c r="QMR10" s="878"/>
      <c r="QMS10" s="880"/>
      <c r="QMT10" s="878"/>
      <c r="QMU10" s="878"/>
      <c r="QMV10" s="878"/>
      <c r="QMW10" s="880"/>
      <c r="QMX10" s="878"/>
      <c r="QMY10" s="878"/>
      <c r="QMZ10" s="878"/>
      <c r="QNA10" s="880"/>
      <c r="QNB10" s="878"/>
      <c r="QNC10" s="878"/>
      <c r="QND10" s="878"/>
      <c r="QNE10" s="880"/>
      <c r="QNF10" s="878"/>
      <c r="QNG10" s="878"/>
      <c r="QNH10" s="878"/>
      <c r="QNI10" s="880"/>
      <c r="QNJ10" s="878"/>
      <c r="QNK10" s="878"/>
      <c r="QNL10" s="878"/>
      <c r="QNM10" s="880"/>
      <c r="QNN10" s="878"/>
      <c r="QNO10" s="878"/>
      <c r="QNP10" s="878"/>
      <c r="QNQ10" s="880"/>
      <c r="QNR10" s="878"/>
      <c r="QNS10" s="878"/>
      <c r="QNT10" s="878"/>
      <c r="QNU10" s="880"/>
      <c r="QNV10" s="878"/>
      <c r="QNW10" s="878"/>
      <c r="QNX10" s="878"/>
      <c r="QNY10" s="880"/>
      <c r="QNZ10" s="878"/>
      <c r="QOA10" s="878"/>
      <c r="QOB10" s="878"/>
      <c r="QOC10" s="880"/>
      <c r="QOD10" s="878"/>
      <c r="QOE10" s="878"/>
      <c r="QOF10" s="878"/>
      <c r="QOG10" s="880"/>
      <c r="QOH10" s="878"/>
      <c r="QOI10" s="878"/>
      <c r="QOJ10" s="878"/>
      <c r="QOK10" s="880"/>
      <c r="QOL10" s="878"/>
      <c r="QOM10" s="878"/>
      <c r="QON10" s="878"/>
      <c r="QOO10" s="880"/>
      <c r="QOP10" s="878"/>
      <c r="QOQ10" s="878"/>
      <c r="QOR10" s="878"/>
      <c r="QOS10" s="880"/>
      <c r="QOT10" s="878"/>
      <c r="QOU10" s="878"/>
      <c r="QOV10" s="878"/>
      <c r="QOW10" s="880"/>
      <c r="QOX10" s="878"/>
      <c r="QOY10" s="878"/>
      <c r="QOZ10" s="878"/>
      <c r="QPA10" s="880"/>
      <c r="QPB10" s="878"/>
      <c r="QPC10" s="878"/>
      <c r="QPD10" s="878"/>
      <c r="QPE10" s="880"/>
      <c r="QPF10" s="878"/>
      <c r="QPG10" s="878"/>
      <c r="QPH10" s="878"/>
      <c r="QPI10" s="880"/>
      <c r="QPJ10" s="878"/>
      <c r="QPK10" s="878"/>
      <c r="QPL10" s="878"/>
      <c r="QPM10" s="880"/>
      <c r="QPN10" s="878"/>
      <c r="QPO10" s="878"/>
      <c r="QPP10" s="878"/>
      <c r="QPQ10" s="880"/>
      <c r="QPR10" s="878"/>
      <c r="QPS10" s="878"/>
      <c r="QPT10" s="878"/>
      <c r="QPU10" s="880"/>
      <c r="QPV10" s="878"/>
      <c r="QPW10" s="878"/>
      <c r="QPX10" s="878"/>
      <c r="QPY10" s="880"/>
      <c r="QPZ10" s="878"/>
      <c r="QQA10" s="878"/>
      <c r="QQB10" s="878"/>
      <c r="QQC10" s="880"/>
      <c r="QQD10" s="878"/>
      <c r="QQE10" s="878"/>
      <c r="QQF10" s="878"/>
      <c r="QQG10" s="880"/>
      <c r="QQH10" s="878"/>
      <c r="QQI10" s="878"/>
      <c r="QQJ10" s="878"/>
      <c r="QQK10" s="880"/>
      <c r="QQL10" s="878"/>
      <c r="QQM10" s="878"/>
      <c r="QQN10" s="878"/>
      <c r="QQO10" s="880"/>
      <c r="QQP10" s="878"/>
      <c r="QQQ10" s="878"/>
      <c r="QQR10" s="878"/>
      <c r="QQS10" s="880"/>
      <c r="QQT10" s="878"/>
      <c r="QQU10" s="878"/>
      <c r="QQV10" s="878"/>
      <c r="QQW10" s="880"/>
      <c r="QQX10" s="878"/>
      <c r="QQY10" s="878"/>
      <c r="QQZ10" s="878"/>
      <c r="QRA10" s="880"/>
      <c r="QRB10" s="878"/>
      <c r="QRC10" s="878"/>
      <c r="QRD10" s="878"/>
      <c r="QRE10" s="880"/>
      <c r="QRF10" s="878"/>
      <c r="QRG10" s="878"/>
      <c r="QRH10" s="878"/>
      <c r="QRI10" s="880"/>
      <c r="QRJ10" s="878"/>
      <c r="QRK10" s="878"/>
      <c r="QRL10" s="878"/>
      <c r="QRM10" s="880"/>
      <c r="QRN10" s="878"/>
      <c r="QRO10" s="878"/>
      <c r="QRP10" s="878"/>
      <c r="QRQ10" s="880"/>
      <c r="QRR10" s="878"/>
      <c r="QRS10" s="878"/>
      <c r="QRT10" s="878"/>
      <c r="QRU10" s="880"/>
      <c r="QRV10" s="878"/>
      <c r="QRW10" s="878"/>
      <c r="QRX10" s="878"/>
      <c r="QRY10" s="880"/>
      <c r="QRZ10" s="878"/>
      <c r="QSA10" s="878"/>
      <c r="QSB10" s="878"/>
      <c r="QSC10" s="880"/>
      <c r="QSD10" s="878"/>
      <c r="QSE10" s="878"/>
      <c r="QSF10" s="878"/>
      <c r="QSG10" s="880"/>
      <c r="QSH10" s="878"/>
      <c r="QSI10" s="878"/>
      <c r="QSJ10" s="878"/>
      <c r="QSK10" s="880"/>
      <c r="QSL10" s="878"/>
      <c r="QSM10" s="878"/>
      <c r="QSN10" s="878"/>
      <c r="QSO10" s="880"/>
      <c r="QSP10" s="878"/>
      <c r="QSQ10" s="878"/>
      <c r="QSR10" s="878"/>
      <c r="QSS10" s="880"/>
      <c r="QST10" s="878"/>
      <c r="QSU10" s="878"/>
      <c r="QSV10" s="878"/>
      <c r="QSW10" s="880"/>
      <c r="QSX10" s="878"/>
      <c r="QSY10" s="878"/>
      <c r="QSZ10" s="878"/>
      <c r="QTA10" s="880"/>
      <c r="QTB10" s="878"/>
      <c r="QTC10" s="878"/>
      <c r="QTD10" s="878"/>
      <c r="QTE10" s="880"/>
      <c r="QTF10" s="878"/>
      <c r="QTG10" s="878"/>
      <c r="QTH10" s="878"/>
      <c r="QTI10" s="880"/>
      <c r="QTJ10" s="878"/>
      <c r="QTK10" s="878"/>
      <c r="QTL10" s="878"/>
      <c r="QTM10" s="880"/>
      <c r="QTN10" s="878"/>
      <c r="QTO10" s="878"/>
      <c r="QTP10" s="878"/>
      <c r="QTQ10" s="880"/>
      <c r="QTR10" s="878"/>
      <c r="QTS10" s="878"/>
      <c r="QTT10" s="878"/>
      <c r="QTU10" s="880"/>
      <c r="QTV10" s="878"/>
      <c r="QTW10" s="878"/>
      <c r="QTX10" s="878"/>
      <c r="QTY10" s="880"/>
      <c r="QTZ10" s="878"/>
      <c r="QUA10" s="878"/>
      <c r="QUB10" s="878"/>
      <c r="QUC10" s="880"/>
      <c r="QUD10" s="878"/>
      <c r="QUE10" s="878"/>
      <c r="QUF10" s="878"/>
      <c r="QUG10" s="880"/>
      <c r="QUH10" s="878"/>
      <c r="QUI10" s="878"/>
      <c r="QUJ10" s="878"/>
      <c r="QUK10" s="880"/>
      <c r="QUL10" s="878"/>
      <c r="QUM10" s="878"/>
      <c r="QUN10" s="878"/>
      <c r="QUO10" s="880"/>
      <c r="QUP10" s="878"/>
      <c r="QUQ10" s="878"/>
      <c r="QUR10" s="878"/>
      <c r="QUS10" s="880"/>
      <c r="QUT10" s="878"/>
      <c r="QUU10" s="878"/>
      <c r="QUV10" s="878"/>
      <c r="QUW10" s="880"/>
      <c r="QUX10" s="878"/>
      <c r="QUY10" s="878"/>
      <c r="QUZ10" s="878"/>
      <c r="QVA10" s="880"/>
      <c r="QVB10" s="878"/>
      <c r="QVC10" s="878"/>
      <c r="QVD10" s="878"/>
      <c r="QVE10" s="880"/>
      <c r="QVF10" s="878"/>
      <c r="QVG10" s="878"/>
      <c r="QVH10" s="878"/>
      <c r="QVI10" s="880"/>
      <c r="QVJ10" s="878"/>
      <c r="QVK10" s="878"/>
      <c r="QVL10" s="878"/>
      <c r="QVM10" s="880"/>
      <c r="QVN10" s="878"/>
      <c r="QVO10" s="878"/>
      <c r="QVP10" s="878"/>
      <c r="QVQ10" s="880"/>
      <c r="QVR10" s="878"/>
      <c r="QVS10" s="878"/>
      <c r="QVT10" s="878"/>
      <c r="QVU10" s="880"/>
      <c r="QVV10" s="878"/>
      <c r="QVW10" s="878"/>
      <c r="QVX10" s="878"/>
      <c r="QVY10" s="880"/>
      <c r="QVZ10" s="878"/>
      <c r="QWA10" s="878"/>
      <c r="QWB10" s="878"/>
      <c r="QWC10" s="880"/>
      <c r="QWD10" s="878"/>
      <c r="QWE10" s="878"/>
      <c r="QWF10" s="878"/>
      <c r="QWG10" s="880"/>
      <c r="QWH10" s="878"/>
      <c r="QWI10" s="878"/>
      <c r="QWJ10" s="878"/>
      <c r="QWK10" s="880"/>
      <c r="QWL10" s="878"/>
      <c r="QWM10" s="878"/>
      <c r="QWN10" s="878"/>
      <c r="QWO10" s="880"/>
      <c r="QWP10" s="878"/>
      <c r="QWQ10" s="878"/>
      <c r="QWR10" s="878"/>
      <c r="QWS10" s="880"/>
      <c r="QWT10" s="878"/>
      <c r="QWU10" s="878"/>
      <c r="QWV10" s="878"/>
      <c r="QWW10" s="880"/>
      <c r="QWX10" s="878"/>
      <c r="QWY10" s="878"/>
      <c r="QWZ10" s="878"/>
      <c r="QXA10" s="880"/>
      <c r="QXB10" s="878"/>
      <c r="QXC10" s="878"/>
      <c r="QXD10" s="878"/>
      <c r="QXE10" s="880"/>
      <c r="QXF10" s="878"/>
      <c r="QXG10" s="878"/>
      <c r="QXH10" s="878"/>
      <c r="QXI10" s="880"/>
      <c r="QXJ10" s="878"/>
      <c r="QXK10" s="878"/>
      <c r="QXL10" s="878"/>
      <c r="QXM10" s="880"/>
      <c r="QXN10" s="878"/>
      <c r="QXO10" s="878"/>
      <c r="QXP10" s="878"/>
      <c r="QXQ10" s="880"/>
      <c r="QXR10" s="878"/>
      <c r="QXS10" s="878"/>
      <c r="QXT10" s="878"/>
      <c r="QXU10" s="880"/>
      <c r="QXV10" s="878"/>
      <c r="QXW10" s="878"/>
      <c r="QXX10" s="878"/>
      <c r="QXY10" s="880"/>
      <c r="QXZ10" s="878"/>
      <c r="QYA10" s="878"/>
      <c r="QYB10" s="878"/>
      <c r="QYC10" s="880"/>
      <c r="QYD10" s="878"/>
      <c r="QYE10" s="878"/>
      <c r="QYF10" s="878"/>
      <c r="QYG10" s="880"/>
      <c r="QYH10" s="878"/>
      <c r="QYI10" s="878"/>
      <c r="QYJ10" s="878"/>
      <c r="QYK10" s="880"/>
      <c r="QYL10" s="878"/>
      <c r="QYM10" s="878"/>
      <c r="QYN10" s="878"/>
      <c r="QYO10" s="880"/>
      <c r="QYP10" s="878"/>
      <c r="QYQ10" s="878"/>
      <c r="QYR10" s="878"/>
      <c r="QYS10" s="880"/>
      <c r="QYT10" s="878"/>
      <c r="QYU10" s="878"/>
      <c r="QYV10" s="878"/>
      <c r="QYW10" s="880"/>
      <c r="QYX10" s="878"/>
      <c r="QYY10" s="878"/>
      <c r="QYZ10" s="878"/>
      <c r="QZA10" s="880"/>
      <c r="QZB10" s="878"/>
      <c r="QZC10" s="878"/>
      <c r="QZD10" s="878"/>
      <c r="QZE10" s="880"/>
      <c r="QZF10" s="878"/>
      <c r="QZG10" s="878"/>
      <c r="QZH10" s="878"/>
      <c r="QZI10" s="880"/>
      <c r="QZJ10" s="878"/>
      <c r="QZK10" s="878"/>
      <c r="QZL10" s="878"/>
      <c r="QZM10" s="880"/>
      <c r="QZN10" s="878"/>
      <c r="QZO10" s="878"/>
      <c r="QZP10" s="878"/>
      <c r="QZQ10" s="880"/>
      <c r="QZR10" s="878"/>
      <c r="QZS10" s="878"/>
      <c r="QZT10" s="878"/>
      <c r="QZU10" s="880"/>
      <c r="QZV10" s="878"/>
      <c r="QZW10" s="878"/>
      <c r="QZX10" s="878"/>
      <c r="QZY10" s="880"/>
      <c r="QZZ10" s="878"/>
      <c r="RAA10" s="878"/>
      <c r="RAB10" s="878"/>
      <c r="RAC10" s="880"/>
      <c r="RAD10" s="878"/>
      <c r="RAE10" s="878"/>
      <c r="RAF10" s="878"/>
      <c r="RAG10" s="880"/>
      <c r="RAH10" s="878"/>
      <c r="RAI10" s="878"/>
      <c r="RAJ10" s="878"/>
      <c r="RAK10" s="880"/>
      <c r="RAL10" s="878"/>
      <c r="RAM10" s="878"/>
      <c r="RAN10" s="878"/>
      <c r="RAO10" s="880"/>
      <c r="RAP10" s="878"/>
      <c r="RAQ10" s="878"/>
      <c r="RAR10" s="878"/>
      <c r="RAS10" s="880"/>
      <c r="RAT10" s="878"/>
      <c r="RAU10" s="878"/>
      <c r="RAV10" s="878"/>
      <c r="RAW10" s="880"/>
      <c r="RAX10" s="878"/>
      <c r="RAY10" s="878"/>
      <c r="RAZ10" s="878"/>
      <c r="RBA10" s="880"/>
      <c r="RBB10" s="878"/>
      <c r="RBC10" s="878"/>
      <c r="RBD10" s="878"/>
      <c r="RBE10" s="880"/>
      <c r="RBF10" s="878"/>
      <c r="RBG10" s="878"/>
      <c r="RBH10" s="878"/>
      <c r="RBI10" s="880"/>
      <c r="RBJ10" s="878"/>
      <c r="RBK10" s="878"/>
      <c r="RBL10" s="878"/>
      <c r="RBM10" s="880"/>
      <c r="RBN10" s="878"/>
      <c r="RBO10" s="878"/>
      <c r="RBP10" s="878"/>
      <c r="RBQ10" s="880"/>
      <c r="RBR10" s="878"/>
      <c r="RBS10" s="878"/>
      <c r="RBT10" s="878"/>
      <c r="RBU10" s="880"/>
      <c r="RBV10" s="878"/>
      <c r="RBW10" s="878"/>
      <c r="RBX10" s="878"/>
      <c r="RBY10" s="880"/>
      <c r="RBZ10" s="878"/>
      <c r="RCA10" s="878"/>
      <c r="RCB10" s="878"/>
      <c r="RCC10" s="880"/>
      <c r="RCD10" s="878"/>
      <c r="RCE10" s="878"/>
      <c r="RCF10" s="878"/>
      <c r="RCG10" s="880"/>
      <c r="RCH10" s="878"/>
      <c r="RCI10" s="878"/>
      <c r="RCJ10" s="878"/>
      <c r="RCK10" s="880"/>
      <c r="RCL10" s="878"/>
      <c r="RCM10" s="878"/>
      <c r="RCN10" s="878"/>
      <c r="RCO10" s="880"/>
      <c r="RCP10" s="878"/>
      <c r="RCQ10" s="878"/>
      <c r="RCR10" s="878"/>
      <c r="RCS10" s="880"/>
      <c r="RCT10" s="878"/>
      <c r="RCU10" s="878"/>
      <c r="RCV10" s="878"/>
      <c r="RCW10" s="880"/>
      <c r="RCX10" s="878"/>
      <c r="RCY10" s="878"/>
      <c r="RCZ10" s="878"/>
      <c r="RDA10" s="880"/>
      <c r="RDB10" s="878"/>
      <c r="RDC10" s="878"/>
      <c r="RDD10" s="878"/>
      <c r="RDE10" s="880"/>
      <c r="RDF10" s="878"/>
      <c r="RDG10" s="878"/>
      <c r="RDH10" s="878"/>
      <c r="RDI10" s="880"/>
      <c r="RDJ10" s="878"/>
      <c r="RDK10" s="878"/>
      <c r="RDL10" s="878"/>
      <c r="RDM10" s="880"/>
      <c r="RDN10" s="878"/>
      <c r="RDO10" s="878"/>
      <c r="RDP10" s="878"/>
      <c r="RDQ10" s="880"/>
      <c r="RDR10" s="878"/>
      <c r="RDS10" s="878"/>
      <c r="RDT10" s="878"/>
      <c r="RDU10" s="880"/>
      <c r="RDV10" s="878"/>
      <c r="RDW10" s="878"/>
      <c r="RDX10" s="878"/>
      <c r="RDY10" s="880"/>
      <c r="RDZ10" s="878"/>
      <c r="REA10" s="878"/>
      <c r="REB10" s="878"/>
      <c r="REC10" s="880"/>
      <c r="RED10" s="878"/>
      <c r="REE10" s="878"/>
      <c r="REF10" s="878"/>
      <c r="REG10" s="880"/>
      <c r="REH10" s="878"/>
      <c r="REI10" s="878"/>
      <c r="REJ10" s="878"/>
      <c r="REK10" s="880"/>
      <c r="REL10" s="878"/>
      <c r="REM10" s="878"/>
      <c r="REN10" s="878"/>
      <c r="REO10" s="880"/>
      <c r="REP10" s="878"/>
      <c r="REQ10" s="878"/>
      <c r="RER10" s="878"/>
      <c r="RES10" s="880"/>
      <c r="RET10" s="878"/>
      <c r="REU10" s="878"/>
      <c r="REV10" s="878"/>
      <c r="REW10" s="880"/>
      <c r="REX10" s="878"/>
      <c r="REY10" s="878"/>
      <c r="REZ10" s="878"/>
      <c r="RFA10" s="880"/>
      <c r="RFB10" s="878"/>
      <c r="RFC10" s="878"/>
      <c r="RFD10" s="878"/>
      <c r="RFE10" s="880"/>
      <c r="RFF10" s="878"/>
      <c r="RFG10" s="878"/>
      <c r="RFH10" s="878"/>
      <c r="RFI10" s="880"/>
      <c r="RFJ10" s="878"/>
      <c r="RFK10" s="878"/>
      <c r="RFL10" s="878"/>
      <c r="RFM10" s="880"/>
      <c r="RFN10" s="878"/>
      <c r="RFO10" s="878"/>
      <c r="RFP10" s="878"/>
      <c r="RFQ10" s="880"/>
      <c r="RFR10" s="878"/>
      <c r="RFS10" s="878"/>
      <c r="RFT10" s="878"/>
      <c r="RFU10" s="880"/>
      <c r="RFV10" s="878"/>
      <c r="RFW10" s="878"/>
      <c r="RFX10" s="878"/>
      <c r="RFY10" s="880"/>
      <c r="RFZ10" s="878"/>
      <c r="RGA10" s="878"/>
      <c r="RGB10" s="878"/>
      <c r="RGC10" s="880"/>
      <c r="RGD10" s="878"/>
      <c r="RGE10" s="878"/>
      <c r="RGF10" s="878"/>
      <c r="RGG10" s="880"/>
      <c r="RGH10" s="878"/>
      <c r="RGI10" s="878"/>
      <c r="RGJ10" s="878"/>
      <c r="RGK10" s="880"/>
      <c r="RGL10" s="878"/>
      <c r="RGM10" s="878"/>
      <c r="RGN10" s="878"/>
      <c r="RGO10" s="880"/>
      <c r="RGP10" s="878"/>
      <c r="RGQ10" s="878"/>
      <c r="RGR10" s="878"/>
      <c r="RGS10" s="880"/>
      <c r="RGT10" s="878"/>
      <c r="RGU10" s="878"/>
      <c r="RGV10" s="878"/>
      <c r="RGW10" s="880"/>
      <c r="RGX10" s="878"/>
      <c r="RGY10" s="878"/>
      <c r="RGZ10" s="878"/>
      <c r="RHA10" s="880"/>
      <c r="RHB10" s="878"/>
      <c r="RHC10" s="878"/>
      <c r="RHD10" s="878"/>
      <c r="RHE10" s="880"/>
      <c r="RHF10" s="878"/>
      <c r="RHG10" s="878"/>
      <c r="RHH10" s="878"/>
      <c r="RHI10" s="880"/>
      <c r="RHJ10" s="878"/>
      <c r="RHK10" s="878"/>
      <c r="RHL10" s="878"/>
      <c r="RHM10" s="880"/>
      <c r="RHN10" s="878"/>
      <c r="RHO10" s="878"/>
      <c r="RHP10" s="878"/>
      <c r="RHQ10" s="880"/>
      <c r="RHR10" s="878"/>
      <c r="RHS10" s="878"/>
      <c r="RHT10" s="878"/>
      <c r="RHU10" s="880"/>
      <c r="RHV10" s="878"/>
      <c r="RHW10" s="878"/>
      <c r="RHX10" s="878"/>
      <c r="RHY10" s="880"/>
      <c r="RHZ10" s="878"/>
      <c r="RIA10" s="878"/>
      <c r="RIB10" s="878"/>
      <c r="RIC10" s="880"/>
      <c r="RID10" s="878"/>
      <c r="RIE10" s="878"/>
      <c r="RIF10" s="878"/>
      <c r="RIG10" s="880"/>
      <c r="RIH10" s="878"/>
      <c r="RII10" s="878"/>
      <c r="RIJ10" s="878"/>
      <c r="RIK10" s="880"/>
      <c r="RIL10" s="878"/>
      <c r="RIM10" s="878"/>
      <c r="RIN10" s="878"/>
      <c r="RIO10" s="880"/>
      <c r="RIP10" s="878"/>
      <c r="RIQ10" s="878"/>
      <c r="RIR10" s="878"/>
      <c r="RIS10" s="880"/>
      <c r="RIT10" s="878"/>
      <c r="RIU10" s="878"/>
      <c r="RIV10" s="878"/>
      <c r="RIW10" s="880"/>
      <c r="RIX10" s="878"/>
      <c r="RIY10" s="878"/>
      <c r="RIZ10" s="878"/>
      <c r="RJA10" s="880"/>
      <c r="RJB10" s="878"/>
      <c r="RJC10" s="878"/>
      <c r="RJD10" s="878"/>
      <c r="RJE10" s="880"/>
      <c r="RJF10" s="878"/>
      <c r="RJG10" s="878"/>
      <c r="RJH10" s="878"/>
      <c r="RJI10" s="880"/>
      <c r="RJJ10" s="878"/>
      <c r="RJK10" s="878"/>
      <c r="RJL10" s="878"/>
      <c r="RJM10" s="880"/>
      <c r="RJN10" s="878"/>
      <c r="RJO10" s="878"/>
      <c r="RJP10" s="878"/>
      <c r="RJQ10" s="880"/>
      <c r="RJR10" s="878"/>
      <c r="RJS10" s="878"/>
      <c r="RJT10" s="878"/>
      <c r="RJU10" s="880"/>
      <c r="RJV10" s="878"/>
      <c r="RJW10" s="878"/>
      <c r="RJX10" s="878"/>
      <c r="RJY10" s="880"/>
      <c r="RJZ10" s="878"/>
      <c r="RKA10" s="878"/>
      <c r="RKB10" s="878"/>
      <c r="RKC10" s="880"/>
      <c r="RKD10" s="878"/>
      <c r="RKE10" s="878"/>
      <c r="RKF10" s="878"/>
      <c r="RKG10" s="880"/>
      <c r="RKH10" s="878"/>
      <c r="RKI10" s="878"/>
      <c r="RKJ10" s="878"/>
      <c r="RKK10" s="880"/>
      <c r="RKL10" s="878"/>
      <c r="RKM10" s="878"/>
      <c r="RKN10" s="878"/>
      <c r="RKO10" s="880"/>
      <c r="RKP10" s="878"/>
      <c r="RKQ10" s="878"/>
      <c r="RKR10" s="878"/>
      <c r="RKS10" s="880"/>
      <c r="RKT10" s="878"/>
      <c r="RKU10" s="878"/>
      <c r="RKV10" s="878"/>
      <c r="RKW10" s="880"/>
      <c r="RKX10" s="878"/>
      <c r="RKY10" s="878"/>
      <c r="RKZ10" s="878"/>
      <c r="RLA10" s="880"/>
      <c r="RLB10" s="878"/>
      <c r="RLC10" s="878"/>
      <c r="RLD10" s="878"/>
      <c r="RLE10" s="880"/>
      <c r="RLF10" s="878"/>
      <c r="RLG10" s="878"/>
      <c r="RLH10" s="878"/>
      <c r="RLI10" s="880"/>
      <c r="RLJ10" s="878"/>
      <c r="RLK10" s="878"/>
      <c r="RLL10" s="878"/>
      <c r="RLM10" s="880"/>
      <c r="RLN10" s="878"/>
      <c r="RLO10" s="878"/>
      <c r="RLP10" s="878"/>
      <c r="RLQ10" s="880"/>
      <c r="RLR10" s="878"/>
      <c r="RLS10" s="878"/>
      <c r="RLT10" s="878"/>
      <c r="RLU10" s="880"/>
      <c r="RLV10" s="878"/>
      <c r="RLW10" s="878"/>
      <c r="RLX10" s="878"/>
      <c r="RLY10" s="880"/>
      <c r="RLZ10" s="878"/>
      <c r="RMA10" s="878"/>
      <c r="RMB10" s="878"/>
      <c r="RMC10" s="880"/>
      <c r="RMD10" s="878"/>
      <c r="RME10" s="878"/>
      <c r="RMF10" s="878"/>
      <c r="RMG10" s="880"/>
      <c r="RMH10" s="878"/>
      <c r="RMI10" s="878"/>
      <c r="RMJ10" s="878"/>
      <c r="RMK10" s="880"/>
      <c r="RML10" s="878"/>
      <c r="RMM10" s="878"/>
      <c r="RMN10" s="878"/>
      <c r="RMO10" s="880"/>
      <c r="RMP10" s="878"/>
      <c r="RMQ10" s="878"/>
      <c r="RMR10" s="878"/>
      <c r="RMS10" s="880"/>
      <c r="RMT10" s="878"/>
      <c r="RMU10" s="878"/>
      <c r="RMV10" s="878"/>
      <c r="RMW10" s="880"/>
      <c r="RMX10" s="878"/>
      <c r="RMY10" s="878"/>
      <c r="RMZ10" s="878"/>
      <c r="RNA10" s="880"/>
      <c r="RNB10" s="878"/>
      <c r="RNC10" s="878"/>
      <c r="RND10" s="878"/>
      <c r="RNE10" s="880"/>
      <c r="RNF10" s="878"/>
      <c r="RNG10" s="878"/>
      <c r="RNH10" s="878"/>
      <c r="RNI10" s="880"/>
      <c r="RNJ10" s="878"/>
      <c r="RNK10" s="878"/>
      <c r="RNL10" s="878"/>
      <c r="RNM10" s="880"/>
      <c r="RNN10" s="878"/>
      <c r="RNO10" s="878"/>
      <c r="RNP10" s="878"/>
      <c r="RNQ10" s="880"/>
      <c r="RNR10" s="878"/>
      <c r="RNS10" s="878"/>
      <c r="RNT10" s="878"/>
      <c r="RNU10" s="880"/>
      <c r="RNV10" s="878"/>
      <c r="RNW10" s="878"/>
      <c r="RNX10" s="878"/>
      <c r="RNY10" s="880"/>
      <c r="RNZ10" s="878"/>
      <c r="ROA10" s="878"/>
      <c r="ROB10" s="878"/>
      <c r="ROC10" s="880"/>
      <c r="ROD10" s="878"/>
      <c r="ROE10" s="878"/>
      <c r="ROF10" s="878"/>
      <c r="ROG10" s="880"/>
      <c r="ROH10" s="878"/>
      <c r="ROI10" s="878"/>
      <c r="ROJ10" s="878"/>
      <c r="ROK10" s="880"/>
      <c r="ROL10" s="878"/>
      <c r="ROM10" s="878"/>
      <c r="RON10" s="878"/>
      <c r="ROO10" s="880"/>
      <c r="ROP10" s="878"/>
      <c r="ROQ10" s="878"/>
      <c r="ROR10" s="878"/>
      <c r="ROS10" s="880"/>
      <c r="ROT10" s="878"/>
      <c r="ROU10" s="878"/>
      <c r="ROV10" s="878"/>
      <c r="ROW10" s="880"/>
      <c r="ROX10" s="878"/>
      <c r="ROY10" s="878"/>
      <c r="ROZ10" s="878"/>
      <c r="RPA10" s="880"/>
      <c r="RPB10" s="878"/>
      <c r="RPC10" s="878"/>
      <c r="RPD10" s="878"/>
      <c r="RPE10" s="880"/>
      <c r="RPF10" s="878"/>
      <c r="RPG10" s="878"/>
      <c r="RPH10" s="878"/>
      <c r="RPI10" s="880"/>
      <c r="RPJ10" s="878"/>
      <c r="RPK10" s="878"/>
      <c r="RPL10" s="878"/>
      <c r="RPM10" s="880"/>
      <c r="RPN10" s="878"/>
      <c r="RPO10" s="878"/>
      <c r="RPP10" s="878"/>
      <c r="RPQ10" s="880"/>
      <c r="RPR10" s="878"/>
      <c r="RPS10" s="878"/>
      <c r="RPT10" s="878"/>
      <c r="RPU10" s="880"/>
      <c r="RPV10" s="878"/>
      <c r="RPW10" s="878"/>
      <c r="RPX10" s="878"/>
      <c r="RPY10" s="880"/>
      <c r="RPZ10" s="878"/>
      <c r="RQA10" s="878"/>
      <c r="RQB10" s="878"/>
      <c r="RQC10" s="880"/>
      <c r="RQD10" s="878"/>
      <c r="RQE10" s="878"/>
      <c r="RQF10" s="878"/>
      <c r="RQG10" s="880"/>
      <c r="RQH10" s="878"/>
      <c r="RQI10" s="878"/>
      <c r="RQJ10" s="878"/>
      <c r="RQK10" s="880"/>
      <c r="RQL10" s="878"/>
      <c r="RQM10" s="878"/>
      <c r="RQN10" s="878"/>
      <c r="RQO10" s="880"/>
      <c r="RQP10" s="878"/>
      <c r="RQQ10" s="878"/>
      <c r="RQR10" s="878"/>
      <c r="RQS10" s="880"/>
      <c r="RQT10" s="878"/>
      <c r="RQU10" s="878"/>
      <c r="RQV10" s="878"/>
      <c r="RQW10" s="880"/>
      <c r="RQX10" s="878"/>
      <c r="RQY10" s="878"/>
      <c r="RQZ10" s="878"/>
      <c r="RRA10" s="880"/>
      <c r="RRB10" s="878"/>
      <c r="RRC10" s="878"/>
      <c r="RRD10" s="878"/>
      <c r="RRE10" s="880"/>
      <c r="RRF10" s="878"/>
      <c r="RRG10" s="878"/>
      <c r="RRH10" s="878"/>
      <c r="RRI10" s="880"/>
      <c r="RRJ10" s="878"/>
      <c r="RRK10" s="878"/>
      <c r="RRL10" s="878"/>
      <c r="RRM10" s="880"/>
      <c r="RRN10" s="878"/>
      <c r="RRO10" s="878"/>
      <c r="RRP10" s="878"/>
      <c r="RRQ10" s="880"/>
      <c r="RRR10" s="878"/>
      <c r="RRS10" s="878"/>
      <c r="RRT10" s="878"/>
      <c r="RRU10" s="880"/>
      <c r="RRV10" s="878"/>
      <c r="RRW10" s="878"/>
      <c r="RRX10" s="878"/>
      <c r="RRY10" s="880"/>
      <c r="RRZ10" s="878"/>
      <c r="RSA10" s="878"/>
      <c r="RSB10" s="878"/>
      <c r="RSC10" s="880"/>
      <c r="RSD10" s="878"/>
      <c r="RSE10" s="878"/>
      <c r="RSF10" s="878"/>
      <c r="RSG10" s="880"/>
      <c r="RSH10" s="878"/>
      <c r="RSI10" s="878"/>
      <c r="RSJ10" s="878"/>
      <c r="RSK10" s="880"/>
      <c r="RSL10" s="878"/>
      <c r="RSM10" s="878"/>
      <c r="RSN10" s="878"/>
      <c r="RSO10" s="880"/>
      <c r="RSP10" s="878"/>
      <c r="RSQ10" s="878"/>
      <c r="RSR10" s="878"/>
      <c r="RSS10" s="880"/>
      <c r="RST10" s="878"/>
      <c r="RSU10" s="878"/>
      <c r="RSV10" s="878"/>
      <c r="RSW10" s="880"/>
      <c r="RSX10" s="878"/>
      <c r="RSY10" s="878"/>
      <c r="RSZ10" s="878"/>
      <c r="RTA10" s="880"/>
      <c r="RTB10" s="878"/>
      <c r="RTC10" s="878"/>
      <c r="RTD10" s="878"/>
      <c r="RTE10" s="880"/>
      <c r="RTF10" s="878"/>
      <c r="RTG10" s="878"/>
      <c r="RTH10" s="878"/>
      <c r="RTI10" s="880"/>
      <c r="RTJ10" s="878"/>
      <c r="RTK10" s="878"/>
      <c r="RTL10" s="878"/>
      <c r="RTM10" s="880"/>
      <c r="RTN10" s="878"/>
      <c r="RTO10" s="878"/>
      <c r="RTP10" s="878"/>
      <c r="RTQ10" s="880"/>
      <c r="RTR10" s="878"/>
      <c r="RTS10" s="878"/>
      <c r="RTT10" s="878"/>
      <c r="RTU10" s="880"/>
      <c r="RTV10" s="878"/>
      <c r="RTW10" s="878"/>
      <c r="RTX10" s="878"/>
      <c r="RTY10" s="880"/>
      <c r="RTZ10" s="878"/>
      <c r="RUA10" s="878"/>
      <c r="RUB10" s="878"/>
      <c r="RUC10" s="880"/>
      <c r="RUD10" s="878"/>
      <c r="RUE10" s="878"/>
      <c r="RUF10" s="878"/>
      <c r="RUG10" s="880"/>
      <c r="RUH10" s="878"/>
      <c r="RUI10" s="878"/>
      <c r="RUJ10" s="878"/>
      <c r="RUK10" s="880"/>
      <c r="RUL10" s="878"/>
      <c r="RUM10" s="878"/>
      <c r="RUN10" s="878"/>
      <c r="RUO10" s="880"/>
      <c r="RUP10" s="878"/>
      <c r="RUQ10" s="878"/>
      <c r="RUR10" s="878"/>
      <c r="RUS10" s="880"/>
      <c r="RUT10" s="878"/>
      <c r="RUU10" s="878"/>
      <c r="RUV10" s="878"/>
      <c r="RUW10" s="880"/>
      <c r="RUX10" s="878"/>
      <c r="RUY10" s="878"/>
      <c r="RUZ10" s="878"/>
      <c r="RVA10" s="880"/>
      <c r="RVB10" s="878"/>
      <c r="RVC10" s="878"/>
      <c r="RVD10" s="878"/>
      <c r="RVE10" s="880"/>
      <c r="RVF10" s="878"/>
      <c r="RVG10" s="878"/>
      <c r="RVH10" s="878"/>
      <c r="RVI10" s="880"/>
      <c r="RVJ10" s="878"/>
      <c r="RVK10" s="878"/>
      <c r="RVL10" s="878"/>
      <c r="RVM10" s="880"/>
      <c r="RVN10" s="878"/>
      <c r="RVO10" s="878"/>
      <c r="RVP10" s="878"/>
      <c r="RVQ10" s="880"/>
      <c r="RVR10" s="878"/>
      <c r="RVS10" s="878"/>
      <c r="RVT10" s="878"/>
      <c r="RVU10" s="880"/>
      <c r="RVV10" s="878"/>
      <c r="RVW10" s="878"/>
      <c r="RVX10" s="878"/>
      <c r="RVY10" s="880"/>
      <c r="RVZ10" s="878"/>
      <c r="RWA10" s="878"/>
      <c r="RWB10" s="878"/>
      <c r="RWC10" s="880"/>
      <c r="RWD10" s="878"/>
      <c r="RWE10" s="878"/>
      <c r="RWF10" s="878"/>
      <c r="RWG10" s="880"/>
      <c r="RWH10" s="878"/>
      <c r="RWI10" s="878"/>
      <c r="RWJ10" s="878"/>
      <c r="RWK10" s="880"/>
      <c r="RWL10" s="878"/>
      <c r="RWM10" s="878"/>
      <c r="RWN10" s="878"/>
      <c r="RWO10" s="880"/>
      <c r="RWP10" s="878"/>
      <c r="RWQ10" s="878"/>
      <c r="RWR10" s="878"/>
      <c r="RWS10" s="880"/>
      <c r="RWT10" s="878"/>
      <c r="RWU10" s="878"/>
      <c r="RWV10" s="878"/>
      <c r="RWW10" s="880"/>
      <c r="RWX10" s="878"/>
      <c r="RWY10" s="878"/>
      <c r="RWZ10" s="878"/>
      <c r="RXA10" s="880"/>
      <c r="RXB10" s="878"/>
      <c r="RXC10" s="878"/>
      <c r="RXD10" s="878"/>
      <c r="RXE10" s="880"/>
      <c r="RXF10" s="878"/>
      <c r="RXG10" s="878"/>
      <c r="RXH10" s="878"/>
      <c r="RXI10" s="880"/>
      <c r="RXJ10" s="878"/>
      <c r="RXK10" s="878"/>
      <c r="RXL10" s="878"/>
      <c r="RXM10" s="880"/>
      <c r="RXN10" s="878"/>
      <c r="RXO10" s="878"/>
      <c r="RXP10" s="878"/>
      <c r="RXQ10" s="880"/>
      <c r="RXR10" s="878"/>
      <c r="RXS10" s="878"/>
      <c r="RXT10" s="878"/>
      <c r="RXU10" s="880"/>
      <c r="RXV10" s="878"/>
      <c r="RXW10" s="878"/>
      <c r="RXX10" s="878"/>
      <c r="RXY10" s="880"/>
      <c r="RXZ10" s="878"/>
      <c r="RYA10" s="878"/>
      <c r="RYB10" s="878"/>
      <c r="RYC10" s="880"/>
      <c r="RYD10" s="878"/>
      <c r="RYE10" s="878"/>
      <c r="RYF10" s="878"/>
      <c r="RYG10" s="880"/>
      <c r="RYH10" s="878"/>
      <c r="RYI10" s="878"/>
      <c r="RYJ10" s="878"/>
      <c r="RYK10" s="880"/>
      <c r="RYL10" s="878"/>
      <c r="RYM10" s="878"/>
      <c r="RYN10" s="878"/>
      <c r="RYO10" s="880"/>
      <c r="RYP10" s="878"/>
      <c r="RYQ10" s="878"/>
      <c r="RYR10" s="878"/>
      <c r="RYS10" s="880"/>
      <c r="RYT10" s="878"/>
      <c r="RYU10" s="878"/>
      <c r="RYV10" s="878"/>
      <c r="RYW10" s="880"/>
      <c r="RYX10" s="878"/>
      <c r="RYY10" s="878"/>
      <c r="RYZ10" s="878"/>
      <c r="RZA10" s="880"/>
      <c r="RZB10" s="878"/>
      <c r="RZC10" s="878"/>
      <c r="RZD10" s="878"/>
      <c r="RZE10" s="880"/>
      <c r="RZF10" s="878"/>
      <c r="RZG10" s="878"/>
      <c r="RZH10" s="878"/>
      <c r="RZI10" s="880"/>
      <c r="RZJ10" s="878"/>
      <c r="RZK10" s="878"/>
      <c r="RZL10" s="878"/>
      <c r="RZM10" s="880"/>
      <c r="RZN10" s="878"/>
      <c r="RZO10" s="878"/>
      <c r="RZP10" s="878"/>
      <c r="RZQ10" s="880"/>
      <c r="RZR10" s="878"/>
      <c r="RZS10" s="878"/>
      <c r="RZT10" s="878"/>
      <c r="RZU10" s="880"/>
      <c r="RZV10" s="878"/>
      <c r="RZW10" s="878"/>
      <c r="RZX10" s="878"/>
      <c r="RZY10" s="880"/>
      <c r="RZZ10" s="878"/>
      <c r="SAA10" s="878"/>
      <c r="SAB10" s="878"/>
      <c r="SAC10" s="880"/>
      <c r="SAD10" s="878"/>
      <c r="SAE10" s="878"/>
      <c r="SAF10" s="878"/>
      <c r="SAG10" s="880"/>
      <c r="SAH10" s="878"/>
      <c r="SAI10" s="878"/>
      <c r="SAJ10" s="878"/>
      <c r="SAK10" s="880"/>
      <c r="SAL10" s="878"/>
      <c r="SAM10" s="878"/>
      <c r="SAN10" s="878"/>
      <c r="SAO10" s="880"/>
      <c r="SAP10" s="878"/>
      <c r="SAQ10" s="878"/>
      <c r="SAR10" s="878"/>
      <c r="SAS10" s="880"/>
      <c r="SAT10" s="878"/>
      <c r="SAU10" s="878"/>
      <c r="SAV10" s="878"/>
      <c r="SAW10" s="880"/>
      <c r="SAX10" s="878"/>
      <c r="SAY10" s="878"/>
      <c r="SAZ10" s="878"/>
      <c r="SBA10" s="880"/>
      <c r="SBB10" s="878"/>
      <c r="SBC10" s="878"/>
      <c r="SBD10" s="878"/>
      <c r="SBE10" s="880"/>
      <c r="SBF10" s="878"/>
      <c r="SBG10" s="878"/>
      <c r="SBH10" s="878"/>
      <c r="SBI10" s="880"/>
      <c r="SBJ10" s="878"/>
      <c r="SBK10" s="878"/>
      <c r="SBL10" s="878"/>
      <c r="SBM10" s="880"/>
      <c r="SBN10" s="878"/>
      <c r="SBO10" s="878"/>
      <c r="SBP10" s="878"/>
      <c r="SBQ10" s="880"/>
      <c r="SBR10" s="878"/>
      <c r="SBS10" s="878"/>
      <c r="SBT10" s="878"/>
      <c r="SBU10" s="880"/>
      <c r="SBV10" s="878"/>
      <c r="SBW10" s="878"/>
      <c r="SBX10" s="878"/>
      <c r="SBY10" s="880"/>
      <c r="SBZ10" s="878"/>
      <c r="SCA10" s="878"/>
      <c r="SCB10" s="878"/>
      <c r="SCC10" s="880"/>
      <c r="SCD10" s="878"/>
      <c r="SCE10" s="878"/>
      <c r="SCF10" s="878"/>
      <c r="SCG10" s="880"/>
      <c r="SCH10" s="878"/>
      <c r="SCI10" s="878"/>
      <c r="SCJ10" s="878"/>
      <c r="SCK10" s="880"/>
      <c r="SCL10" s="878"/>
      <c r="SCM10" s="878"/>
      <c r="SCN10" s="878"/>
      <c r="SCO10" s="880"/>
      <c r="SCP10" s="878"/>
      <c r="SCQ10" s="878"/>
      <c r="SCR10" s="878"/>
      <c r="SCS10" s="880"/>
      <c r="SCT10" s="878"/>
      <c r="SCU10" s="878"/>
      <c r="SCV10" s="878"/>
      <c r="SCW10" s="880"/>
      <c r="SCX10" s="878"/>
      <c r="SCY10" s="878"/>
      <c r="SCZ10" s="878"/>
      <c r="SDA10" s="880"/>
      <c r="SDB10" s="878"/>
      <c r="SDC10" s="878"/>
      <c r="SDD10" s="878"/>
      <c r="SDE10" s="880"/>
      <c r="SDF10" s="878"/>
      <c r="SDG10" s="878"/>
      <c r="SDH10" s="878"/>
      <c r="SDI10" s="880"/>
      <c r="SDJ10" s="878"/>
      <c r="SDK10" s="878"/>
      <c r="SDL10" s="878"/>
      <c r="SDM10" s="880"/>
      <c r="SDN10" s="878"/>
      <c r="SDO10" s="878"/>
      <c r="SDP10" s="878"/>
      <c r="SDQ10" s="880"/>
      <c r="SDR10" s="878"/>
      <c r="SDS10" s="878"/>
      <c r="SDT10" s="878"/>
      <c r="SDU10" s="880"/>
      <c r="SDV10" s="878"/>
      <c r="SDW10" s="878"/>
      <c r="SDX10" s="878"/>
      <c r="SDY10" s="880"/>
      <c r="SDZ10" s="878"/>
      <c r="SEA10" s="878"/>
      <c r="SEB10" s="878"/>
      <c r="SEC10" s="880"/>
      <c r="SED10" s="878"/>
      <c r="SEE10" s="878"/>
      <c r="SEF10" s="878"/>
      <c r="SEG10" s="880"/>
      <c r="SEH10" s="878"/>
      <c r="SEI10" s="878"/>
      <c r="SEJ10" s="878"/>
      <c r="SEK10" s="880"/>
      <c r="SEL10" s="878"/>
      <c r="SEM10" s="878"/>
      <c r="SEN10" s="878"/>
      <c r="SEO10" s="880"/>
      <c r="SEP10" s="878"/>
      <c r="SEQ10" s="878"/>
      <c r="SER10" s="878"/>
      <c r="SES10" s="880"/>
      <c r="SET10" s="878"/>
      <c r="SEU10" s="878"/>
      <c r="SEV10" s="878"/>
      <c r="SEW10" s="880"/>
      <c r="SEX10" s="878"/>
      <c r="SEY10" s="878"/>
      <c r="SEZ10" s="878"/>
      <c r="SFA10" s="880"/>
      <c r="SFB10" s="878"/>
      <c r="SFC10" s="878"/>
      <c r="SFD10" s="878"/>
      <c r="SFE10" s="880"/>
      <c r="SFF10" s="878"/>
      <c r="SFG10" s="878"/>
      <c r="SFH10" s="878"/>
      <c r="SFI10" s="880"/>
      <c r="SFJ10" s="878"/>
      <c r="SFK10" s="878"/>
      <c r="SFL10" s="878"/>
      <c r="SFM10" s="880"/>
      <c r="SFN10" s="878"/>
      <c r="SFO10" s="878"/>
      <c r="SFP10" s="878"/>
      <c r="SFQ10" s="880"/>
      <c r="SFR10" s="878"/>
      <c r="SFS10" s="878"/>
      <c r="SFT10" s="878"/>
      <c r="SFU10" s="880"/>
      <c r="SFV10" s="878"/>
      <c r="SFW10" s="878"/>
      <c r="SFX10" s="878"/>
      <c r="SFY10" s="880"/>
      <c r="SFZ10" s="878"/>
      <c r="SGA10" s="878"/>
      <c r="SGB10" s="878"/>
      <c r="SGC10" s="880"/>
      <c r="SGD10" s="878"/>
      <c r="SGE10" s="878"/>
      <c r="SGF10" s="878"/>
      <c r="SGG10" s="880"/>
      <c r="SGH10" s="878"/>
      <c r="SGI10" s="878"/>
      <c r="SGJ10" s="878"/>
      <c r="SGK10" s="880"/>
      <c r="SGL10" s="878"/>
      <c r="SGM10" s="878"/>
      <c r="SGN10" s="878"/>
      <c r="SGO10" s="880"/>
      <c r="SGP10" s="878"/>
      <c r="SGQ10" s="878"/>
      <c r="SGR10" s="878"/>
      <c r="SGS10" s="880"/>
      <c r="SGT10" s="878"/>
      <c r="SGU10" s="878"/>
      <c r="SGV10" s="878"/>
      <c r="SGW10" s="880"/>
      <c r="SGX10" s="878"/>
      <c r="SGY10" s="878"/>
      <c r="SGZ10" s="878"/>
      <c r="SHA10" s="880"/>
      <c r="SHB10" s="878"/>
      <c r="SHC10" s="878"/>
      <c r="SHD10" s="878"/>
      <c r="SHE10" s="880"/>
      <c r="SHF10" s="878"/>
      <c r="SHG10" s="878"/>
      <c r="SHH10" s="878"/>
      <c r="SHI10" s="880"/>
      <c r="SHJ10" s="878"/>
      <c r="SHK10" s="878"/>
      <c r="SHL10" s="878"/>
      <c r="SHM10" s="880"/>
      <c r="SHN10" s="878"/>
      <c r="SHO10" s="878"/>
      <c r="SHP10" s="878"/>
      <c r="SHQ10" s="880"/>
      <c r="SHR10" s="878"/>
      <c r="SHS10" s="878"/>
      <c r="SHT10" s="878"/>
      <c r="SHU10" s="880"/>
      <c r="SHV10" s="878"/>
      <c r="SHW10" s="878"/>
      <c r="SHX10" s="878"/>
      <c r="SHY10" s="880"/>
      <c r="SHZ10" s="878"/>
      <c r="SIA10" s="878"/>
      <c r="SIB10" s="878"/>
      <c r="SIC10" s="880"/>
      <c r="SID10" s="878"/>
      <c r="SIE10" s="878"/>
      <c r="SIF10" s="878"/>
      <c r="SIG10" s="880"/>
      <c r="SIH10" s="878"/>
      <c r="SII10" s="878"/>
      <c r="SIJ10" s="878"/>
      <c r="SIK10" s="880"/>
      <c r="SIL10" s="878"/>
      <c r="SIM10" s="878"/>
      <c r="SIN10" s="878"/>
      <c r="SIO10" s="880"/>
      <c r="SIP10" s="878"/>
      <c r="SIQ10" s="878"/>
      <c r="SIR10" s="878"/>
      <c r="SIS10" s="880"/>
      <c r="SIT10" s="878"/>
      <c r="SIU10" s="878"/>
      <c r="SIV10" s="878"/>
      <c r="SIW10" s="880"/>
      <c r="SIX10" s="878"/>
      <c r="SIY10" s="878"/>
      <c r="SIZ10" s="878"/>
      <c r="SJA10" s="880"/>
      <c r="SJB10" s="878"/>
      <c r="SJC10" s="878"/>
      <c r="SJD10" s="878"/>
      <c r="SJE10" s="880"/>
      <c r="SJF10" s="878"/>
      <c r="SJG10" s="878"/>
      <c r="SJH10" s="878"/>
      <c r="SJI10" s="880"/>
      <c r="SJJ10" s="878"/>
      <c r="SJK10" s="878"/>
      <c r="SJL10" s="878"/>
      <c r="SJM10" s="880"/>
      <c r="SJN10" s="878"/>
      <c r="SJO10" s="878"/>
      <c r="SJP10" s="878"/>
      <c r="SJQ10" s="880"/>
      <c r="SJR10" s="878"/>
      <c r="SJS10" s="878"/>
      <c r="SJT10" s="878"/>
      <c r="SJU10" s="880"/>
      <c r="SJV10" s="878"/>
      <c r="SJW10" s="878"/>
      <c r="SJX10" s="878"/>
      <c r="SJY10" s="880"/>
      <c r="SJZ10" s="878"/>
      <c r="SKA10" s="878"/>
      <c r="SKB10" s="878"/>
      <c r="SKC10" s="880"/>
      <c r="SKD10" s="878"/>
      <c r="SKE10" s="878"/>
      <c r="SKF10" s="878"/>
      <c r="SKG10" s="880"/>
      <c r="SKH10" s="878"/>
      <c r="SKI10" s="878"/>
      <c r="SKJ10" s="878"/>
      <c r="SKK10" s="880"/>
      <c r="SKL10" s="878"/>
      <c r="SKM10" s="878"/>
      <c r="SKN10" s="878"/>
      <c r="SKO10" s="880"/>
      <c r="SKP10" s="878"/>
      <c r="SKQ10" s="878"/>
      <c r="SKR10" s="878"/>
      <c r="SKS10" s="880"/>
      <c r="SKT10" s="878"/>
      <c r="SKU10" s="878"/>
      <c r="SKV10" s="878"/>
      <c r="SKW10" s="880"/>
      <c r="SKX10" s="878"/>
      <c r="SKY10" s="878"/>
      <c r="SKZ10" s="878"/>
      <c r="SLA10" s="880"/>
      <c r="SLB10" s="878"/>
      <c r="SLC10" s="878"/>
      <c r="SLD10" s="878"/>
      <c r="SLE10" s="880"/>
      <c r="SLF10" s="878"/>
      <c r="SLG10" s="878"/>
      <c r="SLH10" s="878"/>
      <c r="SLI10" s="880"/>
      <c r="SLJ10" s="878"/>
      <c r="SLK10" s="878"/>
      <c r="SLL10" s="878"/>
      <c r="SLM10" s="880"/>
      <c r="SLN10" s="878"/>
      <c r="SLO10" s="878"/>
      <c r="SLP10" s="878"/>
      <c r="SLQ10" s="880"/>
      <c r="SLR10" s="878"/>
      <c r="SLS10" s="878"/>
      <c r="SLT10" s="878"/>
      <c r="SLU10" s="880"/>
      <c r="SLV10" s="878"/>
      <c r="SLW10" s="878"/>
      <c r="SLX10" s="878"/>
      <c r="SLY10" s="880"/>
      <c r="SLZ10" s="878"/>
      <c r="SMA10" s="878"/>
      <c r="SMB10" s="878"/>
      <c r="SMC10" s="880"/>
      <c r="SMD10" s="878"/>
      <c r="SME10" s="878"/>
      <c r="SMF10" s="878"/>
      <c r="SMG10" s="880"/>
      <c r="SMH10" s="878"/>
      <c r="SMI10" s="878"/>
      <c r="SMJ10" s="878"/>
      <c r="SMK10" s="880"/>
      <c r="SML10" s="878"/>
      <c r="SMM10" s="878"/>
      <c r="SMN10" s="878"/>
      <c r="SMO10" s="880"/>
      <c r="SMP10" s="878"/>
      <c r="SMQ10" s="878"/>
      <c r="SMR10" s="878"/>
      <c r="SMS10" s="880"/>
      <c r="SMT10" s="878"/>
      <c r="SMU10" s="878"/>
      <c r="SMV10" s="878"/>
      <c r="SMW10" s="880"/>
      <c r="SMX10" s="878"/>
      <c r="SMY10" s="878"/>
      <c r="SMZ10" s="878"/>
      <c r="SNA10" s="880"/>
      <c r="SNB10" s="878"/>
      <c r="SNC10" s="878"/>
      <c r="SND10" s="878"/>
      <c r="SNE10" s="880"/>
      <c r="SNF10" s="878"/>
      <c r="SNG10" s="878"/>
      <c r="SNH10" s="878"/>
      <c r="SNI10" s="880"/>
      <c r="SNJ10" s="878"/>
      <c r="SNK10" s="878"/>
      <c r="SNL10" s="878"/>
      <c r="SNM10" s="880"/>
      <c r="SNN10" s="878"/>
      <c r="SNO10" s="878"/>
      <c r="SNP10" s="878"/>
      <c r="SNQ10" s="880"/>
      <c r="SNR10" s="878"/>
      <c r="SNS10" s="878"/>
      <c r="SNT10" s="878"/>
      <c r="SNU10" s="880"/>
      <c r="SNV10" s="878"/>
      <c r="SNW10" s="878"/>
      <c r="SNX10" s="878"/>
      <c r="SNY10" s="880"/>
      <c r="SNZ10" s="878"/>
      <c r="SOA10" s="878"/>
      <c r="SOB10" s="878"/>
      <c r="SOC10" s="880"/>
      <c r="SOD10" s="878"/>
      <c r="SOE10" s="878"/>
      <c r="SOF10" s="878"/>
      <c r="SOG10" s="880"/>
      <c r="SOH10" s="878"/>
      <c r="SOI10" s="878"/>
      <c r="SOJ10" s="878"/>
      <c r="SOK10" s="880"/>
      <c r="SOL10" s="878"/>
      <c r="SOM10" s="878"/>
      <c r="SON10" s="878"/>
      <c r="SOO10" s="880"/>
      <c r="SOP10" s="878"/>
      <c r="SOQ10" s="878"/>
      <c r="SOR10" s="878"/>
      <c r="SOS10" s="880"/>
      <c r="SOT10" s="878"/>
      <c r="SOU10" s="878"/>
      <c r="SOV10" s="878"/>
      <c r="SOW10" s="880"/>
      <c r="SOX10" s="878"/>
      <c r="SOY10" s="878"/>
      <c r="SOZ10" s="878"/>
      <c r="SPA10" s="880"/>
      <c r="SPB10" s="878"/>
      <c r="SPC10" s="878"/>
      <c r="SPD10" s="878"/>
      <c r="SPE10" s="880"/>
      <c r="SPF10" s="878"/>
      <c r="SPG10" s="878"/>
      <c r="SPH10" s="878"/>
      <c r="SPI10" s="880"/>
      <c r="SPJ10" s="878"/>
      <c r="SPK10" s="878"/>
      <c r="SPL10" s="878"/>
      <c r="SPM10" s="880"/>
      <c r="SPN10" s="878"/>
      <c r="SPO10" s="878"/>
      <c r="SPP10" s="878"/>
      <c r="SPQ10" s="880"/>
      <c r="SPR10" s="878"/>
      <c r="SPS10" s="878"/>
      <c r="SPT10" s="878"/>
      <c r="SPU10" s="880"/>
      <c r="SPV10" s="878"/>
      <c r="SPW10" s="878"/>
      <c r="SPX10" s="878"/>
      <c r="SPY10" s="880"/>
      <c r="SPZ10" s="878"/>
      <c r="SQA10" s="878"/>
      <c r="SQB10" s="878"/>
      <c r="SQC10" s="880"/>
      <c r="SQD10" s="878"/>
      <c r="SQE10" s="878"/>
      <c r="SQF10" s="878"/>
      <c r="SQG10" s="880"/>
      <c r="SQH10" s="878"/>
      <c r="SQI10" s="878"/>
      <c r="SQJ10" s="878"/>
      <c r="SQK10" s="880"/>
      <c r="SQL10" s="878"/>
      <c r="SQM10" s="878"/>
      <c r="SQN10" s="878"/>
      <c r="SQO10" s="880"/>
      <c r="SQP10" s="878"/>
      <c r="SQQ10" s="878"/>
      <c r="SQR10" s="878"/>
      <c r="SQS10" s="880"/>
      <c r="SQT10" s="878"/>
      <c r="SQU10" s="878"/>
      <c r="SQV10" s="878"/>
      <c r="SQW10" s="880"/>
      <c r="SQX10" s="878"/>
      <c r="SQY10" s="878"/>
      <c r="SQZ10" s="878"/>
      <c r="SRA10" s="880"/>
      <c r="SRB10" s="878"/>
      <c r="SRC10" s="878"/>
      <c r="SRD10" s="878"/>
      <c r="SRE10" s="880"/>
      <c r="SRF10" s="878"/>
      <c r="SRG10" s="878"/>
      <c r="SRH10" s="878"/>
      <c r="SRI10" s="880"/>
      <c r="SRJ10" s="878"/>
      <c r="SRK10" s="878"/>
      <c r="SRL10" s="878"/>
      <c r="SRM10" s="880"/>
      <c r="SRN10" s="878"/>
      <c r="SRO10" s="878"/>
      <c r="SRP10" s="878"/>
      <c r="SRQ10" s="880"/>
      <c r="SRR10" s="878"/>
      <c r="SRS10" s="878"/>
      <c r="SRT10" s="878"/>
      <c r="SRU10" s="880"/>
      <c r="SRV10" s="878"/>
      <c r="SRW10" s="878"/>
      <c r="SRX10" s="878"/>
      <c r="SRY10" s="880"/>
      <c r="SRZ10" s="878"/>
      <c r="SSA10" s="878"/>
      <c r="SSB10" s="878"/>
      <c r="SSC10" s="880"/>
      <c r="SSD10" s="878"/>
      <c r="SSE10" s="878"/>
      <c r="SSF10" s="878"/>
      <c r="SSG10" s="880"/>
      <c r="SSH10" s="878"/>
      <c r="SSI10" s="878"/>
      <c r="SSJ10" s="878"/>
      <c r="SSK10" s="880"/>
      <c r="SSL10" s="878"/>
      <c r="SSM10" s="878"/>
      <c r="SSN10" s="878"/>
      <c r="SSO10" s="880"/>
      <c r="SSP10" s="878"/>
      <c r="SSQ10" s="878"/>
      <c r="SSR10" s="878"/>
      <c r="SSS10" s="880"/>
      <c r="SST10" s="878"/>
      <c r="SSU10" s="878"/>
      <c r="SSV10" s="878"/>
      <c r="SSW10" s="880"/>
      <c r="SSX10" s="878"/>
      <c r="SSY10" s="878"/>
      <c r="SSZ10" s="878"/>
      <c r="STA10" s="880"/>
      <c r="STB10" s="878"/>
      <c r="STC10" s="878"/>
      <c r="STD10" s="878"/>
      <c r="STE10" s="880"/>
      <c r="STF10" s="878"/>
      <c r="STG10" s="878"/>
      <c r="STH10" s="878"/>
      <c r="STI10" s="880"/>
      <c r="STJ10" s="878"/>
      <c r="STK10" s="878"/>
      <c r="STL10" s="878"/>
      <c r="STM10" s="880"/>
      <c r="STN10" s="878"/>
      <c r="STO10" s="878"/>
      <c r="STP10" s="878"/>
      <c r="STQ10" s="880"/>
      <c r="STR10" s="878"/>
      <c r="STS10" s="878"/>
      <c r="STT10" s="878"/>
      <c r="STU10" s="880"/>
      <c r="STV10" s="878"/>
      <c r="STW10" s="878"/>
      <c r="STX10" s="878"/>
      <c r="STY10" s="880"/>
      <c r="STZ10" s="878"/>
      <c r="SUA10" s="878"/>
      <c r="SUB10" s="878"/>
      <c r="SUC10" s="880"/>
      <c r="SUD10" s="878"/>
      <c r="SUE10" s="878"/>
      <c r="SUF10" s="878"/>
      <c r="SUG10" s="880"/>
      <c r="SUH10" s="878"/>
      <c r="SUI10" s="878"/>
      <c r="SUJ10" s="878"/>
      <c r="SUK10" s="880"/>
      <c r="SUL10" s="878"/>
      <c r="SUM10" s="878"/>
      <c r="SUN10" s="878"/>
      <c r="SUO10" s="880"/>
      <c r="SUP10" s="878"/>
      <c r="SUQ10" s="878"/>
      <c r="SUR10" s="878"/>
      <c r="SUS10" s="880"/>
      <c r="SUT10" s="878"/>
      <c r="SUU10" s="878"/>
      <c r="SUV10" s="878"/>
      <c r="SUW10" s="880"/>
      <c r="SUX10" s="878"/>
      <c r="SUY10" s="878"/>
      <c r="SUZ10" s="878"/>
      <c r="SVA10" s="880"/>
      <c r="SVB10" s="878"/>
      <c r="SVC10" s="878"/>
      <c r="SVD10" s="878"/>
      <c r="SVE10" s="880"/>
      <c r="SVF10" s="878"/>
      <c r="SVG10" s="878"/>
      <c r="SVH10" s="878"/>
      <c r="SVI10" s="880"/>
      <c r="SVJ10" s="878"/>
      <c r="SVK10" s="878"/>
      <c r="SVL10" s="878"/>
      <c r="SVM10" s="880"/>
      <c r="SVN10" s="878"/>
      <c r="SVO10" s="878"/>
      <c r="SVP10" s="878"/>
      <c r="SVQ10" s="880"/>
      <c r="SVR10" s="878"/>
      <c r="SVS10" s="878"/>
      <c r="SVT10" s="878"/>
      <c r="SVU10" s="880"/>
      <c r="SVV10" s="878"/>
      <c r="SVW10" s="878"/>
      <c r="SVX10" s="878"/>
      <c r="SVY10" s="880"/>
      <c r="SVZ10" s="878"/>
      <c r="SWA10" s="878"/>
      <c r="SWB10" s="878"/>
      <c r="SWC10" s="880"/>
      <c r="SWD10" s="878"/>
      <c r="SWE10" s="878"/>
      <c r="SWF10" s="878"/>
      <c r="SWG10" s="880"/>
      <c r="SWH10" s="878"/>
      <c r="SWI10" s="878"/>
      <c r="SWJ10" s="878"/>
      <c r="SWK10" s="880"/>
      <c r="SWL10" s="878"/>
      <c r="SWM10" s="878"/>
      <c r="SWN10" s="878"/>
      <c r="SWO10" s="880"/>
      <c r="SWP10" s="878"/>
      <c r="SWQ10" s="878"/>
      <c r="SWR10" s="878"/>
      <c r="SWS10" s="880"/>
      <c r="SWT10" s="878"/>
      <c r="SWU10" s="878"/>
      <c r="SWV10" s="878"/>
      <c r="SWW10" s="880"/>
      <c r="SWX10" s="878"/>
      <c r="SWY10" s="878"/>
      <c r="SWZ10" s="878"/>
      <c r="SXA10" s="880"/>
      <c r="SXB10" s="878"/>
      <c r="SXC10" s="878"/>
      <c r="SXD10" s="878"/>
      <c r="SXE10" s="880"/>
      <c r="SXF10" s="878"/>
      <c r="SXG10" s="878"/>
      <c r="SXH10" s="878"/>
      <c r="SXI10" s="880"/>
      <c r="SXJ10" s="878"/>
      <c r="SXK10" s="878"/>
      <c r="SXL10" s="878"/>
      <c r="SXM10" s="880"/>
      <c r="SXN10" s="878"/>
      <c r="SXO10" s="878"/>
      <c r="SXP10" s="878"/>
      <c r="SXQ10" s="880"/>
      <c r="SXR10" s="878"/>
      <c r="SXS10" s="878"/>
      <c r="SXT10" s="878"/>
      <c r="SXU10" s="880"/>
      <c r="SXV10" s="878"/>
      <c r="SXW10" s="878"/>
      <c r="SXX10" s="878"/>
      <c r="SXY10" s="880"/>
      <c r="SXZ10" s="878"/>
      <c r="SYA10" s="878"/>
      <c r="SYB10" s="878"/>
      <c r="SYC10" s="880"/>
      <c r="SYD10" s="878"/>
      <c r="SYE10" s="878"/>
      <c r="SYF10" s="878"/>
      <c r="SYG10" s="880"/>
      <c r="SYH10" s="878"/>
      <c r="SYI10" s="878"/>
      <c r="SYJ10" s="878"/>
      <c r="SYK10" s="880"/>
      <c r="SYL10" s="878"/>
      <c r="SYM10" s="878"/>
      <c r="SYN10" s="878"/>
      <c r="SYO10" s="880"/>
      <c r="SYP10" s="878"/>
      <c r="SYQ10" s="878"/>
      <c r="SYR10" s="878"/>
      <c r="SYS10" s="880"/>
      <c r="SYT10" s="878"/>
      <c r="SYU10" s="878"/>
      <c r="SYV10" s="878"/>
      <c r="SYW10" s="880"/>
      <c r="SYX10" s="878"/>
      <c r="SYY10" s="878"/>
      <c r="SYZ10" s="878"/>
      <c r="SZA10" s="880"/>
      <c r="SZB10" s="878"/>
      <c r="SZC10" s="878"/>
      <c r="SZD10" s="878"/>
      <c r="SZE10" s="880"/>
      <c r="SZF10" s="878"/>
      <c r="SZG10" s="878"/>
      <c r="SZH10" s="878"/>
      <c r="SZI10" s="880"/>
      <c r="SZJ10" s="878"/>
      <c r="SZK10" s="878"/>
      <c r="SZL10" s="878"/>
      <c r="SZM10" s="880"/>
      <c r="SZN10" s="878"/>
      <c r="SZO10" s="878"/>
      <c r="SZP10" s="878"/>
      <c r="SZQ10" s="880"/>
      <c r="SZR10" s="878"/>
      <c r="SZS10" s="878"/>
      <c r="SZT10" s="878"/>
      <c r="SZU10" s="880"/>
      <c r="SZV10" s="878"/>
      <c r="SZW10" s="878"/>
      <c r="SZX10" s="878"/>
      <c r="SZY10" s="880"/>
      <c r="SZZ10" s="878"/>
      <c r="TAA10" s="878"/>
      <c r="TAB10" s="878"/>
      <c r="TAC10" s="880"/>
      <c r="TAD10" s="878"/>
      <c r="TAE10" s="878"/>
      <c r="TAF10" s="878"/>
      <c r="TAG10" s="880"/>
      <c r="TAH10" s="878"/>
      <c r="TAI10" s="878"/>
      <c r="TAJ10" s="878"/>
      <c r="TAK10" s="880"/>
      <c r="TAL10" s="878"/>
      <c r="TAM10" s="878"/>
      <c r="TAN10" s="878"/>
      <c r="TAO10" s="880"/>
      <c r="TAP10" s="878"/>
      <c r="TAQ10" s="878"/>
      <c r="TAR10" s="878"/>
      <c r="TAS10" s="880"/>
      <c r="TAT10" s="878"/>
      <c r="TAU10" s="878"/>
      <c r="TAV10" s="878"/>
      <c r="TAW10" s="880"/>
      <c r="TAX10" s="878"/>
      <c r="TAY10" s="878"/>
      <c r="TAZ10" s="878"/>
      <c r="TBA10" s="880"/>
      <c r="TBB10" s="878"/>
      <c r="TBC10" s="878"/>
      <c r="TBD10" s="878"/>
      <c r="TBE10" s="880"/>
      <c r="TBF10" s="878"/>
      <c r="TBG10" s="878"/>
      <c r="TBH10" s="878"/>
      <c r="TBI10" s="880"/>
      <c r="TBJ10" s="878"/>
      <c r="TBK10" s="878"/>
      <c r="TBL10" s="878"/>
      <c r="TBM10" s="880"/>
      <c r="TBN10" s="878"/>
      <c r="TBO10" s="878"/>
      <c r="TBP10" s="878"/>
      <c r="TBQ10" s="880"/>
      <c r="TBR10" s="878"/>
      <c r="TBS10" s="878"/>
      <c r="TBT10" s="878"/>
      <c r="TBU10" s="880"/>
      <c r="TBV10" s="878"/>
      <c r="TBW10" s="878"/>
      <c r="TBX10" s="878"/>
      <c r="TBY10" s="880"/>
      <c r="TBZ10" s="878"/>
      <c r="TCA10" s="878"/>
      <c r="TCB10" s="878"/>
      <c r="TCC10" s="880"/>
      <c r="TCD10" s="878"/>
      <c r="TCE10" s="878"/>
      <c r="TCF10" s="878"/>
      <c r="TCG10" s="880"/>
      <c r="TCH10" s="878"/>
      <c r="TCI10" s="878"/>
      <c r="TCJ10" s="878"/>
      <c r="TCK10" s="880"/>
      <c r="TCL10" s="878"/>
      <c r="TCM10" s="878"/>
      <c r="TCN10" s="878"/>
      <c r="TCO10" s="880"/>
      <c r="TCP10" s="878"/>
      <c r="TCQ10" s="878"/>
      <c r="TCR10" s="878"/>
      <c r="TCS10" s="880"/>
      <c r="TCT10" s="878"/>
      <c r="TCU10" s="878"/>
      <c r="TCV10" s="878"/>
      <c r="TCW10" s="880"/>
      <c r="TCX10" s="878"/>
      <c r="TCY10" s="878"/>
      <c r="TCZ10" s="878"/>
      <c r="TDA10" s="880"/>
      <c r="TDB10" s="878"/>
      <c r="TDC10" s="878"/>
      <c r="TDD10" s="878"/>
      <c r="TDE10" s="880"/>
      <c r="TDF10" s="878"/>
      <c r="TDG10" s="878"/>
      <c r="TDH10" s="878"/>
      <c r="TDI10" s="880"/>
      <c r="TDJ10" s="878"/>
      <c r="TDK10" s="878"/>
      <c r="TDL10" s="878"/>
      <c r="TDM10" s="880"/>
      <c r="TDN10" s="878"/>
      <c r="TDO10" s="878"/>
      <c r="TDP10" s="878"/>
      <c r="TDQ10" s="880"/>
      <c r="TDR10" s="878"/>
      <c r="TDS10" s="878"/>
      <c r="TDT10" s="878"/>
      <c r="TDU10" s="880"/>
      <c r="TDV10" s="878"/>
      <c r="TDW10" s="878"/>
      <c r="TDX10" s="878"/>
      <c r="TDY10" s="880"/>
      <c r="TDZ10" s="878"/>
      <c r="TEA10" s="878"/>
      <c r="TEB10" s="878"/>
      <c r="TEC10" s="880"/>
      <c r="TED10" s="878"/>
      <c r="TEE10" s="878"/>
      <c r="TEF10" s="878"/>
      <c r="TEG10" s="880"/>
      <c r="TEH10" s="878"/>
      <c r="TEI10" s="878"/>
      <c r="TEJ10" s="878"/>
      <c r="TEK10" s="880"/>
      <c r="TEL10" s="878"/>
      <c r="TEM10" s="878"/>
      <c r="TEN10" s="878"/>
      <c r="TEO10" s="880"/>
      <c r="TEP10" s="878"/>
      <c r="TEQ10" s="878"/>
      <c r="TER10" s="878"/>
      <c r="TES10" s="880"/>
      <c r="TET10" s="878"/>
      <c r="TEU10" s="878"/>
      <c r="TEV10" s="878"/>
      <c r="TEW10" s="880"/>
      <c r="TEX10" s="878"/>
      <c r="TEY10" s="878"/>
      <c r="TEZ10" s="878"/>
      <c r="TFA10" s="880"/>
      <c r="TFB10" s="878"/>
      <c r="TFC10" s="878"/>
      <c r="TFD10" s="878"/>
      <c r="TFE10" s="880"/>
      <c r="TFF10" s="878"/>
      <c r="TFG10" s="878"/>
      <c r="TFH10" s="878"/>
      <c r="TFI10" s="880"/>
      <c r="TFJ10" s="878"/>
      <c r="TFK10" s="878"/>
      <c r="TFL10" s="878"/>
      <c r="TFM10" s="880"/>
      <c r="TFN10" s="878"/>
      <c r="TFO10" s="878"/>
      <c r="TFP10" s="878"/>
      <c r="TFQ10" s="880"/>
      <c r="TFR10" s="878"/>
      <c r="TFS10" s="878"/>
      <c r="TFT10" s="878"/>
      <c r="TFU10" s="880"/>
      <c r="TFV10" s="878"/>
      <c r="TFW10" s="878"/>
      <c r="TFX10" s="878"/>
      <c r="TFY10" s="880"/>
      <c r="TFZ10" s="878"/>
      <c r="TGA10" s="878"/>
      <c r="TGB10" s="878"/>
      <c r="TGC10" s="880"/>
      <c r="TGD10" s="878"/>
      <c r="TGE10" s="878"/>
      <c r="TGF10" s="878"/>
      <c r="TGG10" s="880"/>
      <c r="TGH10" s="878"/>
      <c r="TGI10" s="878"/>
      <c r="TGJ10" s="878"/>
      <c r="TGK10" s="880"/>
      <c r="TGL10" s="878"/>
      <c r="TGM10" s="878"/>
      <c r="TGN10" s="878"/>
      <c r="TGO10" s="880"/>
      <c r="TGP10" s="878"/>
      <c r="TGQ10" s="878"/>
      <c r="TGR10" s="878"/>
      <c r="TGS10" s="880"/>
      <c r="TGT10" s="878"/>
      <c r="TGU10" s="878"/>
      <c r="TGV10" s="878"/>
      <c r="TGW10" s="880"/>
      <c r="TGX10" s="878"/>
      <c r="TGY10" s="878"/>
      <c r="TGZ10" s="878"/>
      <c r="THA10" s="880"/>
      <c r="THB10" s="878"/>
      <c r="THC10" s="878"/>
      <c r="THD10" s="878"/>
      <c r="THE10" s="880"/>
      <c r="THF10" s="878"/>
      <c r="THG10" s="878"/>
      <c r="THH10" s="878"/>
      <c r="THI10" s="880"/>
      <c r="THJ10" s="878"/>
      <c r="THK10" s="878"/>
      <c r="THL10" s="878"/>
      <c r="THM10" s="880"/>
      <c r="THN10" s="878"/>
      <c r="THO10" s="878"/>
      <c r="THP10" s="878"/>
      <c r="THQ10" s="880"/>
      <c r="THR10" s="878"/>
      <c r="THS10" s="878"/>
      <c r="THT10" s="878"/>
      <c r="THU10" s="880"/>
      <c r="THV10" s="878"/>
      <c r="THW10" s="878"/>
      <c r="THX10" s="878"/>
      <c r="THY10" s="880"/>
      <c r="THZ10" s="878"/>
      <c r="TIA10" s="878"/>
      <c r="TIB10" s="878"/>
      <c r="TIC10" s="880"/>
      <c r="TID10" s="878"/>
      <c r="TIE10" s="878"/>
      <c r="TIF10" s="878"/>
      <c r="TIG10" s="880"/>
      <c r="TIH10" s="878"/>
      <c r="TII10" s="878"/>
      <c r="TIJ10" s="878"/>
      <c r="TIK10" s="880"/>
      <c r="TIL10" s="878"/>
      <c r="TIM10" s="878"/>
      <c r="TIN10" s="878"/>
      <c r="TIO10" s="880"/>
      <c r="TIP10" s="878"/>
      <c r="TIQ10" s="878"/>
      <c r="TIR10" s="878"/>
      <c r="TIS10" s="880"/>
      <c r="TIT10" s="878"/>
      <c r="TIU10" s="878"/>
      <c r="TIV10" s="878"/>
      <c r="TIW10" s="880"/>
      <c r="TIX10" s="878"/>
      <c r="TIY10" s="878"/>
      <c r="TIZ10" s="878"/>
      <c r="TJA10" s="880"/>
      <c r="TJB10" s="878"/>
      <c r="TJC10" s="878"/>
      <c r="TJD10" s="878"/>
      <c r="TJE10" s="880"/>
      <c r="TJF10" s="878"/>
      <c r="TJG10" s="878"/>
      <c r="TJH10" s="878"/>
      <c r="TJI10" s="880"/>
      <c r="TJJ10" s="878"/>
      <c r="TJK10" s="878"/>
      <c r="TJL10" s="878"/>
      <c r="TJM10" s="880"/>
      <c r="TJN10" s="878"/>
      <c r="TJO10" s="878"/>
      <c r="TJP10" s="878"/>
      <c r="TJQ10" s="880"/>
      <c r="TJR10" s="878"/>
      <c r="TJS10" s="878"/>
      <c r="TJT10" s="878"/>
      <c r="TJU10" s="880"/>
      <c r="TJV10" s="878"/>
      <c r="TJW10" s="878"/>
      <c r="TJX10" s="878"/>
      <c r="TJY10" s="880"/>
      <c r="TJZ10" s="878"/>
      <c r="TKA10" s="878"/>
      <c r="TKB10" s="878"/>
      <c r="TKC10" s="880"/>
      <c r="TKD10" s="878"/>
      <c r="TKE10" s="878"/>
      <c r="TKF10" s="878"/>
      <c r="TKG10" s="880"/>
      <c r="TKH10" s="878"/>
      <c r="TKI10" s="878"/>
      <c r="TKJ10" s="878"/>
      <c r="TKK10" s="880"/>
      <c r="TKL10" s="878"/>
      <c r="TKM10" s="878"/>
      <c r="TKN10" s="878"/>
      <c r="TKO10" s="880"/>
      <c r="TKP10" s="878"/>
      <c r="TKQ10" s="878"/>
      <c r="TKR10" s="878"/>
      <c r="TKS10" s="880"/>
      <c r="TKT10" s="878"/>
      <c r="TKU10" s="878"/>
      <c r="TKV10" s="878"/>
      <c r="TKW10" s="880"/>
      <c r="TKX10" s="878"/>
      <c r="TKY10" s="878"/>
      <c r="TKZ10" s="878"/>
      <c r="TLA10" s="880"/>
      <c r="TLB10" s="878"/>
      <c r="TLC10" s="878"/>
      <c r="TLD10" s="878"/>
      <c r="TLE10" s="880"/>
      <c r="TLF10" s="878"/>
      <c r="TLG10" s="878"/>
      <c r="TLH10" s="878"/>
      <c r="TLI10" s="880"/>
      <c r="TLJ10" s="878"/>
      <c r="TLK10" s="878"/>
      <c r="TLL10" s="878"/>
      <c r="TLM10" s="880"/>
      <c r="TLN10" s="878"/>
      <c r="TLO10" s="878"/>
      <c r="TLP10" s="878"/>
      <c r="TLQ10" s="880"/>
      <c r="TLR10" s="878"/>
      <c r="TLS10" s="878"/>
      <c r="TLT10" s="878"/>
      <c r="TLU10" s="880"/>
      <c r="TLV10" s="878"/>
      <c r="TLW10" s="878"/>
      <c r="TLX10" s="878"/>
      <c r="TLY10" s="880"/>
      <c r="TLZ10" s="878"/>
      <c r="TMA10" s="878"/>
      <c r="TMB10" s="878"/>
      <c r="TMC10" s="880"/>
      <c r="TMD10" s="878"/>
      <c r="TME10" s="878"/>
      <c r="TMF10" s="878"/>
      <c r="TMG10" s="880"/>
      <c r="TMH10" s="878"/>
      <c r="TMI10" s="878"/>
      <c r="TMJ10" s="878"/>
      <c r="TMK10" s="880"/>
      <c r="TML10" s="878"/>
      <c r="TMM10" s="878"/>
      <c r="TMN10" s="878"/>
      <c r="TMO10" s="880"/>
      <c r="TMP10" s="878"/>
      <c r="TMQ10" s="878"/>
      <c r="TMR10" s="878"/>
      <c r="TMS10" s="880"/>
      <c r="TMT10" s="878"/>
      <c r="TMU10" s="878"/>
      <c r="TMV10" s="878"/>
      <c r="TMW10" s="880"/>
      <c r="TMX10" s="878"/>
      <c r="TMY10" s="878"/>
      <c r="TMZ10" s="878"/>
      <c r="TNA10" s="880"/>
      <c r="TNB10" s="878"/>
      <c r="TNC10" s="878"/>
      <c r="TND10" s="878"/>
      <c r="TNE10" s="880"/>
      <c r="TNF10" s="878"/>
      <c r="TNG10" s="878"/>
      <c r="TNH10" s="878"/>
      <c r="TNI10" s="880"/>
      <c r="TNJ10" s="878"/>
      <c r="TNK10" s="878"/>
      <c r="TNL10" s="878"/>
      <c r="TNM10" s="880"/>
      <c r="TNN10" s="878"/>
      <c r="TNO10" s="878"/>
      <c r="TNP10" s="878"/>
      <c r="TNQ10" s="880"/>
      <c r="TNR10" s="878"/>
      <c r="TNS10" s="878"/>
      <c r="TNT10" s="878"/>
      <c r="TNU10" s="880"/>
      <c r="TNV10" s="878"/>
      <c r="TNW10" s="878"/>
      <c r="TNX10" s="878"/>
      <c r="TNY10" s="880"/>
      <c r="TNZ10" s="878"/>
      <c r="TOA10" s="878"/>
      <c r="TOB10" s="878"/>
      <c r="TOC10" s="880"/>
      <c r="TOD10" s="878"/>
      <c r="TOE10" s="878"/>
      <c r="TOF10" s="878"/>
      <c r="TOG10" s="880"/>
      <c r="TOH10" s="878"/>
      <c r="TOI10" s="878"/>
      <c r="TOJ10" s="878"/>
      <c r="TOK10" s="880"/>
      <c r="TOL10" s="878"/>
      <c r="TOM10" s="878"/>
      <c r="TON10" s="878"/>
      <c r="TOO10" s="880"/>
      <c r="TOP10" s="878"/>
      <c r="TOQ10" s="878"/>
      <c r="TOR10" s="878"/>
      <c r="TOS10" s="880"/>
      <c r="TOT10" s="878"/>
      <c r="TOU10" s="878"/>
      <c r="TOV10" s="878"/>
      <c r="TOW10" s="880"/>
      <c r="TOX10" s="878"/>
      <c r="TOY10" s="878"/>
      <c r="TOZ10" s="878"/>
      <c r="TPA10" s="880"/>
      <c r="TPB10" s="878"/>
      <c r="TPC10" s="878"/>
      <c r="TPD10" s="878"/>
      <c r="TPE10" s="880"/>
      <c r="TPF10" s="878"/>
      <c r="TPG10" s="878"/>
      <c r="TPH10" s="878"/>
      <c r="TPI10" s="880"/>
      <c r="TPJ10" s="878"/>
      <c r="TPK10" s="878"/>
      <c r="TPL10" s="878"/>
      <c r="TPM10" s="880"/>
      <c r="TPN10" s="878"/>
      <c r="TPO10" s="878"/>
      <c r="TPP10" s="878"/>
      <c r="TPQ10" s="880"/>
      <c r="TPR10" s="878"/>
      <c r="TPS10" s="878"/>
      <c r="TPT10" s="878"/>
      <c r="TPU10" s="880"/>
      <c r="TPV10" s="878"/>
      <c r="TPW10" s="878"/>
      <c r="TPX10" s="878"/>
      <c r="TPY10" s="880"/>
      <c r="TPZ10" s="878"/>
      <c r="TQA10" s="878"/>
      <c r="TQB10" s="878"/>
      <c r="TQC10" s="880"/>
      <c r="TQD10" s="878"/>
      <c r="TQE10" s="878"/>
      <c r="TQF10" s="878"/>
      <c r="TQG10" s="880"/>
      <c r="TQH10" s="878"/>
      <c r="TQI10" s="878"/>
      <c r="TQJ10" s="878"/>
      <c r="TQK10" s="880"/>
      <c r="TQL10" s="878"/>
      <c r="TQM10" s="878"/>
      <c r="TQN10" s="878"/>
      <c r="TQO10" s="880"/>
      <c r="TQP10" s="878"/>
      <c r="TQQ10" s="878"/>
      <c r="TQR10" s="878"/>
      <c r="TQS10" s="880"/>
      <c r="TQT10" s="878"/>
      <c r="TQU10" s="878"/>
      <c r="TQV10" s="878"/>
      <c r="TQW10" s="880"/>
      <c r="TQX10" s="878"/>
      <c r="TQY10" s="878"/>
      <c r="TQZ10" s="878"/>
      <c r="TRA10" s="880"/>
      <c r="TRB10" s="878"/>
      <c r="TRC10" s="878"/>
      <c r="TRD10" s="878"/>
      <c r="TRE10" s="880"/>
      <c r="TRF10" s="878"/>
      <c r="TRG10" s="878"/>
      <c r="TRH10" s="878"/>
      <c r="TRI10" s="880"/>
      <c r="TRJ10" s="878"/>
      <c r="TRK10" s="878"/>
      <c r="TRL10" s="878"/>
      <c r="TRM10" s="880"/>
      <c r="TRN10" s="878"/>
      <c r="TRO10" s="878"/>
      <c r="TRP10" s="878"/>
      <c r="TRQ10" s="880"/>
      <c r="TRR10" s="878"/>
      <c r="TRS10" s="878"/>
      <c r="TRT10" s="878"/>
      <c r="TRU10" s="880"/>
      <c r="TRV10" s="878"/>
      <c r="TRW10" s="878"/>
      <c r="TRX10" s="878"/>
      <c r="TRY10" s="880"/>
      <c r="TRZ10" s="878"/>
      <c r="TSA10" s="878"/>
      <c r="TSB10" s="878"/>
      <c r="TSC10" s="880"/>
      <c r="TSD10" s="878"/>
      <c r="TSE10" s="878"/>
      <c r="TSF10" s="878"/>
      <c r="TSG10" s="880"/>
      <c r="TSH10" s="878"/>
      <c r="TSI10" s="878"/>
      <c r="TSJ10" s="878"/>
      <c r="TSK10" s="880"/>
      <c r="TSL10" s="878"/>
      <c r="TSM10" s="878"/>
      <c r="TSN10" s="878"/>
      <c r="TSO10" s="880"/>
      <c r="TSP10" s="878"/>
      <c r="TSQ10" s="878"/>
      <c r="TSR10" s="878"/>
      <c r="TSS10" s="880"/>
      <c r="TST10" s="878"/>
      <c r="TSU10" s="878"/>
      <c r="TSV10" s="878"/>
      <c r="TSW10" s="880"/>
      <c r="TSX10" s="878"/>
      <c r="TSY10" s="878"/>
      <c r="TSZ10" s="878"/>
      <c r="TTA10" s="880"/>
      <c r="TTB10" s="878"/>
      <c r="TTC10" s="878"/>
      <c r="TTD10" s="878"/>
      <c r="TTE10" s="880"/>
      <c r="TTF10" s="878"/>
      <c r="TTG10" s="878"/>
      <c r="TTH10" s="878"/>
      <c r="TTI10" s="880"/>
      <c r="TTJ10" s="878"/>
      <c r="TTK10" s="878"/>
      <c r="TTL10" s="878"/>
      <c r="TTM10" s="880"/>
      <c r="TTN10" s="878"/>
      <c r="TTO10" s="878"/>
      <c r="TTP10" s="878"/>
      <c r="TTQ10" s="880"/>
      <c r="TTR10" s="878"/>
      <c r="TTS10" s="878"/>
      <c r="TTT10" s="878"/>
      <c r="TTU10" s="880"/>
      <c r="TTV10" s="878"/>
      <c r="TTW10" s="878"/>
      <c r="TTX10" s="878"/>
      <c r="TTY10" s="880"/>
      <c r="TTZ10" s="878"/>
      <c r="TUA10" s="878"/>
      <c r="TUB10" s="878"/>
      <c r="TUC10" s="880"/>
      <c r="TUD10" s="878"/>
      <c r="TUE10" s="878"/>
      <c r="TUF10" s="878"/>
      <c r="TUG10" s="880"/>
      <c r="TUH10" s="878"/>
      <c r="TUI10" s="878"/>
      <c r="TUJ10" s="878"/>
      <c r="TUK10" s="880"/>
      <c r="TUL10" s="878"/>
      <c r="TUM10" s="878"/>
      <c r="TUN10" s="878"/>
      <c r="TUO10" s="880"/>
      <c r="TUP10" s="878"/>
      <c r="TUQ10" s="878"/>
      <c r="TUR10" s="878"/>
      <c r="TUS10" s="880"/>
      <c r="TUT10" s="878"/>
      <c r="TUU10" s="878"/>
      <c r="TUV10" s="878"/>
      <c r="TUW10" s="880"/>
      <c r="TUX10" s="878"/>
      <c r="TUY10" s="878"/>
      <c r="TUZ10" s="878"/>
      <c r="TVA10" s="880"/>
      <c r="TVB10" s="878"/>
      <c r="TVC10" s="878"/>
      <c r="TVD10" s="878"/>
      <c r="TVE10" s="880"/>
      <c r="TVF10" s="878"/>
      <c r="TVG10" s="878"/>
      <c r="TVH10" s="878"/>
      <c r="TVI10" s="880"/>
      <c r="TVJ10" s="878"/>
      <c r="TVK10" s="878"/>
      <c r="TVL10" s="878"/>
      <c r="TVM10" s="880"/>
      <c r="TVN10" s="878"/>
      <c r="TVO10" s="878"/>
      <c r="TVP10" s="878"/>
      <c r="TVQ10" s="880"/>
      <c r="TVR10" s="878"/>
      <c r="TVS10" s="878"/>
      <c r="TVT10" s="878"/>
      <c r="TVU10" s="880"/>
      <c r="TVV10" s="878"/>
      <c r="TVW10" s="878"/>
      <c r="TVX10" s="878"/>
      <c r="TVY10" s="880"/>
      <c r="TVZ10" s="878"/>
      <c r="TWA10" s="878"/>
      <c r="TWB10" s="878"/>
      <c r="TWC10" s="880"/>
      <c r="TWD10" s="878"/>
      <c r="TWE10" s="878"/>
      <c r="TWF10" s="878"/>
      <c r="TWG10" s="880"/>
      <c r="TWH10" s="878"/>
      <c r="TWI10" s="878"/>
      <c r="TWJ10" s="878"/>
      <c r="TWK10" s="880"/>
      <c r="TWL10" s="878"/>
      <c r="TWM10" s="878"/>
      <c r="TWN10" s="878"/>
      <c r="TWO10" s="880"/>
      <c r="TWP10" s="878"/>
      <c r="TWQ10" s="878"/>
      <c r="TWR10" s="878"/>
      <c r="TWS10" s="880"/>
      <c r="TWT10" s="878"/>
      <c r="TWU10" s="878"/>
      <c r="TWV10" s="878"/>
      <c r="TWW10" s="880"/>
      <c r="TWX10" s="878"/>
      <c r="TWY10" s="878"/>
      <c r="TWZ10" s="878"/>
      <c r="TXA10" s="880"/>
      <c r="TXB10" s="878"/>
      <c r="TXC10" s="878"/>
      <c r="TXD10" s="878"/>
      <c r="TXE10" s="880"/>
      <c r="TXF10" s="878"/>
      <c r="TXG10" s="878"/>
      <c r="TXH10" s="878"/>
      <c r="TXI10" s="880"/>
      <c r="TXJ10" s="878"/>
      <c r="TXK10" s="878"/>
      <c r="TXL10" s="878"/>
      <c r="TXM10" s="880"/>
      <c r="TXN10" s="878"/>
      <c r="TXO10" s="878"/>
      <c r="TXP10" s="878"/>
      <c r="TXQ10" s="880"/>
      <c r="TXR10" s="878"/>
      <c r="TXS10" s="878"/>
      <c r="TXT10" s="878"/>
      <c r="TXU10" s="880"/>
      <c r="TXV10" s="878"/>
      <c r="TXW10" s="878"/>
      <c r="TXX10" s="878"/>
      <c r="TXY10" s="880"/>
      <c r="TXZ10" s="878"/>
      <c r="TYA10" s="878"/>
      <c r="TYB10" s="878"/>
      <c r="TYC10" s="880"/>
      <c r="TYD10" s="878"/>
      <c r="TYE10" s="878"/>
      <c r="TYF10" s="878"/>
      <c r="TYG10" s="880"/>
      <c r="TYH10" s="878"/>
      <c r="TYI10" s="878"/>
      <c r="TYJ10" s="878"/>
      <c r="TYK10" s="880"/>
      <c r="TYL10" s="878"/>
      <c r="TYM10" s="878"/>
      <c r="TYN10" s="878"/>
      <c r="TYO10" s="880"/>
      <c r="TYP10" s="878"/>
      <c r="TYQ10" s="878"/>
      <c r="TYR10" s="878"/>
      <c r="TYS10" s="880"/>
      <c r="TYT10" s="878"/>
      <c r="TYU10" s="878"/>
      <c r="TYV10" s="878"/>
      <c r="TYW10" s="880"/>
      <c r="TYX10" s="878"/>
      <c r="TYY10" s="878"/>
      <c r="TYZ10" s="878"/>
      <c r="TZA10" s="880"/>
      <c r="TZB10" s="878"/>
      <c r="TZC10" s="878"/>
      <c r="TZD10" s="878"/>
      <c r="TZE10" s="880"/>
      <c r="TZF10" s="878"/>
      <c r="TZG10" s="878"/>
      <c r="TZH10" s="878"/>
      <c r="TZI10" s="880"/>
      <c r="TZJ10" s="878"/>
      <c r="TZK10" s="878"/>
      <c r="TZL10" s="878"/>
      <c r="TZM10" s="880"/>
      <c r="TZN10" s="878"/>
      <c r="TZO10" s="878"/>
      <c r="TZP10" s="878"/>
      <c r="TZQ10" s="880"/>
      <c r="TZR10" s="878"/>
      <c r="TZS10" s="878"/>
      <c r="TZT10" s="878"/>
      <c r="TZU10" s="880"/>
      <c r="TZV10" s="878"/>
      <c r="TZW10" s="878"/>
      <c r="TZX10" s="878"/>
      <c r="TZY10" s="880"/>
      <c r="TZZ10" s="878"/>
      <c r="UAA10" s="878"/>
      <c r="UAB10" s="878"/>
      <c r="UAC10" s="880"/>
      <c r="UAD10" s="878"/>
      <c r="UAE10" s="878"/>
      <c r="UAF10" s="878"/>
      <c r="UAG10" s="880"/>
      <c r="UAH10" s="878"/>
      <c r="UAI10" s="878"/>
      <c r="UAJ10" s="878"/>
      <c r="UAK10" s="880"/>
      <c r="UAL10" s="878"/>
      <c r="UAM10" s="878"/>
      <c r="UAN10" s="878"/>
      <c r="UAO10" s="880"/>
      <c r="UAP10" s="878"/>
      <c r="UAQ10" s="878"/>
      <c r="UAR10" s="878"/>
      <c r="UAS10" s="880"/>
      <c r="UAT10" s="878"/>
      <c r="UAU10" s="878"/>
      <c r="UAV10" s="878"/>
      <c r="UAW10" s="880"/>
      <c r="UAX10" s="878"/>
      <c r="UAY10" s="878"/>
      <c r="UAZ10" s="878"/>
      <c r="UBA10" s="880"/>
      <c r="UBB10" s="878"/>
      <c r="UBC10" s="878"/>
      <c r="UBD10" s="878"/>
      <c r="UBE10" s="880"/>
      <c r="UBF10" s="878"/>
      <c r="UBG10" s="878"/>
      <c r="UBH10" s="878"/>
      <c r="UBI10" s="880"/>
      <c r="UBJ10" s="878"/>
      <c r="UBK10" s="878"/>
      <c r="UBL10" s="878"/>
      <c r="UBM10" s="880"/>
      <c r="UBN10" s="878"/>
      <c r="UBO10" s="878"/>
      <c r="UBP10" s="878"/>
      <c r="UBQ10" s="880"/>
      <c r="UBR10" s="878"/>
      <c r="UBS10" s="878"/>
      <c r="UBT10" s="878"/>
      <c r="UBU10" s="880"/>
      <c r="UBV10" s="878"/>
      <c r="UBW10" s="878"/>
      <c r="UBX10" s="878"/>
      <c r="UBY10" s="880"/>
      <c r="UBZ10" s="878"/>
      <c r="UCA10" s="878"/>
      <c r="UCB10" s="878"/>
      <c r="UCC10" s="880"/>
      <c r="UCD10" s="878"/>
      <c r="UCE10" s="878"/>
      <c r="UCF10" s="878"/>
      <c r="UCG10" s="880"/>
      <c r="UCH10" s="878"/>
      <c r="UCI10" s="878"/>
      <c r="UCJ10" s="878"/>
      <c r="UCK10" s="880"/>
      <c r="UCL10" s="878"/>
      <c r="UCM10" s="878"/>
      <c r="UCN10" s="878"/>
      <c r="UCO10" s="880"/>
      <c r="UCP10" s="878"/>
      <c r="UCQ10" s="878"/>
      <c r="UCR10" s="878"/>
      <c r="UCS10" s="880"/>
      <c r="UCT10" s="878"/>
      <c r="UCU10" s="878"/>
      <c r="UCV10" s="878"/>
      <c r="UCW10" s="880"/>
      <c r="UCX10" s="878"/>
      <c r="UCY10" s="878"/>
      <c r="UCZ10" s="878"/>
      <c r="UDA10" s="880"/>
      <c r="UDB10" s="878"/>
      <c r="UDC10" s="878"/>
      <c r="UDD10" s="878"/>
      <c r="UDE10" s="880"/>
      <c r="UDF10" s="878"/>
      <c r="UDG10" s="878"/>
      <c r="UDH10" s="878"/>
      <c r="UDI10" s="880"/>
      <c r="UDJ10" s="878"/>
      <c r="UDK10" s="878"/>
      <c r="UDL10" s="878"/>
      <c r="UDM10" s="880"/>
      <c r="UDN10" s="878"/>
      <c r="UDO10" s="878"/>
      <c r="UDP10" s="878"/>
      <c r="UDQ10" s="880"/>
      <c r="UDR10" s="878"/>
      <c r="UDS10" s="878"/>
      <c r="UDT10" s="878"/>
      <c r="UDU10" s="880"/>
      <c r="UDV10" s="878"/>
      <c r="UDW10" s="878"/>
      <c r="UDX10" s="878"/>
      <c r="UDY10" s="880"/>
      <c r="UDZ10" s="878"/>
      <c r="UEA10" s="878"/>
      <c r="UEB10" s="878"/>
      <c r="UEC10" s="880"/>
      <c r="UED10" s="878"/>
      <c r="UEE10" s="878"/>
      <c r="UEF10" s="878"/>
      <c r="UEG10" s="880"/>
      <c r="UEH10" s="878"/>
      <c r="UEI10" s="878"/>
      <c r="UEJ10" s="878"/>
      <c r="UEK10" s="880"/>
      <c r="UEL10" s="878"/>
      <c r="UEM10" s="878"/>
      <c r="UEN10" s="878"/>
      <c r="UEO10" s="880"/>
      <c r="UEP10" s="878"/>
      <c r="UEQ10" s="878"/>
      <c r="UER10" s="878"/>
      <c r="UES10" s="880"/>
      <c r="UET10" s="878"/>
      <c r="UEU10" s="878"/>
      <c r="UEV10" s="878"/>
      <c r="UEW10" s="880"/>
      <c r="UEX10" s="878"/>
      <c r="UEY10" s="878"/>
      <c r="UEZ10" s="878"/>
      <c r="UFA10" s="880"/>
      <c r="UFB10" s="878"/>
      <c r="UFC10" s="878"/>
      <c r="UFD10" s="878"/>
      <c r="UFE10" s="880"/>
      <c r="UFF10" s="878"/>
      <c r="UFG10" s="878"/>
      <c r="UFH10" s="878"/>
      <c r="UFI10" s="880"/>
      <c r="UFJ10" s="878"/>
      <c r="UFK10" s="878"/>
      <c r="UFL10" s="878"/>
      <c r="UFM10" s="880"/>
      <c r="UFN10" s="878"/>
      <c r="UFO10" s="878"/>
      <c r="UFP10" s="878"/>
      <c r="UFQ10" s="880"/>
      <c r="UFR10" s="878"/>
      <c r="UFS10" s="878"/>
      <c r="UFT10" s="878"/>
      <c r="UFU10" s="880"/>
      <c r="UFV10" s="878"/>
      <c r="UFW10" s="878"/>
      <c r="UFX10" s="878"/>
      <c r="UFY10" s="880"/>
      <c r="UFZ10" s="878"/>
      <c r="UGA10" s="878"/>
      <c r="UGB10" s="878"/>
      <c r="UGC10" s="880"/>
      <c r="UGD10" s="878"/>
      <c r="UGE10" s="878"/>
      <c r="UGF10" s="878"/>
      <c r="UGG10" s="880"/>
      <c r="UGH10" s="878"/>
      <c r="UGI10" s="878"/>
      <c r="UGJ10" s="878"/>
      <c r="UGK10" s="880"/>
      <c r="UGL10" s="878"/>
      <c r="UGM10" s="878"/>
      <c r="UGN10" s="878"/>
      <c r="UGO10" s="880"/>
      <c r="UGP10" s="878"/>
      <c r="UGQ10" s="878"/>
      <c r="UGR10" s="878"/>
      <c r="UGS10" s="880"/>
      <c r="UGT10" s="878"/>
      <c r="UGU10" s="878"/>
      <c r="UGV10" s="878"/>
      <c r="UGW10" s="880"/>
      <c r="UGX10" s="878"/>
      <c r="UGY10" s="878"/>
      <c r="UGZ10" s="878"/>
      <c r="UHA10" s="880"/>
      <c r="UHB10" s="878"/>
      <c r="UHC10" s="878"/>
      <c r="UHD10" s="878"/>
      <c r="UHE10" s="880"/>
      <c r="UHF10" s="878"/>
      <c r="UHG10" s="878"/>
      <c r="UHH10" s="878"/>
      <c r="UHI10" s="880"/>
      <c r="UHJ10" s="878"/>
      <c r="UHK10" s="878"/>
      <c r="UHL10" s="878"/>
      <c r="UHM10" s="880"/>
      <c r="UHN10" s="878"/>
      <c r="UHO10" s="878"/>
      <c r="UHP10" s="878"/>
      <c r="UHQ10" s="880"/>
      <c r="UHR10" s="878"/>
      <c r="UHS10" s="878"/>
      <c r="UHT10" s="878"/>
      <c r="UHU10" s="880"/>
      <c r="UHV10" s="878"/>
      <c r="UHW10" s="878"/>
      <c r="UHX10" s="878"/>
      <c r="UHY10" s="880"/>
      <c r="UHZ10" s="878"/>
      <c r="UIA10" s="878"/>
      <c r="UIB10" s="878"/>
      <c r="UIC10" s="880"/>
      <c r="UID10" s="878"/>
      <c r="UIE10" s="878"/>
      <c r="UIF10" s="878"/>
      <c r="UIG10" s="880"/>
      <c r="UIH10" s="878"/>
      <c r="UII10" s="878"/>
      <c r="UIJ10" s="878"/>
      <c r="UIK10" s="880"/>
      <c r="UIL10" s="878"/>
      <c r="UIM10" s="878"/>
      <c r="UIN10" s="878"/>
      <c r="UIO10" s="880"/>
      <c r="UIP10" s="878"/>
      <c r="UIQ10" s="878"/>
      <c r="UIR10" s="878"/>
      <c r="UIS10" s="880"/>
      <c r="UIT10" s="878"/>
      <c r="UIU10" s="878"/>
      <c r="UIV10" s="878"/>
      <c r="UIW10" s="880"/>
      <c r="UIX10" s="878"/>
      <c r="UIY10" s="878"/>
      <c r="UIZ10" s="878"/>
      <c r="UJA10" s="880"/>
      <c r="UJB10" s="878"/>
      <c r="UJC10" s="878"/>
      <c r="UJD10" s="878"/>
      <c r="UJE10" s="880"/>
      <c r="UJF10" s="878"/>
      <c r="UJG10" s="878"/>
      <c r="UJH10" s="878"/>
      <c r="UJI10" s="880"/>
      <c r="UJJ10" s="878"/>
      <c r="UJK10" s="878"/>
      <c r="UJL10" s="878"/>
      <c r="UJM10" s="880"/>
      <c r="UJN10" s="878"/>
      <c r="UJO10" s="878"/>
      <c r="UJP10" s="878"/>
      <c r="UJQ10" s="880"/>
      <c r="UJR10" s="878"/>
      <c r="UJS10" s="878"/>
      <c r="UJT10" s="878"/>
      <c r="UJU10" s="880"/>
      <c r="UJV10" s="878"/>
      <c r="UJW10" s="878"/>
      <c r="UJX10" s="878"/>
      <c r="UJY10" s="880"/>
      <c r="UJZ10" s="878"/>
      <c r="UKA10" s="878"/>
      <c r="UKB10" s="878"/>
      <c r="UKC10" s="880"/>
      <c r="UKD10" s="878"/>
      <c r="UKE10" s="878"/>
      <c r="UKF10" s="878"/>
      <c r="UKG10" s="880"/>
      <c r="UKH10" s="878"/>
      <c r="UKI10" s="878"/>
      <c r="UKJ10" s="878"/>
      <c r="UKK10" s="880"/>
      <c r="UKL10" s="878"/>
      <c r="UKM10" s="878"/>
      <c r="UKN10" s="878"/>
      <c r="UKO10" s="880"/>
      <c r="UKP10" s="878"/>
      <c r="UKQ10" s="878"/>
      <c r="UKR10" s="878"/>
      <c r="UKS10" s="880"/>
      <c r="UKT10" s="878"/>
      <c r="UKU10" s="878"/>
      <c r="UKV10" s="878"/>
      <c r="UKW10" s="880"/>
      <c r="UKX10" s="878"/>
      <c r="UKY10" s="878"/>
      <c r="UKZ10" s="878"/>
      <c r="ULA10" s="880"/>
      <c r="ULB10" s="878"/>
      <c r="ULC10" s="878"/>
      <c r="ULD10" s="878"/>
      <c r="ULE10" s="880"/>
      <c r="ULF10" s="878"/>
      <c r="ULG10" s="878"/>
      <c r="ULH10" s="878"/>
      <c r="ULI10" s="880"/>
      <c r="ULJ10" s="878"/>
      <c r="ULK10" s="878"/>
      <c r="ULL10" s="878"/>
      <c r="ULM10" s="880"/>
      <c r="ULN10" s="878"/>
      <c r="ULO10" s="878"/>
      <c r="ULP10" s="878"/>
      <c r="ULQ10" s="880"/>
      <c r="ULR10" s="878"/>
      <c r="ULS10" s="878"/>
      <c r="ULT10" s="878"/>
      <c r="ULU10" s="880"/>
      <c r="ULV10" s="878"/>
      <c r="ULW10" s="878"/>
      <c r="ULX10" s="878"/>
      <c r="ULY10" s="880"/>
      <c r="ULZ10" s="878"/>
      <c r="UMA10" s="878"/>
      <c r="UMB10" s="878"/>
      <c r="UMC10" s="880"/>
      <c r="UMD10" s="878"/>
      <c r="UME10" s="878"/>
      <c r="UMF10" s="878"/>
      <c r="UMG10" s="880"/>
      <c r="UMH10" s="878"/>
      <c r="UMI10" s="878"/>
      <c r="UMJ10" s="878"/>
      <c r="UMK10" s="880"/>
      <c r="UML10" s="878"/>
      <c r="UMM10" s="878"/>
      <c r="UMN10" s="878"/>
      <c r="UMO10" s="880"/>
      <c r="UMP10" s="878"/>
      <c r="UMQ10" s="878"/>
      <c r="UMR10" s="878"/>
      <c r="UMS10" s="880"/>
      <c r="UMT10" s="878"/>
      <c r="UMU10" s="878"/>
      <c r="UMV10" s="878"/>
      <c r="UMW10" s="880"/>
      <c r="UMX10" s="878"/>
      <c r="UMY10" s="878"/>
      <c r="UMZ10" s="878"/>
      <c r="UNA10" s="880"/>
      <c r="UNB10" s="878"/>
      <c r="UNC10" s="878"/>
      <c r="UND10" s="878"/>
      <c r="UNE10" s="880"/>
      <c r="UNF10" s="878"/>
      <c r="UNG10" s="878"/>
      <c r="UNH10" s="878"/>
      <c r="UNI10" s="880"/>
      <c r="UNJ10" s="878"/>
      <c r="UNK10" s="878"/>
      <c r="UNL10" s="878"/>
      <c r="UNM10" s="880"/>
      <c r="UNN10" s="878"/>
      <c r="UNO10" s="878"/>
      <c r="UNP10" s="878"/>
      <c r="UNQ10" s="880"/>
      <c r="UNR10" s="878"/>
      <c r="UNS10" s="878"/>
      <c r="UNT10" s="878"/>
      <c r="UNU10" s="880"/>
      <c r="UNV10" s="878"/>
      <c r="UNW10" s="878"/>
      <c r="UNX10" s="878"/>
      <c r="UNY10" s="880"/>
      <c r="UNZ10" s="878"/>
      <c r="UOA10" s="878"/>
      <c r="UOB10" s="878"/>
      <c r="UOC10" s="880"/>
      <c r="UOD10" s="878"/>
      <c r="UOE10" s="878"/>
      <c r="UOF10" s="878"/>
      <c r="UOG10" s="880"/>
      <c r="UOH10" s="878"/>
      <c r="UOI10" s="878"/>
      <c r="UOJ10" s="878"/>
      <c r="UOK10" s="880"/>
      <c r="UOL10" s="878"/>
      <c r="UOM10" s="878"/>
      <c r="UON10" s="878"/>
      <c r="UOO10" s="880"/>
      <c r="UOP10" s="878"/>
      <c r="UOQ10" s="878"/>
      <c r="UOR10" s="878"/>
      <c r="UOS10" s="880"/>
      <c r="UOT10" s="878"/>
      <c r="UOU10" s="878"/>
      <c r="UOV10" s="878"/>
      <c r="UOW10" s="880"/>
      <c r="UOX10" s="878"/>
      <c r="UOY10" s="878"/>
      <c r="UOZ10" s="878"/>
      <c r="UPA10" s="880"/>
      <c r="UPB10" s="878"/>
      <c r="UPC10" s="878"/>
      <c r="UPD10" s="878"/>
      <c r="UPE10" s="880"/>
      <c r="UPF10" s="878"/>
      <c r="UPG10" s="878"/>
      <c r="UPH10" s="878"/>
      <c r="UPI10" s="880"/>
      <c r="UPJ10" s="878"/>
      <c r="UPK10" s="878"/>
      <c r="UPL10" s="878"/>
      <c r="UPM10" s="880"/>
      <c r="UPN10" s="878"/>
      <c r="UPO10" s="878"/>
      <c r="UPP10" s="878"/>
      <c r="UPQ10" s="880"/>
      <c r="UPR10" s="878"/>
      <c r="UPS10" s="878"/>
      <c r="UPT10" s="878"/>
      <c r="UPU10" s="880"/>
      <c r="UPV10" s="878"/>
      <c r="UPW10" s="878"/>
      <c r="UPX10" s="878"/>
      <c r="UPY10" s="880"/>
      <c r="UPZ10" s="878"/>
      <c r="UQA10" s="878"/>
      <c r="UQB10" s="878"/>
      <c r="UQC10" s="880"/>
      <c r="UQD10" s="878"/>
      <c r="UQE10" s="878"/>
      <c r="UQF10" s="878"/>
      <c r="UQG10" s="880"/>
      <c r="UQH10" s="878"/>
      <c r="UQI10" s="878"/>
      <c r="UQJ10" s="878"/>
      <c r="UQK10" s="880"/>
      <c r="UQL10" s="878"/>
      <c r="UQM10" s="878"/>
      <c r="UQN10" s="878"/>
      <c r="UQO10" s="880"/>
      <c r="UQP10" s="878"/>
      <c r="UQQ10" s="878"/>
      <c r="UQR10" s="878"/>
      <c r="UQS10" s="880"/>
      <c r="UQT10" s="878"/>
      <c r="UQU10" s="878"/>
      <c r="UQV10" s="878"/>
      <c r="UQW10" s="880"/>
      <c r="UQX10" s="878"/>
      <c r="UQY10" s="878"/>
      <c r="UQZ10" s="878"/>
      <c r="URA10" s="880"/>
      <c r="URB10" s="878"/>
      <c r="URC10" s="878"/>
      <c r="URD10" s="878"/>
      <c r="URE10" s="880"/>
      <c r="URF10" s="878"/>
      <c r="URG10" s="878"/>
      <c r="URH10" s="878"/>
      <c r="URI10" s="880"/>
      <c r="URJ10" s="878"/>
      <c r="URK10" s="878"/>
      <c r="URL10" s="878"/>
      <c r="URM10" s="880"/>
      <c r="URN10" s="878"/>
      <c r="URO10" s="878"/>
      <c r="URP10" s="878"/>
      <c r="URQ10" s="880"/>
      <c r="URR10" s="878"/>
      <c r="URS10" s="878"/>
      <c r="URT10" s="878"/>
      <c r="URU10" s="880"/>
      <c r="URV10" s="878"/>
      <c r="URW10" s="878"/>
      <c r="URX10" s="878"/>
      <c r="URY10" s="880"/>
      <c r="URZ10" s="878"/>
      <c r="USA10" s="878"/>
      <c r="USB10" s="878"/>
      <c r="USC10" s="880"/>
      <c r="USD10" s="878"/>
      <c r="USE10" s="878"/>
      <c r="USF10" s="878"/>
      <c r="USG10" s="880"/>
      <c r="USH10" s="878"/>
      <c r="USI10" s="878"/>
      <c r="USJ10" s="878"/>
      <c r="USK10" s="880"/>
      <c r="USL10" s="878"/>
      <c r="USM10" s="878"/>
      <c r="USN10" s="878"/>
      <c r="USO10" s="880"/>
      <c r="USP10" s="878"/>
      <c r="USQ10" s="878"/>
      <c r="USR10" s="878"/>
      <c r="USS10" s="880"/>
      <c r="UST10" s="878"/>
      <c r="USU10" s="878"/>
      <c r="USV10" s="878"/>
      <c r="USW10" s="880"/>
      <c r="USX10" s="878"/>
      <c r="USY10" s="878"/>
      <c r="USZ10" s="878"/>
      <c r="UTA10" s="880"/>
      <c r="UTB10" s="878"/>
      <c r="UTC10" s="878"/>
      <c r="UTD10" s="878"/>
      <c r="UTE10" s="880"/>
      <c r="UTF10" s="878"/>
      <c r="UTG10" s="878"/>
      <c r="UTH10" s="878"/>
      <c r="UTI10" s="880"/>
      <c r="UTJ10" s="878"/>
      <c r="UTK10" s="878"/>
      <c r="UTL10" s="878"/>
      <c r="UTM10" s="880"/>
      <c r="UTN10" s="878"/>
      <c r="UTO10" s="878"/>
      <c r="UTP10" s="878"/>
      <c r="UTQ10" s="880"/>
      <c r="UTR10" s="878"/>
      <c r="UTS10" s="878"/>
      <c r="UTT10" s="878"/>
      <c r="UTU10" s="880"/>
      <c r="UTV10" s="878"/>
      <c r="UTW10" s="878"/>
      <c r="UTX10" s="878"/>
      <c r="UTY10" s="880"/>
      <c r="UTZ10" s="878"/>
      <c r="UUA10" s="878"/>
      <c r="UUB10" s="878"/>
      <c r="UUC10" s="880"/>
      <c r="UUD10" s="878"/>
      <c r="UUE10" s="878"/>
      <c r="UUF10" s="878"/>
      <c r="UUG10" s="880"/>
      <c r="UUH10" s="878"/>
      <c r="UUI10" s="878"/>
      <c r="UUJ10" s="878"/>
      <c r="UUK10" s="880"/>
      <c r="UUL10" s="878"/>
      <c r="UUM10" s="878"/>
      <c r="UUN10" s="878"/>
      <c r="UUO10" s="880"/>
      <c r="UUP10" s="878"/>
      <c r="UUQ10" s="878"/>
      <c r="UUR10" s="878"/>
      <c r="UUS10" s="880"/>
      <c r="UUT10" s="878"/>
      <c r="UUU10" s="878"/>
      <c r="UUV10" s="878"/>
      <c r="UUW10" s="880"/>
      <c r="UUX10" s="878"/>
      <c r="UUY10" s="878"/>
      <c r="UUZ10" s="878"/>
      <c r="UVA10" s="880"/>
      <c r="UVB10" s="878"/>
      <c r="UVC10" s="878"/>
      <c r="UVD10" s="878"/>
      <c r="UVE10" s="880"/>
      <c r="UVF10" s="878"/>
      <c r="UVG10" s="878"/>
      <c r="UVH10" s="878"/>
      <c r="UVI10" s="880"/>
      <c r="UVJ10" s="878"/>
      <c r="UVK10" s="878"/>
      <c r="UVL10" s="878"/>
      <c r="UVM10" s="880"/>
      <c r="UVN10" s="878"/>
      <c r="UVO10" s="878"/>
      <c r="UVP10" s="878"/>
      <c r="UVQ10" s="880"/>
      <c r="UVR10" s="878"/>
      <c r="UVS10" s="878"/>
      <c r="UVT10" s="878"/>
      <c r="UVU10" s="880"/>
      <c r="UVV10" s="878"/>
      <c r="UVW10" s="878"/>
      <c r="UVX10" s="878"/>
      <c r="UVY10" s="880"/>
      <c r="UVZ10" s="878"/>
      <c r="UWA10" s="878"/>
      <c r="UWB10" s="878"/>
      <c r="UWC10" s="880"/>
      <c r="UWD10" s="878"/>
      <c r="UWE10" s="878"/>
      <c r="UWF10" s="878"/>
      <c r="UWG10" s="880"/>
      <c r="UWH10" s="878"/>
      <c r="UWI10" s="878"/>
      <c r="UWJ10" s="878"/>
      <c r="UWK10" s="880"/>
      <c r="UWL10" s="878"/>
      <c r="UWM10" s="878"/>
      <c r="UWN10" s="878"/>
      <c r="UWO10" s="880"/>
      <c r="UWP10" s="878"/>
      <c r="UWQ10" s="878"/>
      <c r="UWR10" s="878"/>
      <c r="UWS10" s="880"/>
      <c r="UWT10" s="878"/>
      <c r="UWU10" s="878"/>
      <c r="UWV10" s="878"/>
      <c r="UWW10" s="880"/>
      <c r="UWX10" s="878"/>
      <c r="UWY10" s="878"/>
      <c r="UWZ10" s="878"/>
      <c r="UXA10" s="880"/>
      <c r="UXB10" s="878"/>
      <c r="UXC10" s="878"/>
      <c r="UXD10" s="878"/>
      <c r="UXE10" s="880"/>
      <c r="UXF10" s="878"/>
      <c r="UXG10" s="878"/>
      <c r="UXH10" s="878"/>
      <c r="UXI10" s="880"/>
      <c r="UXJ10" s="878"/>
      <c r="UXK10" s="878"/>
      <c r="UXL10" s="878"/>
      <c r="UXM10" s="880"/>
      <c r="UXN10" s="878"/>
      <c r="UXO10" s="878"/>
      <c r="UXP10" s="878"/>
      <c r="UXQ10" s="880"/>
      <c r="UXR10" s="878"/>
      <c r="UXS10" s="878"/>
      <c r="UXT10" s="878"/>
      <c r="UXU10" s="880"/>
      <c r="UXV10" s="878"/>
      <c r="UXW10" s="878"/>
      <c r="UXX10" s="878"/>
      <c r="UXY10" s="880"/>
      <c r="UXZ10" s="878"/>
      <c r="UYA10" s="878"/>
      <c r="UYB10" s="878"/>
      <c r="UYC10" s="880"/>
      <c r="UYD10" s="878"/>
      <c r="UYE10" s="878"/>
      <c r="UYF10" s="878"/>
      <c r="UYG10" s="880"/>
      <c r="UYH10" s="878"/>
      <c r="UYI10" s="878"/>
      <c r="UYJ10" s="878"/>
      <c r="UYK10" s="880"/>
      <c r="UYL10" s="878"/>
      <c r="UYM10" s="878"/>
      <c r="UYN10" s="878"/>
      <c r="UYO10" s="880"/>
      <c r="UYP10" s="878"/>
      <c r="UYQ10" s="878"/>
      <c r="UYR10" s="878"/>
      <c r="UYS10" s="880"/>
      <c r="UYT10" s="878"/>
      <c r="UYU10" s="878"/>
      <c r="UYV10" s="878"/>
      <c r="UYW10" s="880"/>
      <c r="UYX10" s="878"/>
      <c r="UYY10" s="878"/>
      <c r="UYZ10" s="878"/>
      <c r="UZA10" s="880"/>
      <c r="UZB10" s="878"/>
      <c r="UZC10" s="878"/>
      <c r="UZD10" s="878"/>
      <c r="UZE10" s="880"/>
      <c r="UZF10" s="878"/>
      <c r="UZG10" s="878"/>
      <c r="UZH10" s="878"/>
      <c r="UZI10" s="880"/>
      <c r="UZJ10" s="878"/>
      <c r="UZK10" s="878"/>
      <c r="UZL10" s="878"/>
      <c r="UZM10" s="880"/>
      <c r="UZN10" s="878"/>
      <c r="UZO10" s="878"/>
      <c r="UZP10" s="878"/>
      <c r="UZQ10" s="880"/>
      <c r="UZR10" s="878"/>
      <c r="UZS10" s="878"/>
      <c r="UZT10" s="878"/>
      <c r="UZU10" s="880"/>
      <c r="UZV10" s="878"/>
      <c r="UZW10" s="878"/>
      <c r="UZX10" s="878"/>
      <c r="UZY10" s="880"/>
      <c r="UZZ10" s="878"/>
      <c r="VAA10" s="878"/>
      <c r="VAB10" s="878"/>
      <c r="VAC10" s="880"/>
      <c r="VAD10" s="878"/>
      <c r="VAE10" s="878"/>
      <c r="VAF10" s="878"/>
      <c r="VAG10" s="880"/>
      <c r="VAH10" s="878"/>
      <c r="VAI10" s="878"/>
      <c r="VAJ10" s="878"/>
      <c r="VAK10" s="880"/>
      <c r="VAL10" s="878"/>
      <c r="VAM10" s="878"/>
      <c r="VAN10" s="878"/>
      <c r="VAO10" s="880"/>
      <c r="VAP10" s="878"/>
      <c r="VAQ10" s="878"/>
      <c r="VAR10" s="878"/>
      <c r="VAS10" s="880"/>
      <c r="VAT10" s="878"/>
      <c r="VAU10" s="878"/>
      <c r="VAV10" s="878"/>
      <c r="VAW10" s="880"/>
      <c r="VAX10" s="878"/>
      <c r="VAY10" s="878"/>
      <c r="VAZ10" s="878"/>
      <c r="VBA10" s="880"/>
      <c r="VBB10" s="878"/>
      <c r="VBC10" s="878"/>
      <c r="VBD10" s="878"/>
      <c r="VBE10" s="880"/>
      <c r="VBF10" s="878"/>
      <c r="VBG10" s="878"/>
      <c r="VBH10" s="878"/>
      <c r="VBI10" s="880"/>
      <c r="VBJ10" s="878"/>
      <c r="VBK10" s="878"/>
      <c r="VBL10" s="878"/>
      <c r="VBM10" s="880"/>
      <c r="VBN10" s="878"/>
      <c r="VBO10" s="878"/>
      <c r="VBP10" s="878"/>
      <c r="VBQ10" s="880"/>
      <c r="VBR10" s="878"/>
      <c r="VBS10" s="878"/>
      <c r="VBT10" s="878"/>
      <c r="VBU10" s="880"/>
      <c r="VBV10" s="878"/>
      <c r="VBW10" s="878"/>
      <c r="VBX10" s="878"/>
      <c r="VBY10" s="880"/>
      <c r="VBZ10" s="878"/>
      <c r="VCA10" s="878"/>
      <c r="VCB10" s="878"/>
      <c r="VCC10" s="880"/>
      <c r="VCD10" s="878"/>
      <c r="VCE10" s="878"/>
      <c r="VCF10" s="878"/>
      <c r="VCG10" s="880"/>
      <c r="VCH10" s="878"/>
      <c r="VCI10" s="878"/>
      <c r="VCJ10" s="878"/>
      <c r="VCK10" s="880"/>
      <c r="VCL10" s="878"/>
      <c r="VCM10" s="878"/>
      <c r="VCN10" s="878"/>
      <c r="VCO10" s="880"/>
      <c r="VCP10" s="878"/>
      <c r="VCQ10" s="878"/>
      <c r="VCR10" s="878"/>
      <c r="VCS10" s="880"/>
      <c r="VCT10" s="878"/>
      <c r="VCU10" s="878"/>
      <c r="VCV10" s="878"/>
      <c r="VCW10" s="880"/>
      <c r="VCX10" s="878"/>
      <c r="VCY10" s="878"/>
      <c r="VCZ10" s="878"/>
      <c r="VDA10" s="880"/>
      <c r="VDB10" s="878"/>
      <c r="VDC10" s="878"/>
      <c r="VDD10" s="878"/>
      <c r="VDE10" s="880"/>
      <c r="VDF10" s="878"/>
      <c r="VDG10" s="878"/>
      <c r="VDH10" s="878"/>
      <c r="VDI10" s="880"/>
      <c r="VDJ10" s="878"/>
      <c r="VDK10" s="878"/>
      <c r="VDL10" s="878"/>
      <c r="VDM10" s="880"/>
      <c r="VDN10" s="878"/>
      <c r="VDO10" s="878"/>
      <c r="VDP10" s="878"/>
      <c r="VDQ10" s="880"/>
      <c r="VDR10" s="878"/>
      <c r="VDS10" s="878"/>
      <c r="VDT10" s="878"/>
      <c r="VDU10" s="880"/>
      <c r="VDV10" s="878"/>
      <c r="VDW10" s="878"/>
      <c r="VDX10" s="878"/>
      <c r="VDY10" s="880"/>
      <c r="VDZ10" s="878"/>
      <c r="VEA10" s="878"/>
      <c r="VEB10" s="878"/>
      <c r="VEC10" s="880"/>
      <c r="VED10" s="878"/>
      <c r="VEE10" s="878"/>
      <c r="VEF10" s="878"/>
      <c r="VEG10" s="880"/>
      <c r="VEH10" s="878"/>
      <c r="VEI10" s="878"/>
      <c r="VEJ10" s="878"/>
      <c r="VEK10" s="880"/>
      <c r="VEL10" s="878"/>
      <c r="VEM10" s="878"/>
      <c r="VEN10" s="878"/>
      <c r="VEO10" s="880"/>
      <c r="VEP10" s="878"/>
      <c r="VEQ10" s="878"/>
      <c r="VER10" s="878"/>
      <c r="VES10" s="880"/>
      <c r="VET10" s="878"/>
      <c r="VEU10" s="878"/>
      <c r="VEV10" s="878"/>
      <c r="VEW10" s="880"/>
      <c r="VEX10" s="878"/>
      <c r="VEY10" s="878"/>
      <c r="VEZ10" s="878"/>
      <c r="VFA10" s="880"/>
      <c r="VFB10" s="878"/>
      <c r="VFC10" s="878"/>
      <c r="VFD10" s="878"/>
      <c r="VFE10" s="880"/>
      <c r="VFF10" s="878"/>
      <c r="VFG10" s="878"/>
      <c r="VFH10" s="878"/>
      <c r="VFI10" s="880"/>
      <c r="VFJ10" s="878"/>
      <c r="VFK10" s="878"/>
      <c r="VFL10" s="878"/>
      <c r="VFM10" s="880"/>
      <c r="VFN10" s="878"/>
      <c r="VFO10" s="878"/>
      <c r="VFP10" s="878"/>
      <c r="VFQ10" s="880"/>
      <c r="VFR10" s="878"/>
      <c r="VFS10" s="878"/>
      <c r="VFT10" s="878"/>
      <c r="VFU10" s="880"/>
      <c r="VFV10" s="878"/>
      <c r="VFW10" s="878"/>
      <c r="VFX10" s="878"/>
      <c r="VFY10" s="880"/>
      <c r="VFZ10" s="878"/>
      <c r="VGA10" s="878"/>
      <c r="VGB10" s="878"/>
      <c r="VGC10" s="880"/>
      <c r="VGD10" s="878"/>
      <c r="VGE10" s="878"/>
      <c r="VGF10" s="878"/>
      <c r="VGG10" s="880"/>
      <c r="VGH10" s="878"/>
      <c r="VGI10" s="878"/>
      <c r="VGJ10" s="878"/>
      <c r="VGK10" s="880"/>
      <c r="VGL10" s="878"/>
      <c r="VGM10" s="878"/>
      <c r="VGN10" s="878"/>
      <c r="VGO10" s="880"/>
      <c r="VGP10" s="878"/>
      <c r="VGQ10" s="878"/>
      <c r="VGR10" s="878"/>
      <c r="VGS10" s="880"/>
      <c r="VGT10" s="878"/>
      <c r="VGU10" s="878"/>
      <c r="VGV10" s="878"/>
      <c r="VGW10" s="880"/>
      <c r="VGX10" s="878"/>
      <c r="VGY10" s="878"/>
      <c r="VGZ10" s="878"/>
      <c r="VHA10" s="880"/>
      <c r="VHB10" s="878"/>
      <c r="VHC10" s="878"/>
      <c r="VHD10" s="878"/>
      <c r="VHE10" s="880"/>
      <c r="VHF10" s="878"/>
      <c r="VHG10" s="878"/>
      <c r="VHH10" s="878"/>
      <c r="VHI10" s="880"/>
      <c r="VHJ10" s="878"/>
      <c r="VHK10" s="878"/>
      <c r="VHL10" s="878"/>
      <c r="VHM10" s="880"/>
      <c r="VHN10" s="878"/>
      <c r="VHO10" s="878"/>
      <c r="VHP10" s="878"/>
      <c r="VHQ10" s="880"/>
      <c r="VHR10" s="878"/>
      <c r="VHS10" s="878"/>
      <c r="VHT10" s="878"/>
      <c r="VHU10" s="880"/>
      <c r="VHV10" s="878"/>
      <c r="VHW10" s="878"/>
      <c r="VHX10" s="878"/>
      <c r="VHY10" s="880"/>
      <c r="VHZ10" s="878"/>
      <c r="VIA10" s="878"/>
      <c r="VIB10" s="878"/>
      <c r="VIC10" s="880"/>
      <c r="VID10" s="878"/>
      <c r="VIE10" s="878"/>
      <c r="VIF10" s="878"/>
      <c r="VIG10" s="880"/>
      <c r="VIH10" s="878"/>
      <c r="VII10" s="878"/>
      <c r="VIJ10" s="878"/>
      <c r="VIK10" s="880"/>
      <c r="VIL10" s="878"/>
      <c r="VIM10" s="878"/>
      <c r="VIN10" s="878"/>
      <c r="VIO10" s="880"/>
      <c r="VIP10" s="878"/>
      <c r="VIQ10" s="878"/>
      <c r="VIR10" s="878"/>
      <c r="VIS10" s="880"/>
      <c r="VIT10" s="878"/>
      <c r="VIU10" s="878"/>
      <c r="VIV10" s="878"/>
      <c r="VIW10" s="880"/>
      <c r="VIX10" s="878"/>
      <c r="VIY10" s="878"/>
      <c r="VIZ10" s="878"/>
      <c r="VJA10" s="880"/>
      <c r="VJB10" s="878"/>
      <c r="VJC10" s="878"/>
      <c r="VJD10" s="878"/>
      <c r="VJE10" s="880"/>
      <c r="VJF10" s="878"/>
      <c r="VJG10" s="878"/>
      <c r="VJH10" s="878"/>
      <c r="VJI10" s="880"/>
      <c r="VJJ10" s="878"/>
      <c r="VJK10" s="878"/>
      <c r="VJL10" s="878"/>
      <c r="VJM10" s="880"/>
      <c r="VJN10" s="878"/>
      <c r="VJO10" s="878"/>
      <c r="VJP10" s="878"/>
      <c r="VJQ10" s="880"/>
      <c r="VJR10" s="878"/>
      <c r="VJS10" s="878"/>
      <c r="VJT10" s="878"/>
      <c r="VJU10" s="880"/>
      <c r="VJV10" s="878"/>
      <c r="VJW10" s="878"/>
      <c r="VJX10" s="878"/>
      <c r="VJY10" s="880"/>
      <c r="VJZ10" s="878"/>
      <c r="VKA10" s="878"/>
      <c r="VKB10" s="878"/>
      <c r="VKC10" s="880"/>
      <c r="VKD10" s="878"/>
      <c r="VKE10" s="878"/>
      <c r="VKF10" s="878"/>
      <c r="VKG10" s="880"/>
      <c r="VKH10" s="878"/>
      <c r="VKI10" s="878"/>
      <c r="VKJ10" s="878"/>
      <c r="VKK10" s="880"/>
      <c r="VKL10" s="878"/>
      <c r="VKM10" s="878"/>
      <c r="VKN10" s="878"/>
      <c r="VKO10" s="880"/>
      <c r="VKP10" s="878"/>
      <c r="VKQ10" s="878"/>
      <c r="VKR10" s="878"/>
      <c r="VKS10" s="880"/>
      <c r="VKT10" s="878"/>
      <c r="VKU10" s="878"/>
      <c r="VKV10" s="878"/>
      <c r="VKW10" s="880"/>
      <c r="VKX10" s="878"/>
      <c r="VKY10" s="878"/>
      <c r="VKZ10" s="878"/>
      <c r="VLA10" s="880"/>
      <c r="VLB10" s="878"/>
      <c r="VLC10" s="878"/>
      <c r="VLD10" s="878"/>
      <c r="VLE10" s="880"/>
      <c r="VLF10" s="878"/>
      <c r="VLG10" s="878"/>
      <c r="VLH10" s="878"/>
      <c r="VLI10" s="880"/>
      <c r="VLJ10" s="878"/>
      <c r="VLK10" s="878"/>
      <c r="VLL10" s="878"/>
      <c r="VLM10" s="880"/>
      <c r="VLN10" s="878"/>
      <c r="VLO10" s="878"/>
      <c r="VLP10" s="878"/>
      <c r="VLQ10" s="880"/>
      <c r="VLR10" s="878"/>
      <c r="VLS10" s="878"/>
      <c r="VLT10" s="878"/>
      <c r="VLU10" s="880"/>
      <c r="VLV10" s="878"/>
      <c r="VLW10" s="878"/>
      <c r="VLX10" s="878"/>
      <c r="VLY10" s="880"/>
      <c r="VLZ10" s="878"/>
      <c r="VMA10" s="878"/>
      <c r="VMB10" s="878"/>
      <c r="VMC10" s="880"/>
      <c r="VMD10" s="878"/>
      <c r="VME10" s="878"/>
      <c r="VMF10" s="878"/>
      <c r="VMG10" s="880"/>
      <c r="VMH10" s="878"/>
      <c r="VMI10" s="878"/>
      <c r="VMJ10" s="878"/>
      <c r="VMK10" s="880"/>
      <c r="VML10" s="878"/>
      <c r="VMM10" s="878"/>
      <c r="VMN10" s="878"/>
      <c r="VMO10" s="880"/>
      <c r="VMP10" s="878"/>
      <c r="VMQ10" s="878"/>
      <c r="VMR10" s="878"/>
      <c r="VMS10" s="880"/>
      <c r="VMT10" s="878"/>
      <c r="VMU10" s="878"/>
      <c r="VMV10" s="878"/>
      <c r="VMW10" s="880"/>
      <c r="VMX10" s="878"/>
      <c r="VMY10" s="878"/>
      <c r="VMZ10" s="878"/>
      <c r="VNA10" s="880"/>
      <c r="VNB10" s="878"/>
      <c r="VNC10" s="878"/>
      <c r="VND10" s="878"/>
      <c r="VNE10" s="880"/>
      <c r="VNF10" s="878"/>
      <c r="VNG10" s="878"/>
      <c r="VNH10" s="878"/>
      <c r="VNI10" s="880"/>
      <c r="VNJ10" s="878"/>
      <c r="VNK10" s="878"/>
      <c r="VNL10" s="878"/>
      <c r="VNM10" s="880"/>
      <c r="VNN10" s="878"/>
      <c r="VNO10" s="878"/>
      <c r="VNP10" s="878"/>
      <c r="VNQ10" s="880"/>
      <c r="VNR10" s="878"/>
      <c r="VNS10" s="878"/>
      <c r="VNT10" s="878"/>
      <c r="VNU10" s="880"/>
      <c r="VNV10" s="878"/>
      <c r="VNW10" s="878"/>
      <c r="VNX10" s="878"/>
      <c r="VNY10" s="880"/>
      <c r="VNZ10" s="878"/>
      <c r="VOA10" s="878"/>
      <c r="VOB10" s="878"/>
      <c r="VOC10" s="880"/>
      <c r="VOD10" s="878"/>
      <c r="VOE10" s="878"/>
      <c r="VOF10" s="878"/>
      <c r="VOG10" s="880"/>
      <c r="VOH10" s="878"/>
      <c r="VOI10" s="878"/>
      <c r="VOJ10" s="878"/>
      <c r="VOK10" s="880"/>
      <c r="VOL10" s="878"/>
      <c r="VOM10" s="878"/>
      <c r="VON10" s="878"/>
      <c r="VOO10" s="880"/>
      <c r="VOP10" s="878"/>
      <c r="VOQ10" s="878"/>
      <c r="VOR10" s="878"/>
      <c r="VOS10" s="880"/>
      <c r="VOT10" s="878"/>
      <c r="VOU10" s="878"/>
      <c r="VOV10" s="878"/>
      <c r="VOW10" s="880"/>
      <c r="VOX10" s="878"/>
      <c r="VOY10" s="878"/>
      <c r="VOZ10" s="878"/>
      <c r="VPA10" s="880"/>
      <c r="VPB10" s="878"/>
      <c r="VPC10" s="878"/>
      <c r="VPD10" s="878"/>
      <c r="VPE10" s="880"/>
      <c r="VPF10" s="878"/>
      <c r="VPG10" s="878"/>
      <c r="VPH10" s="878"/>
      <c r="VPI10" s="880"/>
      <c r="VPJ10" s="878"/>
      <c r="VPK10" s="878"/>
      <c r="VPL10" s="878"/>
      <c r="VPM10" s="880"/>
      <c r="VPN10" s="878"/>
      <c r="VPO10" s="878"/>
      <c r="VPP10" s="878"/>
      <c r="VPQ10" s="880"/>
      <c r="VPR10" s="878"/>
      <c r="VPS10" s="878"/>
      <c r="VPT10" s="878"/>
      <c r="VPU10" s="880"/>
      <c r="VPV10" s="878"/>
      <c r="VPW10" s="878"/>
      <c r="VPX10" s="878"/>
      <c r="VPY10" s="880"/>
      <c r="VPZ10" s="878"/>
      <c r="VQA10" s="878"/>
      <c r="VQB10" s="878"/>
      <c r="VQC10" s="880"/>
      <c r="VQD10" s="878"/>
      <c r="VQE10" s="878"/>
      <c r="VQF10" s="878"/>
      <c r="VQG10" s="880"/>
      <c r="VQH10" s="878"/>
      <c r="VQI10" s="878"/>
      <c r="VQJ10" s="878"/>
      <c r="VQK10" s="880"/>
      <c r="VQL10" s="878"/>
      <c r="VQM10" s="878"/>
      <c r="VQN10" s="878"/>
      <c r="VQO10" s="880"/>
      <c r="VQP10" s="878"/>
      <c r="VQQ10" s="878"/>
      <c r="VQR10" s="878"/>
      <c r="VQS10" s="880"/>
      <c r="VQT10" s="878"/>
      <c r="VQU10" s="878"/>
      <c r="VQV10" s="878"/>
      <c r="VQW10" s="880"/>
      <c r="VQX10" s="878"/>
      <c r="VQY10" s="878"/>
      <c r="VQZ10" s="878"/>
      <c r="VRA10" s="880"/>
      <c r="VRB10" s="878"/>
      <c r="VRC10" s="878"/>
      <c r="VRD10" s="878"/>
      <c r="VRE10" s="880"/>
      <c r="VRF10" s="878"/>
      <c r="VRG10" s="878"/>
      <c r="VRH10" s="878"/>
      <c r="VRI10" s="880"/>
      <c r="VRJ10" s="878"/>
      <c r="VRK10" s="878"/>
      <c r="VRL10" s="878"/>
      <c r="VRM10" s="880"/>
      <c r="VRN10" s="878"/>
      <c r="VRO10" s="878"/>
      <c r="VRP10" s="878"/>
      <c r="VRQ10" s="880"/>
      <c r="VRR10" s="878"/>
      <c r="VRS10" s="878"/>
      <c r="VRT10" s="878"/>
      <c r="VRU10" s="880"/>
      <c r="VRV10" s="878"/>
      <c r="VRW10" s="878"/>
      <c r="VRX10" s="878"/>
      <c r="VRY10" s="880"/>
      <c r="VRZ10" s="878"/>
      <c r="VSA10" s="878"/>
      <c r="VSB10" s="878"/>
      <c r="VSC10" s="880"/>
      <c r="VSD10" s="878"/>
      <c r="VSE10" s="878"/>
      <c r="VSF10" s="878"/>
      <c r="VSG10" s="880"/>
      <c r="VSH10" s="878"/>
      <c r="VSI10" s="878"/>
      <c r="VSJ10" s="878"/>
      <c r="VSK10" s="880"/>
      <c r="VSL10" s="878"/>
      <c r="VSM10" s="878"/>
      <c r="VSN10" s="878"/>
      <c r="VSO10" s="880"/>
      <c r="VSP10" s="878"/>
      <c r="VSQ10" s="878"/>
      <c r="VSR10" s="878"/>
      <c r="VSS10" s="880"/>
      <c r="VST10" s="878"/>
      <c r="VSU10" s="878"/>
      <c r="VSV10" s="878"/>
      <c r="VSW10" s="880"/>
      <c r="VSX10" s="878"/>
      <c r="VSY10" s="878"/>
      <c r="VSZ10" s="878"/>
      <c r="VTA10" s="880"/>
      <c r="VTB10" s="878"/>
      <c r="VTC10" s="878"/>
      <c r="VTD10" s="878"/>
      <c r="VTE10" s="880"/>
      <c r="VTF10" s="878"/>
      <c r="VTG10" s="878"/>
      <c r="VTH10" s="878"/>
      <c r="VTI10" s="880"/>
      <c r="VTJ10" s="878"/>
      <c r="VTK10" s="878"/>
      <c r="VTL10" s="878"/>
      <c r="VTM10" s="880"/>
      <c r="VTN10" s="878"/>
      <c r="VTO10" s="878"/>
      <c r="VTP10" s="878"/>
      <c r="VTQ10" s="880"/>
      <c r="VTR10" s="878"/>
      <c r="VTS10" s="878"/>
      <c r="VTT10" s="878"/>
      <c r="VTU10" s="880"/>
      <c r="VTV10" s="878"/>
      <c r="VTW10" s="878"/>
      <c r="VTX10" s="878"/>
      <c r="VTY10" s="880"/>
      <c r="VTZ10" s="878"/>
      <c r="VUA10" s="878"/>
      <c r="VUB10" s="878"/>
      <c r="VUC10" s="880"/>
      <c r="VUD10" s="878"/>
      <c r="VUE10" s="878"/>
      <c r="VUF10" s="878"/>
      <c r="VUG10" s="880"/>
      <c r="VUH10" s="878"/>
      <c r="VUI10" s="878"/>
      <c r="VUJ10" s="878"/>
      <c r="VUK10" s="880"/>
      <c r="VUL10" s="878"/>
      <c r="VUM10" s="878"/>
      <c r="VUN10" s="878"/>
      <c r="VUO10" s="880"/>
      <c r="VUP10" s="878"/>
      <c r="VUQ10" s="878"/>
      <c r="VUR10" s="878"/>
      <c r="VUS10" s="880"/>
      <c r="VUT10" s="878"/>
      <c r="VUU10" s="878"/>
      <c r="VUV10" s="878"/>
      <c r="VUW10" s="880"/>
      <c r="VUX10" s="878"/>
      <c r="VUY10" s="878"/>
      <c r="VUZ10" s="878"/>
      <c r="VVA10" s="880"/>
      <c r="VVB10" s="878"/>
      <c r="VVC10" s="878"/>
      <c r="VVD10" s="878"/>
      <c r="VVE10" s="880"/>
      <c r="VVF10" s="878"/>
      <c r="VVG10" s="878"/>
      <c r="VVH10" s="878"/>
      <c r="VVI10" s="880"/>
      <c r="VVJ10" s="878"/>
      <c r="VVK10" s="878"/>
      <c r="VVL10" s="878"/>
      <c r="VVM10" s="880"/>
      <c r="VVN10" s="878"/>
      <c r="VVO10" s="878"/>
      <c r="VVP10" s="878"/>
      <c r="VVQ10" s="880"/>
      <c r="VVR10" s="878"/>
      <c r="VVS10" s="878"/>
      <c r="VVT10" s="878"/>
      <c r="VVU10" s="880"/>
      <c r="VVV10" s="878"/>
      <c r="VVW10" s="878"/>
      <c r="VVX10" s="878"/>
      <c r="VVY10" s="880"/>
      <c r="VVZ10" s="878"/>
      <c r="VWA10" s="878"/>
      <c r="VWB10" s="878"/>
      <c r="VWC10" s="880"/>
      <c r="VWD10" s="878"/>
      <c r="VWE10" s="878"/>
      <c r="VWF10" s="878"/>
      <c r="VWG10" s="880"/>
      <c r="VWH10" s="878"/>
      <c r="VWI10" s="878"/>
      <c r="VWJ10" s="878"/>
      <c r="VWK10" s="880"/>
      <c r="VWL10" s="878"/>
      <c r="VWM10" s="878"/>
      <c r="VWN10" s="878"/>
      <c r="VWO10" s="880"/>
      <c r="VWP10" s="878"/>
      <c r="VWQ10" s="878"/>
      <c r="VWR10" s="878"/>
      <c r="VWS10" s="880"/>
      <c r="VWT10" s="878"/>
      <c r="VWU10" s="878"/>
      <c r="VWV10" s="878"/>
      <c r="VWW10" s="880"/>
      <c r="VWX10" s="878"/>
      <c r="VWY10" s="878"/>
      <c r="VWZ10" s="878"/>
      <c r="VXA10" s="880"/>
      <c r="VXB10" s="878"/>
      <c r="VXC10" s="878"/>
      <c r="VXD10" s="878"/>
      <c r="VXE10" s="880"/>
      <c r="VXF10" s="878"/>
      <c r="VXG10" s="878"/>
      <c r="VXH10" s="878"/>
      <c r="VXI10" s="880"/>
      <c r="VXJ10" s="878"/>
      <c r="VXK10" s="878"/>
      <c r="VXL10" s="878"/>
      <c r="VXM10" s="880"/>
      <c r="VXN10" s="878"/>
      <c r="VXO10" s="878"/>
      <c r="VXP10" s="878"/>
      <c r="VXQ10" s="880"/>
      <c r="VXR10" s="878"/>
      <c r="VXS10" s="878"/>
      <c r="VXT10" s="878"/>
      <c r="VXU10" s="880"/>
      <c r="VXV10" s="878"/>
      <c r="VXW10" s="878"/>
      <c r="VXX10" s="878"/>
      <c r="VXY10" s="880"/>
      <c r="VXZ10" s="878"/>
      <c r="VYA10" s="878"/>
      <c r="VYB10" s="878"/>
      <c r="VYC10" s="880"/>
      <c r="VYD10" s="878"/>
      <c r="VYE10" s="878"/>
      <c r="VYF10" s="878"/>
      <c r="VYG10" s="880"/>
      <c r="VYH10" s="878"/>
      <c r="VYI10" s="878"/>
      <c r="VYJ10" s="878"/>
      <c r="VYK10" s="880"/>
      <c r="VYL10" s="878"/>
      <c r="VYM10" s="878"/>
      <c r="VYN10" s="878"/>
      <c r="VYO10" s="880"/>
      <c r="VYP10" s="878"/>
      <c r="VYQ10" s="878"/>
      <c r="VYR10" s="878"/>
      <c r="VYS10" s="880"/>
      <c r="VYT10" s="878"/>
      <c r="VYU10" s="878"/>
      <c r="VYV10" s="878"/>
      <c r="VYW10" s="880"/>
      <c r="VYX10" s="878"/>
      <c r="VYY10" s="878"/>
      <c r="VYZ10" s="878"/>
      <c r="VZA10" s="880"/>
      <c r="VZB10" s="878"/>
      <c r="VZC10" s="878"/>
      <c r="VZD10" s="878"/>
      <c r="VZE10" s="880"/>
      <c r="VZF10" s="878"/>
      <c r="VZG10" s="878"/>
      <c r="VZH10" s="878"/>
      <c r="VZI10" s="880"/>
      <c r="VZJ10" s="878"/>
      <c r="VZK10" s="878"/>
      <c r="VZL10" s="878"/>
      <c r="VZM10" s="880"/>
      <c r="VZN10" s="878"/>
      <c r="VZO10" s="878"/>
      <c r="VZP10" s="878"/>
      <c r="VZQ10" s="880"/>
      <c r="VZR10" s="878"/>
      <c r="VZS10" s="878"/>
      <c r="VZT10" s="878"/>
      <c r="VZU10" s="880"/>
      <c r="VZV10" s="878"/>
      <c r="VZW10" s="878"/>
      <c r="VZX10" s="878"/>
      <c r="VZY10" s="880"/>
      <c r="VZZ10" s="878"/>
      <c r="WAA10" s="878"/>
      <c r="WAB10" s="878"/>
      <c r="WAC10" s="880"/>
      <c r="WAD10" s="878"/>
      <c r="WAE10" s="878"/>
      <c r="WAF10" s="878"/>
      <c r="WAG10" s="880"/>
      <c r="WAH10" s="878"/>
      <c r="WAI10" s="878"/>
      <c r="WAJ10" s="878"/>
      <c r="WAK10" s="880"/>
      <c r="WAL10" s="878"/>
      <c r="WAM10" s="878"/>
      <c r="WAN10" s="878"/>
      <c r="WAO10" s="880"/>
      <c r="WAP10" s="878"/>
      <c r="WAQ10" s="878"/>
      <c r="WAR10" s="878"/>
      <c r="WAS10" s="880"/>
      <c r="WAT10" s="878"/>
      <c r="WAU10" s="878"/>
      <c r="WAV10" s="878"/>
      <c r="WAW10" s="880"/>
      <c r="WAX10" s="878"/>
      <c r="WAY10" s="878"/>
      <c r="WAZ10" s="878"/>
      <c r="WBA10" s="880"/>
      <c r="WBB10" s="878"/>
      <c r="WBC10" s="878"/>
      <c r="WBD10" s="878"/>
      <c r="WBE10" s="880"/>
      <c r="WBF10" s="878"/>
      <c r="WBG10" s="878"/>
      <c r="WBH10" s="878"/>
      <c r="WBI10" s="880"/>
      <c r="WBJ10" s="878"/>
      <c r="WBK10" s="878"/>
      <c r="WBL10" s="878"/>
      <c r="WBM10" s="880"/>
      <c r="WBN10" s="878"/>
      <c r="WBO10" s="878"/>
      <c r="WBP10" s="878"/>
      <c r="WBQ10" s="880"/>
      <c r="WBR10" s="878"/>
      <c r="WBS10" s="878"/>
      <c r="WBT10" s="878"/>
      <c r="WBU10" s="880"/>
      <c r="WBV10" s="878"/>
      <c r="WBW10" s="878"/>
      <c r="WBX10" s="878"/>
      <c r="WBY10" s="880"/>
      <c r="WBZ10" s="878"/>
      <c r="WCA10" s="878"/>
      <c r="WCB10" s="878"/>
      <c r="WCC10" s="880"/>
      <c r="WCD10" s="878"/>
      <c r="WCE10" s="878"/>
      <c r="WCF10" s="878"/>
      <c r="WCG10" s="880"/>
      <c r="WCH10" s="878"/>
      <c r="WCI10" s="878"/>
      <c r="WCJ10" s="878"/>
      <c r="WCK10" s="880"/>
      <c r="WCL10" s="878"/>
      <c r="WCM10" s="878"/>
      <c r="WCN10" s="878"/>
      <c r="WCO10" s="880"/>
      <c r="WCP10" s="878"/>
      <c r="WCQ10" s="878"/>
      <c r="WCR10" s="878"/>
      <c r="WCS10" s="880"/>
      <c r="WCT10" s="878"/>
      <c r="WCU10" s="878"/>
      <c r="WCV10" s="878"/>
      <c r="WCW10" s="880"/>
      <c r="WCX10" s="878"/>
      <c r="WCY10" s="878"/>
      <c r="WCZ10" s="878"/>
      <c r="WDA10" s="880"/>
      <c r="WDB10" s="878"/>
      <c r="WDC10" s="878"/>
      <c r="WDD10" s="878"/>
      <c r="WDE10" s="880"/>
      <c r="WDF10" s="878"/>
      <c r="WDG10" s="878"/>
      <c r="WDH10" s="878"/>
      <c r="WDI10" s="880"/>
      <c r="WDJ10" s="878"/>
      <c r="WDK10" s="878"/>
      <c r="WDL10" s="878"/>
      <c r="WDM10" s="880"/>
      <c r="WDN10" s="878"/>
      <c r="WDO10" s="878"/>
      <c r="WDP10" s="878"/>
      <c r="WDQ10" s="880"/>
      <c r="WDR10" s="878"/>
      <c r="WDS10" s="878"/>
      <c r="WDT10" s="878"/>
      <c r="WDU10" s="880"/>
      <c r="WDV10" s="878"/>
      <c r="WDW10" s="878"/>
      <c r="WDX10" s="878"/>
      <c r="WDY10" s="880"/>
      <c r="WDZ10" s="878"/>
      <c r="WEA10" s="878"/>
      <c r="WEB10" s="878"/>
      <c r="WEC10" s="880"/>
      <c r="WED10" s="878"/>
      <c r="WEE10" s="878"/>
      <c r="WEF10" s="878"/>
      <c r="WEG10" s="880"/>
      <c r="WEH10" s="878"/>
      <c r="WEI10" s="878"/>
      <c r="WEJ10" s="878"/>
      <c r="WEK10" s="880"/>
      <c r="WEL10" s="878"/>
      <c r="WEM10" s="878"/>
      <c r="WEN10" s="878"/>
      <c r="WEO10" s="880"/>
      <c r="WEP10" s="878"/>
      <c r="WEQ10" s="878"/>
      <c r="WER10" s="878"/>
      <c r="WES10" s="880"/>
      <c r="WET10" s="878"/>
      <c r="WEU10" s="878"/>
      <c r="WEV10" s="878"/>
      <c r="WEW10" s="880"/>
      <c r="WEX10" s="878"/>
      <c r="WEY10" s="878"/>
      <c r="WEZ10" s="878"/>
      <c r="WFA10" s="880"/>
      <c r="WFB10" s="878"/>
      <c r="WFC10" s="878"/>
      <c r="WFD10" s="878"/>
      <c r="WFE10" s="880"/>
      <c r="WFF10" s="878"/>
      <c r="WFG10" s="878"/>
      <c r="WFH10" s="878"/>
      <c r="WFI10" s="880"/>
      <c r="WFJ10" s="878"/>
      <c r="WFK10" s="878"/>
      <c r="WFL10" s="878"/>
      <c r="WFM10" s="880"/>
      <c r="WFN10" s="878"/>
      <c r="WFO10" s="878"/>
      <c r="WFP10" s="878"/>
      <c r="WFQ10" s="880"/>
      <c r="WFR10" s="878"/>
      <c r="WFS10" s="878"/>
      <c r="WFT10" s="878"/>
      <c r="WFU10" s="880"/>
      <c r="WFV10" s="878"/>
      <c r="WFW10" s="878"/>
      <c r="WFX10" s="878"/>
      <c r="WFY10" s="880"/>
      <c r="WFZ10" s="878"/>
      <c r="WGA10" s="878"/>
      <c r="WGB10" s="878"/>
      <c r="WGC10" s="880"/>
      <c r="WGD10" s="878"/>
      <c r="WGE10" s="878"/>
      <c r="WGF10" s="878"/>
      <c r="WGG10" s="880"/>
      <c r="WGH10" s="878"/>
      <c r="WGI10" s="878"/>
      <c r="WGJ10" s="878"/>
      <c r="WGK10" s="880"/>
      <c r="WGL10" s="878"/>
      <c r="WGM10" s="878"/>
      <c r="WGN10" s="878"/>
      <c r="WGO10" s="880"/>
      <c r="WGP10" s="878"/>
      <c r="WGQ10" s="878"/>
      <c r="WGR10" s="878"/>
      <c r="WGS10" s="880"/>
      <c r="WGT10" s="878"/>
      <c r="WGU10" s="878"/>
      <c r="WGV10" s="878"/>
      <c r="WGW10" s="880"/>
      <c r="WGX10" s="878"/>
      <c r="WGY10" s="878"/>
      <c r="WGZ10" s="878"/>
      <c r="WHA10" s="880"/>
      <c r="WHB10" s="878"/>
      <c r="WHC10" s="878"/>
      <c r="WHD10" s="878"/>
      <c r="WHE10" s="880"/>
      <c r="WHF10" s="878"/>
      <c r="WHG10" s="878"/>
      <c r="WHH10" s="878"/>
      <c r="WHI10" s="880"/>
      <c r="WHJ10" s="878"/>
      <c r="WHK10" s="878"/>
      <c r="WHL10" s="878"/>
      <c r="WHM10" s="880"/>
      <c r="WHN10" s="878"/>
      <c r="WHO10" s="878"/>
      <c r="WHP10" s="878"/>
      <c r="WHQ10" s="880"/>
      <c r="WHR10" s="878"/>
      <c r="WHS10" s="878"/>
      <c r="WHT10" s="878"/>
      <c r="WHU10" s="880"/>
      <c r="WHV10" s="878"/>
      <c r="WHW10" s="878"/>
      <c r="WHX10" s="878"/>
      <c r="WHY10" s="880"/>
      <c r="WHZ10" s="878"/>
      <c r="WIA10" s="878"/>
      <c r="WIB10" s="878"/>
      <c r="WIC10" s="880"/>
      <c r="WID10" s="878"/>
      <c r="WIE10" s="878"/>
      <c r="WIF10" s="878"/>
      <c r="WIG10" s="880"/>
      <c r="WIH10" s="878"/>
      <c r="WII10" s="878"/>
      <c r="WIJ10" s="878"/>
      <c r="WIK10" s="880"/>
      <c r="WIL10" s="878"/>
      <c r="WIM10" s="878"/>
      <c r="WIN10" s="878"/>
      <c r="WIO10" s="880"/>
      <c r="WIP10" s="878"/>
      <c r="WIQ10" s="878"/>
      <c r="WIR10" s="878"/>
      <c r="WIS10" s="880"/>
      <c r="WIT10" s="878"/>
      <c r="WIU10" s="878"/>
      <c r="WIV10" s="878"/>
      <c r="WIW10" s="880"/>
      <c r="WIX10" s="878"/>
      <c r="WIY10" s="878"/>
      <c r="WIZ10" s="878"/>
      <c r="WJA10" s="880"/>
      <c r="WJB10" s="878"/>
      <c r="WJC10" s="878"/>
      <c r="WJD10" s="878"/>
      <c r="WJE10" s="880"/>
      <c r="WJF10" s="878"/>
      <c r="WJG10" s="878"/>
      <c r="WJH10" s="878"/>
      <c r="WJI10" s="880"/>
      <c r="WJJ10" s="878"/>
      <c r="WJK10" s="878"/>
      <c r="WJL10" s="878"/>
      <c r="WJM10" s="880"/>
      <c r="WJN10" s="878"/>
      <c r="WJO10" s="878"/>
      <c r="WJP10" s="878"/>
      <c r="WJQ10" s="880"/>
      <c r="WJR10" s="878"/>
      <c r="WJS10" s="878"/>
      <c r="WJT10" s="878"/>
      <c r="WJU10" s="880"/>
      <c r="WJV10" s="878"/>
      <c r="WJW10" s="878"/>
      <c r="WJX10" s="878"/>
      <c r="WJY10" s="880"/>
      <c r="WJZ10" s="878"/>
      <c r="WKA10" s="878"/>
      <c r="WKB10" s="878"/>
      <c r="WKC10" s="880"/>
      <c r="WKD10" s="878"/>
      <c r="WKE10" s="878"/>
      <c r="WKF10" s="878"/>
      <c r="WKG10" s="880"/>
      <c r="WKH10" s="878"/>
      <c r="WKI10" s="878"/>
      <c r="WKJ10" s="878"/>
      <c r="WKK10" s="880"/>
      <c r="WKL10" s="878"/>
      <c r="WKM10" s="878"/>
      <c r="WKN10" s="878"/>
      <c r="WKO10" s="880"/>
      <c r="WKP10" s="878"/>
      <c r="WKQ10" s="878"/>
      <c r="WKR10" s="878"/>
      <c r="WKS10" s="880"/>
      <c r="WKT10" s="878"/>
      <c r="WKU10" s="878"/>
      <c r="WKV10" s="878"/>
      <c r="WKW10" s="880"/>
      <c r="WKX10" s="878"/>
      <c r="WKY10" s="878"/>
      <c r="WKZ10" s="878"/>
      <c r="WLA10" s="880"/>
      <c r="WLB10" s="878"/>
      <c r="WLC10" s="878"/>
      <c r="WLD10" s="878"/>
      <c r="WLE10" s="880"/>
      <c r="WLF10" s="878"/>
      <c r="WLG10" s="878"/>
      <c r="WLH10" s="878"/>
      <c r="WLI10" s="880"/>
      <c r="WLJ10" s="878"/>
      <c r="WLK10" s="878"/>
      <c r="WLL10" s="878"/>
      <c r="WLM10" s="880"/>
      <c r="WLN10" s="878"/>
      <c r="WLO10" s="878"/>
      <c r="WLP10" s="878"/>
      <c r="WLQ10" s="880"/>
      <c r="WLR10" s="878"/>
      <c r="WLS10" s="878"/>
      <c r="WLT10" s="878"/>
      <c r="WLU10" s="880"/>
      <c r="WLV10" s="878"/>
      <c r="WLW10" s="878"/>
      <c r="WLX10" s="878"/>
      <c r="WLY10" s="880"/>
      <c r="WLZ10" s="878"/>
      <c r="WMA10" s="878"/>
      <c r="WMB10" s="878"/>
      <c r="WMC10" s="880"/>
      <c r="WMD10" s="878"/>
      <c r="WME10" s="878"/>
      <c r="WMF10" s="878"/>
      <c r="WMG10" s="880"/>
      <c r="WMH10" s="878"/>
      <c r="WMI10" s="878"/>
      <c r="WMJ10" s="878"/>
      <c r="WMK10" s="880"/>
      <c r="WML10" s="878"/>
      <c r="WMM10" s="878"/>
      <c r="WMN10" s="878"/>
      <c r="WMO10" s="880"/>
      <c r="WMP10" s="878"/>
      <c r="WMQ10" s="878"/>
      <c r="WMR10" s="878"/>
      <c r="WMS10" s="880"/>
      <c r="WMT10" s="878"/>
      <c r="WMU10" s="878"/>
      <c r="WMV10" s="878"/>
      <c r="WMW10" s="880"/>
      <c r="WMX10" s="878"/>
      <c r="WMY10" s="878"/>
      <c r="WMZ10" s="878"/>
      <c r="WNA10" s="880"/>
      <c r="WNB10" s="878"/>
      <c r="WNC10" s="878"/>
      <c r="WND10" s="878"/>
      <c r="WNE10" s="880"/>
      <c r="WNF10" s="878"/>
      <c r="WNG10" s="878"/>
      <c r="WNH10" s="878"/>
      <c r="WNI10" s="880"/>
      <c r="WNJ10" s="878"/>
      <c r="WNK10" s="878"/>
      <c r="WNL10" s="878"/>
      <c r="WNM10" s="880"/>
      <c r="WNN10" s="878"/>
      <c r="WNO10" s="878"/>
      <c r="WNP10" s="878"/>
      <c r="WNQ10" s="880"/>
      <c r="WNR10" s="878"/>
      <c r="WNS10" s="878"/>
      <c r="WNT10" s="878"/>
      <c r="WNU10" s="880"/>
      <c r="WNV10" s="878"/>
      <c r="WNW10" s="878"/>
      <c r="WNX10" s="878"/>
      <c r="WNY10" s="880"/>
      <c r="WNZ10" s="878"/>
      <c r="WOA10" s="878"/>
      <c r="WOB10" s="878"/>
      <c r="WOC10" s="880"/>
      <c r="WOD10" s="878"/>
      <c r="WOE10" s="878"/>
      <c r="WOF10" s="878"/>
      <c r="WOG10" s="880"/>
      <c r="WOH10" s="878"/>
      <c r="WOI10" s="878"/>
      <c r="WOJ10" s="878"/>
      <c r="WOK10" s="880"/>
      <c r="WOL10" s="878"/>
      <c r="WOM10" s="878"/>
      <c r="WON10" s="878"/>
      <c r="WOO10" s="880"/>
      <c r="WOP10" s="878"/>
      <c r="WOQ10" s="878"/>
      <c r="WOR10" s="878"/>
      <c r="WOS10" s="880"/>
      <c r="WOT10" s="878"/>
      <c r="WOU10" s="878"/>
      <c r="WOV10" s="878"/>
      <c r="WOW10" s="880"/>
      <c r="WOX10" s="878"/>
      <c r="WOY10" s="878"/>
      <c r="WOZ10" s="878"/>
      <c r="WPA10" s="880"/>
      <c r="WPB10" s="878"/>
      <c r="WPC10" s="878"/>
      <c r="WPD10" s="878"/>
      <c r="WPE10" s="880"/>
      <c r="WPF10" s="878"/>
      <c r="WPG10" s="878"/>
      <c r="WPH10" s="878"/>
      <c r="WPI10" s="880"/>
      <c r="WPJ10" s="878"/>
      <c r="WPK10" s="878"/>
      <c r="WPL10" s="878"/>
      <c r="WPM10" s="880"/>
      <c r="WPN10" s="878"/>
      <c r="WPO10" s="878"/>
      <c r="WPP10" s="878"/>
      <c r="WPQ10" s="880"/>
      <c r="WPR10" s="878"/>
      <c r="WPS10" s="878"/>
      <c r="WPT10" s="878"/>
      <c r="WPU10" s="880"/>
      <c r="WPV10" s="878"/>
      <c r="WPW10" s="878"/>
      <c r="WPX10" s="878"/>
      <c r="WPY10" s="880"/>
      <c r="WPZ10" s="878"/>
      <c r="WQA10" s="878"/>
      <c r="WQB10" s="878"/>
      <c r="WQC10" s="880"/>
      <c r="WQD10" s="878"/>
      <c r="WQE10" s="878"/>
      <c r="WQF10" s="878"/>
      <c r="WQG10" s="880"/>
      <c r="WQH10" s="878"/>
      <c r="WQI10" s="878"/>
      <c r="WQJ10" s="878"/>
      <c r="WQK10" s="880"/>
      <c r="WQL10" s="878"/>
      <c r="WQM10" s="878"/>
      <c r="WQN10" s="878"/>
      <c r="WQO10" s="880"/>
      <c r="WQP10" s="878"/>
      <c r="WQQ10" s="878"/>
      <c r="WQR10" s="878"/>
      <c r="WQS10" s="880"/>
      <c r="WQT10" s="878"/>
      <c r="WQU10" s="878"/>
      <c r="WQV10" s="878"/>
      <c r="WQW10" s="880"/>
      <c r="WQX10" s="878"/>
      <c r="WQY10" s="878"/>
      <c r="WQZ10" s="878"/>
      <c r="WRA10" s="880"/>
      <c r="WRB10" s="878"/>
      <c r="WRC10" s="878"/>
      <c r="WRD10" s="878"/>
      <c r="WRE10" s="880"/>
      <c r="WRF10" s="878"/>
      <c r="WRG10" s="878"/>
      <c r="WRH10" s="878"/>
      <c r="WRI10" s="880"/>
      <c r="WRJ10" s="878"/>
      <c r="WRK10" s="878"/>
      <c r="WRL10" s="878"/>
      <c r="WRM10" s="880"/>
      <c r="WRN10" s="878"/>
      <c r="WRO10" s="878"/>
      <c r="WRP10" s="878"/>
      <c r="WRQ10" s="880"/>
      <c r="WRR10" s="878"/>
      <c r="WRS10" s="878"/>
      <c r="WRT10" s="878"/>
      <c r="WRU10" s="880"/>
      <c r="WRV10" s="878"/>
      <c r="WRW10" s="878"/>
      <c r="WRX10" s="878"/>
      <c r="WRY10" s="880"/>
      <c r="WRZ10" s="878"/>
      <c r="WSA10" s="878"/>
      <c r="WSB10" s="878"/>
      <c r="WSC10" s="880"/>
      <c r="WSD10" s="878"/>
      <c r="WSE10" s="878"/>
      <c r="WSF10" s="878"/>
      <c r="WSG10" s="880"/>
      <c r="WSH10" s="878"/>
      <c r="WSI10" s="878"/>
      <c r="WSJ10" s="878"/>
      <c r="WSK10" s="880"/>
      <c r="WSL10" s="878"/>
      <c r="WSM10" s="878"/>
      <c r="WSN10" s="878"/>
      <c r="WSO10" s="880"/>
      <c r="WSP10" s="878"/>
      <c r="WSQ10" s="878"/>
      <c r="WSR10" s="878"/>
      <c r="WSS10" s="880"/>
      <c r="WST10" s="878"/>
      <c r="WSU10" s="878"/>
      <c r="WSV10" s="878"/>
      <c r="WSW10" s="880"/>
      <c r="WSX10" s="878"/>
      <c r="WSY10" s="878"/>
      <c r="WSZ10" s="878"/>
      <c r="WTA10" s="880"/>
      <c r="WTB10" s="878"/>
      <c r="WTC10" s="878"/>
      <c r="WTD10" s="878"/>
      <c r="WTE10" s="880"/>
      <c r="WTF10" s="878"/>
      <c r="WTG10" s="878"/>
      <c r="WTH10" s="878"/>
      <c r="WTI10" s="880"/>
      <c r="WTJ10" s="878"/>
      <c r="WTK10" s="878"/>
      <c r="WTL10" s="878"/>
      <c r="WTM10" s="880"/>
      <c r="WTN10" s="878"/>
      <c r="WTO10" s="878"/>
      <c r="WTP10" s="878"/>
      <c r="WTQ10" s="880"/>
      <c r="WTR10" s="878"/>
      <c r="WTS10" s="878"/>
      <c r="WTT10" s="878"/>
      <c r="WTU10" s="880"/>
      <c r="WTV10" s="878"/>
      <c r="WTW10" s="878"/>
      <c r="WTX10" s="878"/>
      <c r="WTY10" s="880"/>
      <c r="WTZ10" s="878"/>
      <c r="WUA10" s="878"/>
      <c r="WUB10" s="878"/>
      <c r="WUC10" s="880"/>
      <c r="WUD10" s="878"/>
      <c r="WUE10" s="878"/>
      <c r="WUF10" s="878"/>
      <c r="WUG10" s="880"/>
      <c r="WUH10" s="878"/>
      <c r="WUI10" s="878"/>
      <c r="WUJ10" s="878"/>
      <c r="WUK10" s="880"/>
      <c r="WUL10" s="878"/>
      <c r="WUM10" s="878"/>
      <c r="WUN10" s="878"/>
      <c r="WUO10" s="880"/>
      <c r="WUP10" s="878"/>
      <c r="WUQ10" s="878"/>
      <c r="WUR10" s="878"/>
      <c r="WUS10" s="880"/>
      <c r="WUT10" s="878"/>
      <c r="WUU10" s="878"/>
      <c r="WUV10" s="878"/>
      <c r="WUW10" s="880"/>
      <c r="WUX10" s="878"/>
      <c r="WUY10" s="878"/>
      <c r="WUZ10" s="878"/>
      <c r="WVA10" s="880"/>
      <c r="WVB10" s="878"/>
      <c r="WVC10" s="878"/>
      <c r="WVD10" s="878"/>
      <c r="WVE10" s="880"/>
      <c r="WVF10" s="878"/>
      <c r="WVG10" s="878"/>
      <c r="WVH10" s="878"/>
      <c r="WVI10" s="880"/>
      <c r="WVJ10" s="878"/>
      <c r="WVK10" s="878"/>
      <c r="WVL10" s="878"/>
      <c r="WVM10" s="880"/>
      <c r="WVN10" s="878"/>
      <c r="WVO10" s="878"/>
      <c r="WVP10" s="878"/>
      <c r="WVQ10" s="880"/>
      <c r="WVR10" s="878"/>
      <c r="WVS10" s="878"/>
      <c r="WVT10" s="878"/>
      <c r="WVU10" s="880"/>
      <c r="WVV10" s="878"/>
      <c r="WVW10" s="878"/>
      <c r="WVX10" s="878"/>
      <c r="WVY10" s="880"/>
      <c r="WVZ10" s="878"/>
      <c r="WWA10" s="878"/>
      <c r="WWB10" s="878"/>
      <c r="WWC10" s="880"/>
      <c r="WWD10" s="878"/>
      <c r="WWE10" s="878"/>
      <c r="WWF10" s="878"/>
      <c r="WWG10" s="880"/>
      <c r="WWH10" s="878"/>
      <c r="WWI10" s="878"/>
      <c r="WWJ10" s="878"/>
      <c r="WWK10" s="880"/>
      <c r="WWL10" s="878"/>
      <c r="WWM10" s="878"/>
      <c r="WWN10" s="878"/>
      <c r="WWO10" s="880"/>
      <c r="WWP10" s="878"/>
      <c r="WWQ10" s="878"/>
      <c r="WWR10" s="878"/>
      <c r="WWS10" s="880"/>
      <c r="WWT10" s="878"/>
      <c r="WWU10" s="878"/>
      <c r="WWV10" s="878"/>
      <c r="WWW10" s="880"/>
      <c r="WWX10" s="878"/>
      <c r="WWY10" s="878"/>
      <c r="WWZ10" s="878"/>
      <c r="WXA10" s="880"/>
      <c r="WXB10" s="878"/>
      <c r="WXC10" s="878"/>
      <c r="WXD10" s="878"/>
      <c r="WXE10" s="880"/>
      <c r="WXF10" s="878"/>
      <c r="WXG10" s="878"/>
      <c r="WXH10" s="878"/>
      <c r="WXI10" s="880"/>
      <c r="WXJ10" s="878"/>
      <c r="WXK10" s="878"/>
      <c r="WXL10" s="878"/>
      <c r="WXM10" s="880"/>
      <c r="WXN10" s="878"/>
      <c r="WXO10" s="878"/>
      <c r="WXP10" s="878"/>
      <c r="WXQ10" s="880"/>
      <c r="WXR10" s="878"/>
      <c r="WXS10" s="878"/>
      <c r="WXT10" s="878"/>
      <c r="WXU10" s="880"/>
      <c r="WXV10" s="878"/>
      <c r="WXW10" s="878"/>
      <c r="WXX10" s="878"/>
      <c r="WXY10" s="880"/>
      <c r="WXZ10" s="878"/>
      <c r="WYA10" s="878"/>
      <c r="WYB10" s="878"/>
      <c r="WYC10" s="880"/>
      <c r="WYD10" s="878"/>
      <c r="WYE10" s="878"/>
      <c r="WYF10" s="878"/>
      <c r="WYG10" s="880"/>
      <c r="WYH10" s="878"/>
      <c r="WYI10" s="878"/>
      <c r="WYJ10" s="878"/>
      <c r="WYK10" s="880"/>
      <c r="WYL10" s="878"/>
      <c r="WYM10" s="878"/>
      <c r="WYN10" s="878"/>
      <c r="WYO10" s="880"/>
      <c r="WYP10" s="878"/>
      <c r="WYQ10" s="878"/>
      <c r="WYR10" s="878"/>
      <c r="WYS10" s="880"/>
      <c r="WYT10" s="878"/>
      <c r="WYU10" s="878"/>
      <c r="WYV10" s="878"/>
      <c r="WYW10" s="880"/>
      <c r="WYX10" s="878"/>
      <c r="WYY10" s="878"/>
      <c r="WYZ10" s="878"/>
      <c r="WZA10" s="880"/>
      <c r="WZB10" s="878"/>
      <c r="WZC10" s="878"/>
      <c r="WZD10" s="878"/>
      <c r="WZE10" s="880"/>
      <c r="WZF10" s="878"/>
      <c r="WZG10" s="878"/>
      <c r="WZH10" s="878"/>
      <c r="WZI10" s="880"/>
      <c r="WZJ10" s="878"/>
      <c r="WZK10" s="878"/>
      <c r="WZL10" s="878"/>
      <c r="WZM10" s="880"/>
      <c r="WZN10" s="878"/>
      <c r="WZO10" s="878"/>
      <c r="WZP10" s="878"/>
      <c r="WZQ10" s="880"/>
      <c r="WZR10" s="878"/>
      <c r="WZS10" s="878"/>
      <c r="WZT10" s="878"/>
      <c r="WZU10" s="880"/>
      <c r="WZV10" s="878"/>
      <c r="WZW10" s="878"/>
      <c r="WZX10" s="878"/>
      <c r="WZY10" s="880"/>
      <c r="WZZ10" s="878"/>
      <c r="XAA10" s="878"/>
      <c r="XAB10" s="878"/>
      <c r="XAC10" s="880"/>
      <c r="XAD10" s="878"/>
      <c r="XAE10" s="878"/>
      <c r="XAF10" s="878"/>
      <c r="XAG10" s="880"/>
      <c r="XAH10" s="878"/>
      <c r="XAI10" s="878"/>
      <c r="XAJ10" s="878"/>
      <c r="XAK10" s="880"/>
      <c r="XAL10" s="878"/>
      <c r="XAM10" s="878"/>
      <c r="XAN10" s="878"/>
      <c r="XAO10" s="880"/>
      <c r="XAP10" s="878"/>
      <c r="XAQ10" s="878"/>
      <c r="XAR10" s="878"/>
      <c r="XAS10" s="880"/>
      <c r="XAT10" s="878"/>
      <c r="XAU10" s="878"/>
      <c r="XAV10" s="878"/>
      <c r="XAW10" s="880"/>
      <c r="XAX10" s="878"/>
      <c r="XAY10" s="878"/>
      <c r="XAZ10" s="878"/>
      <c r="XBA10" s="880"/>
      <c r="XBB10" s="878"/>
      <c r="XBC10" s="878"/>
      <c r="XBD10" s="878"/>
      <c r="XBE10" s="880"/>
      <c r="XBF10" s="878"/>
      <c r="XBG10" s="878"/>
      <c r="XBH10" s="878"/>
      <c r="XBI10" s="880"/>
      <c r="XBJ10" s="878"/>
      <c r="XBK10" s="878"/>
      <c r="XBL10" s="878"/>
      <c r="XBM10" s="880"/>
      <c r="XBN10" s="878"/>
      <c r="XBO10" s="878"/>
      <c r="XBP10" s="878"/>
      <c r="XBQ10" s="880"/>
      <c r="XBR10" s="878"/>
      <c r="XBS10" s="878"/>
      <c r="XBT10" s="878"/>
      <c r="XBU10" s="880"/>
      <c r="XBV10" s="878"/>
      <c r="XBW10" s="878"/>
      <c r="XBX10" s="878"/>
      <c r="XBY10" s="880"/>
      <c r="XBZ10" s="878"/>
      <c r="XCA10" s="878"/>
      <c r="XCB10" s="878"/>
      <c r="XCC10" s="880"/>
      <c r="XCD10" s="878"/>
      <c r="XCE10" s="878"/>
      <c r="XCF10" s="878"/>
      <c r="XCG10" s="880"/>
      <c r="XCH10" s="878"/>
      <c r="XCI10" s="878"/>
      <c r="XCJ10" s="878"/>
      <c r="XCK10" s="880"/>
      <c r="XCL10" s="878"/>
      <c r="XCM10" s="878"/>
      <c r="XCN10" s="878"/>
      <c r="XCO10" s="880"/>
      <c r="XCP10" s="878"/>
      <c r="XCQ10" s="878"/>
      <c r="XCR10" s="878"/>
      <c r="XCS10" s="880"/>
      <c r="XCT10" s="878"/>
      <c r="XCU10" s="878"/>
      <c r="XCV10" s="878"/>
      <c r="XCW10" s="880"/>
      <c r="XCX10" s="878"/>
      <c r="XCY10" s="878"/>
      <c r="XCZ10" s="878"/>
      <c r="XDA10" s="880"/>
      <c r="XDB10" s="878"/>
      <c r="XDC10" s="878"/>
      <c r="XDD10" s="878"/>
      <c r="XDE10" s="880"/>
      <c r="XDF10" s="878"/>
      <c r="XDG10" s="878"/>
      <c r="XDH10" s="878"/>
      <c r="XDI10" s="880"/>
      <c r="XDJ10" s="878"/>
      <c r="XDK10" s="878"/>
      <c r="XDL10" s="878"/>
      <c r="XDM10" s="880"/>
      <c r="XDN10" s="878"/>
      <c r="XDO10" s="878"/>
      <c r="XDP10" s="878"/>
      <c r="XDQ10" s="880"/>
      <c r="XDR10" s="878"/>
      <c r="XDS10" s="878"/>
      <c r="XDT10" s="878"/>
      <c r="XDU10" s="880"/>
      <c r="XDV10" s="878"/>
      <c r="XDW10" s="878"/>
      <c r="XDX10" s="878"/>
      <c r="XDY10" s="880"/>
      <c r="XDZ10" s="878"/>
      <c r="XEA10" s="878"/>
      <c r="XEB10" s="878"/>
      <c r="XEC10" s="880"/>
      <c r="XED10" s="878"/>
      <c r="XEE10" s="878"/>
      <c r="XEF10" s="878"/>
      <c r="XEG10" s="880"/>
      <c r="XEH10" s="878"/>
      <c r="XEI10" s="878"/>
      <c r="XEJ10" s="878"/>
      <c r="XEK10" s="880"/>
      <c r="XEL10" s="878"/>
      <c r="XEM10" s="878"/>
      <c r="XEN10" s="878"/>
    </row>
    <row r="11" spans="1:16368" s="869" customFormat="1" ht="21" customHeight="1" x14ac:dyDescent="0.3">
      <c r="A11" s="911" t="s">
        <v>1945</v>
      </c>
      <c r="B11" s="911"/>
      <c r="C11" s="911"/>
      <c r="D11" s="911"/>
      <c r="E11" s="878"/>
      <c r="F11" s="879">
        <f>SUM('تراز 1400'!$M$113)</f>
        <v>14502000000</v>
      </c>
      <c r="G11" s="878"/>
      <c r="H11" s="879">
        <v>0</v>
      </c>
      <c r="I11" s="878"/>
      <c r="J11" s="878"/>
      <c r="K11" s="878"/>
      <c r="L11" s="878"/>
      <c r="M11" s="880"/>
      <c r="N11" s="878"/>
      <c r="O11" s="878"/>
      <c r="P11" s="878"/>
      <c r="Q11" s="880"/>
      <c r="R11" s="878"/>
      <c r="S11" s="878"/>
      <c r="T11" s="878"/>
      <c r="U11" s="880"/>
      <c r="V11" s="878"/>
      <c r="W11" s="878"/>
      <c r="X11" s="878"/>
      <c r="Y11" s="880"/>
      <c r="Z11" s="878"/>
      <c r="AA11" s="878"/>
      <c r="AB11" s="878"/>
      <c r="AC11" s="880"/>
      <c r="AD11" s="878"/>
      <c r="AE11" s="878"/>
      <c r="AF11" s="878"/>
      <c r="AG11" s="880"/>
      <c r="AH11" s="878"/>
      <c r="AI11" s="878"/>
      <c r="AJ11" s="878"/>
      <c r="AK11" s="880"/>
      <c r="AL11" s="878"/>
      <c r="AM11" s="878"/>
      <c r="AN11" s="878"/>
      <c r="AO11" s="880"/>
      <c r="AP11" s="878"/>
      <c r="AQ11" s="878"/>
      <c r="AR11" s="878"/>
      <c r="AS11" s="880"/>
      <c r="AT11" s="878"/>
      <c r="AU11" s="878"/>
      <c r="AV11" s="878"/>
      <c r="AW11" s="880"/>
      <c r="AX11" s="878"/>
      <c r="AY11" s="878"/>
      <c r="AZ11" s="878"/>
      <c r="BA11" s="880"/>
      <c r="BB11" s="878"/>
      <c r="BC11" s="878"/>
      <c r="BD11" s="878"/>
      <c r="BE11" s="880"/>
      <c r="BF11" s="878"/>
      <c r="BG11" s="878"/>
      <c r="BH11" s="878"/>
      <c r="BI11" s="880"/>
      <c r="BJ11" s="878"/>
      <c r="BK11" s="878"/>
      <c r="BL11" s="878"/>
      <c r="BM11" s="880"/>
      <c r="BN11" s="878"/>
      <c r="BO11" s="878"/>
      <c r="BP11" s="878"/>
      <c r="BQ11" s="880"/>
      <c r="BR11" s="878"/>
      <c r="BS11" s="878"/>
      <c r="BT11" s="878"/>
      <c r="BU11" s="880"/>
      <c r="BV11" s="878"/>
      <c r="BW11" s="878"/>
      <c r="BX11" s="878"/>
      <c r="BY11" s="880"/>
      <c r="BZ11" s="878"/>
      <c r="CA11" s="878"/>
      <c r="CB11" s="878"/>
      <c r="CC11" s="880"/>
      <c r="CD11" s="878"/>
      <c r="CE11" s="878"/>
      <c r="CF11" s="878"/>
      <c r="CG11" s="880"/>
      <c r="CH11" s="878"/>
      <c r="CI11" s="878"/>
      <c r="CJ11" s="878"/>
      <c r="CK11" s="880"/>
      <c r="CL11" s="878"/>
      <c r="CM11" s="878"/>
      <c r="CN11" s="878"/>
      <c r="CO11" s="880"/>
      <c r="CP11" s="878"/>
      <c r="CQ11" s="878"/>
      <c r="CR11" s="878"/>
      <c r="CS11" s="880"/>
      <c r="CT11" s="878"/>
      <c r="CU11" s="878"/>
      <c r="CV11" s="878"/>
      <c r="CW11" s="880"/>
      <c r="CX11" s="878"/>
      <c r="CY11" s="878"/>
      <c r="CZ11" s="878"/>
      <c r="DA11" s="880"/>
      <c r="DB11" s="878"/>
      <c r="DC11" s="878"/>
      <c r="DD11" s="878"/>
      <c r="DE11" s="880"/>
      <c r="DF11" s="878"/>
      <c r="DG11" s="878"/>
      <c r="DH11" s="878"/>
      <c r="DI11" s="880"/>
      <c r="DJ11" s="878"/>
      <c r="DK11" s="878"/>
      <c r="DL11" s="878"/>
      <c r="DM11" s="880"/>
      <c r="DN11" s="878"/>
      <c r="DO11" s="878"/>
      <c r="DP11" s="878"/>
      <c r="DQ11" s="880"/>
      <c r="DR11" s="878"/>
      <c r="DS11" s="878"/>
      <c r="DT11" s="878"/>
      <c r="DU11" s="880"/>
      <c r="DV11" s="878"/>
      <c r="DW11" s="878"/>
      <c r="DX11" s="878"/>
      <c r="DY11" s="880"/>
      <c r="DZ11" s="878"/>
      <c r="EA11" s="878"/>
      <c r="EB11" s="878"/>
      <c r="EC11" s="880"/>
      <c r="ED11" s="878"/>
      <c r="EE11" s="878"/>
      <c r="EF11" s="878"/>
      <c r="EG11" s="880"/>
      <c r="EH11" s="878"/>
      <c r="EI11" s="878"/>
      <c r="EJ11" s="878"/>
      <c r="EK11" s="880"/>
      <c r="EL11" s="878"/>
      <c r="EM11" s="878"/>
      <c r="EN11" s="878"/>
      <c r="EO11" s="880"/>
      <c r="EP11" s="878"/>
      <c r="EQ11" s="878"/>
      <c r="ER11" s="878"/>
      <c r="ES11" s="880"/>
      <c r="ET11" s="878"/>
      <c r="EU11" s="878"/>
      <c r="EV11" s="878"/>
      <c r="EW11" s="880"/>
      <c r="EX11" s="878"/>
      <c r="EY11" s="878"/>
      <c r="EZ11" s="878"/>
      <c r="FA11" s="880"/>
      <c r="FB11" s="878"/>
      <c r="FC11" s="878"/>
      <c r="FD11" s="878"/>
      <c r="FE11" s="880"/>
      <c r="FF11" s="878"/>
      <c r="FG11" s="878"/>
      <c r="FH11" s="878"/>
      <c r="FI11" s="880"/>
      <c r="FJ11" s="878"/>
      <c r="FK11" s="878"/>
      <c r="FL11" s="878"/>
      <c r="FM11" s="880"/>
      <c r="FN11" s="878"/>
      <c r="FO11" s="878"/>
      <c r="FP11" s="878"/>
      <c r="FQ11" s="880"/>
      <c r="FR11" s="878"/>
      <c r="FS11" s="878"/>
      <c r="FT11" s="878"/>
      <c r="FU11" s="880"/>
      <c r="FV11" s="878"/>
      <c r="FW11" s="878"/>
      <c r="FX11" s="878"/>
      <c r="FY11" s="880"/>
      <c r="FZ11" s="878"/>
      <c r="GA11" s="878"/>
      <c r="GB11" s="878"/>
      <c r="GC11" s="880"/>
      <c r="GD11" s="878"/>
      <c r="GE11" s="878"/>
      <c r="GF11" s="878"/>
      <c r="GG11" s="880"/>
      <c r="GH11" s="878"/>
      <c r="GI11" s="878"/>
      <c r="GJ11" s="878"/>
      <c r="GK11" s="880"/>
      <c r="GL11" s="878"/>
      <c r="GM11" s="878"/>
      <c r="GN11" s="878"/>
      <c r="GO11" s="880"/>
      <c r="GP11" s="878"/>
      <c r="GQ11" s="878"/>
      <c r="GR11" s="878"/>
      <c r="GS11" s="880"/>
      <c r="GT11" s="878"/>
      <c r="GU11" s="878"/>
      <c r="GV11" s="878"/>
      <c r="GW11" s="880"/>
      <c r="GX11" s="878"/>
      <c r="GY11" s="878"/>
      <c r="GZ11" s="878"/>
      <c r="HA11" s="880"/>
      <c r="HB11" s="878"/>
      <c r="HC11" s="878"/>
      <c r="HD11" s="878"/>
      <c r="HE11" s="880"/>
      <c r="HF11" s="878"/>
      <c r="HG11" s="878"/>
      <c r="HH11" s="878"/>
      <c r="HI11" s="880"/>
      <c r="HJ11" s="878"/>
      <c r="HK11" s="878"/>
      <c r="HL11" s="878"/>
      <c r="HM11" s="880"/>
      <c r="HN11" s="878"/>
      <c r="HO11" s="878"/>
      <c r="HP11" s="878"/>
      <c r="HQ11" s="880"/>
      <c r="HR11" s="878"/>
      <c r="HS11" s="878"/>
      <c r="HT11" s="878"/>
      <c r="HU11" s="880"/>
      <c r="HV11" s="878"/>
      <c r="HW11" s="878"/>
      <c r="HX11" s="878"/>
      <c r="HY11" s="880"/>
      <c r="HZ11" s="878"/>
      <c r="IA11" s="878"/>
      <c r="IB11" s="878"/>
      <c r="IC11" s="880"/>
      <c r="ID11" s="878"/>
      <c r="IE11" s="878"/>
      <c r="IF11" s="878"/>
      <c r="IG11" s="880"/>
      <c r="IH11" s="878"/>
      <c r="II11" s="878"/>
      <c r="IJ11" s="878"/>
      <c r="IK11" s="880"/>
      <c r="IL11" s="878"/>
      <c r="IM11" s="878"/>
      <c r="IN11" s="878"/>
      <c r="IO11" s="880"/>
      <c r="IP11" s="878"/>
      <c r="IQ11" s="878"/>
      <c r="IR11" s="878"/>
      <c r="IS11" s="880"/>
      <c r="IT11" s="878"/>
      <c r="IU11" s="878"/>
      <c r="IV11" s="878"/>
      <c r="IW11" s="880"/>
      <c r="IX11" s="878"/>
      <c r="IY11" s="878"/>
      <c r="IZ11" s="878"/>
      <c r="JA11" s="880"/>
      <c r="JB11" s="878"/>
      <c r="JC11" s="878"/>
      <c r="JD11" s="878"/>
      <c r="JE11" s="880"/>
      <c r="JF11" s="878"/>
      <c r="JG11" s="878"/>
      <c r="JH11" s="878"/>
      <c r="JI11" s="880"/>
      <c r="JJ11" s="878"/>
      <c r="JK11" s="878"/>
      <c r="JL11" s="878"/>
      <c r="JM11" s="880"/>
      <c r="JN11" s="878"/>
      <c r="JO11" s="878"/>
      <c r="JP11" s="878"/>
      <c r="JQ11" s="880"/>
      <c r="JR11" s="878"/>
      <c r="JS11" s="878"/>
      <c r="JT11" s="878"/>
      <c r="JU11" s="880"/>
      <c r="JV11" s="878"/>
      <c r="JW11" s="878"/>
      <c r="JX11" s="878"/>
      <c r="JY11" s="880"/>
      <c r="JZ11" s="878"/>
      <c r="KA11" s="878"/>
      <c r="KB11" s="878"/>
      <c r="KC11" s="880"/>
      <c r="KD11" s="878"/>
      <c r="KE11" s="878"/>
      <c r="KF11" s="878"/>
      <c r="KG11" s="880"/>
      <c r="KH11" s="878"/>
      <c r="KI11" s="878"/>
      <c r="KJ11" s="878"/>
      <c r="KK11" s="880"/>
      <c r="KL11" s="878"/>
      <c r="KM11" s="878"/>
      <c r="KN11" s="878"/>
      <c r="KO11" s="880"/>
      <c r="KP11" s="878"/>
      <c r="KQ11" s="878"/>
      <c r="KR11" s="878"/>
      <c r="KS11" s="880"/>
      <c r="KT11" s="878"/>
      <c r="KU11" s="878"/>
      <c r="KV11" s="878"/>
      <c r="KW11" s="880"/>
      <c r="KX11" s="878"/>
      <c r="KY11" s="878"/>
      <c r="KZ11" s="878"/>
      <c r="LA11" s="880"/>
      <c r="LB11" s="878"/>
      <c r="LC11" s="878"/>
      <c r="LD11" s="878"/>
      <c r="LE11" s="880"/>
      <c r="LF11" s="878"/>
      <c r="LG11" s="878"/>
      <c r="LH11" s="878"/>
      <c r="LI11" s="880"/>
      <c r="LJ11" s="878"/>
      <c r="LK11" s="878"/>
      <c r="LL11" s="878"/>
      <c r="LM11" s="880"/>
      <c r="LN11" s="878"/>
      <c r="LO11" s="878"/>
      <c r="LP11" s="878"/>
      <c r="LQ11" s="880"/>
      <c r="LR11" s="878"/>
      <c r="LS11" s="878"/>
      <c r="LT11" s="878"/>
      <c r="LU11" s="880"/>
      <c r="LV11" s="878"/>
      <c r="LW11" s="878"/>
      <c r="LX11" s="878"/>
      <c r="LY11" s="880"/>
      <c r="LZ11" s="878"/>
      <c r="MA11" s="878"/>
      <c r="MB11" s="878"/>
      <c r="MC11" s="880"/>
      <c r="MD11" s="878"/>
      <c r="ME11" s="878"/>
      <c r="MF11" s="878"/>
      <c r="MG11" s="880"/>
      <c r="MH11" s="878"/>
      <c r="MI11" s="878"/>
      <c r="MJ11" s="878"/>
      <c r="MK11" s="880"/>
      <c r="ML11" s="878"/>
      <c r="MM11" s="878"/>
      <c r="MN11" s="878"/>
      <c r="MO11" s="880"/>
      <c r="MP11" s="878"/>
      <c r="MQ11" s="878"/>
      <c r="MR11" s="878"/>
      <c r="MS11" s="880"/>
      <c r="MT11" s="878"/>
      <c r="MU11" s="878"/>
      <c r="MV11" s="878"/>
      <c r="MW11" s="880"/>
      <c r="MX11" s="878"/>
      <c r="MY11" s="878"/>
      <c r="MZ11" s="878"/>
      <c r="NA11" s="880"/>
      <c r="NB11" s="878"/>
      <c r="NC11" s="878"/>
      <c r="ND11" s="878"/>
      <c r="NE11" s="880"/>
      <c r="NF11" s="878"/>
      <c r="NG11" s="878"/>
      <c r="NH11" s="878"/>
      <c r="NI11" s="880"/>
      <c r="NJ11" s="878"/>
      <c r="NK11" s="878"/>
      <c r="NL11" s="878"/>
      <c r="NM11" s="880"/>
      <c r="NN11" s="878"/>
      <c r="NO11" s="878"/>
      <c r="NP11" s="878"/>
      <c r="NQ11" s="880"/>
      <c r="NR11" s="878"/>
      <c r="NS11" s="878"/>
      <c r="NT11" s="878"/>
      <c r="NU11" s="880"/>
      <c r="NV11" s="878"/>
      <c r="NW11" s="878"/>
      <c r="NX11" s="878"/>
      <c r="NY11" s="880"/>
      <c r="NZ11" s="878"/>
      <c r="OA11" s="878"/>
      <c r="OB11" s="878"/>
      <c r="OC11" s="880"/>
      <c r="OD11" s="878"/>
      <c r="OE11" s="878"/>
      <c r="OF11" s="878"/>
      <c r="OG11" s="880"/>
      <c r="OH11" s="878"/>
      <c r="OI11" s="878"/>
      <c r="OJ11" s="878"/>
      <c r="OK11" s="880"/>
      <c r="OL11" s="878"/>
      <c r="OM11" s="878"/>
      <c r="ON11" s="878"/>
      <c r="OO11" s="880"/>
      <c r="OP11" s="878"/>
      <c r="OQ11" s="878"/>
      <c r="OR11" s="878"/>
      <c r="OS11" s="880"/>
      <c r="OT11" s="878"/>
      <c r="OU11" s="878"/>
      <c r="OV11" s="878"/>
      <c r="OW11" s="880"/>
      <c r="OX11" s="878"/>
      <c r="OY11" s="878"/>
      <c r="OZ11" s="878"/>
      <c r="PA11" s="880"/>
      <c r="PB11" s="878"/>
      <c r="PC11" s="878"/>
      <c r="PD11" s="878"/>
      <c r="PE11" s="880"/>
      <c r="PF11" s="878"/>
      <c r="PG11" s="878"/>
      <c r="PH11" s="878"/>
      <c r="PI11" s="880"/>
      <c r="PJ11" s="878"/>
      <c r="PK11" s="878"/>
      <c r="PL11" s="878"/>
      <c r="PM11" s="880"/>
      <c r="PN11" s="878"/>
      <c r="PO11" s="878"/>
      <c r="PP11" s="878"/>
      <c r="PQ11" s="880"/>
      <c r="PR11" s="878"/>
      <c r="PS11" s="878"/>
      <c r="PT11" s="878"/>
      <c r="PU11" s="880"/>
      <c r="PV11" s="878"/>
      <c r="PW11" s="878"/>
      <c r="PX11" s="878"/>
      <c r="PY11" s="880"/>
      <c r="PZ11" s="878"/>
      <c r="QA11" s="878"/>
      <c r="QB11" s="878"/>
      <c r="QC11" s="880"/>
      <c r="QD11" s="878"/>
      <c r="QE11" s="878"/>
      <c r="QF11" s="878"/>
      <c r="QG11" s="880"/>
      <c r="QH11" s="878"/>
      <c r="QI11" s="878"/>
      <c r="QJ11" s="878"/>
      <c r="QK11" s="880"/>
      <c r="QL11" s="878"/>
      <c r="QM11" s="878"/>
      <c r="QN11" s="878"/>
      <c r="QO11" s="880"/>
      <c r="QP11" s="878"/>
      <c r="QQ11" s="878"/>
      <c r="QR11" s="878"/>
      <c r="QS11" s="880"/>
      <c r="QT11" s="878"/>
      <c r="QU11" s="878"/>
      <c r="QV11" s="878"/>
      <c r="QW11" s="880"/>
      <c r="QX11" s="878"/>
      <c r="QY11" s="878"/>
      <c r="QZ11" s="878"/>
      <c r="RA11" s="880"/>
      <c r="RB11" s="878"/>
      <c r="RC11" s="878"/>
      <c r="RD11" s="878"/>
      <c r="RE11" s="880"/>
      <c r="RF11" s="878"/>
      <c r="RG11" s="878"/>
      <c r="RH11" s="878"/>
      <c r="RI11" s="880"/>
      <c r="RJ11" s="878"/>
      <c r="RK11" s="878"/>
      <c r="RL11" s="878"/>
      <c r="RM11" s="880"/>
      <c r="RN11" s="878"/>
      <c r="RO11" s="878"/>
      <c r="RP11" s="878"/>
      <c r="RQ11" s="880"/>
      <c r="RR11" s="878"/>
      <c r="RS11" s="878"/>
      <c r="RT11" s="878"/>
      <c r="RU11" s="880"/>
      <c r="RV11" s="878"/>
      <c r="RW11" s="878"/>
      <c r="RX11" s="878"/>
      <c r="RY11" s="880"/>
      <c r="RZ11" s="878"/>
      <c r="SA11" s="878"/>
      <c r="SB11" s="878"/>
      <c r="SC11" s="880"/>
      <c r="SD11" s="878"/>
      <c r="SE11" s="878"/>
      <c r="SF11" s="878"/>
      <c r="SG11" s="880"/>
      <c r="SH11" s="878"/>
      <c r="SI11" s="878"/>
      <c r="SJ11" s="878"/>
      <c r="SK11" s="880"/>
      <c r="SL11" s="878"/>
      <c r="SM11" s="878"/>
      <c r="SN11" s="878"/>
      <c r="SO11" s="880"/>
      <c r="SP11" s="878"/>
      <c r="SQ11" s="878"/>
      <c r="SR11" s="878"/>
      <c r="SS11" s="880"/>
      <c r="ST11" s="878"/>
      <c r="SU11" s="878"/>
      <c r="SV11" s="878"/>
      <c r="SW11" s="880"/>
      <c r="SX11" s="878"/>
      <c r="SY11" s="878"/>
      <c r="SZ11" s="878"/>
      <c r="TA11" s="880"/>
      <c r="TB11" s="878"/>
      <c r="TC11" s="878"/>
      <c r="TD11" s="878"/>
      <c r="TE11" s="880"/>
      <c r="TF11" s="878"/>
      <c r="TG11" s="878"/>
      <c r="TH11" s="878"/>
      <c r="TI11" s="880"/>
      <c r="TJ11" s="878"/>
      <c r="TK11" s="878"/>
      <c r="TL11" s="878"/>
      <c r="TM11" s="880"/>
      <c r="TN11" s="878"/>
      <c r="TO11" s="878"/>
      <c r="TP11" s="878"/>
      <c r="TQ11" s="880"/>
      <c r="TR11" s="878"/>
      <c r="TS11" s="878"/>
      <c r="TT11" s="878"/>
      <c r="TU11" s="880"/>
      <c r="TV11" s="878"/>
      <c r="TW11" s="878"/>
      <c r="TX11" s="878"/>
      <c r="TY11" s="880"/>
      <c r="TZ11" s="878"/>
      <c r="UA11" s="878"/>
      <c r="UB11" s="878"/>
      <c r="UC11" s="880"/>
      <c r="UD11" s="878"/>
      <c r="UE11" s="878"/>
      <c r="UF11" s="878"/>
      <c r="UG11" s="880"/>
      <c r="UH11" s="878"/>
      <c r="UI11" s="878"/>
      <c r="UJ11" s="878"/>
      <c r="UK11" s="880"/>
      <c r="UL11" s="878"/>
      <c r="UM11" s="878"/>
      <c r="UN11" s="878"/>
      <c r="UO11" s="880"/>
      <c r="UP11" s="878"/>
      <c r="UQ11" s="878"/>
      <c r="UR11" s="878"/>
      <c r="US11" s="880"/>
      <c r="UT11" s="878"/>
      <c r="UU11" s="878"/>
      <c r="UV11" s="878"/>
      <c r="UW11" s="880"/>
      <c r="UX11" s="878"/>
      <c r="UY11" s="878"/>
      <c r="UZ11" s="878"/>
      <c r="VA11" s="880"/>
      <c r="VB11" s="878"/>
      <c r="VC11" s="878"/>
      <c r="VD11" s="878"/>
      <c r="VE11" s="880"/>
      <c r="VF11" s="878"/>
      <c r="VG11" s="878"/>
      <c r="VH11" s="878"/>
      <c r="VI11" s="880"/>
      <c r="VJ11" s="878"/>
      <c r="VK11" s="878"/>
      <c r="VL11" s="878"/>
      <c r="VM11" s="880"/>
      <c r="VN11" s="878"/>
      <c r="VO11" s="878"/>
      <c r="VP11" s="878"/>
      <c r="VQ11" s="880"/>
      <c r="VR11" s="878"/>
      <c r="VS11" s="878"/>
      <c r="VT11" s="878"/>
      <c r="VU11" s="880"/>
      <c r="VV11" s="878"/>
      <c r="VW11" s="878"/>
      <c r="VX11" s="878"/>
      <c r="VY11" s="880"/>
      <c r="VZ11" s="878"/>
      <c r="WA11" s="878"/>
      <c r="WB11" s="878"/>
      <c r="WC11" s="880"/>
      <c r="WD11" s="878"/>
      <c r="WE11" s="878"/>
      <c r="WF11" s="878"/>
      <c r="WG11" s="880"/>
      <c r="WH11" s="878"/>
      <c r="WI11" s="878"/>
      <c r="WJ11" s="878"/>
      <c r="WK11" s="880"/>
      <c r="WL11" s="878"/>
      <c r="WM11" s="878"/>
      <c r="WN11" s="878"/>
      <c r="WO11" s="880"/>
      <c r="WP11" s="878"/>
      <c r="WQ11" s="878"/>
      <c r="WR11" s="878"/>
      <c r="WS11" s="880"/>
      <c r="WT11" s="878"/>
      <c r="WU11" s="878"/>
      <c r="WV11" s="878"/>
      <c r="WW11" s="880"/>
      <c r="WX11" s="878"/>
      <c r="WY11" s="878"/>
      <c r="WZ11" s="878"/>
      <c r="XA11" s="880"/>
      <c r="XB11" s="878"/>
      <c r="XC11" s="878"/>
      <c r="XD11" s="878"/>
      <c r="XE11" s="880"/>
      <c r="XF11" s="878"/>
      <c r="XG11" s="878"/>
      <c r="XH11" s="878"/>
      <c r="XI11" s="880"/>
      <c r="XJ11" s="878"/>
      <c r="XK11" s="878"/>
      <c r="XL11" s="878"/>
      <c r="XM11" s="880"/>
      <c r="XN11" s="878"/>
      <c r="XO11" s="878"/>
      <c r="XP11" s="878"/>
      <c r="XQ11" s="880"/>
      <c r="XR11" s="878"/>
      <c r="XS11" s="878"/>
      <c r="XT11" s="878"/>
      <c r="XU11" s="880"/>
      <c r="XV11" s="878"/>
      <c r="XW11" s="878"/>
      <c r="XX11" s="878"/>
      <c r="XY11" s="880"/>
      <c r="XZ11" s="878"/>
      <c r="YA11" s="878"/>
      <c r="YB11" s="878"/>
      <c r="YC11" s="880"/>
      <c r="YD11" s="878"/>
      <c r="YE11" s="878"/>
      <c r="YF11" s="878"/>
      <c r="YG11" s="880"/>
      <c r="YH11" s="878"/>
      <c r="YI11" s="878"/>
      <c r="YJ11" s="878"/>
      <c r="YK11" s="880"/>
      <c r="YL11" s="878"/>
      <c r="YM11" s="878"/>
      <c r="YN11" s="878"/>
      <c r="YO11" s="880"/>
      <c r="YP11" s="878"/>
      <c r="YQ11" s="878"/>
      <c r="YR11" s="878"/>
      <c r="YS11" s="880"/>
      <c r="YT11" s="878"/>
      <c r="YU11" s="878"/>
      <c r="YV11" s="878"/>
      <c r="YW11" s="880"/>
      <c r="YX11" s="878"/>
      <c r="YY11" s="878"/>
      <c r="YZ11" s="878"/>
      <c r="ZA11" s="880"/>
      <c r="ZB11" s="878"/>
      <c r="ZC11" s="878"/>
      <c r="ZD11" s="878"/>
      <c r="ZE11" s="880"/>
      <c r="ZF11" s="878"/>
      <c r="ZG11" s="878"/>
      <c r="ZH11" s="878"/>
      <c r="ZI11" s="880"/>
      <c r="ZJ11" s="878"/>
      <c r="ZK11" s="878"/>
      <c r="ZL11" s="878"/>
      <c r="ZM11" s="880"/>
      <c r="ZN11" s="878"/>
      <c r="ZO11" s="878"/>
      <c r="ZP11" s="878"/>
      <c r="ZQ11" s="880"/>
      <c r="ZR11" s="878"/>
      <c r="ZS11" s="878"/>
      <c r="ZT11" s="878"/>
      <c r="ZU11" s="880"/>
      <c r="ZV11" s="878"/>
      <c r="ZW11" s="878"/>
      <c r="ZX11" s="878"/>
      <c r="ZY11" s="880"/>
      <c r="ZZ11" s="878"/>
      <c r="AAA11" s="878"/>
      <c r="AAB11" s="878"/>
      <c r="AAC11" s="880"/>
      <c r="AAD11" s="878"/>
      <c r="AAE11" s="878"/>
      <c r="AAF11" s="878"/>
      <c r="AAG11" s="880"/>
      <c r="AAH11" s="878"/>
      <c r="AAI11" s="878"/>
      <c r="AAJ11" s="878"/>
      <c r="AAK11" s="880"/>
      <c r="AAL11" s="878"/>
      <c r="AAM11" s="878"/>
      <c r="AAN11" s="878"/>
      <c r="AAO11" s="880"/>
      <c r="AAP11" s="878"/>
      <c r="AAQ11" s="878"/>
      <c r="AAR11" s="878"/>
      <c r="AAS11" s="880"/>
      <c r="AAT11" s="878"/>
      <c r="AAU11" s="878"/>
      <c r="AAV11" s="878"/>
      <c r="AAW11" s="880"/>
      <c r="AAX11" s="878"/>
      <c r="AAY11" s="878"/>
      <c r="AAZ11" s="878"/>
      <c r="ABA11" s="880"/>
      <c r="ABB11" s="878"/>
      <c r="ABC11" s="878"/>
      <c r="ABD11" s="878"/>
      <c r="ABE11" s="880"/>
      <c r="ABF11" s="878"/>
      <c r="ABG11" s="878"/>
      <c r="ABH11" s="878"/>
      <c r="ABI11" s="880"/>
      <c r="ABJ11" s="878"/>
      <c r="ABK11" s="878"/>
      <c r="ABL11" s="878"/>
      <c r="ABM11" s="880"/>
      <c r="ABN11" s="878"/>
      <c r="ABO11" s="878"/>
      <c r="ABP11" s="878"/>
      <c r="ABQ11" s="880"/>
      <c r="ABR11" s="878"/>
      <c r="ABS11" s="878"/>
      <c r="ABT11" s="878"/>
      <c r="ABU11" s="880"/>
      <c r="ABV11" s="878"/>
      <c r="ABW11" s="878"/>
      <c r="ABX11" s="878"/>
      <c r="ABY11" s="880"/>
      <c r="ABZ11" s="878"/>
      <c r="ACA11" s="878"/>
      <c r="ACB11" s="878"/>
      <c r="ACC11" s="880"/>
      <c r="ACD11" s="878"/>
      <c r="ACE11" s="878"/>
      <c r="ACF11" s="878"/>
      <c r="ACG11" s="880"/>
      <c r="ACH11" s="878"/>
      <c r="ACI11" s="878"/>
      <c r="ACJ11" s="878"/>
      <c r="ACK11" s="880"/>
      <c r="ACL11" s="878"/>
      <c r="ACM11" s="878"/>
      <c r="ACN11" s="878"/>
      <c r="ACO11" s="880"/>
      <c r="ACP11" s="878"/>
      <c r="ACQ11" s="878"/>
      <c r="ACR11" s="878"/>
      <c r="ACS11" s="880"/>
      <c r="ACT11" s="878"/>
      <c r="ACU11" s="878"/>
      <c r="ACV11" s="878"/>
      <c r="ACW11" s="880"/>
      <c r="ACX11" s="878"/>
      <c r="ACY11" s="878"/>
      <c r="ACZ11" s="878"/>
      <c r="ADA11" s="880"/>
      <c r="ADB11" s="878"/>
      <c r="ADC11" s="878"/>
      <c r="ADD11" s="878"/>
      <c r="ADE11" s="880"/>
      <c r="ADF11" s="878"/>
      <c r="ADG11" s="878"/>
      <c r="ADH11" s="878"/>
      <c r="ADI11" s="880"/>
      <c r="ADJ11" s="878"/>
      <c r="ADK11" s="878"/>
      <c r="ADL11" s="878"/>
      <c r="ADM11" s="880"/>
      <c r="ADN11" s="878"/>
      <c r="ADO11" s="878"/>
      <c r="ADP11" s="878"/>
      <c r="ADQ11" s="880"/>
      <c r="ADR11" s="878"/>
      <c r="ADS11" s="878"/>
      <c r="ADT11" s="878"/>
      <c r="ADU11" s="880"/>
      <c r="ADV11" s="878"/>
      <c r="ADW11" s="878"/>
      <c r="ADX11" s="878"/>
      <c r="ADY11" s="880"/>
      <c r="ADZ11" s="878"/>
      <c r="AEA11" s="878"/>
      <c r="AEB11" s="878"/>
      <c r="AEC11" s="880"/>
      <c r="AED11" s="878"/>
      <c r="AEE11" s="878"/>
      <c r="AEF11" s="878"/>
      <c r="AEG11" s="880"/>
      <c r="AEH11" s="878"/>
      <c r="AEI11" s="878"/>
      <c r="AEJ11" s="878"/>
      <c r="AEK11" s="880"/>
      <c r="AEL11" s="878"/>
      <c r="AEM11" s="878"/>
      <c r="AEN11" s="878"/>
      <c r="AEO11" s="880"/>
      <c r="AEP11" s="878"/>
      <c r="AEQ11" s="878"/>
      <c r="AER11" s="878"/>
      <c r="AES11" s="880"/>
      <c r="AET11" s="878"/>
      <c r="AEU11" s="878"/>
      <c r="AEV11" s="878"/>
      <c r="AEW11" s="880"/>
      <c r="AEX11" s="878"/>
      <c r="AEY11" s="878"/>
      <c r="AEZ11" s="878"/>
      <c r="AFA11" s="880"/>
      <c r="AFB11" s="878"/>
      <c r="AFC11" s="878"/>
      <c r="AFD11" s="878"/>
      <c r="AFE11" s="880"/>
      <c r="AFF11" s="878"/>
      <c r="AFG11" s="878"/>
      <c r="AFH11" s="878"/>
      <c r="AFI11" s="880"/>
      <c r="AFJ11" s="878"/>
      <c r="AFK11" s="878"/>
      <c r="AFL11" s="878"/>
      <c r="AFM11" s="880"/>
      <c r="AFN11" s="878"/>
      <c r="AFO11" s="878"/>
      <c r="AFP11" s="878"/>
      <c r="AFQ11" s="880"/>
      <c r="AFR11" s="878"/>
      <c r="AFS11" s="878"/>
      <c r="AFT11" s="878"/>
      <c r="AFU11" s="880"/>
      <c r="AFV11" s="878"/>
      <c r="AFW11" s="878"/>
      <c r="AFX11" s="878"/>
      <c r="AFY11" s="880"/>
      <c r="AFZ11" s="878"/>
      <c r="AGA11" s="878"/>
      <c r="AGB11" s="878"/>
      <c r="AGC11" s="880"/>
      <c r="AGD11" s="878"/>
      <c r="AGE11" s="878"/>
      <c r="AGF11" s="878"/>
      <c r="AGG11" s="880"/>
      <c r="AGH11" s="878"/>
      <c r="AGI11" s="878"/>
      <c r="AGJ11" s="878"/>
      <c r="AGK11" s="880"/>
      <c r="AGL11" s="878"/>
      <c r="AGM11" s="878"/>
      <c r="AGN11" s="878"/>
      <c r="AGO11" s="880"/>
      <c r="AGP11" s="878"/>
      <c r="AGQ11" s="878"/>
      <c r="AGR11" s="878"/>
      <c r="AGS11" s="880"/>
      <c r="AGT11" s="878"/>
      <c r="AGU11" s="878"/>
      <c r="AGV11" s="878"/>
      <c r="AGW11" s="880"/>
      <c r="AGX11" s="878"/>
      <c r="AGY11" s="878"/>
      <c r="AGZ11" s="878"/>
      <c r="AHA11" s="880"/>
      <c r="AHB11" s="878"/>
      <c r="AHC11" s="878"/>
      <c r="AHD11" s="878"/>
      <c r="AHE11" s="880"/>
      <c r="AHF11" s="878"/>
      <c r="AHG11" s="878"/>
      <c r="AHH11" s="878"/>
      <c r="AHI11" s="880"/>
      <c r="AHJ11" s="878"/>
      <c r="AHK11" s="878"/>
      <c r="AHL11" s="878"/>
      <c r="AHM11" s="880"/>
      <c r="AHN11" s="878"/>
      <c r="AHO11" s="878"/>
      <c r="AHP11" s="878"/>
      <c r="AHQ11" s="880"/>
      <c r="AHR11" s="878"/>
      <c r="AHS11" s="878"/>
      <c r="AHT11" s="878"/>
      <c r="AHU11" s="880"/>
      <c r="AHV11" s="878"/>
      <c r="AHW11" s="878"/>
      <c r="AHX11" s="878"/>
      <c r="AHY11" s="880"/>
      <c r="AHZ11" s="878"/>
      <c r="AIA11" s="878"/>
      <c r="AIB11" s="878"/>
      <c r="AIC11" s="880"/>
      <c r="AID11" s="878"/>
      <c r="AIE11" s="878"/>
      <c r="AIF11" s="878"/>
      <c r="AIG11" s="880"/>
      <c r="AIH11" s="878"/>
      <c r="AII11" s="878"/>
      <c r="AIJ11" s="878"/>
      <c r="AIK11" s="880"/>
      <c r="AIL11" s="878"/>
      <c r="AIM11" s="878"/>
      <c r="AIN11" s="878"/>
      <c r="AIO11" s="880"/>
      <c r="AIP11" s="878"/>
      <c r="AIQ11" s="878"/>
      <c r="AIR11" s="878"/>
      <c r="AIS11" s="880"/>
      <c r="AIT11" s="878"/>
      <c r="AIU11" s="878"/>
      <c r="AIV11" s="878"/>
      <c r="AIW11" s="880"/>
      <c r="AIX11" s="878"/>
      <c r="AIY11" s="878"/>
      <c r="AIZ11" s="878"/>
      <c r="AJA11" s="880"/>
      <c r="AJB11" s="878"/>
      <c r="AJC11" s="878"/>
      <c r="AJD11" s="878"/>
      <c r="AJE11" s="880"/>
      <c r="AJF11" s="878"/>
      <c r="AJG11" s="878"/>
      <c r="AJH11" s="878"/>
      <c r="AJI11" s="880"/>
      <c r="AJJ11" s="878"/>
      <c r="AJK11" s="878"/>
      <c r="AJL11" s="878"/>
      <c r="AJM11" s="880"/>
      <c r="AJN11" s="878"/>
      <c r="AJO11" s="878"/>
      <c r="AJP11" s="878"/>
      <c r="AJQ11" s="880"/>
      <c r="AJR11" s="878"/>
      <c r="AJS11" s="878"/>
      <c r="AJT11" s="878"/>
      <c r="AJU11" s="880"/>
      <c r="AJV11" s="878"/>
      <c r="AJW11" s="878"/>
      <c r="AJX11" s="878"/>
      <c r="AJY11" s="880"/>
      <c r="AJZ11" s="878"/>
      <c r="AKA11" s="878"/>
      <c r="AKB11" s="878"/>
      <c r="AKC11" s="880"/>
      <c r="AKD11" s="878"/>
      <c r="AKE11" s="878"/>
      <c r="AKF11" s="878"/>
      <c r="AKG11" s="880"/>
      <c r="AKH11" s="878"/>
      <c r="AKI11" s="878"/>
      <c r="AKJ11" s="878"/>
      <c r="AKK11" s="880"/>
      <c r="AKL11" s="878"/>
      <c r="AKM11" s="878"/>
      <c r="AKN11" s="878"/>
      <c r="AKO11" s="880"/>
      <c r="AKP11" s="878"/>
      <c r="AKQ11" s="878"/>
      <c r="AKR11" s="878"/>
      <c r="AKS11" s="880"/>
      <c r="AKT11" s="878"/>
      <c r="AKU11" s="878"/>
      <c r="AKV11" s="878"/>
      <c r="AKW11" s="880"/>
      <c r="AKX11" s="878"/>
      <c r="AKY11" s="878"/>
      <c r="AKZ11" s="878"/>
      <c r="ALA11" s="880"/>
      <c r="ALB11" s="878"/>
      <c r="ALC11" s="878"/>
      <c r="ALD11" s="878"/>
      <c r="ALE11" s="880"/>
      <c r="ALF11" s="878"/>
      <c r="ALG11" s="878"/>
      <c r="ALH11" s="878"/>
      <c r="ALI11" s="880"/>
      <c r="ALJ11" s="878"/>
      <c r="ALK11" s="878"/>
      <c r="ALL11" s="878"/>
      <c r="ALM11" s="880"/>
      <c r="ALN11" s="878"/>
      <c r="ALO11" s="878"/>
      <c r="ALP11" s="878"/>
      <c r="ALQ11" s="880"/>
      <c r="ALR11" s="878"/>
      <c r="ALS11" s="878"/>
      <c r="ALT11" s="878"/>
      <c r="ALU11" s="880"/>
      <c r="ALV11" s="878"/>
      <c r="ALW11" s="878"/>
      <c r="ALX11" s="878"/>
      <c r="ALY11" s="880"/>
      <c r="ALZ11" s="878"/>
      <c r="AMA11" s="878"/>
      <c r="AMB11" s="878"/>
      <c r="AMC11" s="880"/>
      <c r="AMD11" s="878"/>
      <c r="AME11" s="878"/>
      <c r="AMF11" s="878"/>
      <c r="AMG11" s="880"/>
      <c r="AMH11" s="878"/>
      <c r="AMI11" s="878"/>
      <c r="AMJ11" s="878"/>
      <c r="AMK11" s="880"/>
      <c r="AML11" s="878"/>
      <c r="AMM11" s="878"/>
      <c r="AMN11" s="878"/>
      <c r="AMO11" s="880"/>
      <c r="AMP11" s="878"/>
      <c r="AMQ11" s="878"/>
      <c r="AMR11" s="878"/>
      <c r="AMS11" s="880"/>
      <c r="AMT11" s="878"/>
      <c r="AMU11" s="878"/>
      <c r="AMV11" s="878"/>
      <c r="AMW11" s="880"/>
      <c r="AMX11" s="878"/>
      <c r="AMY11" s="878"/>
      <c r="AMZ11" s="878"/>
      <c r="ANA11" s="880"/>
      <c r="ANB11" s="878"/>
      <c r="ANC11" s="878"/>
      <c r="AND11" s="878"/>
      <c r="ANE11" s="880"/>
      <c r="ANF11" s="878"/>
      <c r="ANG11" s="878"/>
      <c r="ANH11" s="878"/>
      <c r="ANI11" s="880"/>
      <c r="ANJ11" s="878"/>
      <c r="ANK11" s="878"/>
      <c r="ANL11" s="878"/>
      <c r="ANM11" s="880"/>
      <c r="ANN11" s="878"/>
      <c r="ANO11" s="878"/>
      <c r="ANP11" s="878"/>
      <c r="ANQ11" s="880"/>
      <c r="ANR11" s="878"/>
      <c r="ANS11" s="878"/>
      <c r="ANT11" s="878"/>
      <c r="ANU11" s="880"/>
      <c r="ANV11" s="878"/>
      <c r="ANW11" s="878"/>
      <c r="ANX11" s="878"/>
      <c r="ANY11" s="880"/>
      <c r="ANZ11" s="878"/>
      <c r="AOA11" s="878"/>
      <c r="AOB11" s="878"/>
      <c r="AOC11" s="880"/>
      <c r="AOD11" s="878"/>
      <c r="AOE11" s="878"/>
      <c r="AOF11" s="878"/>
      <c r="AOG11" s="880"/>
      <c r="AOH11" s="878"/>
      <c r="AOI11" s="878"/>
      <c r="AOJ11" s="878"/>
      <c r="AOK11" s="880"/>
      <c r="AOL11" s="878"/>
      <c r="AOM11" s="878"/>
      <c r="AON11" s="878"/>
      <c r="AOO11" s="880"/>
      <c r="AOP11" s="878"/>
      <c r="AOQ11" s="878"/>
      <c r="AOR11" s="878"/>
      <c r="AOS11" s="880"/>
      <c r="AOT11" s="878"/>
      <c r="AOU11" s="878"/>
      <c r="AOV11" s="878"/>
      <c r="AOW11" s="880"/>
      <c r="AOX11" s="878"/>
      <c r="AOY11" s="878"/>
      <c r="AOZ11" s="878"/>
      <c r="APA11" s="880"/>
      <c r="APB11" s="878"/>
      <c r="APC11" s="878"/>
      <c r="APD11" s="878"/>
      <c r="APE11" s="880"/>
      <c r="APF11" s="878"/>
      <c r="APG11" s="878"/>
      <c r="APH11" s="878"/>
      <c r="API11" s="880"/>
      <c r="APJ11" s="878"/>
      <c r="APK11" s="878"/>
      <c r="APL11" s="878"/>
      <c r="APM11" s="880"/>
      <c r="APN11" s="878"/>
      <c r="APO11" s="878"/>
      <c r="APP11" s="878"/>
      <c r="APQ11" s="880"/>
      <c r="APR11" s="878"/>
      <c r="APS11" s="878"/>
      <c r="APT11" s="878"/>
      <c r="APU11" s="880"/>
      <c r="APV11" s="878"/>
      <c r="APW11" s="878"/>
      <c r="APX11" s="878"/>
      <c r="APY11" s="880"/>
      <c r="APZ11" s="878"/>
      <c r="AQA11" s="878"/>
      <c r="AQB11" s="878"/>
      <c r="AQC11" s="880"/>
      <c r="AQD11" s="878"/>
      <c r="AQE11" s="878"/>
      <c r="AQF11" s="878"/>
      <c r="AQG11" s="880"/>
      <c r="AQH11" s="878"/>
      <c r="AQI11" s="878"/>
      <c r="AQJ11" s="878"/>
      <c r="AQK11" s="880"/>
      <c r="AQL11" s="878"/>
      <c r="AQM11" s="878"/>
      <c r="AQN11" s="878"/>
      <c r="AQO11" s="880"/>
      <c r="AQP11" s="878"/>
      <c r="AQQ11" s="878"/>
      <c r="AQR11" s="878"/>
      <c r="AQS11" s="880"/>
      <c r="AQT11" s="878"/>
      <c r="AQU11" s="878"/>
      <c r="AQV11" s="878"/>
      <c r="AQW11" s="880"/>
      <c r="AQX11" s="878"/>
      <c r="AQY11" s="878"/>
      <c r="AQZ11" s="878"/>
      <c r="ARA11" s="880"/>
      <c r="ARB11" s="878"/>
      <c r="ARC11" s="878"/>
      <c r="ARD11" s="878"/>
      <c r="ARE11" s="880"/>
      <c r="ARF11" s="878"/>
      <c r="ARG11" s="878"/>
      <c r="ARH11" s="878"/>
      <c r="ARI11" s="880"/>
      <c r="ARJ11" s="878"/>
      <c r="ARK11" s="878"/>
      <c r="ARL11" s="878"/>
      <c r="ARM11" s="880"/>
      <c r="ARN11" s="878"/>
      <c r="ARO11" s="878"/>
      <c r="ARP11" s="878"/>
      <c r="ARQ11" s="880"/>
      <c r="ARR11" s="878"/>
      <c r="ARS11" s="878"/>
      <c r="ART11" s="878"/>
      <c r="ARU11" s="880"/>
      <c r="ARV11" s="878"/>
      <c r="ARW11" s="878"/>
      <c r="ARX11" s="878"/>
      <c r="ARY11" s="880"/>
      <c r="ARZ11" s="878"/>
      <c r="ASA11" s="878"/>
      <c r="ASB11" s="878"/>
      <c r="ASC11" s="880"/>
      <c r="ASD11" s="878"/>
      <c r="ASE11" s="878"/>
      <c r="ASF11" s="878"/>
      <c r="ASG11" s="880"/>
      <c r="ASH11" s="878"/>
      <c r="ASI11" s="878"/>
      <c r="ASJ11" s="878"/>
      <c r="ASK11" s="880"/>
      <c r="ASL11" s="878"/>
      <c r="ASM11" s="878"/>
      <c r="ASN11" s="878"/>
      <c r="ASO11" s="880"/>
      <c r="ASP11" s="878"/>
      <c r="ASQ11" s="878"/>
      <c r="ASR11" s="878"/>
      <c r="ASS11" s="880"/>
      <c r="AST11" s="878"/>
      <c r="ASU11" s="878"/>
      <c r="ASV11" s="878"/>
      <c r="ASW11" s="880"/>
      <c r="ASX11" s="878"/>
      <c r="ASY11" s="878"/>
      <c r="ASZ11" s="878"/>
      <c r="ATA11" s="880"/>
      <c r="ATB11" s="878"/>
      <c r="ATC11" s="878"/>
      <c r="ATD11" s="878"/>
      <c r="ATE11" s="880"/>
      <c r="ATF11" s="878"/>
      <c r="ATG11" s="878"/>
      <c r="ATH11" s="878"/>
      <c r="ATI11" s="880"/>
      <c r="ATJ11" s="878"/>
      <c r="ATK11" s="878"/>
      <c r="ATL11" s="878"/>
      <c r="ATM11" s="880"/>
      <c r="ATN11" s="878"/>
      <c r="ATO11" s="878"/>
      <c r="ATP11" s="878"/>
      <c r="ATQ11" s="880"/>
      <c r="ATR11" s="878"/>
      <c r="ATS11" s="878"/>
      <c r="ATT11" s="878"/>
      <c r="ATU11" s="880"/>
      <c r="ATV11" s="878"/>
      <c r="ATW11" s="878"/>
      <c r="ATX11" s="878"/>
      <c r="ATY11" s="880"/>
      <c r="ATZ11" s="878"/>
      <c r="AUA11" s="878"/>
      <c r="AUB11" s="878"/>
      <c r="AUC11" s="880"/>
      <c r="AUD11" s="878"/>
      <c r="AUE11" s="878"/>
      <c r="AUF11" s="878"/>
      <c r="AUG11" s="880"/>
      <c r="AUH11" s="878"/>
      <c r="AUI11" s="878"/>
      <c r="AUJ11" s="878"/>
      <c r="AUK11" s="880"/>
      <c r="AUL11" s="878"/>
      <c r="AUM11" s="878"/>
      <c r="AUN11" s="878"/>
      <c r="AUO11" s="880"/>
      <c r="AUP11" s="878"/>
      <c r="AUQ11" s="878"/>
      <c r="AUR11" s="878"/>
      <c r="AUS11" s="880"/>
      <c r="AUT11" s="878"/>
      <c r="AUU11" s="878"/>
      <c r="AUV11" s="878"/>
      <c r="AUW11" s="880"/>
      <c r="AUX11" s="878"/>
      <c r="AUY11" s="878"/>
      <c r="AUZ11" s="878"/>
      <c r="AVA11" s="880"/>
      <c r="AVB11" s="878"/>
      <c r="AVC11" s="878"/>
      <c r="AVD11" s="878"/>
      <c r="AVE11" s="880"/>
      <c r="AVF11" s="878"/>
      <c r="AVG11" s="878"/>
      <c r="AVH11" s="878"/>
      <c r="AVI11" s="880"/>
      <c r="AVJ11" s="878"/>
      <c r="AVK11" s="878"/>
      <c r="AVL11" s="878"/>
      <c r="AVM11" s="880"/>
      <c r="AVN11" s="878"/>
      <c r="AVO11" s="878"/>
      <c r="AVP11" s="878"/>
      <c r="AVQ11" s="880"/>
      <c r="AVR11" s="878"/>
      <c r="AVS11" s="878"/>
      <c r="AVT11" s="878"/>
      <c r="AVU11" s="880"/>
      <c r="AVV11" s="878"/>
      <c r="AVW11" s="878"/>
      <c r="AVX11" s="878"/>
      <c r="AVY11" s="880"/>
      <c r="AVZ11" s="878"/>
      <c r="AWA11" s="878"/>
      <c r="AWB11" s="878"/>
      <c r="AWC11" s="880"/>
      <c r="AWD11" s="878"/>
      <c r="AWE11" s="878"/>
      <c r="AWF11" s="878"/>
      <c r="AWG11" s="880"/>
      <c r="AWH11" s="878"/>
      <c r="AWI11" s="878"/>
      <c r="AWJ11" s="878"/>
      <c r="AWK11" s="880"/>
      <c r="AWL11" s="878"/>
      <c r="AWM11" s="878"/>
      <c r="AWN11" s="878"/>
      <c r="AWO11" s="880"/>
      <c r="AWP11" s="878"/>
      <c r="AWQ11" s="878"/>
      <c r="AWR11" s="878"/>
      <c r="AWS11" s="880"/>
      <c r="AWT11" s="878"/>
      <c r="AWU11" s="878"/>
      <c r="AWV11" s="878"/>
      <c r="AWW11" s="880"/>
      <c r="AWX11" s="878"/>
      <c r="AWY11" s="878"/>
      <c r="AWZ11" s="878"/>
      <c r="AXA11" s="880"/>
      <c r="AXB11" s="878"/>
      <c r="AXC11" s="878"/>
      <c r="AXD11" s="878"/>
      <c r="AXE11" s="880"/>
      <c r="AXF11" s="878"/>
      <c r="AXG11" s="878"/>
      <c r="AXH11" s="878"/>
      <c r="AXI11" s="880"/>
      <c r="AXJ11" s="878"/>
      <c r="AXK11" s="878"/>
      <c r="AXL11" s="878"/>
      <c r="AXM11" s="880"/>
      <c r="AXN11" s="878"/>
      <c r="AXO11" s="878"/>
      <c r="AXP11" s="878"/>
      <c r="AXQ11" s="880"/>
      <c r="AXR11" s="878"/>
      <c r="AXS11" s="878"/>
      <c r="AXT11" s="878"/>
      <c r="AXU11" s="880"/>
      <c r="AXV11" s="878"/>
      <c r="AXW11" s="878"/>
      <c r="AXX11" s="878"/>
      <c r="AXY11" s="880"/>
      <c r="AXZ11" s="878"/>
      <c r="AYA11" s="878"/>
      <c r="AYB11" s="878"/>
      <c r="AYC11" s="880"/>
      <c r="AYD11" s="878"/>
      <c r="AYE11" s="878"/>
      <c r="AYF11" s="878"/>
      <c r="AYG11" s="880"/>
      <c r="AYH11" s="878"/>
      <c r="AYI11" s="878"/>
      <c r="AYJ11" s="878"/>
      <c r="AYK11" s="880"/>
      <c r="AYL11" s="878"/>
      <c r="AYM11" s="878"/>
      <c r="AYN11" s="878"/>
      <c r="AYO11" s="880"/>
      <c r="AYP11" s="878"/>
      <c r="AYQ11" s="878"/>
      <c r="AYR11" s="878"/>
      <c r="AYS11" s="880"/>
      <c r="AYT11" s="878"/>
      <c r="AYU11" s="878"/>
      <c r="AYV11" s="878"/>
      <c r="AYW11" s="880"/>
      <c r="AYX11" s="878"/>
      <c r="AYY11" s="878"/>
      <c r="AYZ11" s="878"/>
      <c r="AZA11" s="880"/>
      <c r="AZB11" s="878"/>
      <c r="AZC11" s="878"/>
      <c r="AZD11" s="878"/>
      <c r="AZE11" s="880"/>
      <c r="AZF11" s="878"/>
      <c r="AZG11" s="878"/>
      <c r="AZH11" s="878"/>
      <c r="AZI11" s="880"/>
      <c r="AZJ11" s="878"/>
      <c r="AZK11" s="878"/>
      <c r="AZL11" s="878"/>
      <c r="AZM11" s="880"/>
      <c r="AZN11" s="878"/>
      <c r="AZO11" s="878"/>
      <c r="AZP11" s="878"/>
      <c r="AZQ11" s="880"/>
      <c r="AZR11" s="878"/>
      <c r="AZS11" s="878"/>
      <c r="AZT11" s="878"/>
      <c r="AZU11" s="880"/>
      <c r="AZV11" s="878"/>
      <c r="AZW11" s="878"/>
      <c r="AZX11" s="878"/>
      <c r="AZY11" s="880"/>
      <c r="AZZ11" s="878"/>
      <c r="BAA11" s="878"/>
      <c r="BAB11" s="878"/>
      <c r="BAC11" s="880"/>
      <c r="BAD11" s="878"/>
      <c r="BAE11" s="878"/>
      <c r="BAF11" s="878"/>
      <c r="BAG11" s="880"/>
      <c r="BAH11" s="878"/>
      <c r="BAI11" s="878"/>
      <c r="BAJ11" s="878"/>
      <c r="BAK11" s="880"/>
      <c r="BAL11" s="878"/>
      <c r="BAM11" s="878"/>
      <c r="BAN11" s="878"/>
      <c r="BAO11" s="880"/>
      <c r="BAP11" s="878"/>
      <c r="BAQ11" s="878"/>
      <c r="BAR11" s="878"/>
      <c r="BAS11" s="880"/>
      <c r="BAT11" s="878"/>
      <c r="BAU11" s="878"/>
      <c r="BAV11" s="878"/>
      <c r="BAW11" s="880"/>
      <c r="BAX11" s="878"/>
      <c r="BAY11" s="878"/>
      <c r="BAZ11" s="878"/>
      <c r="BBA11" s="880"/>
      <c r="BBB11" s="878"/>
      <c r="BBC11" s="878"/>
      <c r="BBD11" s="878"/>
      <c r="BBE11" s="880"/>
      <c r="BBF11" s="878"/>
      <c r="BBG11" s="878"/>
      <c r="BBH11" s="878"/>
      <c r="BBI11" s="880"/>
      <c r="BBJ11" s="878"/>
      <c r="BBK11" s="878"/>
      <c r="BBL11" s="878"/>
      <c r="BBM11" s="880"/>
      <c r="BBN11" s="878"/>
      <c r="BBO11" s="878"/>
      <c r="BBP11" s="878"/>
      <c r="BBQ11" s="880"/>
      <c r="BBR11" s="878"/>
      <c r="BBS11" s="878"/>
      <c r="BBT11" s="878"/>
      <c r="BBU11" s="880"/>
      <c r="BBV11" s="878"/>
      <c r="BBW11" s="878"/>
      <c r="BBX11" s="878"/>
      <c r="BBY11" s="880"/>
      <c r="BBZ11" s="878"/>
      <c r="BCA11" s="878"/>
      <c r="BCB11" s="878"/>
      <c r="BCC11" s="880"/>
      <c r="BCD11" s="878"/>
      <c r="BCE11" s="878"/>
      <c r="BCF11" s="878"/>
      <c r="BCG11" s="880"/>
      <c r="BCH11" s="878"/>
      <c r="BCI11" s="878"/>
      <c r="BCJ11" s="878"/>
      <c r="BCK11" s="880"/>
      <c r="BCL11" s="878"/>
      <c r="BCM11" s="878"/>
      <c r="BCN11" s="878"/>
      <c r="BCO11" s="880"/>
      <c r="BCP11" s="878"/>
      <c r="BCQ11" s="878"/>
      <c r="BCR11" s="878"/>
      <c r="BCS11" s="880"/>
      <c r="BCT11" s="878"/>
      <c r="BCU11" s="878"/>
      <c r="BCV11" s="878"/>
      <c r="BCW11" s="880"/>
      <c r="BCX11" s="878"/>
      <c r="BCY11" s="878"/>
      <c r="BCZ11" s="878"/>
      <c r="BDA11" s="880"/>
      <c r="BDB11" s="878"/>
      <c r="BDC11" s="878"/>
      <c r="BDD11" s="878"/>
      <c r="BDE11" s="880"/>
      <c r="BDF11" s="878"/>
      <c r="BDG11" s="878"/>
      <c r="BDH11" s="878"/>
      <c r="BDI11" s="880"/>
      <c r="BDJ11" s="878"/>
      <c r="BDK11" s="878"/>
      <c r="BDL11" s="878"/>
      <c r="BDM11" s="880"/>
      <c r="BDN11" s="878"/>
      <c r="BDO11" s="878"/>
      <c r="BDP11" s="878"/>
      <c r="BDQ11" s="880"/>
      <c r="BDR11" s="878"/>
      <c r="BDS11" s="878"/>
      <c r="BDT11" s="878"/>
      <c r="BDU11" s="880"/>
      <c r="BDV11" s="878"/>
      <c r="BDW11" s="878"/>
      <c r="BDX11" s="878"/>
      <c r="BDY11" s="880"/>
      <c r="BDZ11" s="878"/>
      <c r="BEA11" s="878"/>
      <c r="BEB11" s="878"/>
      <c r="BEC11" s="880"/>
      <c r="BED11" s="878"/>
      <c r="BEE11" s="878"/>
      <c r="BEF11" s="878"/>
      <c r="BEG11" s="880"/>
      <c r="BEH11" s="878"/>
      <c r="BEI11" s="878"/>
      <c r="BEJ11" s="878"/>
      <c r="BEK11" s="880"/>
      <c r="BEL11" s="878"/>
      <c r="BEM11" s="878"/>
      <c r="BEN11" s="878"/>
      <c r="BEO11" s="880"/>
      <c r="BEP11" s="878"/>
      <c r="BEQ11" s="878"/>
      <c r="BER11" s="878"/>
      <c r="BES11" s="880"/>
      <c r="BET11" s="878"/>
      <c r="BEU11" s="878"/>
      <c r="BEV11" s="878"/>
      <c r="BEW11" s="880"/>
      <c r="BEX11" s="878"/>
      <c r="BEY11" s="878"/>
      <c r="BEZ11" s="878"/>
      <c r="BFA11" s="880"/>
      <c r="BFB11" s="878"/>
      <c r="BFC11" s="878"/>
      <c r="BFD11" s="878"/>
      <c r="BFE11" s="880"/>
      <c r="BFF11" s="878"/>
      <c r="BFG11" s="878"/>
      <c r="BFH11" s="878"/>
      <c r="BFI11" s="880"/>
      <c r="BFJ11" s="878"/>
      <c r="BFK11" s="878"/>
      <c r="BFL11" s="878"/>
      <c r="BFM11" s="880"/>
      <c r="BFN11" s="878"/>
      <c r="BFO11" s="878"/>
      <c r="BFP11" s="878"/>
      <c r="BFQ11" s="880"/>
      <c r="BFR11" s="878"/>
      <c r="BFS11" s="878"/>
      <c r="BFT11" s="878"/>
      <c r="BFU11" s="880"/>
      <c r="BFV11" s="878"/>
      <c r="BFW11" s="878"/>
      <c r="BFX11" s="878"/>
      <c r="BFY11" s="880"/>
      <c r="BFZ11" s="878"/>
      <c r="BGA11" s="878"/>
      <c r="BGB11" s="878"/>
      <c r="BGC11" s="880"/>
      <c r="BGD11" s="878"/>
      <c r="BGE11" s="878"/>
      <c r="BGF11" s="878"/>
      <c r="BGG11" s="880"/>
      <c r="BGH11" s="878"/>
      <c r="BGI11" s="878"/>
      <c r="BGJ11" s="878"/>
      <c r="BGK11" s="880"/>
      <c r="BGL11" s="878"/>
      <c r="BGM11" s="878"/>
      <c r="BGN11" s="878"/>
      <c r="BGO11" s="880"/>
      <c r="BGP11" s="878"/>
      <c r="BGQ11" s="878"/>
      <c r="BGR11" s="878"/>
      <c r="BGS11" s="880"/>
      <c r="BGT11" s="878"/>
      <c r="BGU11" s="878"/>
      <c r="BGV11" s="878"/>
      <c r="BGW11" s="880"/>
      <c r="BGX11" s="878"/>
      <c r="BGY11" s="878"/>
      <c r="BGZ11" s="878"/>
      <c r="BHA11" s="880"/>
      <c r="BHB11" s="878"/>
      <c r="BHC11" s="878"/>
      <c r="BHD11" s="878"/>
      <c r="BHE11" s="880"/>
      <c r="BHF11" s="878"/>
      <c r="BHG11" s="878"/>
      <c r="BHH11" s="878"/>
      <c r="BHI11" s="880"/>
      <c r="BHJ11" s="878"/>
      <c r="BHK11" s="878"/>
      <c r="BHL11" s="878"/>
      <c r="BHM11" s="880"/>
      <c r="BHN11" s="878"/>
      <c r="BHO11" s="878"/>
      <c r="BHP11" s="878"/>
      <c r="BHQ11" s="880"/>
      <c r="BHR11" s="878"/>
      <c r="BHS11" s="878"/>
      <c r="BHT11" s="878"/>
      <c r="BHU11" s="880"/>
      <c r="BHV11" s="878"/>
      <c r="BHW11" s="878"/>
      <c r="BHX11" s="878"/>
      <c r="BHY11" s="880"/>
      <c r="BHZ11" s="878"/>
      <c r="BIA11" s="878"/>
      <c r="BIB11" s="878"/>
      <c r="BIC11" s="880"/>
      <c r="BID11" s="878"/>
      <c r="BIE11" s="878"/>
      <c r="BIF11" s="878"/>
      <c r="BIG11" s="880"/>
      <c r="BIH11" s="878"/>
      <c r="BII11" s="878"/>
      <c r="BIJ11" s="878"/>
      <c r="BIK11" s="880"/>
      <c r="BIL11" s="878"/>
      <c r="BIM11" s="878"/>
      <c r="BIN11" s="878"/>
      <c r="BIO11" s="880"/>
      <c r="BIP11" s="878"/>
      <c r="BIQ11" s="878"/>
      <c r="BIR11" s="878"/>
      <c r="BIS11" s="880"/>
      <c r="BIT11" s="878"/>
      <c r="BIU11" s="878"/>
      <c r="BIV11" s="878"/>
      <c r="BIW11" s="880"/>
      <c r="BIX11" s="878"/>
      <c r="BIY11" s="878"/>
      <c r="BIZ11" s="878"/>
      <c r="BJA11" s="880"/>
      <c r="BJB11" s="878"/>
      <c r="BJC11" s="878"/>
      <c r="BJD11" s="878"/>
      <c r="BJE11" s="880"/>
      <c r="BJF11" s="878"/>
      <c r="BJG11" s="878"/>
      <c r="BJH11" s="878"/>
      <c r="BJI11" s="880"/>
      <c r="BJJ11" s="878"/>
      <c r="BJK11" s="878"/>
      <c r="BJL11" s="878"/>
      <c r="BJM11" s="880"/>
      <c r="BJN11" s="878"/>
      <c r="BJO11" s="878"/>
      <c r="BJP11" s="878"/>
      <c r="BJQ11" s="880"/>
      <c r="BJR11" s="878"/>
      <c r="BJS11" s="878"/>
      <c r="BJT11" s="878"/>
      <c r="BJU11" s="880"/>
      <c r="BJV11" s="878"/>
      <c r="BJW11" s="878"/>
      <c r="BJX11" s="878"/>
      <c r="BJY11" s="880"/>
      <c r="BJZ11" s="878"/>
      <c r="BKA11" s="878"/>
      <c r="BKB11" s="878"/>
      <c r="BKC11" s="880"/>
      <c r="BKD11" s="878"/>
      <c r="BKE11" s="878"/>
      <c r="BKF11" s="878"/>
      <c r="BKG11" s="880"/>
      <c r="BKH11" s="878"/>
      <c r="BKI11" s="878"/>
      <c r="BKJ11" s="878"/>
      <c r="BKK11" s="880"/>
      <c r="BKL11" s="878"/>
      <c r="BKM11" s="878"/>
      <c r="BKN11" s="878"/>
      <c r="BKO11" s="880"/>
      <c r="BKP11" s="878"/>
      <c r="BKQ11" s="878"/>
      <c r="BKR11" s="878"/>
      <c r="BKS11" s="880"/>
      <c r="BKT11" s="878"/>
      <c r="BKU11" s="878"/>
      <c r="BKV11" s="878"/>
      <c r="BKW11" s="880"/>
      <c r="BKX11" s="878"/>
      <c r="BKY11" s="878"/>
      <c r="BKZ11" s="878"/>
      <c r="BLA11" s="880"/>
      <c r="BLB11" s="878"/>
      <c r="BLC11" s="878"/>
      <c r="BLD11" s="878"/>
      <c r="BLE11" s="880"/>
      <c r="BLF11" s="878"/>
      <c r="BLG11" s="878"/>
      <c r="BLH11" s="878"/>
      <c r="BLI11" s="880"/>
      <c r="BLJ11" s="878"/>
      <c r="BLK11" s="878"/>
      <c r="BLL11" s="878"/>
      <c r="BLM11" s="880"/>
      <c r="BLN11" s="878"/>
      <c r="BLO11" s="878"/>
      <c r="BLP11" s="878"/>
      <c r="BLQ11" s="880"/>
      <c r="BLR11" s="878"/>
      <c r="BLS11" s="878"/>
      <c r="BLT11" s="878"/>
      <c r="BLU11" s="880"/>
      <c r="BLV11" s="878"/>
      <c r="BLW11" s="878"/>
      <c r="BLX11" s="878"/>
      <c r="BLY11" s="880"/>
      <c r="BLZ11" s="878"/>
      <c r="BMA11" s="878"/>
      <c r="BMB11" s="878"/>
      <c r="BMC11" s="880"/>
      <c r="BMD11" s="878"/>
      <c r="BME11" s="878"/>
      <c r="BMF11" s="878"/>
      <c r="BMG11" s="880"/>
      <c r="BMH11" s="878"/>
      <c r="BMI11" s="878"/>
      <c r="BMJ11" s="878"/>
      <c r="BMK11" s="880"/>
      <c r="BML11" s="878"/>
      <c r="BMM11" s="878"/>
      <c r="BMN11" s="878"/>
      <c r="BMO11" s="880"/>
      <c r="BMP11" s="878"/>
      <c r="BMQ11" s="878"/>
      <c r="BMR11" s="878"/>
      <c r="BMS11" s="880"/>
      <c r="BMT11" s="878"/>
      <c r="BMU11" s="878"/>
      <c r="BMV11" s="878"/>
      <c r="BMW11" s="880"/>
      <c r="BMX11" s="878"/>
      <c r="BMY11" s="878"/>
      <c r="BMZ11" s="878"/>
      <c r="BNA11" s="880"/>
      <c r="BNB11" s="878"/>
      <c r="BNC11" s="878"/>
      <c r="BND11" s="878"/>
      <c r="BNE11" s="880"/>
      <c r="BNF11" s="878"/>
      <c r="BNG11" s="878"/>
      <c r="BNH11" s="878"/>
      <c r="BNI11" s="880"/>
      <c r="BNJ11" s="878"/>
      <c r="BNK11" s="878"/>
      <c r="BNL11" s="878"/>
      <c r="BNM11" s="880"/>
      <c r="BNN11" s="878"/>
      <c r="BNO11" s="878"/>
      <c r="BNP11" s="878"/>
      <c r="BNQ11" s="880"/>
      <c r="BNR11" s="878"/>
      <c r="BNS11" s="878"/>
      <c r="BNT11" s="878"/>
      <c r="BNU11" s="880"/>
      <c r="BNV11" s="878"/>
      <c r="BNW11" s="878"/>
      <c r="BNX11" s="878"/>
      <c r="BNY11" s="880"/>
      <c r="BNZ11" s="878"/>
      <c r="BOA11" s="878"/>
      <c r="BOB11" s="878"/>
      <c r="BOC11" s="880"/>
      <c r="BOD11" s="878"/>
      <c r="BOE11" s="878"/>
      <c r="BOF11" s="878"/>
      <c r="BOG11" s="880"/>
      <c r="BOH11" s="878"/>
      <c r="BOI11" s="878"/>
      <c r="BOJ11" s="878"/>
      <c r="BOK11" s="880"/>
      <c r="BOL11" s="878"/>
      <c r="BOM11" s="878"/>
      <c r="BON11" s="878"/>
      <c r="BOO11" s="880"/>
      <c r="BOP11" s="878"/>
      <c r="BOQ11" s="878"/>
      <c r="BOR11" s="878"/>
      <c r="BOS11" s="880"/>
      <c r="BOT11" s="878"/>
      <c r="BOU11" s="878"/>
      <c r="BOV11" s="878"/>
      <c r="BOW11" s="880"/>
      <c r="BOX11" s="878"/>
      <c r="BOY11" s="878"/>
      <c r="BOZ11" s="878"/>
      <c r="BPA11" s="880"/>
      <c r="BPB11" s="878"/>
      <c r="BPC11" s="878"/>
      <c r="BPD11" s="878"/>
      <c r="BPE11" s="880"/>
      <c r="BPF11" s="878"/>
      <c r="BPG11" s="878"/>
      <c r="BPH11" s="878"/>
      <c r="BPI11" s="880"/>
      <c r="BPJ11" s="878"/>
      <c r="BPK11" s="878"/>
      <c r="BPL11" s="878"/>
      <c r="BPM11" s="880"/>
      <c r="BPN11" s="878"/>
      <c r="BPO11" s="878"/>
      <c r="BPP11" s="878"/>
      <c r="BPQ11" s="880"/>
      <c r="BPR11" s="878"/>
      <c r="BPS11" s="878"/>
      <c r="BPT11" s="878"/>
      <c r="BPU11" s="880"/>
      <c r="BPV11" s="878"/>
      <c r="BPW11" s="878"/>
      <c r="BPX11" s="878"/>
      <c r="BPY11" s="880"/>
      <c r="BPZ11" s="878"/>
      <c r="BQA11" s="878"/>
      <c r="BQB11" s="878"/>
      <c r="BQC11" s="880"/>
      <c r="BQD11" s="878"/>
      <c r="BQE11" s="878"/>
      <c r="BQF11" s="878"/>
      <c r="BQG11" s="880"/>
      <c r="BQH11" s="878"/>
      <c r="BQI11" s="878"/>
      <c r="BQJ11" s="878"/>
      <c r="BQK11" s="880"/>
      <c r="BQL11" s="878"/>
      <c r="BQM11" s="878"/>
      <c r="BQN11" s="878"/>
      <c r="BQO11" s="880"/>
      <c r="BQP11" s="878"/>
      <c r="BQQ11" s="878"/>
      <c r="BQR11" s="878"/>
      <c r="BQS11" s="880"/>
      <c r="BQT11" s="878"/>
      <c r="BQU11" s="878"/>
      <c r="BQV11" s="878"/>
      <c r="BQW11" s="880"/>
      <c r="BQX11" s="878"/>
      <c r="BQY11" s="878"/>
      <c r="BQZ11" s="878"/>
      <c r="BRA11" s="880"/>
      <c r="BRB11" s="878"/>
      <c r="BRC11" s="878"/>
      <c r="BRD11" s="878"/>
      <c r="BRE11" s="880"/>
      <c r="BRF11" s="878"/>
      <c r="BRG11" s="878"/>
      <c r="BRH11" s="878"/>
      <c r="BRI11" s="880"/>
      <c r="BRJ11" s="878"/>
      <c r="BRK11" s="878"/>
      <c r="BRL11" s="878"/>
      <c r="BRM11" s="880"/>
      <c r="BRN11" s="878"/>
      <c r="BRO11" s="878"/>
      <c r="BRP11" s="878"/>
      <c r="BRQ11" s="880"/>
      <c r="BRR11" s="878"/>
      <c r="BRS11" s="878"/>
      <c r="BRT11" s="878"/>
      <c r="BRU11" s="880"/>
      <c r="BRV11" s="878"/>
      <c r="BRW11" s="878"/>
      <c r="BRX11" s="878"/>
      <c r="BRY11" s="880"/>
      <c r="BRZ11" s="878"/>
      <c r="BSA11" s="878"/>
      <c r="BSB11" s="878"/>
      <c r="BSC11" s="880"/>
      <c r="BSD11" s="878"/>
      <c r="BSE11" s="878"/>
      <c r="BSF11" s="878"/>
      <c r="BSG11" s="880"/>
      <c r="BSH11" s="878"/>
      <c r="BSI11" s="878"/>
      <c r="BSJ11" s="878"/>
      <c r="BSK11" s="880"/>
      <c r="BSL11" s="878"/>
      <c r="BSM11" s="878"/>
      <c r="BSN11" s="878"/>
      <c r="BSO11" s="880"/>
      <c r="BSP11" s="878"/>
      <c r="BSQ11" s="878"/>
      <c r="BSR11" s="878"/>
      <c r="BSS11" s="880"/>
      <c r="BST11" s="878"/>
      <c r="BSU11" s="878"/>
      <c r="BSV11" s="878"/>
      <c r="BSW11" s="880"/>
      <c r="BSX11" s="878"/>
      <c r="BSY11" s="878"/>
      <c r="BSZ11" s="878"/>
      <c r="BTA11" s="880"/>
      <c r="BTB11" s="878"/>
      <c r="BTC11" s="878"/>
      <c r="BTD11" s="878"/>
      <c r="BTE11" s="880"/>
      <c r="BTF11" s="878"/>
      <c r="BTG11" s="878"/>
      <c r="BTH11" s="878"/>
      <c r="BTI11" s="880"/>
      <c r="BTJ11" s="878"/>
      <c r="BTK11" s="878"/>
      <c r="BTL11" s="878"/>
      <c r="BTM11" s="880"/>
      <c r="BTN11" s="878"/>
      <c r="BTO11" s="878"/>
      <c r="BTP11" s="878"/>
      <c r="BTQ11" s="880"/>
      <c r="BTR11" s="878"/>
      <c r="BTS11" s="878"/>
      <c r="BTT11" s="878"/>
      <c r="BTU11" s="880"/>
      <c r="BTV11" s="878"/>
      <c r="BTW11" s="878"/>
      <c r="BTX11" s="878"/>
      <c r="BTY11" s="880"/>
      <c r="BTZ11" s="878"/>
      <c r="BUA11" s="878"/>
      <c r="BUB11" s="878"/>
      <c r="BUC11" s="880"/>
      <c r="BUD11" s="878"/>
      <c r="BUE11" s="878"/>
      <c r="BUF11" s="878"/>
      <c r="BUG11" s="880"/>
      <c r="BUH11" s="878"/>
      <c r="BUI11" s="878"/>
      <c r="BUJ11" s="878"/>
      <c r="BUK11" s="880"/>
      <c r="BUL11" s="878"/>
      <c r="BUM11" s="878"/>
      <c r="BUN11" s="878"/>
      <c r="BUO11" s="880"/>
      <c r="BUP11" s="878"/>
      <c r="BUQ11" s="878"/>
      <c r="BUR11" s="878"/>
      <c r="BUS11" s="880"/>
      <c r="BUT11" s="878"/>
      <c r="BUU11" s="878"/>
      <c r="BUV11" s="878"/>
      <c r="BUW11" s="880"/>
      <c r="BUX11" s="878"/>
      <c r="BUY11" s="878"/>
      <c r="BUZ11" s="878"/>
      <c r="BVA11" s="880"/>
      <c r="BVB11" s="878"/>
      <c r="BVC11" s="878"/>
      <c r="BVD11" s="878"/>
      <c r="BVE11" s="880"/>
      <c r="BVF11" s="878"/>
      <c r="BVG11" s="878"/>
      <c r="BVH11" s="878"/>
      <c r="BVI11" s="880"/>
      <c r="BVJ11" s="878"/>
      <c r="BVK11" s="878"/>
      <c r="BVL11" s="878"/>
      <c r="BVM11" s="880"/>
      <c r="BVN11" s="878"/>
      <c r="BVO11" s="878"/>
      <c r="BVP11" s="878"/>
      <c r="BVQ11" s="880"/>
      <c r="BVR11" s="878"/>
      <c r="BVS11" s="878"/>
      <c r="BVT11" s="878"/>
      <c r="BVU11" s="880"/>
      <c r="BVV11" s="878"/>
      <c r="BVW11" s="878"/>
      <c r="BVX11" s="878"/>
      <c r="BVY11" s="880"/>
      <c r="BVZ11" s="878"/>
      <c r="BWA11" s="878"/>
      <c r="BWB11" s="878"/>
      <c r="BWC11" s="880"/>
      <c r="BWD11" s="878"/>
      <c r="BWE11" s="878"/>
      <c r="BWF11" s="878"/>
      <c r="BWG11" s="880"/>
      <c r="BWH11" s="878"/>
      <c r="BWI11" s="878"/>
      <c r="BWJ11" s="878"/>
      <c r="BWK11" s="880"/>
      <c r="BWL11" s="878"/>
      <c r="BWM11" s="878"/>
      <c r="BWN11" s="878"/>
      <c r="BWO11" s="880"/>
      <c r="BWP11" s="878"/>
      <c r="BWQ11" s="878"/>
      <c r="BWR11" s="878"/>
      <c r="BWS11" s="880"/>
      <c r="BWT11" s="878"/>
      <c r="BWU11" s="878"/>
      <c r="BWV11" s="878"/>
      <c r="BWW11" s="880"/>
      <c r="BWX11" s="878"/>
      <c r="BWY11" s="878"/>
      <c r="BWZ11" s="878"/>
      <c r="BXA11" s="880"/>
      <c r="BXB11" s="878"/>
      <c r="BXC11" s="878"/>
      <c r="BXD11" s="878"/>
      <c r="BXE11" s="880"/>
      <c r="BXF11" s="878"/>
      <c r="BXG11" s="878"/>
      <c r="BXH11" s="878"/>
      <c r="BXI11" s="880"/>
      <c r="BXJ11" s="878"/>
      <c r="BXK11" s="878"/>
      <c r="BXL11" s="878"/>
      <c r="BXM11" s="880"/>
      <c r="BXN11" s="878"/>
      <c r="BXO11" s="878"/>
      <c r="BXP11" s="878"/>
      <c r="BXQ11" s="880"/>
      <c r="BXR11" s="878"/>
      <c r="BXS11" s="878"/>
      <c r="BXT11" s="878"/>
      <c r="BXU11" s="880"/>
      <c r="BXV11" s="878"/>
      <c r="BXW11" s="878"/>
      <c r="BXX11" s="878"/>
      <c r="BXY11" s="880"/>
      <c r="BXZ11" s="878"/>
      <c r="BYA11" s="878"/>
      <c r="BYB11" s="878"/>
      <c r="BYC11" s="880"/>
      <c r="BYD11" s="878"/>
      <c r="BYE11" s="878"/>
      <c r="BYF11" s="878"/>
      <c r="BYG11" s="880"/>
      <c r="BYH11" s="878"/>
      <c r="BYI11" s="878"/>
      <c r="BYJ11" s="878"/>
      <c r="BYK11" s="880"/>
      <c r="BYL11" s="878"/>
      <c r="BYM11" s="878"/>
      <c r="BYN11" s="878"/>
      <c r="BYO11" s="880"/>
      <c r="BYP11" s="878"/>
      <c r="BYQ11" s="878"/>
      <c r="BYR11" s="878"/>
      <c r="BYS11" s="880"/>
      <c r="BYT11" s="878"/>
      <c r="BYU11" s="878"/>
      <c r="BYV11" s="878"/>
      <c r="BYW11" s="880"/>
      <c r="BYX11" s="878"/>
      <c r="BYY11" s="878"/>
      <c r="BYZ11" s="878"/>
      <c r="BZA11" s="880"/>
      <c r="BZB11" s="878"/>
      <c r="BZC11" s="878"/>
      <c r="BZD11" s="878"/>
      <c r="BZE11" s="880"/>
      <c r="BZF11" s="878"/>
      <c r="BZG11" s="878"/>
      <c r="BZH11" s="878"/>
      <c r="BZI11" s="880"/>
      <c r="BZJ11" s="878"/>
      <c r="BZK11" s="878"/>
      <c r="BZL11" s="878"/>
      <c r="BZM11" s="880"/>
      <c r="BZN11" s="878"/>
      <c r="BZO11" s="878"/>
      <c r="BZP11" s="878"/>
      <c r="BZQ11" s="880"/>
      <c r="BZR11" s="878"/>
      <c r="BZS11" s="878"/>
      <c r="BZT11" s="878"/>
      <c r="BZU11" s="880"/>
      <c r="BZV11" s="878"/>
      <c r="BZW11" s="878"/>
      <c r="BZX11" s="878"/>
      <c r="BZY11" s="880"/>
      <c r="BZZ11" s="878"/>
      <c r="CAA11" s="878"/>
      <c r="CAB11" s="878"/>
      <c r="CAC11" s="880"/>
      <c r="CAD11" s="878"/>
      <c r="CAE11" s="878"/>
      <c r="CAF11" s="878"/>
      <c r="CAG11" s="880"/>
      <c r="CAH11" s="878"/>
      <c r="CAI11" s="878"/>
      <c r="CAJ11" s="878"/>
      <c r="CAK11" s="880"/>
      <c r="CAL11" s="878"/>
      <c r="CAM11" s="878"/>
      <c r="CAN11" s="878"/>
      <c r="CAO11" s="880"/>
      <c r="CAP11" s="878"/>
      <c r="CAQ11" s="878"/>
      <c r="CAR11" s="878"/>
      <c r="CAS11" s="880"/>
      <c r="CAT11" s="878"/>
      <c r="CAU11" s="878"/>
      <c r="CAV11" s="878"/>
      <c r="CAW11" s="880"/>
      <c r="CAX11" s="878"/>
      <c r="CAY11" s="878"/>
      <c r="CAZ11" s="878"/>
      <c r="CBA11" s="880"/>
      <c r="CBB11" s="878"/>
      <c r="CBC11" s="878"/>
      <c r="CBD11" s="878"/>
      <c r="CBE11" s="880"/>
      <c r="CBF11" s="878"/>
      <c r="CBG11" s="878"/>
      <c r="CBH11" s="878"/>
      <c r="CBI11" s="880"/>
      <c r="CBJ11" s="878"/>
      <c r="CBK11" s="878"/>
      <c r="CBL11" s="878"/>
      <c r="CBM11" s="880"/>
      <c r="CBN11" s="878"/>
      <c r="CBO11" s="878"/>
      <c r="CBP11" s="878"/>
      <c r="CBQ11" s="880"/>
      <c r="CBR11" s="878"/>
      <c r="CBS11" s="878"/>
      <c r="CBT11" s="878"/>
      <c r="CBU11" s="880"/>
      <c r="CBV11" s="878"/>
      <c r="CBW11" s="878"/>
      <c r="CBX11" s="878"/>
      <c r="CBY11" s="880"/>
      <c r="CBZ11" s="878"/>
      <c r="CCA11" s="878"/>
      <c r="CCB11" s="878"/>
      <c r="CCC11" s="880"/>
      <c r="CCD11" s="878"/>
      <c r="CCE11" s="878"/>
      <c r="CCF11" s="878"/>
      <c r="CCG11" s="880"/>
      <c r="CCH11" s="878"/>
      <c r="CCI11" s="878"/>
      <c r="CCJ11" s="878"/>
      <c r="CCK11" s="880"/>
      <c r="CCL11" s="878"/>
      <c r="CCM11" s="878"/>
      <c r="CCN11" s="878"/>
      <c r="CCO11" s="880"/>
      <c r="CCP11" s="878"/>
      <c r="CCQ11" s="878"/>
      <c r="CCR11" s="878"/>
      <c r="CCS11" s="880"/>
      <c r="CCT11" s="878"/>
      <c r="CCU11" s="878"/>
      <c r="CCV11" s="878"/>
      <c r="CCW11" s="880"/>
      <c r="CCX11" s="878"/>
      <c r="CCY11" s="878"/>
      <c r="CCZ11" s="878"/>
      <c r="CDA11" s="880"/>
      <c r="CDB11" s="878"/>
      <c r="CDC11" s="878"/>
      <c r="CDD11" s="878"/>
      <c r="CDE11" s="880"/>
      <c r="CDF11" s="878"/>
      <c r="CDG11" s="878"/>
      <c r="CDH11" s="878"/>
      <c r="CDI11" s="880"/>
      <c r="CDJ11" s="878"/>
      <c r="CDK11" s="878"/>
      <c r="CDL11" s="878"/>
      <c r="CDM11" s="880"/>
      <c r="CDN11" s="878"/>
      <c r="CDO11" s="878"/>
      <c r="CDP11" s="878"/>
      <c r="CDQ11" s="880"/>
      <c r="CDR11" s="878"/>
      <c r="CDS11" s="878"/>
      <c r="CDT11" s="878"/>
      <c r="CDU11" s="880"/>
      <c r="CDV11" s="878"/>
      <c r="CDW11" s="878"/>
      <c r="CDX11" s="878"/>
      <c r="CDY11" s="880"/>
      <c r="CDZ11" s="878"/>
      <c r="CEA11" s="878"/>
      <c r="CEB11" s="878"/>
      <c r="CEC11" s="880"/>
      <c r="CED11" s="878"/>
      <c r="CEE11" s="878"/>
      <c r="CEF11" s="878"/>
      <c r="CEG11" s="880"/>
      <c r="CEH11" s="878"/>
      <c r="CEI11" s="878"/>
      <c r="CEJ11" s="878"/>
      <c r="CEK11" s="880"/>
      <c r="CEL11" s="878"/>
      <c r="CEM11" s="878"/>
      <c r="CEN11" s="878"/>
      <c r="CEO11" s="880"/>
      <c r="CEP11" s="878"/>
      <c r="CEQ11" s="878"/>
      <c r="CER11" s="878"/>
      <c r="CES11" s="880"/>
      <c r="CET11" s="878"/>
      <c r="CEU11" s="878"/>
      <c r="CEV11" s="878"/>
      <c r="CEW11" s="880"/>
      <c r="CEX11" s="878"/>
      <c r="CEY11" s="878"/>
      <c r="CEZ11" s="878"/>
      <c r="CFA11" s="880"/>
      <c r="CFB11" s="878"/>
      <c r="CFC11" s="878"/>
      <c r="CFD11" s="878"/>
      <c r="CFE11" s="880"/>
      <c r="CFF11" s="878"/>
      <c r="CFG11" s="878"/>
      <c r="CFH11" s="878"/>
      <c r="CFI11" s="880"/>
      <c r="CFJ11" s="878"/>
      <c r="CFK11" s="878"/>
      <c r="CFL11" s="878"/>
      <c r="CFM11" s="880"/>
      <c r="CFN11" s="878"/>
      <c r="CFO11" s="878"/>
      <c r="CFP11" s="878"/>
      <c r="CFQ11" s="880"/>
      <c r="CFR11" s="878"/>
      <c r="CFS11" s="878"/>
      <c r="CFT11" s="878"/>
      <c r="CFU11" s="880"/>
      <c r="CFV11" s="878"/>
      <c r="CFW11" s="878"/>
      <c r="CFX11" s="878"/>
      <c r="CFY11" s="880"/>
      <c r="CFZ11" s="878"/>
      <c r="CGA11" s="878"/>
      <c r="CGB11" s="878"/>
      <c r="CGC11" s="880"/>
      <c r="CGD11" s="878"/>
      <c r="CGE11" s="878"/>
      <c r="CGF11" s="878"/>
      <c r="CGG11" s="880"/>
      <c r="CGH11" s="878"/>
      <c r="CGI11" s="878"/>
      <c r="CGJ11" s="878"/>
      <c r="CGK11" s="880"/>
      <c r="CGL11" s="878"/>
      <c r="CGM11" s="878"/>
      <c r="CGN11" s="878"/>
      <c r="CGO11" s="880"/>
      <c r="CGP11" s="878"/>
      <c r="CGQ11" s="878"/>
      <c r="CGR11" s="878"/>
      <c r="CGS11" s="880"/>
      <c r="CGT11" s="878"/>
      <c r="CGU11" s="878"/>
      <c r="CGV11" s="878"/>
      <c r="CGW11" s="880"/>
      <c r="CGX11" s="878"/>
      <c r="CGY11" s="878"/>
      <c r="CGZ11" s="878"/>
      <c r="CHA11" s="880"/>
      <c r="CHB11" s="878"/>
      <c r="CHC11" s="878"/>
      <c r="CHD11" s="878"/>
      <c r="CHE11" s="880"/>
      <c r="CHF11" s="878"/>
      <c r="CHG11" s="878"/>
      <c r="CHH11" s="878"/>
      <c r="CHI11" s="880"/>
      <c r="CHJ11" s="878"/>
      <c r="CHK11" s="878"/>
      <c r="CHL11" s="878"/>
      <c r="CHM11" s="880"/>
      <c r="CHN11" s="878"/>
      <c r="CHO11" s="878"/>
      <c r="CHP11" s="878"/>
      <c r="CHQ11" s="880"/>
      <c r="CHR11" s="878"/>
      <c r="CHS11" s="878"/>
      <c r="CHT11" s="878"/>
      <c r="CHU11" s="880"/>
      <c r="CHV11" s="878"/>
      <c r="CHW11" s="878"/>
      <c r="CHX11" s="878"/>
      <c r="CHY11" s="880"/>
      <c r="CHZ11" s="878"/>
      <c r="CIA11" s="878"/>
      <c r="CIB11" s="878"/>
      <c r="CIC11" s="880"/>
      <c r="CID11" s="878"/>
      <c r="CIE11" s="878"/>
      <c r="CIF11" s="878"/>
      <c r="CIG11" s="880"/>
      <c r="CIH11" s="878"/>
      <c r="CII11" s="878"/>
      <c r="CIJ11" s="878"/>
      <c r="CIK11" s="880"/>
      <c r="CIL11" s="878"/>
      <c r="CIM11" s="878"/>
      <c r="CIN11" s="878"/>
      <c r="CIO11" s="880"/>
      <c r="CIP11" s="878"/>
      <c r="CIQ11" s="878"/>
      <c r="CIR11" s="878"/>
      <c r="CIS11" s="880"/>
      <c r="CIT11" s="878"/>
      <c r="CIU11" s="878"/>
      <c r="CIV11" s="878"/>
      <c r="CIW11" s="880"/>
      <c r="CIX11" s="878"/>
      <c r="CIY11" s="878"/>
      <c r="CIZ11" s="878"/>
      <c r="CJA11" s="880"/>
      <c r="CJB11" s="878"/>
      <c r="CJC11" s="878"/>
      <c r="CJD11" s="878"/>
      <c r="CJE11" s="880"/>
      <c r="CJF11" s="878"/>
      <c r="CJG11" s="878"/>
      <c r="CJH11" s="878"/>
      <c r="CJI11" s="880"/>
      <c r="CJJ11" s="878"/>
      <c r="CJK11" s="878"/>
      <c r="CJL11" s="878"/>
      <c r="CJM11" s="880"/>
      <c r="CJN11" s="878"/>
      <c r="CJO11" s="878"/>
      <c r="CJP11" s="878"/>
      <c r="CJQ11" s="880"/>
      <c r="CJR11" s="878"/>
      <c r="CJS11" s="878"/>
      <c r="CJT11" s="878"/>
      <c r="CJU11" s="880"/>
      <c r="CJV11" s="878"/>
      <c r="CJW11" s="878"/>
      <c r="CJX11" s="878"/>
      <c r="CJY11" s="880"/>
      <c r="CJZ11" s="878"/>
      <c r="CKA11" s="878"/>
      <c r="CKB11" s="878"/>
      <c r="CKC11" s="880"/>
      <c r="CKD11" s="878"/>
      <c r="CKE11" s="878"/>
      <c r="CKF11" s="878"/>
      <c r="CKG11" s="880"/>
      <c r="CKH11" s="878"/>
      <c r="CKI11" s="878"/>
      <c r="CKJ11" s="878"/>
      <c r="CKK11" s="880"/>
      <c r="CKL11" s="878"/>
      <c r="CKM11" s="878"/>
      <c r="CKN11" s="878"/>
      <c r="CKO11" s="880"/>
      <c r="CKP11" s="878"/>
      <c r="CKQ11" s="878"/>
      <c r="CKR11" s="878"/>
      <c r="CKS11" s="880"/>
      <c r="CKT11" s="878"/>
      <c r="CKU11" s="878"/>
      <c r="CKV11" s="878"/>
      <c r="CKW11" s="880"/>
      <c r="CKX11" s="878"/>
      <c r="CKY11" s="878"/>
      <c r="CKZ11" s="878"/>
      <c r="CLA11" s="880"/>
      <c r="CLB11" s="878"/>
      <c r="CLC11" s="878"/>
      <c r="CLD11" s="878"/>
      <c r="CLE11" s="880"/>
      <c r="CLF11" s="878"/>
      <c r="CLG11" s="878"/>
      <c r="CLH11" s="878"/>
      <c r="CLI11" s="880"/>
      <c r="CLJ11" s="878"/>
      <c r="CLK11" s="878"/>
      <c r="CLL11" s="878"/>
      <c r="CLM11" s="880"/>
      <c r="CLN11" s="878"/>
      <c r="CLO11" s="878"/>
      <c r="CLP11" s="878"/>
      <c r="CLQ11" s="880"/>
      <c r="CLR11" s="878"/>
      <c r="CLS11" s="878"/>
      <c r="CLT11" s="878"/>
      <c r="CLU11" s="880"/>
      <c r="CLV11" s="878"/>
      <c r="CLW11" s="878"/>
      <c r="CLX11" s="878"/>
      <c r="CLY11" s="880"/>
      <c r="CLZ11" s="878"/>
      <c r="CMA11" s="878"/>
      <c r="CMB11" s="878"/>
      <c r="CMC11" s="880"/>
      <c r="CMD11" s="878"/>
      <c r="CME11" s="878"/>
      <c r="CMF11" s="878"/>
      <c r="CMG11" s="880"/>
      <c r="CMH11" s="878"/>
      <c r="CMI11" s="878"/>
      <c r="CMJ11" s="878"/>
      <c r="CMK11" s="880"/>
      <c r="CML11" s="878"/>
      <c r="CMM11" s="878"/>
      <c r="CMN11" s="878"/>
      <c r="CMO11" s="880"/>
      <c r="CMP11" s="878"/>
      <c r="CMQ11" s="878"/>
      <c r="CMR11" s="878"/>
      <c r="CMS11" s="880"/>
      <c r="CMT11" s="878"/>
      <c r="CMU11" s="878"/>
      <c r="CMV11" s="878"/>
      <c r="CMW11" s="880"/>
      <c r="CMX11" s="878"/>
      <c r="CMY11" s="878"/>
      <c r="CMZ11" s="878"/>
      <c r="CNA11" s="880"/>
      <c r="CNB11" s="878"/>
      <c r="CNC11" s="878"/>
      <c r="CND11" s="878"/>
      <c r="CNE11" s="880"/>
      <c r="CNF11" s="878"/>
      <c r="CNG11" s="878"/>
      <c r="CNH11" s="878"/>
      <c r="CNI11" s="880"/>
      <c r="CNJ11" s="878"/>
      <c r="CNK11" s="878"/>
      <c r="CNL11" s="878"/>
      <c r="CNM11" s="880"/>
      <c r="CNN11" s="878"/>
      <c r="CNO11" s="878"/>
      <c r="CNP11" s="878"/>
      <c r="CNQ11" s="880"/>
      <c r="CNR11" s="878"/>
      <c r="CNS11" s="878"/>
      <c r="CNT11" s="878"/>
      <c r="CNU11" s="880"/>
      <c r="CNV11" s="878"/>
      <c r="CNW11" s="878"/>
      <c r="CNX11" s="878"/>
      <c r="CNY11" s="880"/>
      <c r="CNZ11" s="878"/>
      <c r="COA11" s="878"/>
      <c r="COB11" s="878"/>
      <c r="COC11" s="880"/>
      <c r="COD11" s="878"/>
      <c r="COE11" s="878"/>
      <c r="COF11" s="878"/>
      <c r="COG11" s="880"/>
      <c r="COH11" s="878"/>
      <c r="COI11" s="878"/>
      <c r="COJ11" s="878"/>
      <c r="COK11" s="880"/>
      <c r="COL11" s="878"/>
      <c r="COM11" s="878"/>
      <c r="CON11" s="878"/>
      <c r="COO11" s="880"/>
      <c r="COP11" s="878"/>
      <c r="COQ11" s="878"/>
      <c r="COR11" s="878"/>
      <c r="COS11" s="880"/>
      <c r="COT11" s="878"/>
      <c r="COU11" s="878"/>
      <c r="COV11" s="878"/>
      <c r="COW11" s="880"/>
      <c r="COX11" s="878"/>
      <c r="COY11" s="878"/>
      <c r="COZ11" s="878"/>
      <c r="CPA11" s="880"/>
      <c r="CPB11" s="878"/>
      <c r="CPC11" s="878"/>
      <c r="CPD11" s="878"/>
      <c r="CPE11" s="880"/>
      <c r="CPF11" s="878"/>
      <c r="CPG11" s="878"/>
      <c r="CPH11" s="878"/>
      <c r="CPI11" s="880"/>
      <c r="CPJ11" s="878"/>
      <c r="CPK11" s="878"/>
      <c r="CPL11" s="878"/>
      <c r="CPM11" s="880"/>
      <c r="CPN11" s="878"/>
      <c r="CPO11" s="878"/>
      <c r="CPP11" s="878"/>
      <c r="CPQ11" s="880"/>
      <c r="CPR11" s="878"/>
      <c r="CPS11" s="878"/>
      <c r="CPT11" s="878"/>
      <c r="CPU11" s="880"/>
      <c r="CPV11" s="878"/>
      <c r="CPW11" s="878"/>
      <c r="CPX11" s="878"/>
      <c r="CPY11" s="880"/>
      <c r="CPZ11" s="878"/>
      <c r="CQA11" s="878"/>
      <c r="CQB11" s="878"/>
      <c r="CQC11" s="880"/>
      <c r="CQD11" s="878"/>
      <c r="CQE11" s="878"/>
      <c r="CQF11" s="878"/>
      <c r="CQG11" s="880"/>
      <c r="CQH11" s="878"/>
      <c r="CQI11" s="878"/>
      <c r="CQJ11" s="878"/>
      <c r="CQK11" s="880"/>
      <c r="CQL11" s="878"/>
      <c r="CQM11" s="878"/>
      <c r="CQN11" s="878"/>
      <c r="CQO11" s="880"/>
      <c r="CQP11" s="878"/>
      <c r="CQQ11" s="878"/>
      <c r="CQR11" s="878"/>
      <c r="CQS11" s="880"/>
      <c r="CQT11" s="878"/>
      <c r="CQU11" s="878"/>
      <c r="CQV11" s="878"/>
      <c r="CQW11" s="880"/>
      <c r="CQX11" s="878"/>
      <c r="CQY11" s="878"/>
      <c r="CQZ11" s="878"/>
      <c r="CRA11" s="880"/>
      <c r="CRB11" s="878"/>
      <c r="CRC11" s="878"/>
      <c r="CRD11" s="878"/>
      <c r="CRE11" s="880"/>
      <c r="CRF11" s="878"/>
      <c r="CRG11" s="878"/>
      <c r="CRH11" s="878"/>
      <c r="CRI11" s="880"/>
      <c r="CRJ11" s="878"/>
      <c r="CRK11" s="878"/>
      <c r="CRL11" s="878"/>
      <c r="CRM11" s="880"/>
      <c r="CRN11" s="878"/>
      <c r="CRO11" s="878"/>
      <c r="CRP11" s="878"/>
      <c r="CRQ11" s="880"/>
      <c r="CRR11" s="878"/>
      <c r="CRS11" s="878"/>
      <c r="CRT11" s="878"/>
      <c r="CRU11" s="880"/>
      <c r="CRV11" s="878"/>
      <c r="CRW11" s="878"/>
      <c r="CRX11" s="878"/>
      <c r="CRY11" s="880"/>
      <c r="CRZ11" s="878"/>
      <c r="CSA11" s="878"/>
      <c r="CSB11" s="878"/>
      <c r="CSC11" s="880"/>
      <c r="CSD11" s="878"/>
      <c r="CSE11" s="878"/>
      <c r="CSF11" s="878"/>
      <c r="CSG11" s="880"/>
      <c r="CSH11" s="878"/>
      <c r="CSI11" s="878"/>
      <c r="CSJ11" s="878"/>
      <c r="CSK11" s="880"/>
      <c r="CSL11" s="878"/>
      <c r="CSM11" s="878"/>
      <c r="CSN11" s="878"/>
      <c r="CSO11" s="880"/>
      <c r="CSP11" s="878"/>
      <c r="CSQ11" s="878"/>
      <c r="CSR11" s="878"/>
      <c r="CSS11" s="880"/>
      <c r="CST11" s="878"/>
      <c r="CSU11" s="878"/>
      <c r="CSV11" s="878"/>
      <c r="CSW11" s="880"/>
      <c r="CSX11" s="878"/>
      <c r="CSY11" s="878"/>
      <c r="CSZ11" s="878"/>
      <c r="CTA11" s="880"/>
      <c r="CTB11" s="878"/>
      <c r="CTC11" s="878"/>
      <c r="CTD11" s="878"/>
      <c r="CTE11" s="880"/>
      <c r="CTF11" s="878"/>
      <c r="CTG11" s="878"/>
      <c r="CTH11" s="878"/>
      <c r="CTI11" s="880"/>
      <c r="CTJ11" s="878"/>
      <c r="CTK11" s="878"/>
      <c r="CTL11" s="878"/>
      <c r="CTM11" s="880"/>
      <c r="CTN11" s="878"/>
      <c r="CTO11" s="878"/>
      <c r="CTP11" s="878"/>
      <c r="CTQ11" s="880"/>
      <c r="CTR11" s="878"/>
      <c r="CTS11" s="878"/>
      <c r="CTT11" s="878"/>
      <c r="CTU11" s="880"/>
      <c r="CTV11" s="878"/>
      <c r="CTW11" s="878"/>
      <c r="CTX11" s="878"/>
      <c r="CTY11" s="880"/>
      <c r="CTZ11" s="878"/>
      <c r="CUA11" s="878"/>
      <c r="CUB11" s="878"/>
      <c r="CUC11" s="880"/>
      <c r="CUD11" s="878"/>
      <c r="CUE11" s="878"/>
      <c r="CUF11" s="878"/>
      <c r="CUG11" s="880"/>
      <c r="CUH11" s="878"/>
      <c r="CUI11" s="878"/>
      <c r="CUJ11" s="878"/>
      <c r="CUK11" s="880"/>
      <c r="CUL11" s="878"/>
      <c r="CUM11" s="878"/>
      <c r="CUN11" s="878"/>
      <c r="CUO11" s="880"/>
      <c r="CUP11" s="878"/>
      <c r="CUQ11" s="878"/>
      <c r="CUR11" s="878"/>
      <c r="CUS11" s="880"/>
      <c r="CUT11" s="878"/>
      <c r="CUU11" s="878"/>
      <c r="CUV11" s="878"/>
      <c r="CUW11" s="880"/>
      <c r="CUX11" s="878"/>
      <c r="CUY11" s="878"/>
      <c r="CUZ11" s="878"/>
      <c r="CVA11" s="880"/>
      <c r="CVB11" s="878"/>
      <c r="CVC11" s="878"/>
      <c r="CVD11" s="878"/>
      <c r="CVE11" s="880"/>
      <c r="CVF11" s="878"/>
      <c r="CVG11" s="878"/>
      <c r="CVH11" s="878"/>
      <c r="CVI11" s="880"/>
      <c r="CVJ11" s="878"/>
      <c r="CVK11" s="878"/>
      <c r="CVL11" s="878"/>
      <c r="CVM11" s="880"/>
      <c r="CVN11" s="878"/>
      <c r="CVO11" s="878"/>
      <c r="CVP11" s="878"/>
      <c r="CVQ11" s="880"/>
      <c r="CVR11" s="878"/>
      <c r="CVS11" s="878"/>
      <c r="CVT11" s="878"/>
      <c r="CVU11" s="880"/>
      <c r="CVV11" s="878"/>
      <c r="CVW11" s="878"/>
      <c r="CVX11" s="878"/>
      <c r="CVY11" s="880"/>
      <c r="CVZ11" s="878"/>
      <c r="CWA11" s="878"/>
      <c r="CWB11" s="878"/>
      <c r="CWC11" s="880"/>
      <c r="CWD11" s="878"/>
      <c r="CWE11" s="878"/>
      <c r="CWF11" s="878"/>
      <c r="CWG11" s="880"/>
      <c r="CWH11" s="878"/>
      <c r="CWI11" s="878"/>
      <c r="CWJ11" s="878"/>
      <c r="CWK11" s="880"/>
      <c r="CWL11" s="878"/>
      <c r="CWM11" s="878"/>
      <c r="CWN11" s="878"/>
      <c r="CWO11" s="880"/>
      <c r="CWP11" s="878"/>
      <c r="CWQ11" s="878"/>
      <c r="CWR11" s="878"/>
      <c r="CWS11" s="880"/>
      <c r="CWT11" s="878"/>
      <c r="CWU11" s="878"/>
      <c r="CWV11" s="878"/>
      <c r="CWW11" s="880"/>
      <c r="CWX11" s="878"/>
      <c r="CWY11" s="878"/>
      <c r="CWZ11" s="878"/>
      <c r="CXA11" s="880"/>
      <c r="CXB11" s="878"/>
      <c r="CXC11" s="878"/>
      <c r="CXD11" s="878"/>
      <c r="CXE11" s="880"/>
      <c r="CXF11" s="878"/>
      <c r="CXG11" s="878"/>
      <c r="CXH11" s="878"/>
      <c r="CXI11" s="880"/>
      <c r="CXJ11" s="878"/>
      <c r="CXK11" s="878"/>
      <c r="CXL11" s="878"/>
      <c r="CXM11" s="880"/>
      <c r="CXN11" s="878"/>
      <c r="CXO11" s="878"/>
      <c r="CXP11" s="878"/>
      <c r="CXQ11" s="880"/>
      <c r="CXR11" s="878"/>
      <c r="CXS11" s="878"/>
      <c r="CXT11" s="878"/>
      <c r="CXU11" s="880"/>
      <c r="CXV11" s="878"/>
      <c r="CXW11" s="878"/>
      <c r="CXX11" s="878"/>
      <c r="CXY11" s="880"/>
      <c r="CXZ11" s="878"/>
      <c r="CYA11" s="878"/>
      <c r="CYB11" s="878"/>
      <c r="CYC11" s="880"/>
      <c r="CYD11" s="878"/>
      <c r="CYE11" s="878"/>
      <c r="CYF11" s="878"/>
      <c r="CYG11" s="880"/>
      <c r="CYH11" s="878"/>
      <c r="CYI11" s="878"/>
      <c r="CYJ11" s="878"/>
      <c r="CYK11" s="880"/>
      <c r="CYL11" s="878"/>
      <c r="CYM11" s="878"/>
      <c r="CYN11" s="878"/>
      <c r="CYO11" s="880"/>
      <c r="CYP11" s="878"/>
      <c r="CYQ11" s="878"/>
      <c r="CYR11" s="878"/>
      <c r="CYS11" s="880"/>
      <c r="CYT11" s="878"/>
      <c r="CYU11" s="878"/>
      <c r="CYV11" s="878"/>
      <c r="CYW11" s="880"/>
      <c r="CYX11" s="878"/>
      <c r="CYY11" s="878"/>
      <c r="CYZ11" s="878"/>
      <c r="CZA11" s="880"/>
      <c r="CZB11" s="878"/>
      <c r="CZC11" s="878"/>
      <c r="CZD11" s="878"/>
      <c r="CZE11" s="880"/>
      <c r="CZF11" s="878"/>
      <c r="CZG11" s="878"/>
      <c r="CZH11" s="878"/>
      <c r="CZI11" s="880"/>
      <c r="CZJ11" s="878"/>
      <c r="CZK11" s="878"/>
      <c r="CZL11" s="878"/>
      <c r="CZM11" s="880"/>
      <c r="CZN11" s="878"/>
      <c r="CZO11" s="878"/>
      <c r="CZP11" s="878"/>
      <c r="CZQ11" s="880"/>
      <c r="CZR11" s="878"/>
      <c r="CZS11" s="878"/>
      <c r="CZT11" s="878"/>
      <c r="CZU11" s="880"/>
      <c r="CZV11" s="878"/>
      <c r="CZW11" s="878"/>
      <c r="CZX11" s="878"/>
      <c r="CZY11" s="880"/>
      <c r="CZZ11" s="878"/>
      <c r="DAA11" s="878"/>
      <c r="DAB11" s="878"/>
      <c r="DAC11" s="880"/>
      <c r="DAD11" s="878"/>
      <c r="DAE11" s="878"/>
      <c r="DAF11" s="878"/>
      <c r="DAG11" s="880"/>
      <c r="DAH11" s="878"/>
      <c r="DAI11" s="878"/>
      <c r="DAJ11" s="878"/>
      <c r="DAK11" s="880"/>
      <c r="DAL11" s="878"/>
      <c r="DAM11" s="878"/>
      <c r="DAN11" s="878"/>
      <c r="DAO11" s="880"/>
      <c r="DAP11" s="878"/>
      <c r="DAQ11" s="878"/>
      <c r="DAR11" s="878"/>
      <c r="DAS11" s="880"/>
      <c r="DAT11" s="878"/>
      <c r="DAU11" s="878"/>
      <c r="DAV11" s="878"/>
      <c r="DAW11" s="880"/>
      <c r="DAX11" s="878"/>
      <c r="DAY11" s="878"/>
      <c r="DAZ11" s="878"/>
      <c r="DBA11" s="880"/>
      <c r="DBB11" s="878"/>
      <c r="DBC11" s="878"/>
      <c r="DBD11" s="878"/>
      <c r="DBE11" s="880"/>
      <c r="DBF11" s="878"/>
      <c r="DBG11" s="878"/>
      <c r="DBH11" s="878"/>
      <c r="DBI11" s="880"/>
      <c r="DBJ11" s="878"/>
      <c r="DBK11" s="878"/>
      <c r="DBL11" s="878"/>
      <c r="DBM11" s="880"/>
      <c r="DBN11" s="878"/>
      <c r="DBO11" s="878"/>
      <c r="DBP11" s="878"/>
      <c r="DBQ11" s="880"/>
      <c r="DBR11" s="878"/>
      <c r="DBS11" s="878"/>
      <c r="DBT11" s="878"/>
      <c r="DBU11" s="880"/>
      <c r="DBV11" s="878"/>
      <c r="DBW11" s="878"/>
      <c r="DBX11" s="878"/>
      <c r="DBY11" s="880"/>
      <c r="DBZ11" s="878"/>
      <c r="DCA11" s="878"/>
      <c r="DCB11" s="878"/>
      <c r="DCC11" s="880"/>
      <c r="DCD11" s="878"/>
      <c r="DCE11" s="878"/>
      <c r="DCF11" s="878"/>
      <c r="DCG11" s="880"/>
      <c r="DCH11" s="878"/>
      <c r="DCI11" s="878"/>
      <c r="DCJ11" s="878"/>
      <c r="DCK11" s="880"/>
      <c r="DCL11" s="878"/>
      <c r="DCM11" s="878"/>
      <c r="DCN11" s="878"/>
      <c r="DCO11" s="880"/>
      <c r="DCP11" s="878"/>
      <c r="DCQ11" s="878"/>
      <c r="DCR11" s="878"/>
      <c r="DCS11" s="880"/>
      <c r="DCT11" s="878"/>
      <c r="DCU11" s="878"/>
      <c r="DCV11" s="878"/>
      <c r="DCW11" s="880"/>
      <c r="DCX11" s="878"/>
      <c r="DCY11" s="878"/>
      <c r="DCZ11" s="878"/>
      <c r="DDA11" s="880"/>
      <c r="DDB11" s="878"/>
      <c r="DDC11" s="878"/>
      <c r="DDD11" s="878"/>
      <c r="DDE11" s="880"/>
      <c r="DDF11" s="878"/>
      <c r="DDG11" s="878"/>
      <c r="DDH11" s="878"/>
      <c r="DDI11" s="880"/>
      <c r="DDJ11" s="878"/>
      <c r="DDK11" s="878"/>
      <c r="DDL11" s="878"/>
      <c r="DDM11" s="880"/>
      <c r="DDN11" s="878"/>
      <c r="DDO11" s="878"/>
      <c r="DDP11" s="878"/>
      <c r="DDQ11" s="880"/>
      <c r="DDR11" s="878"/>
      <c r="DDS11" s="878"/>
      <c r="DDT11" s="878"/>
      <c r="DDU11" s="880"/>
      <c r="DDV11" s="878"/>
      <c r="DDW11" s="878"/>
      <c r="DDX11" s="878"/>
      <c r="DDY11" s="880"/>
      <c r="DDZ11" s="878"/>
      <c r="DEA11" s="878"/>
      <c r="DEB11" s="878"/>
      <c r="DEC11" s="880"/>
      <c r="DED11" s="878"/>
      <c r="DEE11" s="878"/>
      <c r="DEF11" s="878"/>
      <c r="DEG11" s="880"/>
      <c r="DEH11" s="878"/>
      <c r="DEI11" s="878"/>
      <c r="DEJ11" s="878"/>
      <c r="DEK11" s="880"/>
      <c r="DEL11" s="878"/>
      <c r="DEM11" s="878"/>
      <c r="DEN11" s="878"/>
      <c r="DEO11" s="880"/>
      <c r="DEP11" s="878"/>
      <c r="DEQ11" s="878"/>
      <c r="DER11" s="878"/>
      <c r="DES11" s="880"/>
      <c r="DET11" s="878"/>
      <c r="DEU11" s="878"/>
      <c r="DEV11" s="878"/>
      <c r="DEW11" s="880"/>
      <c r="DEX11" s="878"/>
      <c r="DEY11" s="878"/>
      <c r="DEZ11" s="878"/>
      <c r="DFA11" s="880"/>
      <c r="DFB11" s="878"/>
      <c r="DFC11" s="878"/>
      <c r="DFD11" s="878"/>
      <c r="DFE11" s="880"/>
      <c r="DFF11" s="878"/>
      <c r="DFG11" s="878"/>
      <c r="DFH11" s="878"/>
      <c r="DFI11" s="880"/>
      <c r="DFJ11" s="878"/>
      <c r="DFK11" s="878"/>
      <c r="DFL11" s="878"/>
      <c r="DFM11" s="880"/>
      <c r="DFN11" s="878"/>
      <c r="DFO11" s="878"/>
      <c r="DFP11" s="878"/>
      <c r="DFQ11" s="880"/>
      <c r="DFR11" s="878"/>
      <c r="DFS11" s="878"/>
      <c r="DFT11" s="878"/>
      <c r="DFU11" s="880"/>
      <c r="DFV11" s="878"/>
      <c r="DFW11" s="878"/>
      <c r="DFX11" s="878"/>
      <c r="DFY11" s="880"/>
      <c r="DFZ11" s="878"/>
      <c r="DGA11" s="878"/>
      <c r="DGB11" s="878"/>
      <c r="DGC11" s="880"/>
      <c r="DGD11" s="878"/>
      <c r="DGE11" s="878"/>
      <c r="DGF11" s="878"/>
      <c r="DGG11" s="880"/>
      <c r="DGH11" s="878"/>
      <c r="DGI11" s="878"/>
      <c r="DGJ11" s="878"/>
      <c r="DGK11" s="880"/>
      <c r="DGL11" s="878"/>
      <c r="DGM11" s="878"/>
      <c r="DGN11" s="878"/>
      <c r="DGO11" s="880"/>
      <c r="DGP11" s="878"/>
      <c r="DGQ11" s="878"/>
      <c r="DGR11" s="878"/>
      <c r="DGS11" s="880"/>
      <c r="DGT11" s="878"/>
      <c r="DGU11" s="878"/>
      <c r="DGV11" s="878"/>
      <c r="DGW11" s="880"/>
      <c r="DGX11" s="878"/>
      <c r="DGY11" s="878"/>
      <c r="DGZ11" s="878"/>
      <c r="DHA11" s="880"/>
      <c r="DHB11" s="878"/>
      <c r="DHC11" s="878"/>
      <c r="DHD11" s="878"/>
      <c r="DHE11" s="880"/>
      <c r="DHF11" s="878"/>
      <c r="DHG11" s="878"/>
      <c r="DHH11" s="878"/>
      <c r="DHI11" s="880"/>
      <c r="DHJ11" s="878"/>
      <c r="DHK11" s="878"/>
      <c r="DHL11" s="878"/>
      <c r="DHM11" s="880"/>
      <c r="DHN11" s="878"/>
      <c r="DHO11" s="878"/>
      <c r="DHP11" s="878"/>
      <c r="DHQ11" s="880"/>
      <c r="DHR11" s="878"/>
      <c r="DHS11" s="878"/>
      <c r="DHT11" s="878"/>
      <c r="DHU11" s="880"/>
      <c r="DHV11" s="878"/>
      <c r="DHW11" s="878"/>
      <c r="DHX11" s="878"/>
      <c r="DHY11" s="880"/>
      <c r="DHZ11" s="878"/>
      <c r="DIA11" s="878"/>
      <c r="DIB11" s="878"/>
      <c r="DIC11" s="880"/>
      <c r="DID11" s="878"/>
      <c r="DIE11" s="878"/>
      <c r="DIF11" s="878"/>
      <c r="DIG11" s="880"/>
      <c r="DIH11" s="878"/>
      <c r="DII11" s="878"/>
      <c r="DIJ11" s="878"/>
      <c r="DIK11" s="880"/>
      <c r="DIL11" s="878"/>
      <c r="DIM11" s="878"/>
      <c r="DIN11" s="878"/>
      <c r="DIO11" s="880"/>
      <c r="DIP11" s="878"/>
      <c r="DIQ11" s="878"/>
      <c r="DIR11" s="878"/>
      <c r="DIS11" s="880"/>
      <c r="DIT11" s="878"/>
      <c r="DIU11" s="878"/>
      <c r="DIV11" s="878"/>
      <c r="DIW11" s="880"/>
      <c r="DIX11" s="878"/>
      <c r="DIY11" s="878"/>
      <c r="DIZ11" s="878"/>
      <c r="DJA11" s="880"/>
      <c r="DJB11" s="878"/>
      <c r="DJC11" s="878"/>
      <c r="DJD11" s="878"/>
      <c r="DJE11" s="880"/>
      <c r="DJF11" s="878"/>
      <c r="DJG11" s="878"/>
      <c r="DJH11" s="878"/>
      <c r="DJI11" s="880"/>
      <c r="DJJ11" s="878"/>
      <c r="DJK11" s="878"/>
      <c r="DJL11" s="878"/>
      <c r="DJM11" s="880"/>
      <c r="DJN11" s="878"/>
      <c r="DJO11" s="878"/>
      <c r="DJP11" s="878"/>
      <c r="DJQ11" s="880"/>
      <c r="DJR11" s="878"/>
      <c r="DJS11" s="878"/>
      <c r="DJT11" s="878"/>
      <c r="DJU11" s="880"/>
      <c r="DJV11" s="878"/>
      <c r="DJW11" s="878"/>
      <c r="DJX11" s="878"/>
      <c r="DJY11" s="880"/>
      <c r="DJZ11" s="878"/>
      <c r="DKA11" s="878"/>
      <c r="DKB11" s="878"/>
      <c r="DKC11" s="880"/>
      <c r="DKD11" s="878"/>
      <c r="DKE11" s="878"/>
      <c r="DKF11" s="878"/>
      <c r="DKG11" s="880"/>
      <c r="DKH11" s="878"/>
      <c r="DKI11" s="878"/>
      <c r="DKJ11" s="878"/>
      <c r="DKK11" s="880"/>
      <c r="DKL11" s="878"/>
      <c r="DKM11" s="878"/>
      <c r="DKN11" s="878"/>
      <c r="DKO11" s="880"/>
      <c r="DKP11" s="878"/>
      <c r="DKQ11" s="878"/>
      <c r="DKR11" s="878"/>
      <c r="DKS11" s="880"/>
      <c r="DKT11" s="878"/>
      <c r="DKU11" s="878"/>
      <c r="DKV11" s="878"/>
      <c r="DKW11" s="880"/>
      <c r="DKX11" s="878"/>
      <c r="DKY11" s="878"/>
      <c r="DKZ11" s="878"/>
      <c r="DLA11" s="880"/>
      <c r="DLB11" s="878"/>
      <c r="DLC11" s="878"/>
      <c r="DLD11" s="878"/>
      <c r="DLE11" s="880"/>
      <c r="DLF11" s="878"/>
      <c r="DLG11" s="878"/>
      <c r="DLH11" s="878"/>
      <c r="DLI11" s="880"/>
      <c r="DLJ11" s="878"/>
      <c r="DLK11" s="878"/>
      <c r="DLL11" s="878"/>
      <c r="DLM11" s="880"/>
      <c r="DLN11" s="878"/>
      <c r="DLO11" s="878"/>
      <c r="DLP11" s="878"/>
      <c r="DLQ11" s="880"/>
      <c r="DLR11" s="878"/>
      <c r="DLS11" s="878"/>
      <c r="DLT11" s="878"/>
      <c r="DLU11" s="880"/>
      <c r="DLV11" s="878"/>
      <c r="DLW11" s="878"/>
      <c r="DLX11" s="878"/>
      <c r="DLY11" s="880"/>
      <c r="DLZ11" s="878"/>
      <c r="DMA11" s="878"/>
      <c r="DMB11" s="878"/>
      <c r="DMC11" s="880"/>
      <c r="DMD11" s="878"/>
      <c r="DME11" s="878"/>
      <c r="DMF11" s="878"/>
      <c r="DMG11" s="880"/>
      <c r="DMH11" s="878"/>
      <c r="DMI11" s="878"/>
      <c r="DMJ11" s="878"/>
      <c r="DMK11" s="880"/>
      <c r="DML11" s="878"/>
      <c r="DMM11" s="878"/>
      <c r="DMN11" s="878"/>
      <c r="DMO11" s="880"/>
      <c r="DMP11" s="878"/>
      <c r="DMQ11" s="878"/>
      <c r="DMR11" s="878"/>
      <c r="DMS11" s="880"/>
      <c r="DMT11" s="878"/>
      <c r="DMU11" s="878"/>
      <c r="DMV11" s="878"/>
      <c r="DMW11" s="880"/>
      <c r="DMX11" s="878"/>
      <c r="DMY11" s="878"/>
      <c r="DMZ11" s="878"/>
      <c r="DNA11" s="880"/>
      <c r="DNB11" s="878"/>
      <c r="DNC11" s="878"/>
      <c r="DND11" s="878"/>
      <c r="DNE11" s="880"/>
      <c r="DNF11" s="878"/>
      <c r="DNG11" s="878"/>
      <c r="DNH11" s="878"/>
      <c r="DNI11" s="880"/>
      <c r="DNJ11" s="878"/>
      <c r="DNK11" s="878"/>
      <c r="DNL11" s="878"/>
      <c r="DNM11" s="880"/>
      <c r="DNN11" s="878"/>
      <c r="DNO11" s="878"/>
      <c r="DNP11" s="878"/>
      <c r="DNQ11" s="880"/>
      <c r="DNR11" s="878"/>
      <c r="DNS11" s="878"/>
      <c r="DNT11" s="878"/>
      <c r="DNU11" s="880"/>
      <c r="DNV11" s="878"/>
      <c r="DNW11" s="878"/>
      <c r="DNX11" s="878"/>
      <c r="DNY11" s="880"/>
      <c r="DNZ11" s="878"/>
      <c r="DOA11" s="878"/>
      <c r="DOB11" s="878"/>
      <c r="DOC11" s="880"/>
      <c r="DOD11" s="878"/>
      <c r="DOE11" s="878"/>
      <c r="DOF11" s="878"/>
      <c r="DOG11" s="880"/>
      <c r="DOH11" s="878"/>
      <c r="DOI11" s="878"/>
      <c r="DOJ11" s="878"/>
      <c r="DOK11" s="880"/>
      <c r="DOL11" s="878"/>
      <c r="DOM11" s="878"/>
      <c r="DON11" s="878"/>
      <c r="DOO11" s="880"/>
      <c r="DOP11" s="878"/>
      <c r="DOQ11" s="878"/>
      <c r="DOR11" s="878"/>
      <c r="DOS11" s="880"/>
      <c r="DOT11" s="878"/>
      <c r="DOU11" s="878"/>
      <c r="DOV11" s="878"/>
      <c r="DOW11" s="880"/>
      <c r="DOX11" s="878"/>
      <c r="DOY11" s="878"/>
      <c r="DOZ11" s="878"/>
      <c r="DPA11" s="880"/>
      <c r="DPB11" s="878"/>
      <c r="DPC11" s="878"/>
      <c r="DPD11" s="878"/>
      <c r="DPE11" s="880"/>
      <c r="DPF11" s="878"/>
      <c r="DPG11" s="878"/>
      <c r="DPH11" s="878"/>
      <c r="DPI11" s="880"/>
      <c r="DPJ11" s="878"/>
      <c r="DPK11" s="878"/>
      <c r="DPL11" s="878"/>
      <c r="DPM11" s="880"/>
      <c r="DPN11" s="878"/>
      <c r="DPO11" s="878"/>
      <c r="DPP11" s="878"/>
      <c r="DPQ11" s="880"/>
      <c r="DPR11" s="878"/>
      <c r="DPS11" s="878"/>
      <c r="DPT11" s="878"/>
      <c r="DPU11" s="880"/>
      <c r="DPV11" s="878"/>
      <c r="DPW11" s="878"/>
      <c r="DPX11" s="878"/>
      <c r="DPY11" s="880"/>
      <c r="DPZ11" s="878"/>
      <c r="DQA11" s="878"/>
      <c r="DQB11" s="878"/>
      <c r="DQC11" s="880"/>
      <c r="DQD11" s="878"/>
      <c r="DQE11" s="878"/>
      <c r="DQF11" s="878"/>
      <c r="DQG11" s="880"/>
      <c r="DQH11" s="878"/>
      <c r="DQI11" s="878"/>
      <c r="DQJ11" s="878"/>
      <c r="DQK11" s="880"/>
      <c r="DQL11" s="878"/>
      <c r="DQM11" s="878"/>
      <c r="DQN11" s="878"/>
      <c r="DQO11" s="880"/>
      <c r="DQP11" s="878"/>
      <c r="DQQ11" s="878"/>
      <c r="DQR11" s="878"/>
      <c r="DQS11" s="880"/>
      <c r="DQT11" s="878"/>
      <c r="DQU11" s="878"/>
      <c r="DQV11" s="878"/>
      <c r="DQW11" s="880"/>
      <c r="DQX11" s="878"/>
      <c r="DQY11" s="878"/>
      <c r="DQZ11" s="878"/>
      <c r="DRA11" s="880"/>
      <c r="DRB11" s="878"/>
      <c r="DRC11" s="878"/>
      <c r="DRD11" s="878"/>
      <c r="DRE11" s="880"/>
      <c r="DRF11" s="878"/>
      <c r="DRG11" s="878"/>
      <c r="DRH11" s="878"/>
      <c r="DRI11" s="880"/>
      <c r="DRJ11" s="878"/>
      <c r="DRK11" s="878"/>
      <c r="DRL11" s="878"/>
      <c r="DRM11" s="880"/>
      <c r="DRN11" s="878"/>
      <c r="DRO11" s="878"/>
      <c r="DRP11" s="878"/>
      <c r="DRQ11" s="880"/>
      <c r="DRR11" s="878"/>
      <c r="DRS11" s="878"/>
      <c r="DRT11" s="878"/>
      <c r="DRU11" s="880"/>
      <c r="DRV11" s="878"/>
      <c r="DRW11" s="878"/>
      <c r="DRX11" s="878"/>
      <c r="DRY11" s="880"/>
      <c r="DRZ11" s="878"/>
      <c r="DSA11" s="878"/>
      <c r="DSB11" s="878"/>
      <c r="DSC11" s="880"/>
      <c r="DSD11" s="878"/>
      <c r="DSE11" s="878"/>
      <c r="DSF11" s="878"/>
      <c r="DSG11" s="880"/>
      <c r="DSH11" s="878"/>
      <c r="DSI11" s="878"/>
      <c r="DSJ11" s="878"/>
      <c r="DSK11" s="880"/>
      <c r="DSL11" s="878"/>
      <c r="DSM11" s="878"/>
      <c r="DSN11" s="878"/>
      <c r="DSO11" s="880"/>
      <c r="DSP11" s="878"/>
      <c r="DSQ11" s="878"/>
      <c r="DSR11" s="878"/>
      <c r="DSS11" s="880"/>
      <c r="DST11" s="878"/>
      <c r="DSU11" s="878"/>
      <c r="DSV11" s="878"/>
      <c r="DSW11" s="880"/>
      <c r="DSX11" s="878"/>
      <c r="DSY11" s="878"/>
      <c r="DSZ11" s="878"/>
      <c r="DTA11" s="880"/>
      <c r="DTB11" s="878"/>
      <c r="DTC11" s="878"/>
      <c r="DTD11" s="878"/>
      <c r="DTE11" s="880"/>
      <c r="DTF11" s="878"/>
      <c r="DTG11" s="878"/>
      <c r="DTH11" s="878"/>
      <c r="DTI11" s="880"/>
      <c r="DTJ11" s="878"/>
      <c r="DTK11" s="878"/>
      <c r="DTL11" s="878"/>
      <c r="DTM11" s="880"/>
      <c r="DTN11" s="878"/>
      <c r="DTO11" s="878"/>
      <c r="DTP11" s="878"/>
      <c r="DTQ11" s="880"/>
      <c r="DTR11" s="878"/>
      <c r="DTS11" s="878"/>
      <c r="DTT11" s="878"/>
      <c r="DTU11" s="880"/>
      <c r="DTV11" s="878"/>
      <c r="DTW11" s="878"/>
      <c r="DTX11" s="878"/>
      <c r="DTY11" s="880"/>
      <c r="DTZ11" s="878"/>
      <c r="DUA11" s="878"/>
      <c r="DUB11" s="878"/>
      <c r="DUC11" s="880"/>
      <c r="DUD11" s="878"/>
      <c r="DUE11" s="878"/>
      <c r="DUF11" s="878"/>
      <c r="DUG11" s="880"/>
      <c r="DUH11" s="878"/>
      <c r="DUI11" s="878"/>
      <c r="DUJ11" s="878"/>
      <c r="DUK11" s="880"/>
      <c r="DUL11" s="878"/>
      <c r="DUM11" s="878"/>
      <c r="DUN11" s="878"/>
      <c r="DUO11" s="880"/>
      <c r="DUP11" s="878"/>
      <c r="DUQ11" s="878"/>
      <c r="DUR11" s="878"/>
      <c r="DUS11" s="880"/>
      <c r="DUT11" s="878"/>
      <c r="DUU11" s="878"/>
      <c r="DUV11" s="878"/>
      <c r="DUW11" s="880"/>
      <c r="DUX11" s="878"/>
      <c r="DUY11" s="878"/>
      <c r="DUZ11" s="878"/>
      <c r="DVA11" s="880"/>
      <c r="DVB11" s="878"/>
      <c r="DVC11" s="878"/>
      <c r="DVD11" s="878"/>
      <c r="DVE11" s="880"/>
      <c r="DVF11" s="878"/>
      <c r="DVG11" s="878"/>
      <c r="DVH11" s="878"/>
      <c r="DVI11" s="880"/>
      <c r="DVJ11" s="878"/>
      <c r="DVK11" s="878"/>
      <c r="DVL11" s="878"/>
      <c r="DVM11" s="880"/>
      <c r="DVN11" s="878"/>
      <c r="DVO11" s="878"/>
      <c r="DVP11" s="878"/>
      <c r="DVQ11" s="880"/>
      <c r="DVR11" s="878"/>
      <c r="DVS11" s="878"/>
      <c r="DVT11" s="878"/>
      <c r="DVU11" s="880"/>
      <c r="DVV11" s="878"/>
      <c r="DVW11" s="878"/>
      <c r="DVX11" s="878"/>
      <c r="DVY11" s="880"/>
      <c r="DVZ11" s="878"/>
      <c r="DWA11" s="878"/>
      <c r="DWB11" s="878"/>
      <c r="DWC11" s="880"/>
      <c r="DWD11" s="878"/>
      <c r="DWE11" s="878"/>
      <c r="DWF11" s="878"/>
      <c r="DWG11" s="880"/>
      <c r="DWH11" s="878"/>
      <c r="DWI11" s="878"/>
      <c r="DWJ11" s="878"/>
      <c r="DWK11" s="880"/>
      <c r="DWL11" s="878"/>
      <c r="DWM11" s="878"/>
      <c r="DWN11" s="878"/>
      <c r="DWO11" s="880"/>
      <c r="DWP11" s="878"/>
      <c r="DWQ11" s="878"/>
      <c r="DWR11" s="878"/>
      <c r="DWS11" s="880"/>
      <c r="DWT11" s="878"/>
      <c r="DWU11" s="878"/>
      <c r="DWV11" s="878"/>
      <c r="DWW11" s="880"/>
      <c r="DWX11" s="878"/>
      <c r="DWY11" s="878"/>
      <c r="DWZ11" s="878"/>
      <c r="DXA11" s="880"/>
      <c r="DXB11" s="878"/>
      <c r="DXC11" s="878"/>
      <c r="DXD11" s="878"/>
      <c r="DXE11" s="880"/>
      <c r="DXF11" s="878"/>
      <c r="DXG11" s="878"/>
      <c r="DXH11" s="878"/>
      <c r="DXI11" s="880"/>
      <c r="DXJ11" s="878"/>
      <c r="DXK11" s="878"/>
      <c r="DXL11" s="878"/>
      <c r="DXM11" s="880"/>
      <c r="DXN11" s="878"/>
      <c r="DXO11" s="878"/>
      <c r="DXP11" s="878"/>
      <c r="DXQ11" s="880"/>
      <c r="DXR11" s="878"/>
      <c r="DXS11" s="878"/>
      <c r="DXT11" s="878"/>
      <c r="DXU11" s="880"/>
      <c r="DXV11" s="878"/>
      <c r="DXW11" s="878"/>
      <c r="DXX11" s="878"/>
      <c r="DXY11" s="880"/>
      <c r="DXZ11" s="878"/>
      <c r="DYA11" s="878"/>
      <c r="DYB11" s="878"/>
      <c r="DYC11" s="880"/>
      <c r="DYD11" s="878"/>
      <c r="DYE11" s="878"/>
      <c r="DYF11" s="878"/>
      <c r="DYG11" s="880"/>
      <c r="DYH11" s="878"/>
      <c r="DYI11" s="878"/>
      <c r="DYJ11" s="878"/>
      <c r="DYK11" s="880"/>
      <c r="DYL11" s="878"/>
      <c r="DYM11" s="878"/>
      <c r="DYN11" s="878"/>
      <c r="DYO11" s="880"/>
      <c r="DYP11" s="878"/>
      <c r="DYQ11" s="878"/>
      <c r="DYR11" s="878"/>
      <c r="DYS11" s="880"/>
      <c r="DYT11" s="878"/>
      <c r="DYU11" s="878"/>
      <c r="DYV11" s="878"/>
      <c r="DYW11" s="880"/>
      <c r="DYX11" s="878"/>
      <c r="DYY11" s="878"/>
      <c r="DYZ11" s="878"/>
      <c r="DZA11" s="880"/>
      <c r="DZB11" s="878"/>
      <c r="DZC11" s="878"/>
      <c r="DZD11" s="878"/>
      <c r="DZE11" s="880"/>
      <c r="DZF11" s="878"/>
      <c r="DZG11" s="878"/>
      <c r="DZH11" s="878"/>
      <c r="DZI11" s="880"/>
      <c r="DZJ11" s="878"/>
      <c r="DZK11" s="878"/>
      <c r="DZL11" s="878"/>
      <c r="DZM11" s="880"/>
      <c r="DZN11" s="878"/>
      <c r="DZO11" s="878"/>
      <c r="DZP11" s="878"/>
      <c r="DZQ11" s="880"/>
      <c r="DZR11" s="878"/>
      <c r="DZS11" s="878"/>
      <c r="DZT11" s="878"/>
      <c r="DZU11" s="880"/>
      <c r="DZV11" s="878"/>
      <c r="DZW11" s="878"/>
      <c r="DZX11" s="878"/>
      <c r="DZY11" s="880"/>
      <c r="DZZ11" s="878"/>
      <c r="EAA11" s="878"/>
      <c r="EAB11" s="878"/>
      <c r="EAC11" s="880"/>
      <c r="EAD11" s="878"/>
      <c r="EAE11" s="878"/>
      <c r="EAF11" s="878"/>
      <c r="EAG11" s="880"/>
      <c r="EAH11" s="878"/>
      <c r="EAI11" s="878"/>
      <c r="EAJ11" s="878"/>
      <c r="EAK11" s="880"/>
      <c r="EAL11" s="878"/>
      <c r="EAM11" s="878"/>
      <c r="EAN11" s="878"/>
      <c r="EAO11" s="880"/>
      <c r="EAP11" s="878"/>
      <c r="EAQ11" s="878"/>
      <c r="EAR11" s="878"/>
      <c r="EAS11" s="880"/>
      <c r="EAT11" s="878"/>
      <c r="EAU11" s="878"/>
      <c r="EAV11" s="878"/>
      <c r="EAW11" s="880"/>
      <c r="EAX11" s="878"/>
      <c r="EAY11" s="878"/>
      <c r="EAZ11" s="878"/>
      <c r="EBA11" s="880"/>
      <c r="EBB11" s="878"/>
      <c r="EBC11" s="878"/>
      <c r="EBD11" s="878"/>
      <c r="EBE11" s="880"/>
      <c r="EBF11" s="878"/>
      <c r="EBG11" s="878"/>
      <c r="EBH11" s="878"/>
      <c r="EBI11" s="880"/>
      <c r="EBJ11" s="878"/>
      <c r="EBK11" s="878"/>
      <c r="EBL11" s="878"/>
      <c r="EBM11" s="880"/>
      <c r="EBN11" s="878"/>
      <c r="EBO11" s="878"/>
      <c r="EBP11" s="878"/>
      <c r="EBQ11" s="880"/>
      <c r="EBR11" s="878"/>
      <c r="EBS11" s="878"/>
      <c r="EBT11" s="878"/>
      <c r="EBU11" s="880"/>
      <c r="EBV11" s="878"/>
      <c r="EBW11" s="878"/>
      <c r="EBX11" s="878"/>
      <c r="EBY11" s="880"/>
      <c r="EBZ11" s="878"/>
      <c r="ECA11" s="878"/>
      <c r="ECB11" s="878"/>
      <c r="ECC11" s="880"/>
      <c r="ECD11" s="878"/>
      <c r="ECE11" s="878"/>
      <c r="ECF11" s="878"/>
      <c r="ECG11" s="880"/>
      <c r="ECH11" s="878"/>
      <c r="ECI11" s="878"/>
      <c r="ECJ11" s="878"/>
      <c r="ECK11" s="880"/>
      <c r="ECL11" s="878"/>
      <c r="ECM11" s="878"/>
      <c r="ECN11" s="878"/>
      <c r="ECO11" s="880"/>
      <c r="ECP11" s="878"/>
      <c r="ECQ11" s="878"/>
      <c r="ECR11" s="878"/>
      <c r="ECS11" s="880"/>
      <c r="ECT11" s="878"/>
      <c r="ECU11" s="878"/>
      <c r="ECV11" s="878"/>
      <c r="ECW11" s="880"/>
      <c r="ECX11" s="878"/>
      <c r="ECY11" s="878"/>
      <c r="ECZ11" s="878"/>
      <c r="EDA11" s="880"/>
      <c r="EDB11" s="878"/>
      <c r="EDC11" s="878"/>
      <c r="EDD11" s="878"/>
      <c r="EDE11" s="880"/>
      <c r="EDF11" s="878"/>
      <c r="EDG11" s="878"/>
      <c r="EDH11" s="878"/>
      <c r="EDI11" s="880"/>
      <c r="EDJ11" s="878"/>
      <c r="EDK11" s="878"/>
      <c r="EDL11" s="878"/>
      <c r="EDM11" s="880"/>
      <c r="EDN11" s="878"/>
      <c r="EDO11" s="878"/>
      <c r="EDP11" s="878"/>
      <c r="EDQ11" s="880"/>
      <c r="EDR11" s="878"/>
      <c r="EDS11" s="878"/>
      <c r="EDT11" s="878"/>
      <c r="EDU11" s="880"/>
      <c r="EDV11" s="878"/>
      <c r="EDW11" s="878"/>
      <c r="EDX11" s="878"/>
      <c r="EDY11" s="880"/>
      <c r="EDZ11" s="878"/>
      <c r="EEA11" s="878"/>
      <c r="EEB11" s="878"/>
      <c r="EEC11" s="880"/>
      <c r="EED11" s="878"/>
      <c r="EEE11" s="878"/>
      <c r="EEF11" s="878"/>
      <c r="EEG11" s="880"/>
      <c r="EEH11" s="878"/>
      <c r="EEI11" s="878"/>
      <c r="EEJ11" s="878"/>
      <c r="EEK11" s="880"/>
      <c r="EEL11" s="878"/>
      <c r="EEM11" s="878"/>
      <c r="EEN11" s="878"/>
      <c r="EEO11" s="880"/>
      <c r="EEP11" s="878"/>
      <c r="EEQ11" s="878"/>
      <c r="EER11" s="878"/>
      <c r="EES11" s="880"/>
      <c r="EET11" s="878"/>
      <c r="EEU11" s="878"/>
      <c r="EEV11" s="878"/>
      <c r="EEW11" s="880"/>
      <c r="EEX11" s="878"/>
      <c r="EEY11" s="878"/>
      <c r="EEZ11" s="878"/>
      <c r="EFA11" s="880"/>
      <c r="EFB11" s="878"/>
      <c r="EFC11" s="878"/>
      <c r="EFD11" s="878"/>
      <c r="EFE11" s="880"/>
      <c r="EFF11" s="878"/>
      <c r="EFG11" s="878"/>
      <c r="EFH11" s="878"/>
      <c r="EFI11" s="880"/>
      <c r="EFJ11" s="878"/>
      <c r="EFK11" s="878"/>
      <c r="EFL11" s="878"/>
      <c r="EFM11" s="880"/>
      <c r="EFN11" s="878"/>
      <c r="EFO11" s="878"/>
      <c r="EFP11" s="878"/>
      <c r="EFQ11" s="880"/>
      <c r="EFR11" s="878"/>
      <c r="EFS11" s="878"/>
      <c r="EFT11" s="878"/>
      <c r="EFU11" s="880"/>
      <c r="EFV11" s="878"/>
      <c r="EFW11" s="878"/>
      <c r="EFX11" s="878"/>
      <c r="EFY11" s="880"/>
      <c r="EFZ11" s="878"/>
      <c r="EGA11" s="878"/>
      <c r="EGB11" s="878"/>
      <c r="EGC11" s="880"/>
      <c r="EGD11" s="878"/>
      <c r="EGE11" s="878"/>
      <c r="EGF11" s="878"/>
      <c r="EGG11" s="880"/>
      <c r="EGH11" s="878"/>
      <c r="EGI11" s="878"/>
      <c r="EGJ11" s="878"/>
      <c r="EGK11" s="880"/>
      <c r="EGL11" s="878"/>
      <c r="EGM11" s="878"/>
      <c r="EGN11" s="878"/>
      <c r="EGO11" s="880"/>
      <c r="EGP11" s="878"/>
      <c r="EGQ11" s="878"/>
      <c r="EGR11" s="878"/>
      <c r="EGS11" s="880"/>
      <c r="EGT11" s="878"/>
      <c r="EGU11" s="878"/>
      <c r="EGV11" s="878"/>
      <c r="EGW11" s="880"/>
      <c r="EGX11" s="878"/>
      <c r="EGY11" s="878"/>
      <c r="EGZ11" s="878"/>
      <c r="EHA11" s="880"/>
      <c r="EHB11" s="878"/>
      <c r="EHC11" s="878"/>
      <c r="EHD11" s="878"/>
      <c r="EHE11" s="880"/>
      <c r="EHF11" s="878"/>
      <c r="EHG11" s="878"/>
      <c r="EHH11" s="878"/>
      <c r="EHI11" s="880"/>
      <c r="EHJ11" s="878"/>
      <c r="EHK11" s="878"/>
      <c r="EHL11" s="878"/>
      <c r="EHM11" s="880"/>
      <c r="EHN11" s="878"/>
      <c r="EHO11" s="878"/>
      <c r="EHP11" s="878"/>
      <c r="EHQ11" s="880"/>
      <c r="EHR11" s="878"/>
      <c r="EHS11" s="878"/>
      <c r="EHT11" s="878"/>
      <c r="EHU11" s="880"/>
      <c r="EHV11" s="878"/>
      <c r="EHW11" s="878"/>
      <c r="EHX11" s="878"/>
      <c r="EHY11" s="880"/>
      <c r="EHZ11" s="878"/>
      <c r="EIA11" s="878"/>
      <c r="EIB11" s="878"/>
      <c r="EIC11" s="880"/>
      <c r="EID11" s="878"/>
      <c r="EIE11" s="878"/>
      <c r="EIF11" s="878"/>
      <c r="EIG11" s="880"/>
      <c r="EIH11" s="878"/>
      <c r="EII11" s="878"/>
      <c r="EIJ11" s="878"/>
      <c r="EIK11" s="880"/>
      <c r="EIL11" s="878"/>
      <c r="EIM11" s="878"/>
      <c r="EIN11" s="878"/>
      <c r="EIO11" s="880"/>
      <c r="EIP11" s="878"/>
      <c r="EIQ11" s="878"/>
      <c r="EIR11" s="878"/>
      <c r="EIS11" s="880"/>
      <c r="EIT11" s="878"/>
      <c r="EIU11" s="878"/>
      <c r="EIV11" s="878"/>
      <c r="EIW11" s="880"/>
      <c r="EIX11" s="878"/>
      <c r="EIY11" s="878"/>
      <c r="EIZ11" s="878"/>
      <c r="EJA11" s="880"/>
      <c r="EJB11" s="878"/>
      <c r="EJC11" s="878"/>
      <c r="EJD11" s="878"/>
      <c r="EJE11" s="880"/>
      <c r="EJF11" s="878"/>
      <c r="EJG11" s="878"/>
      <c r="EJH11" s="878"/>
      <c r="EJI11" s="880"/>
      <c r="EJJ11" s="878"/>
      <c r="EJK11" s="878"/>
      <c r="EJL11" s="878"/>
      <c r="EJM11" s="880"/>
      <c r="EJN11" s="878"/>
      <c r="EJO11" s="878"/>
      <c r="EJP11" s="878"/>
      <c r="EJQ11" s="880"/>
      <c r="EJR11" s="878"/>
      <c r="EJS11" s="878"/>
      <c r="EJT11" s="878"/>
      <c r="EJU11" s="880"/>
      <c r="EJV11" s="878"/>
      <c r="EJW11" s="878"/>
      <c r="EJX11" s="878"/>
      <c r="EJY11" s="880"/>
      <c r="EJZ11" s="878"/>
      <c r="EKA11" s="878"/>
      <c r="EKB11" s="878"/>
      <c r="EKC11" s="880"/>
      <c r="EKD11" s="878"/>
      <c r="EKE11" s="878"/>
      <c r="EKF11" s="878"/>
      <c r="EKG11" s="880"/>
      <c r="EKH11" s="878"/>
      <c r="EKI11" s="878"/>
      <c r="EKJ11" s="878"/>
      <c r="EKK11" s="880"/>
      <c r="EKL11" s="878"/>
      <c r="EKM11" s="878"/>
      <c r="EKN11" s="878"/>
      <c r="EKO11" s="880"/>
      <c r="EKP11" s="878"/>
      <c r="EKQ11" s="878"/>
      <c r="EKR11" s="878"/>
      <c r="EKS11" s="880"/>
      <c r="EKT11" s="878"/>
      <c r="EKU11" s="878"/>
      <c r="EKV11" s="878"/>
      <c r="EKW11" s="880"/>
      <c r="EKX11" s="878"/>
      <c r="EKY11" s="878"/>
      <c r="EKZ11" s="878"/>
      <c r="ELA11" s="880"/>
      <c r="ELB11" s="878"/>
      <c r="ELC11" s="878"/>
      <c r="ELD11" s="878"/>
      <c r="ELE11" s="880"/>
      <c r="ELF11" s="878"/>
      <c r="ELG11" s="878"/>
      <c r="ELH11" s="878"/>
      <c r="ELI11" s="880"/>
      <c r="ELJ11" s="878"/>
      <c r="ELK11" s="878"/>
      <c r="ELL11" s="878"/>
      <c r="ELM11" s="880"/>
      <c r="ELN11" s="878"/>
      <c r="ELO11" s="878"/>
      <c r="ELP11" s="878"/>
      <c r="ELQ11" s="880"/>
      <c r="ELR11" s="878"/>
      <c r="ELS11" s="878"/>
      <c r="ELT11" s="878"/>
      <c r="ELU11" s="880"/>
      <c r="ELV11" s="878"/>
      <c r="ELW11" s="878"/>
      <c r="ELX11" s="878"/>
      <c r="ELY11" s="880"/>
      <c r="ELZ11" s="878"/>
      <c r="EMA11" s="878"/>
      <c r="EMB11" s="878"/>
      <c r="EMC11" s="880"/>
      <c r="EMD11" s="878"/>
      <c r="EME11" s="878"/>
      <c r="EMF11" s="878"/>
      <c r="EMG11" s="880"/>
      <c r="EMH11" s="878"/>
      <c r="EMI11" s="878"/>
      <c r="EMJ11" s="878"/>
      <c r="EMK11" s="880"/>
      <c r="EML11" s="878"/>
      <c r="EMM11" s="878"/>
      <c r="EMN11" s="878"/>
      <c r="EMO11" s="880"/>
      <c r="EMP11" s="878"/>
      <c r="EMQ11" s="878"/>
      <c r="EMR11" s="878"/>
      <c r="EMS11" s="880"/>
      <c r="EMT11" s="878"/>
      <c r="EMU11" s="878"/>
      <c r="EMV11" s="878"/>
      <c r="EMW11" s="880"/>
      <c r="EMX11" s="878"/>
      <c r="EMY11" s="878"/>
      <c r="EMZ11" s="878"/>
      <c r="ENA11" s="880"/>
      <c r="ENB11" s="878"/>
      <c r="ENC11" s="878"/>
      <c r="END11" s="878"/>
      <c r="ENE11" s="880"/>
      <c r="ENF11" s="878"/>
      <c r="ENG11" s="878"/>
      <c r="ENH11" s="878"/>
      <c r="ENI11" s="880"/>
      <c r="ENJ11" s="878"/>
      <c r="ENK11" s="878"/>
      <c r="ENL11" s="878"/>
      <c r="ENM11" s="880"/>
      <c r="ENN11" s="878"/>
      <c r="ENO11" s="878"/>
      <c r="ENP11" s="878"/>
      <c r="ENQ11" s="880"/>
      <c r="ENR11" s="878"/>
      <c r="ENS11" s="878"/>
      <c r="ENT11" s="878"/>
      <c r="ENU11" s="880"/>
      <c r="ENV11" s="878"/>
      <c r="ENW11" s="878"/>
      <c r="ENX11" s="878"/>
      <c r="ENY11" s="880"/>
      <c r="ENZ11" s="878"/>
      <c r="EOA11" s="878"/>
      <c r="EOB11" s="878"/>
      <c r="EOC11" s="880"/>
      <c r="EOD11" s="878"/>
      <c r="EOE11" s="878"/>
      <c r="EOF11" s="878"/>
      <c r="EOG11" s="880"/>
      <c r="EOH11" s="878"/>
      <c r="EOI11" s="878"/>
      <c r="EOJ11" s="878"/>
      <c r="EOK11" s="880"/>
      <c r="EOL11" s="878"/>
      <c r="EOM11" s="878"/>
      <c r="EON11" s="878"/>
      <c r="EOO11" s="880"/>
      <c r="EOP11" s="878"/>
      <c r="EOQ11" s="878"/>
      <c r="EOR11" s="878"/>
      <c r="EOS11" s="880"/>
      <c r="EOT11" s="878"/>
      <c r="EOU11" s="878"/>
      <c r="EOV11" s="878"/>
      <c r="EOW11" s="880"/>
      <c r="EOX11" s="878"/>
      <c r="EOY11" s="878"/>
      <c r="EOZ11" s="878"/>
      <c r="EPA11" s="880"/>
      <c r="EPB11" s="878"/>
      <c r="EPC11" s="878"/>
      <c r="EPD11" s="878"/>
      <c r="EPE11" s="880"/>
      <c r="EPF11" s="878"/>
      <c r="EPG11" s="878"/>
      <c r="EPH11" s="878"/>
      <c r="EPI11" s="880"/>
      <c r="EPJ11" s="878"/>
      <c r="EPK11" s="878"/>
      <c r="EPL11" s="878"/>
      <c r="EPM11" s="880"/>
      <c r="EPN11" s="878"/>
      <c r="EPO11" s="878"/>
      <c r="EPP11" s="878"/>
      <c r="EPQ11" s="880"/>
      <c r="EPR11" s="878"/>
      <c r="EPS11" s="878"/>
      <c r="EPT11" s="878"/>
      <c r="EPU11" s="880"/>
      <c r="EPV11" s="878"/>
      <c r="EPW11" s="878"/>
      <c r="EPX11" s="878"/>
      <c r="EPY11" s="880"/>
      <c r="EPZ11" s="878"/>
      <c r="EQA11" s="878"/>
      <c r="EQB11" s="878"/>
      <c r="EQC11" s="880"/>
      <c r="EQD11" s="878"/>
      <c r="EQE11" s="878"/>
      <c r="EQF11" s="878"/>
      <c r="EQG11" s="880"/>
      <c r="EQH11" s="878"/>
      <c r="EQI11" s="878"/>
      <c r="EQJ11" s="878"/>
      <c r="EQK11" s="880"/>
      <c r="EQL11" s="878"/>
      <c r="EQM11" s="878"/>
      <c r="EQN11" s="878"/>
      <c r="EQO11" s="880"/>
      <c r="EQP11" s="878"/>
      <c r="EQQ11" s="878"/>
      <c r="EQR11" s="878"/>
      <c r="EQS11" s="880"/>
      <c r="EQT11" s="878"/>
      <c r="EQU11" s="878"/>
      <c r="EQV11" s="878"/>
      <c r="EQW11" s="880"/>
      <c r="EQX11" s="878"/>
      <c r="EQY11" s="878"/>
      <c r="EQZ11" s="878"/>
      <c r="ERA11" s="880"/>
      <c r="ERB11" s="878"/>
      <c r="ERC11" s="878"/>
      <c r="ERD11" s="878"/>
      <c r="ERE11" s="880"/>
      <c r="ERF11" s="878"/>
      <c r="ERG11" s="878"/>
      <c r="ERH11" s="878"/>
      <c r="ERI11" s="880"/>
      <c r="ERJ11" s="878"/>
      <c r="ERK11" s="878"/>
      <c r="ERL11" s="878"/>
      <c r="ERM11" s="880"/>
      <c r="ERN11" s="878"/>
      <c r="ERO11" s="878"/>
      <c r="ERP11" s="878"/>
      <c r="ERQ11" s="880"/>
      <c r="ERR11" s="878"/>
      <c r="ERS11" s="878"/>
      <c r="ERT11" s="878"/>
      <c r="ERU11" s="880"/>
      <c r="ERV11" s="878"/>
      <c r="ERW11" s="878"/>
      <c r="ERX11" s="878"/>
      <c r="ERY11" s="880"/>
      <c r="ERZ11" s="878"/>
      <c r="ESA11" s="878"/>
      <c r="ESB11" s="878"/>
      <c r="ESC11" s="880"/>
      <c r="ESD11" s="878"/>
      <c r="ESE11" s="878"/>
      <c r="ESF11" s="878"/>
      <c r="ESG11" s="880"/>
      <c r="ESH11" s="878"/>
      <c r="ESI11" s="878"/>
      <c r="ESJ11" s="878"/>
      <c r="ESK11" s="880"/>
      <c r="ESL11" s="878"/>
      <c r="ESM11" s="878"/>
      <c r="ESN11" s="878"/>
      <c r="ESO11" s="880"/>
      <c r="ESP11" s="878"/>
      <c r="ESQ11" s="878"/>
      <c r="ESR11" s="878"/>
      <c r="ESS11" s="880"/>
      <c r="EST11" s="878"/>
      <c r="ESU11" s="878"/>
      <c r="ESV11" s="878"/>
      <c r="ESW11" s="880"/>
      <c r="ESX11" s="878"/>
      <c r="ESY11" s="878"/>
      <c r="ESZ11" s="878"/>
      <c r="ETA11" s="880"/>
      <c r="ETB11" s="878"/>
      <c r="ETC11" s="878"/>
      <c r="ETD11" s="878"/>
      <c r="ETE11" s="880"/>
      <c r="ETF11" s="878"/>
      <c r="ETG11" s="878"/>
      <c r="ETH11" s="878"/>
      <c r="ETI11" s="880"/>
      <c r="ETJ11" s="878"/>
      <c r="ETK11" s="878"/>
      <c r="ETL11" s="878"/>
      <c r="ETM11" s="880"/>
      <c r="ETN11" s="878"/>
      <c r="ETO11" s="878"/>
      <c r="ETP11" s="878"/>
      <c r="ETQ11" s="880"/>
      <c r="ETR11" s="878"/>
      <c r="ETS11" s="878"/>
      <c r="ETT11" s="878"/>
      <c r="ETU11" s="880"/>
      <c r="ETV11" s="878"/>
      <c r="ETW11" s="878"/>
      <c r="ETX11" s="878"/>
      <c r="ETY11" s="880"/>
      <c r="ETZ11" s="878"/>
      <c r="EUA11" s="878"/>
      <c r="EUB11" s="878"/>
      <c r="EUC11" s="880"/>
      <c r="EUD11" s="878"/>
      <c r="EUE11" s="878"/>
      <c r="EUF11" s="878"/>
      <c r="EUG11" s="880"/>
      <c r="EUH11" s="878"/>
      <c r="EUI11" s="878"/>
      <c r="EUJ11" s="878"/>
      <c r="EUK11" s="880"/>
      <c r="EUL11" s="878"/>
      <c r="EUM11" s="878"/>
      <c r="EUN11" s="878"/>
      <c r="EUO11" s="880"/>
      <c r="EUP11" s="878"/>
      <c r="EUQ11" s="878"/>
      <c r="EUR11" s="878"/>
      <c r="EUS11" s="880"/>
      <c r="EUT11" s="878"/>
      <c r="EUU11" s="878"/>
      <c r="EUV11" s="878"/>
      <c r="EUW11" s="880"/>
      <c r="EUX11" s="878"/>
      <c r="EUY11" s="878"/>
      <c r="EUZ11" s="878"/>
      <c r="EVA11" s="880"/>
      <c r="EVB11" s="878"/>
      <c r="EVC11" s="878"/>
      <c r="EVD11" s="878"/>
      <c r="EVE11" s="880"/>
      <c r="EVF11" s="878"/>
      <c r="EVG11" s="878"/>
      <c r="EVH11" s="878"/>
      <c r="EVI11" s="880"/>
      <c r="EVJ11" s="878"/>
      <c r="EVK11" s="878"/>
      <c r="EVL11" s="878"/>
      <c r="EVM11" s="880"/>
      <c r="EVN11" s="878"/>
      <c r="EVO11" s="878"/>
      <c r="EVP11" s="878"/>
      <c r="EVQ11" s="880"/>
      <c r="EVR11" s="878"/>
      <c r="EVS11" s="878"/>
      <c r="EVT11" s="878"/>
      <c r="EVU11" s="880"/>
      <c r="EVV11" s="878"/>
      <c r="EVW11" s="878"/>
      <c r="EVX11" s="878"/>
      <c r="EVY11" s="880"/>
      <c r="EVZ11" s="878"/>
      <c r="EWA11" s="878"/>
      <c r="EWB11" s="878"/>
      <c r="EWC11" s="880"/>
      <c r="EWD11" s="878"/>
      <c r="EWE11" s="878"/>
      <c r="EWF11" s="878"/>
      <c r="EWG11" s="880"/>
      <c r="EWH11" s="878"/>
      <c r="EWI11" s="878"/>
      <c r="EWJ11" s="878"/>
      <c r="EWK11" s="880"/>
      <c r="EWL11" s="878"/>
      <c r="EWM11" s="878"/>
      <c r="EWN11" s="878"/>
      <c r="EWO11" s="880"/>
      <c r="EWP11" s="878"/>
      <c r="EWQ11" s="878"/>
      <c r="EWR11" s="878"/>
      <c r="EWS11" s="880"/>
      <c r="EWT11" s="878"/>
      <c r="EWU11" s="878"/>
      <c r="EWV11" s="878"/>
      <c r="EWW11" s="880"/>
      <c r="EWX11" s="878"/>
      <c r="EWY11" s="878"/>
      <c r="EWZ11" s="878"/>
      <c r="EXA11" s="880"/>
      <c r="EXB11" s="878"/>
      <c r="EXC11" s="878"/>
      <c r="EXD11" s="878"/>
      <c r="EXE11" s="880"/>
      <c r="EXF11" s="878"/>
      <c r="EXG11" s="878"/>
      <c r="EXH11" s="878"/>
      <c r="EXI11" s="880"/>
      <c r="EXJ11" s="878"/>
      <c r="EXK11" s="878"/>
      <c r="EXL11" s="878"/>
      <c r="EXM11" s="880"/>
      <c r="EXN11" s="878"/>
      <c r="EXO11" s="878"/>
      <c r="EXP11" s="878"/>
      <c r="EXQ11" s="880"/>
      <c r="EXR11" s="878"/>
      <c r="EXS11" s="878"/>
      <c r="EXT11" s="878"/>
      <c r="EXU11" s="880"/>
      <c r="EXV11" s="878"/>
      <c r="EXW11" s="878"/>
      <c r="EXX11" s="878"/>
      <c r="EXY11" s="880"/>
      <c r="EXZ11" s="878"/>
      <c r="EYA11" s="878"/>
      <c r="EYB11" s="878"/>
      <c r="EYC11" s="880"/>
      <c r="EYD11" s="878"/>
      <c r="EYE11" s="878"/>
      <c r="EYF11" s="878"/>
      <c r="EYG11" s="880"/>
      <c r="EYH11" s="878"/>
      <c r="EYI11" s="878"/>
      <c r="EYJ11" s="878"/>
      <c r="EYK11" s="880"/>
      <c r="EYL11" s="878"/>
      <c r="EYM11" s="878"/>
      <c r="EYN11" s="878"/>
      <c r="EYO11" s="880"/>
      <c r="EYP11" s="878"/>
      <c r="EYQ11" s="878"/>
      <c r="EYR11" s="878"/>
      <c r="EYS11" s="880"/>
      <c r="EYT11" s="878"/>
      <c r="EYU11" s="878"/>
      <c r="EYV11" s="878"/>
      <c r="EYW11" s="880"/>
      <c r="EYX11" s="878"/>
      <c r="EYY11" s="878"/>
      <c r="EYZ11" s="878"/>
      <c r="EZA11" s="880"/>
      <c r="EZB11" s="878"/>
      <c r="EZC11" s="878"/>
      <c r="EZD11" s="878"/>
      <c r="EZE11" s="880"/>
      <c r="EZF11" s="878"/>
      <c r="EZG11" s="878"/>
      <c r="EZH11" s="878"/>
      <c r="EZI11" s="880"/>
      <c r="EZJ11" s="878"/>
      <c r="EZK11" s="878"/>
      <c r="EZL11" s="878"/>
      <c r="EZM11" s="880"/>
      <c r="EZN11" s="878"/>
      <c r="EZO11" s="878"/>
      <c r="EZP11" s="878"/>
      <c r="EZQ11" s="880"/>
      <c r="EZR11" s="878"/>
      <c r="EZS11" s="878"/>
      <c r="EZT11" s="878"/>
      <c r="EZU11" s="880"/>
      <c r="EZV11" s="878"/>
      <c r="EZW11" s="878"/>
      <c r="EZX11" s="878"/>
      <c r="EZY11" s="880"/>
      <c r="EZZ11" s="878"/>
      <c r="FAA11" s="878"/>
      <c r="FAB11" s="878"/>
      <c r="FAC11" s="880"/>
      <c r="FAD11" s="878"/>
      <c r="FAE11" s="878"/>
      <c r="FAF11" s="878"/>
      <c r="FAG11" s="880"/>
      <c r="FAH11" s="878"/>
      <c r="FAI11" s="878"/>
      <c r="FAJ11" s="878"/>
      <c r="FAK11" s="880"/>
      <c r="FAL11" s="878"/>
      <c r="FAM11" s="878"/>
      <c r="FAN11" s="878"/>
      <c r="FAO11" s="880"/>
      <c r="FAP11" s="878"/>
      <c r="FAQ11" s="878"/>
      <c r="FAR11" s="878"/>
      <c r="FAS11" s="880"/>
      <c r="FAT11" s="878"/>
      <c r="FAU11" s="878"/>
      <c r="FAV11" s="878"/>
      <c r="FAW11" s="880"/>
      <c r="FAX11" s="878"/>
      <c r="FAY11" s="878"/>
      <c r="FAZ11" s="878"/>
      <c r="FBA11" s="880"/>
      <c r="FBB11" s="878"/>
      <c r="FBC11" s="878"/>
      <c r="FBD11" s="878"/>
      <c r="FBE11" s="880"/>
      <c r="FBF11" s="878"/>
      <c r="FBG11" s="878"/>
      <c r="FBH11" s="878"/>
      <c r="FBI11" s="880"/>
      <c r="FBJ11" s="878"/>
      <c r="FBK11" s="878"/>
      <c r="FBL11" s="878"/>
      <c r="FBM11" s="880"/>
      <c r="FBN11" s="878"/>
      <c r="FBO11" s="878"/>
      <c r="FBP11" s="878"/>
      <c r="FBQ11" s="880"/>
      <c r="FBR11" s="878"/>
      <c r="FBS11" s="878"/>
      <c r="FBT11" s="878"/>
      <c r="FBU11" s="880"/>
      <c r="FBV11" s="878"/>
      <c r="FBW11" s="878"/>
      <c r="FBX11" s="878"/>
      <c r="FBY11" s="880"/>
      <c r="FBZ11" s="878"/>
      <c r="FCA11" s="878"/>
      <c r="FCB11" s="878"/>
      <c r="FCC11" s="880"/>
      <c r="FCD11" s="878"/>
      <c r="FCE11" s="878"/>
      <c r="FCF11" s="878"/>
      <c r="FCG11" s="880"/>
      <c r="FCH11" s="878"/>
      <c r="FCI11" s="878"/>
      <c r="FCJ11" s="878"/>
      <c r="FCK11" s="880"/>
      <c r="FCL11" s="878"/>
      <c r="FCM11" s="878"/>
      <c r="FCN11" s="878"/>
      <c r="FCO11" s="880"/>
      <c r="FCP11" s="878"/>
      <c r="FCQ11" s="878"/>
      <c r="FCR11" s="878"/>
      <c r="FCS11" s="880"/>
      <c r="FCT11" s="878"/>
      <c r="FCU11" s="878"/>
      <c r="FCV11" s="878"/>
      <c r="FCW11" s="880"/>
      <c r="FCX11" s="878"/>
      <c r="FCY11" s="878"/>
      <c r="FCZ11" s="878"/>
      <c r="FDA11" s="880"/>
      <c r="FDB11" s="878"/>
      <c r="FDC11" s="878"/>
      <c r="FDD11" s="878"/>
      <c r="FDE11" s="880"/>
      <c r="FDF11" s="878"/>
      <c r="FDG11" s="878"/>
      <c r="FDH11" s="878"/>
      <c r="FDI11" s="880"/>
      <c r="FDJ11" s="878"/>
      <c r="FDK11" s="878"/>
      <c r="FDL11" s="878"/>
      <c r="FDM11" s="880"/>
      <c r="FDN11" s="878"/>
      <c r="FDO11" s="878"/>
      <c r="FDP11" s="878"/>
      <c r="FDQ11" s="880"/>
      <c r="FDR11" s="878"/>
      <c r="FDS11" s="878"/>
      <c r="FDT11" s="878"/>
      <c r="FDU11" s="880"/>
      <c r="FDV11" s="878"/>
      <c r="FDW11" s="878"/>
      <c r="FDX11" s="878"/>
      <c r="FDY11" s="880"/>
      <c r="FDZ11" s="878"/>
      <c r="FEA11" s="878"/>
      <c r="FEB11" s="878"/>
      <c r="FEC11" s="880"/>
      <c r="FED11" s="878"/>
      <c r="FEE11" s="878"/>
      <c r="FEF11" s="878"/>
      <c r="FEG11" s="880"/>
      <c r="FEH11" s="878"/>
      <c r="FEI11" s="878"/>
      <c r="FEJ11" s="878"/>
      <c r="FEK11" s="880"/>
      <c r="FEL11" s="878"/>
      <c r="FEM11" s="878"/>
      <c r="FEN11" s="878"/>
      <c r="FEO11" s="880"/>
      <c r="FEP11" s="878"/>
      <c r="FEQ11" s="878"/>
      <c r="FER11" s="878"/>
      <c r="FES11" s="880"/>
      <c r="FET11" s="878"/>
      <c r="FEU11" s="878"/>
      <c r="FEV11" s="878"/>
      <c r="FEW11" s="880"/>
      <c r="FEX11" s="878"/>
      <c r="FEY11" s="878"/>
      <c r="FEZ11" s="878"/>
      <c r="FFA11" s="880"/>
      <c r="FFB11" s="878"/>
      <c r="FFC11" s="878"/>
      <c r="FFD11" s="878"/>
      <c r="FFE11" s="880"/>
      <c r="FFF11" s="878"/>
      <c r="FFG11" s="878"/>
      <c r="FFH11" s="878"/>
      <c r="FFI11" s="880"/>
      <c r="FFJ11" s="878"/>
      <c r="FFK11" s="878"/>
      <c r="FFL11" s="878"/>
      <c r="FFM11" s="880"/>
      <c r="FFN11" s="878"/>
      <c r="FFO11" s="878"/>
      <c r="FFP11" s="878"/>
      <c r="FFQ11" s="880"/>
      <c r="FFR11" s="878"/>
      <c r="FFS11" s="878"/>
      <c r="FFT11" s="878"/>
      <c r="FFU11" s="880"/>
      <c r="FFV11" s="878"/>
      <c r="FFW11" s="878"/>
      <c r="FFX11" s="878"/>
      <c r="FFY11" s="880"/>
      <c r="FFZ11" s="878"/>
      <c r="FGA11" s="878"/>
      <c r="FGB11" s="878"/>
      <c r="FGC11" s="880"/>
      <c r="FGD11" s="878"/>
      <c r="FGE11" s="878"/>
      <c r="FGF11" s="878"/>
      <c r="FGG11" s="880"/>
      <c r="FGH11" s="878"/>
      <c r="FGI11" s="878"/>
      <c r="FGJ11" s="878"/>
      <c r="FGK11" s="880"/>
      <c r="FGL11" s="878"/>
      <c r="FGM11" s="878"/>
      <c r="FGN11" s="878"/>
      <c r="FGO11" s="880"/>
      <c r="FGP11" s="878"/>
      <c r="FGQ11" s="878"/>
      <c r="FGR11" s="878"/>
      <c r="FGS11" s="880"/>
      <c r="FGT11" s="878"/>
      <c r="FGU11" s="878"/>
      <c r="FGV11" s="878"/>
      <c r="FGW11" s="880"/>
      <c r="FGX11" s="878"/>
      <c r="FGY11" s="878"/>
      <c r="FGZ11" s="878"/>
      <c r="FHA11" s="880"/>
      <c r="FHB11" s="878"/>
      <c r="FHC11" s="878"/>
      <c r="FHD11" s="878"/>
      <c r="FHE11" s="880"/>
      <c r="FHF11" s="878"/>
      <c r="FHG11" s="878"/>
      <c r="FHH11" s="878"/>
      <c r="FHI11" s="880"/>
      <c r="FHJ11" s="878"/>
      <c r="FHK11" s="878"/>
      <c r="FHL11" s="878"/>
      <c r="FHM11" s="880"/>
      <c r="FHN11" s="878"/>
      <c r="FHO11" s="878"/>
      <c r="FHP11" s="878"/>
      <c r="FHQ11" s="880"/>
      <c r="FHR11" s="878"/>
      <c r="FHS11" s="878"/>
      <c r="FHT11" s="878"/>
      <c r="FHU11" s="880"/>
      <c r="FHV11" s="878"/>
      <c r="FHW11" s="878"/>
      <c r="FHX11" s="878"/>
      <c r="FHY11" s="880"/>
      <c r="FHZ11" s="878"/>
      <c r="FIA11" s="878"/>
      <c r="FIB11" s="878"/>
      <c r="FIC11" s="880"/>
      <c r="FID11" s="878"/>
      <c r="FIE11" s="878"/>
      <c r="FIF11" s="878"/>
      <c r="FIG11" s="880"/>
      <c r="FIH11" s="878"/>
      <c r="FII11" s="878"/>
      <c r="FIJ11" s="878"/>
      <c r="FIK11" s="880"/>
      <c r="FIL11" s="878"/>
      <c r="FIM11" s="878"/>
      <c r="FIN11" s="878"/>
      <c r="FIO11" s="880"/>
      <c r="FIP11" s="878"/>
      <c r="FIQ11" s="878"/>
      <c r="FIR11" s="878"/>
      <c r="FIS11" s="880"/>
      <c r="FIT11" s="878"/>
      <c r="FIU11" s="878"/>
      <c r="FIV11" s="878"/>
      <c r="FIW11" s="880"/>
      <c r="FIX11" s="878"/>
      <c r="FIY11" s="878"/>
      <c r="FIZ11" s="878"/>
      <c r="FJA11" s="880"/>
      <c r="FJB11" s="878"/>
      <c r="FJC11" s="878"/>
      <c r="FJD11" s="878"/>
      <c r="FJE11" s="880"/>
      <c r="FJF11" s="878"/>
      <c r="FJG11" s="878"/>
      <c r="FJH11" s="878"/>
      <c r="FJI11" s="880"/>
      <c r="FJJ11" s="878"/>
      <c r="FJK11" s="878"/>
      <c r="FJL11" s="878"/>
      <c r="FJM11" s="880"/>
      <c r="FJN11" s="878"/>
      <c r="FJO11" s="878"/>
      <c r="FJP11" s="878"/>
      <c r="FJQ11" s="880"/>
      <c r="FJR11" s="878"/>
      <c r="FJS11" s="878"/>
      <c r="FJT11" s="878"/>
      <c r="FJU11" s="880"/>
      <c r="FJV11" s="878"/>
      <c r="FJW11" s="878"/>
      <c r="FJX11" s="878"/>
      <c r="FJY11" s="880"/>
      <c r="FJZ11" s="878"/>
      <c r="FKA11" s="878"/>
      <c r="FKB11" s="878"/>
      <c r="FKC11" s="880"/>
      <c r="FKD11" s="878"/>
      <c r="FKE11" s="878"/>
      <c r="FKF11" s="878"/>
      <c r="FKG11" s="880"/>
      <c r="FKH11" s="878"/>
      <c r="FKI11" s="878"/>
      <c r="FKJ11" s="878"/>
      <c r="FKK11" s="880"/>
      <c r="FKL11" s="878"/>
      <c r="FKM11" s="878"/>
      <c r="FKN11" s="878"/>
      <c r="FKO11" s="880"/>
      <c r="FKP11" s="878"/>
      <c r="FKQ11" s="878"/>
      <c r="FKR11" s="878"/>
      <c r="FKS11" s="880"/>
      <c r="FKT11" s="878"/>
      <c r="FKU11" s="878"/>
      <c r="FKV11" s="878"/>
      <c r="FKW11" s="880"/>
      <c r="FKX11" s="878"/>
      <c r="FKY11" s="878"/>
      <c r="FKZ11" s="878"/>
      <c r="FLA11" s="880"/>
      <c r="FLB11" s="878"/>
      <c r="FLC11" s="878"/>
      <c r="FLD11" s="878"/>
      <c r="FLE11" s="880"/>
      <c r="FLF11" s="878"/>
      <c r="FLG11" s="878"/>
      <c r="FLH11" s="878"/>
      <c r="FLI11" s="880"/>
      <c r="FLJ11" s="878"/>
      <c r="FLK11" s="878"/>
      <c r="FLL11" s="878"/>
      <c r="FLM11" s="880"/>
      <c r="FLN11" s="878"/>
      <c r="FLO11" s="878"/>
      <c r="FLP11" s="878"/>
      <c r="FLQ11" s="880"/>
      <c r="FLR11" s="878"/>
      <c r="FLS11" s="878"/>
      <c r="FLT11" s="878"/>
      <c r="FLU11" s="880"/>
      <c r="FLV11" s="878"/>
      <c r="FLW11" s="878"/>
      <c r="FLX11" s="878"/>
      <c r="FLY11" s="880"/>
      <c r="FLZ11" s="878"/>
      <c r="FMA11" s="878"/>
      <c r="FMB11" s="878"/>
      <c r="FMC11" s="880"/>
      <c r="FMD11" s="878"/>
      <c r="FME11" s="878"/>
      <c r="FMF11" s="878"/>
      <c r="FMG11" s="880"/>
      <c r="FMH11" s="878"/>
      <c r="FMI11" s="878"/>
      <c r="FMJ11" s="878"/>
      <c r="FMK11" s="880"/>
      <c r="FML11" s="878"/>
      <c r="FMM11" s="878"/>
      <c r="FMN11" s="878"/>
      <c r="FMO11" s="880"/>
      <c r="FMP11" s="878"/>
      <c r="FMQ11" s="878"/>
      <c r="FMR11" s="878"/>
      <c r="FMS11" s="880"/>
      <c r="FMT11" s="878"/>
      <c r="FMU11" s="878"/>
      <c r="FMV11" s="878"/>
      <c r="FMW11" s="880"/>
      <c r="FMX11" s="878"/>
      <c r="FMY11" s="878"/>
      <c r="FMZ11" s="878"/>
      <c r="FNA11" s="880"/>
      <c r="FNB11" s="878"/>
      <c r="FNC11" s="878"/>
      <c r="FND11" s="878"/>
      <c r="FNE11" s="880"/>
      <c r="FNF11" s="878"/>
      <c r="FNG11" s="878"/>
      <c r="FNH11" s="878"/>
      <c r="FNI11" s="880"/>
      <c r="FNJ11" s="878"/>
      <c r="FNK11" s="878"/>
      <c r="FNL11" s="878"/>
      <c r="FNM11" s="880"/>
      <c r="FNN11" s="878"/>
      <c r="FNO11" s="878"/>
      <c r="FNP11" s="878"/>
      <c r="FNQ11" s="880"/>
      <c r="FNR11" s="878"/>
      <c r="FNS11" s="878"/>
      <c r="FNT11" s="878"/>
      <c r="FNU11" s="880"/>
      <c r="FNV11" s="878"/>
      <c r="FNW11" s="878"/>
      <c r="FNX11" s="878"/>
      <c r="FNY11" s="880"/>
      <c r="FNZ11" s="878"/>
      <c r="FOA11" s="878"/>
      <c r="FOB11" s="878"/>
      <c r="FOC11" s="880"/>
      <c r="FOD11" s="878"/>
      <c r="FOE11" s="878"/>
      <c r="FOF11" s="878"/>
      <c r="FOG11" s="880"/>
      <c r="FOH11" s="878"/>
      <c r="FOI11" s="878"/>
      <c r="FOJ11" s="878"/>
      <c r="FOK11" s="880"/>
      <c r="FOL11" s="878"/>
      <c r="FOM11" s="878"/>
      <c r="FON11" s="878"/>
      <c r="FOO11" s="880"/>
      <c r="FOP11" s="878"/>
      <c r="FOQ11" s="878"/>
      <c r="FOR11" s="878"/>
      <c r="FOS11" s="880"/>
      <c r="FOT11" s="878"/>
      <c r="FOU11" s="878"/>
      <c r="FOV11" s="878"/>
      <c r="FOW11" s="880"/>
      <c r="FOX11" s="878"/>
      <c r="FOY11" s="878"/>
      <c r="FOZ11" s="878"/>
      <c r="FPA11" s="880"/>
      <c r="FPB11" s="878"/>
      <c r="FPC11" s="878"/>
      <c r="FPD11" s="878"/>
      <c r="FPE11" s="880"/>
      <c r="FPF11" s="878"/>
      <c r="FPG11" s="878"/>
      <c r="FPH11" s="878"/>
      <c r="FPI11" s="880"/>
      <c r="FPJ11" s="878"/>
      <c r="FPK11" s="878"/>
      <c r="FPL11" s="878"/>
      <c r="FPM11" s="880"/>
      <c r="FPN11" s="878"/>
      <c r="FPO11" s="878"/>
      <c r="FPP11" s="878"/>
      <c r="FPQ11" s="880"/>
      <c r="FPR11" s="878"/>
      <c r="FPS11" s="878"/>
      <c r="FPT11" s="878"/>
      <c r="FPU11" s="880"/>
      <c r="FPV11" s="878"/>
      <c r="FPW11" s="878"/>
      <c r="FPX11" s="878"/>
      <c r="FPY11" s="880"/>
      <c r="FPZ11" s="878"/>
      <c r="FQA11" s="878"/>
      <c r="FQB11" s="878"/>
      <c r="FQC11" s="880"/>
      <c r="FQD11" s="878"/>
      <c r="FQE11" s="878"/>
      <c r="FQF11" s="878"/>
      <c r="FQG11" s="880"/>
      <c r="FQH11" s="878"/>
      <c r="FQI11" s="878"/>
      <c r="FQJ11" s="878"/>
      <c r="FQK11" s="880"/>
      <c r="FQL11" s="878"/>
      <c r="FQM11" s="878"/>
      <c r="FQN11" s="878"/>
      <c r="FQO11" s="880"/>
      <c r="FQP11" s="878"/>
      <c r="FQQ11" s="878"/>
      <c r="FQR11" s="878"/>
      <c r="FQS11" s="880"/>
      <c r="FQT11" s="878"/>
      <c r="FQU11" s="878"/>
      <c r="FQV11" s="878"/>
      <c r="FQW11" s="880"/>
      <c r="FQX11" s="878"/>
      <c r="FQY11" s="878"/>
      <c r="FQZ11" s="878"/>
      <c r="FRA11" s="880"/>
      <c r="FRB11" s="878"/>
      <c r="FRC11" s="878"/>
      <c r="FRD11" s="878"/>
      <c r="FRE11" s="880"/>
      <c r="FRF11" s="878"/>
      <c r="FRG11" s="878"/>
      <c r="FRH11" s="878"/>
      <c r="FRI11" s="880"/>
      <c r="FRJ11" s="878"/>
      <c r="FRK11" s="878"/>
      <c r="FRL11" s="878"/>
      <c r="FRM11" s="880"/>
      <c r="FRN11" s="878"/>
      <c r="FRO11" s="878"/>
      <c r="FRP11" s="878"/>
      <c r="FRQ11" s="880"/>
      <c r="FRR11" s="878"/>
      <c r="FRS11" s="878"/>
      <c r="FRT11" s="878"/>
      <c r="FRU11" s="880"/>
      <c r="FRV11" s="878"/>
      <c r="FRW11" s="878"/>
      <c r="FRX11" s="878"/>
      <c r="FRY11" s="880"/>
      <c r="FRZ11" s="878"/>
      <c r="FSA11" s="878"/>
      <c r="FSB11" s="878"/>
      <c r="FSC11" s="880"/>
      <c r="FSD11" s="878"/>
      <c r="FSE11" s="878"/>
      <c r="FSF11" s="878"/>
      <c r="FSG11" s="880"/>
      <c r="FSH11" s="878"/>
      <c r="FSI11" s="878"/>
      <c r="FSJ11" s="878"/>
      <c r="FSK11" s="880"/>
      <c r="FSL11" s="878"/>
      <c r="FSM11" s="878"/>
      <c r="FSN11" s="878"/>
      <c r="FSO11" s="880"/>
      <c r="FSP11" s="878"/>
      <c r="FSQ11" s="878"/>
      <c r="FSR11" s="878"/>
      <c r="FSS11" s="880"/>
      <c r="FST11" s="878"/>
      <c r="FSU11" s="878"/>
      <c r="FSV11" s="878"/>
      <c r="FSW11" s="880"/>
      <c r="FSX11" s="878"/>
      <c r="FSY11" s="878"/>
      <c r="FSZ11" s="878"/>
      <c r="FTA11" s="880"/>
      <c r="FTB11" s="878"/>
      <c r="FTC11" s="878"/>
      <c r="FTD11" s="878"/>
      <c r="FTE11" s="880"/>
      <c r="FTF11" s="878"/>
      <c r="FTG11" s="878"/>
      <c r="FTH11" s="878"/>
      <c r="FTI11" s="880"/>
      <c r="FTJ11" s="878"/>
      <c r="FTK11" s="878"/>
      <c r="FTL11" s="878"/>
      <c r="FTM11" s="880"/>
      <c r="FTN11" s="878"/>
      <c r="FTO11" s="878"/>
      <c r="FTP11" s="878"/>
      <c r="FTQ11" s="880"/>
      <c r="FTR11" s="878"/>
      <c r="FTS11" s="878"/>
      <c r="FTT11" s="878"/>
      <c r="FTU11" s="880"/>
      <c r="FTV11" s="878"/>
      <c r="FTW11" s="878"/>
      <c r="FTX11" s="878"/>
      <c r="FTY11" s="880"/>
      <c r="FTZ11" s="878"/>
      <c r="FUA11" s="878"/>
      <c r="FUB11" s="878"/>
      <c r="FUC11" s="880"/>
      <c r="FUD11" s="878"/>
      <c r="FUE11" s="878"/>
      <c r="FUF11" s="878"/>
      <c r="FUG11" s="880"/>
      <c r="FUH11" s="878"/>
      <c r="FUI11" s="878"/>
      <c r="FUJ11" s="878"/>
      <c r="FUK11" s="880"/>
      <c r="FUL11" s="878"/>
      <c r="FUM11" s="878"/>
      <c r="FUN11" s="878"/>
      <c r="FUO11" s="880"/>
      <c r="FUP11" s="878"/>
      <c r="FUQ11" s="878"/>
      <c r="FUR11" s="878"/>
      <c r="FUS11" s="880"/>
      <c r="FUT11" s="878"/>
      <c r="FUU11" s="878"/>
      <c r="FUV11" s="878"/>
      <c r="FUW11" s="880"/>
      <c r="FUX11" s="878"/>
      <c r="FUY11" s="878"/>
      <c r="FUZ11" s="878"/>
      <c r="FVA11" s="880"/>
      <c r="FVB11" s="878"/>
      <c r="FVC11" s="878"/>
      <c r="FVD11" s="878"/>
      <c r="FVE11" s="880"/>
      <c r="FVF11" s="878"/>
      <c r="FVG11" s="878"/>
      <c r="FVH11" s="878"/>
      <c r="FVI11" s="880"/>
      <c r="FVJ11" s="878"/>
      <c r="FVK11" s="878"/>
      <c r="FVL11" s="878"/>
      <c r="FVM11" s="880"/>
      <c r="FVN11" s="878"/>
      <c r="FVO11" s="878"/>
      <c r="FVP11" s="878"/>
      <c r="FVQ11" s="880"/>
      <c r="FVR11" s="878"/>
      <c r="FVS11" s="878"/>
      <c r="FVT11" s="878"/>
      <c r="FVU11" s="880"/>
      <c r="FVV11" s="878"/>
      <c r="FVW11" s="878"/>
      <c r="FVX11" s="878"/>
      <c r="FVY11" s="880"/>
      <c r="FVZ11" s="878"/>
      <c r="FWA11" s="878"/>
      <c r="FWB11" s="878"/>
      <c r="FWC11" s="880"/>
      <c r="FWD11" s="878"/>
      <c r="FWE11" s="878"/>
      <c r="FWF11" s="878"/>
      <c r="FWG11" s="880"/>
      <c r="FWH11" s="878"/>
      <c r="FWI11" s="878"/>
      <c r="FWJ11" s="878"/>
      <c r="FWK11" s="880"/>
      <c r="FWL11" s="878"/>
      <c r="FWM11" s="878"/>
      <c r="FWN11" s="878"/>
      <c r="FWO11" s="880"/>
      <c r="FWP11" s="878"/>
      <c r="FWQ11" s="878"/>
      <c r="FWR11" s="878"/>
      <c r="FWS11" s="880"/>
      <c r="FWT11" s="878"/>
      <c r="FWU11" s="878"/>
      <c r="FWV11" s="878"/>
      <c r="FWW11" s="880"/>
      <c r="FWX11" s="878"/>
      <c r="FWY11" s="878"/>
      <c r="FWZ11" s="878"/>
      <c r="FXA11" s="880"/>
      <c r="FXB11" s="878"/>
      <c r="FXC11" s="878"/>
      <c r="FXD11" s="878"/>
      <c r="FXE11" s="880"/>
      <c r="FXF11" s="878"/>
      <c r="FXG11" s="878"/>
      <c r="FXH11" s="878"/>
      <c r="FXI11" s="880"/>
      <c r="FXJ11" s="878"/>
      <c r="FXK11" s="878"/>
      <c r="FXL11" s="878"/>
      <c r="FXM11" s="880"/>
      <c r="FXN11" s="878"/>
      <c r="FXO11" s="878"/>
      <c r="FXP11" s="878"/>
      <c r="FXQ11" s="880"/>
      <c r="FXR11" s="878"/>
      <c r="FXS11" s="878"/>
      <c r="FXT11" s="878"/>
      <c r="FXU11" s="880"/>
      <c r="FXV11" s="878"/>
      <c r="FXW11" s="878"/>
      <c r="FXX11" s="878"/>
      <c r="FXY11" s="880"/>
      <c r="FXZ11" s="878"/>
      <c r="FYA11" s="878"/>
      <c r="FYB11" s="878"/>
      <c r="FYC11" s="880"/>
      <c r="FYD11" s="878"/>
      <c r="FYE11" s="878"/>
      <c r="FYF11" s="878"/>
      <c r="FYG11" s="880"/>
      <c r="FYH11" s="878"/>
      <c r="FYI11" s="878"/>
      <c r="FYJ11" s="878"/>
      <c r="FYK11" s="880"/>
      <c r="FYL11" s="878"/>
      <c r="FYM11" s="878"/>
      <c r="FYN11" s="878"/>
      <c r="FYO11" s="880"/>
      <c r="FYP11" s="878"/>
      <c r="FYQ11" s="878"/>
      <c r="FYR11" s="878"/>
      <c r="FYS11" s="880"/>
      <c r="FYT11" s="878"/>
      <c r="FYU11" s="878"/>
      <c r="FYV11" s="878"/>
      <c r="FYW11" s="880"/>
      <c r="FYX11" s="878"/>
      <c r="FYY11" s="878"/>
      <c r="FYZ11" s="878"/>
      <c r="FZA11" s="880"/>
      <c r="FZB11" s="878"/>
      <c r="FZC11" s="878"/>
      <c r="FZD11" s="878"/>
      <c r="FZE11" s="880"/>
      <c r="FZF11" s="878"/>
      <c r="FZG11" s="878"/>
      <c r="FZH11" s="878"/>
      <c r="FZI11" s="880"/>
      <c r="FZJ11" s="878"/>
      <c r="FZK11" s="878"/>
      <c r="FZL11" s="878"/>
      <c r="FZM11" s="880"/>
      <c r="FZN11" s="878"/>
      <c r="FZO11" s="878"/>
      <c r="FZP11" s="878"/>
      <c r="FZQ11" s="880"/>
      <c r="FZR11" s="878"/>
      <c r="FZS11" s="878"/>
      <c r="FZT11" s="878"/>
      <c r="FZU11" s="880"/>
      <c r="FZV11" s="878"/>
      <c r="FZW11" s="878"/>
      <c r="FZX11" s="878"/>
      <c r="FZY11" s="880"/>
      <c r="FZZ11" s="878"/>
      <c r="GAA11" s="878"/>
      <c r="GAB11" s="878"/>
      <c r="GAC11" s="880"/>
      <c r="GAD11" s="878"/>
      <c r="GAE11" s="878"/>
      <c r="GAF11" s="878"/>
      <c r="GAG11" s="880"/>
      <c r="GAH11" s="878"/>
      <c r="GAI11" s="878"/>
      <c r="GAJ11" s="878"/>
      <c r="GAK11" s="880"/>
      <c r="GAL11" s="878"/>
      <c r="GAM11" s="878"/>
      <c r="GAN11" s="878"/>
      <c r="GAO11" s="880"/>
      <c r="GAP11" s="878"/>
      <c r="GAQ11" s="878"/>
      <c r="GAR11" s="878"/>
      <c r="GAS11" s="880"/>
      <c r="GAT11" s="878"/>
      <c r="GAU11" s="878"/>
      <c r="GAV11" s="878"/>
      <c r="GAW11" s="880"/>
      <c r="GAX11" s="878"/>
      <c r="GAY11" s="878"/>
      <c r="GAZ11" s="878"/>
      <c r="GBA11" s="880"/>
      <c r="GBB11" s="878"/>
      <c r="GBC11" s="878"/>
      <c r="GBD11" s="878"/>
      <c r="GBE11" s="880"/>
      <c r="GBF11" s="878"/>
      <c r="GBG11" s="878"/>
      <c r="GBH11" s="878"/>
      <c r="GBI11" s="880"/>
      <c r="GBJ11" s="878"/>
      <c r="GBK11" s="878"/>
      <c r="GBL11" s="878"/>
      <c r="GBM11" s="880"/>
      <c r="GBN11" s="878"/>
      <c r="GBO11" s="878"/>
      <c r="GBP11" s="878"/>
      <c r="GBQ11" s="880"/>
      <c r="GBR11" s="878"/>
      <c r="GBS11" s="878"/>
      <c r="GBT11" s="878"/>
      <c r="GBU11" s="880"/>
      <c r="GBV11" s="878"/>
      <c r="GBW11" s="878"/>
      <c r="GBX11" s="878"/>
      <c r="GBY11" s="880"/>
      <c r="GBZ11" s="878"/>
      <c r="GCA11" s="878"/>
      <c r="GCB11" s="878"/>
      <c r="GCC11" s="880"/>
      <c r="GCD11" s="878"/>
      <c r="GCE11" s="878"/>
      <c r="GCF11" s="878"/>
      <c r="GCG11" s="880"/>
      <c r="GCH11" s="878"/>
      <c r="GCI11" s="878"/>
      <c r="GCJ11" s="878"/>
      <c r="GCK11" s="880"/>
      <c r="GCL11" s="878"/>
      <c r="GCM11" s="878"/>
      <c r="GCN11" s="878"/>
      <c r="GCO11" s="880"/>
      <c r="GCP11" s="878"/>
      <c r="GCQ11" s="878"/>
      <c r="GCR11" s="878"/>
      <c r="GCS11" s="880"/>
      <c r="GCT11" s="878"/>
      <c r="GCU11" s="878"/>
      <c r="GCV11" s="878"/>
      <c r="GCW11" s="880"/>
      <c r="GCX11" s="878"/>
      <c r="GCY11" s="878"/>
      <c r="GCZ11" s="878"/>
      <c r="GDA11" s="880"/>
      <c r="GDB11" s="878"/>
      <c r="GDC11" s="878"/>
      <c r="GDD11" s="878"/>
      <c r="GDE11" s="880"/>
      <c r="GDF11" s="878"/>
      <c r="GDG11" s="878"/>
      <c r="GDH11" s="878"/>
      <c r="GDI11" s="880"/>
      <c r="GDJ11" s="878"/>
      <c r="GDK11" s="878"/>
      <c r="GDL11" s="878"/>
      <c r="GDM11" s="880"/>
      <c r="GDN11" s="878"/>
      <c r="GDO11" s="878"/>
      <c r="GDP11" s="878"/>
      <c r="GDQ11" s="880"/>
      <c r="GDR11" s="878"/>
      <c r="GDS11" s="878"/>
      <c r="GDT11" s="878"/>
      <c r="GDU11" s="880"/>
      <c r="GDV11" s="878"/>
      <c r="GDW11" s="878"/>
      <c r="GDX11" s="878"/>
      <c r="GDY11" s="880"/>
      <c r="GDZ11" s="878"/>
      <c r="GEA11" s="878"/>
      <c r="GEB11" s="878"/>
      <c r="GEC11" s="880"/>
      <c r="GED11" s="878"/>
      <c r="GEE11" s="878"/>
      <c r="GEF11" s="878"/>
      <c r="GEG11" s="880"/>
      <c r="GEH11" s="878"/>
      <c r="GEI11" s="878"/>
      <c r="GEJ11" s="878"/>
      <c r="GEK11" s="880"/>
      <c r="GEL11" s="878"/>
      <c r="GEM11" s="878"/>
      <c r="GEN11" s="878"/>
      <c r="GEO11" s="880"/>
      <c r="GEP11" s="878"/>
      <c r="GEQ11" s="878"/>
      <c r="GER11" s="878"/>
      <c r="GES11" s="880"/>
      <c r="GET11" s="878"/>
      <c r="GEU11" s="878"/>
      <c r="GEV11" s="878"/>
      <c r="GEW11" s="880"/>
      <c r="GEX11" s="878"/>
      <c r="GEY11" s="878"/>
      <c r="GEZ11" s="878"/>
      <c r="GFA11" s="880"/>
      <c r="GFB11" s="878"/>
      <c r="GFC11" s="878"/>
      <c r="GFD11" s="878"/>
      <c r="GFE11" s="880"/>
      <c r="GFF11" s="878"/>
      <c r="GFG11" s="878"/>
      <c r="GFH11" s="878"/>
      <c r="GFI11" s="880"/>
      <c r="GFJ11" s="878"/>
      <c r="GFK11" s="878"/>
      <c r="GFL11" s="878"/>
      <c r="GFM11" s="880"/>
      <c r="GFN11" s="878"/>
      <c r="GFO11" s="878"/>
      <c r="GFP11" s="878"/>
      <c r="GFQ11" s="880"/>
      <c r="GFR11" s="878"/>
      <c r="GFS11" s="878"/>
      <c r="GFT11" s="878"/>
      <c r="GFU11" s="880"/>
      <c r="GFV11" s="878"/>
      <c r="GFW11" s="878"/>
      <c r="GFX11" s="878"/>
      <c r="GFY11" s="880"/>
      <c r="GFZ11" s="878"/>
      <c r="GGA11" s="878"/>
      <c r="GGB11" s="878"/>
      <c r="GGC11" s="880"/>
      <c r="GGD11" s="878"/>
      <c r="GGE11" s="878"/>
      <c r="GGF11" s="878"/>
      <c r="GGG11" s="880"/>
      <c r="GGH11" s="878"/>
      <c r="GGI11" s="878"/>
      <c r="GGJ11" s="878"/>
      <c r="GGK11" s="880"/>
      <c r="GGL11" s="878"/>
      <c r="GGM11" s="878"/>
      <c r="GGN11" s="878"/>
      <c r="GGO11" s="880"/>
      <c r="GGP11" s="878"/>
      <c r="GGQ11" s="878"/>
      <c r="GGR11" s="878"/>
      <c r="GGS11" s="880"/>
      <c r="GGT11" s="878"/>
      <c r="GGU11" s="878"/>
      <c r="GGV11" s="878"/>
      <c r="GGW11" s="880"/>
      <c r="GGX11" s="878"/>
      <c r="GGY11" s="878"/>
      <c r="GGZ11" s="878"/>
      <c r="GHA11" s="880"/>
      <c r="GHB11" s="878"/>
      <c r="GHC11" s="878"/>
      <c r="GHD11" s="878"/>
      <c r="GHE11" s="880"/>
      <c r="GHF11" s="878"/>
      <c r="GHG11" s="878"/>
      <c r="GHH11" s="878"/>
      <c r="GHI11" s="880"/>
      <c r="GHJ11" s="878"/>
      <c r="GHK11" s="878"/>
      <c r="GHL11" s="878"/>
      <c r="GHM11" s="880"/>
      <c r="GHN11" s="878"/>
      <c r="GHO11" s="878"/>
      <c r="GHP11" s="878"/>
      <c r="GHQ11" s="880"/>
      <c r="GHR11" s="878"/>
      <c r="GHS11" s="878"/>
      <c r="GHT11" s="878"/>
      <c r="GHU11" s="880"/>
      <c r="GHV11" s="878"/>
      <c r="GHW11" s="878"/>
      <c r="GHX11" s="878"/>
      <c r="GHY11" s="880"/>
      <c r="GHZ11" s="878"/>
      <c r="GIA11" s="878"/>
      <c r="GIB11" s="878"/>
      <c r="GIC11" s="880"/>
      <c r="GID11" s="878"/>
      <c r="GIE11" s="878"/>
      <c r="GIF11" s="878"/>
      <c r="GIG11" s="880"/>
      <c r="GIH11" s="878"/>
      <c r="GII11" s="878"/>
      <c r="GIJ11" s="878"/>
      <c r="GIK11" s="880"/>
      <c r="GIL11" s="878"/>
      <c r="GIM11" s="878"/>
      <c r="GIN11" s="878"/>
      <c r="GIO11" s="880"/>
      <c r="GIP11" s="878"/>
      <c r="GIQ11" s="878"/>
      <c r="GIR11" s="878"/>
      <c r="GIS11" s="880"/>
      <c r="GIT11" s="878"/>
      <c r="GIU11" s="878"/>
      <c r="GIV11" s="878"/>
      <c r="GIW11" s="880"/>
      <c r="GIX11" s="878"/>
      <c r="GIY11" s="878"/>
      <c r="GIZ11" s="878"/>
      <c r="GJA11" s="880"/>
      <c r="GJB11" s="878"/>
      <c r="GJC11" s="878"/>
      <c r="GJD11" s="878"/>
      <c r="GJE11" s="880"/>
      <c r="GJF11" s="878"/>
      <c r="GJG11" s="878"/>
      <c r="GJH11" s="878"/>
      <c r="GJI11" s="880"/>
      <c r="GJJ11" s="878"/>
      <c r="GJK11" s="878"/>
      <c r="GJL11" s="878"/>
      <c r="GJM11" s="880"/>
      <c r="GJN11" s="878"/>
      <c r="GJO11" s="878"/>
      <c r="GJP11" s="878"/>
      <c r="GJQ11" s="880"/>
      <c r="GJR11" s="878"/>
      <c r="GJS11" s="878"/>
      <c r="GJT11" s="878"/>
      <c r="GJU11" s="880"/>
      <c r="GJV11" s="878"/>
      <c r="GJW11" s="878"/>
      <c r="GJX11" s="878"/>
      <c r="GJY11" s="880"/>
      <c r="GJZ11" s="878"/>
      <c r="GKA11" s="878"/>
      <c r="GKB11" s="878"/>
      <c r="GKC11" s="880"/>
      <c r="GKD11" s="878"/>
      <c r="GKE11" s="878"/>
      <c r="GKF11" s="878"/>
      <c r="GKG11" s="880"/>
      <c r="GKH11" s="878"/>
      <c r="GKI11" s="878"/>
      <c r="GKJ11" s="878"/>
      <c r="GKK11" s="880"/>
      <c r="GKL11" s="878"/>
      <c r="GKM11" s="878"/>
      <c r="GKN11" s="878"/>
      <c r="GKO11" s="880"/>
      <c r="GKP11" s="878"/>
      <c r="GKQ11" s="878"/>
      <c r="GKR11" s="878"/>
      <c r="GKS11" s="880"/>
      <c r="GKT11" s="878"/>
      <c r="GKU11" s="878"/>
      <c r="GKV11" s="878"/>
      <c r="GKW11" s="880"/>
      <c r="GKX11" s="878"/>
      <c r="GKY11" s="878"/>
      <c r="GKZ11" s="878"/>
      <c r="GLA11" s="880"/>
      <c r="GLB11" s="878"/>
      <c r="GLC11" s="878"/>
      <c r="GLD11" s="878"/>
      <c r="GLE11" s="880"/>
      <c r="GLF11" s="878"/>
      <c r="GLG11" s="878"/>
      <c r="GLH11" s="878"/>
      <c r="GLI11" s="880"/>
      <c r="GLJ11" s="878"/>
      <c r="GLK11" s="878"/>
      <c r="GLL11" s="878"/>
      <c r="GLM11" s="880"/>
      <c r="GLN11" s="878"/>
      <c r="GLO11" s="878"/>
      <c r="GLP11" s="878"/>
      <c r="GLQ11" s="880"/>
      <c r="GLR11" s="878"/>
      <c r="GLS11" s="878"/>
      <c r="GLT11" s="878"/>
      <c r="GLU11" s="880"/>
      <c r="GLV11" s="878"/>
      <c r="GLW11" s="878"/>
      <c r="GLX11" s="878"/>
      <c r="GLY11" s="880"/>
      <c r="GLZ11" s="878"/>
      <c r="GMA11" s="878"/>
      <c r="GMB11" s="878"/>
      <c r="GMC11" s="880"/>
      <c r="GMD11" s="878"/>
      <c r="GME11" s="878"/>
      <c r="GMF11" s="878"/>
      <c r="GMG11" s="880"/>
      <c r="GMH11" s="878"/>
      <c r="GMI11" s="878"/>
      <c r="GMJ11" s="878"/>
      <c r="GMK11" s="880"/>
      <c r="GML11" s="878"/>
      <c r="GMM11" s="878"/>
      <c r="GMN11" s="878"/>
      <c r="GMO11" s="880"/>
      <c r="GMP11" s="878"/>
      <c r="GMQ11" s="878"/>
      <c r="GMR11" s="878"/>
      <c r="GMS11" s="880"/>
      <c r="GMT11" s="878"/>
      <c r="GMU11" s="878"/>
      <c r="GMV11" s="878"/>
      <c r="GMW11" s="880"/>
      <c r="GMX11" s="878"/>
      <c r="GMY11" s="878"/>
      <c r="GMZ11" s="878"/>
      <c r="GNA11" s="880"/>
      <c r="GNB11" s="878"/>
      <c r="GNC11" s="878"/>
      <c r="GND11" s="878"/>
      <c r="GNE11" s="880"/>
      <c r="GNF11" s="878"/>
      <c r="GNG11" s="878"/>
      <c r="GNH11" s="878"/>
      <c r="GNI11" s="880"/>
      <c r="GNJ11" s="878"/>
      <c r="GNK11" s="878"/>
      <c r="GNL11" s="878"/>
      <c r="GNM11" s="880"/>
      <c r="GNN11" s="878"/>
      <c r="GNO11" s="878"/>
      <c r="GNP11" s="878"/>
      <c r="GNQ11" s="880"/>
      <c r="GNR11" s="878"/>
      <c r="GNS11" s="878"/>
      <c r="GNT11" s="878"/>
      <c r="GNU11" s="880"/>
      <c r="GNV11" s="878"/>
      <c r="GNW11" s="878"/>
      <c r="GNX11" s="878"/>
      <c r="GNY11" s="880"/>
      <c r="GNZ11" s="878"/>
      <c r="GOA11" s="878"/>
      <c r="GOB11" s="878"/>
      <c r="GOC11" s="880"/>
      <c r="GOD11" s="878"/>
      <c r="GOE11" s="878"/>
      <c r="GOF11" s="878"/>
      <c r="GOG11" s="880"/>
      <c r="GOH11" s="878"/>
      <c r="GOI11" s="878"/>
      <c r="GOJ11" s="878"/>
      <c r="GOK11" s="880"/>
      <c r="GOL11" s="878"/>
      <c r="GOM11" s="878"/>
      <c r="GON11" s="878"/>
      <c r="GOO11" s="880"/>
      <c r="GOP11" s="878"/>
      <c r="GOQ11" s="878"/>
      <c r="GOR11" s="878"/>
      <c r="GOS11" s="880"/>
      <c r="GOT11" s="878"/>
      <c r="GOU11" s="878"/>
      <c r="GOV11" s="878"/>
      <c r="GOW11" s="880"/>
      <c r="GOX11" s="878"/>
      <c r="GOY11" s="878"/>
      <c r="GOZ11" s="878"/>
      <c r="GPA11" s="880"/>
      <c r="GPB11" s="878"/>
      <c r="GPC11" s="878"/>
      <c r="GPD11" s="878"/>
      <c r="GPE11" s="880"/>
      <c r="GPF11" s="878"/>
      <c r="GPG11" s="878"/>
      <c r="GPH11" s="878"/>
      <c r="GPI11" s="880"/>
      <c r="GPJ11" s="878"/>
      <c r="GPK11" s="878"/>
      <c r="GPL11" s="878"/>
      <c r="GPM11" s="880"/>
      <c r="GPN11" s="878"/>
      <c r="GPO11" s="878"/>
      <c r="GPP11" s="878"/>
      <c r="GPQ11" s="880"/>
      <c r="GPR11" s="878"/>
      <c r="GPS11" s="878"/>
      <c r="GPT11" s="878"/>
      <c r="GPU11" s="880"/>
      <c r="GPV11" s="878"/>
      <c r="GPW11" s="878"/>
      <c r="GPX11" s="878"/>
      <c r="GPY11" s="880"/>
      <c r="GPZ11" s="878"/>
      <c r="GQA11" s="878"/>
      <c r="GQB11" s="878"/>
      <c r="GQC11" s="880"/>
      <c r="GQD11" s="878"/>
      <c r="GQE11" s="878"/>
      <c r="GQF11" s="878"/>
      <c r="GQG11" s="880"/>
      <c r="GQH11" s="878"/>
      <c r="GQI11" s="878"/>
      <c r="GQJ11" s="878"/>
      <c r="GQK11" s="880"/>
      <c r="GQL11" s="878"/>
      <c r="GQM11" s="878"/>
      <c r="GQN11" s="878"/>
      <c r="GQO11" s="880"/>
      <c r="GQP11" s="878"/>
      <c r="GQQ11" s="878"/>
      <c r="GQR11" s="878"/>
      <c r="GQS11" s="880"/>
      <c r="GQT11" s="878"/>
      <c r="GQU11" s="878"/>
      <c r="GQV11" s="878"/>
      <c r="GQW11" s="880"/>
      <c r="GQX11" s="878"/>
      <c r="GQY11" s="878"/>
      <c r="GQZ11" s="878"/>
      <c r="GRA11" s="880"/>
      <c r="GRB11" s="878"/>
      <c r="GRC11" s="878"/>
      <c r="GRD11" s="878"/>
      <c r="GRE11" s="880"/>
      <c r="GRF11" s="878"/>
      <c r="GRG11" s="878"/>
      <c r="GRH11" s="878"/>
      <c r="GRI11" s="880"/>
      <c r="GRJ11" s="878"/>
      <c r="GRK11" s="878"/>
      <c r="GRL11" s="878"/>
      <c r="GRM11" s="880"/>
      <c r="GRN11" s="878"/>
      <c r="GRO11" s="878"/>
      <c r="GRP11" s="878"/>
      <c r="GRQ11" s="880"/>
      <c r="GRR11" s="878"/>
      <c r="GRS11" s="878"/>
      <c r="GRT11" s="878"/>
      <c r="GRU11" s="880"/>
      <c r="GRV11" s="878"/>
      <c r="GRW11" s="878"/>
      <c r="GRX11" s="878"/>
      <c r="GRY11" s="880"/>
      <c r="GRZ11" s="878"/>
      <c r="GSA11" s="878"/>
      <c r="GSB11" s="878"/>
      <c r="GSC11" s="880"/>
      <c r="GSD11" s="878"/>
      <c r="GSE11" s="878"/>
      <c r="GSF11" s="878"/>
      <c r="GSG11" s="880"/>
      <c r="GSH11" s="878"/>
      <c r="GSI11" s="878"/>
      <c r="GSJ11" s="878"/>
      <c r="GSK11" s="880"/>
      <c r="GSL11" s="878"/>
      <c r="GSM11" s="878"/>
      <c r="GSN11" s="878"/>
      <c r="GSO11" s="880"/>
      <c r="GSP11" s="878"/>
      <c r="GSQ11" s="878"/>
      <c r="GSR11" s="878"/>
      <c r="GSS11" s="880"/>
      <c r="GST11" s="878"/>
      <c r="GSU11" s="878"/>
      <c r="GSV11" s="878"/>
      <c r="GSW11" s="880"/>
      <c r="GSX11" s="878"/>
      <c r="GSY11" s="878"/>
      <c r="GSZ11" s="878"/>
      <c r="GTA11" s="880"/>
      <c r="GTB11" s="878"/>
      <c r="GTC11" s="878"/>
      <c r="GTD11" s="878"/>
      <c r="GTE11" s="880"/>
      <c r="GTF11" s="878"/>
      <c r="GTG11" s="878"/>
      <c r="GTH11" s="878"/>
      <c r="GTI11" s="880"/>
      <c r="GTJ11" s="878"/>
      <c r="GTK11" s="878"/>
      <c r="GTL11" s="878"/>
      <c r="GTM11" s="880"/>
      <c r="GTN11" s="878"/>
      <c r="GTO11" s="878"/>
      <c r="GTP11" s="878"/>
      <c r="GTQ11" s="880"/>
      <c r="GTR11" s="878"/>
      <c r="GTS11" s="878"/>
      <c r="GTT11" s="878"/>
      <c r="GTU11" s="880"/>
      <c r="GTV11" s="878"/>
      <c r="GTW11" s="878"/>
      <c r="GTX11" s="878"/>
      <c r="GTY11" s="880"/>
      <c r="GTZ11" s="878"/>
      <c r="GUA11" s="878"/>
      <c r="GUB11" s="878"/>
      <c r="GUC11" s="880"/>
      <c r="GUD11" s="878"/>
      <c r="GUE11" s="878"/>
      <c r="GUF11" s="878"/>
      <c r="GUG11" s="880"/>
      <c r="GUH11" s="878"/>
      <c r="GUI11" s="878"/>
      <c r="GUJ11" s="878"/>
      <c r="GUK11" s="880"/>
      <c r="GUL11" s="878"/>
      <c r="GUM11" s="878"/>
      <c r="GUN11" s="878"/>
      <c r="GUO11" s="880"/>
      <c r="GUP11" s="878"/>
      <c r="GUQ11" s="878"/>
      <c r="GUR11" s="878"/>
      <c r="GUS11" s="880"/>
      <c r="GUT11" s="878"/>
      <c r="GUU11" s="878"/>
      <c r="GUV11" s="878"/>
      <c r="GUW11" s="880"/>
      <c r="GUX11" s="878"/>
      <c r="GUY11" s="878"/>
      <c r="GUZ11" s="878"/>
      <c r="GVA11" s="880"/>
      <c r="GVB11" s="878"/>
      <c r="GVC11" s="878"/>
      <c r="GVD11" s="878"/>
      <c r="GVE11" s="880"/>
      <c r="GVF11" s="878"/>
      <c r="GVG11" s="878"/>
      <c r="GVH11" s="878"/>
      <c r="GVI11" s="880"/>
      <c r="GVJ11" s="878"/>
      <c r="GVK11" s="878"/>
      <c r="GVL11" s="878"/>
      <c r="GVM11" s="880"/>
      <c r="GVN11" s="878"/>
      <c r="GVO11" s="878"/>
      <c r="GVP11" s="878"/>
      <c r="GVQ11" s="880"/>
      <c r="GVR11" s="878"/>
      <c r="GVS11" s="878"/>
      <c r="GVT11" s="878"/>
      <c r="GVU11" s="880"/>
      <c r="GVV11" s="878"/>
      <c r="GVW11" s="878"/>
      <c r="GVX11" s="878"/>
      <c r="GVY11" s="880"/>
      <c r="GVZ11" s="878"/>
      <c r="GWA11" s="878"/>
      <c r="GWB11" s="878"/>
      <c r="GWC11" s="880"/>
      <c r="GWD11" s="878"/>
      <c r="GWE11" s="878"/>
      <c r="GWF11" s="878"/>
      <c r="GWG11" s="880"/>
      <c r="GWH11" s="878"/>
      <c r="GWI11" s="878"/>
      <c r="GWJ11" s="878"/>
      <c r="GWK11" s="880"/>
      <c r="GWL11" s="878"/>
      <c r="GWM11" s="878"/>
      <c r="GWN11" s="878"/>
      <c r="GWO11" s="880"/>
      <c r="GWP11" s="878"/>
      <c r="GWQ11" s="878"/>
      <c r="GWR11" s="878"/>
      <c r="GWS11" s="880"/>
      <c r="GWT11" s="878"/>
      <c r="GWU11" s="878"/>
      <c r="GWV11" s="878"/>
      <c r="GWW11" s="880"/>
      <c r="GWX11" s="878"/>
      <c r="GWY11" s="878"/>
      <c r="GWZ11" s="878"/>
      <c r="GXA11" s="880"/>
      <c r="GXB11" s="878"/>
      <c r="GXC11" s="878"/>
      <c r="GXD11" s="878"/>
      <c r="GXE11" s="880"/>
      <c r="GXF11" s="878"/>
      <c r="GXG11" s="878"/>
      <c r="GXH11" s="878"/>
      <c r="GXI11" s="880"/>
      <c r="GXJ11" s="878"/>
      <c r="GXK11" s="878"/>
      <c r="GXL11" s="878"/>
      <c r="GXM11" s="880"/>
      <c r="GXN11" s="878"/>
      <c r="GXO11" s="878"/>
      <c r="GXP11" s="878"/>
      <c r="GXQ11" s="880"/>
      <c r="GXR11" s="878"/>
      <c r="GXS11" s="878"/>
      <c r="GXT11" s="878"/>
      <c r="GXU11" s="880"/>
      <c r="GXV11" s="878"/>
      <c r="GXW11" s="878"/>
      <c r="GXX11" s="878"/>
      <c r="GXY11" s="880"/>
      <c r="GXZ11" s="878"/>
      <c r="GYA11" s="878"/>
      <c r="GYB11" s="878"/>
      <c r="GYC11" s="880"/>
      <c r="GYD11" s="878"/>
      <c r="GYE11" s="878"/>
      <c r="GYF11" s="878"/>
      <c r="GYG11" s="880"/>
      <c r="GYH11" s="878"/>
      <c r="GYI11" s="878"/>
      <c r="GYJ11" s="878"/>
      <c r="GYK11" s="880"/>
      <c r="GYL11" s="878"/>
      <c r="GYM11" s="878"/>
      <c r="GYN11" s="878"/>
      <c r="GYO11" s="880"/>
      <c r="GYP11" s="878"/>
      <c r="GYQ11" s="878"/>
      <c r="GYR11" s="878"/>
      <c r="GYS11" s="880"/>
      <c r="GYT11" s="878"/>
      <c r="GYU11" s="878"/>
      <c r="GYV11" s="878"/>
      <c r="GYW11" s="880"/>
      <c r="GYX11" s="878"/>
      <c r="GYY11" s="878"/>
      <c r="GYZ11" s="878"/>
      <c r="GZA11" s="880"/>
      <c r="GZB11" s="878"/>
      <c r="GZC11" s="878"/>
      <c r="GZD11" s="878"/>
      <c r="GZE11" s="880"/>
      <c r="GZF11" s="878"/>
      <c r="GZG11" s="878"/>
      <c r="GZH11" s="878"/>
      <c r="GZI11" s="880"/>
      <c r="GZJ11" s="878"/>
      <c r="GZK11" s="878"/>
      <c r="GZL11" s="878"/>
      <c r="GZM11" s="880"/>
      <c r="GZN11" s="878"/>
      <c r="GZO11" s="878"/>
      <c r="GZP11" s="878"/>
      <c r="GZQ11" s="880"/>
      <c r="GZR11" s="878"/>
      <c r="GZS11" s="878"/>
      <c r="GZT11" s="878"/>
      <c r="GZU11" s="880"/>
      <c r="GZV11" s="878"/>
      <c r="GZW11" s="878"/>
      <c r="GZX11" s="878"/>
      <c r="GZY11" s="880"/>
      <c r="GZZ11" s="878"/>
      <c r="HAA11" s="878"/>
      <c r="HAB11" s="878"/>
      <c r="HAC11" s="880"/>
      <c r="HAD11" s="878"/>
      <c r="HAE11" s="878"/>
      <c r="HAF11" s="878"/>
      <c r="HAG11" s="880"/>
      <c r="HAH11" s="878"/>
      <c r="HAI11" s="878"/>
      <c r="HAJ11" s="878"/>
      <c r="HAK11" s="880"/>
      <c r="HAL11" s="878"/>
      <c r="HAM11" s="878"/>
      <c r="HAN11" s="878"/>
      <c r="HAO11" s="880"/>
      <c r="HAP11" s="878"/>
      <c r="HAQ11" s="878"/>
      <c r="HAR11" s="878"/>
      <c r="HAS11" s="880"/>
      <c r="HAT11" s="878"/>
      <c r="HAU11" s="878"/>
      <c r="HAV11" s="878"/>
      <c r="HAW11" s="880"/>
      <c r="HAX11" s="878"/>
      <c r="HAY11" s="878"/>
      <c r="HAZ11" s="878"/>
      <c r="HBA11" s="880"/>
      <c r="HBB11" s="878"/>
      <c r="HBC11" s="878"/>
      <c r="HBD11" s="878"/>
      <c r="HBE11" s="880"/>
      <c r="HBF11" s="878"/>
      <c r="HBG11" s="878"/>
      <c r="HBH11" s="878"/>
      <c r="HBI11" s="880"/>
      <c r="HBJ11" s="878"/>
      <c r="HBK11" s="878"/>
      <c r="HBL11" s="878"/>
      <c r="HBM11" s="880"/>
      <c r="HBN11" s="878"/>
      <c r="HBO11" s="878"/>
      <c r="HBP11" s="878"/>
      <c r="HBQ11" s="880"/>
      <c r="HBR11" s="878"/>
      <c r="HBS11" s="878"/>
      <c r="HBT11" s="878"/>
      <c r="HBU11" s="880"/>
      <c r="HBV11" s="878"/>
      <c r="HBW11" s="878"/>
      <c r="HBX11" s="878"/>
      <c r="HBY11" s="880"/>
      <c r="HBZ11" s="878"/>
      <c r="HCA11" s="878"/>
      <c r="HCB11" s="878"/>
      <c r="HCC11" s="880"/>
      <c r="HCD11" s="878"/>
      <c r="HCE11" s="878"/>
      <c r="HCF11" s="878"/>
      <c r="HCG11" s="880"/>
      <c r="HCH11" s="878"/>
      <c r="HCI11" s="878"/>
      <c r="HCJ11" s="878"/>
      <c r="HCK11" s="880"/>
      <c r="HCL11" s="878"/>
      <c r="HCM11" s="878"/>
      <c r="HCN11" s="878"/>
      <c r="HCO11" s="880"/>
      <c r="HCP11" s="878"/>
      <c r="HCQ11" s="878"/>
      <c r="HCR11" s="878"/>
      <c r="HCS11" s="880"/>
      <c r="HCT11" s="878"/>
      <c r="HCU11" s="878"/>
      <c r="HCV11" s="878"/>
      <c r="HCW11" s="880"/>
      <c r="HCX11" s="878"/>
      <c r="HCY11" s="878"/>
      <c r="HCZ11" s="878"/>
      <c r="HDA11" s="880"/>
      <c r="HDB11" s="878"/>
      <c r="HDC11" s="878"/>
      <c r="HDD11" s="878"/>
      <c r="HDE11" s="880"/>
      <c r="HDF11" s="878"/>
      <c r="HDG11" s="878"/>
      <c r="HDH11" s="878"/>
      <c r="HDI11" s="880"/>
      <c r="HDJ11" s="878"/>
      <c r="HDK11" s="878"/>
      <c r="HDL11" s="878"/>
      <c r="HDM11" s="880"/>
      <c r="HDN11" s="878"/>
      <c r="HDO11" s="878"/>
      <c r="HDP11" s="878"/>
      <c r="HDQ11" s="880"/>
      <c r="HDR11" s="878"/>
      <c r="HDS11" s="878"/>
      <c r="HDT11" s="878"/>
      <c r="HDU11" s="880"/>
      <c r="HDV11" s="878"/>
      <c r="HDW11" s="878"/>
      <c r="HDX11" s="878"/>
      <c r="HDY11" s="880"/>
      <c r="HDZ11" s="878"/>
      <c r="HEA11" s="878"/>
      <c r="HEB11" s="878"/>
      <c r="HEC11" s="880"/>
      <c r="HED11" s="878"/>
      <c r="HEE11" s="878"/>
      <c r="HEF11" s="878"/>
      <c r="HEG11" s="880"/>
      <c r="HEH11" s="878"/>
      <c r="HEI11" s="878"/>
      <c r="HEJ11" s="878"/>
      <c r="HEK11" s="880"/>
      <c r="HEL11" s="878"/>
      <c r="HEM11" s="878"/>
      <c r="HEN11" s="878"/>
      <c r="HEO11" s="880"/>
      <c r="HEP11" s="878"/>
      <c r="HEQ11" s="878"/>
      <c r="HER11" s="878"/>
      <c r="HES11" s="880"/>
      <c r="HET11" s="878"/>
      <c r="HEU11" s="878"/>
      <c r="HEV11" s="878"/>
      <c r="HEW11" s="880"/>
      <c r="HEX11" s="878"/>
      <c r="HEY11" s="878"/>
      <c r="HEZ11" s="878"/>
      <c r="HFA11" s="880"/>
      <c r="HFB11" s="878"/>
      <c r="HFC11" s="878"/>
      <c r="HFD11" s="878"/>
      <c r="HFE11" s="880"/>
      <c r="HFF11" s="878"/>
      <c r="HFG11" s="878"/>
      <c r="HFH11" s="878"/>
      <c r="HFI11" s="880"/>
      <c r="HFJ11" s="878"/>
      <c r="HFK11" s="878"/>
      <c r="HFL11" s="878"/>
      <c r="HFM11" s="880"/>
      <c r="HFN11" s="878"/>
      <c r="HFO11" s="878"/>
      <c r="HFP11" s="878"/>
      <c r="HFQ11" s="880"/>
      <c r="HFR11" s="878"/>
      <c r="HFS11" s="878"/>
      <c r="HFT11" s="878"/>
      <c r="HFU11" s="880"/>
      <c r="HFV11" s="878"/>
      <c r="HFW11" s="878"/>
      <c r="HFX11" s="878"/>
      <c r="HFY11" s="880"/>
      <c r="HFZ11" s="878"/>
      <c r="HGA11" s="878"/>
      <c r="HGB11" s="878"/>
      <c r="HGC11" s="880"/>
      <c r="HGD11" s="878"/>
      <c r="HGE11" s="878"/>
      <c r="HGF11" s="878"/>
      <c r="HGG11" s="880"/>
      <c r="HGH11" s="878"/>
      <c r="HGI11" s="878"/>
      <c r="HGJ11" s="878"/>
      <c r="HGK11" s="880"/>
      <c r="HGL11" s="878"/>
      <c r="HGM11" s="878"/>
      <c r="HGN11" s="878"/>
      <c r="HGO11" s="880"/>
      <c r="HGP11" s="878"/>
      <c r="HGQ11" s="878"/>
      <c r="HGR11" s="878"/>
      <c r="HGS11" s="880"/>
      <c r="HGT11" s="878"/>
      <c r="HGU11" s="878"/>
      <c r="HGV11" s="878"/>
      <c r="HGW11" s="880"/>
      <c r="HGX11" s="878"/>
      <c r="HGY11" s="878"/>
      <c r="HGZ11" s="878"/>
      <c r="HHA11" s="880"/>
      <c r="HHB11" s="878"/>
      <c r="HHC11" s="878"/>
      <c r="HHD11" s="878"/>
      <c r="HHE11" s="880"/>
      <c r="HHF11" s="878"/>
      <c r="HHG11" s="878"/>
      <c r="HHH11" s="878"/>
      <c r="HHI11" s="880"/>
      <c r="HHJ11" s="878"/>
      <c r="HHK11" s="878"/>
      <c r="HHL11" s="878"/>
      <c r="HHM11" s="880"/>
      <c r="HHN11" s="878"/>
      <c r="HHO11" s="878"/>
      <c r="HHP11" s="878"/>
      <c r="HHQ11" s="880"/>
      <c r="HHR11" s="878"/>
      <c r="HHS11" s="878"/>
      <c r="HHT11" s="878"/>
      <c r="HHU11" s="880"/>
      <c r="HHV11" s="878"/>
      <c r="HHW11" s="878"/>
      <c r="HHX11" s="878"/>
      <c r="HHY11" s="880"/>
      <c r="HHZ11" s="878"/>
      <c r="HIA11" s="878"/>
      <c r="HIB11" s="878"/>
      <c r="HIC11" s="880"/>
      <c r="HID11" s="878"/>
      <c r="HIE11" s="878"/>
      <c r="HIF11" s="878"/>
      <c r="HIG11" s="880"/>
      <c r="HIH11" s="878"/>
      <c r="HII11" s="878"/>
      <c r="HIJ11" s="878"/>
      <c r="HIK11" s="880"/>
      <c r="HIL11" s="878"/>
      <c r="HIM11" s="878"/>
      <c r="HIN11" s="878"/>
      <c r="HIO11" s="880"/>
      <c r="HIP11" s="878"/>
      <c r="HIQ11" s="878"/>
      <c r="HIR11" s="878"/>
      <c r="HIS11" s="880"/>
      <c r="HIT11" s="878"/>
      <c r="HIU11" s="878"/>
      <c r="HIV11" s="878"/>
      <c r="HIW11" s="880"/>
      <c r="HIX11" s="878"/>
      <c r="HIY11" s="878"/>
      <c r="HIZ11" s="878"/>
      <c r="HJA11" s="880"/>
      <c r="HJB11" s="878"/>
      <c r="HJC11" s="878"/>
      <c r="HJD11" s="878"/>
      <c r="HJE11" s="880"/>
      <c r="HJF11" s="878"/>
      <c r="HJG11" s="878"/>
      <c r="HJH11" s="878"/>
      <c r="HJI11" s="880"/>
      <c r="HJJ11" s="878"/>
      <c r="HJK11" s="878"/>
      <c r="HJL11" s="878"/>
      <c r="HJM11" s="880"/>
      <c r="HJN11" s="878"/>
      <c r="HJO11" s="878"/>
      <c r="HJP11" s="878"/>
      <c r="HJQ11" s="880"/>
      <c r="HJR11" s="878"/>
      <c r="HJS11" s="878"/>
      <c r="HJT11" s="878"/>
      <c r="HJU11" s="880"/>
      <c r="HJV11" s="878"/>
      <c r="HJW11" s="878"/>
      <c r="HJX11" s="878"/>
      <c r="HJY11" s="880"/>
      <c r="HJZ11" s="878"/>
      <c r="HKA11" s="878"/>
      <c r="HKB11" s="878"/>
      <c r="HKC11" s="880"/>
      <c r="HKD11" s="878"/>
      <c r="HKE11" s="878"/>
      <c r="HKF11" s="878"/>
      <c r="HKG11" s="880"/>
      <c r="HKH11" s="878"/>
      <c r="HKI11" s="878"/>
      <c r="HKJ11" s="878"/>
      <c r="HKK11" s="880"/>
      <c r="HKL11" s="878"/>
      <c r="HKM11" s="878"/>
      <c r="HKN11" s="878"/>
      <c r="HKO11" s="880"/>
      <c r="HKP11" s="878"/>
      <c r="HKQ11" s="878"/>
      <c r="HKR11" s="878"/>
      <c r="HKS11" s="880"/>
      <c r="HKT11" s="878"/>
      <c r="HKU11" s="878"/>
      <c r="HKV11" s="878"/>
      <c r="HKW11" s="880"/>
      <c r="HKX11" s="878"/>
      <c r="HKY11" s="878"/>
      <c r="HKZ11" s="878"/>
      <c r="HLA11" s="880"/>
      <c r="HLB11" s="878"/>
      <c r="HLC11" s="878"/>
      <c r="HLD11" s="878"/>
      <c r="HLE11" s="880"/>
      <c r="HLF11" s="878"/>
      <c r="HLG11" s="878"/>
      <c r="HLH11" s="878"/>
      <c r="HLI11" s="880"/>
      <c r="HLJ11" s="878"/>
      <c r="HLK11" s="878"/>
      <c r="HLL11" s="878"/>
      <c r="HLM11" s="880"/>
      <c r="HLN11" s="878"/>
      <c r="HLO11" s="878"/>
      <c r="HLP11" s="878"/>
      <c r="HLQ11" s="880"/>
      <c r="HLR11" s="878"/>
      <c r="HLS11" s="878"/>
      <c r="HLT11" s="878"/>
      <c r="HLU11" s="880"/>
      <c r="HLV11" s="878"/>
      <c r="HLW11" s="878"/>
      <c r="HLX11" s="878"/>
      <c r="HLY11" s="880"/>
      <c r="HLZ11" s="878"/>
      <c r="HMA11" s="878"/>
      <c r="HMB11" s="878"/>
      <c r="HMC11" s="880"/>
      <c r="HMD11" s="878"/>
      <c r="HME11" s="878"/>
      <c r="HMF11" s="878"/>
      <c r="HMG11" s="880"/>
      <c r="HMH11" s="878"/>
      <c r="HMI11" s="878"/>
      <c r="HMJ11" s="878"/>
      <c r="HMK11" s="880"/>
      <c r="HML11" s="878"/>
      <c r="HMM11" s="878"/>
      <c r="HMN11" s="878"/>
      <c r="HMO11" s="880"/>
      <c r="HMP11" s="878"/>
      <c r="HMQ11" s="878"/>
      <c r="HMR11" s="878"/>
      <c r="HMS11" s="880"/>
      <c r="HMT11" s="878"/>
      <c r="HMU11" s="878"/>
      <c r="HMV11" s="878"/>
      <c r="HMW11" s="880"/>
      <c r="HMX11" s="878"/>
      <c r="HMY11" s="878"/>
      <c r="HMZ11" s="878"/>
      <c r="HNA11" s="880"/>
      <c r="HNB11" s="878"/>
      <c r="HNC11" s="878"/>
      <c r="HND11" s="878"/>
      <c r="HNE11" s="880"/>
      <c r="HNF11" s="878"/>
      <c r="HNG11" s="878"/>
      <c r="HNH11" s="878"/>
      <c r="HNI11" s="880"/>
      <c r="HNJ11" s="878"/>
      <c r="HNK11" s="878"/>
      <c r="HNL11" s="878"/>
      <c r="HNM11" s="880"/>
      <c r="HNN11" s="878"/>
      <c r="HNO11" s="878"/>
      <c r="HNP11" s="878"/>
      <c r="HNQ11" s="880"/>
      <c r="HNR11" s="878"/>
      <c r="HNS11" s="878"/>
      <c r="HNT11" s="878"/>
      <c r="HNU11" s="880"/>
      <c r="HNV11" s="878"/>
      <c r="HNW11" s="878"/>
      <c r="HNX11" s="878"/>
      <c r="HNY11" s="880"/>
      <c r="HNZ11" s="878"/>
      <c r="HOA11" s="878"/>
      <c r="HOB11" s="878"/>
      <c r="HOC11" s="880"/>
      <c r="HOD11" s="878"/>
      <c r="HOE11" s="878"/>
      <c r="HOF11" s="878"/>
      <c r="HOG11" s="880"/>
      <c r="HOH11" s="878"/>
      <c r="HOI11" s="878"/>
      <c r="HOJ11" s="878"/>
      <c r="HOK11" s="880"/>
      <c r="HOL11" s="878"/>
      <c r="HOM11" s="878"/>
      <c r="HON11" s="878"/>
      <c r="HOO11" s="880"/>
      <c r="HOP11" s="878"/>
      <c r="HOQ11" s="878"/>
      <c r="HOR11" s="878"/>
      <c r="HOS11" s="880"/>
      <c r="HOT11" s="878"/>
      <c r="HOU11" s="878"/>
      <c r="HOV11" s="878"/>
      <c r="HOW11" s="880"/>
      <c r="HOX11" s="878"/>
      <c r="HOY11" s="878"/>
      <c r="HOZ11" s="878"/>
      <c r="HPA11" s="880"/>
      <c r="HPB11" s="878"/>
      <c r="HPC11" s="878"/>
      <c r="HPD11" s="878"/>
      <c r="HPE11" s="880"/>
      <c r="HPF11" s="878"/>
      <c r="HPG11" s="878"/>
      <c r="HPH11" s="878"/>
      <c r="HPI11" s="880"/>
      <c r="HPJ11" s="878"/>
      <c r="HPK11" s="878"/>
      <c r="HPL11" s="878"/>
      <c r="HPM11" s="880"/>
      <c r="HPN11" s="878"/>
      <c r="HPO11" s="878"/>
      <c r="HPP11" s="878"/>
      <c r="HPQ11" s="880"/>
      <c r="HPR11" s="878"/>
      <c r="HPS11" s="878"/>
      <c r="HPT11" s="878"/>
      <c r="HPU11" s="880"/>
      <c r="HPV11" s="878"/>
      <c r="HPW11" s="878"/>
      <c r="HPX11" s="878"/>
      <c r="HPY11" s="880"/>
      <c r="HPZ11" s="878"/>
      <c r="HQA11" s="878"/>
      <c r="HQB11" s="878"/>
      <c r="HQC11" s="880"/>
      <c r="HQD11" s="878"/>
      <c r="HQE11" s="878"/>
      <c r="HQF11" s="878"/>
      <c r="HQG11" s="880"/>
      <c r="HQH11" s="878"/>
      <c r="HQI11" s="878"/>
      <c r="HQJ11" s="878"/>
      <c r="HQK11" s="880"/>
      <c r="HQL11" s="878"/>
      <c r="HQM11" s="878"/>
      <c r="HQN11" s="878"/>
      <c r="HQO11" s="880"/>
      <c r="HQP11" s="878"/>
      <c r="HQQ11" s="878"/>
      <c r="HQR11" s="878"/>
      <c r="HQS11" s="880"/>
      <c r="HQT11" s="878"/>
      <c r="HQU11" s="878"/>
      <c r="HQV11" s="878"/>
      <c r="HQW11" s="880"/>
      <c r="HQX11" s="878"/>
      <c r="HQY11" s="878"/>
      <c r="HQZ11" s="878"/>
      <c r="HRA11" s="880"/>
      <c r="HRB11" s="878"/>
      <c r="HRC11" s="878"/>
      <c r="HRD11" s="878"/>
      <c r="HRE11" s="880"/>
      <c r="HRF11" s="878"/>
      <c r="HRG11" s="878"/>
      <c r="HRH11" s="878"/>
      <c r="HRI11" s="880"/>
      <c r="HRJ11" s="878"/>
      <c r="HRK11" s="878"/>
      <c r="HRL11" s="878"/>
      <c r="HRM11" s="880"/>
      <c r="HRN11" s="878"/>
      <c r="HRO11" s="878"/>
      <c r="HRP11" s="878"/>
      <c r="HRQ11" s="880"/>
      <c r="HRR11" s="878"/>
      <c r="HRS11" s="878"/>
      <c r="HRT11" s="878"/>
      <c r="HRU11" s="880"/>
      <c r="HRV11" s="878"/>
      <c r="HRW11" s="878"/>
      <c r="HRX11" s="878"/>
      <c r="HRY11" s="880"/>
      <c r="HRZ11" s="878"/>
      <c r="HSA11" s="878"/>
      <c r="HSB11" s="878"/>
      <c r="HSC11" s="880"/>
      <c r="HSD11" s="878"/>
      <c r="HSE11" s="878"/>
      <c r="HSF11" s="878"/>
      <c r="HSG11" s="880"/>
      <c r="HSH11" s="878"/>
      <c r="HSI11" s="878"/>
      <c r="HSJ11" s="878"/>
      <c r="HSK11" s="880"/>
      <c r="HSL11" s="878"/>
      <c r="HSM11" s="878"/>
      <c r="HSN11" s="878"/>
      <c r="HSO11" s="880"/>
      <c r="HSP11" s="878"/>
      <c r="HSQ11" s="878"/>
      <c r="HSR11" s="878"/>
      <c r="HSS11" s="880"/>
      <c r="HST11" s="878"/>
      <c r="HSU11" s="878"/>
      <c r="HSV11" s="878"/>
      <c r="HSW11" s="880"/>
      <c r="HSX11" s="878"/>
      <c r="HSY11" s="878"/>
      <c r="HSZ11" s="878"/>
      <c r="HTA11" s="880"/>
      <c r="HTB11" s="878"/>
      <c r="HTC11" s="878"/>
      <c r="HTD11" s="878"/>
      <c r="HTE11" s="880"/>
      <c r="HTF11" s="878"/>
      <c r="HTG11" s="878"/>
      <c r="HTH11" s="878"/>
      <c r="HTI11" s="880"/>
      <c r="HTJ11" s="878"/>
      <c r="HTK11" s="878"/>
      <c r="HTL11" s="878"/>
      <c r="HTM11" s="880"/>
      <c r="HTN11" s="878"/>
      <c r="HTO11" s="878"/>
      <c r="HTP11" s="878"/>
      <c r="HTQ11" s="880"/>
      <c r="HTR11" s="878"/>
      <c r="HTS11" s="878"/>
      <c r="HTT11" s="878"/>
      <c r="HTU11" s="880"/>
      <c r="HTV11" s="878"/>
      <c r="HTW11" s="878"/>
      <c r="HTX11" s="878"/>
      <c r="HTY11" s="880"/>
      <c r="HTZ11" s="878"/>
      <c r="HUA11" s="878"/>
      <c r="HUB11" s="878"/>
      <c r="HUC11" s="880"/>
      <c r="HUD11" s="878"/>
      <c r="HUE11" s="878"/>
      <c r="HUF11" s="878"/>
      <c r="HUG11" s="880"/>
      <c r="HUH11" s="878"/>
      <c r="HUI11" s="878"/>
      <c r="HUJ11" s="878"/>
      <c r="HUK11" s="880"/>
      <c r="HUL11" s="878"/>
      <c r="HUM11" s="878"/>
      <c r="HUN11" s="878"/>
      <c r="HUO11" s="880"/>
      <c r="HUP11" s="878"/>
      <c r="HUQ11" s="878"/>
      <c r="HUR11" s="878"/>
      <c r="HUS11" s="880"/>
      <c r="HUT11" s="878"/>
      <c r="HUU11" s="878"/>
      <c r="HUV11" s="878"/>
      <c r="HUW11" s="880"/>
      <c r="HUX11" s="878"/>
      <c r="HUY11" s="878"/>
      <c r="HUZ11" s="878"/>
      <c r="HVA11" s="880"/>
      <c r="HVB11" s="878"/>
      <c r="HVC11" s="878"/>
      <c r="HVD11" s="878"/>
      <c r="HVE11" s="880"/>
      <c r="HVF11" s="878"/>
      <c r="HVG11" s="878"/>
      <c r="HVH11" s="878"/>
      <c r="HVI11" s="880"/>
      <c r="HVJ11" s="878"/>
      <c r="HVK11" s="878"/>
      <c r="HVL11" s="878"/>
      <c r="HVM11" s="880"/>
      <c r="HVN11" s="878"/>
      <c r="HVO11" s="878"/>
      <c r="HVP11" s="878"/>
      <c r="HVQ11" s="880"/>
      <c r="HVR11" s="878"/>
      <c r="HVS11" s="878"/>
      <c r="HVT11" s="878"/>
      <c r="HVU11" s="880"/>
      <c r="HVV11" s="878"/>
      <c r="HVW11" s="878"/>
      <c r="HVX11" s="878"/>
      <c r="HVY11" s="880"/>
      <c r="HVZ11" s="878"/>
      <c r="HWA11" s="878"/>
      <c r="HWB11" s="878"/>
      <c r="HWC11" s="880"/>
      <c r="HWD11" s="878"/>
      <c r="HWE11" s="878"/>
      <c r="HWF11" s="878"/>
      <c r="HWG11" s="880"/>
      <c r="HWH11" s="878"/>
      <c r="HWI11" s="878"/>
      <c r="HWJ11" s="878"/>
      <c r="HWK11" s="880"/>
      <c r="HWL11" s="878"/>
      <c r="HWM11" s="878"/>
      <c r="HWN11" s="878"/>
      <c r="HWO11" s="880"/>
      <c r="HWP11" s="878"/>
      <c r="HWQ11" s="878"/>
      <c r="HWR11" s="878"/>
      <c r="HWS11" s="880"/>
      <c r="HWT11" s="878"/>
      <c r="HWU11" s="878"/>
      <c r="HWV11" s="878"/>
      <c r="HWW11" s="880"/>
      <c r="HWX11" s="878"/>
      <c r="HWY11" s="878"/>
      <c r="HWZ11" s="878"/>
      <c r="HXA11" s="880"/>
      <c r="HXB11" s="878"/>
      <c r="HXC11" s="878"/>
      <c r="HXD11" s="878"/>
      <c r="HXE11" s="880"/>
      <c r="HXF11" s="878"/>
      <c r="HXG11" s="878"/>
      <c r="HXH11" s="878"/>
      <c r="HXI11" s="880"/>
      <c r="HXJ11" s="878"/>
      <c r="HXK11" s="878"/>
      <c r="HXL11" s="878"/>
      <c r="HXM11" s="880"/>
      <c r="HXN11" s="878"/>
      <c r="HXO11" s="878"/>
      <c r="HXP11" s="878"/>
      <c r="HXQ11" s="880"/>
      <c r="HXR11" s="878"/>
      <c r="HXS11" s="878"/>
      <c r="HXT11" s="878"/>
      <c r="HXU11" s="880"/>
      <c r="HXV11" s="878"/>
      <c r="HXW11" s="878"/>
      <c r="HXX11" s="878"/>
      <c r="HXY11" s="880"/>
      <c r="HXZ11" s="878"/>
      <c r="HYA11" s="878"/>
      <c r="HYB11" s="878"/>
      <c r="HYC11" s="880"/>
      <c r="HYD11" s="878"/>
      <c r="HYE11" s="878"/>
      <c r="HYF11" s="878"/>
      <c r="HYG11" s="880"/>
      <c r="HYH11" s="878"/>
      <c r="HYI11" s="878"/>
      <c r="HYJ11" s="878"/>
      <c r="HYK11" s="880"/>
      <c r="HYL11" s="878"/>
      <c r="HYM11" s="878"/>
      <c r="HYN11" s="878"/>
      <c r="HYO11" s="880"/>
      <c r="HYP11" s="878"/>
      <c r="HYQ11" s="878"/>
      <c r="HYR11" s="878"/>
      <c r="HYS11" s="880"/>
      <c r="HYT11" s="878"/>
      <c r="HYU11" s="878"/>
      <c r="HYV11" s="878"/>
      <c r="HYW11" s="880"/>
      <c r="HYX11" s="878"/>
      <c r="HYY11" s="878"/>
      <c r="HYZ11" s="878"/>
      <c r="HZA11" s="880"/>
      <c r="HZB11" s="878"/>
      <c r="HZC11" s="878"/>
      <c r="HZD11" s="878"/>
      <c r="HZE11" s="880"/>
      <c r="HZF11" s="878"/>
      <c r="HZG11" s="878"/>
      <c r="HZH11" s="878"/>
      <c r="HZI11" s="880"/>
      <c r="HZJ11" s="878"/>
      <c r="HZK11" s="878"/>
      <c r="HZL11" s="878"/>
      <c r="HZM11" s="880"/>
      <c r="HZN11" s="878"/>
      <c r="HZO11" s="878"/>
      <c r="HZP11" s="878"/>
      <c r="HZQ11" s="880"/>
      <c r="HZR11" s="878"/>
      <c r="HZS11" s="878"/>
      <c r="HZT11" s="878"/>
      <c r="HZU11" s="880"/>
      <c r="HZV11" s="878"/>
      <c r="HZW11" s="878"/>
      <c r="HZX11" s="878"/>
      <c r="HZY11" s="880"/>
      <c r="HZZ11" s="878"/>
      <c r="IAA11" s="878"/>
      <c r="IAB11" s="878"/>
      <c r="IAC11" s="880"/>
      <c r="IAD11" s="878"/>
      <c r="IAE11" s="878"/>
      <c r="IAF11" s="878"/>
      <c r="IAG11" s="880"/>
      <c r="IAH11" s="878"/>
      <c r="IAI11" s="878"/>
      <c r="IAJ11" s="878"/>
      <c r="IAK11" s="880"/>
      <c r="IAL11" s="878"/>
      <c r="IAM11" s="878"/>
      <c r="IAN11" s="878"/>
      <c r="IAO11" s="880"/>
      <c r="IAP11" s="878"/>
      <c r="IAQ11" s="878"/>
      <c r="IAR11" s="878"/>
      <c r="IAS11" s="880"/>
      <c r="IAT11" s="878"/>
      <c r="IAU11" s="878"/>
      <c r="IAV11" s="878"/>
      <c r="IAW11" s="880"/>
      <c r="IAX11" s="878"/>
      <c r="IAY11" s="878"/>
      <c r="IAZ11" s="878"/>
      <c r="IBA11" s="880"/>
      <c r="IBB11" s="878"/>
      <c r="IBC11" s="878"/>
      <c r="IBD11" s="878"/>
      <c r="IBE11" s="880"/>
      <c r="IBF11" s="878"/>
      <c r="IBG11" s="878"/>
      <c r="IBH11" s="878"/>
      <c r="IBI11" s="880"/>
      <c r="IBJ11" s="878"/>
      <c r="IBK11" s="878"/>
      <c r="IBL11" s="878"/>
      <c r="IBM11" s="880"/>
      <c r="IBN11" s="878"/>
      <c r="IBO11" s="878"/>
      <c r="IBP11" s="878"/>
      <c r="IBQ11" s="880"/>
      <c r="IBR11" s="878"/>
      <c r="IBS11" s="878"/>
      <c r="IBT11" s="878"/>
      <c r="IBU11" s="880"/>
      <c r="IBV11" s="878"/>
      <c r="IBW11" s="878"/>
      <c r="IBX11" s="878"/>
      <c r="IBY11" s="880"/>
      <c r="IBZ11" s="878"/>
      <c r="ICA11" s="878"/>
      <c r="ICB11" s="878"/>
      <c r="ICC11" s="880"/>
      <c r="ICD11" s="878"/>
      <c r="ICE11" s="878"/>
      <c r="ICF11" s="878"/>
      <c r="ICG11" s="880"/>
      <c r="ICH11" s="878"/>
      <c r="ICI11" s="878"/>
      <c r="ICJ11" s="878"/>
      <c r="ICK11" s="880"/>
      <c r="ICL11" s="878"/>
      <c r="ICM11" s="878"/>
      <c r="ICN11" s="878"/>
      <c r="ICO11" s="880"/>
      <c r="ICP11" s="878"/>
      <c r="ICQ11" s="878"/>
      <c r="ICR11" s="878"/>
      <c r="ICS11" s="880"/>
      <c r="ICT11" s="878"/>
      <c r="ICU11" s="878"/>
      <c r="ICV11" s="878"/>
      <c r="ICW11" s="880"/>
      <c r="ICX11" s="878"/>
      <c r="ICY11" s="878"/>
      <c r="ICZ11" s="878"/>
      <c r="IDA11" s="880"/>
      <c r="IDB11" s="878"/>
      <c r="IDC11" s="878"/>
      <c r="IDD11" s="878"/>
      <c r="IDE11" s="880"/>
      <c r="IDF11" s="878"/>
      <c r="IDG11" s="878"/>
      <c r="IDH11" s="878"/>
      <c r="IDI11" s="880"/>
      <c r="IDJ11" s="878"/>
      <c r="IDK11" s="878"/>
      <c r="IDL11" s="878"/>
      <c r="IDM11" s="880"/>
      <c r="IDN11" s="878"/>
      <c r="IDO11" s="878"/>
      <c r="IDP11" s="878"/>
      <c r="IDQ11" s="880"/>
      <c r="IDR11" s="878"/>
      <c r="IDS11" s="878"/>
      <c r="IDT11" s="878"/>
      <c r="IDU11" s="880"/>
      <c r="IDV11" s="878"/>
      <c r="IDW11" s="878"/>
      <c r="IDX11" s="878"/>
      <c r="IDY11" s="880"/>
      <c r="IDZ11" s="878"/>
      <c r="IEA11" s="878"/>
      <c r="IEB11" s="878"/>
      <c r="IEC11" s="880"/>
      <c r="IED11" s="878"/>
      <c r="IEE11" s="878"/>
      <c r="IEF11" s="878"/>
      <c r="IEG11" s="880"/>
      <c r="IEH11" s="878"/>
      <c r="IEI11" s="878"/>
      <c r="IEJ11" s="878"/>
      <c r="IEK11" s="880"/>
      <c r="IEL11" s="878"/>
      <c r="IEM11" s="878"/>
      <c r="IEN11" s="878"/>
      <c r="IEO11" s="880"/>
      <c r="IEP11" s="878"/>
      <c r="IEQ11" s="878"/>
      <c r="IER11" s="878"/>
      <c r="IES11" s="880"/>
      <c r="IET11" s="878"/>
      <c r="IEU11" s="878"/>
      <c r="IEV11" s="878"/>
      <c r="IEW11" s="880"/>
      <c r="IEX11" s="878"/>
      <c r="IEY11" s="878"/>
      <c r="IEZ11" s="878"/>
      <c r="IFA11" s="880"/>
      <c r="IFB11" s="878"/>
      <c r="IFC11" s="878"/>
      <c r="IFD11" s="878"/>
      <c r="IFE11" s="880"/>
      <c r="IFF11" s="878"/>
      <c r="IFG11" s="878"/>
      <c r="IFH11" s="878"/>
      <c r="IFI11" s="880"/>
      <c r="IFJ11" s="878"/>
      <c r="IFK11" s="878"/>
      <c r="IFL11" s="878"/>
      <c r="IFM11" s="880"/>
      <c r="IFN11" s="878"/>
      <c r="IFO11" s="878"/>
      <c r="IFP11" s="878"/>
      <c r="IFQ11" s="880"/>
      <c r="IFR11" s="878"/>
      <c r="IFS11" s="878"/>
      <c r="IFT11" s="878"/>
      <c r="IFU11" s="880"/>
      <c r="IFV11" s="878"/>
      <c r="IFW11" s="878"/>
      <c r="IFX11" s="878"/>
      <c r="IFY11" s="880"/>
      <c r="IFZ11" s="878"/>
      <c r="IGA11" s="878"/>
      <c r="IGB11" s="878"/>
      <c r="IGC11" s="880"/>
      <c r="IGD11" s="878"/>
      <c r="IGE11" s="878"/>
      <c r="IGF11" s="878"/>
      <c r="IGG11" s="880"/>
      <c r="IGH11" s="878"/>
      <c r="IGI11" s="878"/>
      <c r="IGJ11" s="878"/>
      <c r="IGK11" s="880"/>
      <c r="IGL11" s="878"/>
      <c r="IGM11" s="878"/>
      <c r="IGN11" s="878"/>
      <c r="IGO11" s="880"/>
      <c r="IGP11" s="878"/>
      <c r="IGQ11" s="878"/>
      <c r="IGR11" s="878"/>
      <c r="IGS11" s="880"/>
      <c r="IGT11" s="878"/>
      <c r="IGU11" s="878"/>
      <c r="IGV11" s="878"/>
      <c r="IGW11" s="880"/>
      <c r="IGX11" s="878"/>
      <c r="IGY11" s="878"/>
      <c r="IGZ11" s="878"/>
      <c r="IHA11" s="880"/>
      <c r="IHB11" s="878"/>
      <c r="IHC11" s="878"/>
      <c r="IHD11" s="878"/>
      <c r="IHE11" s="880"/>
      <c r="IHF11" s="878"/>
      <c r="IHG11" s="878"/>
      <c r="IHH11" s="878"/>
      <c r="IHI11" s="880"/>
      <c r="IHJ11" s="878"/>
      <c r="IHK11" s="878"/>
      <c r="IHL11" s="878"/>
      <c r="IHM11" s="880"/>
      <c r="IHN11" s="878"/>
      <c r="IHO11" s="878"/>
      <c r="IHP11" s="878"/>
      <c r="IHQ11" s="880"/>
      <c r="IHR11" s="878"/>
      <c r="IHS11" s="878"/>
      <c r="IHT11" s="878"/>
      <c r="IHU11" s="880"/>
      <c r="IHV11" s="878"/>
      <c r="IHW11" s="878"/>
      <c r="IHX11" s="878"/>
      <c r="IHY11" s="880"/>
      <c r="IHZ11" s="878"/>
      <c r="IIA11" s="878"/>
      <c r="IIB11" s="878"/>
      <c r="IIC11" s="880"/>
      <c r="IID11" s="878"/>
      <c r="IIE11" s="878"/>
      <c r="IIF11" s="878"/>
      <c r="IIG11" s="880"/>
      <c r="IIH11" s="878"/>
      <c r="III11" s="878"/>
      <c r="IIJ11" s="878"/>
      <c r="IIK11" s="880"/>
      <c r="IIL11" s="878"/>
      <c r="IIM11" s="878"/>
      <c r="IIN11" s="878"/>
      <c r="IIO11" s="880"/>
      <c r="IIP11" s="878"/>
      <c r="IIQ11" s="878"/>
      <c r="IIR11" s="878"/>
      <c r="IIS11" s="880"/>
      <c r="IIT11" s="878"/>
      <c r="IIU11" s="878"/>
      <c r="IIV11" s="878"/>
      <c r="IIW11" s="880"/>
      <c r="IIX11" s="878"/>
      <c r="IIY11" s="878"/>
      <c r="IIZ11" s="878"/>
      <c r="IJA11" s="880"/>
      <c r="IJB11" s="878"/>
      <c r="IJC11" s="878"/>
      <c r="IJD11" s="878"/>
      <c r="IJE11" s="880"/>
      <c r="IJF11" s="878"/>
      <c r="IJG11" s="878"/>
      <c r="IJH11" s="878"/>
      <c r="IJI11" s="880"/>
      <c r="IJJ11" s="878"/>
      <c r="IJK11" s="878"/>
      <c r="IJL11" s="878"/>
      <c r="IJM11" s="880"/>
      <c r="IJN11" s="878"/>
      <c r="IJO11" s="878"/>
      <c r="IJP11" s="878"/>
      <c r="IJQ11" s="880"/>
      <c r="IJR11" s="878"/>
      <c r="IJS11" s="878"/>
      <c r="IJT11" s="878"/>
      <c r="IJU11" s="880"/>
      <c r="IJV11" s="878"/>
      <c r="IJW11" s="878"/>
      <c r="IJX11" s="878"/>
      <c r="IJY11" s="880"/>
      <c r="IJZ11" s="878"/>
      <c r="IKA11" s="878"/>
      <c r="IKB11" s="878"/>
      <c r="IKC11" s="880"/>
      <c r="IKD11" s="878"/>
      <c r="IKE11" s="878"/>
      <c r="IKF11" s="878"/>
      <c r="IKG11" s="880"/>
      <c r="IKH11" s="878"/>
      <c r="IKI11" s="878"/>
      <c r="IKJ11" s="878"/>
      <c r="IKK11" s="880"/>
      <c r="IKL11" s="878"/>
      <c r="IKM11" s="878"/>
      <c r="IKN11" s="878"/>
      <c r="IKO11" s="880"/>
      <c r="IKP11" s="878"/>
      <c r="IKQ11" s="878"/>
      <c r="IKR11" s="878"/>
      <c r="IKS11" s="880"/>
      <c r="IKT11" s="878"/>
      <c r="IKU11" s="878"/>
      <c r="IKV11" s="878"/>
      <c r="IKW11" s="880"/>
      <c r="IKX11" s="878"/>
      <c r="IKY11" s="878"/>
      <c r="IKZ11" s="878"/>
      <c r="ILA11" s="880"/>
      <c r="ILB11" s="878"/>
      <c r="ILC11" s="878"/>
      <c r="ILD11" s="878"/>
      <c r="ILE11" s="880"/>
      <c r="ILF11" s="878"/>
      <c r="ILG11" s="878"/>
      <c r="ILH11" s="878"/>
      <c r="ILI11" s="880"/>
      <c r="ILJ11" s="878"/>
      <c r="ILK11" s="878"/>
      <c r="ILL11" s="878"/>
      <c r="ILM11" s="880"/>
      <c r="ILN11" s="878"/>
      <c r="ILO11" s="878"/>
      <c r="ILP11" s="878"/>
      <c r="ILQ11" s="880"/>
      <c r="ILR11" s="878"/>
      <c r="ILS11" s="878"/>
      <c r="ILT11" s="878"/>
      <c r="ILU11" s="880"/>
      <c r="ILV11" s="878"/>
      <c r="ILW11" s="878"/>
      <c r="ILX11" s="878"/>
      <c r="ILY11" s="880"/>
      <c r="ILZ11" s="878"/>
      <c r="IMA11" s="878"/>
      <c r="IMB11" s="878"/>
      <c r="IMC11" s="880"/>
      <c r="IMD11" s="878"/>
      <c r="IME11" s="878"/>
      <c r="IMF11" s="878"/>
      <c r="IMG11" s="880"/>
      <c r="IMH11" s="878"/>
      <c r="IMI11" s="878"/>
      <c r="IMJ11" s="878"/>
      <c r="IMK11" s="880"/>
      <c r="IML11" s="878"/>
      <c r="IMM11" s="878"/>
      <c r="IMN11" s="878"/>
      <c r="IMO11" s="880"/>
      <c r="IMP11" s="878"/>
      <c r="IMQ11" s="878"/>
      <c r="IMR11" s="878"/>
      <c r="IMS11" s="880"/>
      <c r="IMT11" s="878"/>
      <c r="IMU11" s="878"/>
      <c r="IMV11" s="878"/>
      <c r="IMW11" s="880"/>
      <c r="IMX11" s="878"/>
      <c r="IMY11" s="878"/>
      <c r="IMZ11" s="878"/>
      <c r="INA11" s="880"/>
      <c r="INB11" s="878"/>
      <c r="INC11" s="878"/>
      <c r="IND11" s="878"/>
      <c r="INE11" s="880"/>
      <c r="INF11" s="878"/>
      <c r="ING11" s="878"/>
      <c r="INH11" s="878"/>
      <c r="INI11" s="880"/>
      <c r="INJ11" s="878"/>
      <c r="INK11" s="878"/>
      <c r="INL11" s="878"/>
      <c r="INM11" s="880"/>
      <c r="INN11" s="878"/>
      <c r="INO11" s="878"/>
      <c r="INP11" s="878"/>
      <c r="INQ11" s="880"/>
      <c r="INR11" s="878"/>
      <c r="INS11" s="878"/>
      <c r="INT11" s="878"/>
      <c r="INU11" s="880"/>
      <c r="INV11" s="878"/>
      <c r="INW11" s="878"/>
      <c r="INX11" s="878"/>
      <c r="INY11" s="880"/>
      <c r="INZ11" s="878"/>
      <c r="IOA11" s="878"/>
      <c r="IOB11" s="878"/>
      <c r="IOC11" s="880"/>
      <c r="IOD11" s="878"/>
      <c r="IOE11" s="878"/>
      <c r="IOF11" s="878"/>
      <c r="IOG11" s="880"/>
      <c r="IOH11" s="878"/>
      <c r="IOI11" s="878"/>
      <c r="IOJ11" s="878"/>
      <c r="IOK11" s="880"/>
      <c r="IOL11" s="878"/>
      <c r="IOM11" s="878"/>
      <c r="ION11" s="878"/>
      <c r="IOO11" s="880"/>
      <c r="IOP11" s="878"/>
      <c r="IOQ11" s="878"/>
      <c r="IOR11" s="878"/>
      <c r="IOS11" s="880"/>
      <c r="IOT11" s="878"/>
      <c r="IOU11" s="878"/>
      <c r="IOV11" s="878"/>
      <c r="IOW11" s="880"/>
      <c r="IOX11" s="878"/>
      <c r="IOY11" s="878"/>
      <c r="IOZ11" s="878"/>
      <c r="IPA11" s="880"/>
      <c r="IPB11" s="878"/>
      <c r="IPC11" s="878"/>
      <c r="IPD11" s="878"/>
      <c r="IPE11" s="880"/>
      <c r="IPF11" s="878"/>
      <c r="IPG11" s="878"/>
      <c r="IPH11" s="878"/>
      <c r="IPI11" s="880"/>
      <c r="IPJ11" s="878"/>
      <c r="IPK11" s="878"/>
      <c r="IPL11" s="878"/>
      <c r="IPM11" s="880"/>
      <c r="IPN11" s="878"/>
      <c r="IPO11" s="878"/>
      <c r="IPP11" s="878"/>
      <c r="IPQ11" s="880"/>
      <c r="IPR11" s="878"/>
      <c r="IPS11" s="878"/>
      <c r="IPT11" s="878"/>
      <c r="IPU11" s="880"/>
      <c r="IPV11" s="878"/>
      <c r="IPW11" s="878"/>
      <c r="IPX11" s="878"/>
      <c r="IPY11" s="880"/>
      <c r="IPZ11" s="878"/>
      <c r="IQA11" s="878"/>
      <c r="IQB11" s="878"/>
      <c r="IQC11" s="880"/>
      <c r="IQD11" s="878"/>
      <c r="IQE11" s="878"/>
      <c r="IQF11" s="878"/>
      <c r="IQG11" s="880"/>
      <c r="IQH11" s="878"/>
      <c r="IQI11" s="878"/>
      <c r="IQJ11" s="878"/>
      <c r="IQK11" s="880"/>
      <c r="IQL11" s="878"/>
      <c r="IQM11" s="878"/>
      <c r="IQN11" s="878"/>
      <c r="IQO11" s="880"/>
      <c r="IQP11" s="878"/>
      <c r="IQQ11" s="878"/>
      <c r="IQR11" s="878"/>
      <c r="IQS11" s="880"/>
      <c r="IQT11" s="878"/>
      <c r="IQU11" s="878"/>
      <c r="IQV11" s="878"/>
      <c r="IQW11" s="880"/>
      <c r="IQX11" s="878"/>
      <c r="IQY11" s="878"/>
      <c r="IQZ11" s="878"/>
      <c r="IRA11" s="880"/>
      <c r="IRB11" s="878"/>
      <c r="IRC11" s="878"/>
      <c r="IRD11" s="878"/>
      <c r="IRE11" s="880"/>
      <c r="IRF11" s="878"/>
      <c r="IRG11" s="878"/>
      <c r="IRH11" s="878"/>
      <c r="IRI11" s="880"/>
      <c r="IRJ11" s="878"/>
      <c r="IRK11" s="878"/>
      <c r="IRL11" s="878"/>
      <c r="IRM11" s="880"/>
      <c r="IRN11" s="878"/>
      <c r="IRO11" s="878"/>
      <c r="IRP11" s="878"/>
      <c r="IRQ11" s="880"/>
      <c r="IRR11" s="878"/>
      <c r="IRS11" s="878"/>
      <c r="IRT11" s="878"/>
      <c r="IRU11" s="880"/>
      <c r="IRV11" s="878"/>
      <c r="IRW11" s="878"/>
      <c r="IRX11" s="878"/>
      <c r="IRY11" s="880"/>
      <c r="IRZ11" s="878"/>
      <c r="ISA11" s="878"/>
      <c r="ISB11" s="878"/>
      <c r="ISC11" s="880"/>
      <c r="ISD11" s="878"/>
      <c r="ISE11" s="878"/>
      <c r="ISF11" s="878"/>
      <c r="ISG11" s="880"/>
      <c r="ISH11" s="878"/>
      <c r="ISI11" s="878"/>
      <c r="ISJ11" s="878"/>
      <c r="ISK11" s="880"/>
      <c r="ISL11" s="878"/>
      <c r="ISM11" s="878"/>
      <c r="ISN11" s="878"/>
      <c r="ISO11" s="880"/>
      <c r="ISP11" s="878"/>
      <c r="ISQ11" s="878"/>
      <c r="ISR11" s="878"/>
      <c r="ISS11" s="880"/>
      <c r="IST11" s="878"/>
      <c r="ISU11" s="878"/>
      <c r="ISV11" s="878"/>
      <c r="ISW11" s="880"/>
      <c r="ISX11" s="878"/>
      <c r="ISY11" s="878"/>
      <c r="ISZ11" s="878"/>
      <c r="ITA11" s="880"/>
      <c r="ITB11" s="878"/>
      <c r="ITC11" s="878"/>
      <c r="ITD11" s="878"/>
      <c r="ITE11" s="880"/>
      <c r="ITF11" s="878"/>
      <c r="ITG11" s="878"/>
      <c r="ITH11" s="878"/>
      <c r="ITI11" s="880"/>
      <c r="ITJ11" s="878"/>
      <c r="ITK11" s="878"/>
      <c r="ITL11" s="878"/>
      <c r="ITM11" s="880"/>
      <c r="ITN11" s="878"/>
      <c r="ITO11" s="878"/>
      <c r="ITP11" s="878"/>
      <c r="ITQ11" s="880"/>
      <c r="ITR11" s="878"/>
      <c r="ITS11" s="878"/>
      <c r="ITT11" s="878"/>
      <c r="ITU11" s="880"/>
      <c r="ITV11" s="878"/>
      <c r="ITW11" s="878"/>
      <c r="ITX11" s="878"/>
      <c r="ITY11" s="880"/>
      <c r="ITZ11" s="878"/>
      <c r="IUA11" s="878"/>
      <c r="IUB11" s="878"/>
      <c r="IUC11" s="880"/>
      <c r="IUD11" s="878"/>
      <c r="IUE11" s="878"/>
      <c r="IUF11" s="878"/>
      <c r="IUG11" s="880"/>
      <c r="IUH11" s="878"/>
      <c r="IUI11" s="878"/>
      <c r="IUJ11" s="878"/>
      <c r="IUK11" s="880"/>
      <c r="IUL11" s="878"/>
      <c r="IUM11" s="878"/>
      <c r="IUN11" s="878"/>
      <c r="IUO11" s="880"/>
      <c r="IUP11" s="878"/>
      <c r="IUQ11" s="878"/>
      <c r="IUR11" s="878"/>
      <c r="IUS11" s="880"/>
      <c r="IUT11" s="878"/>
      <c r="IUU11" s="878"/>
      <c r="IUV11" s="878"/>
      <c r="IUW11" s="880"/>
      <c r="IUX11" s="878"/>
      <c r="IUY11" s="878"/>
      <c r="IUZ11" s="878"/>
      <c r="IVA11" s="880"/>
      <c r="IVB11" s="878"/>
      <c r="IVC11" s="878"/>
      <c r="IVD11" s="878"/>
      <c r="IVE11" s="880"/>
      <c r="IVF11" s="878"/>
      <c r="IVG11" s="878"/>
      <c r="IVH11" s="878"/>
      <c r="IVI11" s="880"/>
      <c r="IVJ11" s="878"/>
      <c r="IVK11" s="878"/>
      <c r="IVL11" s="878"/>
      <c r="IVM11" s="880"/>
      <c r="IVN11" s="878"/>
      <c r="IVO11" s="878"/>
      <c r="IVP11" s="878"/>
      <c r="IVQ11" s="880"/>
      <c r="IVR11" s="878"/>
      <c r="IVS11" s="878"/>
      <c r="IVT11" s="878"/>
      <c r="IVU11" s="880"/>
      <c r="IVV11" s="878"/>
      <c r="IVW11" s="878"/>
      <c r="IVX11" s="878"/>
      <c r="IVY11" s="880"/>
      <c r="IVZ11" s="878"/>
      <c r="IWA11" s="878"/>
      <c r="IWB11" s="878"/>
      <c r="IWC11" s="880"/>
      <c r="IWD11" s="878"/>
      <c r="IWE11" s="878"/>
      <c r="IWF11" s="878"/>
      <c r="IWG11" s="880"/>
      <c r="IWH11" s="878"/>
      <c r="IWI11" s="878"/>
      <c r="IWJ11" s="878"/>
      <c r="IWK11" s="880"/>
      <c r="IWL11" s="878"/>
      <c r="IWM11" s="878"/>
      <c r="IWN11" s="878"/>
      <c r="IWO11" s="880"/>
      <c r="IWP11" s="878"/>
      <c r="IWQ11" s="878"/>
      <c r="IWR11" s="878"/>
      <c r="IWS11" s="880"/>
      <c r="IWT11" s="878"/>
      <c r="IWU11" s="878"/>
      <c r="IWV11" s="878"/>
      <c r="IWW11" s="880"/>
      <c r="IWX11" s="878"/>
      <c r="IWY11" s="878"/>
      <c r="IWZ11" s="878"/>
      <c r="IXA11" s="880"/>
      <c r="IXB11" s="878"/>
      <c r="IXC11" s="878"/>
      <c r="IXD11" s="878"/>
      <c r="IXE11" s="880"/>
      <c r="IXF11" s="878"/>
      <c r="IXG11" s="878"/>
      <c r="IXH11" s="878"/>
      <c r="IXI11" s="880"/>
      <c r="IXJ11" s="878"/>
      <c r="IXK11" s="878"/>
      <c r="IXL11" s="878"/>
      <c r="IXM11" s="880"/>
      <c r="IXN11" s="878"/>
      <c r="IXO11" s="878"/>
      <c r="IXP11" s="878"/>
      <c r="IXQ11" s="880"/>
      <c r="IXR11" s="878"/>
      <c r="IXS11" s="878"/>
      <c r="IXT11" s="878"/>
      <c r="IXU11" s="880"/>
      <c r="IXV11" s="878"/>
      <c r="IXW11" s="878"/>
      <c r="IXX11" s="878"/>
      <c r="IXY11" s="880"/>
      <c r="IXZ11" s="878"/>
      <c r="IYA11" s="878"/>
      <c r="IYB11" s="878"/>
      <c r="IYC11" s="880"/>
      <c r="IYD11" s="878"/>
      <c r="IYE11" s="878"/>
      <c r="IYF11" s="878"/>
      <c r="IYG11" s="880"/>
      <c r="IYH11" s="878"/>
      <c r="IYI11" s="878"/>
      <c r="IYJ11" s="878"/>
      <c r="IYK11" s="880"/>
      <c r="IYL11" s="878"/>
      <c r="IYM11" s="878"/>
      <c r="IYN11" s="878"/>
      <c r="IYO11" s="880"/>
      <c r="IYP11" s="878"/>
      <c r="IYQ11" s="878"/>
      <c r="IYR11" s="878"/>
      <c r="IYS11" s="880"/>
      <c r="IYT11" s="878"/>
      <c r="IYU11" s="878"/>
      <c r="IYV11" s="878"/>
      <c r="IYW11" s="880"/>
      <c r="IYX11" s="878"/>
      <c r="IYY11" s="878"/>
      <c r="IYZ11" s="878"/>
      <c r="IZA11" s="880"/>
      <c r="IZB11" s="878"/>
      <c r="IZC11" s="878"/>
      <c r="IZD11" s="878"/>
      <c r="IZE11" s="880"/>
      <c r="IZF11" s="878"/>
      <c r="IZG11" s="878"/>
      <c r="IZH11" s="878"/>
      <c r="IZI11" s="880"/>
      <c r="IZJ11" s="878"/>
      <c r="IZK11" s="878"/>
      <c r="IZL11" s="878"/>
      <c r="IZM11" s="880"/>
      <c r="IZN11" s="878"/>
      <c r="IZO11" s="878"/>
      <c r="IZP11" s="878"/>
      <c r="IZQ11" s="880"/>
      <c r="IZR11" s="878"/>
      <c r="IZS11" s="878"/>
      <c r="IZT11" s="878"/>
      <c r="IZU11" s="880"/>
      <c r="IZV11" s="878"/>
      <c r="IZW11" s="878"/>
      <c r="IZX11" s="878"/>
      <c r="IZY11" s="880"/>
      <c r="IZZ11" s="878"/>
      <c r="JAA11" s="878"/>
      <c r="JAB11" s="878"/>
      <c r="JAC11" s="880"/>
      <c r="JAD11" s="878"/>
      <c r="JAE11" s="878"/>
      <c r="JAF11" s="878"/>
      <c r="JAG11" s="880"/>
      <c r="JAH11" s="878"/>
      <c r="JAI11" s="878"/>
      <c r="JAJ11" s="878"/>
      <c r="JAK11" s="880"/>
      <c r="JAL11" s="878"/>
      <c r="JAM11" s="878"/>
      <c r="JAN11" s="878"/>
      <c r="JAO11" s="880"/>
      <c r="JAP11" s="878"/>
      <c r="JAQ11" s="878"/>
      <c r="JAR11" s="878"/>
      <c r="JAS11" s="880"/>
      <c r="JAT11" s="878"/>
      <c r="JAU11" s="878"/>
      <c r="JAV11" s="878"/>
      <c r="JAW11" s="880"/>
      <c r="JAX11" s="878"/>
      <c r="JAY11" s="878"/>
      <c r="JAZ11" s="878"/>
      <c r="JBA11" s="880"/>
      <c r="JBB11" s="878"/>
      <c r="JBC11" s="878"/>
      <c r="JBD11" s="878"/>
      <c r="JBE11" s="880"/>
      <c r="JBF11" s="878"/>
      <c r="JBG11" s="878"/>
      <c r="JBH11" s="878"/>
      <c r="JBI11" s="880"/>
      <c r="JBJ11" s="878"/>
      <c r="JBK11" s="878"/>
      <c r="JBL11" s="878"/>
      <c r="JBM11" s="880"/>
      <c r="JBN11" s="878"/>
      <c r="JBO11" s="878"/>
      <c r="JBP11" s="878"/>
      <c r="JBQ11" s="880"/>
      <c r="JBR11" s="878"/>
      <c r="JBS11" s="878"/>
      <c r="JBT11" s="878"/>
      <c r="JBU11" s="880"/>
      <c r="JBV11" s="878"/>
      <c r="JBW11" s="878"/>
      <c r="JBX11" s="878"/>
      <c r="JBY11" s="880"/>
      <c r="JBZ11" s="878"/>
      <c r="JCA11" s="878"/>
      <c r="JCB11" s="878"/>
      <c r="JCC11" s="880"/>
      <c r="JCD11" s="878"/>
      <c r="JCE11" s="878"/>
      <c r="JCF11" s="878"/>
      <c r="JCG11" s="880"/>
      <c r="JCH11" s="878"/>
      <c r="JCI11" s="878"/>
      <c r="JCJ11" s="878"/>
      <c r="JCK11" s="880"/>
      <c r="JCL11" s="878"/>
      <c r="JCM11" s="878"/>
      <c r="JCN11" s="878"/>
      <c r="JCO11" s="880"/>
      <c r="JCP11" s="878"/>
      <c r="JCQ11" s="878"/>
      <c r="JCR11" s="878"/>
      <c r="JCS11" s="880"/>
      <c r="JCT11" s="878"/>
      <c r="JCU11" s="878"/>
      <c r="JCV11" s="878"/>
      <c r="JCW11" s="880"/>
      <c r="JCX11" s="878"/>
      <c r="JCY11" s="878"/>
      <c r="JCZ11" s="878"/>
      <c r="JDA11" s="880"/>
      <c r="JDB11" s="878"/>
      <c r="JDC11" s="878"/>
      <c r="JDD11" s="878"/>
      <c r="JDE11" s="880"/>
      <c r="JDF11" s="878"/>
      <c r="JDG11" s="878"/>
      <c r="JDH11" s="878"/>
      <c r="JDI11" s="880"/>
      <c r="JDJ11" s="878"/>
      <c r="JDK11" s="878"/>
      <c r="JDL11" s="878"/>
      <c r="JDM11" s="880"/>
      <c r="JDN11" s="878"/>
      <c r="JDO11" s="878"/>
      <c r="JDP11" s="878"/>
      <c r="JDQ11" s="880"/>
      <c r="JDR11" s="878"/>
      <c r="JDS11" s="878"/>
      <c r="JDT11" s="878"/>
      <c r="JDU11" s="880"/>
      <c r="JDV11" s="878"/>
      <c r="JDW11" s="878"/>
      <c r="JDX11" s="878"/>
      <c r="JDY11" s="880"/>
      <c r="JDZ11" s="878"/>
      <c r="JEA11" s="878"/>
      <c r="JEB11" s="878"/>
      <c r="JEC11" s="880"/>
      <c r="JED11" s="878"/>
      <c r="JEE11" s="878"/>
      <c r="JEF11" s="878"/>
      <c r="JEG11" s="880"/>
      <c r="JEH11" s="878"/>
      <c r="JEI11" s="878"/>
      <c r="JEJ11" s="878"/>
      <c r="JEK11" s="880"/>
      <c r="JEL11" s="878"/>
      <c r="JEM11" s="878"/>
      <c r="JEN11" s="878"/>
      <c r="JEO11" s="880"/>
      <c r="JEP11" s="878"/>
      <c r="JEQ11" s="878"/>
      <c r="JER11" s="878"/>
      <c r="JES11" s="880"/>
      <c r="JET11" s="878"/>
      <c r="JEU11" s="878"/>
      <c r="JEV11" s="878"/>
      <c r="JEW11" s="880"/>
      <c r="JEX11" s="878"/>
      <c r="JEY11" s="878"/>
      <c r="JEZ11" s="878"/>
      <c r="JFA11" s="880"/>
      <c r="JFB11" s="878"/>
      <c r="JFC11" s="878"/>
      <c r="JFD11" s="878"/>
      <c r="JFE11" s="880"/>
      <c r="JFF11" s="878"/>
      <c r="JFG11" s="878"/>
      <c r="JFH11" s="878"/>
      <c r="JFI11" s="880"/>
      <c r="JFJ11" s="878"/>
      <c r="JFK11" s="878"/>
      <c r="JFL11" s="878"/>
      <c r="JFM11" s="880"/>
      <c r="JFN11" s="878"/>
      <c r="JFO11" s="878"/>
      <c r="JFP11" s="878"/>
      <c r="JFQ11" s="880"/>
      <c r="JFR11" s="878"/>
      <c r="JFS11" s="878"/>
      <c r="JFT11" s="878"/>
      <c r="JFU11" s="880"/>
      <c r="JFV11" s="878"/>
      <c r="JFW11" s="878"/>
      <c r="JFX11" s="878"/>
      <c r="JFY11" s="880"/>
      <c r="JFZ11" s="878"/>
      <c r="JGA11" s="878"/>
      <c r="JGB11" s="878"/>
      <c r="JGC11" s="880"/>
      <c r="JGD11" s="878"/>
      <c r="JGE11" s="878"/>
      <c r="JGF11" s="878"/>
      <c r="JGG11" s="880"/>
      <c r="JGH11" s="878"/>
      <c r="JGI11" s="878"/>
      <c r="JGJ11" s="878"/>
      <c r="JGK11" s="880"/>
      <c r="JGL11" s="878"/>
      <c r="JGM11" s="878"/>
      <c r="JGN11" s="878"/>
      <c r="JGO11" s="880"/>
      <c r="JGP11" s="878"/>
      <c r="JGQ11" s="878"/>
      <c r="JGR11" s="878"/>
      <c r="JGS11" s="880"/>
      <c r="JGT11" s="878"/>
      <c r="JGU11" s="878"/>
      <c r="JGV11" s="878"/>
      <c r="JGW11" s="880"/>
      <c r="JGX11" s="878"/>
      <c r="JGY11" s="878"/>
      <c r="JGZ11" s="878"/>
      <c r="JHA11" s="880"/>
      <c r="JHB11" s="878"/>
      <c r="JHC11" s="878"/>
      <c r="JHD11" s="878"/>
      <c r="JHE11" s="880"/>
      <c r="JHF11" s="878"/>
      <c r="JHG11" s="878"/>
      <c r="JHH11" s="878"/>
      <c r="JHI11" s="880"/>
      <c r="JHJ11" s="878"/>
      <c r="JHK11" s="878"/>
      <c r="JHL11" s="878"/>
      <c r="JHM11" s="880"/>
      <c r="JHN11" s="878"/>
      <c r="JHO11" s="878"/>
      <c r="JHP11" s="878"/>
      <c r="JHQ11" s="880"/>
      <c r="JHR11" s="878"/>
      <c r="JHS11" s="878"/>
      <c r="JHT11" s="878"/>
      <c r="JHU11" s="880"/>
      <c r="JHV11" s="878"/>
      <c r="JHW11" s="878"/>
      <c r="JHX11" s="878"/>
      <c r="JHY11" s="880"/>
      <c r="JHZ11" s="878"/>
      <c r="JIA11" s="878"/>
      <c r="JIB11" s="878"/>
      <c r="JIC11" s="880"/>
      <c r="JID11" s="878"/>
      <c r="JIE11" s="878"/>
      <c r="JIF11" s="878"/>
      <c r="JIG11" s="880"/>
      <c r="JIH11" s="878"/>
      <c r="JII11" s="878"/>
      <c r="JIJ11" s="878"/>
      <c r="JIK11" s="880"/>
      <c r="JIL11" s="878"/>
      <c r="JIM11" s="878"/>
      <c r="JIN11" s="878"/>
      <c r="JIO11" s="880"/>
      <c r="JIP11" s="878"/>
      <c r="JIQ11" s="878"/>
      <c r="JIR11" s="878"/>
      <c r="JIS11" s="880"/>
      <c r="JIT11" s="878"/>
      <c r="JIU11" s="878"/>
      <c r="JIV11" s="878"/>
      <c r="JIW11" s="880"/>
      <c r="JIX11" s="878"/>
      <c r="JIY11" s="878"/>
      <c r="JIZ11" s="878"/>
      <c r="JJA11" s="880"/>
      <c r="JJB11" s="878"/>
      <c r="JJC11" s="878"/>
      <c r="JJD11" s="878"/>
      <c r="JJE11" s="880"/>
      <c r="JJF11" s="878"/>
      <c r="JJG11" s="878"/>
      <c r="JJH11" s="878"/>
      <c r="JJI11" s="880"/>
      <c r="JJJ11" s="878"/>
      <c r="JJK11" s="878"/>
      <c r="JJL11" s="878"/>
      <c r="JJM11" s="880"/>
      <c r="JJN11" s="878"/>
      <c r="JJO11" s="878"/>
      <c r="JJP11" s="878"/>
      <c r="JJQ11" s="880"/>
      <c r="JJR11" s="878"/>
      <c r="JJS11" s="878"/>
      <c r="JJT11" s="878"/>
      <c r="JJU11" s="880"/>
      <c r="JJV11" s="878"/>
      <c r="JJW11" s="878"/>
      <c r="JJX11" s="878"/>
      <c r="JJY11" s="880"/>
      <c r="JJZ11" s="878"/>
      <c r="JKA11" s="878"/>
      <c r="JKB11" s="878"/>
      <c r="JKC11" s="880"/>
      <c r="JKD11" s="878"/>
      <c r="JKE11" s="878"/>
      <c r="JKF11" s="878"/>
      <c r="JKG11" s="880"/>
      <c r="JKH11" s="878"/>
      <c r="JKI11" s="878"/>
      <c r="JKJ11" s="878"/>
      <c r="JKK11" s="880"/>
      <c r="JKL11" s="878"/>
      <c r="JKM11" s="878"/>
      <c r="JKN11" s="878"/>
      <c r="JKO11" s="880"/>
      <c r="JKP11" s="878"/>
      <c r="JKQ11" s="878"/>
      <c r="JKR11" s="878"/>
      <c r="JKS11" s="880"/>
      <c r="JKT11" s="878"/>
      <c r="JKU11" s="878"/>
      <c r="JKV11" s="878"/>
      <c r="JKW11" s="880"/>
      <c r="JKX11" s="878"/>
      <c r="JKY11" s="878"/>
      <c r="JKZ11" s="878"/>
      <c r="JLA11" s="880"/>
      <c r="JLB11" s="878"/>
      <c r="JLC11" s="878"/>
      <c r="JLD11" s="878"/>
      <c r="JLE11" s="880"/>
      <c r="JLF11" s="878"/>
      <c r="JLG11" s="878"/>
      <c r="JLH11" s="878"/>
      <c r="JLI11" s="880"/>
      <c r="JLJ11" s="878"/>
      <c r="JLK11" s="878"/>
      <c r="JLL11" s="878"/>
      <c r="JLM11" s="880"/>
      <c r="JLN11" s="878"/>
      <c r="JLO11" s="878"/>
      <c r="JLP11" s="878"/>
      <c r="JLQ11" s="880"/>
      <c r="JLR11" s="878"/>
      <c r="JLS11" s="878"/>
      <c r="JLT11" s="878"/>
      <c r="JLU11" s="880"/>
      <c r="JLV11" s="878"/>
      <c r="JLW11" s="878"/>
      <c r="JLX11" s="878"/>
      <c r="JLY11" s="880"/>
      <c r="JLZ11" s="878"/>
      <c r="JMA11" s="878"/>
      <c r="JMB11" s="878"/>
      <c r="JMC11" s="880"/>
      <c r="JMD11" s="878"/>
      <c r="JME11" s="878"/>
      <c r="JMF11" s="878"/>
      <c r="JMG11" s="880"/>
      <c r="JMH11" s="878"/>
      <c r="JMI11" s="878"/>
      <c r="JMJ11" s="878"/>
      <c r="JMK11" s="880"/>
      <c r="JML11" s="878"/>
      <c r="JMM11" s="878"/>
      <c r="JMN11" s="878"/>
      <c r="JMO11" s="880"/>
      <c r="JMP11" s="878"/>
      <c r="JMQ11" s="878"/>
      <c r="JMR11" s="878"/>
      <c r="JMS11" s="880"/>
      <c r="JMT11" s="878"/>
      <c r="JMU11" s="878"/>
      <c r="JMV11" s="878"/>
      <c r="JMW11" s="880"/>
      <c r="JMX11" s="878"/>
      <c r="JMY11" s="878"/>
      <c r="JMZ11" s="878"/>
      <c r="JNA11" s="880"/>
      <c r="JNB11" s="878"/>
      <c r="JNC11" s="878"/>
      <c r="JND11" s="878"/>
      <c r="JNE11" s="880"/>
      <c r="JNF11" s="878"/>
      <c r="JNG11" s="878"/>
      <c r="JNH11" s="878"/>
      <c r="JNI11" s="880"/>
      <c r="JNJ11" s="878"/>
      <c r="JNK11" s="878"/>
      <c r="JNL11" s="878"/>
      <c r="JNM11" s="880"/>
      <c r="JNN11" s="878"/>
      <c r="JNO11" s="878"/>
      <c r="JNP11" s="878"/>
      <c r="JNQ11" s="880"/>
      <c r="JNR11" s="878"/>
      <c r="JNS11" s="878"/>
      <c r="JNT11" s="878"/>
      <c r="JNU11" s="880"/>
      <c r="JNV11" s="878"/>
      <c r="JNW11" s="878"/>
      <c r="JNX11" s="878"/>
      <c r="JNY11" s="880"/>
      <c r="JNZ11" s="878"/>
      <c r="JOA11" s="878"/>
      <c r="JOB11" s="878"/>
      <c r="JOC11" s="880"/>
      <c r="JOD11" s="878"/>
      <c r="JOE11" s="878"/>
      <c r="JOF11" s="878"/>
      <c r="JOG11" s="880"/>
      <c r="JOH11" s="878"/>
      <c r="JOI11" s="878"/>
      <c r="JOJ11" s="878"/>
      <c r="JOK11" s="880"/>
      <c r="JOL11" s="878"/>
      <c r="JOM11" s="878"/>
      <c r="JON11" s="878"/>
      <c r="JOO11" s="880"/>
      <c r="JOP11" s="878"/>
      <c r="JOQ11" s="878"/>
      <c r="JOR11" s="878"/>
      <c r="JOS11" s="880"/>
      <c r="JOT11" s="878"/>
      <c r="JOU11" s="878"/>
      <c r="JOV11" s="878"/>
      <c r="JOW11" s="880"/>
      <c r="JOX11" s="878"/>
      <c r="JOY11" s="878"/>
      <c r="JOZ11" s="878"/>
      <c r="JPA11" s="880"/>
      <c r="JPB11" s="878"/>
      <c r="JPC11" s="878"/>
      <c r="JPD11" s="878"/>
      <c r="JPE11" s="880"/>
      <c r="JPF11" s="878"/>
      <c r="JPG11" s="878"/>
      <c r="JPH11" s="878"/>
      <c r="JPI11" s="880"/>
      <c r="JPJ11" s="878"/>
      <c r="JPK11" s="878"/>
      <c r="JPL11" s="878"/>
      <c r="JPM11" s="880"/>
      <c r="JPN11" s="878"/>
      <c r="JPO11" s="878"/>
      <c r="JPP11" s="878"/>
      <c r="JPQ11" s="880"/>
      <c r="JPR11" s="878"/>
      <c r="JPS11" s="878"/>
      <c r="JPT11" s="878"/>
      <c r="JPU11" s="880"/>
      <c r="JPV11" s="878"/>
      <c r="JPW11" s="878"/>
      <c r="JPX11" s="878"/>
      <c r="JPY11" s="880"/>
      <c r="JPZ11" s="878"/>
      <c r="JQA11" s="878"/>
      <c r="JQB11" s="878"/>
      <c r="JQC11" s="880"/>
      <c r="JQD11" s="878"/>
      <c r="JQE11" s="878"/>
      <c r="JQF11" s="878"/>
      <c r="JQG11" s="880"/>
      <c r="JQH11" s="878"/>
      <c r="JQI11" s="878"/>
      <c r="JQJ11" s="878"/>
      <c r="JQK11" s="880"/>
      <c r="JQL11" s="878"/>
      <c r="JQM11" s="878"/>
      <c r="JQN11" s="878"/>
      <c r="JQO11" s="880"/>
      <c r="JQP11" s="878"/>
      <c r="JQQ11" s="878"/>
      <c r="JQR11" s="878"/>
      <c r="JQS11" s="880"/>
      <c r="JQT11" s="878"/>
      <c r="JQU11" s="878"/>
      <c r="JQV11" s="878"/>
      <c r="JQW11" s="880"/>
      <c r="JQX11" s="878"/>
      <c r="JQY11" s="878"/>
      <c r="JQZ11" s="878"/>
      <c r="JRA11" s="880"/>
      <c r="JRB11" s="878"/>
      <c r="JRC11" s="878"/>
      <c r="JRD11" s="878"/>
      <c r="JRE11" s="880"/>
      <c r="JRF11" s="878"/>
      <c r="JRG11" s="878"/>
      <c r="JRH11" s="878"/>
      <c r="JRI11" s="880"/>
      <c r="JRJ11" s="878"/>
      <c r="JRK11" s="878"/>
      <c r="JRL11" s="878"/>
      <c r="JRM11" s="880"/>
      <c r="JRN11" s="878"/>
      <c r="JRO11" s="878"/>
      <c r="JRP11" s="878"/>
      <c r="JRQ11" s="880"/>
      <c r="JRR11" s="878"/>
      <c r="JRS11" s="878"/>
      <c r="JRT11" s="878"/>
      <c r="JRU11" s="880"/>
      <c r="JRV11" s="878"/>
      <c r="JRW11" s="878"/>
      <c r="JRX11" s="878"/>
      <c r="JRY11" s="880"/>
      <c r="JRZ11" s="878"/>
      <c r="JSA11" s="878"/>
      <c r="JSB11" s="878"/>
      <c r="JSC11" s="880"/>
      <c r="JSD11" s="878"/>
      <c r="JSE11" s="878"/>
      <c r="JSF11" s="878"/>
      <c r="JSG11" s="880"/>
      <c r="JSH11" s="878"/>
      <c r="JSI11" s="878"/>
      <c r="JSJ11" s="878"/>
      <c r="JSK11" s="880"/>
      <c r="JSL11" s="878"/>
      <c r="JSM11" s="878"/>
      <c r="JSN11" s="878"/>
      <c r="JSO11" s="880"/>
      <c r="JSP11" s="878"/>
      <c r="JSQ11" s="878"/>
      <c r="JSR11" s="878"/>
      <c r="JSS11" s="880"/>
      <c r="JST11" s="878"/>
      <c r="JSU11" s="878"/>
      <c r="JSV11" s="878"/>
      <c r="JSW11" s="880"/>
      <c r="JSX11" s="878"/>
      <c r="JSY11" s="878"/>
      <c r="JSZ11" s="878"/>
      <c r="JTA11" s="880"/>
      <c r="JTB11" s="878"/>
      <c r="JTC11" s="878"/>
      <c r="JTD11" s="878"/>
      <c r="JTE11" s="880"/>
      <c r="JTF11" s="878"/>
      <c r="JTG11" s="878"/>
      <c r="JTH11" s="878"/>
      <c r="JTI11" s="880"/>
      <c r="JTJ11" s="878"/>
      <c r="JTK11" s="878"/>
      <c r="JTL11" s="878"/>
      <c r="JTM11" s="880"/>
      <c r="JTN11" s="878"/>
      <c r="JTO11" s="878"/>
      <c r="JTP11" s="878"/>
      <c r="JTQ11" s="880"/>
      <c r="JTR11" s="878"/>
      <c r="JTS11" s="878"/>
      <c r="JTT11" s="878"/>
      <c r="JTU11" s="880"/>
      <c r="JTV11" s="878"/>
      <c r="JTW11" s="878"/>
      <c r="JTX11" s="878"/>
      <c r="JTY11" s="880"/>
      <c r="JTZ11" s="878"/>
      <c r="JUA11" s="878"/>
      <c r="JUB11" s="878"/>
      <c r="JUC11" s="880"/>
      <c r="JUD11" s="878"/>
      <c r="JUE11" s="878"/>
      <c r="JUF11" s="878"/>
      <c r="JUG11" s="880"/>
      <c r="JUH11" s="878"/>
      <c r="JUI11" s="878"/>
      <c r="JUJ11" s="878"/>
      <c r="JUK11" s="880"/>
      <c r="JUL11" s="878"/>
      <c r="JUM11" s="878"/>
      <c r="JUN11" s="878"/>
      <c r="JUO11" s="880"/>
      <c r="JUP11" s="878"/>
      <c r="JUQ11" s="878"/>
      <c r="JUR11" s="878"/>
      <c r="JUS11" s="880"/>
      <c r="JUT11" s="878"/>
      <c r="JUU11" s="878"/>
      <c r="JUV11" s="878"/>
      <c r="JUW11" s="880"/>
      <c r="JUX11" s="878"/>
      <c r="JUY11" s="878"/>
      <c r="JUZ11" s="878"/>
      <c r="JVA11" s="880"/>
      <c r="JVB11" s="878"/>
      <c r="JVC11" s="878"/>
      <c r="JVD11" s="878"/>
      <c r="JVE11" s="880"/>
      <c r="JVF11" s="878"/>
      <c r="JVG11" s="878"/>
      <c r="JVH11" s="878"/>
      <c r="JVI11" s="880"/>
      <c r="JVJ11" s="878"/>
      <c r="JVK11" s="878"/>
      <c r="JVL11" s="878"/>
      <c r="JVM11" s="880"/>
      <c r="JVN11" s="878"/>
      <c r="JVO11" s="878"/>
      <c r="JVP11" s="878"/>
      <c r="JVQ11" s="880"/>
      <c r="JVR11" s="878"/>
      <c r="JVS11" s="878"/>
      <c r="JVT11" s="878"/>
      <c r="JVU11" s="880"/>
      <c r="JVV11" s="878"/>
      <c r="JVW11" s="878"/>
      <c r="JVX11" s="878"/>
      <c r="JVY11" s="880"/>
      <c r="JVZ11" s="878"/>
      <c r="JWA11" s="878"/>
      <c r="JWB11" s="878"/>
      <c r="JWC11" s="880"/>
      <c r="JWD11" s="878"/>
      <c r="JWE11" s="878"/>
      <c r="JWF11" s="878"/>
      <c r="JWG11" s="880"/>
      <c r="JWH11" s="878"/>
      <c r="JWI11" s="878"/>
      <c r="JWJ11" s="878"/>
      <c r="JWK11" s="880"/>
      <c r="JWL11" s="878"/>
      <c r="JWM11" s="878"/>
      <c r="JWN11" s="878"/>
      <c r="JWO11" s="880"/>
      <c r="JWP11" s="878"/>
      <c r="JWQ11" s="878"/>
      <c r="JWR11" s="878"/>
      <c r="JWS11" s="880"/>
      <c r="JWT11" s="878"/>
      <c r="JWU11" s="878"/>
      <c r="JWV11" s="878"/>
      <c r="JWW11" s="880"/>
      <c r="JWX11" s="878"/>
      <c r="JWY11" s="878"/>
      <c r="JWZ11" s="878"/>
      <c r="JXA11" s="880"/>
      <c r="JXB11" s="878"/>
      <c r="JXC11" s="878"/>
      <c r="JXD11" s="878"/>
      <c r="JXE11" s="880"/>
      <c r="JXF11" s="878"/>
      <c r="JXG11" s="878"/>
      <c r="JXH11" s="878"/>
      <c r="JXI11" s="880"/>
      <c r="JXJ11" s="878"/>
      <c r="JXK11" s="878"/>
      <c r="JXL11" s="878"/>
      <c r="JXM11" s="880"/>
      <c r="JXN11" s="878"/>
      <c r="JXO11" s="878"/>
      <c r="JXP11" s="878"/>
      <c r="JXQ11" s="880"/>
      <c r="JXR11" s="878"/>
      <c r="JXS11" s="878"/>
      <c r="JXT11" s="878"/>
      <c r="JXU11" s="880"/>
      <c r="JXV11" s="878"/>
      <c r="JXW11" s="878"/>
      <c r="JXX11" s="878"/>
      <c r="JXY11" s="880"/>
      <c r="JXZ11" s="878"/>
      <c r="JYA11" s="878"/>
      <c r="JYB11" s="878"/>
      <c r="JYC11" s="880"/>
      <c r="JYD11" s="878"/>
      <c r="JYE11" s="878"/>
      <c r="JYF11" s="878"/>
      <c r="JYG11" s="880"/>
      <c r="JYH11" s="878"/>
      <c r="JYI11" s="878"/>
      <c r="JYJ11" s="878"/>
      <c r="JYK11" s="880"/>
      <c r="JYL11" s="878"/>
      <c r="JYM11" s="878"/>
      <c r="JYN11" s="878"/>
      <c r="JYO11" s="880"/>
      <c r="JYP11" s="878"/>
      <c r="JYQ11" s="878"/>
      <c r="JYR11" s="878"/>
      <c r="JYS11" s="880"/>
      <c r="JYT11" s="878"/>
      <c r="JYU11" s="878"/>
      <c r="JYV11" s="878"/>
      <c r="JYW11" s="880"/>
      <c r="JYX11" s="878"/>
      <c r="JYY11" s="878"/>
      <c r="JYZ11" s="878"/>
      <c r="JZA11" s="880"/>
      <c r="JZB11" s="878"/>
      <c r="JZC11" s="878"/>
      <c r="JZD11" s="878"/>
      <c r="JZE11" s="880"/>
      <c r="JZF11" s="878"/>
      <c r="JZG11" s="878"/>
      <c r="JZH11" s="878"/>
      <c r="JZI11" s="880"/>
      <c r="JZJ11" s="878"/>
      <c r="JZK11" s="878"/>
      <c r="JZL11" s="878"/>
      <c r="JZM11" s="880"/>
      <c r="JZN11" s="878"/>
      <c r="JZO11" s="878"/>
      <c r="JZP11" s="878"/>
      <c r="JZQ11" s="880"/>
      <c r="JZR11" s="878"/>
      <c r="JZS11" s="878"/>
      <c r="JZT11" s="878"/>
      <c r="JZU11" s="880"/>
      <c r="JZV11" s="878"/>
      <c r="JZW11" s="878"/>
      <c r="JZX11" s="878"/>
      <c r="JZY11" s="880"/>
      <c r="JZZ11" s="878"/>
      <c r="KAA11" s="878"/>
      <c r="KAB11" s="878"/>
      <c r="KAC11" s="880"/>
      <c r="KAD11" s="878"/>
      <c r="KAE11" s="878"/>
      <c r="KAF11" s="878"/>
      <c r="KAG11" s="880"/>
      <c r="KAH11" s="878"/>
      <c r="KAI11" s="878"/>
      <c r="KAJ11" s="878"/>
      <c r="KAK11" s="880"/>
      <c r="KAL11" s="878"/>
      <c r="KAM11" s="878"/>
      <c r="KAN11" s="878"/>
      <c r="KAO11" s="880"/>
      <c r="KAP11" s="878"/>
      <c r="KAQ11" s="878"/>
      <c r="KAR11" s="878"/>
      <c r="KAS11" s="880"/>
      <c r="KAT11" s="878"/>
      <c r="KAU11" s="878"/>
      <c r="KAV11" s="878"/>
      <c r="KAW11" s="880"/>
      <c r="KAX11" s="878"/>
      <c r="KAY11" s="878"/>
      <c r="KAZ11" s="878"/>
      <c r="KBA11" s="880"/>
      <c r="KBB11" s="878"/>
      <c r="KBC11" s="878"/>
      <c r="KBD11" s="878"/>
      <c r="KBE11" s="880"/>
      <c r="KBF11" s="878"/>
      <c r="KBG11" s="878"/>
      <c r="KBH11" s="878"/>
      <c r="KBI11" s="880"/>
      <c r="KBJ11" s="878"/>
      <c r="KBK11" s="878"/>
      <c r="KBL11" s="878"/>
      <c r="KBM11" s="880"/>
      <c r="KBN11" s="878"/>
      <c r="KBO11" s="878"/>
      <c r="KBP11" s="878"/>
      <c r="KBQ11" s="880"/>
      <c r="KBR11" s="878"/>
      <c r="KBS11" s="878"/>
      <c r="KBT11" s="878"/>
      <c r="KBU11" s="880"/>
      <c r="KBV11" s="878"/>
      <c r="KBW11" s="878"/>
      <c r="KBX11" s="878"/>
      <c r="KBY11" s="880"/>
      <c r="KBZ11" s="878"/>
      <c r="KCA11" s="878"/>
      <c r="KCB11" s="878"/>
      <c r="KCC11" s="880"/>
      <c r="KCD11" s="878"/>
      <c r="KCE11" s="878"/>
      <c r="KCF11" s="878"/>
      <c r="KCG11" s="880"/>
      <c r="KCH11" s="878"/>
      <c r="KCI11" s="878"/>
      <c r="KCJ11" s="878"/>
      <c r="KCK11" s="880"/>
      <c r="KCL11" s="878"/>
      <c r="KCM11" s="878"/>
      <c r="KCN11" s="878"/>
      <c r="KCO11" s="880"/>
      <c r="KCP11" s="878"/>
      <c r="KCQ11" s="878"/>
      <c r="KCR11" s="878"/>
      <c r="KCS11" s="880"/>
      <c r="KCT11" s="878"/>
      <c r="KCU11" s="878"/>
      <c r="KCV11" s="878"/>
      <c r="KCW11" s="880"/>
      <c r="KCX11" s="878"/>
      <c r="KCY11" s="878"/>
      <c r="KCZ11" s="878"/>
      <c r="KDA11" s="880"/>
      <c r="KDB11" s="878"/>
      <c r="KDC11" s="878"/>
      <c r="KDD11" s="878"/>
      <c r="KDE11" s="880"/>
      <c r="KDF11" s="878"/>
      <c r="KDG11" s="878"/>
      <c r="KDH11" s="878"/>
      <c r="KDI11" s="880"/>
      <c r="KDJ11" s="878"/>
      <c r="KDK11" s="878"/>
      <c r="KDL11" s="878"/>
      <c r="KDM11" s="880"/>
      <c r="KDN11" s="878"/>
      <c r="KDO11" s="878"/>
      <c r="KDP11" s="878"/>
      <c r="KDQ11" s="880"/>
      <c r="KDR11" s="878"/>
      <c r="KDS11" s="878"/>
      <c r="KDT11" s="878"/>
      <c r="KDU11" s="880"/>
      <c r="KDV11" s="878"/>
      <c r="KDW11" s="878"/>
      <c r="KDX11" s="878"/>
      <c r="KDY11" s="880"/>
      <c r="KDZ11" s="878"/>
      <c r="KEA11" s="878"/>
      <c r="KEB11" s="878"/>
      <c r="KEC11" s="880"/>
      <c r="KED11" s="878"/>
      <c r="KEE11" s="878"/>
      <c r="KEF11" s="878"/>
      <c r="KEG11" s="880"/>
      <c r="KEH11" s="878"/>
      <c r="KEI11" s="878"/>
      <c r="KEJ11" s="878"/>
      <c r="KEK11" s="880"/>
      <c r="KEL11" s="878"/>
      <c r="KEM11" s="878"/>
      <c r="KEN11" s="878"/>
      <c r="KEO11" s="880"/>
      <c r="KEP11" s="878"/>
      <c r="KEQ11" s="878"/>
      <c r="KER11" s="878"/>
      <c r="KES11" s="880"/>
      <c r="KET11" s="878"/>
      <c r="KEU11" s="878"/>
      <c r="KEV11" s="878"/>
      <c r="KEW11" s="880"/>
      <c r="KEX11" s="878"/>
      <c r="KEY11" s="878"/>
      <c r="KEZ11" s="878"/>
      <c r="KFA11" s="880"/>
      <c r="KFB11" s="878"/>
      <c r="KFC11" s="878"/>
      <c r="KFD11" s="878"/>
      <c r="KFE11" s="880"/>
      <c r="KFF11" s="878"/>
      <c r="KFG11" s="878"/>
      <c r="KFH11" s="878"/>
      <c r="KFI11" s="880"/>
      <c r="KFJ11" s="878"/>
      <c r="KFK11" s="878"/>
      <c r="KFL11" s="878"/>
      <c r="KFM11" s="880"/>
      <c r="KFN11" s="878"/>
      <c r="KFO11" s="878"/>
      <c r="KFP11" s="878"/>
      <c r="KFQ11" s="880"/>
      <c r="KFR11" s="878"/>
      <c r="KFS11" s="878"/>
      <c r="KFT11" s="878"/>
      <c r="KFU11" s="880"/>
      <c r="KFV11" s="878"/>
      <c r="KFW11" s="878"/>
      <c r="KFX11" s="878"/>
      <c r="KFY11" s="880"/>
      <c r="KFZ11" s="878"/>
      <c r="KGA11" s="878"/>
      <c r="KGB11" s="878"/>
      <c r="KGC11" s="880"/>
      <c r="KGD11" s="878"/>
      <c r="KGE11" s="878"/>
      <c r="KGF11" s="878"/>
      <c r="KGG11" s="880"/>
      <c r="KGH11" s="878"/>
      <c r="KGI11" s="878"/>
      <c r="KGJ11" s="878"/>
      <c r="KGK11" s="880"/>
      <c r="KGL11" s="878"/>
      <c r="KGM11" s="878"/>
      <c r="KGN11" s="878"/>
      <c r="KGO11" s="880"/>
      <c r="KGP11" s="878"/>
      <c r="KGQ11" s="878"/>
      <c r="KGR11" s="878"/>
      <c r="KGS11" s="880"/>
      <c r="KGT11" s="878"/>
      <c r="KGU11" s="878"/>
      <c r="KGV11" s="878"/>
      <c r="KGW11" s="880"/>
      <c r="KGX11" s="878"/>
      <c r="KGY11" s="878"/>
      <c r="KGZ11" s="878"/>
      <c r="KHA11" s="880"/>
      <c r="KHB11" s="878"/>
      <c r="KHC11" s="878"/>
      <c r="KHD11" s="878"/>
      <c r="KHE11" s="880"/>
      <c r="KHF11" s="878"/>
      <c r="KHG11" s="878"/>
      <c r="KHH11" s="878"/>
      <c r="KHI11" s="880"/>
      <c r="KHJ11" s="878"/>
      <c r="KHK11" s="878"/>
      <c r="KHL11" s="878"/>
      <c r="KHM11" s="880"/>
      <c r="KHN11" s="878"/>
      <c r="KHO11" s="878"/>
      <c r="KHP11" s="878"/>
      <c r="KHQ11" s="880"/>
      <c r="KHR11" s="878"/>
      <c r="KHS11" s="878"/>
      <c r="KHT11" s="878"/>
      <c r="KHU11" s="880"/>
      <c r="KHV11" s="878"/>
      <c r="KHW11" s="878"/>
      <c r="KHX11" s="878"/>
      <c r="KHY11" s="880"/>
      <c r="KHZ11" s="878"/>
      <c r="KIA11" s="878"/>
      <c r="KIB11" s="878"/>
      <c r="KIC11" s="880"/>
      <c r="KID11" s="878"/>
      <c r="KIE11" s="878"/>
      <c r="KIF11" s="878"/>
      <c r="KIG11" s="880"/>
      <c r="KIH11" s="878"/>
      <c r="KII11" s="878"/>
      <c r="KIJ11" s="878"/>
      <c r="KIK11" s="880"/>
      <c r="KIL11" s="878"/>
      <c r="KIM11" s="878"/>
      <c r="KIN11" s="878"/>
      <c r="KIO11" s="880"/>
      <c r="KIP11" s="878"/>
      <c r="KIQ11" s="878"/>
      <c r="KIR11" s="878"/>
      <c r="KIS11" s="880"/>
      <c r="KIT11" s="878"/>
      <c r="KIU11" s="878"/>
      <c r="KIV11" s="878"/>
      <c r="KIW11" s="880"/>
      <c r="KIX11" s="878"/>
      <c r="KIY11" s="878"/>
      <c r="KIZ11" s="878"/>
      <c r="KJA11" s="880"/>
      <c r="KJB11" s="878"/>
      <c r="KJC11" s="878"/>
      <c r="KJD11" s="878"/>
      <c r="KJE11" s="880"/>
      <c r="KJF11" s="878"/>
      <c r="KJG11" s="878"/>
      <c r="KJH11" s="878"/>
      <c r="KJI11" s="880"/>
      <c r="KJJ11" s="878"/>
      <c r="KJK11" s="878"/>
      <c r="KJL11" s="878"/>
      <c r="KJM11" s="880"/>
      <c r="KJN11" s="878"/>
      <c r="KJO11" s="878"/>
      <c r="KJP11" s="878"/>
      <c r="KJQ11" s="880"/>
      <c r="KJR11" s="878"/>
      <c r="KJS11" s="878"/>
      <c r="KJT11" s="878"/>
      <c r="KJU11" s="880"/>
      <c r="KJV11" s="878"/>
      <c r="KJW11" s="878"/>
      <c r="KJX11" s="878"/>
      <c r="KJY11" s="880"/>
      <c r="KJZ11" s="878"/>
      <c r="KKA11" s="878"/>
      <c r="KKB11" s="878"/>
      <c r="KKC11" s="880"/>
      <c r="KKD11" s="878"/>
      <c r="KKE11" s="878"/>
      <c r="KKF11" s="878"/>
      <c r="KKG11" s="880"/>
      <c r="KKH11" s="878"/>
      <c r="KKI11" s="878"/>
      <c r="KKJ11" s="878"/>
      <c r="KKK11" s="880"/>
      <c r="KKL11" s="878"/>
      <c r="KKM11" s="878"/>
      <c r="KKN11" s="878"/>
      <c r="KKO11" s="880"/>
      <c r="KKP11" s="878"/>
      <c r="KKQ11" s="878"/>
      <c r="KKR11" s="878"/>
      <c r="KKS11" s="880"/>
      <c r="KKT11" s="878"/>
      <c r="KKU11" s="878"/>
      <c r="KKV11" s="878"/>
      <c r="KKW11" s="880"/>
      <c r="KKX11" s="878"/>
      <c r="KKY11" s="878"/>
      <c r="KKZ11" s="878"/>
      <c r="KLA11" s="880"/>
      <c r="KLB11" s="878"/>
      <c r="KLC11" s="878"/>
      <c r="KLD11" s="878"/>
      <c r="KLE11" s="880"/>
      <c r="KLF11" s="878"/>
      <c r="KLG11" s="878"/>
      <c r="KLH11" s="878"/>
      <c r="KLI11" s="880"/>
      <c r="KLJ11" s="878"/>
      <c r="KLK11" s="878"/>
      <c r="KLL11" s="878"/>
      <c r="KLM11" s="880"/>
      <c r="KLN11" s="878"/>
      <c r="KLO11" s="878"/>
      <c r="KLP11" s="878"/>
      <c r="KLQ11" s="880"/>
      <c r="KLR11" s="878"/>
      <c r="KLS11" s="878"/>
      <c r="KLT11" s="878"/>
      <c r="KLU11" s="880"/>
      <c r="KLV11" s="878"/>
      <c r="KLW11" s="878"/>
      <c r="KLX11" s="878"/>
      <c r="KLY11" s="880"/>
      <c r="KLZ11" s="878"/>
      <c r="KMA11" s="878"/>
      <c r="KMB11" s="878"/>
      <c r="KMC11" s="880"/>
      <c r="KMD11" s="878"/>
      <c r="KME11" s="878"/>
      <c r="KMF11" s="878"/>
      <c r="KMG11" s="880"/>
      <c r="KMH11" s="878"/>
      <c r="KMI11" s="878"/>
      <c r="KMJ11" s="878"/>
      <c r="KMK11" s="880"/>
      <c r="KML11" s="878"/>
      <c r="KMM11" s="878"/>
      <c r="KMN11" s="878"/>
      <c r="KMO11" s="880"/>
      <c r="KMP11" s="878"/>
      <c r="KMQ11" s="878"/>
      <c r="KMR11" s="878"/>
      <c r="KMS11" s="880"/>
      <c r="KMT11" s="878"/>
      <c r="KMU11" s="878"/>
      <c r="KMV11" s="878"/>
      <c r="KMW11" s="880"/>
      <c r="KMX11" s="878"/>
      <c r="KMY11" s="878"/>
      <c r="KMZ11" s="878"/>
      <c r="KNA11" s="880"/>
      <c r="KNB11" s="878"/>
      <c r="KNC11" s="878"/>
      <c r="KND11" s="878"/>
      <c r="KNE11" s="880"/>
      <c r="KNF11" s="878"/>
      <c r="KNG11" s="878"/>
      <c r="KNH11" s="878"/>
      <c r="KNI11" s="880"/>
      <c r="KNJ11" s="878"/>
      <c r="KNK11" s="878"/>
      <c r="KNL11" s="878"/>
      <c r="KNM11" s="880"/>
      <c r="KNN11" s="878"/>
      <c r="KNO11" s="878"/>
      <c r="KNP11" s="878"/>
      <c r="KNQ11" s="880"/>
      <c r="KNR11" s="878"/>
      <c r="KNS11" s="878"/>
      <c r="KNT11" s="878"/>
      <c r="KNU11" s="880"/>
      <c r="KNV11" s="878"/>
      <c r="KNW11" s="878"/>
      <c r="KNX11" s="878"/>
      <c r="KNY11" s="880"/>
      <c r="KNZ11" s="878"/>
      <c r="KOA11" s="878"/>
      <c r="KOB11" s="878"/>
      <c r="KOC11" s="880"/>
      <c r="KOD11" s="878"/>
      <c r="KOE11" s="878"/>
      <c r="KOF11" s="878"/>
      <c r="KOG11" s="880"/>
      <c r="KOH11" s="878"/>
      <c r="KOI11" s="878"/>
      <c r="KOJ11" s="878"/>
      <c r="KOK11" s="880"/>
      <c r="KOL11" s="878"/>
      <c r="KOM11" s="878"/>
      <c r="KON11" s="878"/>
      <c r="KOO11" s="880"/>
      <c r="KOP11" s="878"/>
      <c r="KOQ11" s="878"/>
      <c r="KOR11" s="878"/>
      <c r="KOS11" s="880"/>
      <c r="KOT11" s="878"/>
      <c r="KOU11" s="878"/>
      <c r="KOV11" s="878"/>
      <c r="KOW11" s="880"/>
      <c r="KOX11" s="878"/>
      <c r="KOY11" s="878"/>
      <c r="KOZ11" s="878"/>
      <c r="KPA11" s="880"/>
      <c r="KPB11" s="878"/>
      <c r="KPC11" s="878"/>
      <c r="KPD11" s="878"/>
      <c r="KPE11" s="880"/>
      <c r="KPF11" s="878"/>
      <c r="KPG11" s="878"/>
      <c r="KPH11" s="878"/>
      <c r="KPI11" s="880"/>
      <c r="KPJ11" s="878"/>
      <c r="KPK11" s="878"/>
      <c r="KPL11" s="878"/>
      <c r="KPM11" s="880"/>
      <c r="KPN11" s="878"/>
      <c r="KPO11" s="878"/>
      <c r="KPP11" s="878"/>
      <c r="KPQ11" s="880"/>
      <c r="KPR11" s="878"/>
      <c r="KPS11" s="878"/>
      <c r="KPT11" s="878"/>
      <c r="KPU11" s="880"/>
      <c r="KPV11" s="878"/>
      <c r="KPW11" s="878"/>
      <c r="KPX11" s="878"/>
      <c r="KPY11" s="880"/>
      <c r="KPZ11" s="878"/>
      <c r="KQA11" s="878"/>
      <c r="KQB11" s="878"/>
      <c r="KQC11" s="880"/>
      <c r="KQD11" s="878"/>
      <c r="KQE11" s="878"/>
      <c r="KQF11" s="878"/>
      <c r="KQG11" s="880"/>
      <c r="KQH11" s="878"/>
      <c r="KQI11" s="878"/>
      <c r="KQJ11" s="878"/>
      <c r="KQK11" s="880"/>
      <c r="KQL11" s="878"/>
      <c r="KQM11" s="878"/>
      <c r="KQN11" s="878"/>
      <c r="KQO11" s="880"/>
      <c r="KQP11" s="878"/>
      <c r="KQQ11" s="878"/>
      <c r="KQR11" s="878"/>
      <c r="KQS11" s="880"/>
      <c r="KQT11" s="878"/>
      <c r="KQU11" s="878"/>
      <c r="KQV11" s="878"/>
      <c r="KQW11" s="880"/>
      <c r="KQX11" s="878"/>
      <c r="KQY11" s="878"/>
      <c r="KQZ11" s="878"/>
      <c r="KRA11" s="880"/>
      <c r="KRB11" s="878"/>
      <c r="KRC11" s="878"/>
      <c r="KRD11" s="878"/>
      <c r="KRE11" s="880"/>
      <c r="KRF11" s="878"/>
      <c r="KRG11" s="878"/>
      <c r="KRH11" s="878"/>
      <c r="KRI11" s="880"/>
      <c r="KRJ11" s="878"/>
      <c r="KRK11" s="878"/>
      <c r="KRL11" s="878"/>
      <c r="KRM11" s="880"/>
      <c r="KRN11" s="878"/>
      <c r="KRO11" s="878"/>
      <c r="KRP11" s="878"/>
      <c r="KRQ11" s="880"/>
      <c r="KRR11" s="878"/>
      <c r="KRS11" s="878"/>
      <c r="KRT11" s="878"/>
      <c r="KRU11" s="880"/>
      <c r="KRV11" s="878"/>
      <c r="KRW11" s="878"/>
      <c r="KRX11" s="878"/>
      <c r="KRY11" s="880"/>
      <c r="KRZ11" s="878"/>
      <c r="KSA11" s="878"/>
      <c r="KSB11" s="878"/>
      <c r="KSC11" s="880"/>
      <c r="KSD11" s="878"/>
      <c r="KSE11" s="878"/>
      <c r="KSF11" s="878"/>
      <c r="KSG11" s="880"/>
      <c r="KSH11" s="878"/>
      <c r="KSI11" s="878"/>
      <c r="KSJ11" s="878"/>
      <c r="KSK11" s="880"/>
      <c r="KSL11" s="878"/>
      <c r="KSM11" s="878"/>
      <c r="KSN11" s="878"/>
      <c r="KSO11" s="880"/>
      <c r="KSP11" s="878"/>
      <c r="KSQ11" s="878"/>
      <c r="KSR11" s="878"/>
      <c r="KSS11" s="880"/>
      <c r="KST11" s="878"/>
      <c r="KSU11" s="878"/>
      <c r="KSV11" s="878"/>
      <c r="KSW11" s="880"/>
      <c r="KSX11" s="878"/>
      <c r="KSY11" s="878"/>
      <c r="KSZ11" s="878"/>
      <c r="KTA11" s="880"/>
      <c r="KTB11" s="878"/>
      <c r="KTC11" s="878"/>
      <c r="KTD11" s="878"/>
      <c r="KTE11" s="880"/>
      <c r="KTF11" s="878"/>
      <c r="KTG11" s="878"/>
      <c r="KTH11" s="878"/>
      <c r="KTI11" s="880"/>
      <c r="KTJ11" s="878"/>
      <c r="KTK11" s="878"/>
      <c r="KTL11" s="878"/>
      <c r="KTM11" s="880"/>
      <c r="KTN11" s="878"/>
      <c r="KTO11" s="878"/>
      <c r="KTP11" s="878"/>
      <c r="KTQ11" s="880"/>
      <c r="KTR11" s="878"/>
      <c r="KTS11" s="878"/>
      <c r="KTT11" s="878"/>
      <c r="KTU11" s="880"/>
      <c r="KTV11" s="878"/>
      <c r="KTW11" s="878"/>
      <c r="KTX11" s="878"/>
      <c r="KTY11" s="880"/>
      <c r="KTZ11" s="878"/>
      <c r="KUA11" s="878"/>
      <c r="KUB11" s="878"/>
      <c r="KUC11" s="880"/>
      <c r="KUD11" s="878"/>
      <c r="KUE11" s="878"/>
      <c r="KUF11" s="878"/>
      <c r="KUG11" s="880"/>
      <c r="KUH11" s="878"/>
      <c r="KUI11" s="878"/>
      <c r="KUJ11" s="878"/>
      <c r="KUK11" s="880"/>
      <c r="KUL11" s="878"/>
      <c r="KUM11" s="878"/>
      <c r="KUN11" s="878"/>
      <c r="KUO11" s="880"/>
      <c r="KUP11" s="878"/>
      <c r="KUQ11" s="878"/>
      <c r="KUR11" s="878"/>
      <c r="KUS11" s="880"/>
      <c r="KUT11" s="878"/>
      <c r="KUU11" s="878"/>
      <c r="KUV11" s="878"/>
      <c r="KUW11" s="880"/>
      <c r="KUX11" s="878"/>
      <c r="KUY11" s="878"/>
      <c r="KUZ11" s="878"/>
      <c r="KVA11" s="880"/>
      <c r="KVB11" s="878"/>
      <c r="KVC11" s="878"/>
      <c r="KVD11" s="878"/>
      <c r="KVE11" s="880"/>
      <c r="KVF11" s="878"/>
      <c r="KVG11" s="878"/>
      <c r="KVH11" s="878"/>
      <c r="KVI11" s="880"/>
      <c r="KVJ11" s="878"/>
      <c r="KVK11" s="878"/>
      <c r="KVL11" s="878"/>
      <c r="KVM11" s="880"/>
      <c r="KVN11" s="878"/>
      <c r="KVO11" s="878"/>
      <c r="KVP11" s="878"/>
      <c r="KVQ11" s="880"/>
      <c r="KVR11" s="878"/>
      <c r="KVS11" s="878"/>
      <c r="KVT11" s="878"/>
      <c r="KVU11" s="880"/>
      <c r="KVV11" s="878"/>
      <c r="KVW11" s="878"/>
      <c r="KVX11" s="878"/>
      <c r="KVY11" s="880"/>
      <c r="KVZ11" s="878"/>
      <c r="KWA11" s="878"/>
      <c r="KWB11" s="878"/>
      <c r="KWC11" s="880"/>
      <c r="KWD11" s="878"/>
      <c r="KWE11" s="878"/>
      <c r="KWF11" s="878"/>
      <c r="KWG11" s="880"/>
      <c r="KWH11" s="878"/>
      <c r="KWI11" s="878"/>
      <c r="KWJ11" s="878"/>
      <c r="KWK11" s="880"/>
      <c r="KWL11" s="878"/>
      <c r="KWM11" s="878"/>
      <c r="KWN11" s="878"/>
      <c r="KWO11" s="880"/>
      <c r="KWP11" s="878"/>
      <c r="KWQ11" s="878"/>
      <c r="KWR11" s="878"/>
      <c r="KWS11" s="880"/>
      <c r="KWT11" s="878"/>
      <c r="KWU11" s="878"/>
      <c r="KWV11" s="878"/>
      <c r="KWW11" s="880"/>
      <c r="KWX11" s="878"/>
      <c r="KWY11" s="878"/>
      <c r="KWZ11" s="878"/>
      <c r="KXA11" s="880"/>
      <c r="KXB11" s="878"/>
      <c r="KXC11" s="878"/>
      <c r="KXD11" s="878"/>
      <c r="KXE11" s="880"/>
      <c r="KXF11" s="878"/>
      <c r="KXG11" s="878"/>
      <c r="KXH11" s="878"/>
      <c r="KXI11" s="880"/>
      <c r="KXJ11" s="878"/>
      <c r="KXK11" s="878"/>
      <c r="KXL11" s="878"/>
      <c r="KXM11" s="880"/>
      <c r="KXN11" s="878"/>
      <c r="KXO11" s="878"/>
      <c r="KXP11" s="878"/>
      <c r="KXQ11" s="880"/>
      <c r="KXR11" s="878"/>
      <c r="KXS11" s="878"/>
      <c r="KXT11" s="878"/>
      <c r="KXU11" s="880"/>
      <c r="KXV11" s="878"/>
      <c r="KXW11" s="878"/>
      <c r="KXX11" s="878"/>
      <c r="KXY11" s="880"/>
      <c r="KXZ11" s="878"/>
      <c r="KYA11" s="878"/>
      <c r="KYB11" s="878"/>
      <c r="KYC11" s="880"/>
      <c r="KYD11" s="878"/>
      <c r="KYE11" s="878"/>
      <c r="KYF11" s="878"/>
      <c r="KYG11" s="880"/>
      <c r="KYH11" s="878"/>
      <c r="KYI11" s="878"/>
      <c r="KYJ11" s="878"/>
      <c r="KYK11" s="880"/>
      <c r="KYL11" s="878"/>
      <c r="KYM11" s="878"/>
      <c r="KYN11" s="878"/>
      <c r="KYO11" s="880"/>
      <c r="KYP11" s="878"/>
      <c r="KYQ11" s="878"/>
      <c r="KYR11" s="878"/>
      <c r="KYS11" s="880"/>
      <c r="KYT11" s="878"/>
      <c r="KYU11" s="878"/>
      <c r="KYV11" s="878"/>
      <c r="KYW11" s="880"/>
      <c r="KYX11" s="878"/>
      <c r="KYY11" s="878"/>
      <c r="KYZ11" s="878"/>
      <c r="KZA11" s="880"/>
      <c r="KZB11" s="878"/>
      <c r="KZC11" s="878"/>
      <c r="KZD11" s="878"/>
      <c r="KZE11" s="880"/>
      <c r="KZF11" s="878"/>
      <c r="KZG11" s="878"/>
      <c r="KZH11" s="878"/>
      <c r="KZI11" s="880"/>
      <c r="KZJ11" s="878"/>
      <c r="KZK11" s="878"/>
      <c r="KZL11" s="878"/>
      <c r="KZM11" s="880"/>
      <c r="KZN11" s="878"/>
      <c r="KZO11" s="878"/>
      <c r="KZP11" s="878"/>
      <c r="KZQ11" s="880"/>
      <c r="KZR11" s="878"/>
      <c r="KZS11" s="878"/>
      <c r="KZT11" s="878"/>
      <c r="KZU11" s="880"/>
      <c r="KZV11" s="878"/>
      <c r="KZW11" s="878"/>
      <c r="KZX11" s="878"/>
      <c r="KZY11" s="880"/>
      <c r="KZZ11" s="878"/>
      <c r="LAA11" s="878"/>
      <c r="LAB11" s="878"/>
      <c r="LAC11" s="880"/>
      <c r="LAD11" s="878"/>
      <c r="LAE11" s="878"/>
      <c r="LAF11" s="878"/>
      <c r="LAG11" s="880"/>
      <c r="LAH11" s="878"/>
      <c r="LAI11" s="878"/>
      <c r="LAJ11" s="878"/>
      <c r="LAK11" s="880"/>
      <c r="LAL11" s="878"/>
      <c r="LAM11" s="878"/>
      <c r="LAN11" s="878"/>
      <c r="LAO11" s="880"/>
      <c r="LAP11" s="878"/>
      <c r="LAQ11" s="878"/>
      <c r="LAR11" s="878"/>
      <c r="LAS11" s="880"/>
      <c r="LAT11" s="878"/>
      <c r="LAU11" s="878"/>
      <c r="LAV11" s="878"/>
      <c r="LAW11" s="880"/>
      <c r="LAX11" s="878"/>
      <c r="LAY11" s="878"/>
      <c r="LAZ11" s="878"/>
      <c r="LBA11" s="880"/>
      <c r="LBB11" s="878"/>
      <c r="LBC11" s="878"/>
      <c r="LBD11" s="878"/>
      <c r="LBE11" s="880"/>
      <c r="LBF11" s="878"/>
      <c r="LBG11" s="878"/>
      <c r="LBH11" s="878"/>
      <c r="LBI11" s="880"/>
      <c r="LBJ11" s="878"/>
      <c r="LBK11" s="878"/>
      <c r="LBL11" s="878"/>
      <c r="LBM11" s="880"/>
      <c r="LBN11" s="878"/>
      <c r="LBO11" s="878"/>
      <c r="LBP11" s="878"/>
      <c r="LBQ11" s="880"/>
      <c r="LBR11" s="878"/>
      <c r="LBS11" s="878"/>
      <c r="LBT11" s="878"/>
      <c r="LBU11" s="880"/>
      <c r="LBV11" s="878"/>
      <c r="LBW11" s="878"/>
      <c r="LBX11" s="878"/>
      <c r="LBY11" s="880"/>
      <c r="LBZ11" s="878"/>
      <c r="LCA11" s="878"/>
      <c r="LCB11" s="878"/>
      <c r="LCC11" s="880"/>
      <c r="LCD11" s="878"/>
      <c r="LCE11" s="878"/>
      <c r="LCF11" s="878"/>
      <c r="LCG11" s="880"/>
      <c r="LCH11" s="878"/>
      <c r="LCI11" s="878"/>
      <c r="LCJ11" s="878"/>
      <c r="LCK11" s="880"/>
      <c r="LCL11" s="878"/>
      <c r="LCM11" s="878"/>
      <c r="LCN11" s="878"/>
      <c r="LCO11" s="880"/>
      <c r="LCP11" s="878"/>
      <c r="LCQ11" s="878"/>
      <c r="LCR11" s="878"/>
      <c r="LCS11" s="880"/>
      <c r="LCT11" s="878"/>
      <c r="LCU11" s="878"/>
      <c r="LCV11" s="878"/>
      <c r="LCW11" s="880"/>
      <c r="LCX11" s="878"/>
      <c r="LCY11" s="878"/>
      <c r="LCZ11" s="878"/>
      <c r="LDA11" s="880"/>
      <c r="LDB11" s="878"/>
      <c r="LDC11" s="878"/>
      <c r="LDD11" s="878"/>
      <c r="LDE11" s="880"/>
      <c r="LDF11" s="878"/>
      <c r="LDG11" s="878"/>
      <c r="LDH11" s="878"/>
      <c r="LDI11" s="880"/>
      <c r="LDJ11" s="878"/>
      <c r="LDK11" s="878"/>
      <c r="LDL11" s="878"/>
      <c r="LDM11" s="880"/>
      <c r="LDN11" s="878"/>
      <c r="LDO11" s="878"/>
      <c r="LDP11" s="878"/>
      <c r="LDQ11" s="880"/>
      <c r="LDR11" s="878"/>
      <c r="LDS11" s="878"/>
      <c r="LDT11" s="878"/>
      <c r="LDU11" s="880"/>
      <c r="LDV11" s="878"/>
      <c r="LDW11" s="878"/>
      <c r="LDX11" s="878"/>
      <c r="LDY11" s="880"/>
      <c r="LDZ11" s="878"/>
      <c r="LEA11" s="878"/>
      <c r="LEB11" s="878"/>
      <c r="LEC11" s="880"/>
      <c r="LED11" s="878"/>
      <c r="LEE11" s="878"/>
      <c r="LEF11" s="878"/>
      <c r="LEG11" s="880"/>
      <c r="LEH11" s="878"/>
      <c r="LEI11" s="878"/>
      <c r="LEJ11" s="878"/>
      <c r="LEK11" s="880"/>
      <c r="LEL11" s="878"/>
      <c r="LEM11" s="878"/>
      <c r="LEN11" s="878"/>
      <c r="LEO11" s="880"/>
      <c r="LEP11" s="878"/>
      <c r="LEQ11" s="878"/>
      <c r="LER11" s="878"/>
      <c r="LES11" s="880"/>
      <c r="LET11" s="878"/>
      <c r="LEU11" s="878"/>
      <c r="LEV11" s="878"/>
      <c r="LEW11" s="880"/>
      <c r="LEX11" s="878"/>
      <c r="LEY11" s="878"/>
      <c r="LEZ11" s="878"/>
      <c r="LFA11" s="880"/>
      <c r="LFB11" s="878"/>
      <c r="LFC11" s="878"/>
      <c r="LFD11" s="878"/>
      <c r="LFE11" s="880"/>
      <c r="LFF11" s="878"/>
      <c r="LFG11" s="878"/>
      <c r="LFH11" s="878"/>
      <c r="LFI11" s="880"/>
      <c r="LFJ11" s="878"/>
      <c r="LFK11" s="878"/>
      <c r="LFL11" s="878"/>
      <c r="LFM11" s="880"/>
      <c r="LFN11" s="878"/>
      <c r="LFO11" s="878"/>
      <c r="LFP11" s="878"/>
      <c r="LFQ11" s="880"/>
      <c r="LFR11" s="878"/>
      <c r="LFS11" s="878"/>
      <c r="LFT11" s="878"/>
      <c r="LFU11" s="880"/>
      <c r="LFV11" s="878"/>
      <c r="LFW11" s="878"/>
      <c r="LFX11" s="878"/>
      <c r="LFY11" s="880"/>
      <c r="LFZ11" s="878"/>
      <c r="LGA11" s="878"/>
      <c r="LGB11" s="878"/>
      <c r="LGC11" s="880"/>
      <c r="LGD11" s="878"/>
      <c r="LGE11" s="878"/>
      <c r="LGF11" s="878"/>
      <c r="LGG11" s="880"/>
      <c r="LGH11" s="878"/>
      <c r="LGI11" s="878"/>
      <c r="LGJ11" s="878"/>
      <c r="LGK11" s="880"/>
      <c r="LGL11" s="878"/>
      <c r="LGM11" s="878"/>
      <c r="LGN11" s="878"/>
      <c r="LGO11" s="880"/>
      <c r="LGP11" s="878"/>
      <c r="LGQ11" s="878"/>
      <c r="LGR11" s="878"/>
      <c r="LGS11" s="880"/>
      <c r="LGT11" s="878"/>
      <c r="LGU11" s="878"/>
      <c r="LGV11" s="878"/>
      <c r="LGW11" s="880"/>
      <c r="LGX11" s="878"/>
      <c r="LGY11" s="878"/>
      <c r="LGZ11" s="878"/>
      <c r="LHA11" s="880"/>
      <c r="LHB11" s="878"/>
      <c r="LHC11" s="878"/>
      <c r="LHD11" s="878"/>
      <c r="LHE11" s="880"/>
      <c r="LHF11" s="878"/>
      <c r="LHG11" s="878"/>
      <c r="LHH11" s="878"/>
      <c r="LHI11" s="880"/>
      <c r="LHJ11" s="878"/>
      <c r="LHK11" s="878"/>
      <c r="LHL11" s="878"/>
      <c r="LHM11" s="880"/>
      <c r="LHN11" s="878"/>
      <c r="LHO11" s="878"/>
      <c r="LHP11" s="878"/>
      <c r="LHQ11" s="880"/>
      <c r="LHR11" s="878"/>
      <c r="LHS11" s="878"/>
      <c r="LHT11" s="878"/>
      <c r="LHU11" s="880"/>
      <c r="LHV11" s="878"/>
      <c r="LHW11" s="878"/>
      <c r="LHX11" s="878"/>
      <c r="LHY11" s="880"/>
      <c r="LHZ11" s="878"/>
      <c r="LIA11" s="878"/>
      <c r="LIB11" s="878"/>
      <c r="LIC11" s="880"/>
      <c r="LID11" s="878"/>
      <c r="LIE11" s="878"/>
      <c r="LIF11" s="878"/>
      <c r="LIG11" s="880"/>
      <c r="LIH11" s="878"/>
      <c r="LII11" s="878"/>
      <c r="LIJ11" s="878"/>
      <c r="LIK11" s="880"/>
      <c r="LIL11" s="878"/>
      <c r="LIM11" s="878"/>
      <c r="LIN11" s="878"/>
      <c r="LIO11" s="880"/>
      <c r="LIP11" s="878"/>
      <c r="LIQ11" s="878"/>
      <c r="LIR11" s="878"/>
      <c r="LIS11" s="880"/>
      <c r="LIT11" s="878"/>
      <c r="LIU11" s="878"/>
      <c r="LIV11" s="878"/>
      <c r="LIW11" s="880"/>
      <c r="LIX11" s="878"/>
      <c r="LIY11" s="878"/>
      <c r="LIZ11" s="878"/>
      <c r="LJA11" s="880"/>
      <c r="LJB11" s="878"/>
      <c r="LJC11" s="878"/>
      <c r="LJD11" s="878"/>
      <c r="LJE11" s="880"/>
      <c r="LJF11" s="878"/>
      <c r="LJG11" s="878"/>
      <c r="LJH11" s="878"/>
      <c r="LJI11" s="880"/>
      <c r="LJJ11" s="878"/>
      <c r="LJK11" s="878"/>
      <c r="LJL11" s="878"/>
      <c r="LJM11" s="880"/>
      <c r="LJN11" s="878"/>
      <c r="LJO11" s="878"/>
      <c r="LJP11" s="878"/>
      <c r="LJQ11" s="880"/>
      <c r="LJR11" s="878"/>
      <c r="LJS11" s="878"/>
      <c r="LJT11" s="878"/>
      <c r="LJU11" s="880"/>
      <c r="LJV11" s="878"/>
      <c r="LJW11" s="878"/>
      <c r="LJX11" s="878"/>
      <c r="LJY11" s="880"/>
      <c r="LJZ11" s="878"/>
      <c r="LKA11" s="878"/>
      <c r="LKB11" s="878"/>
      <c r="LKC11" s="880"/>
      <c r="LKD11" s="878"/>
      <c r="LKE11" s="878"/>
      <c r="LKF11" s="878"/>
      <c r="LKG11" s="880"/>
      <c r="LKH11" s="878"/>
      <c r="LKI11" s="878"/>
      <c r="LKJ11" s="878"/>
      <c r="LKK11" s="880"/>
      <c r="LKL11" s="878"/>
      <c r="LKM11" s="878"/>
      <c r="LKN11" s="878"/>
      <c r="LKO11" s="880"/>
      <c r="LKP11" s="878"/>
      <c r="LKQ11" s="878"/>
      <c r="LKR11" s="878"/>
      <c r="LKS11" s="880"/>
      <c r="LKT11" s="878"/>
      <c r="LKU11" s="878"/>
      <c r="LKV11" s="878"/>
      <c r="LKW11" s="880"/>
      <c r="LKX11" s="878"/>
      <c r="LKY11" s="878"/>
      <c r="LKZ11" s="878"/>
      <c r="LLA11" s="880"/>
      <c r="LLB11" s="878"/>
      <c r="LLC11" s="878"/>
      <c r="LLD11" s="878"/>
      <c r="LLE11" s="880"/>
      <c r="LLF11" s="878"/>
      <c r="LLG11" s="878"/>
      <c r="LLH11" s="878"/>
      <c r="LLI11" s="880"/>
      <c r="LLJ11" s="878"/>
      <c r="LLK11" s="878"/>
      <c r="LLL11" s="878"/>
      <c r="LLM11" s="880"/>
      <c r="LLN11" s="878"/>
      <c r="LLO11" s="878"/>
      <c r="LLP11" s="878"/>
      <c r="LLQ11" s="880"/>
      <c r="LLR11" s="878"/>
      <c r="LLS11" s="878"/>
      <c r="LLT11" s="878"/>
      <c r="LLU11" s="880"/>
      <c r="LLV11" s="878"/>
      <c r="LLW11" s="878"/>
      <c r="LLX11" s="878"/>
      <c r="LLY11" s="880"/>
      <c r="LLZ11" s="878"/>
      <c r="LMA11" s="878"/>
      <c r="LMB11" s="878"/>
      <c r="LMC11" s="880"/>
      <c r="LMD11" s="878"/>
      <c r="LME11" s="878"/>
      <c r="LMF11" s="878"/>
      <c r="LMG11" s="880"/>
      <c r="LMH11" s="878"/>
      <c r="LMI11" s="878"/>
      <c r="LMJ11" s="878"/>
      <c r="LMK11" s="880"/>
      <c r="LML11" s="878"/>
      <c r="LMM11" s="878"/>
      <c r="LMN11" s="878"/>
      <c r="LMO11" s="880"/>
      <c r="LMP11" s="878"/>
      <c r="LMQ11" s="878"/>
      <c r="LMR11" s="878"/>
      <c r="LMS11" s="880"/>
      <c r="LMT11" s="878"/>
      <c r="LMU11" s="878"/>
      <c r="LMV11" s="878"/>
      <c r="LMW11" s="880"/>
      <c r="LMX11" s="878"/>
      <c r="LMY11" s="878"/>
      <c r="LMZ11" s="878"/>
      <c r="LNA11" s="880"/>
      <c r="LNB11" s="878"/>
      <c r="LNC11" s="878"/>
      <c r="LND11" s="878"/>
      <c r="LNE11" s="880"/>
      <c r="LNF11" s="878"/>
      <c r="LNG11" s="878"/>
      <c r="LNH11" s="878"/>
      <c r="LNI11" s="880"/>
      <c r="LNJ11" s="878"/>
      <c r="LNK11" s="878"/>
      <c r="LNL11" s="878"/>
      <c r="LNM11" s="880"/>
      <c r="LNN11" s="878"/>
      <c r="LNO11" s="878"/>
      <c r="LNP11" s="878"/>
      <c r="LNQ11" s="880"/>
      <c r="LNR11" s="878"/>
      <c r="LNS11" s="878"/>
      <c r="LNT11" s="878"/>
      <c r="LNU11" s="880"/>
      <c r="LNV11" s="878"/>
      <c r="LNW11" s="878"/>
      <c r="LNX11" s="878"/>
      <c r="LNY11" s="880"/>
      <c r="LNZ11" s="878"/>
      <c r="LOA11" s="878"/>
      <c r="LOB11" s="878"/>
      <c r="LOC11" s="880"/>
      <c r="LOD11" s="878"/>
      <c r="LOE11" s="878"/>
      <c r="LOF11" s="878"/>
      <c r="LOG11" s="880"/>
      <c r="LOH11" s="878"/>
      <c r="LOI11" s="878"/>
      <c r="LOJ11" s="878"/>
      <c r="LOK11" s="880"/>
      <c r="LOL11" s="878"/>
      <c r="LOM11" s="878"/>
      <c r="LON11" s="878"/>
      <c r="LOO11" s="880"/>
      <c r="LOP11" s="878"/>
      <c r="LOQ11" s="878"/>
      <c r="LOR11" s="878"/>
      <c r="LOS11" s="880"/>
      <c r="LOT11" s="878"/>
      <c r="LOU11" s="878"/>
      <c r="LOV11" s="878"/>
      <c r="LOW11" s="880"/>
      <c r="LOX11" s="878"/>
      <c r="LOY11" s="878"/>
      <c r="LOZ11" s="878"/>
      <c r="LPA11" s="880"/>
      <c r="LPB11" s="878"/>
      <c r="LPC11" s="878"/>
      <c r="LPD11" s="878"/>
      <c r="LPE11" s="880"/>
      <c r="LPF11" s="878"/>
      <c r="LPG11" s="878"/>
      <c r="LPH11" s="878"/>
      <c r="LPI11" s="880"/>
      <c r="LPJ11" s="878"/>
      <c r="LPK11" s="878"/>
      <c r="LPL11" s="878"/>
      <c r="LPM11" s="880"/>
      <c r="LPN11" s="878"/>
      <c r="LPO11" s="878"/>
      <c r="LPP11" s="878"/>
      <c r="LPQ11" s="880"/>
      <c r="LPR11" s="878"/>
      <c r="LPS11" s="878"/>
      <c r="LPT11" s="878"/>
      <c r="LPU11" s="880"/>
      <c r="LPV11" s="878"/>
      <c r="LPW11" s="878"/>
      <c r="LPX11" s="878"/>
      <c r="LPY11" s="880"/>
      <c r="LPZ11" s="878"/>
      <c r="LQA11" s="878"/>
      <c r="LQB11" s="878"/>
      <c r="LQC11" s="880"/>
      <c r="LQD11" s="878"/>
      <c r="LQE11" s="878"/>
      <c r="LQF11" s="878"/>
      <c r="LQG11" s="880"/>
      <c r="LQH11" s="878"/>
      <c r="LQI11" s="878"/>
      <c r="LQJ11" s="878"/>
      <c r="LQK11" s="880"/>
      <c r="LQL11" s="878"/>
      <c r="LQM11" s="878"/>
      <c r="LQN11" s="878"/>
      <c r="LQO11" s="880"/>
      <c r="LQP11" s="878"/>
      <c r="LQQ11" s="878"/>
      <c r="LQR11" s="878"/>
      <c r="LQS11" s="880"/>
      <c r="LQT11" s="878"/>
      <c r="LQU11" s="878"/>
      <c r="LQV11" s="878"/>
      <c r="LQW11" s="880"/>
      <c r="LQX11" s="878"/>
      <c r="LQY11" s="878"/>
      <c r="LQZ11" s="878"/>
      <c r="LRA11" s="880"/>
      <c r="LRB11" s="878"/>
      <c r="LRC11" s="878"/>
      <c r="LRD11" s="878"/>
      <c r="LRE11" s="880"/>
      <c r="LRF11" s="878"/>
      <c r="LRG11" s="878"/>
      <c r="LRH11" s="878"/>
      <c r="LRI11" s="880"/>
      <c r="LRJ11" s="878"/>
      <c r="LRK11" s="878"/>
      <c r="LRL11" s="878"/>
      <c r="LRM11" s="880"/>
      <c r="LRN11" s="878"/>
      <c r="LRO11" s="878"/>
      <c r="LRP11" s="878"/>
      <c r="LRQ11" s="880"/>
      <c r="LRR11" s="878"/>
      <c r="LRS11" s="878"/>
      <c r="LRT11" s="878"/>
      <c r="LRU11" s="880"/>
      <c r="LRV11" s="878"/>
      <c r="LRW11" s="878"/>
      <c r="LRX11" s="878"/>
      <c r="LRY11" s="880"/>
      <c r="LRZ11" s="878"/>
      <c r="LSA11" s="878"/>
      <c r="LSB11" s="878"/>
      <c r="LSC11" s="880"/>
      <c r="LSD11" s="878"/>
      <c r="LSE11" s="878"/>
      <c r="LSF11" s="878"/>
      <c r="LSG11" s="880"/>
      <c r="LSH11" s="878"/>
      <c r="LSI11" s="878"/>
      <c r="LSJ11" s="878"/>
      <c r="LSK11" s="880"/>
      <c r="LSL11" s="878"/>
      <c r="LSM11" s="878"/>
      <c r="LSN11" s="878"/>
      <c r="LSO11" s="880"/>
      <c r="LSP11" s="878"/>
      <c r="LSQ11" s="878"/>
      <c r="LSR11" s="878"/>
      <c r="LSS11" s="880"/>
      <c r="LST11" s="878"/>
      <c r="LSU11" s="878"/>
      <c r="LSV11" s="878"/>
      <c r="LSW11" s="880"/>
      <c r="LSX11" s="878"/>
      <c r="LSY11" s="878"/>
      <c r="LSZ11" s="878"/>
      <c r="LTA11" s="880"/>
      <c r="LTB11" s="878"/>
      <c r="LTC11" s="878"/>
      <c r="LTD11" s="878"/>
      <c r="LTE11" s="880"/>
      <c r="LTF11" s="878"/>
      <c r="LTG11" s="878"/>
      <c r="LTH11" s="878"/>
      <c r="LTI11" s="880"/>
      <c r="LTJ11" s="878"/>
      <c r="LTK11" s="878"/>
      <c r="LTL11" s="878"/>
      <c r="LTM11" s="880"/>
      <c r="LTN11" s="878"/>
      <c r="LTO11" s="878"/>
      <c r="LTP11" s="878"/>
      <c r="LTQ11" s="880"/>
      <c r="LTR11" s="878"/>
      <c r="LTS11" s="878"/>
      <c r="LTT11" s="878"/>
      <c r="LTU11" s="880"/>
      <c r="LTV11" s="878"/>
      <c r="LTW11" s="878"/>
      <c r="LTX11" s="878"/>
      <c r="LTY11" s="880"/>
      <c r="LTZ11" s="878"/>
      <c r="LUA11" s="878"/>
      <c r="LUB11" s="878"/>
      <c r="LUC11" s="880"/>
      <c r="LUD11" s="878"/>
      <c r="LUE11" s="878"/>
      <c r="LUF11" s="878"/>
      <c r="LUG11" s="880"/>
      <c r="LUH11" s="878"/>
      <c r="LUI11" s="878"/>
      <c r="LUJ11" s="878"/>
      <c r="LUK11" s="880"/>
      <c r="LUL11" s="878"/>
      <c r="LUM11" s="878"/>
      <c r="LUN11" s="878"/>
      <c r="LUO11" s="880"/>
      <c r="LUP11" s="878"/>
      <c r="LUQ11" s="878"/>
      <c r="LUR11" s="878"/>
      <c r="LUS11" s="880"/>
      <c r="LUT11" s="878"/>
      <c r="LUU11" s="878"/>
      <c r="LUV11" s="878"/>
      <c r="LUW11" s="880"/>
      <c r="LUX11" s="878"/>
      <c r="LUY11" s="878"/>
      <c r="LUZ11" s="878"/>
      <c r="LVA11" s="880"/>
      <c r="LVB11" s="878"/>
      <c r="LVC11" s="878"/>
      <c r="LVD11" s="878"/>
      <c r="LVE11" s="880"/>
      <c r="LVF11" s="878"/>
      <c r="LVG11" s="878"/>
      <c r="LVH11" s="878"/>
      <c r="LVI11" s="880"/>
      <c r="LVJ11" s="878"/>
      <c r="LVK11" s="878"/>
      <c r="LVL11" s="878"/>
      <c r="LVM11" s="880"/>
      <c r="LVN11" s="878"/>
      <c r="LVO11" s="878"/>
      <c r="LVP11" s="878"/>
      <c r="LVQ11" s="880"/>
      <c r="LVR11" s="878"/>
      <c r="LVS11" s="878"/>
      <c r="LVT11" s="878"/>
      <c r="LVU11" s="880"/>
      <c r="LVV11" s="878"/>
      <c r="LVW11" s="878"/>
      <c r="LVX11" s="878"/>
      <c r="LVY11" s="880"/>
      <c r="LVZ11" s="878"/>
      <c r="LWA11" s="878"/>
      <c r="LWB11" s="878"/>
      <c r="LWC11" s="880"/>
      <c r="LWD11" s="878"/>
      <c r="LWE11" s="878"/>
      <c r="LWF11" s="878"/>
      <c r="LWG11" s="880"/>
      <c r="LWH11" s="878"/>
      <c r="LWI11" s="878"/>
      <c r="LWJ11" s="878"/>
      <c r="LWK11" s="880"/>
      <c r="LWL11" s="878"/>
      <c r="LWM11" s="878"/>
      <c r="LWN11" s="878"/>
      <c r="LWO11" s="880"/>
      <c r="LWP11" s="878"/>
      <c r="LWQ11" s="878"/>
      <c r="LWR11" s="878"/>
      <c r="LWS11" s="880"/>
      <c r="LWT11" s="878"/>
      <c r="LWU11" s="878"/>
      <c r="LWV11" s="878"/>
      <c r="LWW11" s="880"/>
      <c r="LWX11" s="878"/>
      <c r="LWY11" s="878"/>
      <c r="LWZ11" s="878"/>
      <c r="LXA11" s="880"/>
      <c r="LXB11" s="878"/>
      <c r="LXC11" s="878"/>
      <c r="LXD11" s="878"/>
      <c r="LXE11" s="880"/>
      <c r="LXF11" s="878"/>
      <c r="LXG11" s="878"/>
      <c r="LXH11" s="878"/>
      <c r="LXI11" s="880"/>
      <c r="LXJ11" s="878"/>
      <c r="LXK11" s="878"/>
      <c r="LXL11" s="878"/>
      <c r="LXM11" s="880"/>
      <c r="LXN11" s="878"/>
      <c r="LXO11" s="878"/>
      <c r="LXP11" s="878"/>
      <c r="LXQ11" s="880"/>
      <c r="LXR11" s="878"/>
      <c r="LXS11" s="878"/>
      <c r="LXT11" s="878"/>
      <c r="LXU11" s="880"/>
      <c r="LXV11" s="878"/>
      <c r="LXW11" s="878"/>
      <c r="LXX11" s="878"/>
      <c r="LXY11" s="880"/>
      <c r="LXZ11" s="878"/>
      <c r="LYA11" s="878"/>
      <c r="LYB11" s="878"/>
      <c r="LYC11" s="880"/>
      <c r="LYD11" s="878"/>
      <c r="LYE11" s="878"/>
      <c r="LYF11" s="878"/>
      <c r="LYG11" s="880"/>
      <c r="LYH11" s="878"/>
      <c r="LYI11" s="878"/>
      <c r="LYJ11" s="878"/>
      <c r="LYK11" s="880"/>
      <c r="LYL11" s="878"/>
      <c r="LYM11" s="878"/>
      <c r="LYN11" s="878"/>
      <c r="LYO11" s="880"/>
      <c r="LYP11" s="878"/>
      <c r="LYQ11" s="878"/>
      <c r="LYR11" s="878"/>
      <c r="LYS11" s="880"/>
      <c r="LYT11" s="878"/>
      <c r="LYU11" s="878"/>
      <c r="LYV11" s="878"/>
      <c r="LYW11" s="880"/>
      <c r="LYX11" s="878"/>
      <c r="LYY11" s="878"/>
      <c r="LYZ11" s="878"/>
      <c r="LZA11" s="880"/>
      <c r="LZB11" s="878"/>
      <c r="LZC11" s="878"/>
      <c r="LZD11" s="878"/>
      <c r="LZE11" s="880"/>
      <c r="LZF11" s="878"/>
      <c r="LZG11" s="878"/>
      <c r="LZH11" s="878"/>
      <c r="LZI11" s="880"/>
      <c r="LZJ11" s="878"/>
      <c r="LZK11" s="878"/>
      <c r="LZL11" s="878"/>
      <c r="LZM11" s="880"/>
      <c r="LZN11" s="878"/>
      <c r="LZO11" s="878"/>
      <c r="LZP11" s="878"/>
      <c r="LZQ11" s="880"/>
      <c r="LZR11" s="878"/>
      <c r="LZS11" s="878"/>
      <c r="LZT11" s="878"/>
      <c r="LZU11" s="880"/>
      <c r="LZV11" s="878"/>
      <c r="LZW11" s="878"/>
      <c r="LZX11" s="878"/>
      <c r="LZY11" s="880"/>
      <c r="LZZ11" s="878"/>
      <c r="MAA11" s="878"/>
      <c r="MAB11" s="878"/>
      <c r="MAC11" s="880"/>
      <c r="MAD11" s="878"/>
      <c r="MAE11" s="878"/>
      <c r="MAF11" s="878"/>
      <c r="MAG11" s="880"/>
      <c r="MAH11" s="878"/>
      <c r="MAI11" s="878"/>
      <c r="MAJ11" s="878"/>
      <c r="MAK11" s="880"/>
      <c r="MAL11" s="878"/>
      <c r="MAM11" s="878"/>
      <c r="MAN11" s="878"/>
      <c r="MAO11" s="880"/>
      <c r="MAP11" s="878"/>
      <c r="MAQ11" s="878"/>
      <c r="MAR11" s="878"/>
      <c r="MAS11" s="880"/>
      <c r="MAT11" s="878"/>
      <c r="MAU11" s="878"/>
      <c r="MAV11" s="878"/>
      <c r="MAW11" s="880"/>
      <c r="MAX11" s="878"/>
      <c r="MAY11" s="878"/>
      <c r="MAZ11" s="878"/>
      <c r="MBA11" s="880"/>
      <c r="MBB11" s="878"/>
      <c r="MBC11" s="878"/>
      <c r="MBD11" s="878"/>
      <c r="MBE11" s="880"/>
      <c r="MBF11" s="878"/>
      <c r="MBG11" s="878"/>
      <c r="MBH11" s="878"/>
      <c r="MBI11" s="880"/>
      <c r="MBJ11" s="878"/>
      <c r="MBK11" s="878"/>
      <c r="MBL11" s="878"/>
      <c r="MBM11" s="880"/>
      <c r="MBN11" s="878"/>
      <c r="MBO11" s="878"/>
      <c r="MBP11" s="878"/>
      <c r="MBQ11" s="880"/>
      <c r="MBR11" s="878"/>
      <c r="MBS11" s="878"/>
      <c r="MBT11" s="878"/>
      <c r="MBU11" s="880"/>
      <c r="MBV11" s="878"/>
      <c r="MBW11" s="878"/>
      <c r="MBX11" s="878"/>
      <c r="MBY11" s="880"/>
      <c r="MBZ11" s="878"/>
      <c r="MCA11" s="878"/>
      <c r="MCB11" s="878"/>
      <c r="MCC11" s="880"/>
      <c r="MCD11" s="878"/>
      <c r="MCE11" s="878"/>
      <c r="MCF11" s="878"/>
      <c r="MCG11" s="880"/>
      <c r="MCH11" s="878"/>
      <c r="MCI11" s="878"/>
      <c r="MCJ11" s="878"/>
      <c r="MCK11" s="880"/>
      <c r="MCL11" s="878"/>
      <c r="MCM11" s="878"/>
      <c r="MCN11" s="878"/>
      <c r="MCO11" s="880"/>
      <c r="MCP11" s="878"/>
      <c r="MCQ11" s="878"/>
      <c r="MCR11" s="878"/>
      <c r="MCS11" s="880"/>
      <c r="MCT11" s="878"/>
      <c r="MCU11" s="878"/>
      <c r="MCV11" s="878"/>
      <c r="MCW11" s="880"/>
      <c r="MCX11" s="878"/>
      <c r="MCY11" s="878"/>
      <c r="MCZ11" s="878"/>
      <c r="MDA11" s="880"/>
      <c r="MDB11" s="878"/>
      <c r="MDC11" s="878"/>
      <c r="MDD11" s="878"/>
      <c r="MDE11" s="880"/>
      <c r="MDF11" s="878"/>
      <c r="MDG11" s="878"/>
      <c r="MDH11" s="878"/>
      <c r="MDI11" s="880"/>
      <c r="MDJ11" s="878"/>
      <c r="MDK11" s="878"/>
      <c r="MDL11" s="878"/>
      <c r="MDM11" s="880"/>
      <c r="MDN11" s="878"/>
      <c r="MDO11" s="878"/>
      <c r="MDP11" s="878"/>
      <c r="MDQ11" s="880"/>
      <c r="MDR11" s="878"/>
      <c r="MDS11" s="878"/>
      <c r="MDT11" s="878"/>
      <c r="MDU11" s="880"/>
      <c r="MDV11" s="878"/>
      <c r="MDW11" s="878"/>
      <c r="MDX11" s="878"/>
      <c r="MDY11" s="880"/>
      <c r="MDZ11" s="878"/>
      <c r="MEA11" s="878"/>
      <c r="MEB11" s="878"/>
      <c r="MEC11" s="880"/>
      <c r="MED11" s="878"/>
      <c r="MEE11" s="878"/>
      <c r="MEF11" s="878"/>
      <c r="MEG11" s="880"/>
      <c r="MEH11" s="878"/>
      <c r="MEI11" s="878"/>
      <c r="MEJ11" s="878"/>
      <c r="MEK11" s="880"/>
      <c r="MEL11" s="878"/>
      <c r="MEM11" s="878"/>
      <c r="MEN11" s="878"/>
      <c r="MEO11" s="880"/>
      <c r="MEP11" s="878"/>
      <c r="MEQ11" s="878"/>
      <c r="MER11" s="878"/>
      <c r="MES11" s="880"/>
      <c r="MET11" s="878"/>
      <c r="MEU11" s="878"/>
      <c r="MEV11" s="878"/>
      <c r="MEW11" s="880"/>
      <c r="MEX11" s="878"/>
      <c r="MEY11" s="878"/>
      <c r="MEZ11" s="878"/>
      <c r="MFA11" s="880"/>
      <c r="MFB11" s="878"/>
      <c r="MFC11" s="878"/>
      <c r="MFD11" s="878"/>
      <c r="MFE11" s="880"/>
      <c r="MFF11" s="878"/>
      <c r="MFG11" s="878"/>
      <c r="MFH11" s="878"/>
      <c r="MFI11" s="880"/>
      <c r="MFJ11" s="878"/>
      <c r="MFK11" s="878"/>
      <c r="MFL11" s="878"/>
      <c r="MFM11" s="880"/>
      <c r="MFN11" s="878"/>
      <c r="MFO11" s="878"/>
      <c r="MFP11" s="878"/>
      <c r="MFQ11" s="880"/>
      <c r="MFR11" s="878"/>
      <c r="MFS11" s="878"/>
      <c r="MFT11" s="878"/>
      <c r="MFU11" s="880"/>
      <c r="MFV11" s="878"/>
      <c r="MFW11" s="878"/>
      <c r="MFX11" s="878"/>
      <c r="MFY11" s="880"/>
      <c r="MFZ11" s="878"/>
      <c r="MGA11" s="878"/>
      <c r="MGB11" s="878"/>
      <c r="MGC11" s="880"/>
      <c r="MGD11" s="878"/>
      <c r="MGE11" s="878"/>
      <c r="MGF11" s="878"/>
      <c r="MGG11" s="880"/>
      <c r="MGH11" s="878"/>
      <c r="MGI11" s="878"/>
      <c r="MGJ11" s="878"/>
      <c r="MGK11" s="880"/>
      <c r="MGL11" s="878"/>
      <c r="MGM11" s="878"/>
      <c r="MGN11" s="878"/>
      <c r="MGO11" s="880"/>
      <c r="MGP11" s="878"/>
      <c r="MGQ11" s="878"/>
      <c r="MGR11" s="878"/>
      <c r="MGS11" s="880"/>
      <c r="MGT11" s="878"/>
      <c r="MGU11" s="878"/>
      <c r="MGV11" s="878"/>
      <c r="MGW11" s="880"/>
      <c r="MGX11" s="878"/>
      <c r="MGY11" s="878"/>
      <c r="MGZ11" s="878"/>
      <c r="MHA11" s="880"/>
      <c r="MHB11" s="878"/>
      <c r="MHC11" s="878"/>
      <c r="MHD11" s="878"/>
      <c r="MHE11" s="880"/>
      <c r="MHF11" s="878"/>
      <c r="MHG11" s="878"/>
      <c r="MHH11" s="878"/>
      <c r="MHI11" s="880"/>
      <c r="MHJ11" s="878"/>
      <c r="MHK11" s="878"/>
      <c r="MHL11" s="878"/>
      <c r="MHM11" s="880"/>
      <c r="MHN11" s="878"/>
      <c r="MHO11" s="878"/>
      <c r="MHP11" s="878"/>
      <c r="MHQ11" s="880"/>
      <c r="MHR11" s="878"/>
      <c r="MHS11" s="878"/>
      <c r="MHT11" s="878"/>
      <c r="MHU11" s="880"/>
      <c r="MHV11" s="878"/>
      <c r="MHW11" s="878"/>
      <c r="MHX11" s="878"/>
      <c r="MHY11" s="880"/>
      <c r="MHZ11" s="878"/>
      <c r="MIA11" s="878"/>
      <c r="MIB11" s="878"/>
      <c r="MIC11" s="880"/>
      <c r="MID11" s="878"/>
      <c r="MIE11" s="878"/>
      <c r="MIF11" s="878"/>
      <c r="MIG11" s="880"/>
      <c r="MIH11" s="878"/>
      <c r="MII11" s="878"/>
      <c r="MIJ11" s="878"/>
      <c r="MIK11" s="880"/>
      <c r="MIL11" s="878"/>
      <c r="MIM11" s="878"/>
      <c r="MIN11" s="878"/>
      <c r="MIO11" s="880"/>
      <c r="MIP11" s="878"/>
      <c r="MIQ11" s="878"/>
      <c r="MIR11" s="878"/>
      <c r="MIS11" s="880"/>
      <c r="MIT11" s="878"/>
      <c r="MIU11" s="878"/>
      <c r="MIV11" s="878"/>
      <c r="MIW11" s="880"/>
      <c r="MIX11" s="878"/>
      <c r="MIY11" s="878"/>
      <c r="MIZ11" s="878"/>
      <c r="MJA11" s="880"/>
      <c r="MJB11" s="878"/>
      <c r="MJC11" s="878"/>
      <c r="MJD11" s="878"/>
      <c r="MJE11" s="880"/>
      <c r="MJF11" s="878"/>
      <c r="MJG11" s="878"/>
      <c r="MJH11" s="878"/>
      <c r="MJI11" s="880"/>
      <c r="MJJ11" s="878"/>
      <c r="MJK11" s="878"/>
      <c r="MJL11" s="878"/>
      <c r="MJM11" s="880"/>
      <c r="MJN11" s="878"/>
      <c r="MJO11" s="878"/>
      <c r="MJP11" s="878"/>
      <c r="MJQ11" s="880"/>
      <c r="MJR11" s="878"/>
      <c r="MJS11" s="878"/>
      <c r="MJT11" s="878"/>
      <c r="MJU11" s="880"/>
      <c r="MJV11" s="878"/>
      <c r="MJW11" s="878"/>
      <c r="MJX11" s="878"/>
      <c r="MJY11" s="880"/>
      <c r="MJZ11" s="878"/>
      <c r="MKA11" s="878"/>
      <c r="MKB11" s="878"/>
      <c r="MKC11" s="880"/>
      <c r="MKD11" s="878"/>
      <c r="MKE11" s="878"/>
      <c r="MKF11" s="878"/>
      <c r="MKG11" s="880"/>
      <c r="MKH11" s="878"/>
      <c r="MKI11" s="878"/>
      <c r="MKJ11" s="878"/>
      <c r="MKK11" s="880"/>
      <c r="MKL11" s="878"/>
      <c r="MKM11" s="878"/>
      <c r="MKN11" s="878"/>
      <c r="MKO11" s="880"/>
      <c r="MKP11" s="878"/>
      <c r="MKQ11" s="878"/>
      <c r="MKR11" s="878"/>
      <c r="MKS11" s="880"/>
      <c r="MKT11" s="878"/>
      <c r="MKU11" s="878"/>
      <c r="MKV11" s="878"/>
      <c r="MKW11" s="880"/>
      <c r="MKX11" s="878"/>
      <c r="MKY11" s="878"/>
      <c r="MKZ11" s="878"/>
      <c r="MLA11" s="880"/>
      <c r="MLB11" s="878"/>
      <c r="MLC11" s="878"/>
      <c r="MLD11" s="878"/>
      <c r="MLE11" s="880"/>
      <c r="MLF11" s="878"/>
      <c r="MLG11" s="878"/>
      <c r="MLH11" s="878"/>
      <c r="MLI11" s="880"/>
      <c r="MLJ11" s="878"/>
      <c r="MLK11" s="878"/>
      <c r="MLL11" s="878"/>
      <c r="MLM11" s="880"/>
      <c r="MLN11" s="878"/>
      <c r="MLO11" s="878"/>
      <c r="MLP11" s="878"/>
      <c r="MLQ11" s="880"/>
      <c r="MLR11" s="878"/>
      <c r="MLS11" s="878"/>
      <c r="MLT11" s="878"/>
      <c r="MLU11" s="880"/>
      <c r="MLV11" s="878"/>
      <c r="MLW11" s="878"/>
      <c r="MLX11" s="878"/>
      <c r="MLY11" s="880"/>
      <c r="MLZ11" s="878"/>
      <c r="MMA11" s="878"/>
      <c r="MMB11" s="878"/>
      <c r="MMC11" s="880"/>
      <c r="MMD11" s="878"/>
      <c r="MME11" s="878"/>
      <c r="MMF11" s="878"/>
      <c r="MMG11" s="880"/>
      <c r="MMH11" s="878"/>
      <c r="MMI11" s="878"/>
      <c r="MMJ11" s="878"/>
      <c r="MMK11" s="880"/>
      <c r="MML11" s="878"/>
      <c r="MMM11" s="878"/>
      <c r="MMN11" s="878"/>
      <c r="MMO11" s="880"/>
      <c r="MMP11" s="878"/>
      <c r="MMQ11" s="878"/>
      <c r="MMR11" s="878"/>
      <c r="MMS11" s="880"/>
      <c r="MMT11" s="878"/>
      <c r="MMU11" s="878"/>
      <c r="MMV11" s="878"/>
      <c r="MMW11" s="880"/>
      <c r="MMX11" s="878"/>
      <c r="MMY11" s="878"/>
      <c r="MMZ11" s="878"/>
      <c r="MNA11" s="880"/>
      <c r="MNB11" s="878"/>
      <c r="MNC11" s="878"/>
      <c r="MND11" s="878"/>
      <c r="MNE11" s="880"/>
      <c r="MNF11" s="878"/>
      <c r="MNG11" s="878"/>
      <c r="MNH11" s="878"/>
      <c r="MNI11" s="880"/>
      <c r="MNJ11" s="878"/>
      <c r="MNK11" s="878"/>
      <c r="MNL11" s="878"/>
      <c r="MNM11" s="880"/>
      <c r="MNN11" s="878"/>
      <c r="MNO11" s="878"/>
      <c r="MNP11" s="878"/>
      <c r="MNQ11" s="880"/>
      <c r="MNR11" s="878"/>
      <c r="MNS11" s="878"/>
      <c r="MNT11" s="878"/>
      <c r="MNU11" s="880"/>
      <c r="MNV11" s="878"/>
      <c r="MNW11" s="878"/>
      <c r="MNX11" s="878"/>
      <c r="MNY11" s="880"/>
      <c r="MNZ11" s="878"/>
      <c r="MOA11" s="878"/>
      <c r="MOB11" s="878"/>
      <c r="MOC11" s="880"/>
      <c r="MOD11" s="878"/>
      <c r="MOE11" s="878"/>
      <c r="MOF11" s="878"/>
      <c r="MOG11" s="880"/>
      <c r="MOH11" s="878"/>
      <c r="MOI11" s="878"/>
      <c r="MOJ11" s="878"/>
      <c r="MOK11" s="880"/>
      <c r="MOL11" s="878"/>
      <c r="MOM11" s="878"/>
      <c r="MON11" s="878"/>
      <c r="MOO11" s="880"/>
      <c r="MOP11" s="878"/>
      <c r="MOQ11" s="878"/>
      <c r="MOR11" s="878"/>
      <c r="MOS11" s="880"/>
      <c r="MOT11" s="878"/>
      <c r="MOU11" s="878"/>
      <c r="MOV11" s="878"/>
      <c r="MOW11" s="880"/>
      <c r="MOX11" s="878"/>
      <c r="MOY11" s="878"/>
      <c r="MOZ11" s="878"/>
      <c r="MPA11" s="880"/>
      <c r="MPB11" s="878"/>
      <c r="MPC11" s="878"/>
      <c r="MPD11" s="878"/>
      <c r="MPE11" s="880"/>
      <c r="MPF11" s="878"/>
      <c r="MPG11" s="878"/>
      <c r="MPH11" s="878"/>
      <c r="MPI11" s="880"/>
      <c r="MPJ11" s="878"/>
      <c r="MPK11" s="878"/>
      <c r="MPL11" s="878"/>
      <c r="MPM11" s="880"/>
      <c r="MPN11" s="878"/>
      <c r="MPO11" s="878"/>
      <c r="MPP11" s="878"/>
      <c r="MPQ11" s="880"/>
      <c r="MPR11" s="878"/>
      <c r="MPS11" s="878"/>
      <c r="MPT11" s="878"/>
      <c r="MPU11" s="880"/>
      <c r="MPV11" s="878"/>
      <c r="MPW11" s="878"/>
      <c r="MPX11" s="878"/>
      <c r="MPY11" s="880"/>
      <c r="MPZ11" s="878"/>
      <c r="MQA11" s="878"/>
      <c r="MQB11" s="878"/>
      <c r="MQC11" s="880"/>
      <c r="MQD11" s="878"/>
      <c r="MQE11" s="878"/>
      <c r="MQF11" s="878"/>
      <c r="MQG11" s="880"/>
      <c r="MQH11" s="878"/>
      <c r="MQI11" s="878"/>
      <c r="MQJ11" s="878"/>
      <c r="MQK11" s="880"/>
      <c r="MQL11" s="878"/>
      <c r="MQM11" s="878"/>
      <c r="MQN11" s="878"/>
      <c r="MQO11" s="880"/>
      <c r="MQP11" s="878"/>
      <c r="MQQ11" s="878"/>
      <c r="MQR11" s="878"/>
      <c r="MQS11" s="880"/>
      <c r="MQT11" s="878"/>
      <c r="MQU11" s="878"/>
      <c r="MQV11" s="878"/>
      <c r="MQW11" s="880"/>
      <c r="MQX11" s="878"/>
      <c r="MQY11" s="878"/>
      <c r="MQZ11" s="878"/>
      <c r="MRA11" s="880"/>
      <c r="MRB11" s="878"/>
      <c r="MRC11" s="878"/>
      <c r="MRD11" s="878"/>
      <c r="MRE11" s="880"/>
      <c r="MRF11" s="878"/>
      <c r="MRG11" s="878"/>
      <c r="MRH11" s="878"/>
      <c r="MRI11" s="880"/>
      <c r="MRJ11" s="878"/>
      <c r="MRK11" s="878"/>
      <c r="MRL11" s="878"/>
      <c r="MRM11" s="880"/>
      <c r="MRN11" s="878"/>
      <c r="MRO11" s="878"/>
      <c r="MRP11" s="878"/>
      <c r="MRQ11" s="880"/>
      <c r="MRR11" s="878"/>
      <c r="MRS11" s="878"/>
      <c r="MRT11" s="878"/>
      <c r="MRU11" s="880"/>
      <c r="MRV11" s="878"/>
      <c r="MRW11" s="878"/>
      <c r="MRX11" s="878"/>
      <c r="MRY11" s="880"/>
      <c r="MRZ11" s="878"/>
      <c r="MSA11" s="878"/>
      <c r="MSB11" s="878"/>
      <c r="MSC11" s="880"/>
      <c r="MSD11" s="878"/>
      <c r="MSE11" s="878"/>
      <c r="MSF11" s="878"/>
      <c r="MSG11" s="880"/>
      <c r="MSH11" s="878"/>
      <c r="MSI11" s="878"/>
      <c r="MSJ11" s="878"/>
      <c r="MSK11" s="880"/>
      <c r="MSL11" s="878"/>
      <c r="MSM11" s="878"/>
      <c r="MSN11" s="878"/>
      <c r="MSO11" s="880"/>
      <c r="MSP11" s="878"/>
      <c r="MSQ11" s="878"/>
      <c r="MSR11" s="878"/>
      <c r="MSS11" s="880"/>
      <c r="MST11" s="878"/>
      <c r="MSU11" s="878"/>
      <c r="MSV11" s="878"/>
      <c r="MSW11" s="880"/>
      <c r="MSX11" s="878"/>
      <c r="MSY11" s="878"/>
      <c r="MSZ11" s="878"/>
      <c r="MTA11" s="880"/>
      <c r="MTB11" s="878"/>
      <c r="MTC11" s="878"/>
      <c r="MTD11" s="878"/>
      <c r="MTE11" s="880"/>
      <c r="MTF11" s="878"/>
      <c r="MTG11" s="878"/>
      <c r="MTH11" s="878"/>
      <c r="MTI11" s="880"/>
      <c r="MTJ11" s="878"/>
      <c r="MTK11" s="878"/>
      <c r="MTL11" s="878"/>
      <c r="MTM11" s="880"/>
      <c r="MTN11" s="878"/>
      <c r="MTO11" s="878"/>
      <c r="MTP11" s="878"/>
      <c r="MTQ11" s="880"/>
      <c r="MTR11" s="878"/>
      <c r="MTS11" s="878"/>
      <c r="MTT11" s="878"/>
      <c r="MTU11" s="880"/>
      <c r="MTV11" s="878"/>
      <c r="MTW11" s="878"/>
      <c r="MTX11" s="878"/>
      <c r="MTY11" s="880"/>
      <c r="MTZ11" s="878"/>
      <c r="MUA11" s="878"/>
      <c r="MUB11" s="878"/>
      <c r="MUC11" s="880"/>
      <c r="MUD11" s="878"/>
      <c r="MUE11" s="878"/>
      <c r="MUF11" s="878"/>
      <c r="MUG11" s="880"/>
      <c r="MUH11" s="878"/>
      <c r="MUI11" s="878"/>
      <c r="MUJ11" s="878"/>
      <c r="MUK11" s="880"/>
      <c r="MUL11" s="878"/>
      <c r="MUM11" s="878"/>
      <c r="MUN11" s="878"/>
      <c r="MUO11" s="880"/>
      <c r="MUP11" s="878"/>
      <c r="MUQ11" s="878"/>
      <c r="MUR11" s="878"/>
      <c r="MUS11" s="880"/>
      <c r="MUT11" s="878"/>
      <c r="MUU11" s="878"/>
      <c r="MUV11" s="878"/>
      <c r="MUW11" s="880"/>
      <c r="MUX11" s="878"/>
      <c r="MUY11" s="878"/>
      <c r="MUZ11" s="878"/>
      <c r="MVA11" s="880"/>
      <c r="MVB11" s="878"/>
      <c r="MVC11" s="878"/>
      <c r="MVD11" s="878"/>
      <c r="MVE11" s="880"/>
      <c r="MVF11" s="878"/>
      <c r="MVG11" s="878"/>
      <c r="MVH11" s="878"/>
      <c r="MVI11" s="880"/>
      <c r="MVJ11" s="878"/>
      <c r="MVK11" s="878"/>
      <c r="MVL11" s="878"/>
      <c r="MVM11" s="880"/>
      <c r="MVN11" s="878"/>
      <c r="MVO11" s="878"/>
      <c r="MVP11" s="878"/>
      <c r="MVQ11" s="880"/>
      <c r="MVR11" s="878"/>
      <c r="MVS11" s="878"/>
      <c r="MVT11" s="878"/>
      <c r="MVU11" s="880"/>
      <c r="MVV11" s="878"/>
      <c r="MVW11" s="878"/>
      <c r="MVX11" s="878"/>
      <c r="MVY11" s="880"/>
      <c r="MVZ11" s="878"/>
      <c r="MWA11" s="878"/>
      <c r="MWB11" s="878"/>
      <c r="MWC11" s="880"/>
      <c r="MWD11" s="878"/>
      <c r="MWE11" s="878"/>
      <c r="MWF11" s="878"/>
      <c r="MWG11" s="880"/>
      <c r="MWH11" s="878"/>
      <c r="MWI11" s="878"/>
      <c r="MWJ11" s="878"/>
      <c r="MWK11" s="880"/>
      <c r="MWL11" s="878"/>
      <c r="MWM11" s="878"/>
      <c r="MWN11" s="878"/>
      <c r="MWO11" s="880"/>
      <c r="MWP11" s="878"/>
      <c r="MWQ11" s="878"/>
      <c r="MWR11" s="878"/>
      <c r="MWS11" s="880"/>
      <c r="MWT11" s="878"/>
      <c r="MWU11" s="878"/>
      <c r="MWV11" s="878"/>
      <c r="MWW11" s="880"/>
      <c r="MWX11" s="878"/>
      <c r="MWY11" s="878"/>
      <c r="MWZ11" s="878"/>
      <c r="MXA11" s="880"/>
      <c r="MXB11" s="878"/>
      <c r="MXC11" s="878"/>
      <c r="MXD11" s="878"/>
      <c r="MXE11" s="880"/>
      <c r="MXF11" s="878"/>
      <c r="MXG11" s="878"/>
      <c r="MXH11" s="878"/>
      <c r="MXI11" s="880"/>
      <c r="MXJ11" s="878"/>
      <c r="MXK11" s="878"/>
      <c r="MXL11" s="878"/>
      <c r="MXM11" s="880"/>
      <c r="MXN11" s="878"/>
      <c r="MXO11" s="878"/>
      <c r="MXP11" s="878"/>
      <c r="MXQ11" s="880"/>
      <c r="MXR11" s="878"/>
      <c r="MXS11" s="878"/>
      <c r="MXT11" s="878"/>
      <c r="MXU11" s="880"/>
      <c r="MXV11" s="878"/>
      <c r="MXW11" s="878"/>
      <c r="MXX11" s="878"/>
      <c r="MXY11" s="880"/>
      <c r="MXZ11" s="878"/>
      <c r="MYA11" s="878"/>
      <c r="MYB11" s="878"/>
      <c r="MYC11" s="880"/>
      <c r="MYD11" s="878"/>
      <c r="MYE11" s="878"/>
      <c r="MYF11" s="878"/>
      <c r="MYG11" s="880"/>
      <c r="MYH11" s="878"/>
      <c r="MYI11" s="878"/>
      <c r="MYJ11" s="878"/>
      <c r="MYK11" s="880"/>
      <c r="MYL11" s="878"/>
      <c r="MYM11" s="878"/>
      <c r="MYN11" s="878"/>
      <c r="MYO11" s="880"/>
      <c r="MYP11" s="878"/>
      <c r="MYQ11" s="878"/>
      <c r="MYR11" s="878"/>
      <c r="MYS11" s="880"/>
      <c r="MYT11" s="878"/>
      <c r="MYU11" s="878"/>
      <c r="MYV11" s="878"/>
      <c r="MYW11" s="880"/>
      <c r="MYX11" s="878"/>
      <c r="MYY11" s="878"/>
      <c r="MYZ11" s="878"/>
      <c r="MZA11" s="880"/>
      <c r="MZB11" s="878"/>
      <c r="MZC11" s="878"/>
      <c r="MZD11" s="878"/>
      <c r="MZE11" s="880"/>
      <c r="MZF11" s="878"/>
      <c r="MZG11" s="878"/>
      <c r="MZH11" s="878"/>
      <c r="MZI11" s="880"/>
      <c r="MZJ11" s="878"/>
      <c r="MZK11" s="878"/>
      <c r="MZL11" s="878"/>
      <c r="MZM11" s="880"/>
      <c r="MZN11" s="878"/>
      <c r="MZO11" s="878"/>
      <c r="MZP11" s="878"/>
      <c r="MZQ11" s="880"/>
      <c r="MZR11" s="878"/>
      <c r="MZS11" s="878"/>
      <c r="MZT11" s="878"/>
      <c r="MZU11" s="880"/>
      <c r="MZV11" s="878"/>
      <c r="MZW11" s="878"/>
      <c r="MZX11" s="878"/>
      <c r="MZY11" s="880"/>
      <c r="MZZ11" s="878"/>
      <c r="NAA11" s="878"/>
      <c r="NAB11" s="878"/>
      <c r="NAC11" s="880"/>
      <c r="NAD11" s="878"/>
      <c r="NAE11" s="878"/>
      <c r="NAF11" s="878"/>
      <c r="NAG11" s="880"/>
      <c r="NAH11" s="878"/>
      <c r="NAI11" s="878"/>
      <c r="NAJ11" s="878"/>
      <c r="NAK11" s="880"/>
      <c r="NAL11" s="878"/>
      <c r="NAM11" s="878"/>
      <c r="NAN11" s="878"/>
      <c r="NAO11" s="880"/>
      <c r="NAP11" s="878"/>
      <c r="NAQ11" s="878"/>
      <c r="NAR11" s="878"/>
      <c r="NAS11" s="880"/>
      <c r="NAT11" s="878"/>
      <c r="NAU11" s="878"/>
      <c r="NAV11" s="878"/>
      <c r="NAW11" s="880"/>
      <c r="NAX11" s="878"/>
      <c r="NAY11" s="878"/>
      <c r="NAZ11" s="878"/>
      <c r="NBA11" s="880"/>
      <c r="NBB11" s="878"/>
      <c r="NBC11" s="878"/>
      <c r="NBD11" s="878"/>
      <c r="NBE11" s="880"/>
      <c r="NBF11" s="878"/>
      <c r="NBG11" s="878"/>
      <c r="NBH11" s="878"/>
      <c r="NBI11" s="880"/>
      <c r="NBJ11" s="878"/>
      <c r="NBK11" s="878"/>
      <c r="NBL11" s="878"/>
      <c r="NBM11" s="880"/>
      <c r="NBN11" s="878"/>
      <c r="NBO11" s="878"/>
      <c r="NBP11" s="878"/>
      <c r="NBQ11" s="880"/>
      <c r="NBR11" s="878"/>
      <c r="NBS11" s="878"/>
      <c r="NBT11" s="878"/>
      <c r="NBU11" s="880"/>
      <c r="NBV11" s="878"/>
      <c r="NBW11" s="878"/>
      <c r="NBX11" s="878"/>
      <c r="NBY11" s="880"/>
      <c r="NBZ11" s="878"/>
      <c r="NCA11" s="878"/>
      <c r="NCB11" s="878"/>
      <c r="NCC11" s="880"/>
      <c r="NCD11" s="878"/>
      <c r="NCE11" s="878"/>
      <c r="NCF11" s="878"/>
      <c r="NCG11" s="880"/>
      <c r="NCH11" s="878"/>
      <c r="NCI11" s="878"/>
      <c r="NCJ11" s="878"/>
      <c r="NCK11" s="880"/>
      <c r="NCL11" s="878"/>
      <c r="NCM11" s="878"/>
      <c r="NCN11" s="878"/>
      <c r="NCO11" s="880"/>
      <c r="NCP11" s="878"/>
      <c r="NCQ11" s="878"/>
      <c r="NCR11" s="878"/>
      <c r="NCS11" s="880"/>
      <c r="NCT11" s="878"/>
      <c r="NCU11" s="878"/>
      <c r="NCV11" s="878"/>
      <c r="NCW11" s="880"/>
      <c r="NCX11" s="878"/>
      <c r="NCY11" s="878"/>
      <c r="NCZ11" s="878"/>
      <c r="NDA11" s="880"/>
      <c r="NDB11" s="878"/>
      <c r="NDC11" s="878"/>
      <c r="NDD11" s="878"/>
      <c r="NDE11" s="880"/>
      <c r="NDF11" s="878"/>
      <c r="NDG11" s="878"/>
      <c r="NDH11" s="878"/>
      <c r="NDI11" s="880"/>
      <c r="NDJ11" s="878"/>
      <c r="NDK11" s="878"/>
      <c r="NDL11" s="878"/>
      <c r="NDM11" s="880"/>
      <c r="NDN11" s="878"/>
      <c r="NDO11" s="878"/>
      <c r="NDP11" s="878"/>
      <c r="NDQ11" s="880"/>
      <c r="NDR11" s="878"/>
      <c r="NDS11" s="878"/>
      <c r="NDT11" s="878"/>
      <c r="NDU11" s="880"/>
      <c r="NDV11" s="878"/>
      <c r="NDW11" s="878"/>
      <c r="NDX11" s="878"/>
      <c r="NDY11" s="880"/>
      <c r="NDZ11" s="878"/>
      <c r="NEA11" s="878"/>
      <c r="NEB11" s="878"/>
      <c r="NEC11" s="880"/>
      <c r="NED11" s="878"/>
      <c r="NEE11" s="878"/>
      <c r="NEF11" s="878"/>
      <c r="NEG11" s="880"/>
      <c r="NEH11" s="878"/>
      <c r="NEI11" s="878"/>
      <c r="NEJ11" s="878"/>
      <c r="NEK11" s="880"/>
      <c r="NEL11" s="878"/>
      <c r="NEM11" s="878"/>
      <c r="NEN11" s="878"/>
      <c r="NEO11" s="880"/>
      <c r="NEP11" s="878"/>
      <c r="NEQ11" s="878"/>
      <c r="NER11" s="878"/>
      <c r="NES11" s="880"/>
      <c r="NET11" s="878"/>
      <c r="NEU11" s="878"/>
      <c r="NEV11" s="878"/>
      <c r="NEW11" s="880"/>
      <c r="NEX11" s="878"/>
      <c r="NEY11" s="878"/>
      <c r="NEZ11" s="878"/>
      <c r="NFA11" s="880"/>
      <c r="NFB11" s="878"/>
      <c r="NFC11" s="878"/>
      <c r="NFD11" s="878"/>
      <c r="NFE11" s="880"/>
      <c r="NFF11" s="878"/>
      <c r="NFG11" s="878"/>
      <c r="NFH11" s="878"/>
      <c r="NFI11" s="880"/>
      <c r="NFJ11" s="878"/>
      <c r="NFK11" s="878"/>
      <c r="NFL11" s="878"/>
      <c r="NFM11" s="880"/>
      <c r="NFN11" s="878"/>
      <c r="NFO11" s="878"/>
      <c r="NFP11" s="878"/>
      <c r="NFQ11" s="880"/>
      <c r="NFR11" s="878"/>
      <c r="NFS11" s="878"/>
      <c r="NFT11" s="878"/>
      <c r="NFU11" s="880"/>
      <c r="NFV11" s="878"/>
      <c r="NFW11" s="878"/>
      <c r="NFX11" s="878"/>
      <c r="NFY11" s="880"/>
      <c r="NFZ11" s="878"/>
      <c r="NGA11" s="878"/>
      <c r="NGB11" s="878"/>
      <c r="NGC11" s="880"/>
      <c r="NGD11" s="878"/>
      <c r="NGE11" s="878"/>
      <c r="NGF11" s="878"/>
      <c r="NGG11" s="880"/>
      <c r="NGH11" s="878"/>
      <c r="NGI11" s="878"/>
      <c r="NGJ11" s="878"/>
      <c r="NGK11" s="880"/>
      <c r="NGL11" s="878"/>
      <c r="NGM11" s="878"/>
      <c r="NGN11" s="878"/>
      <c r="NGO11" s="880"/>
      <c r="NGP11" s="878"/>
      <c r="NGQ11" s="878"/>
      <c r="NGR11" s="878"/>
      <c r="NGS11" s="880"/>
      <c r="NGT11" s="878"/>
      <c r="NGU11" s="878"/>
      <c r="NGV11" s="878"/>
      <c r="NGW11" s="880"/>
      <c r="NGX11" s="878"/>
      <c r="NGY11" s="878"/>
      <c r="NGZ11" s="878"/>
      <c r="NHA11" s="880"/>
      <c r="NHB11" s="878"/>
      <c r="NHC11" s="878"/>
      <c r="NHD11" s="878"/>
      <c r="NHE11" s="880"/>
      <c r="NHF11" s="878"/>
      <c r="NHG11" s="878"/>
      <c r="NHH11" s="878"/>
      <c r="NHI11" s="880"/>
      <c r="NHJ11" s="878"/>
      <c r="NHK11" s="878"/>
      <c r="NHL11" s="878"/>
      <c r="NHM11" s="880"/>
      <c r="NHN11" s="878"/>
      <c r="NHO11" s="878"/>
      <c r="NHP11" s="878"/>
      <c r="NHQ11" s="880"/>
      <c r="NHR11" s="878"/>
      <c r="NHS11" s="878"/>
      <c r="NHT11" s="878"/>
      <c r="NHU11" s="880"/>
      <c r="NHV11" s="878"/>
      <c r="NHW11" s="878"/>
      <c r="NHX11" s="878"/>
      <c r="NHY11" s="880"/>
      <c r="NHZ11" s="878"/>
      <c r="NIA11" s="878"/>
      <c r="NIB11" s="878"/>
      <c r="NIC11" s="880"/>
      <c r="NID11" s="878"/>
      <c r="NIE11" s="878"/>
      <c r="NIF11" s="878"/>
      <c r="NIG11" s="880"/>
      <c r="NIH11" s="878"/>
      <c r="NII11" s="878"/>
      <c r="NIJ11" s="878"/>
      <c r="NIK11" s="880"/>
      <c r="NIL11" s="878"/>
      <c r="NIM11" s="878"/>
      <c r="NIN11" s="878"/>
      <c r="NIO11" s="880"/>
      <c r="NIP11" s="878"/>
      <c r="NIQ11" s="878"/>
      <c r="NIR11" s="878"/>
      <c r="NIS11" s="880"/>
      <c r="NIT11" s="878"/>
      <c r="NIU11" s="878"/>
      <c r="NIV11" s="878"/>
      <c r="NIW11" s="880"/>
      <c r="NIX11" s="878"/>
      <c r="NIY11" s="878"/>
      <c r="NIZ11" s="878"/>
      <c r="NJA11" s="880"/>
      <c r="NJB11" s="878"/>
      <c r="NJC11" s="878"/>
      <c r="NJD11" s="878"/>
      <c r="NJE11" s="880"/>
      <c r="NJF11" s="878"/>
      <c r="NJG11" s="878"/>
      <c r="NJH11" s="878"/>
      <c r="NJI11" s="880"/>
      <c r="NJJ11" s="878"/>
      <c r="NJK11" s="878"/>
      <c r="NJL11" s="878"/>
      <c r="NJM11" s="880"/>
      <c r="NJN11" s="878"/>
      <c r="NJO11" s="878"/>
      <c r="NJP11" s="878"/>
      <c r="NJQ11" s="880"/>
      <c r="NJR11" s="878"/>
      <c r="NJS11" s="878"/>
      <c r="NJT11" s="878"/>
      <c r="NJU11" s="880"/>
      <c r="NJV11" s="878"/>
      <c r="NJW11" s="878"/>
      <c r="NJX11" s="878"/>
      <c r="NJY11" s="880"/>
      <c r="NJZ11" s="878"/>
      <c r="NKA11" s="878"/>
      <c r="NKB11" s="878"/>
      <c r="NKC11" s="880"/>
      <c r="NKD11" s="878"/>
      <c r="NKE11" s="878"/>
      <c r="NKF11" s="878"/>
      <c r="NKG11" s="880"/>
      <c r="NKH11" s="878"/>
      <c r="NKI11" s="878"/>
      <c r="NKJ11" s="878"/>
      <c r="NKK11" s="880"/>
      <c r="NKL11" s="878"/>
      <c r="NKM11" s="878"/>
      <c r="NKN11" s="878"/>
      <c r="NKO11" s="880"/>
      <c r="NKP11" s="878"/>
      <c r="NKQ11" s="878"/>
      <c r="NKR11" s="878"/>
      <c r="NKS11" s="880"/>
      <c r="NKT11" s="878"/>
      <c r="NKU11" s="878"/>
      <c r="NKV11" s="878"/>
      <c r="NKW11" s="880"/>
      <c r="NKX11" s="878"/>
      <c r="NKY11" s="878"/>
      <c r="NKZ11" s="878"/>
      <c r="NLA11" s="880"/>
      <c r="NLB11" s="878"/>
      <c r="NLC11" s="878"/>
      <c r="NLD11" s="878"/>
      <c r="NLE11" s="880"/>
      <c r="NLF11" s="878"/>
      <c r="NLG11" s="878"/>
      <c r="NLH11" s="878"/>
      <c r="NLI11" s="880"/>
      <c r="NLJ11" s="878"/>
      <c r="NLK11" s="878"/>
      <c r="NLL11" s="878"/>
      <c r="NLM11" s="880"/>
      <c r="NLN11" s="878"/>
      <c r="NLO11" s="878"/>
      <c r="NLP11" s="878"/>
      <c r="NLQ11" s="880"/>
      <c r="NLR11" s="878"/>
      <c r="NLS11" s="878"/>
      <c r="NLT11" s="878"/>
      <c r="NLU11" s="880"/>
      <c r="NLV11" s="878"/>
      <c r="NLW11" s="878"/>
      <c r="NLX11" s="878"/>
      <c r="NLY11" s="880"/>
      <c r="NLZ11" s="878"/>
      <c r="NMA11" s="878"/>
      <c r="NMB11" s="878"/>
      <c r="NMC11" s="880"/>
      <c r="NMD11" s="878"/>
      <c r="NME11" s="878"/>
      <c r="NMF11" s="878"/>
      <c r="NMG11" s="880"/>
      <c r="NMH11" s="878"/>
      <c r="NMI11" s="878"/>
      <c r="NMJ11" s="878"/>
      <c r="NMK11" s="880"/>
      <c r="NML11" s="878"/>
      <c r="NMM11" s="878"/>
      <c r="NMN11" s="878"/>
      <c r="NMO11" s="880"/>
      <c r="NMP11" s="878"/>
      <c r="NMQ11" s="878"/>
      <c r="NMR11" s="878"/>
      <c r="NMS11" s="880"/>
      <c r="NMT11" s="878"/>
      <c r="NMU11" s="878"/>
      <c r="NMV11" s="878"/>
      <c r="NMW11" s="880"/>
      <c r="NMX11" s="878"/>
      <c r="NMY11" s="878"/>
      <c r="NMZ11" s="878"/>
      <c r="NNA11" s="880"/>
      <c r="NNB11" s="878"/>
      <c r="NNC11" s="878"/>
      <c r="NND11" s="878"/>
      <c r="NNE11" s="880"/>
      <c r="NNF11" s="878"/>
      <c r="NNG11" s="878"/>
      <c r="NNH11" s="878"/>
      <c r="NNI11" s="880"/>
      <c r="NNJ11" s="878"/>
      <c r="NNK11" s="878"/>
      <c r="NNL11" s="878"/>
      <c r="NNM11" s="880"/>
      <c r="NNN11" s="878"/>
      <c r="NNO11" s="878"/>
      <c r="NNP11" s="878"/>
      <c r="NNQ11" s="880"/>
      <c r="NNR11" s="878"/>
      <c r="NNS11" s="878"/>
      <c r="NNT11" s="878"/>
      <c r="NNU11" s="880"/>
      <c r="NNV11" s="878"/>
      <c r="NNW11" s="878"/>
      <c r="NNX11" s="878"/>
      <c r="NNY11" s="880"/>
      <c r="NNZ11" s="878"/>
      <c r="NOA11" s="878"/>
      <c r="NOB11" s="878"/>
      <c r="NOC11" s="880"/>
      <c r="NOD11" s="878"/>
      <c r="NOE11" s="878"/>
      <c r="NOF11" s="878"/>
      <c r="NOG11" s="880"/>
      <c r="NOH11" s="878"/>
      <c r="NOI11" s="878"/>
      <c r="NOJ11" s="878"/>
      <c r="NOK11" s="880"/>
      <c r="NOL11" s="878"/>
      <c r="NOM11" s="878"/>
      <c r="NON11" s="878"/>
      <c r="NOO11" s="880"/>
      <c r="NOP11" s="878"/>
      <c r="NOQ11" s="878"/>
      <c r="NOR11" s="878"/>
      <c r="NOS11" s="880"/>
      <c r="NOT11" s="878"/>
      <c r="NOU11" s="878"/>
      <c r="NOV11" s="878"/>
      <c r="NOW11" s="880"/>
      <c r="NOX11" s="878"/>
      <c r="NOY11" s="878"/>
      <c r="NOZ11" s="878"/>
      <c r="NPA11" s="880"/>
      <c r="NPB11" s="878"/>
      <c r="NPC11" s="878"/>
      <c r="NPD11" s="878"/>
      <c r="NPE11" s="880"/>
      <c r="NPF11" s="878"/>
      <c r="NPG11" s="878"/>
      <c r="NPH11" s="878"/>
      <c r="NPI11" s="880"/>
      <c r="NPJ11" s="878"/>
      <c r="NPK11" s="878"/>
      <c r="NPL11" s="878"/>
      <c r="NPM11" s="880"/>
      <c r="NPN11" s="878"/>
      <c r="NPO11" s="878"/>
      <c r="NPP11" s="878"/>
      <c r="NPQ11" s="880"/>
      <c r="NPR11" s="878"/>
      <c r="NPS11" s="878"/>
      <c r="NPT11" s="878"/>
      <c r="NPU11" s="880"/>
      <c r="NPV11" s="878"/>
      <c r="NPW11" s="878"/>
      <c r="NPX11" s="878"/>
      <c r="NPY11" s="880"/>
      <c r="NPZ11" s="878"/>
      <c r="NQA11" s="878"/>
      <c r="NQB11" s="878"/>
      <c r="NQC11" s="880"/>
      <c r="NQD11" s="878"/>
      <c r="NQE11" s="878"/>
      <c r="NQF11" s="878"/>
      <c r="NQG11" s="880"/>
      <c r="NQH11" s="878"/>
      <c r="NQI11" s="878"/>
      <c r="NQJ11" s="878"/>
      <c r="NQK11" s="880"/>
      <c r="NQL11" s="878"/>
      <c r="NQM11" s="878"/>
      <c r="NQN11" s="878"/>
      <c r="NQO11" s="880"/>
      <c r="NQP11" s="878"/>
      <c r="NQQ11" s="878"/>
      <c r="NQR11" s="878"/>
      <c r="NQS11" s="880"/>
      <c r="NQT11" s="878"/>
      <c r="NQU11" s="878"/>
      <c r="NQV11" s="878"/>
      <c r="NQW11" s="880"/>
      <c r="NQX11" s="878"/>
      <c r="NQY11" s="878"/>
      <c r="NQZ11" s="878"/>
      <c r="NRA11" s="880"/>
      <c r="NRB11" s="878"/>
      <c r="NRC11" s="878"/>
      <c r="NRD11" s="878"/>
      <c r="NRE11" s="880"/>
      <c r="NRF11" s="878"/>
      <c r="NRG11" s="878"/>
      <c r="NRH11" s="878"/>
      <c r="NRI11" s="880"/>
      <c r="NRJ11" s="878"/>
      <c r="NRK11" s="878"/>
      <c r="NRL11" s="878"/>
      <c r="NRM11" s="880"/>
      <c r="NRN11" s="878"/>
      <c r="NRO11" s="878"/>
      <c r="NRP11" s="878"/>
      <c r="NRQ11" s="880"/>
      <c r="NRR11" s="878"/>
      <c r="NRS11" s="878"/>
      <c r="NRT11" s="878"/>
      <c r="NRU11" s="880"/>
      <c r="NRV11" s="878"/>
      <c r="NRW11" s="878"/>
      <c r="NRX11" s="878"/>
      <c r="NRY11" s="880"/>
      <c r="NRZ11" s="878"/>
      <c r="NSA11" s="878"/>
      <c r="NSB11" s="878"/>
      <c r="NSC11" s="880"/>
      <c r="NSD11" s="878"/>
      <c r="NSE11" s="878"/>
      <c r="NSF11" s="878"/>
      <c r="NSG11" s="880"/>
      <c r="NSH11" s="878"/>
      <c r="NSI11" s="878"/>
      <c r="NSJ11" s="878"/>
      <c r="NSK11" s="880"/>
      <c r="NSL11" s="878"/>
      <c r="NSM11" s="878"/>
      <c r="NSN11" s="878"/>
      <c r="NSO11" s="880"/>
      <c r="NSP11" s="878"/>
      <c r="NSQ11" s="878"/>
      <c r="NSR11" s="878"/>
      <c r="NSS11" s="880"/>
      <c r="NST11" s="878"/>
      <c r="NSU11" s="878"/>
      <c r="NSV11" s="878"/>
      <c r="NSW11" s="880"/>
      <c r="NSX11" s="878"/>
      <c r="NSY11" s="878"/>
      <c r="NSZ11" s="878"/>
      <c r="NTA11" s="880"/>
      <c r="NTB11" s="878"/>
      <c r="NTC11" s="878"/>
      <c r="NTD11" s="878"/>
      <c r="NTE11" s="880"/>
      <c r="NTF11" s="878"/>
      <c r="NTG11" s="878"/>
      <c r="NTH11" s="878"/>
      <c r="NTI11" s="880"/>
      <c r="NTJ11" s="878"/>
      <c r="NTK11" s="878"/>
      <c r="NTL11" s="878"/>
      <c r="NTM11" s="880"/>
      <c r="NTN11" s="878"/>
      <c r="NTO11" s="878"/>
      <c r="NTP11" s="878"/>
      <c r="NTQ11" s="880"/>
      <c r="NTR11" s="878"/>
      <c r="NTS11" s="878"/>
      <c r="NTT11" s="878"/>
      <c r="NTU11" s="880"/>
      <c r="NTV11" s="878"/>
      <c r="NTW11" s="878"/>
      <c r="NTX11" s="878"/>
      <c r="NTY11" s="880"/>
      <c r="NTZ11" s="878"/>
      <c r="NUA11" s="878"/>
      <c r="NUB11" s="878"/>
      <c r="NUC11" s="880"/>
      <c r="NUD11" s="878"/>
      <c r="NUE11" s="878"/>
      <c r="NUF11" s="878"/>
      <c r="NUG11" s="880"/>
      <c r="NUH11" s="878"/>
      <c r="NUI11" s="878"/>
      <c r="NUJ11" s="878"/>
      <c r="NUK11" s="880"/>
      <c r="NUL11" s="878"/>
      <c r="NUM11" s="878"/>
      <c r="NUN11" s="878"/>
      <c r="NUO11" s="880"/>
      <c r="NUP11" s="878"/>
      <c r="NUQ11" s="878"/>
      <c r="NUR11" s="878"/>
      <c r="NUS11" s="880"/>
      <c r="NUT11" s="878"/>
      <c r="NUU11" s="878"/>
      <c r="NUV11" s="878"/>
      <c r="NUW11" s="880"/>
      <c r="NUX11" s="878"/>
      <c r="NUY11" s="878"/>
      <c r="NUZ11" s="878"/>
      <c r="NVA11" s="880"/>
      <c r="NVB11" s="878"/>
      <c r="NVC11" s="878"/>
      <c r="NVD11" s="878"/>
      <c r="NVE11" s="880"/>
      <c r="NVF11" s="878"/>
      <c r="NVG11" s="878"/>
      <c r="NVH11" s="878"/>
      <c r="NVI11" s="880"/>
      <c r="NVJ11" s="878"/>
      <c r="NVK11" s="878"/>
      <c r="NVL11" s="878"/>
      <c r="NVM11" s="880"/>
      <c r="NVN11" s="878"/>
      <c r="NVO11" s="878"/>
      <c r="NVP11" s="878"/>
      <c r="NVQ11" s="880"/>
      <c r="NVR11" s="878"/>
      <c r="NVS11" s="878"/>
      <c r="NVT11" s="878"/>
      <c r="NVU11" s="880"/>
      <c r="NVV11" s="878"/>
      <c r="NVW11" s="878"/>
      <c r="NVX11" s="878"/>
      <c r="NVY11" s="880"/>
      <c r="NVZ11" s="878"/>
      <c r="NWA11" s="878"/>
      <c r="NWB11" s="878"/>
      <c r="NWC11" s="880"/>
      <c r="NWD11" s="878"/>
      <c r="NWE11" s="878"/>
      <c r="NWF11" s="878"/>
      <c r="NWG11" s="880"/>
      <c r="NWH11" s="878"/>
      <c r="NWI11" s="878"/>
      <c r="NWJ11" s="878"/>
      <c r="NWK11" s="880"/>
      <c r="NWL11" s="878"/>
      <c r="NWM11" s="878"/>
      <c r="NWN11" s="878"/>
      <c r="NWO11" s="880"/>
      <c r="NWP11" s="878"/>
      <c r="NWQ11" s="878"/>
      <c r="NWR11" s="878"/>
      <c r="NWS11" s="880"/>
      <c r="NWT11" s="878"/>
      <c r="NWU11" s="878"/>
      <c r="NWV11" s="878"/>
      <c r="NWW11" s="880"/>
      <c r="NWX11" s="878"/>
      <c r="NWY11" s="878"/>
      <c r="NWZ11" s="878"/>
      <c r="NXA11" s="880"/>
      <c r="NXB11" s="878"/>
      <c r="NXC11" s="878"/>
      <c r="NXD11" s="878"/>
      <c r="NXE11" s="880"/>
      <c r="NXF11" s="878"/>
      <c r="NXG11" s="878"/>
      <c r="NXH11" s="878"/>
      <c r="NXI11" s="880"/>
      <c r="NXJ11" s="878"/>
      <c r="NXK11" s="878"/>
      <c r="NXL11" s="878"/>
      <c r="NXM11" s="880"/>
      <c r="NXN11" s="878"/>
      <c r="NXO11" s="878"/>
      <c r="NXP11" s="878"/>
      <c r="NXQ11" s="880"/>
      <c r="NXR11" s="878"/>
      <c r="NXS11" s="878"/>
      <c r="NXT11" s="878"/>
      <c r="NXU11" s="880"/>
      <c r="NXV11" s="878"/>
      <c r="NXW11" s="878"/>
      <c r="NXX11" s="878"/>
      <c r="NXY11" s="880"/>
      <c r="NXZ11" s="878"/>
      <c r="NYA11" s="878"/>
      <c r="NYB11" s="878"/>
      <c r="NYC11" s="880"/>
      <c r="NYD11" s="878"/>
      <c r="NYE11" s="878"/>
      <c r="NYF11" s="878"/>
      <c r="NYG11" s="880"/>
      <c r="NYH11" s="878"/>
      <c r="NYI11" s="878"/>
      <c r="NYJ11" s="878"/>
      <c r="NYK11" s="880"/>
      <c r="NYL11" s="878"/>
      <c r="NYM11" s="878"/>
      <c r="NYN11" s="878"/>
      <c r="NYO11" s="880"/>
      <c r="NYP11" s="878"/>
      <c r="NYQ11" s="878"/>
      <c r="NYR11" s="878"/>
      <c r="NYS11" s="880"/>
      <c r="NYT11" s="878"/>
      <c r="NYU11" s="878"/>
      <c r="NYV11" s="878"/>
      <c r="NYW11" s="880"/>
      <c r="NYX11" s="878"/>
      <c r="NYY11" s="878"/>
      <c r="NYZ11" s="878"/>
      <c r="NZA11" s="880"/>
      <c r="NZB11" s="878"/>
      <c r="NZC11" s="878"/>
      <c r="NZD11" s="878"/>
      <c r="NZE11" s="880"/>
      <c r="NZF11" s="878"/>
      <c r="NZG11" s="878"/>
      <c r="NZH11" s="878"/>
      <c r="NZI11" s="880"/>
      <c r="NZJ11" s="878"/>
      <c r="NZK11" s="878"/>
      <c r="NZL11" s="878"/>
      <c r="NZM11" s="880"/>
      <c r="NZN11" s="878"/>
      <c r="NZO11" s="878"/>
      <c r="NZP11" s="878"/>
      <c r="NZQ11" s="880"/>
      <c r="NZR11" s="878"/>
      <c r="NZS11" s="878"/>
      <c r="NZT11" s="878"/>
      <c r="NZU11" s="880"/>
      <c r="NZV11" s="878"/>
      <c r="NZW11" s="878"/>
      <c r="NZX11" s="878"/>
      <c r="NZY11" s="880"/>
      <c r="NZZ11" s="878"/>
      <c r="OAA11" s="878"/>
      <c r="OAB11" s="878"/>
      <c r="OAC11" s="880"/>
      <c r="OAD11" s="878"/>
      <c r="OAE11" s="878"/>
      <c r="OAF11" s="878"/>
      <c r="OAG11" s="880"/>
      <c r="OAH11" s="878"/>
      <c r="OAI11" s="878"/>
      <c r="OAJ11" s="878"/>
      <c r="OAK11" s="880"/>
      <c r="OAL11" s="878"/>
      <c r="OAM11" s="878"/>
      <c r="OAN11" s="878"/>
      <c r="OAO11" s="880"/>
      <c r="OAP11" s="878"/>
      <c r="OAQ11" s="878"/>
      <c r="OAR11" s="878"/>
      <c r="OAS11" s="880"/>
      <c r="OAT11" s="878"/>
      <c r="OAU11" s="878"/>
      <c r="OAV11" s="878"/>
      <c r="OAW11" s="880"/>
      <c r="OAX11" s="878"/>
      <c r="OAY11" s="878"/>
      <c r="OAZ11" s="878"/>
      <c r="OBA11" s="880"/>
      <c r="OBB11" s="878"/>
      <c r="OBC11" s="878"/>
      <c r="OBD11" s="878"/>
      <c r="OBE11" s="880"/>
      <c r="OBF11" s="878"/>
      <c r="OBG11" s="878"/>
      <c r="OBH11" s="878"/>
      <c r="OBI11" s="880"/>
      <c r="OBJ11" s="878"/>
      <c r="OBK11" s="878"/>
      <c r="OBL11" s="878"/>
      <c r="OBM11" s="880"/>
      <c r="OBN11" s="878"/>
      <c r="OBO11" s="878"/>
      <c r="OBP11" s="878"/>
      <c r="OBQ11" s="880"/>
      <c r="OBR11" s="878"/>
      <c r="OBS11" s="878"/>
      <c r="OBT11" s="878"/>
      <c r="OBU11" s="880"/>
      <c r="OBV11" s="878"/>
      <c r="OBW11" s="878"/>
      <c r="OBX11" s="878"/>
      <c r="OBY11" s="880"/>
      <c r="OBZ11" s="878"/>
      <c r="OCA11" s="878"/>
      <c r="OCB11" s="878"/>
      <c r="OCC11" s="880"/>
      <c r="OCD11" s="878"/>
      <c r="OCE11" s="878"/>
      <c r="OCF11" s="878"/>
      <c r="OCG11" s="880"/>
      <c r="OCH11" s="878"/>
      <c r="OCI11" s="878"/>
      <c r="OCJ11" s="878"/>
      <c r="OCK11" s="880"/>
      <c r="OCL11" s="878"/>
      <c r="OCM11" s="878"/>
      <c r="OCN11" s="878"/>
      <c r="OCO11" s="880"/>
      <c r="OCP11" s="878"/>
      <c r="OCQ11" s="878"/>
      <c r="OCR11" s="878"/>
      <c r="OCS11" s="880"/>
      <c r="OCT11" s="878"/>
      <c r="OCU11" s="878"/>
      <c r="OCV11" s="878"/>
      <c r="OCW11" s="880"/>
      <c r="OCX11" s="878"/>
      <c r="OCY11" s="878"/>
      <c r="OCZ11" s="878"/>
      <c r="ODA11" s="880"/>
      <c r="ODB11" s="878"/>
      <c r="ODC11" s="878"/>
      <c r="ODD11" s="878"/>
      <c r="ODE11" s="880"/>
      <c r="ODF11" s="878"/>
      <c r="ODG11" s="878"/>
      <c r="ODH11" s="878"/>
      <c r="ODI11" s="880"/>
      <c r="ODJ11" s="878"/>
      <c r="ODK11" s="878"/>
      <c r="ODL11" s="878"/>
      <c r="ODM11" s="880"/>
      <c r="ODN11" s="878"/>
      <c r="ODO11" s="878"/>
      <c r="ODP11" s="878"/>
      <c r="ODQ11" s="880"/>
      <c r="ODR11" s="878"/>
      <c r="ODS11" s="878"/>
      <c r="ODT11" s="878"/>
      <c r="ODU11" s="880"/>
      <c r="ODV11" s="878"/>
      <c r="ODW11" s="878"/>
      <c r="ODX11" s="878"/>
      <c r="ODY11" s="880"/>
      <c r="ODZ11" s="878"/>
      <c r="OEA11" s="878"/>
      <c r="OEB11" s="878"/>
      <c r="OEC11" s="880"/>
      <c r="OED11" s="878"/>
      <c r="OEE11" s="878"/>
      <c r="OEF11" s="878"/>
      <c r="OEG11" s="880"/>
      <c r="OEH11" s="878"/>
      <c r="OEI11" s="878"/>
      <c r="OEJ11" s="878"/>
      <c r="OEK11" s="880"/>
      <c r="OEL11" s="878"/>
      <c r="OEM11" s="878"/>
      <c r="OEN11" s="878"/>
      <c r="OEO11" s="880"/>
      <c r="OEP11" s="878"/>
      <c r="OEQ11" s="878"/>
      <c r="OER11" s="878"/>
      <c r="OES11" s="880"/>
      <c r="OET11" s="878"/>
      <c r="OEU11" s="878"/>
      <c r="OEV11" s="878"/>
      <c r="OEW11" s="880"/>
      <c r="OEX11" s="878"/>
      <c r="OEY11" s="878"/>
      <c r="OEZ11" s="878"/>
      <c r="OFA11" s="880"/>
      <c r="OFB11" s="878"/>
      <c r="OFC11" s="878"/>
      <c r="OFD11" s="878"/>
      <c r="OFE11" s="880"/>
      <c r="OFF11" s="878"/>
      <c r="OFG11" s="878"/>
      <c r="OFH11" s="878"/>
      <c r="OFI11" s="880"/>
      <c r="OFJ11" s="878"/>
      <c r="OFK11" s="878"/>
      <c r="OFL11" s="878"/>
      <c r="OFM11" s="880"/>
      <c r="OFN11" s="878"/>
      <c r="OFO11" s="878"/>
      <c r="OFP11" s="878"/>
      <c r="OFQ11" s="880"/>
      <c r="OFR11" s="878"/>
      <c r="OFS11" s="878"/>
      <c r="OFT11" s="878"/>
      <c r="OFU11" s="880"/>
      <c r="OFV11" s="878"/>
      <c r="OFW11" s="878"/>
      <c r="OFX11" s="878"/>
      <c r="OFY11" s="880"/>
      <c r="OFZ11" s="878"/>
      <c r="OGA11" s="878"/>
      <c r="OGB11" s="878"/>
      <c r="OGC11" s="880"/>
      <c r="OGD11" s="878"/>
      <c r="OGE11" s="878"/>
      <c r="OGF11" s="878"/>
      <c r="OGG11" s="880"/>
      <c r="OGH11" s="878"/>
      <c r="OGI11" s="878"/>
      <c r="OGJ11" s="878"/>
      <c r="OGK11" s="880"/>
      <c r="OGL11" s="878"/>
      <c r="OGM11" s="878"/>
      <c r="OGN11" s="878"/>
      <c r="OGO11" s="880"/>
      <c r="OGP11" s="878"/>
      <c r="OGQ11" s="878"/>
      <c r="OGR11" s="878"/>
      <c r="OGS11" s="880"/>
      <c r="OGT11" s="878"/>
      <c r="OGU11" s="878"/>
      <c r="OGV11" s="878"/>
      <c r="OGW11" s="880"/>
      <c r="OGX11" s="878"/>
      <c r="OGY11" s="878"/>
      <c r="OGZ11" s="878"/>
      <c r="OHA11" s="880"/>
      <c r="OHB11" s="878"/>
      <c r="OHC11" s="878"/>
      <c r="OHD11" s="878"/>
      <c r="OHE11" s="880"/>
      <c r="OHF11" s="878"/>
      <c r="OHG11" s="878"/>
      <c r="OHH11" s="878"/>
      <c r="OHI11" s="880"/>
      <c r="OHJ11" s="878"/>
      <c r="OHK11" s="878"/>
      <c r="OHL11" s="878"/>
      <c r="OHM11" s="880"/>
      <c r="OHN11" s="878"/>
      <c r="OHO11" s="878"/>
      <c r="OHP11" s="878"/>
      <c r="OHQ11" s="880"/>
      <c r="OHR11" s="878"/>
      <c r="OHS11" s="878"/>
      <c r="OHT11" s="878"/>
      <c r="OHU11" s="880"/>
      <c r="OHV11" s="878"/>
      <c r="OHW11" s="878"/>
      <c r="OHX11" s="878"/>
      <c r="OHY11" s="880"/>
      <c r="OHZ11" s="878"/>
      <c r="OIA11" s="878"/>
      <c r="OIB11" s="878"/>
      <c r="OIC11" s="880"/>
      <c r="OID11" s="878"/>
      <c r="OIE11" s="878"/>
      <c r="OIF11" s="878"/>
      <c r="OIG11" s="880"/>
      <c r="OIH11" s="878"/>
      <c r="OII11" s="878"/>
      <c r="OIJ11" s="878"/>
      <c r="OIK11" s="880"/>
      <c r="OIL11" s="878"/>
      <c r="OIM11" s="878"/>
      <c r="OIN11" s="878"/>
      <c r="OIO11" s="880"/>
      <c r="OIP11" s="878"/>
      <c r="OIQ11" s="878"/>
      <c r="OIR11" s="878"/>
      <c r="OIS11" s="880"/>
      <c r="OIT11" s="878"/>
      <c r="OIU11" s="878"/>
      <c r="OIV11" s="878"/>
      <c r="OIW11" s="880"/>
      <c r="OIX11" s="878"/>
      <c r="OIY11" s="878"/>
      <c r="OIZ11" s="878"/>
      <c r="OJA11" s="880"/>
      <c r="OJB11" s="878"/>
      <c r="OJC11" s="878"/>
      <c r="OJD11" s="878"/>
      <c r="OJE11" s="880"/>
      <c r="OJF11" s="878"/>
      <c r="OJG11" s="878"/>
      <c r="OJH11" s="878"/>
      <c r="OJI11" s="880"/>
      <c r="OJJ11" s="878"/>
      <c r="OJK11" s="878"/>
      <c r="OJL11" s="878"/>
      <c r="OJM11" s="880"/>
      <c r="OJN11" s="878"/>
      <c r="OJO11" s="878"/>
      <c r="OJP11" s="878"/>
      <c r="OJQ11" s="880"/>
      <c r="OJR11" s="878"/>
      <c r="OJS11" s="878"/>
      <c r="OJT11" s="878"/>
      <c r="OJU11" s="880"/>
      <c r="OJV11" s="878"/>
      <c r="OJW11" s="878"/>
      <c r="OJX11" s="878"/>
      <c r="OJY11" s="880"/>
      <c r="OJZ11" s="878"/>
      <c r="OKA11" s="878"/>
      <c r="OKB11" s="878"/>
      <c r="OKC11" s="880"/>
      <c r="OKD11" s="878"/>
      <c r="OKE11" s="878"/>
      <c r="OKF11" s="878"/>
      <c r="OKG11" s="880"/>
      <c r="OKH11" s="878"/>
      <c r="OKI11" s="878"/>
      <c r="OKJ11" s="878"/>
      <c r="OKK11" s="880"/>
      <c r="OKL11" s="878"/>
      <c r="OKM11" s="878"/>
      <c r="OKN11" s="878"/>
      <c r="OKO11" s="880"/>
      <c r="OKP11" s="878"/>
      <c r="OKQ11" s="878"/>
      <c r="OKR11" s="878"/>
      <c r="OKS11" s="880"/>
      <c r="OKT11" s="878"/>
      <c r="OKU11" s="878"/>
      <c r="OKV11" s="878"/>
      <c r="OKW11" s="880"/>
      <c r="OKX11" s="878"/>
      <c r="OKY11" s="878"/>
      <c r="OKZ11" s="878"/>
      <c r="OLA11" s="880"/>
      <c r="OLB11" s="878"/>
      <c r="OLC11" s="878"/>
      <c r="OLD11" s="878"/>
      <c r="OLE11" s="880"/>
      <c r="OLF11" s="878"/>
      <c r="OLG11" s="878"/>
      <c r="OLH11" s="878"/>
      <c r="OLI11" s="880"/>
      <c r="OLJ11" s="878"/>
      <c r="OLK11" s="878"/>
      <c r="OLL11" s="878"/>
      <c r="OLM11" s="880"/>
      <c r="OLN11" s="878"/>
      <c r="OLO11" s="878"/>
      <c r="OLP11" s="878"/>
      <c r="OLQ11" s="880"/>
      <c r="OLR11" s="878"/>
      <c r="OLS11" s="878"/>
      <c r="OLT11" s="878"/>
      <c r="OLU11" s="880"/>
      <c r="OLV11" s="878"/>
      <c r="OLW11" s="878"/>
      <c r="OLX11" s="878"/>
      <c r="OLY11" s="880"/>
      <c r="OLZ11" s="878"/>
      <c r="OMA11" s="878"/>
      <c r="OMB11" s="878"/>
      <c r="OMC11" s="880"/>
      <c r="OMD11" s="878"/>
      <c r="OME11" s="878"/>
      <c r="OMF11" s="878"/>
      <c r="OMG11" s="880"/>
      <c r="OMH11" s="878"/>
      <c r="OMI11" s="878"/>
      <c r="OMJ11" s="878"/>
      <c r="OMK11" s="880"/>
      <c r="OML11" s="878"/>
      <c r="OMM11" s="878"/>
      <c r="OMN11" s="878"/>
      <c r="OMO11" s="880"/>
      <c r="OMP11" s="878"/>
      <c r="OMQ11" s="878"/>
      <c r="OMR11" s="878"/>
      <c r="OMS11" s="880"/>
      <c r="OMT11" s="878"/>
      <c r="OMU11" s="878"/>
      <c r="OMV11" s="878"/>
      <c r="OMW11" s="880"/>
      <c r="OMX11" s="878"/>
      <c r="OMY11" s="878"/>
      <c r="OMZ11" s="878"/>
      <c r="ONA11" s="880"/>
      <c r="ONB11" s="878"/>
      <c r="ONC11" s="878"/>
      <c r="OND11" s="878"/>
      <c r="ONE11" s="880"/>
      <c r="ONF11" s="878"/>
      <c r="ONG11" s="878"/>
      <c r="ONH11" s="878"/>
      <c r="ONI11" s="880"/>
      <c r="ONJ11" s="878"/>
      <c r="ONK11" s="878"/>
      <c r="ONL11" s="878"/>
      <c r="ONM11" s="880"/>
      <c r="ONN11" s="878"/>
      <c r="ONO11" s="878"/>
      <c r="ONP11" s="878"/>
      <c r="ONQ11" s="880"/>
      <c r="ONR11" s="878"/>
      <c r="ONS11" s="878"/>
      <c r="ONT11" s="878"/>
      <c r="ONU11" s="880"/>
      <c r="ONV11" s="878"/>
      <c r="ONW11" s="878"/>
      <c r="ONX11" s="878"/>
      <c r="ONY11" s="880"/>
      <c r="ONZ11" s="878"/>
      <c r="OOA11" s="878"/>
      <c r="OOB11" s="878"/>
      <c r="OOC11" s="880"/>
      <c r="OOD11" s="878"/>
      <c r="OOE11" s="878"/>
      <c r="OOF11" s="878"/>
      <c r="OOG11" s="880"/>
      <c r="OOH11" s="878"/>
      <c r="OOI11" s="878"/>
      <c r="OOJ11" s="878"/>
      <c r="OOK11" s="880"/>
      <c r="OOL11" s="878"/>
      <c r="OOM11" s="878"/>
      <c r="OON11" s="878"/>
      <c r="OOO11" s="880"/>
      <c r="OOP11" s="878"/>
      <c r="OOQ11" s="878"/>
      <c r="OOR11" s="878"/>
      <c r="OOS11" s="880"/>
      <c r="OOT11" s="878"/>
      <c r="OOU11" s="878"/>
      <c r="OOV11" s="878"/>
      <c r="OOW11" s="880"/>
      <c r="OOX11" s="878"/>
      <c r="OOY11" s="878"/>
      <c r="OOZ11" s="878"/>
      <c r="OPA11" s="880"/>
      <c r="OPB11" s="878"/>
      <c r="OPC11" s="878"/>
      <c r="OPD11" s="878"/>
      <c r="OPE11" s="880"/>
      <c r="OPF11" s="878"/>
      <c r="OPG11" s="878"/>
      <c r="OPH11" s="878"/>
      <c r="OPI11" s="880"/>
      <c r="OPJ11" s="878"/>
      <c r="OPK11" s="878"/>
      <c r="OPL11" s="878"/>
      <c r="OPM11" s="880"/>
      <c r="OPN11" s="878"/>
      <c r="OPO11" s="878"/>
      <c r="OPP11" s="878"/>
      <c r="OPQ11" s="880"/>
      <c r="OPR11" s="878"/>
      <c r="OPS11" s="878"/>
      <c r="OPT11" s="878"/>
      <c r="OPU11" s="880"/>
      <c r="OPV11" s="878"/>
      <c r="OPW11" s="878"/>
      <c r="OPX11" s="878"/>
      <c r="OPY11" s="880"/>
      <c r="OPZ11" s="878"/>
      <c r="OQA11" s="878"/>
      <c r="OQB11" s="878"/>
      <c r="OQC11" s="880"/>
      <c r="OQD11" s="878"/>
      <c r="OQE11" s="878"/>
      <c r="OQF11" s="878"/>
      <c r="OQG11" s="880"/>
      <c r="OQH11" s="878"/>
      <c r="OQI11" s="878"/>
      <c r="OQJ11" s="878"/>
      <c r="OQK11" s="880"/>
      <c r="OQL11" s="878"/>
      <c r="OQM11" s="878"/>
      <c r="OQN11" s="878"/>
      <c r="OQO11" s="880"/>
      <c r="OQP11" s="878"/>
      <c r="OQQ11" s="878"/>
      <c r="OQR11" s="878"/>
      <c r="OQS11" s="880"/>
      <c r="OQT11" s="878"/>
      <c r="OQU11" s="878"/>
      <c r="OQV11" s="878"/>
      <c r="OQW11" s="880"/>
      <c r="OQX11" s="878"/>
      <c r="OQY11" s="878"/>
      <c r="OQZ11" s="878"/>
      <c r="ORA11" s="880"/>
      <c r="ORB11" s="878"/>
      <c r="ORC11" s="878"/>
      <c r="ORD11" s="878"/>
      <c r="ORE11" s="880"/>
      <c r="ORF11" s="878"/>
      <c r="ORG11" s="878"/>
      <c r="ORH11" s="878"/>
      <c r="ORI11" s="880"/>
      <c r="ORJ11" s="878"/>
      <c r="ORK11" s="878"/>
      <c r="ORL11" s="878"/>
      <c r="ORM11" s="880"/>
      <c r="ORN11" s="878"/>
      <c r="ORO11" s="878"/>
      <c r="ORP11" s="878"/>
      <c r="ORQ11" s="880"/>
      <c r="ORR11" s="878"/>
      <c r="ORS11" s="878"/>
      <c r="ORT11" s="878"/>
      <c r="ORU11" s="880"/>
      <c r="ORV11" s="878"/>
      <c r="ORW11" s="878"/>
      <c r="ORX11" s="878"/>
      <c r="ORY11" s="880"/>
      <c r="ORZ11" s="878"/>
      <c r="OSA11" s="878"/>
      <c r="OSB11" s="878"/>
      <c r="OSC11" s="880"/>
      <c r="OSD11" s="878"/>
      <c r="OSE11" s="878"/>
      <c r="OSF11" s="878"/>
      <c r="OSG11" s="880"/>
      <c r="OSH11" s="878"/>
      <c r="OSI11" s="878"/>
      <c r="OSJ11" s="878"/>
      <c r="OSK11" s="880"/>
      <c r="OSL11" s="878"/>
      <c r="OSM11" s="878"/>
      <c r="OSN11" s="878"/>
      <c r="OSO11" s="880"/>
      <c r="OSP11" s="878"/>
      <c r="OSQ11" s="878"/>
      <c r="OSR11" s="878"/>
      <c r="OSS11" s="880"/>
      <c r="OST11" s="878"/>
      <c r="OSU11" s="878"/>
      <c r="OSV11" s="878"/>
      <c r="OSW11" s="880"/>
      <c r="OSX11" s="878"/>
      <c r="OSY11" s="878"/>
      <c r="OSZ11" s="878"/>
      <c r="OTA11" s="880"/>
      <c r="OTB11" s="878"/>
      <c r="OTC11" s="878"/>
      <c r="OTD11" s="878"/>
      <c r="OTE11" s="880"/>
      <c r="OTF11" s="878"/>
      <c r="OTG11" s="878"/>
      <c r="OTH11" s="878"/>
      <c r="OTI11" s="880"/>
      <c r="OTJ11" s="878"/>
      <c r="OTK11" s="878"/>
      <c r="OTL11" s="878"/>
      <c r="OTM11" s="880"/>
      <c r="OTN11" s="878"/>
      <c r="OTO11" s="878"/>
      <c r="OTP11" s="878"/>
      <c r="OTQ11" s="880"/>
      <c r="OTR11" s="878"/>
      <c r="OTS11" s="878"/>
      <c r="OTT11" s="878"/>
      <c r="OTU11" s="880"/>
      <c r="OTV11" s="878"/>
      <c r="OTW11" s="878"/>
      <c r="OTX11" s="878"/>
      <c r="OTY11" s="880"/>
      <c r="OTZ11" s="878"/>
      <c r="OUA11" s="878"/>
      <c r="OUB11" s="878"/>
      <c r="OUC11" s="880"/>
      <c r="OUD11" s="878"/>
      <c r="OUE11" s="878"/>
      <c r="OUF11" s="878"/>
      <c r="OUG11" s="880"/>
      <c r="OUH11" s="878"/>
      <c r="OUI11" s="878"/>
      <c r="OUJ11" s="878"/>
      <c r="OUK11" s="880"/>
      <c r="OUL11" s="878"/>
      <c r="OUM11" s="878"/>
      <c r="OUN11" s="878"/>
      <c r="OUO11" s="880"/>
      <c r="OUP11" s="878"/>
      <c r="OUQ11" s="878"/>
      <c r="OUR11" s="878"/>
      <c r="OUS11" s="880"/>
      <c r="OUT11" s="878"/>
      <c r="OUU11" s="878"/>
      <c r="OUV11" s="878"/>
      <c r="OUW11" s="880"/>
      <c r="OUX11" s="878"/>
      <c r="OUY11" s="878"/>
      <c r="OUZ11" s="878"/>
      <c r="OVA11" s="880"/>
      <c r="OVB11" s="878"/>
      <c r="OVC11" s="878"/>
      <c r="OVD11" s="878"/>
      <c r="OVE11" s="880"/>
      <c r="OVF11" s="878"/>
      <c r="OVG11" s="878"/>
      <c r="OVH11" s="878"/>
      <c r="OVI11" s="880"/>
      <c r="OVJ11" s="878"/>
      <c r="OVK11" s="878"/>
      <c r="OVL11" s="878"/>
      <c r="OVM11" s="880"/>
      <c r="OVN11" s="878"/>
      <c r="OVO11" s="878"/>
      <c r="OVP11" s="878"/>
      <c r="OVQ11" s="880"/>
      <c r="OVR11" s="878"/>
      <c r="OVS11" s="878"/>
      <c r="OVT11" s="878"/>
      <c r="OVU11" s="880"/>
      <c r="OVV11" s="878"/>
      <c r="OVW11" s="878"/>
      <c r="OVX11" s="878"/>
      <c r="OVY11" s="880"/>
      <c r="OVZ11" s="878"/>
      <c r="OWA11" s="878"/>
      <c r="OWB11" s="878"/>
      <c r="OWC11" s="880"/>
      <c r="OWD11" s="878"/>
      <c r="OWE11" s="878"/>
      <c r="OWF11" s="878"/>
      <c r="OWG11" s="880"/>
      <c r="OWH11" s="878"/>
      <c r="OWI11" s="878"/>
      <c r="OWJ11" s="878"/>
      <c r="OWK11" s="880"/>
      <c r="OWL11" s="878"/>
      <c r="OWM11" s="878"/>
      <c r="OWN11" s="878"/>
      <c r="OWO11" s="880"/>
      <c r="OWP11" s="878"/>
      <c r="OWQ11" s="878"/>
      <c r="OWR11" s="878"/>
      <c r="OWS11" s="880"/>
      <c r="OWT11" s="878"/>
      <c r="OWU11" s="878"/>
      <c r="OWV11" s="878"/>
      <c r="OWW11" s="880"/>
      <c r="OWX11" s="878"/>
      <c r="OWY11" s="878"/>
      <c r="OWZ11" s="878"/>
      <c r="OXA11" s="880"/>
      <c r="OXB11" s="878"/>
      <c r="OXC11" s="878"/>
      <c r="OXD11" s="878"/>
      <c r="OXE11" s="880"/>
      <c r="OXF11" s="878"/>
      <c r="OXG11" s="878"/>
      <c r="OXH11" s="878"/>
      <c r="OXI11" s="880"/>
      <c r="OXJ11" s="878"/>
      <c r="OXK11" s="878"/>
      <c r="OXL11" s="878"/>
      <c r="OXM11" s="880"/>
      <c r="OXN11" s="878"/>
      <c r="OXO11" s="878"/>
      <c r="OXP11" s="878"/>
      <c r="OXQ11" s="880"/>
      <c r="OXR11" s="878"/>
      <c r="OXS11" s="878"/>
      <c r="OXT11" s="878"/>
      <c r="OXU11" s="880"/>
      <c r="OXV11" s="878"/>
      <c r="OXW11" s="878"/>
      <c r="OXX11" s="878"/>
      <c r="OXY11" s="880"/>
      <c r="OXZ11" s="878"/>
      <c r="OYA11" s="878"/>
      <c r="OYB11" s="878"/>
      <c r="OYC11" s="880"/>
      <c r="OYD11" s="878"/>
      <c r="OYE11" s="878"/>
      <c r="OYF11" s="878"/>
      <c r="OYG11" s="880"/>
      <c r="OYH11" s="878"/>
      <c r="OYI11" s="878"/>
      <c r="OYJ11" s="878"/>
      <c r="OYK11" s="880"/>
      <c r="OYL11" s="878"/>
      <c r="OYM11" s="878"/>
      <c r="OYN11" s="878"/>
      <c r="OYO11" s="880"/>
      <c r="OYP11" s="878"/>
      <c r="OYQ11" s="878"/>
      <c r="OYR11" s="878"/>
      <c r="OYS11" s="880"/>
      <c r="OYT11" s="878"/>
      <c r="OYU11" s="878"/>
      <c r="OYV11" s="878"/>
      <c r="OYW11" s="880"/>
      <c r="OYX11" s="878"/>
      <c r="OYY11" s="878"/>
      <c r="OYZ11" s="878"/>
      <c r="OZA11" s="880"/>
      <c r="OZB11" s="878"/>
      <c r="OZC11" s="878"/>
      <c r="OZD11" s="878"/>
      <c r="OZE11" s="880"/>
      <c r="OZF11" s="878"/>
      <c r="OZG11" s="878"/>
      <c r="OZH11" s="878"/>
      <c r="OZI11" s="880"/>
      <c r="OZJ11" s="878"/>
      <c r="OZK11" s="878"/>
      <c r="OZL11" s="878"/>
      <c r="OZM11" s="880"/>
      <c r="OZN11" s="878"/>
      <c r="OZO11" s="878"/>
      <c r="OZP11" s="878"/>
      <c r="OZQ11" s="880"/>
      <c r="OZR11" s="878"/>
      <c r="OZS11" s="878"/>
      <c r="OZT11" s="878"/>
      <c r="OZU11" s="880"/>
      <c r="OZV11" s="878"/>
      <c r="OZW11" s="878"/>
      <c r="OZX11" s="878"/>
      <c r="OZY11" s="880"/>
      <c r="OZZ11" s="878"/>
      <c r="PAA11" s="878"/>
      <c r="PAB11" s="878"/>
      <c r="PAC11" s="880"/>
      <c r="PAD11" s="878"/>
      <c r="PAE11" s="878"/>
      <c r="PAF11" s="878"/>
      <c r="PAG11" s="880"/>
      <c r="PAH11" s="878"/>
      <c r="PAI11" s="878"/>
      <c r="PAJ11" s="878"/>
      <c r="PAK11" s="880"/>
      <c r="PAL11" s="878"/>
      <c r="PAM11" s="878"/>
      <c r="PAN11" s="878"/>
      <c r="PAO11" s="880"/>
      <c r="PAP11" s="878"/>
      <c r="PAQ11" s="878"/>
      <c r="PAR11" s="878"/>
      <c r="PAS11" s="880"/>
      <c r="PAT11" s="878"/>
      <c r="PAU11" s="878"/>
      <c r="PAV11" s="878"/>
      <c r="PAW11" s="880"/>
      <c r="PAX11" s="878"/>
      <c r="PAY11" s="878"/>
      <c r="PAZ11" s="878"/>
      <c r="PBA11" s="880"/>
      <c r="PBB11" s="878"/>
      <c r="PBC11" s="878"/>
      <c r="PBD11" s="878"/>
      <c r="PBE11" s="880"/>
      <c r="PBF11" s="878"/>
      <c r="PBG11" s="878"/>
      <c r="PBH11" s="878"/>
      <c r="PBI11" s="880"/>
      <c r="PBJ11" s="878"/>
      <c r="PBK11" s="878"/>
      <c r="PBL11" s="878"/>
      <c r="PBM11" s="880"/>
      <c r="PBN11" s="878"/>
      <c r="PBO11" s="878"/>
      <c r="PBP11" s="878"/>
      <c r="PBQ11" s="880"/>
      <c r="PBR11" s="878"/>
      <c r="PBS11" s="878"/>
      <c r="PBT11" s="878"/>
      <c r="PBU11" s="880"/>
      <c r="PBV11" s="878"/>
      <c r="PBW11" s="878"/>
      <c r="PBX11" s="878"/>
      <c r="PBY11" s="880"/>
      <c r="PBZ11" s="878"/>
      <c r="PCA11" s="878"/>
      <c r="PCB11" s="878"/>
      <c r="PCC11" s="880"/>
      <c r="PCD11" s="878"/>
      <c r="PCE11" s="878"/>
      <c r="PCF11" s="878"/>
      <c r="PCG11" s="880"/>
      <c r="PCH11" s="878"/>
      <c r="PCI11" s="878"/>
      <c r="PCJ11" s="878"/>
      <c r="PCK11" s="880"/>
      <c r="PCL11" s="878"/>
      <c r="PCM11" s="878"/>
      <c r="PCN11" s="878"/>
      <c r="PCO11" s="880"/>
      <c r="PCP11" s="878"/>
      <c r="PCQ11" s="878"/>
      <c r="PCR11" s="878"/>
      <c r="PCS11" s="880"/>
      <c r="PCT11" s="878"/>
      <c r="PCU11" s="878"/>
      <c r="PCV11" s="878"/>
      <c r="PCW11" s="880"/>
      <c r="PCX11" s="878"/>
      <c r="PCY11" s="878"/>
      <c r="PCZ11" s="878"/>
      <c r="PDA11" s="880"/>
      <c r="PDB11" s="878"/>
      <c r="PDC11" s="878"/>
      <c r="PDD11" s="878"/>
      <c r="PDE11" s="880"/>
      <c r="PDF11" s="878"/>
      <c r="PDG11" s="878"/>
      <c r="PDH11" s="878"/>
      <c r="PDI11" s="880"/>
      <c r="PDJ11" s="878"/>
      <c r="PDK11" s="878"/>
      <c r="PDL11" s="878"/>
      <c r="PDM11" s="880"/>
      <c r="PDN11" s="878"/>
      <c r="PDO11" s="878"/>
      <c r="PDP11" s="878"/>
      <c r="PDQ11" s="880"/>
      <c r="PDR11" s="878"/>
      <c r="PDS11" s="878"/>
      <c r="PDT11" s="878"/>
      <c r="PDU11" s="880"/>
      <c r="PDV11" s="878"/>
      <c r="PDW11" s="878"/>
      <c r="PDX11" s="878"/>
      <c r="PDY11" s="880"/>
      <c r="PDZ11" s="878"/>
      <c r="PEA11" s="878"/>
      <c r="PEB11" s="878"/>
      <c r="PEC11" s="880"/>
      <c r="PED11" s="878"/>
      <c r="PEE11" s="878"/>
      <c r="PEF11" s="878"/>
      <c r="PEG11" s="880"/>
      <c r="PEH11" s="878"/>
      <c r="PEI11" s="878"/>
      <c r="PEJ11" s="878"/>
      <c r="PEK11" s="880"/>
      <c r="PEL11" s="878"/>
      <c r="PEM11" s="878"/>
      <c r="PEN11" s="878"/>
      <c r="PEO11" s="880"/>
      <c r="PEP11" s="878"/>
      <c r="PEQ11" s="878"/>
      <c r="PER11" s="878"/>
      <c r="PES11" s="880"/>
      <c r="PET11" s="878"/>
      <c r="PEU11" s="878"/>
      <c r="PEV11" s="878"/>
      <c r="PEW11" s="880"/>
      <c r="PEX11" s="878"/>
      <c r="PEY11" s="878"/>
      <c r="PEZ11" s="878"/>
      <c r="PFA11" s="880"/>
      <c r="PFB11" s="878"/>
      <c r="PFC11" s="878"/>
      <c r="PFD11" s="878"/>
      <c r="PFE11" s="880"/>
      <c r="PFF11" s="878"/>
      <c r="PFG11" s="878"/>
      <c r="PFH11" s="878"/>
      <c r="PFI11" s="880"/>
      <c r="PFJ11" s="878"/>
      <c r="PFK11" s="878"/>
      <c r="PFL11" s="878"/>
      <c r="PFM11" s="880"/>
      <c r="PFN11" s="878"/>
      <c r="PFO11" s="878"/>
      <c r="PFP11" s="878"/>
      <c r="PFQ11" s="880"/>
      <c r="PFR11" s="878"/>
      <c r="PFS11" s="878"/>
      <c r="PFT11" s="878"/>
      <c r="PFU11" s="880"/>
      <c r="PFV11" s="878"/>
      <c r="PFW11" s="878"/>
      <c r="PFX11" s="878"/>
      <c r="PFY11" s="880"/>
      <c r="PFZ11" s="878"/>
      <c r="PGA11" s="878"/>
      <c r="PGB11" s="878"/>
      <c r="PGC11" s="880"/>
      <c r="PGD11" s="878"/>
      <c r="PGE11" s="878"/>
      <c r="PGF11" s="878"/>
      <c r="PGG11" s="880"/>
      <c r="PGH11" s="878"/>
      <c r="PGI11" s="878"/>
      <c r="PGJ11" s="878"/>
      <c r="PGK11" s="880"/>
      <c r="PGL11" s="878"/>
      <c r="PGM11" s="878"/>
      <c r="PGN11" s="878"/>
      <c r="PGO11" s="880"/>
      <c r="PGP11" s="878"/>
      <c r="PGQ11" s="878"/>
      <c r="PGR11" s="878"/>
      <c r="PGS11" s="880"/>
      <c r="PGT11" s="878"/>
      <c r="PGU11" s="878"/>
      <c r="PGV11" s="878"/>
      <c r="PGW11" s="880"/>
      <c r="PGX11" s="878"/>
      <c r="PGY11" s="878"/>
      <c r="PGZ11" s="878"/>
      <c r="PHA11" s="880"/>
      <c r="PHB11" s="878"/>
      <c r="PHC11" s="878"/>
      <c r="PHD11" s="878"/>
      <c r="PHE11" s="880"/>
      <c r="PHF11" s="878"/>
      <c r="PHG11" s="878"/>
      <c r="PHH11" s="878"/>
      <c r="PHI11" s="880"/>
      <c r="PHJ11" s="878"/>
      <c r="PHK11" s="878"/>
      <c r="PHL11" s="878"/>
      <c r="PHM11" s="880"/>
      <c r="PHN11" s="878"/>
      <c r="PHO11" s="878"/>
      <c r="PHP11" s="878"/>
      <c r="PHQ11" s="880"/>
      <c r="PHR11" s="878"/>
      <c r="PHS11" s="878"/>
      <c r="PHT11" s="878"/>
      <c r="PHU11" s="880"/>
      <c r="PHV11" s="878"/>
      <c r="PHW11" s="878"/>
      <c r="PHX11" s="878"/>
      <c r="PHY11" s="880"/>
      <c r="PHZ11" s="878"/>
      <c r="PIA11" s="878"/>
      <c r="PIB11" s="878"/>
      <c r="PIC11" s="880"/>
      <c r="PID11" s="878"/>
      <c r="PIE11" s="878"/>
      <c r="PIF11" s="878"/>
      <c r="PIG11" s="880"/>
      <c r="PIH11" s="878"/>
      <c r="PII11" s="878"/>
      <c r="PIJ11" s="878"/>
      <c r="PIK11" s="880"/>
      <c r="PIL11" s="878"/>
      <c r="PIM11" s="878"/>
      <c r="PIN11" s="878"/>
      <c r="PIO11" s="880"/>
      <c r="PIP11" s="878"/>
      <c r="PIQ11" s="878"/>
      <c r="PIR11" s="878"/>
      <c r="PIS11" s="880"/>
      <c r="PIT11" s="878"/>
      <c r="PIU11" s="878"/>
      <c r="PIV11" s="878"/>
      <c r="PIW11" s="880"/>
      <c r="PIX11" s="878"/>
      <c r="PIY11" s="878"/>
      <c r="PIZ11" s="878"/>
      <c r="PJA11" s="880"/>
      <c r="PJB11" s="878"/>
      <c r="PJC11" s="878"/>
      <c r="PJD11" s="878"/>
      <c r="PJE11" s="880"/>
      <c r="PJF11" s="878"/>
      <c r="PJG11" s="878"/>
      <c r="PJH11" s="878"/>
      <c r="PJI11" s="880"/>
      <c r="PJJ11" s="878"/>
      <c r="PJK11" s="878"/>
      <c r="PJL11" s="878"/>
      <c r="PJM11" s="880"/>
      <c r="PJN11" s="878"/>
      <c r="PJO11" s="878"/>
      <c r="PJP11" s="878"/>
      <c r="PJQ11" s="880"/>
      <c r="PJR11" s="878"/>
      <c r="PJS11" s="878"/>
      <c r="PJT11" s="878"/>
      <c r="PJU11" s="880"/>
      <c r="PJV11" s="878"/>
      <c r="PJW11" s="878"/>
      <c r="PJX11" s="878"/>
      <c r="PJY11" s="880"/>
      <c r="PJZ11" s="878"/>
      <c r="PKA11" s="878"/>
      <c r="PKB11" s="878"/>
      <c r="PKC11" s="880"/>
      <c r="PKD11" s="878"/>
      <c r="PKE11" s="878"/>
      <c r="PKF11" s="878"/>
      <c r="PKG11" s="880"/>
      <c r="PKH11" s="878"/>
      <c r="PKI11" s="878"/>
      <c r="PKJ11" s="878"/>
      <c r="PKK11" s="880"/>
      <c r="PKL11" s="878"/>
      <c r="PKM11" s="878"/>
      <c r="PKN11" s="878"/>
      <c r="PKO11" s="880"/>
      <c r="PKP11" s="878"/>
      <c r="PKQ11" s="878"/>
      <c r="PKR11" s="878"/>
      <c r="PKS11" s="880"/>
      <c r="PKT11" s="878"/>
      <c r="PKU11" s="878"/>
      <c r="PKV11" s="878"/>
      <c r="PKW11" s="880"/>
      <c r="PKX11" s="878"/>
      <c r="PKY11" s="878"/>
      <c r="PKZ11" s="878"/>
      <c r="PLA11" s="880"/>
      <c r="PLB11" s="878"/>
      <c r="PLC11" s="878"/>
      <c r="PLD11" s="878"/>
      <c r="PLE11" s="880"/>
      <c r="PLF11" s="878"/>
      <c r="PLG11" s="878"/>
      <c r="PLH11" s="878"/>
      <c r="PLI11" s="880"/>
      <c r="PLJ11" s="878"/>
      <c r="PLK11" s="878"/>
      <c r="PLL11" s="878"/>
      <c r="PLM11" s="880"/>
      <c r="PLN11" s="878"/>
      <c r="PLO11" s="878"/>
      <c r="PLP11" s="878"/>
      <c r="PLQ11" s="880"/>
      <c r="PLR11" s="878"/>
      <c r="PLS11" s="878"/>
      <c r="PLT11" s="878"/>
      <c r="PLU11" s="880"/>
      <c r="PLV11" s="878"/>
      <c r="PLW11" s="878"/>
      <c r="PLX11" s="878"/>
      <c r="PLY11" s="880"/>
      <c r="PLZ11" s="878"/>
      <c r="PMA11" s="878"/>
      <c r="PMB11" s="878"/>
      <c r="PMC11" s="880"/>
      <c r="PMD11" s="878"/>
      <c r="PME11" s="878"/>
      <c r="PMF11" s="878"/>
      <c r="PMG11" s="880"/>
      <c r="PMH11" s="878"/>
      <c r="PMI11" s="878"/>
      <c r="PMJ11" s="878"/>
      <c r="PMK11" s="880"/>
      <c r="PML11" s="878"/>
      <c r="PMM11" s="878"/>
      <c r="PMN11" s="878"/>
      <c r="PMO11" s="880"/>
      <c r="PMP11" s="878"/>
      <c r="PMQ11" s="878"/>
      <c r="PMR11" s="878"/>
      <c r="PMS11" s="880"/>
      <c r="PMT11" s="878"/>
      <c r="PMU11" s="878"/>
      <c r="PMV11" s="878"/>
      <c r="PMW11" s="880"/>
      <c r="PMX11" s="878"/>
      <c r="PMY11" s="878"/>
      <c r="PMZ11" s="878"/>
      <c r="PNA11" s="880"/>
      <c r="PNB11" s="878"/>
      <c r="PNC11" s="878"/>
      <c r="PND11" s="878"/>
      <c r="PNE11" s="880"/>
      <c r="PNF11" s="878"/>
      <c r="PNG11" s="878"/>
      <c r="PNH11" s="878"/>
      <c r="PNI11" s="880"/>
      <c r="PNJ11" s="878"/>
      <c r="PNK11" s="878"/>
      <c r="PNL11" s="878"/>
      <c r="PNM11" s="880"/>
      <c r="PNN11" s="878"/>
      <c r="PNO11" s="878"/>
      <c r="PNP11" s="878"/>
      <c r="PNQ11" s="880"/>
      <c r="PNR11" s="878"/>
      <c r="PNS11" s="878"/>
      <c r="PNT11" s="878"/>
      <c r="PNU11" s="880"/>
      <c r="PNV11" s="878"/>
      <c r="PNW11" s="878"/>
      <c r="PNX11" s="878"/>
      <c r="PNY11" s="880"/>
      <c r="PNZ11" s="878"/>
      <c r="POA11" s="878"/>
      <c r="POB11" s="878"/>
      <c r="POC11" s="880"/>
      <c r="POD11" s="878"/>
      <c r="POE11" s="878"/>
      <c r="POF11" s="878"/>
      <c r="POG11" s="880"/>
      <c r="POH11" s="878"/>
      <c r="POI11" s="878"/>
      <c r="POJ11" s="878"/>
      <c r="POK11" s="880"/>
      <c r="POL11" s="878"/>
      <c r="POM11" s="878"/>
      <c r="PON11" s="878"/>
      <c r="POO11" s="880"/>
      <c r="POP11" s="878"/>
      <c r="POQ11" s="878"/>
      <c r="POR11" s="878"/>
      <c r="POS11" s="880"/>
      <c r="POT11" s="878"/>
      <c r="POU11" s="878"/>
      <c r="POV11" s="878"/>
      <c r="POW11" s="880"/>
      <c r="POX11" s="878"/>
      <c r="POY11" s="878"/>
      <c r="POZ11" s="878"/>
      <c r="PPA11" s="880"/>
      <c r="PPB11" s="878"/>
      <c r="PPC11" s="878"/>
      <c r="PPD11" s="878"/>
      <c r="PPE11" s="880"/>
      <c r="PPF11" s="878"/>
      <c r="PPG11" s="878"/>
      <c r="PPH11" s="878"/>
      <c r="PPI11" s="880"/>
      <c r="PPJ11" s="878"/>
      <c r="PPK11" s="878"/>
      <c r="PPL11" s="878"/>
      <c r="PPM11" s="880"/>
      <c r="PPN11" s="878"/>
      <c r="PPO11" s="878"/>
      <c r="PPP11" s="878"/>
      <c r="PPQ11" s="880"/>
      <c r="PPR11" s="878"/>
      <c r="PPS11" s="878"/>
      <c r="PPT11" s="878"/>
      <c r="PPU11" s="880"/>
      <c r="PPV11" s="878"/>
      <c r="PPW11" s="878"/>
      <c r="PPX11" s="878"/>
      <c r="PPY11" s="880"/>
      <c r="PPZ11" s="878"/>
      <c r="PQA11" s="878"/>
      <c r="PQB11" s="878"/>
      <c r="PQC11" s="880"/>
      <c r="PQD11" s="878"/>
      <c r="PQE11" s="878"/>
      <c r="PQF11" s="878"/>
      <c r="PQG11" s="880"/>
      <c r="PQH11" s="878"/>
      <c r="PQI11" s="878"/>
      <c r="PQJ11" s="878"/>
      <c r="PQK11" s="880"/>
      <c r="PQL11" s="878"/>
      <c r="PQM11" s="878"/>
      <c r="PQN11" s="878"/>
      <c r="PQO11" s="880"/>
      <c r="PQP11" s="878"/>
      <c r="PQQ11" s="878"/>
      <c r="PQR11" s="878"/>
      <c r="PQS11" s="880"/>
      <c r="PQT11" s="878"/>
      <c r="PQU11" s="878"/>
      <c r="PQV11" s="878"/>
      <c r="PQW11" s="880"/>
      <c r="PQX11" s="878"/>
      <c r="PQY11" s="878"/>
      <c r="PQZ11" s="878"/>
      <c r="PRA11" s="880"/>
      <c r="PRB11" s="878"/>
      <c r="PRC11" s="878"/>
      <c r="PRD11" s="878"/>
      <c r="PRE11" s="880"/>
      <c r="PRF11" s="878"/>
      <c r="PRG11" s="878"/>
      <c r="PRH11" s="878"/>
      <c r="PRI11" s="880"/>
      <c r="PRJ11" s="878"/>
      <c r="PRK11" s="878"/>
      <c r="PRL11" s="878"/>
      <c r="PRM11" s="880"/>
      <c r="PRN11" s="878"/>
      <c r="PRO11" s="878"/>
      <c r="PRP11" s="878"/>
      <c r="PRQ11" s="880"/>
      <c r="PRR11" s="878"/>
      <c r="PRS11" s="878"/>
      <c r="PRT11" s="878"/>
      <c r="PRU11" s="880"/>
      <c r="PRV11" s="878"/>
      <c r="PRW11" s="878"/>
      <c r="PRX11" s="878"/>
      <c r="PRY11" s="880"/>
      <c r="PRZ11" s="878"/>
      <c r="PSA11" s="878"/>
      <c r="PSB11" s="878"/>
      <c r="PSC11" s="880"/>
      <c r="PSD11" s="878"/>
      <c r="PSE11" s="878"/>
      <c r="PSF11" s="878"/>
      <c r="PSG11" s="880"/>
      <c r="PSH11" s="878"/>
      <c r="PSI11" s="878"/>
      <c r="PSJ11" s="878"/>
      <c r="PSK11" s="880"/>
      <c r="PSL11" s="878"/>
      <c r="PSM11" s="878"/>
      <c r="PSN11" s="878"/>
      <c r="PSO11" s="880"/>
      <c r="PSP11" s="878"/>
      <c r="PSQ11" s="878"/>
      <c r="PSR11" s="878"/>
      <c r="PSS11" s="880"/>
      <c r="PST11" s="878"/>
      <c r="PSU11" s="878"/>
      <c r="PSV11" s="878"/>
      <c r="PSW11" s="880"/>
      <c r="PSX11" s="878"/>
      <c r="PSY11" s="878"/>
      <c r="PSZ11" s="878"/>
      <c r="PTA11" s="880"/>
      <c r="PTB11" s="878"/>
      <c r="PTC11" s="878"/>
      <c r="PTD11" s="878"/>
      <c r="PTE11" s="880"/>
      <c r="PTF11" s="878"/>
      <c r="PTG11" s="878"/>
      <c r="PTH11" s="878"/>
      <c r="PTI11" s="880"/>
      <c r="PTJ11" s="878"/>
      <c r="PTK11" s="878"/>
      <c r="PTL11" s="878"/>
      <c r="PTM11" s="880"/>
      <c r="PTN11" s="878"/>
      <c r="PTO11" s="878"/>
      <c r="PTP11" s="878"/>
      <c r="PTQ11" s="880"/>
      <c r="PTR11" s="878"/>
      <c r="PTS11" s="878"/>
      <c r="PTT11" s="878"/>
      <c r="PTU11" s="880"/>
      <c r="PTV11" s="878"/>
      <c r="PTW11" s="878"/>
      <c r="PTX11" s="878"/>
      <c r="PTY11" s="880"/>
      <c r="PTZ11" s="878"/>
      <c r="PUA11" s="878"/>
      <c r="PUB11" s="878"/>
      <c r="PUC11" s="880"/>
      <c r="PUD11" s="878"/>
      <c r="PUE11" s="878"/>
      <c r="PUF11" s="878"/>
      <c r="PUG11" s="880"/>
      <c r="PUH11" s="878"/>
      <c r="PUI11" s="878"/>
      <c r="PUJ11" s="878"/>
      <c r="PUK11" s="880"/>
      <c r="PUL11" s="878"/>
      <c r="PUM11" s="878"/>
      <c r="PUN11" s="878"/>
      <c r="PUO11" s="880"/>
      <c r="PUP11" s="878"/>
      <c r="PUQ11" s="878"/>
      <c r="PUR11" s="878"/>
      <c r="PUS11" s="880"/>
      <c r="PUT11" s="878"/>
      <c r="PUU11" s="878"/>
      <c r="PUV11" s="878"/>
      <c r="PUW11" s="880"/>
      <c r="PUX11" s="878"/>
      <c r="PUY11" s="878"/>
      <c r="PUZ11" s="878"/>
      <c r="PVA11" s="880"/>
      <c r="PVB11" s="878"/>
      <c r="PVC11" s="878"/>
      <c r="PVD11" s="878"/>
      <c r="PVE11" s="880"/>
      <c r="PVF11" s="878"/>
      <c r="PVG11" s="878"/>
      <c r="PVH11" s="878"/>
      <c r="PVI11" s="880"/>
      <c r="PVJ11" s="878"/>
      <c r="PVK11" s="878"/>
      <c r="PVL11" s="878"/>
      <c r="PVM11" s="880"/>
      <c r="PVN11" s="878"/>
      <c r="PVO11" s="878"/>
      <c r="PVP11" s="878"/>
      <c r="PVQ11" s="880"/>
      <c r="PVR11" s="878"/>
      <c r="PVS11" s="878"/>
      <c r="PVT11" s="878"/>
      <c r="PVU11" s="880"/>
      <c r="PVV11" s="878"/>
      <c r="PVW11" s="878"/>
      <c r="PVX11" s="878"/>
      <c r="PVY11" s="880"/>
      <c r="PVZ11" s="878"/>
      <c r="PWA11" s="878"/>
      <c r="PWB11" s="878"/>
      <c r="PWC11" s="880"/>
      <c r="PWD11" s="878"/>
      <c r="PWE11" s="878"/>
      <c r="PWF11" s="878"/>
      <c r="PWG11" s="880"/>
      <c r="PWH11" s="878"/>
      <c r="PWI11" s="878"/>
      <c r="PWJ11" s="878"/>
      <c r="PWK11" s="880"/>
      <c r="PWL11" s="878"/>
      <c r="PWM11" s="878"/>
      <c r="PWN11" s="878"/>
      <c r="PWO11" s="880"/>
      <c r="PWP11" s="878"/>
      <c r="PWQ11" s="878"/>
      <c r="PWR11" s="878"/>
      <c r="PWS11" s="880"/>
      <c r="PWT11" s="878"/>
      <c r="PWU11" s="878"/>
      <c r="PWV11" s="878"/>
      <c r="PWW11" s="880"/>
      <c r="PWX11" s="878"/>
      <c r="PWY11" s="878"/>
      <c r="PWZ11" s="878"/>
      <c r="PXA11" s="880"/>
      <c r="PXB11" s="878"/>
      <c r="PXC11" s="878"/>
      <c r="PXD11" s="878"/>
      <c r="PXE11" s="880"/>
      <c r="PXF11" s="878"/>
      <c r="PXG11" s="878"/>
      <c r="PXH11" s="878"/>
      <c r="PXI11" s="880"/>
      <c r="PXJ11" s="878"/>
      <c r="PXK11" s="878"/>
      <c r="PXL11" s="878"/>
      <c r="PXM11" s="880"/>
      <c r="PXN11" s="878"/>
      <c r="PXO11" s="878"/>
      <c r="PXP11" s="878"/>
      <c r="PXQ11" s="880"/>
      <c r="PXR11" s="878"/>
      <c r="PXS11" s="878"/>
      <c r="PXT11" s="878"/>
      <c r="PXU11" s="880"/>
      <c r="PXV11" s="878"/>
      <c r="PXW11" s="878"/>
      <c r="PXX11" s="878"/>
      <c r="PXY11" s="880"/>
      <c r="PXZ11" s="878"/>
      <c r="PYA11" s="878"/>
      <c r="PYB11" s="878"/>
      <c r="PYC11" s="880"/>
      <c r="PYD11" s="878"/>
      <c r="PYE11" s="878"/>
      <c r="PYF11" s="878"/>
      <c r="PYG11" s="880"/>
      <c r="PYH11" s="878"/>
      <c r="PYI11" s="878"/>
      <c r="PYJ11" s="878"/>
      <c r="PYK11" s="880"/>
      <c r="PYL11" s="878"/>
      <c r="PYM11" s="878"/>
      <c r="PYN11" s="878"/>
      <c r="PYO11" s="880"/>
      <c r="PYP11" s="878"/>
      <c r="PYQ11" s="878"/>
      <c r="PYR11" s="878"/>
      <c r="PYS11" s="880"/>
      <c r="PYT11" s="878"/>
      <c r="PYU11" s="878"/>
      <c r="PYV11" s="878"/>
      <c r="PYW11" s="880"/>
      <c r="PYX11" s="878"/>
      <c r="PYY11" s="878"/>
      <c r="PYZ11" s="878"/>
      <c r="PZA11" s="880"/>
      <c r="PZB11" s="878"/>
      <c r="PZC11" s="878"/>
      <c r="PZD11" s="878"/>
      <c r="PZE11" s="880"/>
      <c r="PZF11" s="878"/>
      <c r="PZG11" s="878"/>
      <c r="PZH11" s="878"/>
      <c r="PZI11" s="880"/>
      <c r="PZJ11" s="878"/>
      <c r="PZK11" s="878"/>
      <c r="PZL11" s="878"/>
      <c r="PZM11" s="880"/>
      <c r="PZN11" s="878"/>
      <c r="PZO11" s="878"/>
      <c r="PZP11" s="878"/>
      <c r="PZQ11" s="880"/>
      <c r="PZR11" s="878"/>
      <c r="PZS11" s="878"/>
      <c r="PZT11" s="878"/>
      <c r="PZU11" s="880"/>
      <c r="PZV11" s="878"/>
      <c r="PZW11" s="878"/>
      <c r="PZX11" s="878"/>
      <c r="PZY11" s="880"/>
      <c r="PZZ11" s="878"/>
      <c r="QAA11" s="878"/>
      <c r="QAB11" s="878"/>
      <c r="QAC11" s="880"/>
      <c r="QAD11" s="878"/>
      <c r="QAE11" s="878"/>
      <c r="QAF11" s="878"/>
      <c r="QAG11" s="880"/>
      <c r="QAH11" s="878"/>
      <c r="QAI11" s="878"/>
      <c r="QAJ11" s="878"/>
      <c r="QAK11" s="880"/>
      <c r="QAL11" s="878"/>
      <c r="QAM11" s="878"/>
      <c r="QAN11" s="878"/>
      <c r="QAO11" s="880"/>
      <c r="QAP11" s="878"/>
      <c r="QAQ11" s="878"/>
      <c r="QAR11" s="878"/>
      <c r="QAS11" s="880"/>
      <c r="QAT11" s="878"/>
      <c r="QAU11" s="878"/>
      <c r="QAV11" s="878"/>
      <c r="QAW11" s="880"/>
      <c r="QAX11" s="878"/>
      <c r="QAY11" s="878"/>
      <c r="QAZ11" s="878"/>
      <c r="QBA11" s="880"/>
      <c r="QBB11" s="878"/>
      <c r="QBC11" s="878"/>
      <c r="QBD11" s="878"/>
      <c r="QBE11" s="880"/>
      <c r="QBF11" s="878"/>
      <c r="QBG11" s="878"/>
      <c r="QBH11" s="878"/>
      <c r="QBI11" s="880"/>
      <c r="QBJ11" s="878"/>
      <c r="QBK11" s="878"/>
      <c r="QBL11" s="878"/>
      <c r="QBM11" s="880"/>
      <c r="QBN11" s="878"/>
      <c r="QBO11" s="878"/>
      <c r="QBP11" s="878"/>
      <c r="QBQ11" s="880"/>
      <c r="QBR11" s="878"/>
      <c r="QBS11" s="878"/>
      <c r="QBT11" s="878"/>
      <c r="QBU11" s="880"/>
      <c r="QBV11" s="878"/>
      <c r="QBW11" s="878"/>
      <c r="QBX11" s="878"/>
      <c r="QBY11" s="880"/>
      <c r="QBZ11" s="878"/>
      <c r="QCA11" s="878"/>
      <c r="QCB11" s="878"/>
      <c r="QCC11" s="880"/>
      <c r="QCD11" s="878"/>
      <c r="QCE11" s="878"/>
      <c r="QCF11" s="878"/>
      <c r="QCG11" s="880"/>
      <c r="QCH11" s="878"/>
      <c r="QCI11" s="878"/>
      <c r="QCJ11" s="878"/>
      <c r="QCK11" s="880"/>
      <c r="QCL11" s="878"/>
      <c r="QCM11" s="878"/>
      <c r="QCN11" s="878"/>
      <c r="QCO11" s="880"/>
      <c r="QCP11" s="878"/>
      <c r="QCQ11" s="878"/>
      <c r="QCR11" s="878"/>
      <c r="QCS11" s="880"/>
      <c r="QCT11" s="878"/>
      <c r="QCU11" s="878"/>
      <c r="QCV11" s="878"/>
      <c r="QCW11" s="880"/>
      <c r="QCX11" s="878"/>
      <c r="QCY11" s="878"/>
      <c r="QCZ11" s="878"/>
      <c r="QDA11" s="880"/>
      <c r="QDB11" s="878"/>
      <c r="QDC11" s="878"/>
      <c r="QDD11" s="878"/>
      <c r="QDE11" s="880"/>
      <c r="QDF11" s="878"/>
      <c r="QDG11" s="878"/>
      <c r="QDH11" s="878"/>
      <c r="QDI11" s="880"/>
      <c r="QDJ11" s="878"/>
      <c r="QDK11" s="878"/>
      <c r="QDL11" s="878"/>
      <c r="QDM11" s="880"/>
      <c r="QDN11" s="878"/>
      <c r="QDO11" s="878"/>
      <c r="QDP11" s="878"/>
      <c r="QDQ11" s="880"/>
      <c r="QDR11" s="878"/>
      <c r="QDS11" s="878"/>
      <c r="QDT11" s="878"/>
      <c r="QDU11" s="880"/>
      <c r="QDV11" s="878"/>
      <c r="QDW11" s="878"/>
      <c r="QDX11" s="878"/>
      <c r="QDY11" s="880"/>
      <c r="QDZ11" s="878"/>
      <c r="QEA11" s="878"/>
      <c r="QEB11" s="878"/>
      <c r="QEC11" s="880"/>
      <c r="QED11" s="878"/>
      <c r="QEE11" s="878"/>
      <c r="QEF11" s="878"/>
      <c r="QEG11" s="880"/>
      <c r="QEH11" s="878"/>
      <c r="QEI11" s="878"/>
      <c r="QEJ11" s="878"/>
      <c r="QEK11" s="880"/>
      <c r="QEL11" s="878"/>
      <c r="QEM11" s="878"/>
      <c r="QEN11" s="878"/>
      <c r="QEO11" s="880"/>
      <c r="QEP11" s="878"/>
      <c r="QEQ11" s="878"/>
      <c r="QER11" s="878"/>
      <c r="QES11" s="880"/>
      <c r="QET11" s="878"/>
      <c r="QEU11" s="878"/>
      <c r="QEV11" s="878"/>
      <c r="QEW11" s="880"/>
      <c r="QEX11" s="878"/>
      <c r="QEY11" s="878"/>
      <c r="QEZ11" s="878"/>
      <c r="QFA11" s="880"/>
      <c r="QFB11" s="878"/>
      <c r="QFC11" s="878"/>
      <c r="QFD11" s="878"/>
      <c r="QFE11" s="880"/>
      <c r="QFF11" s="878"/>
      <c r="QFG11" s="878"/>
      <c r="QFH11" s="878"/>
      <c r="QFI11" s="880"/>
      <c r="QFJ11" s="878"/>
      <c r="QFK11" s="878"/>
      <c r="QFL11" s="878"/>
      <c r="QFM11" s="880"/>
      <c r="QFN11" s="878"/>
      <c r="QFO11" s="878"/>
      <c r="QFP11" s="878"/>
      <c r="QFQ11" s="880"/>
      <c r="QFR11" s="878"/>
      <c r="QFS11" s="878"/>
      <c r="QFT11" s="878"/>
      <c r="QFU11" s="880"/>
      <c r="QFV11" s="878"/>
      <c r="QFW11" s="878"/>
      <c r="QFX11" s="878"/>
      <c r="QFY11" s="880"/>
      <c r="QFZ11" s="878"/>
      <c r="QGA11" s="878"/>
      <c r="QGB11" s="878"/>
      <c r="QGC11" s="880"/>
      <c r="QGD11" s="878"/>
      <c r="QGE11" s="878"/>
      <c r="QGF11" s="878"/>
      <c r="QGG11" s="880"/>
      <c r="QGH11" s="878"/>
      <c r="QGI11" s="878"/>
      <c r="QGJ11" s="878"/>
      <c r="QGK11" s="880"/>
      <c r="QGL11" s="878"/>
      <c r="QGM11" s="878"/>
      <c r="QGN11" s="878"/>
      <c r="QGO11" s="880"/>
      <c r="QGP11" s="878"/>
      <c r="QGQ11" s="878"/>
      <c r="QGR11" s="878"/>
      <c r="QGS11" s="880"/>
      <c r="QGT11" s="878"/>
      <c r="QGU11" s="878"/>
      <c r="QGV11" s="878"/>
      <c r="QGW11" s="880"/>
      <c r="QGX11" s="878"/>
      <c r="QGY11" s="878"/>
      <c r="QGZ11" s="878"/>
      <c r="QHA11" s="880"/>
      <c r="QHB11" s="878"/>
      <c r="QHC11" s="878"/>
      <c r="QHD11" s="878"/>
      <c r="QHE11" s="880"/>
      <c r="QHF11" s="878"/>
      <c r="QHG11" s="878"/>
      <c r="QHH11" s="878"/>
      <c r="QHI11" s="880"/>
      <c r="QHJ11" s="878"/>
      <c r="QHK11" s="878"/>
      <c r="QHL11" s="878"/>
      <c r="QHM11" s="880"/>
      <c r="QHN11" s="878"/>
      <c r="QHO11" s="878"/>
      <c r="QHP11" s="878"/>
      <c r="QHQ11" s="880"/>
      <c r="QHR11" s="878"/>
      <c r="QHS11" s="878"/>
      <c r="QHT11" s="878"/>
      <c r="QHU11" s="880"/>
      <c r="QHV11" s="878"/>
      <c r="QHW11" s="878"/>
      <c r="QHX11" s="878"/>
      <c r="QHY11" s="880"/>
      <c r="QHZ11" s="878"/>
      <c r="QIA11" s="878"/>
      <c r="QIB11" s="878"/>
      <c r="QIC11" s="880"/>
      <c r="QID11" s="878"/>
      <c r="QIE11" s="878"/>
      <c r="QIF11" s="878"/>
      <c r="QIG11" s="880"/>
      <c r="QIH11" s="878"/>
      <c r="QII11" s="878"/>
      <c r="QIJ11" s="878"/>
      <c r="QIK11" s="880"/>
      <c r="QIL11" s="878"/>
      <c r="QIM11" s="878"/>
      <c r="QIN11" s="878"/>
      <c r="QIO11" s="880"/>
      <c r="QIP11" s="878"/>
      <c r="QIQ11" s="878"/>
      <c r="QIR11" s="878"/>
      <c r="QIS11" s="880"/>
      <c r="QIT11" s="878"/>
      <c r="QIU11" s="878"/>
      <c r="QIV11" s="878"/>
      <c r="QIW11" s="880"/>
      <c r="QIX11" s="878"/>
      <c r="QIY11" s="878"/>
      <c r="QIZ11" s="878"/>
      <c r="QJA11" s="880"/>
      <c r="QJB11" s="878"/>
      <c r="QJC11" s="878"/>
      <c r="QJD11" s="878"/>
      <c r="QJE11" s="880"/>
      <c r="QJF11" s="878"/>
      <c r="QJG11" s="878"/>
      <c r="QJH11" s="878"/>
      <c r="QJI11" s="880"/>
      <c r="QJJ11" s="878"/>
      <c r="QJK11" s="878"/>
      <c r="QJL11" s="878"/>
      <c r="QJM11" s="880"/>
      <c r="QJN11" s="878"/>
      <c r="QJO11" s="878"/>
      <c r="QJP11" s="878"/>
      <c r="QJQ11" s="880"/>
      <c r="QJR11" s="878"/>
      <c r="QJS11" s="878"/>
      <c r="QJT11" s="878"/>
      <c r="QJU11" s="880"/>
      <c r="QJV11" s="878"/>
      <c r="QJW11" s="878"/>
      <c r="QJX11" s="878"/>
      <c r="QJY11" s="880"/>
      <c r="QJZ11" s="878"/>
      <c r="QKA11" s="878"/>
      <c r="QKB11" s="878"/>
      <c r="QKC11" s="880"/>
      <c r="QKD11" s="878"/>
      <c r="QKE11" s="878"/>
      <c r="QKF11" s="878"/>
      <c r="QKG11" s="880"/>
      <c r="QKH11" s="878"/>
      <c r="QKI11" s="878"/>
      <c r="QKJ11" s="878"/>
      <c r="QKK11" s="880"/>
      <c r="QKL11" s="878"/>
      <c r="QKM11" s="878"/>
      <c r="QKN11" s="878"/>
      <c r="QKO11" s="880"/>
      <c r="QKP11" s="878"/>
      <c r="QKQ11" s="878"/>
      <c r="QKR11" s="878"/>
      <c r="QKS11" s="880"/>
      <c r="QKT11" s="878"/>
      <c r="QKU11" s="878"/>
      <c r="QKV11" s="878"/>
      <c r="QKW11" s="880"/>
      <c r="QKX11" s="878"/>
      <c r="QKY11" s="878"/>
      <c r="QKZ11" s="878"/>
      <c r="QLA11" s="880"/>
      <c r="QLB11" s="878"/>
      <c r="QLC11" s="878"/>
      <c r="QLD11" s="878"/>
      <c r="QLE11" s="880"/>
      <c r="QLF11" s="878"/>
      <c r="QLG11" s="878"/>
      <c r="QLH11" s="878"/>
      <c r="QLI11" s="880"/>
      <c r="QLJ11" s="878"/>
      <c r="QLK11" s="878"/>
      <c r="QLL11" s="878"/>
      <c r="QLM11" s="880"/>
      <c r="QLN11" s="878"/>
      <c r="QLO11" s="878"/>
      <c r="QLP11" s="878"/>
      <c r="QLQ11" s="880"/>
      <c r="QLR11" s="878"/>
      <c r="QLS11" s="878"/>
      <c r="QLT11" s="878"/>
      <c r="QLU11" s="880"/>
      <c r="QLV11" s="878"/>
      <c r="QLW11" s="878"/>
      <c r="QLX11" s="878"/>
      <c r="QLY11" s="880"/>
      <c r="QLZ11" s="878"/>
      <c r="QMA11" s="878"/>
      <c r="QMB11" s="878"/>
      <c r="QMC11" s="880"/>
      <c r="QMD11" s="878"/>
      <c r="QME11" s="878"/>
      <c r="QMF11" s="878"/>
      <c r="QMG11" s="880"/>
      <c r="QMH11" s="878"/>
      <c r="QMI11" s="878"/>
      <c r="QMJ11" s="878"/>
      <c r="QMK11" s="880"/>
      <c r="QML11" s="878"/>
      <c r="QMM11" s="878"/>
      <c r="QMN11" s="878"/>
      <c r="QMO11" s="880"/>
      <c r="QMP11" s="878"/>
      <c r="QMQ11" s="878"/>
      <c r="QMR11" s="878"/>
      <c r="QMS11" s="880"/>
      <c r="QMT11" s="878"/>
      <c r="QMU11" s="878"/>
      <c r="QMV11" s="878"/>
      <c r="QMW11" s="880"/>
      <c r="QMX11" s="878"/>
      <c r="QMY11" s="878"/>
      <c r="QMZ11" s="878"/>
      <c r="QNA11" s="880"/>
      <c r="QNB11" s="878"/>
      <c r="QNC11" s="878"/>
      <c r="QND11" s="878"/>
      <c r="QNE11" s="880"/>
      <c r="QNF11" s="878"/>
      <c r="QNG11" s="878"/>
      <c r="QNH11" s="878"/>
      <c r="QNI11" s="880"/>
      <c r="QNJ11" s="878"/>
      <c r="QNK11" s="878"/>
      <c r="QNL11" s="878"/>
      <c r="QNM11" s="880"/>
      <c r="QNN11" s="878"/>
      <c r="QNO11" s="878"/>
      <c r="QNP11" s="878"/>
      <c r="QNQ11" s="880"/>
      <c r="QNR11" s="878"/>
      <c r="QNS11" s="878"/>
      <c r="QNT11" s="878"/>
      <c r="QNU11" s="880"/>
      <c r="QNV11" s="878"/>
      <c r="QNW11" s="878"/>
      <c r="QNX11" s="878"/>
      <c r="QNY11" s="880"/>
      <c r="QNZ11" s="878"/>
      <c r="QOA11" s="878"/>
      <c r="QOB11" s="878"/>
      <c r="QOC11" s="880"/>
      <c r="QOD11" s="878"/>
      <c r="QOE11" s="878"/>
      <c r="QOF11" s="878"/>
      <c r="QOG11" s="880"/>
      <c r="QOH11" s="878"/>
      <c r="QOI11" s="878"/>
      <c r="QOJ11" s="878"/>
      <c r="QOK11" s="880"/>
      <c r="QOL11" s="878"/>
      <c r="QOM11" s="878"/>
      <c r="QON11" s="878"/>
      <c r="QOO11" s="880"/>
      <c r="QOP11" s="878"/>
      <c r="QOQ11" s="878"/>
      <c r="QOR11" s="878"/>
      <c r="QOS11" s="880"/>
      <c r="QOT11" s="878"/>
      <c r="QOU11" s="878"/>
      <c r="QOV11" s="878"/>
      <c r="QOW11" s="880"/>
      <c r="QOX11" s="878"/>
      <c r="QOY11" s="878"/>
      <c r="QOZ11" s="878"/>
      <c r="QPA11" s="880"/>
      <c r="QPB11" s="878"/>
      <c r="QPC11" s="878"/>
      <c r="QPD11" s="878"/>
      <c r="QPE11" s="880"/>
      <c r="QPF11" s="878"/>
      <c r="QPG11" s="878"/>
      <c r="QPH11" s="878"/>
      <c r="QPI11" s="880"/>
      <c r="QPJ11" s="878"/>
      <c r="QPK11" s="878"/>
      <c r="QPL11" s="878"/>
      <c r="QPM11" s="880"/>
      <c r="QPN11" s="878"/>
      <c r="QPO11" s="878"/>
      <c r="QPP11" s="878"/>
      <c r="QPQ11" s="880"/>
      <c r="QPR11" s="878"/>
      <c r="QPS11" s="878"/>
      <c r="QPT11" s="878"/>
      <c r="QPU11" s="880"/>
      <c r="QPV11" s="878"/>
      <c r="QPW11" s="878"/>
      <c r="QPX11" s="878"/>
      <c r="QPY11" s="880"/>
      <c r="QPZ11" s="878"/>
      <c r="QQA11" s="878"/>
      <c r="QQB11" s="878"/>
      <c r="QQC11" s="880"/>
      <c r="QQD11" s="878"/>
      <c r="QQE11" s="878"/>
      <c r="QQF11" s="878"/>
      <c r="QQG11" s="880"/>
      <c r="QQH11" s="878"/>
      <c r="QQI11" s="878"/>
      <c r="QQJ11" s="878"/>
      <c r="QQK11" s="880"/>
      <c r="QQL11" s="878"/>
      <c r="QQM11" s="878"/>
      <c r="QQN11" s="878"/>
      <c r="QQO11" s="880"/>
      <c r="QQP11" s="878"/>
      <c r="QQQ11" s="878"/>
      <c r="QQR11" s="878"/>
      <c r="QQS11" s="880"/>
      <c r="QQT11" s="878"/>
      <c r="QQU11" s="878"/>
      <c r="QQV11" s="878"/>
      <c r="QQW11" s="880"/>
      <c r="QQX11" s="878"/>
      <c r="QQY11" s="878"/>
      <c r="QQZ11" s="878"/>
      <c r="QRA11" s="880"/>
      <c r="QRB11" s="878"/>
      <c r="QRC11" s="878"/>
      <c r="QRD11" s="878"/>
      <c r="QRE11" s="880"/>
      <c r="QRF11" s="878"/>
      <c r="QRG11" s="878"/>
      <c r="QRH11" s="878"/>
      <c r="QRI11" s="880"/>
      <c r="QRJ11" s="878"/>
      <c r="QRK11" s="878"/>
      <c r="QRL11" s="878"/>
      <c r="QRM11" s="880"/>
      <c r="QRN11" s="878"/>
      <c r="QRO11" s="878"/>
      <c r="QRP11" s="878"/>
      <c r="QRQ11" s="880"/>
      <c r="QRR11" s="878"/>
      <c r="QRS11" s="878"/>
      <c r="QRT11" s="878"/>
      <c r="QRU11" s="880"/>
      <c r="QRV11" s="878"/>
      <c r="QRW11" s="878"/>
      <c r="QRX11" s="878"/>
      <c r="QRY11" s="880"/>
      <c r="QRZ11" s="878"/>
      <c r="QSA11" s="878"/>
      <c r="QSB11" s="878"/>
      <c r="QSC11" s="880"/>
      <c r="QSD11" s="878"/>
      <c r="QSE11" s="878"/>
      <c r="QSF11" s="878"/>
      <c r="QSG11" s="880"/>
      <c r="QSH11" s="878"/>
      <c r="QSI11" s="878"/>
      <c r="QSJ11" s="878"/>
      <c r="QSK11" s="880"/>
      <c r="QSL11" s="878"/>
      <c r="QSM11" s="878"/>
      <c r="QSN11" s="878"/>
      <c r="QSO11" s="880"/>
      <c r="QSP11" s="878"/>
      <c r="QSQ11" s="878"/>
      <c r="QSR11" s="878"/>
      <c r="QSS11" s="880"/>
      <c r="QST11" s="878"/>
      <c r="QSU11" s="878"/>
      <c r="QSV11" s="878"/>
      <c r="QSW11" s="880"/>
      <c r="QSX11" s="878"/>
      <c r="QSY11" s="878"/>
      <c r="QSZ11" s="878"/>
      <c r="QTA11" s="880"/>
      <c r="QTB11" s="878"/>
      <c r="QTC11" s="878"/>
      <c r="QTD11" s="878"/>
      <c r="QTE11" s="880"/>
      <c r="QTF11" s="878"/>
      <c r="QTG11" s="878"/>
      <c r="QTH11" s="878"/>
      <c r="QTI11" s="880"/>
      <c r="QTJ11" s="878"/>
      <c r="QTK11" s="878"/>
      <c r="QTL11" s="878"/>
      <c r="QTM11" s="880"/>
      <c r="QTN11" s="878"/>
      <c r="QTO11" s="878"/>
      <c r="QTP11" s="878"/>
      <c r="QTQ11" s="880"/>
      <c r="QTR11" s="878"/>
      <c r="QTS11" s="878"/>
      <c r="QTT11" s="878"/>
      <c r="QTU11" s="880"/>
      <c r="QTV11" s="878"/>
      <c r="QTW11" s="878"/>
      <c r="QTX11" s="878"/>
      <c r="QTY11" s="880"/>
      <c r="QTZ11" s="878"/>
      <c r="QUA11" s="878"/>
      <c r="QUB11" s="878"/>
      <c r="QUC11" s="880"/>
      <c r="QUD11" s="878"/>
      <c r="QUE11" s="878"/>
      <c r="QUF11" s="878"/>
      <c r="QUG11" s="880"/>
      <c r="QUH11" s="878"/>
      <c r="QUI11" s="878"/>
      <c r="QUJ11" s="878"/>
      <c r="QUK11" s="880"/>
      <c r="QUL11" s="878"/>
      <c r="QUM11" s="878"/>
      <c r="QUN11" s="878"/>
      <c r="QUO11" s="880"/>
      <c r="QUP11" s="878"/>
      <c r="QUQ11" s="878"/>
      <c r="QUR11" s="878"/>
      <c r="QUS11" s="880"/>
      <c r="QUT11" s="878"/>
      <c r="QUU11" s="878"/>
      <c r="QUV11" s="878"/>
      <c r="QUW11" s="880"/>
      <c r="QUX11" s="878"/>
      <c r="QUY11" s="878"/>
      <c r="QUZ11" s="878"/>
      <c r="QVA11" s="880"/>
      <c r="QVB11" s="878"/>
      <c r="QVC11" s="878"/>
      <c r="QVD11" s="878"/>
      <c r="QVE11" s="880"/>
      <c r="QVF11" s="878"/>
      <c r="QVG11" s="878"/>
      <c r="QVH11" s="878"/>
      <c r="QVI11" s="880"/>
      <c r="QVJ11" s="878"/>
      <c r="QVK11" s="878"/>
      <c r="QVL11" s="878"/>
      <c r="QVM11" s="880"/>
      <c r="QVN11" s="878"/>
      <c r="QVO11" s="878"/>
      <c r="QVP11" s="878"/>
      <c r="QVQ11" s="880"/>
      <c r="QVR11" s="878"/>
      <c r="QVS11" s="878"/>
      <c r="QVT11" s="878"/>
      <c r="QVU11" s="880"/>
      <c r="QVV11" s="878"/>
      <c r="QVW11" s="878"/>
      <c r="QVX11" s="878"/>
      <c r="QVY11" s="880"/>
      <c r="QVZ11" s="878"/>
      <c r="QWA11" s="878"/>
      <c r="QWB11" s="878"/>
      <c r="QWC11" s="880"/>
      <c r="QWD11" s="878"/>
      <c r="QWE11" s="878"/>
      <c r="QWF11" s="878"/>
      <c r="QWG11" s="880"/>
      <c r="QWH11" s="878"/>
      <c r="QWI11" s="878"/>
      <c r="QWJ11" s="878"/>
      <c r="QWK11" s="880"/>
      <c r="QWL11" s="878"/>
      <c r="QWM11" s="878"/>
      <c r="QWN11" s="878"/>
      <c r="QWO11" s="880"/>
      <c r="QWP11" s="878"/>
      <c r="QWQ11" s="878"/>
      <c r="QWR11" s="878"/>
      <c r="QWS11" s="880"/>
      <c r="QWT11" s="878"/>
      <c r="QWU11" s="878"/>
      <c r="QWV11" s="878"/>
      <c r="QWW11" s="880"/>
      <c r="QWX11" s="878"/>
      <c r="QWY11" s="878"/>
      <c r="QWZ11" s="878"/>
      <c r="QXA11" s="880"/>
      <c r="QXB11" s="878"/>
      <c r="QXC11" s="878"/>
      <c r="QXD11" s="878"/>
      <c r="QXE11" s="880"/>
      <c r="QXF11" s="878"/>
      <c r="QXG11" s="878"/>
      <c r="QXH11" s="878"/>
      <c r="QXI11" s="880"/>
      <c r="QXJ11" s="878"/>
      <c r="QXK11" s="878"/>
      <c r="QXL11" s="878"/>
      <c r="QXM11" s="880"/>
      <c r="QXN11" s="878"/>
      <c r="QXO11" s="878"/>
      <c r="QXP11" s="878"/>
      <c r="QXQ11" s="880"/>
      <c r="QXR11" s="878"/>
      <c r="QXS11" s="878"/>
      <c r="QXT11" s="878"/>
      <c r="QXU11" s="880"/>
      <c r="QXV11" s="878"/>
      <c r="QXW11" s="878"/>
      <c r="QXX11" s="878"/>
      <c r="QXY11" s="880"/>
      <c r="QXZ11" s="878"/>
      <c r="QYA11" s="878"/>
      <c r="QYB11" s="878"/>
      <c r="QYC11" s="880"/>
      <c r="QYD11" s="878"/>
      <c r="QYE11" s="878"/>
      <c r="QYF11" s="878"/>
      <c r="QYG11" s="880"/>
      <c r="QYH11" s="878"/>
      <c r="QYI11" s="878"/>
      <c r="QYJ11" s="878"/>
      <c r="QYK11" s="880"/>
      <c r="QYL11" s="878"/>
      <c r="QYM11" s="878"/>
      <c r="QYN11" s="878"/>
      <c r="QYO11" s="880"/>
      <c r="QYP11" s="878"/>
      <c r="QYQ11" s="878"/>
      <c r="QYR11" s="878"/>
      <c r="QYS11" s="880"/>
      <c r="QYT11" s="878"/>
      <c r="QYU11" s="878"/>
      <c r="QYV11" s="878"/>
      <c r="QYW11" s="880"/>
      <c r="QYX11" s="878"/>
      <c r="QYY11" s="878"/>
      <c r="QYZ11" s="878"/>
      <c r="QZA11" s="880"/>
      <c r="QZB11" s="878"/>
      <c r="QZC11" s="878"/>
      <c r="QZD11" s="878"/>
      <c r="QZE11" s="880"/>
      <c r="QZF11" s="878"/>
      <c r="QZG11" s="878"/>
      <c r="QZH11" s="878"/>
      <c r="QZI11" s="880"/>
      <c r="QZJ11" s="878"/>
      <c r="QZK11" s="878"/>
      <c r="QZL11" s="878"/>
      <c r="QZM11" s="880"/>
      <c r="QZN11" s="878"/>
      <c r="QZO11" s="878"/>
      <c r="QZP11" s="878"/>
      <c r="QZQ11" s="880"/>
      <c r="QZR11" s="878"/>
      <c r="QZS11" s="878"/>
      <c r="QZT11" s="878"/>
      <c r="QZU11" s="880"/>
      <c r="QZV11" s="878"/>
      <c r="QZW11" s="878"/>
      <c r="QZX11" s="878"/>
      <c r="QZY11" s="880"/>
      <c r="QZZ11" s="878"/>
      <c r="RAA11" s="878"/>
      <c r="RAB11" s="878"/>
      <c r="RAC11" s="880"/>
      <c r="RAD11" s="878"/>
      <c r="RAE11" s="878"/>
      <c r="RAF11" s="878"/>
      <c r="RAG11" s="880"/>
      <c r="RAH11" s="878"/>
      <c r="RAI11" s="878"/>
      <c r="RAJ11" s="878"/>
      <c r="RAK11" s="880"/>
      <c r="RAL11" s="878"/>
      <c r="RAM11" s="878"/>
      <c r="RAN11" s="878"/>
      <c r="RAO11" s="880"/>
      <c r="RAP11" s="878"/>
      <c r="RAQ11" s="878"/>
      <c r="RAR11" s="878"/>
      <c r="RAS11" s="880"/>
      <c r="RAT11" s="878"/>
      <c r="RAU11" s="878"/>
      <c r="RAV11" s="878"/>
      <c r="RAW11" s="880"/>
      <c r="RAX11" s="878"/>
      <c r="RAY11" s="878"/>
      <c r="RAZ11" s="878"/>
      <c r="RBA11" s="880"/>
      <c r="RBB11" s="878"/>
      <c r="RBC11" s="878"/>
      <c r="RBD11" s="878"/>
      <c r="RBE11" s="880"/>
      <c r="RBF11" s="878"/>
      <c r="RBG11" s="878"/>
      <c r="RBH11" s="878"/>
      <c r="RBI11" s="880"/>
      <c r="RBJ11" s="878"/>
      <c r="RBK11" s="878"/>
      <c r="RBL11" s="878"/>
      <c r="RBM11" s="880"/>
      <c r="RBN11" s="878"/>
      <c r="RBO11" s="878"/>
      <c r="RBP11" s="878"/>
      <c r="RBQ11" s="880"/>
      <c r="RBR11" s="878"/>
      <c r="RBS11" s="878"/>
      <c r="RBT11" s="878"/>
      <c r="RBU11" s="880"/>
      <c r="RBV11" s="878"/>
      <c r="RBW11" s="878"/>
      <c r="RBX11" s="878"/>
      <c r="RBY11" s="880"/>
      <c r="RBZ11" s="878"/>
      <c r="RCA11" s="878"/>
      <c r="RCB11" s="878"/>
      <c r="RCC11" s="880"/>
      <c r="RCD11" s="878"/>
      <c r="RCE11" s="878"/>
      <c r="RCF11" s="878"/>
      <c r="RCG11" s="880"/>
      <c r="RCH11" s="878"/>
      <c r="RCI11" s="878"/>
      <c r="RCJ11" s="878"/>
      <c r="RCK11" s="880"/>
      <c r="RCL11" s="878"/>
      <c r="RCM11" s="878"/>
      <c r="RCN11" s="878"/>
      <c r="RCO11" s="880"/>
      <c r="RCP11" s="878"/>
      <c r="RCQ11" s="878"/>
      <c r="RCR11" s="878"/>
      <c r="RCS11" s="880"/>
      <c r="RCT11" s="878"/>
      <c r="RCU11" s="878"/>
      <c r="RCV11" s="878"/>
      <c r="RCW11" s="880"/>
      <c r="RCX11" s="878"/>
      <c r="RCY11" s="878"/>
      <c r="RCZ11" s="878"/>
      <c r="RDA11" s="880"/>
      <c r="RDB11" s="878"/>
      <c r="RDC11" s="878"/>
      <c r="RDD11" s="878"/>
      <c r="RDE11" s="880"/>
      <c r="RDF11" s="878"/>
      <c r="RDG11" s="878"/>
      <c r="RDH11" s="878"/>
      <c r="RDI11" s="880"/>
      <c r="RDJ11" s="878"/>
      <c r="RDK11" s="878"/>
      <c r="RDL11" s="878"/>
      <c r="RDM11" s="880"/>
      <c r="RDN11" s="878"/>
      <c r="RDO11" s="878"/>
      <c r="RDP11" s="878"/>
      <c r="RDQ11" s="880"/>
      <c r="RDR11" s="878"/>
      <c r="RDS11" s="878"/>
      <c r="RDT11" s="878"/>
      <c r="RDU11" s="880"/>
      <c r="RDV11" s="878"/>
      <c r="RDW11" s="878"/>
      <c r="RDX11" s="878"/>
      <c r="RDY11" s="880"/>
      <c r="RDZ11" s="878"/>
      <c r="REA11" s="878"/>
      <c r="REB11" s="878"/>
      <c r="REC11" s="880"/>
      <c r="RED11" s="878"/>
      <c r="REE11" s="878"/>
      <c r="REF11" s="878"/>
      <c r="REG11" s="880"/>
      <c r="REH11" s="878"/>
      <c r="REI11" s="878"/>
      <c r="REJ11" s="878"/>
      <c r="REK11" s="880"/>
      <c r="REL11" s="878"/>
      <c r="REM11" s="878"/>
      <c r="REN11" s="878"/>
      <c r="REO11" s="880"/>
      <c r="REP11" s="878"/>
      <c r="REQ11" s="878"/>
      <c r="RER11" s="878"/>
      <c r="RES11" s="880"/>
      <c r="RET11" s="878"/>
      <c r="REU11" s="878"/>
      <c r="REV11" s="878"/>
      <c r="REW11" s="880"/>
      <c r="REX11" s="878"/>
      <c r="REY11" s="878"/>
      <c r="REZ11" s="878"/>
      <c r="RFA11" s="880"/>
      <c r="RFB11" s="878"/>
      <c r="RFC11" s="878"/>
      <c r="RFD11" s="878"/>
      <c r="RFE11" s="880"/>
      <c r="RFF11" s="878"/>
      <c r="RFG11" s="878"/>
      <c r="RFH11" s="878"/>
      <c r="RFI11" s="880"/>
      <c r="RFJ11" s="878"/>
      <c r="RFK11" s="878"/>
      <c r="RFL11" s="878"/>
      <c r="RFM11" s="880"/>
      <c r="RFN11" s="878"/>
      <c r="RFO11" s="878"/>
      <c r="RFP11" s="878"/>
      <c r="RFQ11" s="880"/>
      <c r="RFR11" s="878"/>
      <c r="RFS11" s="878"/>
      <c r="RFT11" s="878"/>
      <c r="RFU11" s="880"/>
      <c r="RFV11" s="878"/>
      <c r="RFW11" s="878"/>
      <c r="RFX11" s="878"/>
      <c r="RFY11" s="880"/>
      <c r="RFZ11" s="878"/>
      <c r="RGA11" s="878"/>
      <c r="RGB11" s="878"/>
      <c r="RGC11" s="880"/>
      <c r="RGD11" s="878"/>
      <c r="RGE11" s="878"/>
      <c r="RGF11" s="878"/>
      <c r="RGG11" s="880"/>
      <c r="RGH11" s="878"/>
      <c r="RGI11" s="878"/>
      <c r="RGJ11" s="878"/>
      <c r="RGK11" s="880"/>
      <c r="RGL11" s="878"/>
      <c r="RGM11" s="878"/>
      <c r="RGN11" s="878"/>
      <c r="RGO11" s="880"/>
      <c r="RGP11" s="878"/>
      <c r="RGQ11" s="878"/>
      <c r="RGR11" s="878"/>
      <c r="RGS11" s="880"/>
      <c r="RGT11" s="878"/>
      <c r="RGU11" s="878"/>
      <c r="RGV11" s="878"/>
      <c r="RGW11" s="880"/>
      <c r="RGX11" s="878"/>
      <c r="RGY11" s="878"/>
      <c r="RGZ11" s="878"/>
      <c r="RHA11" s="880"/>
      <c r="RHB11" s="878"/>
      <c r="RHC11" s="878"/>
      <c r="RHD11" s="878"/>
      <c r="RHE11" s="880"/>
      <c r="RHF11" s="878"/>
      <c r="RHG11" s="878"/>
      <c r="RHH11" s="878"/>
      <c r="RHI11" s="880"/>
      <c r="RHJ11" s="878"/>
      <c r="RHK11" s="878"/>
      <c r="RHL11" s="878"/>
      <c r="RHM11" s="880"/>
      <c r="RHN11" s="878"/>
      <c r="RHO11" s="878"/>
      <c r="RHP11" s="878"/>
      <c r="RHQ11" s="880"/>
      <c r="RHR11" s="878"/>
      <c r="RHS11" s="878"/>
      <c r="RHT11" s="878"/>
      <c r="RHU11" s="880"/>
      <c r="RHV11" s="878"/>
      <c r="RHW11" s="878"/>
      <c r="RHX11" s="878"/>
      <c r="RHY11" s="880"/>
      <c r="RHZ11" s="878"/>
      <c r="RIA11" s="878"/>
      <c r="RIB11" s="878"/>
      <c r="RIC11" s="880"/>
      <c r="RID11" s="878"/>
      <c r="RIE11" s="878"/>
      <c r="RIF11" s="878"/>
      <c r="RIG11" s="880"/>
      <c r="RIH11" s="878"/>
      <c r="RII11" s="878"/>
      <c r="RIJ11" s="878"/>
      <c r="RIK11" s="880"/>
      <c r="RIL11" s="878"/>
      <c r="RIM11" s="878"/>
      <c r="RIN11" s="878"/>
      <c r="RIO11" s="880"/>
      <c r="RIP11" s="878"/>
      <c r="RIQ11" s="878"/>
      <c r="RIR11" s="878"/>
      <c r="RIS11" s="880"/>
      <c r="RIT11" s="878"/>
      <c r="RIU11" s="878"/>
      <c r="RIV11" s="878"/>
      <c r="RIW11" s="880"/>
      <c r="RIX11" s="878"/>
      <c r="RIY11" s="878"/>
      <c r="RIZ11" s="878"/>
      <c r="RJA11" s="880"/>
      <c r="RJB11" s="878"/>
      <c r="RJC11" s="878"/>
      <c r="RJD11" s="878"/>
      <c r="RJE11" s="880"/>
      <c r="RJF11" s="878"/>
      <c r="RJG11" s="878"/>
      <c r="RJH11" s="878"/>
      <c r="RJI11" s="880"/>
      <c r="RJJ11" s="878"/>
      <c r="RJK11" s="878"/>
      <c r="RJL11" s="878"/>
      <c r="RJM11" s="880"/>
      <c r="RJN11" s="878"/>
      <c r="RJO11" s="878"/>
      <c r="RJP11" s="878"/>
      <c r="RJQ11" s="880"/>
      <c r="RJR11" s="878"/>
      <c r="RJS11" s="878"/>
      <c r="RJT11" s="878"/>
      <c r="RJU11" s="880"/>
      <c r="RJV11" s="878"/>
      <c r="RJW11" s="878"/>
      <c r="RJX11" s="878"/>
      <c r="RJY11" s="880"/>
      <c r="RJZ11" s="878"/>
      <c r="RKA11" s="878"/>
      <c r="RKB11" s="878"/>
      <c r="RKC11" s="880"/>
      <c r="RKD11" s="878"/>
      <c r="RKE11" s="878"/>
      <c r="RKF11" s="878"/>
      <c r="RKG11" s="880"/>
      <c r="RKH11" s="878"/>
      <c r="RKI11" s="878"/>
      <c r="RKJ11" s="878"/>
      <c r="RKK11" s="880"/>
      <c r="RKL11" s="878"/>
      <c r="RKM11" s="878"/>
      <c r="RKN11" s="878"/>
      <c r="RKO11" s="880"/>
      <c r="RKP11" s="878"/>
      <c r="RKQ11" s="878"/>
      <c r="RKR11" s="878"/>
      <c r="RKS11" s="880"/>
      <c r="RKT11" s="878"/>
      <c r="RKU11" s="878"/>
      <c r="RKV11" s="878"/>
      <c r="RKW11" s="880"/>
      <c r="RKX11" s="878"/>
      <c r="RKY11" s="878"/>
      <c r="RKZ11" s="878"/>
      <c r="RLA11" s="880"/>
      <c r="RLB11" s="878"/>
      <c r="RLC11" s="878"/>
      <c r="RLD11" s="878"/>
      <c r="RLE11" s="880"/>
      <c r="RLF11" s="878"/>
      <c r="RLG11" s="878"/>
      <c r="RLH11" s="878"/>
      <c r="RLI11" s="880"/>
      <c r="RLJ11" s="878"/>
      <c r="RLK11" s="878"/>
      <c r="RLL11" s="878"/>
      <c r="RLM11" s="880"/>
      <c r="RLN11" s="878"/>
      <c r="RLO11" s="878"/>
      <c r="RLP11" s="878"/>
      <c r="RLQ11" s="880"/>
      <c r="RLR11" s="878"/>
      <c r="RLS11" s="878"/>
      <c r="RLT11" s="878"/>
      <c r="RLU11" s="880"/>
      <c r="RLV11" s="878"/>
      <c r="RLW11" s="878"/>
      <c r="RLX11" s="878"/>
      <c r="RLY11" s="880"/>
      <c r="RLZ11" s="878"/>
      <c r="RMA11" s="878"/>
      <c r="RMB11" s="878"/>
      <c r="RMC11" s="880"/>
      <c r="RMD11" s="878"/>
      <c r="RME11" s="878"/>
      <c r="RMF11" s="878"/>
      <c r="RMG11" s="880"/>
      <c r="RMH11" s="878"/>
      <c r="RMI11" s="878"/>
      <c r="RMJ11" s="878"/>
      <c r="RMK11" s="880"/>
      <c r="RML11" s="878"/>
      <c r="RMM11" s="878"/>
      <c r="RMN11" s="878"/>
      <c r="RMO11" s="880"/>
      <c r="RMP11" s="878"/>
      <c r="RMQ11" s="878"/>
      <c r="RMR11" s="878"/>
      <c r="RMS11" s="880"/>
      <c r="RMT11" s="878"/>
      <c r="RMU11" s="878"/>
      <c r="RMV11" s="878"/>
      <c r="RMW11" s="880"/>
      <c r="RMX11" s="878"/>
      <c r="RMY11" s="878"/>
      <c r="RMZ11" s="878"/>
      <c r="RNA11" s="880"/>
      <c r="RNB11" s="878"/>
      <c r="RNC11" s="878"/>
      <c r="RND11" s="878"/>
      <c r="RNE11" s="880"/>
      <c r="RNF11" s="878"/>
      <c r="RNG11" s="878"/>
      <c r="RNH11" s="878"/>
      <c r="RNI11" s="880"/>
      <c r="RNJ11" s="878"/>
      <c r="RNK11" s="878"/>
      <c r="RNL11" s="878"/>
      <c r="RNM11" s="880"/>
      <c r="RNN11" s="878"/>
      <c r="RNO11" s="878"/>
      <c r="RNP11" s="878"/>
      <c r="RNQ11" s="880"/>
      <c r="RNR11" s="878"/>
      <c r="RNS11" s="878"/>
      <c r="RNT11" s="878"/>
      <c r="RNU11" s="880"/>
      <c r="RNV11" s="878"/>
      <c r="RNW11" s="878"/>
      <c r="RNX11" s="878"/>
      <c r="RNY11" s="880"/>
      <c r="RNZ11" s="878"/>
      <c r="ROA11" s="878"/>
      <c r="ROB11" s="878"/>
      <c r="ROC11" s="880"/>
      <c r="ROD11" s="878"/>
      <c r="ROE11" s="878"/>
      <c r="ROF11" s="878"/>
      <c r="ROG11" s="880"/>
      <c r="ROH11" s="878"/>
      <c r="ROI11" s="878"/>
      <c r="ROJ11" s="878"/>
      <c r="ROK11" s="880"/>
      <c r="ROL11" s="878"/>
      <c r="ROM11" s="878"/>
      <c r="RON11" s="878"/>
      <c r="ROO11" s="880"/>
      <c r="ROP11" s="878"/>
      <c r="ROQ11" s="878"/>
      <c r="ROR11" s="878"/>
      <c r="ROS11" s="880"/>
      <c r="ROT11" s="878"/>
      <c r="ROU11" s="878"/>
      <c r="ROV11" s="878"/>
      <c r="ROW11" s="880"/>
      <c r="ROX11" s="878"/>
      <c r="ROY11" s="878"/>
      <c r="ROZ11" s="878"/>
      <c r="RPA11" s="880"/>
      <c r="RPB11" s="878"/>
      <c r="RPC11" s="878"/>
      <c r="RPD11" s="878"/>
      <c r="RPE11" s="880"/>
      <c r="RPF11" s="878"/>
      <c r="RPG11" s="878"/>
      <c r="RPH11" s="878"/>
      <c r="RPI11" s="880"/>
      <c r="RPJ11" s="878"/>
      <c r="RPK11" s="878"/>
      <c r="RPL11" s="878"/>
      <c r="RPM11" s="880"/>
      <c r="RPN11" s="878"/>
      <c r="RPO11" s="878"/>
      <c r="RPP11" s="878"/>
      <c r="RPQ11" s="880"/>
      <c r="RPR11" s="878"/>
      <c r="RPS11" s="878"/>
      <c r="RPT11" s="878"/>
      <c r="RPU11" s="880"/>
      <c r="RPV11" s="878"/>
      <c r="RPW11" s="878"/>
      <c r="RPX11" s="878"/>
      <c r="RPY11" s="880"/>
      <c r="RPZ11" s="878"/>
      <c r="RQA11" s="878"/>
      <c r="RQB11" s="878"/>
      <c r="RQC11" s="880"/>
      <c r="RQD11" s="878"/>
      <c r="RQE11" s="878"/>
      <c r="RQF11" s="878"/>
      <c r="RQG11" s="880"/>
      <c r="RQH11" s="878"/>
      <c r="RQI11" s="878"/>
      <c r="RQJ11" s="878"/>
      <c r="RQK11" s="880"/>
      <c r="RQL11" s="878"/>
      <c r="RQM11" s="878"/>
      <c r="RQN11" s="878"/>
      <c r="RQO11" s="880"/>
      <c r="RQP11" s="878"/>
      <c r="RQQ11" s="878"/>
      <c r="RQR11" s="878"/>
      <c r="RQS11" s="880"/>
      <c r="RQT11" s="878"/>
      <c r="RQU11" s="878"/>
      <c r="RQV11" s="878"/>
      <c r="RQW11" s="880"/>
      <c r="RQX11" s="878"/>
      <c r="RQY11" s="878"/>
      <c r="RQZ11" s="878"/>
      <c r="RRA11" s="880"/>
      <c r="RRB11" s="878"/>
      <c r="RRC11" s="878"/>
      <c r="RRD11" s="878"/>
      <c r="RRE11" s="880"/>
      <c r="RRF11" s="878"/>
      <c r="RRG11" s="878"/>
      <c r="RRH11" s="878"/>
      <c r="RRI11" s="880"/>
      <c r="RRJ11" s="878"/>
      <c r="RRK11" s="878"/>
      <c r="RRL11" s="878"/>
      <c r="RRM11" s="880"/>
      <c r="RRN11" s="878"/>
      <c r="RRO11" s="878"/>
      <c r="RRP11" s="878"/>
      <c r="RRQ11" s="880"/>
      <c r="RRR11" s="878"/>
      <c r="RRS11" s="878"/>
      <c r="RRT11" s="878"/>
      <c r="RRU11" s="880"/>
      <c r="RRV11" s="878"/>
      <c r="RRW11" s="878"/>
      <c r="RRX11" s="878"/>
      <c r="RRY11" s="880"/>
      <c r="RRZ11" s="878"/>
      <c r="RSA11" s="878"/>
      <c r="RSB11" s="878"/>
      <c r="RSC11" s="880"/>
      <c r="RSD11" s="878"/>
      <c r="RSE11" s="878"/>
      <c r="RSF11" s="878"/>
      <c r="RSG11" s="880"/>
      <c r="RSH11" s="878"/>
      <c r="RSI11" s="878"/>
      <c r="RSJ11" s="878"/>
      <c r="RSK11" s="880"/>
      <c r="RSL11" s="878"/>
      <c r="RSM11" s="878"/>
      <c r="RSN11" s="878"/>
      <c r="RSO11" s="880"/>
      <c r="RSP11" s="878"/>
      <c r="RSQ11" s="878"/>
      <c r="RSR11" s="878"/>
      <c r="RSS11" s="880"/>
      <c r="RST11" s="878"/>
      <c r="RSU11" s="878"/>
      <c r="RSV11" s="878"/>
      <c r="RSW11" s="880"/>
      <c r="RSX11" s="878"/>
      <c r="RSY11" s="878"/>
      <c r="RSZ11" s="878"/>
      <c r="RTA11" s="880"/>
      <c r="RTB11" s="878"/>
      <c r="RTC11" s="878"/>
      <c r="RTD11" s="878"/>
      <c r="RTE11" s="880"/>
      <c r="RTF11" s="878"/>
      <c r="RTG11" s="878"/>
      <c r="RTH11" s="878"/>
      <c r="RTI11" s="880"/>
      <c r="RTJ11" s="878"/>
      <c r="RTK11" s="878"/>
      <c r="RTL11" s="878"/>
      <c r="RTM11" s="880"/>
      <c r="RTN11" s="878"/>
      <c r="RTO11" s="878"/>
      <c r="RTP11" s="878"/>
      <c r="RTQ11" s="880"/>
      <c r="RTR11" s="878"/>
      <c r="RTS11" s="878"/>
      <c r="RTT11" s="878"/>
      <c r="RTU11" s="880"/>
      <c r="RTV11" s="878"/>
      <c r="RTW11" s="878"/>
      <c r="RTX11" s="878"/>
      <c r="RTY11" s="880"/>
      <c r="RTZ11" s="878"/>
      <c r="RUA11" s="878"/>
      <c r="RUB11" s="878"/>
      <c r="RUC11" s="880"/>
      <c r="RUD11" s="878"/>
      <c r="RUE11" s="878"/>
      <c r="RUF11" s="878"/>
      <c r="RUG11" s="880"/>
      <c r="RUH11" s="878"/>
      <c r="RUI11" s="878"/>
      <c r="RUJ11" s="878"/>
      <c r="RUK11" s="880"/>
      <c r="RUL11" s="878"/>
      <c r="RUM11" s="878"/>
      <c r="RUN11" s="878"/>
      <c r="RUO11" s="880"/>
      <c r="RUP11" s="878"/>
      <c r="RUQ11" s="878"/>
      <c r="RUR11" s="878"/>
      <c r="RUS11" s="880"/>
      <c r="RUT11" s="878"/>
      <c r="RUU11" s="878"/>
      <c r="RUV11" s="878"/>
      <c r="RUW11" s="880"/>
      <c r="RUX11" s="878"/>
      <c r="RUY11" s="878"/>
      <c r="RUZ11" s="878"/>
      <c r="RVA11" s="880"/>
      <c r="RVB11" s="878"/>
      <c r="RVC11" s="878"/>
      <c r="RVD11" s="878"/>
      <c r="RVE11" s="880"/>
      <c r="RVF11" s="878"/>
      <c r="RVG11" s="878"/>
      <c r="RVH11" s="878"/>
      <c r="RVI11" s="880"/>
      <c r="RVJ11" s="878"/>
      <c r="RVK11" s="878"/>
      <c r="RVL11" s="878"/>
      <c r="RVM11" s="880"/>
      <c r="RVN11" s="878"/>
      <c r="RVO11" s="878"/>
      <c r="RVP11" s="878"/>
      <c r="RVQ11" s="880"/>
      <c r="RVR11" s="878"/>
      <c r="RVS11" s="878"/>
      <c r="RVT11" s="878"/>
      <c r="RVU11" s="880"/>
      <c r="RVV11" s="878"/>
      <c r="RVW11" s="878"/>
      <c r="RVX11" s="878"/>
      <c r="RVY11" s="880"/>
      <c r="RVZ11" s="878"/>
      <c r="RWA11" s="878"/>
      <c r="RWB11" s="878"/>
      <c r="RWC11" s="880"/>
      <c r="RWD11" s="878"/>
      <c r="RWE11" s="878"/>
      <c r="RWF11" s="878"/>
      <c r="RWG11" s="880"/>
      <c r="RWH11" s="878"/>
      <c r="RWI11" s="878"/>
      <c r="RWJ11" s="878"/>
      <c r="RWK11" s="880"/>
      <c r="RWL11" s="878"/>
      <c r="RWM11" s="878"/>
      <c r="RWN11" s="878"/>
      <c r="RWO11" s="880"/>
      <c r="RWP11" s="878"/>
      <c r="RWQ11" s="878"/>
      <c r="RWR11" s="878"/>
      <c r="RWS11" s="880"/>
      <c r="RWT11" s="878"/>
      <c r="RWU11" s="878"/>
      <c r="RWV11" s="878"/>
      <c r="RWW11" s="880"/>
      <c r="RWX11" s="878"/>
      <c r="RWY11" s="878"/>
      <c r="RWZ11" s="878"/>
      <c r="RXA11" s="880"/>
      <c r="RXB11" s="878"/>
      <c r="RXC11" s="878"/>
      <c r="RXD11" s="878"/>
      <c r="RXE11" s="880"/>
      <c r="RXF11" s="878"/>
      <c r="RXG11" s="878"/>
      <c r="RXH11" s="878"/>
      <c r="RXI11" s="880"/>
      <c r="RXJ11" s="878"/>
      <c r="RXK11" s="878"/>
      <c r="RXL11" s="878"/>
      <c r="RXM11" s="880"/>
      <c r="RXN11" s="878"/>
      <c r="RXO11" s="878"/>
      <c r="RXP11" s="878"/>
      <c r="RXQ11" s="880"/>
      <c r="RXR11" s="878"/>
      <c r="RXS11" s="878"/>
      <c r="RXT11" s="878"/>
      <c r="RXU11" s="880"/>
      <c r="RXV11" s="878"/>
      <c r="RXW11" s="878"/>
      <c r="RXX11" s="878"/>
      <c r="RXY11" s="880"/>
      <c r="RXZ11" s="878"/>
      <c r="RYA11" s="878"/>
      <c r="RYB11" s="878"/>
      <c r="RYC11" s="880"/>
      <c r="RYD11" s="878"/>
      <c r="RYE11" s="878"/>
      <c r="RYF11" s="878"/>
      <c r="RYG11" s="880"/>
      <c r="RYH11" s="878"/>
      <c r="RYI11" s="878"/>
      <c r="RYJ11" s="878"/>
      <c r="RYK11" s="880"/>
      <c r="RYL11" s="878"/>
      <c r="RYM11" s="878"/>
      <c r="RYN11" s="878"/>
      <c r="RYO11" s="880"/>
      <c r="RYP11" s="878"/>
      <c r="RYQ11" s="878"/>
      <c r="RYR11" s="878"/>
      <c r="RYS11" s="880"/>
      <c r="RYT11" s="878"/>
      <c r="RYU11" s="878"/>
      <c r="RYV11" s="878"/>
      <c r="RYW11" s="880"/>
      <c r="RYX11" s="878"/>
      <c r="RYY11" s="878"/>
      <c r="RYZ11" s="878"/>
      <c r="RZA11" s="880"/>
      <c r="RZB11" s="878"/>
      <c r="RZC11" s="878"/>
      <c r="RZD11" s="878"/>
      <c r="RZE11" s="880"/>
      <c r="RZF11" s="878"/>
      <c r="RZG11" s="878"/>
      <c r="RZH11" s="878"/>
      <c r="RZI11" s="880"/>
      <c r="RZJ11" s="878"/>
      <c r="RZK11" s="878"/>
      <c r="RZL11" s="878"/>
      <c r="RZM11" s="880"/>
      <c r="RZN11" s="878"/>
      <c r="RZO11" s="878"/>
      <c r="RZP11" s="878"/>
      <c r="RZQ11" s="880"/>
      <c r="RZR11" s="878"/>
      <c r="RZS11" s="878"/>
      <c r="RZT11" s="878"/>
      <c r="RZU11" s="880"/>
      <c r="RZV11" s="878"/>
      <c r="RZW11" s="878"/>
      <c r="RZX11" s="878"/>
      <c r="RZY11" s="880"/>
      <c r="RZZ11" s="878"/>
      <c r="SAA11" s="878"/>
      <c r="SAB11" s="878"/>
      <c r="SAC11" s="880"/>
      <c r="SAD11" s="878"/>
      <c r="SAE11" s="878"/>
      <c r="SAF11" s="878"/>
      <c r="SAG11" s="880"/>
      <c r="SAH11" s="878"/>
      <c r="SAI11" s="878"/>
      <c r="SAJ11" s="878"/>
      <c r="SAK11" s="880"/>
      <c r="SAL11" s="878"/>
      <c r="SAM11" s="878"/>
      <c r="SAN11" s="878"/>
      <c r="SAO11" s="880"/>
      <c r="SAP11" s="878"/>
      <c r="SAQ11" s="878"/>
      <c r="SAR11" s="878"/>
      <c r="SAS11" s="880"/>
      <c r="SAT11" s="878"/>
      <c r="SAU11" s="878"/>
      <c r="SAV11" s="878"/>
      <c r="SAW11" s="880"/>
      <c r="SAX11" s="878"/>
      <c r="SAY11" s="878"/>
      <c r="SAZ11" s="878"/>
      <c r="SBA11" s="880"/>
      <c r="SBB11" s="878"/>
      <c r="SBC11" s="878"/>
      <c r="SBD11" s="878"/>
      <c r="SBE11" s="880"/>
      <c r="SBF11" s="878"/>
      <c r="SBG11" s="878"/>
      <c r="SBH11" s="878"/>
      <c r="SBI11" s="880"/>
      <c r="SBJ11" s="878"/>
      <c r="SBK11" s="878"/>
      <c r="SBL11" s="878"/>
      <c r="SBM11" s="880"/>
      <c r="SBN11" s="878"/>
      <c r="SBO11" s="878"/>
      <c r="SBP11" s="878"/>
      <c r="SBQ11" s="880"/>
      <c r="SBR11" s="878"/>
      <c r="SBS11" s="878"/>
      <c r="SBT11" s="878"/>
      <c r="SBU11" s="880"/>
      <c r="SBV11" s="878"/>
      <c r="SBW11" s="878"/>
      <c r="SBX11" s="878"/>
      <c r="SBY11" s="880"/>
      <c r="SBZ11" s="878"/>
      <c r="SCA11" s="878"/>
      <c r="SCB11" s="878"/>
      <c r="SCC11" s="880"/>
      <c r="SCD11" s="878"/>
      <c r="SCE11" s="878"/>
      <c r="SCF11" s="878"/>
      <c r="SCG11" s="880"/>
      <c r="SCH11" s="878"/>
      <c r="SCI11" s="878"/>
      <c r="SCJ11" s="878"/>
      <c r="SCK11" s="880"/>
      <c r="SCL11" s="878"/>
      <c r="SCM11" s="878"/>
      <c r="SCN11" s="878"/>
      <c r="SCO11" s="880"/>
      <c r="SCP11" s="878"/>
      <c r="SCQ11" s="878"/>
      <c r="SCR11" s="878"/>
      <c r="SCS11" s="880"/>
      <c r="SCT11" s="878"/>
      <c r="SCU11" s="878"/>
      <c r="SCV11" s="878"/>
      <c r="SCW11" s="880"/>
      <c r="SCX11" s="878"/>
      <c r="SCY11" s="878"/>
      <c r="SCZ11" s="878"/>
      <c r="SDA11" s="880"/>
      <c r="SDB11" s="878"/>
      <c r="SDC11" s="878"/>
      <c r="SDD11" s="878"/>
      <c r="SDE11" s="880"/>
      <c r="SDF11" s="878"/>
      <c r="SDG11" s="878"/>
      <c r="SDH11" s="878"/>
      <c r="SDI11" s="880"/>
      <c r="SDJ11" s="878"/>
      <c r="SDK11" s="878"/>
      <c r="SDL11" s="878"/>
      <c r="SDM11" s="880"/>
      <c r="SDN11" s="878"/>
      <c r="SDO11" s="878"/>
      <c r="SDP11" s="878"/>
      <c r="SDQ11" s="880"/>
      <c r="SDR11" s="878"/>
      <c r="SDS11" s="878"/>
      <c r="SDT11" s="878"/>
      <c r="SDU11" s="880"/>
      <c r="SDV11" s="878"/>
      <c r="SDW11" s="878"/>
      <c r="SDX11" s="878"/>
      <c r="SDY11" s="880"/>
      <c r="SDZ11" s="878"/>
      <c r="SEA11" s="878"/>
      <c r="SEB11" s="878"/>
      <c r="SEC11" s="880"/>
      <c r="SED11" s="878"/>
      <c r="SEE11" s="878"/>
      <c r="SEF11" s="878"/>
      <c r="SEG11" s="880"/>
      <c r="SEH11" s="878"/>
      <c r="SEI11" s="878"/>
      <c r="SEJ11" s="878"/>
      <c r="SEK11" s="880"/>
      <c r="SEL11" s="878"/>
      <c r="SEM11" s="878"/>
      <c r="SEN11" s="878"/>
      <c r="SEO11" s="880"/>
      <c r="SEP11" s="878"/>
      <c r="SEQ11" s="878"/>
      <c r="SER11" s="878"/>
      <c r="SES11" s="880"/>
      <c r="SET11" s="878"/>
      <c r="SEU11" s="878"/>
      <c r="SEV11" s="878"/>
      <c r="SEW11" s="880"/>
      <c r="SEX11" s="878"/>
      <c r="SEY11" s="878"/>
      <c r="SEZ11" s="878"/>
      <c r="SFA11" s="880"/>
      <c r="SFB11" s="878"/>
      <c r="SFC11" s="878"/>
      <c r="SFD11" s="878"/>
      <c r="SFE11" s="880"/>
      <c r="SFF11" s="878"/>
      <c r="SFG11" s="878"/>
      <c r="SFH11" s="878"/>
      <c r="SFI11" s="880"/>
      <c r="SFJ11" s="878"/>
      <c r="SFK11" s="878"/>
      <c r="SFL11" s="878"/>
      <c r="SFM11" s="880"/>
      <c r="SFN11" s="878"/>
      <c r="SFO11" s="878"/>
      <c r="SFP11" s="878"/>
      <c r="SFQ11" s="880"/>
      <c r="SFR11" s="878"/>
      <c r="SFS11" s="878"/>
      <c r="SFT11" s="878"/>
      <c r="SFU11" s="880"/>
      <c r="SFV11" s="878"/>
      <c r="SFW11" s="878"/>
      <c r="SFX11" s="878"/>
      <c r="SFY11" s="880"/>
      <c r="SFZ11" s="878"/>
      <c r="SGA11" s="878"/>
      <c r="SGB11" s="878"/>
      <c r="SGC11" s="880"/>
      <c r="SGD11" s="878"/>
      <c r="SGE11" s="878"/>
      <c r="SGF11" s="878"/>
      <c r="SGG11" s="880"/>
      <c r="SGH11" s="878"/>
      <c r="SGI11" s="878"/>
      <c r="SGJ11" s="878"/>
      <c r="SGK11" s="880"/>
      <c r="SGL11" s="878"/>
      <c r="SGM11" s="878"/>
      <c r="SGN11" s="878"/>
      <c r="SGO11" s="880"/>
      <c r="SGP11" s="878"/>
      <c r="SGQ11" s="878"/>
      <c r="SGR11" s="878"/>
      <c r="SGS11" s="880"/>
      <c r="SGT11" s="878"/>
      <c r="SGU11" s="878"/>
      <c r="SGV11" s="878"/>
      <c r="SGW11" s="880"/>
      <c r="SGX11" s="878"/>
      <c r="SGY11" s="878"/>
      <c r="SGZ11" s="878"/>
      <c r="SHA11" s="880"/>
      <c r="SHB11" s="878"/>
      <c r="SHC11" s="878"/>
      <c r="SHD11" s="878"/>
      <c r="SHE11" s="880"/>
      <c r="SHF11" s="878"/>
      <c r="SHG11" s="878"/>
      <c r="SHH11" s="878"/>
      <c r="SHI11" s="880"/>
      <c r="SHJ11" s="878"/>
      <c r="SHK11" s="878"/>
      <c r="SHL11" s="878"/>
      <c r="SHM11" s="880"/>
      <c r="SHN11" s="878"/>
      <c r="SHO11" s="878"/>
      <c r="SHP11" s="878"/>
      <c r="SHQ11" s="880"/>
      <c r="SHR11" s="878"/>
      <c r="SHS11" s="878"/>
      <c r="SHT11" s="878"/>
      <c r="SHU11" s="880"/>
      <c r="SHV11" s="878"/>
      <c r="SHW11" s="878"/>
      <c r="SHX11" s="878"/>
      <c r="SHY11" s="880"/>
      <c r="SHZ11" s="878"/>
      <c r="SIA11" s="878"/>
      <c r="SIB11" s="878"/>
      <c r="SIC11" s="880"/>
      <c r="SID11" s="878"/>
      <c r="SIE11" s="878"/>
      <c r="SIF11" s="878"/>
      <c r="SIG11" s="880"/>
      <c r="SIH11" s="878"/>
      <c r="SII11" s="878"/>
      <c r="SIJ11" s="878"/>
      <c r="SIK11" s="880"/>
      <c r="SIL11" s="878"/>
      <c r="SIM11" s="878"/>
      <c r="SIN11" s="878"/>
      <c r="SIO11" s="880"/>
      <c r="SIP11" s="878"/>
      <c r="SIQ11" s="878"/>
      <c r="SIR11" s="878"/>
      <c r="SIS11" s="880"/>
      <c r="SIT11" s="878"/>
      <c r="SIU11" s="878"/>
      <c r="SIV11" s="878"/>
      <c r="SIW11" s="880"/>
      <c r="SIX11" s="878"/>
      <c r="SIY11" s="878"/>
      <c r="SIZ11" s="878"/>
      <c r="SJA11" s="880"/>
      <c r="SJB11" s="878"/>
      <c r="SJC11" s="878"/>
      <c r="SJD11" s="878"/>
      <c r="SJE11" s="880"/>
      <c r="SJF11" s="878"/>
      <c r="SJG11" s="878"/>
      <c r="SJH11" s="878"/>
      <c r="SJI11" s="880"/>
      <c r="SJJ11" s="878"/>
      <c r="SJK11" s="878"/>
      <c r="SJL11" s="878"/>
      <c r="SJM11" s="880"/>
      <c r="SJN11" s="878"/>
      <c r="SJO11" s="878"/>
      <c r="SJP11" s="878"/>
      <c r="SJQ11" s="880"/>
      <c r="SJR11" s="878"/>
      <c r="SJS11" s="878"/>
      <c r="SJT11" s="878"/>
      <c r="SJU11" s="880"/>
      <c r="SJV11" s="878"/>
      <c r="SJW11" s="878"/>
      <c r="SJX11" s="878"/>
      <c r="SJY11" s="880"/>
      <c r="SJZ11" s="878"/>
      <c r="SKA11" s="878"/>
      <c r="SKB11" s="878"/>
      <c r="SKC11" s="880"/>
      <c r="SKD11" s="878"/>
      <c r="SKE11" s="878"/>
      <c r="SKF11" s="878"/>
      <c r="SKG11" s="880"/>
      <c r="SKH11" s="878"/>
      <c r="SKI11" s="878"/>
      <c r="SKJ11" s="878"/>
      <c r="SKK11" s="880"/>
      <c r="SKL11" s="878"/>
      <c r="SKM11" s="878"/>
      <c r="SKN11" s="878"/>
      <c r="SKO11" s="880"/>
      <c r="SKP11" s="878"/>
      <c r="SKQ11" s="878"/>
      <c r="SKR11" s="878"/>
      <c r="SKS11" s="880"/>
      <c r="SKT11" s="878"/>
      <c r="SKU11" s="878"/>
      <c r="SKV11" s="878"/>
      <c r="SKW11" s="880"/>
      <c r="SKX11" s="878"/>
      <c r="SKY11" s="878"/>
      <c r="SKZ11" s="878"/>
      <c r="SLA11" s="880"/>
      <c r="SLB11" s="878"/>
      <c r="SLC11" s="878"/>
      <c r="SLD11" s="878"/>
      <c r="SLE11" s="880"/>
      <c r="SLF11" s="878"/>
      <c r="SLG11" s="878"/>
      <c r="SLH11" s="878"/>
      <c r="SLI11" s="880"/>
      <c r="SLJ11" s="878"/>
      <c r="SLK11" s="878"/>
      <c r="SLL11" s="878"/>
      <c r="SLM11" s="880"/>
      <c r="SLN11" s="878"/>
      <c r="SLO11" s="878"/>
      <c r="SLP11" s="878"/>
      <c r="SLQ11" s="880"/>
      <c r="SLR11" s="878"/>
      <c r="SLS11" s="878"/>
      <c r="SLT11" s="878"/>
      <c r="SLU11" s="880"/>
      <c r="SLV11" s="878"/>
      <c r="SLW11" s="878"/>
      <c r="SLX11" s="878"/>
      <c r="SLY11" s="880"/>
      <c r="SLZ11" s="878"/>
      <c r="SMA11" s="878"/>
      <c r="SMB11" s="878"/>
      <c r="SMC11" s="880"/>
      <c r="SMD11" s="878"/>
      <c r="SME11" s="878"/>
      <c r="SMF11" s="878"/>
      <c r="SMG11" s="880"/>
      <c r="SMH11" s="878"/>
      <c r="SMI11" s="878"/>
      <c r="SMJ11" s="878"/>
      <c r="SMK11" s="880"/>
      <c r="SML11" s="878"/>
      <c r="SMM11" s="878"/>
      <c r="SMN11" s="878"/>
      <c r="SMO11" s="880"/>
      <c r="SMP11" s="878"/>
      <c r="SMQ11" s="878"/>
      <c r="SMR11" s="878"/>
      <c r="SMS11" s="880"/>
      <c r="SMT11" s="878"/>
      <c r="SMU11" s="878"/>
      <c r="SMV11" s="878"/>
      <c r="SMW11" s="880"/>
      <c r="SMX11" s="878"/>
      <c r="SMY11" s="878"/>
      <c r="SMZ11" s="878"/>
      <c r="SNA11" s="880"/>
      <c r="SNB11" s="878"/>
      <c r="SNC11" s="878"/>
      <c r="SND11" s="878"/>
      <c r="SNE11" s="880"/>
      <c r="SNF11" s="878"/>
      <c r="SNG11" s="878"/>
      <c r="SNH11" s="878"/>
      <c r="SNI11" s="880"/>
      <c r="SNJ11" s="878"/>
      <c r="SNK11" s="878"/>
      <c r="SNL11" s="878"/>
      <c r="SNM11" s="880"/>
      <c r="SNN11" s="878"/>
      <c r="SNO11" s="878"/>
      <c r="SNP11" s="878"/>
      <c r="SNQ11" s="880"/>
      <c r="SNR11" s="878"/>
      <c r="SNS11" s="878"/>
      <c r="SNT11" s="878"/>
      <c r="SNU11" s="880"/>
      <c r="SNV11" s="878"/>
      <c r="SNW11" s="878"/>
      <c r="SNX11" s="878"/>
      <c r="SNY11" s="880"/>
      <c r="SNZ11" s="878"/>
      <c r="SOA11" s="878"/>
      <c r="SOB11" s="878"/>
      <c r="SOC11" s="880"/>
      <c r="SOD11" s="878"/>
      <c r="SOE11" s="878"/>
      <c r="SOF11" s="878"/>
      <c r="SOG11" s="880"/>
      <c r="SOH11" s="878"/>
      <c r="SOI11" s="878"/>
      <c r="SOJ11" s="878"/>
      <c r="SOK11" s="880"/>
      <c r="SOL11" s="878"/>
      <c r="SOM11" s="878"/>
      <c r="SON11" s="878"/>
      <c r="SOO11" s="880"/>
      <c r="SOP11" s="878"/>
      <c r="SOQ11" s="878"/>
      <c r="SOR11" s="878"/>
      <c r="SOS11" s="880"/>
      <c r="SOT11" s="878"/>
      <c r="SOU11" s="878"/>
      <c r="SOV11" s="878"/>
      <c r="SOW11" s="880"/>
      <c r="SOX11" s="878"/>
      <c r="SOY11" s="878"/>
      <c r="SOZ11" s="878"/>
      <c r="SPA11" s="880"/>
      <c r="SPB11" s="878"/>
      <c r="SPC11" s="878"/>
      <c r="SPD11" s="878"/>
      <c r="SPE11" s="880"/>
      <c r="SPF11" s="878"/>
      <c r="SPG11" s="878"/>
      <c r="SPH11" s="878"/>
      <c r="SPI11" s="880"/>
      <c r="SPJ11" s="878"/>
      <c r="SPK11" s="878"/>
      <c r="SPL11" s="878"/>
      <c r="SPM11" s="880"/>
      <c r="SPN11" s="878"/>
      <c r="SPO11" s="878"/>
      <c r="SPP11" s="878"/>
      <c r="SPQ11" s="880"/>
      <c r="SPR11" s="878"/>
      <c r="SPS11" s="878"/>
      <c r="SPT11" s="878"/>
      <c r="SPU11" s="880"/>
      <c r="SPV11" s="878"/>
      <c r="SPW11" s="878"/>
      <c r="SPX11" s="878"/>
      <c r="SPY11" s="880"/>
      <c r="SPZ11" s="878"/>
      <c r="SQA11" s="878"/>
      <c r="SQB11" s="878"/>
      <c r="SQC11" s="880"/>
      <c r="SQD11" s="878"/>
      <c r="SQE11" s="878"/>
      <c r="SQF11" s="878"/>
      <c r="SQG11" s="880"/>
      <c r="SQH11" s="878"/>
      <c r="SQI11" s="878"/>
      <c r="SQJ11" s="878"/>
      <c r="SQK11" s="880"/>
      <c r="SQL11" s="878"/>
      <c r="SQM11" s="878"/>
      <c r="SQN11" s="878"/>
      <c r="SQO11" s="880"/>
      <c r="SQP11" s="878"/>
      <c r="SQQ11" s="878"/>
      <c r="SQR11" s="878"/>
      <c r="SQS11" s="880"/>
      <c r="SQT11" s="878"/>
      <c r="SQU11" s="878"/>
      <c r="SQV11" s="878"/>
      <c r="SQW11" s="880"/>
      <c r="SQX11" s="878"/>
      <c r="SQY11" s="878"/>
      <c r="SQZ11" s="878"/>
      <c r="SRA11" s="880"/>
      <c r="SRB11" s="878"/>
      <c r="SRC11" s="878"/>
      <c r="SRD11" s="878"/>
      <c r="SRE11" s="880"/>
      <c r="SRF11" s="878"/>
      <c r="SRG11" s="878"/>
      <c r="SRH11" s="878"/>
      <c r="SRI11" s="880"/>
      <c r="SRJ11" s="878"/>
      <c r="SRK11" s="878"/>
      <c r="SRL11" s="878"/>
      <c r="SRM11" s="880"/>
      <c r="SRN11" s="878"/>
      <c r="SRO11" s="878"/>
      <c r="SRP11" s="878"/>
      <c r="SRQ11" s="880"/>
      <c r="SRR11" s="878"/>
      <c r="SRS11" s="878"/>
      <c r="SRT11" s="878"/>
      <c r="SRU11" s="880"/>
      <c r="SRV11" s="878"/>
      <c r="SRW11" s="878"/>
      <c r="SRX11" s="878"/>
      <c r="SRY11" s="880"/>
      <c r="SRZ11" s="878"/>
      <c r="SSA11" s="878"/>
      <c r="SSB11" s="878"/>
      <c r="SSC11" s="880"/>
      <c r="SSD11" s="878"/>
      <c r="SSE11" s="878"/>
      <c r="SSF11" s="878"/>
      <c r="SSG11" s="880"/>
      <c r="SSH11" s="878"/>
      <c r="SSI11" s="878"/>
      <c r="SSJ11" s="878"/>
      <c r="SSK11" s="880"/>
      <c r="SSL11" s="878"/>
      <c r="SSM11" s="878"/>
      <c r="SSN11" s="878"/>
      <c r="SSO11" s="880"/>
      <c r="SSP11" s="878"/>
      <c r="SSQ11" s="878"/>
      <c r="SSR11" s="878"/>
      <c r="SSS11" s="880"/>
      <c r="SST11" s="878"/>
      <c r="SSU11" s="878"/>
      <c r="SSV11" s="878"/>
      <c r="SSW11" s="880"/>
      <c r="SSX11" s="878"/>
      <c r="SSY11" s="878"/>
      <c r="SSZ11" s="878"/>
      <c r="STA11" s="880"/>
      <c r="STB11" s="878"/>
      <c r="STC11" s="878"/>
      <c r="STD11" s="878"/>
      <c r="STE11" s="880"/>
      <c r="STF11" s="878"/>
      <c r="STG11" s="878"/>
      <c r="STH11" s="878"/>
      <c r="STI11" s="880"/>
      <c r="STJ11" s="878"/>
      <c r="STK11" s="878"/>
      <c r="STL11" s="878"/>
      <c r="STM11" s="880"/>
      <c r="STN11" s="878"/>
      <c r="STO11" s="878"/>
      <c r="STP11" s="878"/>
      <c r="STQ11" s="880"/>
      <c r="STR11" s="878"/>
      <c r="STS11" s="878"/>
      <c r="STT11" s="878"/>
      <c r="STU11" s="880"/>
      <c r="STV11" s="878"/>
      <c r="STW11" s="878"/>
      <c r="STX11" s="878"/>
      <c r="STY11" s="880"/>
      <c r="STZ11" s="878"/>
      <c r="SUA11" s="878"/>
      <c r="SUB11" s="878"/>
      <c r="SUC11" s="880"/>
      <c r="SUD11" s="878"/>
      <c r="SUE11" s="878"/>
      <c r="SUF11" s="878"/>
      <c r="SUG11" s="880"/>
      <c r="SUH11" s="878"/>
      <c r="SUI11" s="878"/>
      <c r="SUJ11" s="878"/>
      <c r="SUK11" s="880"/>
      <c r="SUL11" s="878"/>
      <c r="SUM11" s="878"/>
      <c r="SUN11" s="878"/>
      <c r="SUO11" s="880"/>
      <c r="SUP11" s="878"/>
      <c r="SUQ11" s="878"/>
      <c r="SUR11" s="878"/>
      <c r="SUS11" s="880"/>
      <c r="SUT11" s="878"/>
      <c r="SUU11" s="878"/>
      <c r="SUV11" s="878"/>
      <c r="SUW11" s="880"/>
      <c r="SUX11" s="878"/>
      <c r="SUY11" s="878"/>
      <c r="SUZ11" s="878"/>
      <c r="SVA11" s="880"/>
      <c r="SVB11" s="878"/>
      <c r="SVC11" s="878"/>
      <c r="SVD11" s="878"/>
      <c r="SVE11" s="880"/>
      <c r="SVF11" s="878"/>
      <c r="SVG11" s="878"/>
      <c r="SVH11" s="878"/>
      <c r="SVI11" s="880"/>
      <c r="SVJ11" s="878"/>
      <c r="SVK11" s="878"/>
      <c r="SVL11" s="878"/>
      <c r="SVM11" s="880"/>
      <c r="SVN11" s="878"/>
      <c r="SVO11" s="878"/>
      <c r="SVP11" s="878"/>
      <c r="SVQ11" s="880"/>
      <c r="SVR11" s="878"/>
      <c r="SVS11" s="878"/>
      <c r="SVT11" s="878"/>
      <c r="SVU11" s="880"/>
      <c r="SVV11" s="878"/>
      <c r="SVW11" s="878"/>
      <c r="SVX11" s="878"/>
      <c r="SVY11" s="880"/>
      <c r="SVZ11" s="878"/>
      <c r="SWA11" s="878"/>
      <c r="SWB11" s="878"/>
      <c r="SWC11" s="880"/>
      <c r="SWD11" s="878"/>
      <c r="SWE11" s="878"/>
      <c r="SWF11" s="878"/>
      <c r="SWG11" s="880"/>
      <c r="SWH11" s="878"/>
      <c r="SWI11" s="878"/>
      <c r="SWJ11" s="878"/>
      <c r="SWK11" s="880"/>
      <c r="SWL11" s="878"/>
      <c r="SWM11" s="878"/>
      <c r="SWN11" s="878"/>
      <c r="SWO11" s="880"/>
      <c r="SWP11" s="878"/>
      <c r="SWQ11" s="878"/>
      <c r="SWR11" s="878"/>
      <c r="SWS11" s="880"/>
      <c r="SWT11" s="878"/>
      <c r="SWU11" s="878"/>
      <c r="SWV11" s="878"/>
      <c r="SWW11" s="880"/>
      <c r="SWX11" s="878"/>
      <c r="SWY11" s="878"/>
      <c r="SWZ11" s="878"/>
      <c r="SXA11" s="880"/>
      <c r="SXB11" s="878"/>
      <c r="SXC11" s="878"/>
      <c r="SXD11" s="878"/>
      <c r="SXE11" s="880"/>
      <c r="SXF11" s="878"/>
      <c r="SXG11" s="878"/>
      <c r="SXH11" s="878"/>
      <c r="SXI11" s="880"/>
      <c r="SXJ11" s="878"/>
      <c r="SXK11" s="878"/>
      <c r="SXL11" s="878"/>
      <c r="SXM11" s="880"/>
      <c r="SXN11" s="878"/>
      <c r="SXO11" s="878"/>
      <c r="SXP11" s="878"/>
      <c r="SXQ11" s="880"/>
      <c r="SXR11" s="878"/>
      <c r="SXS11" s="878"/>
      <c r="SXT11" s="878"/>
      <c r="SXU11" s="880"/>
      <c r="SXV11" s="878"/>
      <c r="SXW11" s="878"/>
      <c r="SXX11" s="878"/>
      <c r="SXY11" s="880"/>
      <c r="SXZ11" s="878"/>
      <c r="SYA11" s="878"/>
      <c r="SYB11" s="878"/>
      <c r="SYC11" s="880"/>
      <c r="SYD11" s="878"/>
      <c r="SYE11" s="878"/>
      <c r="SYF11" s="878"/>
      <c r="SYG11" s="880"/>
      <c r="SYH11" s="878"/>
      <c r="SYI11" s="878"/>
      <c r="SYJ11" s="878"/>
      <c r="SYK11" s="880"/>
      <c r="SYL11" s="878"/>
      <c r="SYM11" s="878"/>
      <c r="SYN11" s="878"/>
      <c r="SYO11" s="880"/>
      <c r="SYP11" s="878"/>
      <c r="SYQ11" s="878"/>
      <c r="SYR11" s="878"/>
      <c r="SYS11" s="880"/>
      <c r="SYT11" s="878"/>
      <c r="SYU11" s="878"/>
      <c r="SYV11" s="878"/>
      <c r="SYW11" s="880"/>
      <c r="SYX11" s="878"/>
      <c r="SYY11" s="878"/>
      <c r="SYZ11" s="878"/>
      <c r="SZA11" s="880"/>
      <c r="SZB11" s="878"/>
      <c r="SZC11" s="878"/>
      <c r="SZD11" s="878"/>
      <c r="SZE11" s="880"/>
      <c r="SZF11" s="878"/>
      <c r="SZG11" s="878"/>
      <c r="SZH11" s="878"/>
      <c r="SZI11" s="880"/>
      <c r="SZJ11" s="878"/>
      <c r="SZK11" s="878"/>
      <c r="SZL11" s="878"/>
      <c r="SZM11" s="880"/>
      <c r="SZN11" s="878"/>
      <c r="SZO11" s="878"/>
      <c r="SZP11" s="878"/>
      <c r="SZQ11" s="880"/>
      <c r="SZR11" s="878"/>
      <c r="SZS11" s="878"/>
      <c r="SZT11" s="878"/>
      <c r="SZU11" s="880"/>
      <c r="SZV11" s="878"/>
      <c r="SZW11" s="878"/>
      <c r="SZX11" s="878"/>
      <c r="SZY11" s="880"/>
      <c r="SZZ11" s="878"/>
      <c r="TAA11" s="878"/>
      <c r="TAB11" s="878"/>
      <c r="TAC11" s="880"/>
      <c r="TAD11" s="878"/>
      <c r="TAE11" s="878"/>
      <c r="TAF11" s="878"/>
      <c r="TAG11" s="880"/>
      <c r="TAH11" s="878"/>
      <c r="TAI11" s="878"/>
      <c r="TAJ11" s="878"/>
      <c r="TAK11" s="880"/>
      <c r="TAL11" s="878"/>
      <c r="TAM11" s="878"/>
      <c r="TAN11" s="878"/>
      <c r="TAO11" s="880"/>
      <c r="TAP11" s="878"/>
      <c r="TAQ11" s="878"/>
      <c r="TAR11" s="878"/>
      <c r="TAS11" s="880"/>
      <c r="TAT11" s="878"/>
      <c r="TAU11" s="878"/>
      <c r="TAV11" s="878"/>
      <c r="TAW11" s="880"/>
      <c r="TAX11" s="878"/>
      <c r="TAY11" s="878"/>
      <c r="TAZ11" s="878"/>
      <c r="TBA11" s="880"/>
      <c r="TBB11" s="878"/>
      <c r="TBC11" s="878"/>
      <c r="TBD11" s="878"/>
      <c r="TBE11" s="880"/>
      <c r="TBF11" s="878"/>
      <c r="TBG11" s="878"/>
      <c r="TBH11" s="878"/>
      <c r="TBI11" s="880"/>
      <c r="TBJ11" s="878"/>
      <c r="TBK11" s="878"/>
      <c r="TBL11" s="878"/>
      <c r="TBM11" s="880"/>
      <c r="TBN11" s="878"/>
      <c r="TBO11" s="878"/>
      <c r="TBP11" s="878"/>
      <c r="TBQ11" s="880"/>
      <c r="TBR11" s="878"/>
      <c r="TBS11" s="878"/>
      <c r="TBT11" s="878"/>
      <c r="TBU11" s="880"/>
      <c r="TBV11" s="878"/>
      <c r="TBW11" s="878"/>
      <c r="TBX11" s="878"/>
      <c r="TBY11" s="880"/>
      <c r="TBZ11" s="878"/>
      <c r="TCA11" s="878"/>
      <c r="TCB11" s="878"/>
      <c r="TCC11" s="880"/>
      <c r="TCD11" s="878"/>
      <c r="TCE11" s="878"/>
      <c r="TCF11" s="878"/>
      <c r="TCG11" s="880"/>
      <c r="TCH11" s="878"/>
      <c r="TCI11" s="878"/>
      <c r="TCJ11" s="878"/>
      <c r="TCK11" s="880"/>
      <c r="TCL11" s="878"/>
      <c r="TCM11" s="878"/>
      <c r="TCN11" s="878"/>
      <c r="TCO11" s="880"/>
      <c r="TCP11" s="878"/>
      <c r="TCQ11" s="878"/>
      <c r="TCR11" s="878"/>
      <c r="TCS11" s="880"/>
      <c r="TCT11" s="878"/>
      <c r="TCU11" s="878"/>
      <c r="TCV11" s="878"/>
      <c r="TCW11" s="880"/>
      <c r="TCX11" s="878"/>
      <c r="TCY11" s="878"/>
      <c r="TCZ11" s="878"/>
      <c r="TDA11" s="880"/>
      <c r="TDB11" s="878"/>
      <c r="TDC11" s="878"/>
      <c r="TDD11" s="878"/>
      <c r="TDE11" s="880"/>
      <c r="TDF11" s="878"/>
      <c r="TDG11" s="878"/>
      <c r="TDH11" s="878"/>
      <c r="TDI11" s="880"/>
      <c r="TDJ11" s="878"/>
      <c r="TDK11" s="878"/>
      <c r="TDL11" s="878"/>
      <c r="TDM11" s="880"/>
      <c r="TDN11" s="878"/>
      <c r="TDO11" s="878"/>
      <c r="TDP11" s="878"/>
      <c r="TDQ11" s="880"/>
      <c r="TDR11" s="878"/>
      <c r="TDS11" s="878"/>
      <c r="TDT11" s="878"/>
      <c r="TDU11" s="880"/>
      <c r="TDV11" s="878"/>
      <c r="TDW11" s="878"/>
      <c r="TDX11" s="878"/>
      <c r="TDY11" s="880"/>
      <c r="TDZ11" s="878"/>
      <c r="TEA11" s="878"/>
      <c r="TEB11" s="878"/>
      <c r="TEC11" s="880"/>
      <c r="TED11" s="878"/>
      <c r="TEE11" s="878"/>
      <c r="TEF11" s="878"/>
      <c r="TEG11" s="880"/>
      <c r="TEH11" s="878"/>
      <c r="TEI11" s="878"/>
      <c r="TEJ11" s="878"/>
      <c r="TEK11" s="880"/>
      <c r="TEL11" s="878"/>
      <c r="TEM11" s="878"/>
      <c r="TEN11" s="878"/>
      <c r="TEO11" s="880"/>
      <c r="TEP11" s="878"/>
      <c r="TEQ11" s="878"/>
      <c r="TER11" s="878"/>
      <c r="TES11" s="880"/>
      <c r="TET11" s="878"/>
      <c r="TEU11" s="878"/>
      <c r="TEV11" s="878"/>
      <c r="TEW11" s="880"/>
      <c r="TEX11" s="878"/>
      <c r="TEY11" s="878"/>
      <c r="TEZ11" s="878"/>
      <c r="TFA11" s="880"/>
      <c r="TFB11" s="878"/>
      <c r="TFC11" s="878"/>
      <c r="TFD11" s="878"/>
      <c r="TFE11" s="880"/>
      <c r="TFF11" s="878"/>
      <c r="TFG11" s="878"/>
      <c r="TFH11" s="878"/>
      <c r="TFI11" s="880"/>
      <c r="TFJ11" s="878"/>
      <c r="TFK11" s="878"/>
      <c r="TFL11" s="878"/>
      <c r="TFM11" s="880"/>
      <c r="TFN11" s="878"/>
      <c r="TFO11" s="878"/>
      <c r="TFP11" s="878"/>
      <c r="TFQ11" s="880"/>
      <c r="TFR11" s="878"/>
      <c r="TFS11" s="878"/>
      <c r="TFT11" s="878"/>
      <c r="TFU11" s="880"/>
      <c r="TFV11" s="878"/>
      <c r="TFW11" s="878"/>
      <c r="TFX11" s="878"/>
      <c r="TFY11" s="880"/>
      <c r="TFZ11" s="878"/>
      <c r="TGA11" s="878"/>
      <c r="TGB11" s="878"/>
      <c r="TGC11" s="880"/>
      <c r="TGD11" s="878"/>
      <c r="TGE11" s="878"/>
      <c r="TGF11" s="878"/>
      <c r="TGG11" s="880"/>
      <c r="TGH11" s="878"/>
      <c r="TGI11" s="878"/>
      <c r="TGJ11" s="878"/>
      <c r="TGK11" s="880"/>
      <c r="TGL11" s="878"/>
      <c r="TGM11" s="878"/>
      <c r="TGN11" s="878"/>
      <c r="TGO11" s="880"/>
      <c r="TGP11" s="878"/>
      <c r="TGQ11" s="878"/>
      <c r="TGR11" s="878"/>
      <c r="TGS11" s="880"/>
      <c r="TGT11" s="878"/>
      <c r="TGU11" s="878"/>
      <c r="TGV11" s="878"/>
      <c r="TGW11" s="880"/>
      <c r="TGX11" s="878"/>
      <c r="TGY11" s="878"/>
      <c r="TGZ11" s="878"/>
      <c r="THA11" s="880"/>
      <c r="THB11" s="878"/>
      <c r="THC11" s="878"/>
      <c r="THD11" s="878"/>
      <c r="THE11" s="880"/>
      <c r="THF11" s="878"/>
      <c r="THG11" s="878"/>
      <c r="THH11" s="878"/>
      <c r="THI11" s="880"/>
      <c r="THJ11" s="878"/>
      <c r="THK11" s="878"/>
      <c r="THL11" s="878"/>
      <c r="THM11" s="880"/>
      <c r="THN11" s="878"/>
      <c r="THO11" s="878"/>
      <c r="THP11" s="878"/>
      <c r="THQ11" s="880"/>
      <c r="THR11" s="878"/>
      <c r="THS11" s="878"/>
      <c r="THT11" s="878"/>
      <c r="THU11" s="880"/>
      <c r="THV11" s="878"/>
      <c r="THW11" s="878"/>
      <c r="THX11" s="878"/>
      <c r="THY11" s="880"/>
      <c r="THZ11" s="878"/>
      <c r="TIA11" s="878"/>
      <c r="TIB11" s="878"/>
      <c r="TIC11" s="880"/>
      <c r="TID11" s="878"/>
      <c r="TIE11" s="878"/>
      <c r="TIF11" s="878"/>
      <c r="TIG11" s="880"/>
      <c r="TIH11" s="878"/>
      <c r="TII11" s="878"/>
      <c r="TIJ11" s="878"/>
      <c r="TIK11" s="880"/>
      <c r="TIL11" s="878"/>
      <c r="TIM11" s="878"/>
      <c r="TIN11" s="878"/>
      <c r="TIO11" s="880"/>
      <c r="TIP11" s="878"/>
      <c r="TIQ11" s="878"/>
      <c r="TIR11" s="878"/>
      <c r="TIS11" s="880"/>
      <c r="TIT11" s="878"/>
      <c r="TIU11" s="878"/>
      <c r="TIV11" s="878"/>
      <c r="TIW11" s="880"/>
      <c r="TIX11" s="878"/>
      <c r="TIY11" s="878"/>
      <c r="TIZ11" s="878"/>
      <c r="TJA11" s="880"/>
      <c r="TJB11" s="878"/>
      <c r="TJC11" s="878"/>
      <c r="TJD11" s="878"/>
      <c r="TJE11" s="880"/>
      <c r="TJF11" s="878"/>
      <c r="TJG11" s="878"/>
      <c r="TJH11" s="878"/>
      <c r="TJI11" s="880"/>
      <c r="TJJ11" s="878"/>
      <c r="TJK11" s="878"/>
      <c r="TJL11" s="878"/>
      <c r="TJM11" s="880"/>
      <c r="TJN11" s="878"/>
      <c r="TJO11" s="878"/>
      <c r="TJP11" s="878"/>
      <c r="TJQ11" s="880"/>
      <c r="TJR11" s="878"/>
      <c r="TJS11" s="878"/>
      <c r="TJT11" s="878"/>
      <c r="TJU11" s="880"/>
      <c r="TJV11" s="878"/>
      <c r="TJW11" s="878"/>
      <c r="TJX11" s="878"/>
      <c r="TJY11" s="880"/>
      <c r="TJZ11" s="878"/>
      <c r="TKA11" s="878"/>
      <c r="TKB11" s="878"/>
      <c r="TKC11" s="880"/>
      <c r="TKD11" s="878"/>
      <c r="TKE11" s="878"/>
      <c r="TKF11" s="878"/>
      <c r="TKG11" s="880"/>
      <c r="TKH11" s="878"/>
      <c r="TKI11" s="878"/>
      <c r="TKJ11" s="878"/>
      <c r="TKK11" s="880"/>
      <c r="TKL11" s="878"/>
      <c r="TKM11" s="878"/>
      <c r="TKN11" s="878"/>
      <c r="TKO11" s="880"/>
      <c r="TKP11" s="878"/>
      <c r="TKQ11" s="878"/>
      <c r="TKR11" s="878"/>
      <c r="TKS11" s="880"/>
      <c r="TKT11" s="878"/>
      <c r="TKU11" s="878"/>
      <c r="TKV11" s="878"/>
      <c r="TKW11" s="880"/>
      <c r="TKX11" s="878"/>
      <c r="TKY11" s="878"/>
      <c r="TKZ11" s="878"/>
      <c r="TLA11" s="880"/>
      <c r="TLB11" s="878"/>
      <c r="TLC11" s="878"/>
      <c r="TLD11" s="878"/>
      <c r="TLE11" s="880"/>
      <c r="TLF11" s="878"/>
      <c r="TLG11" s="878"/>
      <c r="TLH11" s="878"/>
      <c r="TLI11" s="880"/>
      <c r="TLJ11" s="878"/>
      <c r="TLK11" s="878"/>
      <c r="TLL11" s="878"/>
      <c r="TLM11" s="880"/>
      <c r="TLN11" s="878"/>
      <c r="TLO11" s="878"/>
      <c r="TLP11" s="878"/>
      <c r="TLQ11" s="880"/>
      <c r="TLR11" s="878"/>
      <c r="TLS11" s="878"/>
      <c r="TLT11" s="878"/>
      <c r="TLU11" s="880"/>
      <c r="TLV11" s="878"/>
      <c r="TLW11" s="878"/>
      <c r="TLX11" s="878"/>
      <c r="TLY11" s="880"/>
      <c r="TLZ11" s="878"/>
      <c r="TMA11" s="878"/>
      <c r="TMB11" s="878"/>
      <c r="TMC11" s="880"/>
      <c r="TMD11" s="878"/>
      <c r="TME11" s="878"/>
      <c r="TMF11" s="878"/>
      <c r="TMG11" s="880"/>
      <c r="TMH11" s="878"/>
      <c r="TMI11" s="878"/>
      <c r="TMJ11" s="878"/>
      <c r="TMK11" s="880"/>
      <c r="TML11" s="878"/>
      <c r="TMM11" s="878"/>
      <c r="TMN11" s="878"/>
      <c r="TMO11" s="880"/>
      <c r="TMP11" s="878"/>
      <c r="TMQ11" s="878"/>
      <c r="TMR11" s="878"/>
      <c r="TMS11" s="880"/>
      <c r="TMT11" s="878"/>
      <c r="TMU11" s="878"/>
      <c r="TMV11" s="878"/>
      <c r="TMW11" s="880"/>
      <c r="TMX11" s="878"/>
      <c r="TMY11" s="878"/>
      <c r="TMZ11" s="878"/>
      <c r="TNA11" s="880"/>
      <c r="TNB11" s="878"/>
      <c r="TNC11" s="878"/>
      <c r="TND11" s="878"/>
      <c r="TNE11" s="880"/>
      <c r="TNF11" s="878"/>
      <c r="TNG11" s="878"/>
      <c r="TNH11" s="878"/>
      <c r="TNI11" s="880"/>
      <c r="TNJ11" s="878"/>
      <c r="TNK11" s="878"/>
      <c r="TNL11" s="878"/>
      <c r="TNM11" s="880"/>
      <c r="TNN11" s="878"/>
      <c r="TNO11" s="878"/>
      <c r="TNP11" s="878"/>
      <c r="TNQ11" s="880"/>
      <c r="TNR11" s="878"/>
      <c r="TNS11" s="878"/>
      <c r="TNT11" s="878"/>
      <c r="TNU11" s="880"/>
      <c r="TNV11" s="878"/>
      <c r="TNW11" s="878"/>
      <c r="TNX11" s="878"/>
      <c r="TNY11" s="880"/>
      <c r="TNZ11" s="878"/>
      <c r="TOA11" s="878"/>
      <c r="TOB11" s="878"/>
      <c r="TOC11" s="880"/>
      <c r="TOD11" s="878"/>
      <c r="TOE11" s="878"/>
      <c r="TOF11" s="878"/>
      <c r="TOG11" s="880"/>
      <c r="TOH11" s="878"/>
      <c r="TOI11" s="878"/>
      <c r="TOJ11" s="878"/>
      <c r="TOK11" s="880"/>
      <c r="TOL11" s="878"/>
      <c r="TOM11" s="878"/>
      <c r="TON11" s="878"/>
      <c r="TOO11" s="880"/>
      <c r="TOP11" s="878"/>
      <c r="TOQ11" s="878"/>
      <c r="TOR11" s="878"/>
      <c r="TOS11" s="880"/>
      <c r="TOT11" s="878"/>
      <c r="TOU11" s="878"/>
      <c r="TOV11" s="878"/>
      <c r="TOW11" s="880"/>
      <c r="TOX11" s="878"/>
      <c r="TOY11" s="878"/>
      <c r="TOZ11" s="878"/>
      <c r="TPA11" s="880"/>
      <c r="TPB11" s="878"/>
      <c r="TPC11" s="878"/>
      <c r="TPD11" s="878"/>
      <c r="TPE11" s="880"/>
      <c r="TPF11" s="878"/>
      <c r="TPG11" s="878"/>
      <c r="TPH11" s="878"/>
      <c r="TPI11" s="880"/>
      <c r="TPJ11" s="878"/>
      <c r="TPK11" s="878"/>
      <c r="TPL11" s="878"/>
      <c r="TPM11" s="880"/>
      <c r="TPN11" s="878"/>
      <c r="TPO11" s="878"/>
      <c r="TPP11" s="878"/>
      <c r="TPQ11" s="880"/>
      <c r="TPR11" s="878"/>
      <c r="TPS11" s="878"/>
      <c r="TPT11" s="878"/>
      <c r="TPU11" s="880"/>
      <c r="TPV11" s="878"/>
      <c r="TPW11" s="878"/>
      <c r="TPX11" s="878"/>
      <c r="TPY11" s="880"/>
      <c r="TPZ11" s="878"/>
      <c r="TQA11" s="878"/>
      <c r="TQB11" s="878"/>
      <c r="TQC11" s="880"/>
      <c r="TQD11" s="878"/>
      <c r="TQE11" s="878"/>
      <c r="TQF11" s="878"/>
      <c r="TQG11" s="880"/>
      <c r="TQH11" s="878"/>
      <c r="TQI11" s="878"/>
      <c r="TQJ11" s="878"/>
      <c r="TQK11" s="880"/>
      <c r="TQL11" s="878"/>
      <c r="TQM11" s="878"/>
      <c r="TQN11" s="878"/>
      <c r="TQO11" s="880"/>
      <c r="TQP11" s="878"/>
      <c r="TQQ11" s="878"/>
      <c r="TQR11" s="878"/>
      <c r="TQS11" s="880"/>
      <c r="TQT11" s="878"/>
      <c r="TQU11" s="878"/>
      <c r="TQV11" s="878"/>
      <c r="TQW11" s="880"/>
      <c r="TQX11" s="878"/>
      <c r="TQY11" s="878"/>
      <c r="TQZ11" s="878"/>
      <c r="TRA11" s="880"/>
      <c r="TRB11" s="878"/>
      <c r="TRC11" s="878"/>
      <c r="TRD11" s="878"/>
      <c r="TRE11" s="880"/>
      <c r="TRF11" s="878"/>
      <c r="TRG11" s="878"/>
      <c r="TRH11" s="878"/>
      <c r="TRI11" s="880"/>
      <c r="TRJ11" s="878"/>
      <c r="TRK11" s="878"/>
      <c r="TRL11" s="878"/>
      <c r="TRM11" s="880"/>
      <c r="TRN11" s="878"/>
      <c r="TRO11" s="878"/>
      <c r="TRP11" s="878"/>
      <c r="TRQ11" s="880"/>
      <c r="TRR11" s="878"/>
      <c r="TRS11" s="878"/>
      <c r="TRT11" s="878"/>
      <c r="TRU11" s="880"/>
      <c r="TRV11" s="878"/>
      <c r="TRW11" s="878"/>
      <c r="TRX11" s="878"/>
      <c r="TRY11" s="880"/>
      <c r="TRZ11" s="878"/>
      <c r="TSA11" s="878"/>
      <c r="TSB11" s="878"/>
      <c r="TSC11" s="880"/>
      <c r="TSD11" s="878"/>
      <c r="TSE11" s="878"/>
      <c r="TSF11" s="878"/>
      <c r="TSG11" s="880"/>
      <c r="TSH11" s="878"/>
      <c r="TSI11" s="878"/>
      <c r="TSJ11" s="878"/>
      <c r="TSK11" s="880"/>
      <c r="TSL11" s="878"/>
      <c r="TSM11" s="878"/>
      <c r="TSN11" s="878"/>
      <c r="TSO11" s="880"/>
      <c r="TSP11" s="878"/>
      <c r="TSQ11" s="878"/>
      <c r="TSR11" s="878"/>
      <c r="TSS11" s="880"/>
      <c r="TST11" s="878"/>
      <c r="TSU11" s="878"/>
      <c r="TSV11" s="878"/>
      <c r="TSW11" s="880"/>
      <c r="TSX11" s="878"/>
      <c r="TSY11" s="878"/>
      <c r="TSZ11" s="878"/>
      <c r="TTA11" s="880"/>
      <c r="TTB11" s="878"/>
      <c r="TTC11" s="878"/>
      <c r="TTD11" s="878"/>
      <c r="TTE11" s="880"/>
      <c r="TTF11" s="878"/>
      <c r="TTG11" s="878"/>
      <c r="TTH11" s="878"/>
      <c r="TTI11" s="880"/>
      <c r="TTJ11" s="878"/>
      <c r="TTK11" s="878"/>
      <c r="TTL11" s="878"/>
      <c r="TTM11" s="880"/>
      <c r="TTN11" s="878"/>
      <c r="TTO11" s="878"/>
      <c r="TTP11" s="878"/>
      <c r="TTQ11" s="880"/>
      <c r="TTR11" s="878"/>
      <c r="TTS11" s="878"/>
      <c r="TTT11" s="878"/>
      <c r="TTU11" s="880"/>
      <c r="TTV11" s="878"/>
      <c r="TTW11" s="878"/>
      <c r="TTX11" s="878"/>
      <c r="TTY11" s="880"/>
      <c r="TTZ11" s="878"/>
      <c r="TUA11" s="878"/>
      <c r="TUB11" s="878"/>
      <c r="TUC11" s="880"/>
      <c r="TUD11" s="878"/>
      <c r="TUE11" s="878"/>
      <c r="TUF11" s="878"/>
      <c r="TUG11" s="880"/>
      <c r="TUH11" s="878"/>
      <c r="TUI11" s="878"/>
      <c r="TUJ11" s="878"/>
      <c r="TUK11" s="880"/>
      <c r="TUL11" s="878"/>
      <c r="TUM11" s="878"/>
      <c r="TUN11" s="878"/>
      <c r="TUO11" s="880"/>
      <c r="TUP11" s="878"/>
      <c r="TUQ11" s="878"/>
      <c r="TUR11" s="878"/>
      <c r="TUS11" s="880"/>
      <c r="TUT11" s="878"/>
      <c r="TUU11" s="878"/>
      <c r="TUV11" s="878"/>
      <c r="TUW11" s="880"/>
      <c r="TUX11" s="878"/>
      <c r="TUY11" s="878"/>
      <c r="TUZ11" s="878"/>
      <c r="TVA11" s="880"/>
      <c r="TVB11" s="878"/>
      <c r="TVC11" s="878"/>
      <c r="TVD11" s="878"/>
      <c r="TVE11" s="880"/>
      <c r="TVF11" s="878"/>
      <c r="TVG11" s="878"/>
      <c r="TVH11" s="878"/>
      <c r="TVI11" s="880"/>
      <c r="TVJ11" s="878"/>
      <c r="TVK11" s="878"/>
      <c r="TVL11" s="878"/>
      <c r="TVM11" s="880"/>
      <c r="TVN11" s="878"/>
      <c r="TVO11" s="878"/>
      <c r="TVP11" s="878"/>
      <c r="TVQ11" s="880"/>
      <c r="TVR11" s="878"/>
      <c r="TVS11" s="878"/>
      <c r="TVT11" s="878"/>
      <c r="TVU11" s="880"/>
      <c r="TVV11" s="878"/>
      <c r="TVW11" s="878"/>
      <c r="TVX11" s="878"/>
      <c r="TVY11" s="880"/>
      <c r="TVZ11" s="878"/>
      <c r="TWA11" s="878"/>
      <c r="TWB11" s="878"/>
      <c r="TWC11" s="880"/>
      <c r="TWD11" s="878"/>
      <c r="TWE11" s="878"/>
      <c r="TWF11" s="878"/>
      <c r="TWG11" s="880"/>
      <c r="TWH11" s="878"/>
      <c r="TWI11" s="878"/>
      <c r="TWJ11" s="878"/>
      <c r="TWK11" s="880"/>
      <c r="TWL11" s="878"/>
      <c r="TWM11" s="878"/>
      <c r="TWN11" s="878"/>
      <c r="TWO11" s="880"/>
      <c r="TWP11" s="878"/>
      <c r="TWQ11" s="878"/>
      <c r="TWR11" s="878"/>
      <c r="TWS11" s="880"/>
      <c r="TWT11" s="878"/>
      <c r="TWU11" s="878"/>
      <c r="TWV11" s="878"/>
      <c r="TWW11" s="880"/>
      <c r="TWX11" s="878"/>
      <c r="TWY11" s="878"/>
      <c r="TWZ11" s="878"/>
      <c r="TXA11" s="880"/>
      <c r="TXB11" s="878"/>
      <c r="TXC11" s="878"/>
      <c r="TXD11" s="878"/>
      <c r="TXE11" s="880"/>
      <c r="TXF11" s="878"/>
      <c r="TXG11" s="878"/>
      <c r="TXH11" s="878"/>
      <c r="TXI11" s="880"/>
      <c r="TXJ11" s="878"/>
      <c r="TXK11" s="878"/>
      <c r="TXL11" s="878"/>
      <c r="TXM11" s="880"/>
      <c r="TXN11" s="878"/>
      <c r="TXO11" s="878"/>
      <c r="TXP11" s="878"/>
      <c r="TXQ11" s="880"/>
      <c r="TXR11" s="878"/>
      <c r="TXS11" s="878"/>
      <c r="TXT11" s="878"/>
      <c r="TXU11" s="880"/>
      <c r="TXV11" s="878"/>
      <c r="TXW11" s="878"/>
      <c r="TXX11" s="878"/>
      <c r="TXY11" s="880"/>
      <c r="TXZ11" s="878"/>
      <c r="TYA11" s="878"/>
      <c r="TYB11" s="878"/>
      <c r="TYC11" s="880"/>
      <c r="TYD11" s="878"/>
      <c r="TYE11" s="878"/>
      <c r="TYF11" s="878"/>
      <c r="TYG11" s="880"/>
      <c r="TYH11" s="878"/>
      <c r="TYI11" s="878"/>
      <c r="TYJ11" s="878"/>
      <c r="TYK11" s="880"/>
      <c r="TYL11" s="878"/>
      <c r="TYM11" s="878"/>
      <c r="TYN11" s="878"/>
      <c r="TYO11" s="880"/>
      <c r="TYP11" s="878"/>
      <c r="TYQ11" s="878"/>
      <c r="TYR11" s="878"/>
      <c r="TYS11" s="880"/>
      <c r="TYT11" s="878"/>
      <c r="TYU11" s="878"/>
      <c r="TYV11" s="878"/>
      <c r="TYW11" s="880"/>
      <c r="TYX11" s="878"/>
      <c r="TYY11" s="878"/>
      <c r="TYZ11" s="878"/>
      <c r="TZA11" s="880"/>
      <c r="TZB11" s="878"/>
      <c r="TZC11" s="878"/>
      <c r="TZD11" s="878"/>
      <c r="TZE11" s="880"/>
      <c r="TZF11" s="878"/>
      <c r="TZG11" s="878"/>
      <c r="TZH11" s="878"/>
      <c r="TZI11" s="880"/>
      <c r="TZJ11" s="878"/>
      <c r="TZK11" s="878"/>
      <c r="TZL11" s="878"/>
      <c r="TZM11" s="880"/>
      <c r="TZN11" s="878"/>
      <c r="TZO11" s="878"/>
      <c r="TZP11" s="878"/>
      <c r="TZQ11" s="880"/>
      <c r="TZR11" s="878"/>
      <c r="TZS11" s="878"/>
      <c r="TZT11" s="878"/>
      <c r="TZU11" s="880"/>
      <c r="TZV11" s="878"/>
      <c r="TZW11" s="878"/>
      <c r="TZX11" s="878"/>
      <c r="TZY11" s="880"/>
      <c r="TZZ11" s="878"/>
      <c r="UAA11" s="878"/>
      <c r="UAB11" s="878"/>
      <c r="UAC11" s="880"/>
      <c r="UAD11" s="878"/>
      <c r="UAE11" s="878"/>
      <c r="UAF11" s="878"/>
      <c r="UAG11" s="880"/>
      <c r="UAH11" s="878"/>
      <c r="UAI11" s="878"/>
      <c r="UAJ11" s="878"/>
      <c r="UAK11" s="880"/>
      <c r="UAL11" s="878"/>
      <c r="UAM11" s="878"/>
      <c r="UAN11" s="878"/>
      <c r="UAO11" s="880"/>
      <c r="UAP11" s="878"/>
      <c r="UAQ11" s="878"/>
      <c r="UAR11" s="878"/>
      <c r="UAS11" s="880"/>
      <c r="UAT11" s="878"/>
      <c r="UAU11" s="878"/>
      <c r="UAV11" s="878"/>
      <c r="UAW11" s="880"/>
      <c r="UAX11" s="878"/>
      <c r="UAY11" s="878"/>
      <c r="UAZ11" s="878"/>
      <c r="UBA11" s="880"/>
      <c r="UBB11" s="878"/>
      <c r="UBC11" s="878"/>
      <c r="UBD11" s="878"/>
      <c r="UBE11" s="880"/>
      <c r="UBF11" s="878"/>
      <c r="UBG11" s="878"/>
      <c r="UBH11" s="878"/>
      <c r="UBI11" s="880"/>
      <c r="UBJ11" s="878"/>
      <c r="UBK11" s="878"/>
      <c r="UBL11" s="878"/>
      <c r="UBM11" s="880"/>
      <c r="UBN11" s="878"/>
      <c r="UBO11" s="878"/>
      <c r="UBP11" s="878"/>
      <c r="UBQ11" s="880"/>
      <c r="UBR11" s="878"/>
      <c r="UBS11" s="878"/>
      <c r="UBT11" s="878"/>
      <c r="UBU11" s="880"/>
      <c r="UBV11" s="878"/>
      <c r="UBW11" s="878"/>
      <c r="UBX11" s="878"/>
      <c r="UBY11" s="880"/>
      <c r="UBZ11" s="878"/>
      <c r="UCA11" s="878"/>
      <c r="UCB11" s="878"/>
      <c r="UCC11" s="880"/>
      <c r="UCD11" s="878"/>
      <c r="UCE11" s="878"/>
      <c r="UCF11" s="878"/>
      <c r="UCG11" s="880"/>
      <c r="UCH11" s="878"/>
      <c r="UCI11" s="878"/>
      <c r="UCJ11" s="878"/>
      <c r="UCK11" s="880"/>
      <c r="UCL11" s="878"/>
      <c r="UCM11" s="878"/>
      <c r="UCN11" s="878"/>
      <c r="UCO11" s="880"/>
      <c r="UCP11" s="878"/>
      <c r="UCQ11" s="878"/>
      <c r="UCR11" s="878"/>
      <c r="UCS11" s="880"/>
      <c r="UCT11" s="878"/>
      <c r="UCU11" s="878"/>
      <c r="UCV11" s="878"/>
      <c r="UCW11" s="880"/>
      <c r="UCX11" s="878"/>
      <c r="UCY11" s="878"/>
      <c r="UCZ11" s="878"/>
      <c r="UDA11" s="880"/>
      <c r="UDB11" s="878"/>
      <c r="UDC11" s="878"/>
      <c r="UDD11" s="878"/>
      <c r="UDE11" s="880"/>
      <c r="UDF11" s="878"/>
      <c r="UDG11" s="878"/>
      <c r="UDH11" s="878"/>
      <c r="UDI11" s="880"/>
      <c r="UDJ11" s="878"/>
      <c r="UDK11" s="878"/>
      <c r="UDL11" s="878"/>
      <c r="UDM11" s="880"/>
      <c r="UDN11" s="878"/>
      <c r="UDO11" s="878"/>
      <c r="UDP11" s="878"/>
      <c r="UDQ11" s="880"/>
      <c r="UDR11" s="878"/>
      <c r="UDS11" s="878"/>
      <c r="UDT11" s="878"/>
      <c r="UDU11" s="880"/>
      <c r="UDV11" s="878"/>
      <c r="UDW11" s="878"/>
      <c r="UDX11" s="878"/>
      <c r="UDY11" s="880"/>
      <c r="UDZ11" s="878"/>
      <c r="UEA11" s="878"/>
      <c r="UEB11" s="878"/>
      <c r="UEC11" s="880"/>
      <c r="UED11" s="878"/>
      <c r="UEE11" s="878"/>
      <c r="UEF11" s="878"/>
      <c r="UEG11" s="880"/>
      <c r="UEH11" s="878"/>
      <c r="UEI11" s="878"/>
      <c r="UEJ11" s="878"/>
      <c r="UEK11" s="880"/>
      <c r="UEL11" s="878"/>
      <c r="UEM11" s="878"/>
      <c r="UEN11" s="878"/>
      <c r="UEO11" s="880"/>
      <c r="UEP11" s="878"/>
      <c r="UEQ11" s="878"/>
      <c r="UER11" s="878"/>
      <c r="UES11" s="880"/>
      <c r="UET11" s="878"/>
      <c r="UEU11" s="878"/>
      <c r="UEV11" s="878"/>
      <c r="UEW11" s="880"/>
      <c r="UEX11" s="878"/>
      <c r="UEY11" s="878"/>
      <c r="UEZ11" s="878"/>
      <c r="UFA11" s="880"/>
      <c r="UFB11" s="878"/>
      <c r="UFC11" s="878"/>
      <c r="UFD11" s="878"/>
      <c r="UFE11" s="880"/>
      <c r="UFF11" s="878"/>
      <c r="UFG11" s="878"/>
      <c r="UFH11" s="878"/>
      <c r="UFI11" s="880"/>
      <c r="UFJ11" s="878"/>
      <c r="UFK11" s="878"/>
      <c r="UFL11" s="878"/>
      <c r="UFM11" s="880"/>
      <c r="UFN11" s="878"/>
      <c r="UFO11" s="878"/>
      <c r="UFP11" s="878"/>
      <c r="UFQ11" s="880"/>
      <c r="UFR11" s="878"/>
      <c r="UFS11" s="878"/>
      <c r="UFT11" s="878"/>
      <c r="UFU11" s="880"/>
      <c r="UFV11" s="878"/>
      <c r="UFW11" s="878"/>
      <c r="UFX11" s="878"/>
      <c r="UFY11" s="880"/>
      <c r="UFZ11" s="878"/>
      <c r="UGA11" s="878"/>
      <c r="UGB11" s="878"/>
      <c r="UGC11" s="880"/>
      <c r="UGD11" s="878"/>
      <c r="UGE11" s="878"/>
      <c r="UGF11" s="878"/>
      <c r="UGG11" s="880"/>
      <c r="UGH11" s="878"/>
      <c r="UGI11" s="878"/>
      <c r="UGJ11" s="878"/>
      <c r="UGK11" s="880"/>
      <c r="UGL11" s="878"/>
      <c r="UGM11" s="878"/>
      <c r="UGN11" s="878"/>
      <c r="UGO11" s="880"/>
      <c r="UGP11" s="878"/>
      <c r="UGQ11" s="878"/>
      <c r="UGR11" s="878"/>
      <c r="UGS11" s="880"/>
      <c r="UGT11" s="878"/>
      <c r="UGU11" s="878"/>
      <c r="UGV11" s="878"/>
      <c r="UGW11" s="880"/>
      <c r="UGX11" s="878"/>
      <c r="UGY11" s="878"/>
      <c r="UGZ11" s="878"/>
      <c r="UHA11" s="880"/>
      <c r="UHB11" s="878"/>
      <c r="UHC11" s="878"/>
      <c r="UHD11" s="878"/>
      <c r="UHE11" s="880"/>
      <c r="UHF11" s="878"/>
      <c r="UHG11" s="878"/>
      <c r="UHH11" s="878"/>
      <c r="UHI11" s="880"/>
      <c r="UHJ11" s="878"/>
      <c r="UHK11" s="878"/>
      <c r="UHL11" s="878"/>
      <c r="UHM11" s="880"/>
      <c r="UHN11" s="878"/>
      <c r="UHO11" s="878"/>
      <c r="UHP11" s="878"/>
      <c r="UHQ11" s="880"/>
      <c r="UHR11" s="878"/>
      <c r="UHS11" s="878"/>
      <c r="UHT11" s="878"/>
      <c r="UHU11" s="880"/>
      <c r="UHV11" s="878"/>
      <c r="UHW11" s="878"/>
      <c r="UHX11" s="878"/>
      <c r="UHY11" s="880"/>
      <c r="UHZ11" s="878"/>
      <c r="UIA11" s="878"/>
      <c r="UIB11" s="878"/>
      <c r="UIC11" s="880"/>
      <c r="UID11" s="878"/>
      <c r="UIE11" s="878"/>
      <c r="UIF11" s="878"/>
      <c r="UIG11" s="880"/>
      <c r="UIH11" s="878"/>
      <c r="UII11" s="878"/>
      <c r="UIJ11" s="878"/>
      <c r="UIK11" s="880"/>
      <c r="UIL11" s="878"/>
      <c r="UIM11" s="878"/>
      <c r="UIN11" s="878"/>
      <c r="UIO11" s="880"/>
      <c r="UIP11" s="878"/>
      <c r="UIQ11" s="878"/>
      <c r="UIR11" s="878"/>
      <c r="UIS11" s="880"/>
      <c r="UIT11" s="878"/>
      <c r="UIU11" s="878"/>
      <c r="UIV11" s="878"/>
      <c r="UIW11" s="880"/>
      <c r="UIX11" s="878"/>
      <c r="UIY11" s="878"/>
      <c r="UIZ11" s="878"/>
      <c r="UJA11" s="880"/>
      <c r="UJB11" s="878"/>
      <c r="UJC11" s="878"/>
      <c r="UJD11" s="878"/>
      <c r="UJE11" s="880"/>
      <c r="UJF11" s="878"/>
      <c r="UJG11" s="878"/>
      <c r="UJH11" s="878"/>
      <c r="UJI11" s="880"/>
      <c r="UJJ11" s="878"/>
      <c r="UJK11" s="878"/>
      <c r="UJL11" s="878"/>
      <c r="UJM11" s="880"/>
      <c r="UJN11" s="878"/>
      <c r="UJO11" s="878"/>
      <c r="UJP11" s="878"/>
      <c r="UJQ11" s="880"/>
      <c r="UJR11" s="878"/>
      <c r="UJS11" s="878"/>
      <c r="UJT11" s="878"/>
      <c r="UJU11" s="880"/>
      <c r="UJV11" s="878"/>
      <c r="UJW11" s="878"/>
      <c r="UJX11" s="878"/>
      <c r="UJY11" s="880"/>
      <c r="UJZ11" s="878"/>
      <c r="UKA11" s="878"/>
      <c r="UKB11" s="878"/>
      <c r="UKC11" s="880"/>
      <c r="UKD11" s="878"/>
      <c r="UKE11" s="878"/>
      <c r="UKF11" s="878"/>
      <c r="UKG11" s="880"/>
      <c r="UKH11" s="878"/>
      <c r="UKI11" s="878"/>
      <c r="UKJ11" s="878"/>
      <c r="UKK11" s="880"/>
      <c r="UKL11" s="878"/>
      <c r="UKM11" s="878"/>
      <c r="UKN11" s="878"/>
      <c r="UKO11" s="880"/>
      <c r="UKP11" s="878"/>
      <c r="UKQ11" s="878"/>
      <c r="UKR11" s="878"/>
      <c r="UKS11" s="880"/>
      <c r="UKT11" s="878"/>
      <c r="UKU11" s="878"/>
      <c r="UKV11" s="878"/>
      <c r="UKW11" s="880"/>
      <c r="UKX11" s="878"/>
      <c r="UKY11" s="878"/>
      <c r="UKZ11" s="878"/>
      <c r="ULA11" s="880"/>
      <c r="ULB11" s="878"/>
      <c r="ULC11" s="878"/>
      <c r="ULD11" s="878"/>
      <c r="ULE11" s="880"/>
      <c r="ULF11" s="878"/>
      <c r="ULG11" s="878"/>
      <c r="ULH11" s="878"/>
      <c r="ULI11" s="880"/>
      <c r="ULJ11" s="878"/>
      <c r="ULK11" s="878"/>
      <c r="ULL11" s="878"/>
      <c r="ULM11" s="880"/>
      <c r="ULN11" s="878"/>
      <c r="ULO11" s="878"/>
      <c r="ULP11" s="878"/>
      <c r="ULQ11" s="880"/>
      <c r="ULR11" s="878"/>
      <c r="ULS11" s="878"/>
      <c r="ULT11" s="878"/>
      <c r="ULU11" s="880"/>
      <c r="ULV11" s="878"/>
      <c r="ULW11" s="878"/>
      <c r="ULX11" s="878"/>
      <c r="ULY11" s="880"/>
      <c r="ULZ11" s="878"/>
      <c r="UMA11" s="878"/>
      <c r="UMB11" s="878"/>
      <c r="UMC11" s="880"/>
      <c r="UMD11" s="878"/>
      <c r="UME11" s="878"/>
      <c r="UMF11" s="878"/>
      <c r="UMG11" s="880"/>
      <c r="UMH11" s="878"/>
      <c r="UMI11" s="878"/>
      <c r="UMJ11" s="878"/>
      <c r="UMK11" s="880"/>
      <c r="UML11" s="878"/>
      <c r="UMM11" s="878"/>
      <c r="UMN11" s="878"/>
      <c r="UMO11" s="880"/>
      <c r="UMP11" s="878"/>
      <c r="UMQ11" s="878"/>
      <c r="UMR11" s="878"/>
      <c r="UMS11" s="880"/>
      <c r="UMT11" s="878"/>
      <c r="UMU11" s="878"/>
      <c r="UMV11" s="878"/>
      <c r="UMW11" s="880"/>
      <c r="UMX11" s="878"/>
      <c r="UMY11" s="878"/>
      <c r="UMZ11" s="878"/>
      <c r="UNA11" s="880"/>
      <c r="UNB11" s="878"/>
      <c r="UNC11" s="878"/>
      <c r="UND11" s="878"/>
      <c r="UNE11" s="880"/>
      <c r="UNF11" s="878"/>
      <c r="UNG11" s="878"/>
      <c r="UNH11" s="878"/>
      <c r="UNI11" s="880"/>
      <c r="UNJ11" s="878"/>
      <c r="UNK11" s="878"/>
      <c r="UNL11" s="878"/>
      <c r="UNM11" s="880"/>
      <c r="UNN11" s="878"/>
      <c r="UNO11" s="878"/>
      <c r="UNP11" s="878"/>
      <c r="UNQ11" s="880"/>
      <c r="UNR11" s="878"/>
      <c r="UNS11" s="878"/>
      <c r="UNT11" s="878"/>
      <c r="UNU11" s="880"/>
      <c r="UNV11" s="878"/>
      <c r="UNW11" s="878"/>
      <c r="UNX11" s="878"/>
      <c r="UNY11" s="880"/>
      <c r="UNZ11" s="878"/>
      <c r="UOA11" s="878"/>
      <c r="UOB11" s="878"/>
      <c r="UOC11" s="880"/>
      <c r="UOD11" s="878"/>
      <c r="UOE11" s="878"/>
      <c r="UOF11" s="878"/>
      <c r="UOG11" s="880"/>
      <c r="UOH11" s="878"/>
      <c r="UOI11" s="878"/>
      <c r="UOJ11" s="878"/>
      <c r="UOK11" s="880"/>
      <c r="UOL11" s="878"/>
      <c r="UOM11" s="878"/>
      <c r="UON11" s="878"/>
      <c r="UOO11" s="880"/>
      <c r="UOP11" s="878"/>
      <c r="UOQ11" s="878"/>
      <c r="UOR11" s="878"/>
      <c r="UOS11" s="880"/>
      <c r="UOT11" s="878"/>
      <c r="UOU11" s="878"/>
      <c r="UOV11" s="878"/>
      <c r="UOW11" s="880"/>
      <c r="UOX11" s="878"/>
      <c r="UOY11" s="878"/>
      <c r="UOZ11" s="878"/>
      <c r="UPA11" s="880"/>
      <c r="UPB11" s="878"/>
      <c r="UPC11" s="878"/>
      <c r="UPD11" s="878"/>
      <c r="UPE11" s="880"/>
      <c r="UPF11" s="878"/>
      <c r="UPG11" s="878"/>
      <c r="UPH11" s="878"/>
      <c r="UPI11" s="880"/>
      <c r="UPJ11" s="878"/>
      <c r="UPK11" s="878"/>
      <c r="UPL11" s="878"/>
      <c r="UPM11" s="880"/>
      <c r="UPN11" s="878"/>
      <c r="UPO11" s="878"/>
      <c r="UPP11" s="878"/>
      <c r="UPQ11" s="880"/>
      <c r="UPR11" s="878"/>
      <c r="UPS11" s="878"/>
      <c r="UPT11" s="878"/>
      <c r="UPU11" s="880"/>
      <c r="UPV11" s="878"/>
      <c r="UPW11" s="878"/>
      <c r="UPX11" s="878"/>
      <c r="UPY11" s="880"/>
      <c r="UPZ11" s="878"/>
      <c r="UQA11" s="878"/>
      <c r="UQB11" s="878"/>
      <c r="UQC11" s="880"/>
      <c r="UQD11" s="878"/>
      <c r="UQE11" s="878"/>
      <c r="UQF11" s="878"/>
      <c r="UQG11" s="880"/>
      <c r="UQH11" s="878"/>
      <c r="UQI11" s="878"/>
      <c r="UQJ11" s="878"/>
      <c r="UQK11" s="880"/>
      <c r="UQL11" s="878"/>
      <c r="UQM11" s="878"/>
      <c r="UQN11" s="878"/>
      <c r="UQO11" s="880"/>
      <c r="UQP11" s="878"/>
      <c r="UQQ11" s="878"/>
      <c r="UQR11" s="878"/>
      <c r="UQS11" s="880"/>
      <c r="UQT11" s="878"/>
      <c r="UQU11" s="878"/>
      <c r="UQV11" s="878"/>
      <c r="UQW11" s="880"/>
      <c r="UQX11" s="878"/>
      <c r="UQY11" s="878"/>
      <c r="UQZ11" s="878"/>
      <c r="URA11" s="880"/>
      <c r="URB11" s="878"/>
      <c r="URC11" s="878"/>
      <c r="URD11" s="878"/>
      <c r="URE11" s="880"/>
      <c r="URF11" s="878"/>
      <c r="URG11" s="878"/>
      <c r="URH11" s="878"/>
      <c r="URI11" s="880"/>
      <c r="URJ11" s="878"/>
      <c r="URK11" s="878"/>
      <c r="URL11" s="878"/>
      <c r="URM11" s="880"/>
      <c r="URN11" s="878"/>
      <c r="URO11" s="878"/>
      <c r="URP11" s="878"/>
      <c r="URQ11" s="880"/>
      <c r="URR11" s="878"/>
      <c r="URS11" s="878"/>
      <c r="URT11" s="878"/>
      <c r="URU11" s="880"/>
      <c r="URV11" s="878"/>
      <c r="URW11" s="878"/>
      <c r="URX11" s="878"/>
      <c r="URY11" s="880"/>
      <c r="URZ11" s="878"/>
      <c r="USA11" s="878"/>
      <c r="USB11" s="878"/>
      <c r="USC11" s="880"/>
      <c r="USD11" s="878"/>
      <c r="USE11" s="878"/>
      <c r="USF11" s="878"/>
      <c r="USG11" s="880"/>
      <c r="USH11" s="878"/>
      <c r="USI11" s="878"/>
      <c r="USJ11" s="878"/>
      <c r="USK11" s="880"/>
      <c r="USL11" s="878"/>
      <c r="USM11" s="878"/>
      <c r="USN11" s="878"/>
      <c r="USO11" s="880"/>
      <c r="USP11" s="878"/>
      <c r="USQ11" s="878"/>
      <c r="USR11" s="878"/>
      <c r="USS11" s="880"/>
      <c r="UST11" s="878"/>
      <c r="USU11" s="878"/>
      <c r="USV11" s="878"/>
      <c r="USW11" s="880"/>
      <c r="USX11" s="878"/>
      <c r="USY11" s="878"/>
      <c r="USZ11" s="878"/>
      <c r="UTA11" s="880"/>
      <c r="UTB11" s="878"/>
      <c r="UTC11" s="878"/>
      <c r="UTD11" s="878"/>
      <c r="UTE11" s="880"/>
      <c r="UTF11" s="878"/>
      <c r="UTG11" s="878"/>
      <c r="UTH11" s="878"/>
      <c r="UTI11" s="880"/>
      <c r="UTJ11" s="878"/>
      <c r="UTK11" s="878"/>
      <c r="UTL11" s="878"/>
      <c r="UTM11" s="880"/>
      <c r="UTN11" s="878"/>
      <c r="UTO11" s="878"/>
      <c r="UTP11" s="878"/>
      <c r="UTQ11" s="880"/>
      <c r="UTR11" s="878"/>
      <c r="UTS11" s="878"/>
      <c r="UTT11" s="878"/>
      <c r="UTU11" s="880"/>
      <c r="UTV11" s="878"/>
      <c r="UTW11" s="878"/>
      <c r="UTX11" s="878"/>
      <c r="UTY11" s="880"/>
      <c r="UTZ11" s="878"/>
      <c r="UUA11" s="878"/>
      <c r="UUB11" s="878"/>
      <c r="UUC11" s="880"/>
      <c r="UUD11" s="878"/>
      <c r="UUE11" s="878"/>
      <c r="UUF11" s="878"/>
      <c r="UUG11" s="880"/>
      <c r="UUH11" s="878"/>
      <c r="UUI11" s="878"/>
      <c r="UUJ11" s="878"/>
      <c r="UUK11" s="880"/>
      <c r="UUL11" s="878"/>
      <c r="UUM11" s="878"/>
      <c r="UUN11" s="878"/>
      <c r="UUO11" s="880"/>
      <c r="UUP11" s="878"/>
      <c r="UUQ11" s="878"/>
      <c r="UUR11" s="878"/>
      <c r="UUS11" s="880"/>
      <c r="UUT11" s="878"/>
      <c r="UUU11" s="878"/>
      <c r="UUV11" s="878"/>
      <c r="UUW11" s="880"/>
      <c r="UUX11" s="878"/>
      <c r="UUY11" s="878"/>
      <c r="UUZ11" s="878"/>
      <c r="UVA11" s="880"/>
      <c r="UVB11" s="878"/>
      <c r="UVC11" s="878"/>
      <c r="UVD11" s="878"/>
      <c r="UVE11" s="880"/>
      <c r="UVF11" s="878"/>
      <c r="UVG11" s="878"/>
      <c r="UVH11" s="878"/>
      <c r="UVI11" s="880"/>
      <c r="UVJ11" s="878"/>
      <c r="UVK11" s="878"/>
      <c r="UVL11" s="878"/>
      <c r="UVM11" s="880"/>
      <c r="UVN11" s="878"/>
      <c r="UVO11" s="878"/>
      <c r="UVP11" s="878"/>
      <c r="UVQ11" s="880"/>
      <c r="UVR11" s="878"/>
      <c r="UVS11" s="878"/>
      <c r="UVT11" s="878"/>
      <c r="UVU11" s="880"/>
      <c r="UVV11" s="878"/>
      <c r="UVW11" s="878"/>
      <c r="UVX11" s="878"/>
      <c r="UVY11" s="880"/>
      <c r="UVZ11" s="878"/>
      <c r="UWA11" s="878"/>
      <c r="UWB11" s="878"/>
      <c r="UWC11" s="880"/>
      <c r="UWD11" s="878"/>
      <c r="UWE11" s="878"/>
      <c r="UWF11" s="878"/>
      <c r="UWG11" s="880"/>
      <c r="UWH11" s="878"/>
      <c r="UWI11" s="878"/>
      <c r="UWJ11" s="878"/>
      <c r="UWK11" s="880"/>
      <c r="UWL11" s="878"/>
      <c r="UWM11" s="878"/>
      <c r="UWN11" s="878"/>
      <c r="UWO11" s="880"/>
      <c r="UWP11" s="878"/>
      <c r="UWQ11" s="878"/>
      <c r="UWR11" s="878"/>
      <c r="UWS11" s="880"/>
      <c r="UWT11" s="878"/>
      <c r="UWU11" s="878"/>
      <c r="UWV11" s="878"/>
      <c r="UWW11" s="880"/>
      <c r="UWX11" s="878"/>
      <c r="UWY11" s="878"/>
      <c r="UWZ11" s="878"/>
      <c r="UXA11" s="880"/>
      <c r="UXB11" s="878"/>
      <c r="UXC11" s="878"/>
      <c r="UXD11" s="878"/>
      <c r="UXE11" s="880"/>
      <c r="UXF11" s="878"/>
      <c r="UXG11" s="878"/>
      <c r="UXH11" s="878"/>
      <c r="UXI11" s="880"/>
      <c r="UXJ11" s="878"/>
      <c r="UXK11" s="878"/>
      <c r="UXL11" s="878"/>
      <c r="UXM11" s="880"/>
      <c r="UXN11" s="878"/>
      <c r="UXO11" s="878"/>
      <c r="UXP11" s="878"/>
      <c r="UXQ11" s="880"/>
      <c r="UXR11" s="878"/>
      <c r="UXS11" s="878"/>
      <c r="UXT11" s="878"/>
      <c r="UXU11" s="880"/>
      <c r="UXV11" s="878"/>
      <c r="UXW11" s="878"/>
      <c r="UXX11" s="878"/>
      <c r="UXY11" s="880"/>
      <c r="UXZ11" s="878"/>
      <c r="UYA11" s="878"/>
      <c r="UYB11" s="878"/>
      <c r="UYC11" s="880"/>
      <c r="UYD11" s="878"/>
      <c r="UYE11" s="878"/>
      <c r="UYF11" s="878"/>
      <c r="UYG11" s="880"/>
      <c r="UYH11" s="878"/>
      <c r="UYI11" s="878"/>
      <c r="UYJ11" s="878"/>
      <c r="UYK11" s="880"/>
      <c r="UYL11" s="878"/>
      <c r="UYM11" s="878"/>
      <c r="UYN11" s="878"/>
      <c r="UYO11" s="880"/>
      <c r="UYP11" s="878"/>
      <c r="UYQ11" s="878"/>
      <c r="UYR11" s="878"/>
      <c r="UYS11" s="880"/>
      <c r="UYT11" s="878"/>
      <c r="UYU11" s="878"/>
      <c r="UYV11" s="878"/>
      <c r="UYW11" s="880"/>
      <c r="UYX11" s="878"/>
      <c r="UYY11" s="878"/>
      <c r="UYZ11" s="878"/>
      <c r="UZA11" s="880"/>
      <c r="UZB11" s="878"/>
      <c r="UZC11" s="878"/>
      <c r="UZD11" s="878"/>
      <c r="UZE11" s="880"/>
      <c r="UZF11" s="878"/>
      <c r="UZG11" s="878"/>
      <c r="UZH11" s="878"/>
      <c r="UZI11" s="880"/>
      <c r="UZJ11" s="878"/>
      <c r="UZK11" s="878"/>
      <c r="UZL11" s="878"/>
      <c r="UZM11" s="880"/>
      <c r="UZN11" s="878"/>
      <c r="UZO11" s="878"/>
      <c r="UZP11" s="878"/>
      <c r="UZQ11" s="880"/>
      <c r="UZR11" s="878"/>
      <c r="UZS11" s="878"/>
      <c r="UZT11" s="878"/>
      <c r="UZU11" s="880"/>
      <c r="UZV11" s="878"/>
      <c r="UZW11" s="878"/>
      <c r="UZX11" s="878"/>
      <c r="UZY11" s="880"/>
      <c r="UZZ11" s="878"/>
      <c r="VAA11" s="878"/>
      <c r="VAB11" s="878"/>
      <c r="VAC11" s="880"/>
      <c r="VAD11" s="878"/>
      <c r="VAE11" s="878"/>
      <c r="VAF11" s="878"/>
      <c r="VAG11" s="880"/>
      <c r="VAH11" s="878"/>
      <c r="VAI11" s="878"/>
      <c r="VAJ11" s="878"/>
      <c r="VAK11" s="880"/>
      <c r="VAL11" s="878"/>
      <c r="VAM11" s="878"/>
      <c r="VAN11" s="878"/>
      <c r="VAO11" s="880"/>
      <c r="VAP11" s="878"/>
      <c r="VAQ11" s="878"/>
      <c r="VAR11" s="878"/>
      <c r="VAS11" s="880"/>
      <c r="VAT11" s="878"/>
      <c r="VAU11" s="878"/>
      <c r="VAV11" s="878"/>
      <c r="VAW11" s="880"/>
      <c r="VAX11" s="878"/>
      <c r="VAY11" s="878"/>
      <c r="VAZ11" s="878"/>
      <c r="VBA11" s="880"/>
      <c r="VBB11" s="878"/>
      <c r="VBC11" s="878"/>
      <c r="VBD11" s="878"/>
      <c r="VBE11" s="880"/>
      <c r="VBF11" s="878"/>
      <c r="VBG11" s="878"/>
      <c r="VBH11" s="878"/>
      <c r="VBI11" s="880"/>
      <c r="VBJ11" s="878"/>
      <c r="VBK11" s="878"/>
      <c r="VBL11" s="878"/>
      <c r="VBM11" s="880"/>
      <c r="VBN11" s="878"/>
      <c r="VBO11" s="878"/>
      <c r="VBP11" s="878"/>
      <c r="VBQ11" s="880"/>
      <c r="VBR11" s="878"/>
      <c r="VBS11" s="878"/>
      <c r="VBT11" s="878"/>
      <c r="VBU11" s="880"/>
      <c r="VBV11" s="878"/>
      <c r="VBW11" s="878"/>
      <c r="VBX11" s="878"/>
      <c r="VBY11" s="880"/>
      <c r="VBZ11" s="878"/>
      <c r="VCA11" s="878"/>
      <c r="VCB11" s="878"/>
      <c r="VCC11" s="880"/>
      <c r="VCD11" s="878"/>
      <c r="VCE11" s="878"/>
      <c r="VCF11" s="878"/>
      <c r="VCG11" s="880"/>
      <c r="VCH11" s="878"/>
      <c r="VCI11" s="878"/>
      <c r="VCJ11" s="878"/>
      <c r="VCK11" s="880"/>
      <c r="VCL11" s="878"/>
      <c r="VCM11" s="878"/>
      <c r="VCN11" s="878"/>
      <c r="VCO11" s="880"/>
      <c r="VCP11" s="878"/>
      <c r="VCQ11" s="878"/>
      <c r="VCR11" s="878"/>
      <c r="VCS11" s="880"/>
      <c r="VCT11" s="878"/>
      <c r="VCU11" s="878"/>
      <c r="VCV11" s="878"/>
      <c r="VCW11" s="880"/>
      <c r="VCX11" s="878"/>
      <c r="VCY11" s="878"/>
      <c r="VCZ11" s="878"/>
      <c r="VDA11" s="880"/>
      <c r="VDB11" s="878"/>
      <c r="VDC11" s="878"/>
      <c r="VDD11" s="878"/>
      <c r="VDE11" s="880"/>
      <c r="VDF11" s="878"/>
      <c r="VDG11" s="878"/>
      <c r="VDH11" s="878"/>
      <c r="VDI11" s="880"/>
      <c r="VDJ11" s="878"/>
      <c r="VDK11" s="878"/>
      <c r="VDL11" s="878"/>
      <c r="VDM11" s="880"/>
      <c r="VDN11" s="878"/>
      <c r="VDO11" s="878"/>
      <c r="VDP11" s="878"/>
      <c r="VDQ11" s="880"/>
      <c r="VDR11" s="878"/>
      <c r="VDS11" s="878"/>
      <c r="VDT11" s="878"/>
      <c r="VDU11" s="880"/>
      <c r="VDV11" s="878"/>
      <c r="VDW11" s="878"/>
      <c r="VDX11" s="878"/>
      <c r="VDY11" s="880"/>
      <c r="VDZ11" s="878"/>
      <c r="VEA11" s="878"/>
      <c r="VEB11" s="878"/>
      <c r="VEC11" s="880"/>
      <c r="VED11" s="878"/>
      <c r="VEE11" s="878"/>
      <c r="VEF11" s="878"/>
      <c r="VEG11" s="880"/>
      <c r="VEH11" s="878"/>
      <c r="VEI11" s="878"/>
      <c r="VEJ11" s="878"/>
      <c r="VEK11" s="880"/>
      <c r="VEL11" s="878"/>
      <c r="VEM11" s="878"/>
      <c r="VEN11" s="878"/>
      <c r="VEO11" s="880"/>
      <c r="VEP11" s="878"/>
      <c r="VEQ11" s="878"/>
      <c r="VER11" s="878"/>
      <c r="VES11" s="880"/>
      <c r="VET11" s="878"/>
      <c r="VEU11" s="878"/>
      <c r="VEV11" s="878"/>
      <c r="VEW11" s="880"/>
      <c r="VEX11" s="878"/>
      <c r="VEY11" s="878"/>
      <c r="VEZ11" s="878"/>
      <c r="VFA11" s="880"/>
      <c r="VFB11" s="878"/>
      <c r="VFC11" s="878"/>
      <c r="VFD11" s="878"/>
      <c r="VFE11" s="880"/>
      <c r="VFF11" s="878"/>
      <c r="VFG11" s="878"/>
      <c r="VFH11" s="878"/>
      <c r="VFI11" s="880"/>
      <c r="VFJ11" s="878"/>
      <c r="VFK11" s="878"/>
      <c r="VFL11" s="878"/>
      <c r="VFM11" s="880"/>
      <c r="VFN11" s="878"/>
      <c r="VFO11" s="878"/>
      <c r="VFP11" s="878"/>
      <c r="VFQ11" s="880"/>
      <c r="VFR11" s="878"/>
      <c r="VFS11" s="878"/>
      <c r="VFT11" s="878"/>
      <c r="VFU11" s="880"/>
      <c r="VFV11" s="878"/>
      <c r="VFW11" s="878"/>
      <c r="VFX11" s="878"/>
      <c r="VFY11" s="880"/>
      <c r="VFZ11" s="878"/>
      <c r="VGA11" s="878"/>
      <c r="VGB11" s="878"/>
      <c r="VGC11" s="880"/>
      <c r="VGD11" s="878"/>
      <c r="VGE11" s="878"/>
      <c r="VGF11" s="878"/>
      <c r="VGG11" s="880"/>
      <c r="VGH11" s="878"/>
      <c r="VGI11" s="878"/>
      <c r="VGJ11" s="878"/>
      <c r="VGK11" s="880"/>
      <c r="VGL11" s="878"/>
      <c r="VGM11" s="878"/>
      <c r="VGN11" s="878"/>
      <c r="VGO11" s="880"/>
      <c r="VGP11" s="878"/>
      <c r="VGQ11" s="878"/>
      <c r="VGR11" s="878"/>
      <c r="VGS11" s="880"/>
      <c r="VGT11" s="878"/>
      <c r="VGU11" s="878"/>
      <c r="VGV11" s="878"/>
      <c r="VGW11" s="880"/>
      <c r="VGX11" s="878"/>
      <c r="VGY11" s="878"/>
      <c r="VGZ11" s="878"/>
      <c r="VHA11" s="880"/>
      <c r="VHB11" s="878"/>
      <c r="VHC11" s="878"/>
      <c r="VHD11" s="878"/>
      <c r="VHE11" s="880"/>
      <c r="VHF11" s="878"/>
      <c r="VHG11" s="878"/>
      <c r="VHH11" s="878"/>
      <c r="VHI11" s="880"/>
      <c r="VHJ11" s="878"/>
      <c r="VHK11" s="878"/>
      <c r="VHL11" s="878"/>
      <c r="VHM11" s="880"/>
      <c r="VHN11" s="878"/>
      <c r="VHO11" s="878"/>
      <c r="VHP11" s="878"/>
      <c r="VHQ11" s="880"/>
      <c r="VHR11" s="878"/>
      <c r="VHS11" s="878"/>
      <c r="VHT11" s="878"/>
      <c r="VHU11" s="880"/>
      <c r="VHV11" s="878"/>
      <c r="VHW11" s="878"/>
      <c r="VHX11" s="878"/>
      <c r="VHY11" s="880"/>
      <c r="VHZ11" s="878"/>
      <c r="VIA11" s="878"/>
      <c r="VIB11" s="878"/>
      <c r="VIC11" s="880"/>
      <c r="VID11" s="878"/>
      <c r="VIE11" s="878"/>
      <c r="VIF11" s="878"/>
      <c r="VIG11" s="880"/>
      <c r="VIH11" s="878"/>
      <c r="VII11" s="878"/>
      <c r="VIJ11" s="878"/>
      <c r="VIK11" s="880"/>
      <c r="VIL11" s="878"/>
      <c r="VIM11" s="878"/>
      <c r="VIN11" s="878"/>
      <c r="VIO11" s="880"/>
      <c r="VIP11" s="878"/>
      <c r="VIQ11" s="878"/>
      <c r="VIR11" s="878"/>
      <c r="VIS11" s="880"/>
      <c r="VIT11" s="878"/>
      <c r="VIU11" s="878"/>
      <c r="VIV11" s="878"/>
      <c r="VIW11" s="880"/>
      <c r="VIX11" s="878"/>
      <c r="VIY11" s="878"/>
      <c r="VIZ11" s="878"/>
      <c r="VJA11" s="880"/>
      <c r="VJB11" s="878"/>
      <c r="VJC11" s="878"/>
      <c r="VJD11" s="878"/>
      <c r="VJE11" s="880"/>
      <c r="VJF11" s="878"/>
      <c r="VJG11" s="878"/>
      <c r="VJH11" s="878"/>
      <c r="VJI11" s="880"/>
      <c r="VJJ11" s="878"/>
      <c r="VJK11" s="878"/>
      <c r="VJL11" s="878"/>
      <c r="VJM11" s="880"/>
      <c r="VJN11" s="878"/>
      <c r="VJO11" s="878"/>
      <c r="VJP11" s="878"/>
      <c r="VJQ11" s="880"/>
      <c r="VJR11" s="878"/>
      <c r="VJS11" s="878"/>
      <c r="VJT11" s="878"/>
      <c r="VJU11" s="880"/>
      <c r="VJV11" s="878"/>
      <c r="VJW11" s="878"/>
      <c r="VJX11" s="878"/>
      <c r="VJY11" s="880"/>
      <c r="VJZ11" s="878"/>
      <c r="VKA11" s="878"/>
      <c r="VKB11" s="878"/>
      <c r="VKC11" s="880"/>
      <c r="VKD11" s="878"/>
      <c r="VKE11" s="878"/>
      <c r="VKF11" s="878"/>
      <c r="VKG11" s="880"/>
      <c r="VKH11" s="878"/>
      <c r="VKI11" s="878"/>
      <c r="VKJ11" s="878"/>
      <c r="VKK11" s="880"/>
      <c r="VKL11" s="878"/>
      <c r="VKM11" s="878"/>
      <c r="VKN11" s="878"/>
      <c r="VKO11" s="880"/>
      <c r="VKP11" s="878"/>
      <c r="VKQ11" s="878"/>
      <c r="VKR11" s="878"/>
      <c r="VKS11" s="880"/>
      <c r="VKT11" s="878"/>
      <c r="VKU11" s="878"/>
      <c r="VKV11" s="878"/>
      <c r="VKW11" s="880"/>
      <c r="VKX11" s="878"/>
      <c r="VKY11" s="878"/>
      <c r="VKZ11" s="878"/>
      <c r="VLA11" s="880"/>
      <c r="VLB11" s="878"/>
      <c r="VLC11" s="878"/>
      <c r="VLD11" s="878"/>
      <c r="VLE11" s="880"/>
      <c r="VLF11" s="878"/>
      <c r="VLG11" s="878"/>
      <c r="VLH11" s="878"/>
      <c r="VLI11" s="880"/>
      <c r="VLJ11" s="878"/>
      <c r="VLK11" s="878"/>
      <c r="VLL11" s="878"/>
      <c r="VLM11" s="880"/>
      <c r="VLN11" s="878"/>
      <c r="VLO11" s="878"/>
      <c r="VLP11" s="878"/>
      <c r="VLQ11" s="880"/>
      <c r="VLR11" s="878"/>
      <c r="VLS11" s="878"/>
      <c r="VLT11" s="878"/>
      <c r="VLU11" s="880"/>
      <c r="VLV11" s="878"/>
      <c r="VLW11" s="878"/>
      <c r="VLX11" s="878"/>
      <c r="VLY11" s="880"/>
      <c r="VLZ11" s="878"/>
      <c r="VMA11" s="878"/>
      <c r="VMB11" s="878"/>
      <c r="VMC11" s="880"/>
      <c r="VMD11" s="878"/>
      <c r="VME11" s="878"/>
      <c r="VMF11" s="878"/>
      <c r="VMG11" s="880"/>
      <c r="VMH11" s="878"/>
      <c r="VMI11" s="878"/>
      <c r="VMJ11" s="878"/>
      <c r="VMK11" s="880"/>
      <c r="VML11" s="878"/>
      <c r="VMM11" s="878"/>
      <c r="VMN11" s="878"/>
      <c r="VMO11" s="880"/>
      <c r="VMP11" s="878"/>
      <c r="VMQ11" s="878"/>
      <c r="VMR11" s="878"/>
      <c r="VMS11" s="880"/>
      <c r="VMT11" s="878"/>
      <c r="VMU11" s="878"/>
      <c r="VMV11" s="878"/>
      <c r="VMW11" s="880"/>
      <c r="VMX11" s="878"/>
      <c r="VMY11" s="878"/>
      <c r="VMZ11" s="878"/>
      <c r="VNA11" s="880"/>
      <c r="VNB11" s="878"/>
      <c r="VNC11" s="878"/>
      <c r="VND11" s="878"/>
      <c r="VNE11" s="880"/>
      <c r="VNF11" s="878"/>
      <c r="VNG11" s="878"/>
      <c r="VNH11" s="878"/>
      <c r="VNI11" s="880"/>
      <c r="VNJ11" s="878"/>
      <c r="VNK11" s="878"/>
      <c r="VNL11" s="878"/>
      <c r="VNM11" s="880"/>
      <c r="VNN11" s="878"/>
      <c r="VNO11" s="878"/>
      <c r="VNP11" s="878"/>
      <c r="VNQ11" s="880"/>
      <c r="VNR11" s="878"/>
      <c r="VNS11" s="878"/>
      <c r="VNT11" s="878"/>
      <c r="VNU11" s="880"/>
      <c r="VNV11" s="878"/>
      <c r="VNW11" s="878"/>
      <c r="VNX11" s="878"/>
      <c r="VNY11" s="880"/>
      <c r="VNZ11" s="878"/>
      <c r="VOA11" s="878"/>
      <c r="VOB11" s="878"/>
      <c r="VOC11" s="880"/>
      <c r="VOD11" s="878"/>
      <c r="VOE11" s="878"/>
      <c r="VOF11" s="878"/>
      <c r="VOG11" s="880"/>
      <c r="VOH11" s="878"/>
      <c r="VOI11" s="878"/>
      <c r="VOJ11" s="878"/>
      <c r="VOK11" s="880"/>
      <c r="VOL11" s="878"/>
      <c r="VOM11" s="878"/>
      <c r="VON11" s="878"/>
      <c r="VOO11" s="880"/>
      <c r="VOP11" s="878"/>
      <c r="VOQ11" s="878"/>
      <c r="VOR11" s="878"/>
      <c r="VOS11" s="880"/>
      <c r="VOT11" s="878"/>
      <c r="VOU11" s="878"/>
      <c r="VOV11" s="878"/>
      <c r="VOW11" s="880"/>
      <c r="VOX11" s="878"/>
      <c r="VOY11" s="878"/>
      <c r="VOZ11" s="878"/>
      <c r="VPA11" s="880"/>
      <c r="VPB11" s="878"/>
      <c r="VPC11" s="878"/>
      <c r="VPD11" s="878"/>
      <c r="VPE11" s="880"/>
      <c r="VPF11" s="878"/>
      <c r="VPG11" s="878"/>
      <c r="VPH11" s="878"/>
      <c r="VPI11" s="880"/>
      <c r="VPJ11" s="878"/>
      <c r="VPK11" s="878"/>
      <c r="VPL11" s="878"/>
      <c r="VPM11" s="880"/>
      <c r="VPN11" s="878"/>
      <c r="VPO11" s="878"/>
      <c r="VPP11" s="878"/>
      <c r="VPQ11" s="880"/>
      <c r="VPR11" s="878"/>
      <c r="VPS11" s="878"/>
      <c r="VPT11" s="878"/>
      <c r="VPU11" s="880"/>
      <c r="VPV11" s="878"/>
      <c r="VPW11" s="878"/>
      <c r="VPX11" s="878"/>
      <c r="VPY11" s="880"/>
      <c r="VPZ11" s="878"/>
      <c r="VQA11" s="878"/>
      <c r="VQB11" s="878"/>
      <c r="VQC11" s="880"/>
      <c r="VQD11" s="878"/>
      <c r="VQE11" s="878"/>
      <c r="VQF11" s="878"/>
      <c r="VQG11" s="880"/>
      <c r="VQH11" s="878"/>
      <c r="VQI11" s="878"/>
      <c r="VQJ11" s="878"/>
      <c r="VQK11" s="880"/>
      <c r="VQL11" s="878"/>
      <c r="VQM11" s="878"/>
      <c r="VQN11" s="878"/>
      <c r="VQO11" s="880"/>
      <c r="VQP11" s="878"/>
      <c r="VQQ11" s="878"/>
      <c r="VQR11" s="878"/>
      <c r="VQS11" s="880"/>
      <c r="VQT11" s="878"/>
      <c r="VQU11" s="878"/>
      <c r="VQV11" s="878"/>
      <c r="VQW11" s="880"/>
      <c r="VQX11" s="878"/>
      <c r="VQY11" s="878"/>
      <c r="VQZ11" s="878"/>
      <c r="VRA11" s="880"/>
      <c r="VRB11" s="878"/>
      <c r="VRC11" s="878"/>
      <c r="VRD11" s="878"/>
      <c r="VRE11" s="880"/>
      <c r="VRF11" s="878"/>
      <c r="VRG11" s="878"/>
      <c r="VRH11" s="878"/>
      <c r="VRI11" s="880"/>
      <c r="VRJ11" s="878"/>
      <c r="VRK11" s="878"/>
      <c r="VRL11" s="878"/>
      <c r="VRM11" s="880"/>
      <c r="VRN11" s="878"/>
      <c r="VRO11" s="878"/>
      <c r="VRP11" s="878"/>
      <c r="VRQ11" s="880"/>
      <c r="VRR11" s="878"/>
      <c r="VRS11" s="878"/>
      <c r="VRT11" s="878"/>
      <c r="VRU11" s="880"/>
      <c r="VRV11" s="878"/>
      <c r="VRW11" s="878"/>
      <c r="VRX11" s="878"/>
      <c r="VRY11" s="880"/>
      <c r="VRZ11" s="878"/>
      <c r="VSA11" s="878"/>
      <c r="VSB11" s="878"/>
      <c r="VSC11" s="880"/>
      <c r="VSD11" s="878"/>
      <c r="VSE11" s="878"/>
      <c r="VSF11" s="878"/>
      <c r="VSG11" s="880"/>
      <c r="VSH11" s="878"/>
      <c r="VSI11" s="878"/>
      <c r="VSJ11" s="878"/>
      <c r="VSK11" s="880"/>
      <c r="VSL11" s="878"/>
      <c r="VSM11" s="878"/>
      <c r="VSN11" s="878"/>
      <c r="VSO11" s="880"/>
      <c r="VSP11" s="878"/>
      <c r="VSQ11" s="878"/>
      <c r="VSR11" s="878"/>
      <c r="VSS11" s="880"/>
      <c r="VST11" s="878"/>
      <c r="VSU11" s="878"/>
      <c r="VSV11" s="878"/>
      <c r="VSW11" s="880"/>
      <c r="VSX11" s="878"/>
      <c r="VSY11" s="878"/>
      <c r="VSZ11" s="878"/>
      <c r="VTA11" s="880"/>
      <c r="VTB11" s="878"/>
      <c r="VTC11" s="878"/>
      <c r="VTD11" s="878"/>
      <c r="VTE11" s="880"/>
      <c r="VTF11" s="878"/>
      <c r="VTG11" s="878"/>
      <c r="VTH11" s="878"/>
      <c r="VTI11" s="880"/>
      <c r="VTJ11" s="878"/>
      <c r="VTK11" s="878"/>
      <c r="VTL11" s="878"/>
      <c r="VTM11" s="880"/>
      <c r="VTN11" s="878"/>
      <c r="VTO11" s="878"/>
      <c r="VTP11" s="878"/>
      <c r="VTQ11" s="880"/>
      <c r="VTR11" s="878"/>
      <c r="VTS11" s="878"/>
      <c r="VTT11" s="878"/>
      <c r="VTU11" s="880"/>
      <c r="VTV11" s="878"/>
      <c r="VTW11" s="878"/>
      <c r="VTX11" s="878"/>
      <c r="VTY11" s="880"/>
      <c r="VTZ11" s="878"/>
      <c r="VUA11" s="878"/>
      <c r="VUB11" s="878"/>
      <c r="VUC11" s="880"/>
      <c r="VUD11" s="878"/>
      <c r="VUE11" s="878"/>
      <c r="VUF11" s="878"/>
      <c r="VUG11" s="880"/>
      <c r="VUH11" s="878"/>
      <c r="VUI11" s="878"/>
      <c r="VUJ11" s="878"/>
      <c r="VUK11" s="880"/>
      <c r="VUL11" s="878"/>
      <c r="VUM11" s="878"/>
      <c r="VUN11" s="878"/>
      <c r="VUO11" s="880"/>
      <c r="VUP11" s="878"/>
      <c r="VUQ11" s="878"/>
      <c r="VUR11" s="878"/>
      <c r="VUS11" s="880"/>
      <c r="VUT11" s="878"/>
      <c r="VUU11" s="878"/>
      <c r="VUV11" s="878"/>
      <c r="VUW11" s="880"/>
      <c r="VUX11" s="878"/>
      <c r="VUY11" s="878"/>
      <c r="VUZ11" s="878"/>
      <c r="VVA11" s="880"/>
      <c r="VVB11" s="878"/>
      <c r="VVC11" s="878"/>
      <c r="VVD11" s="878"/>
      <c r="VVE11" s="880"/>
      <c r="VVF11" s="878"/>
      <c r="VVG11" s="878"/>
      <c r="VVH11" s="878"/>
      <c r="VVI11" s="880"/>
      <c r="VVJ11" s="878"/>
      <c r="VVK11" s="878"/>
      <c r="VVL11" s="878"/>
      <c r="VVM11" s="880"/>
      <c r="VVN11" s="878"/>
      <c r="VVO11" s="878"/>
      <c r="VVP11" s="878"/>
      <c r="VVQ11" s="880"/>
      <c r="VVR11" s="878"/>
      <c r="VVS11" s="878"/>
      <c r="VVT11" s="878"/>
      <c r="VVU11" s="880"/>
      <c r="VVV11" s="878"/>
      <c r="VVW11" s="878"/>
      <c r="VVX11" s="878"/>
      <c r="VVY11" s="880"/>
      <c r="VVZ11" s="878"/>
      <c r="VWA11" s="878"/>
      <c r="VWB11" s="878"/>
      <c r="VWC11" s="880"/>
      <c r="VWD11" s="878"/>
      <c r="VWE11" s="878"/>
      <c r="VWF11" s="878"/>
      <c r="VWG11" s="880"/>
      <c r="VWH11" s="878"/>
      <c r="VWI11" s="878"/>
      <c r="VWJ11" s="878"/>
      <c r="VWK11" s="880"/>
      <c r="VWL11" s="878"/>
      <c r="VWM11" s="878"/>
      <c r="VWN11" s="878"/>
      <c r="VWO11" s="880"/>
      <c r="VWP11" s="878"/>
      <c r="VWQ11" s="878"/>
      <c r="VWR11" s="878"/>
      <c r="VWS11" s="880"/>
      <c r="VWT11" s="878"/>
      <c r="VWU11" s="878"/>
      <c r="VWV11" s="878"/>
      <c r="VWW11" s="880"/>
      <c r="VWX11" s="878"/>
      <c r="VWY11" s="878"/>
      <c r="VWZ11" s="878"/>
      <c r="VXA11" s="880"/>
      <c r="VXB11" s="878"/>
      <c r="VXC11" s="878"/>
      <c r="VXD11" s="878"/>
      <c r="VXE11" s="880"/>
      <c r="VXF11" s="878"/>
      <c r="VXG11" s="878"/>
      <c r="VXH11" s="878"/>
      <c r="VXI11" s="880"/>
      <c r="VXJ11" s="878"/>
      <c r="VXK11" s="878"/>
      <c r="VXL11" s="878"/>
      <c r="VXM11" s="880"/>
      <c r="VXN11" s="878"/>
      <c r="VXO11" s="878"/>
      <c r="VXP11" s="878"/>
      <c r="VXQ11" s="880"/>
      <c r="VXR11" s="878"/>
      <c r="VXS11" s="878"/>
      <c r="VXT11" s="878"/>
      <c r="VXU11" s="880"/>
      <c r="VXV11" s="878"/>
      <c r="VXW11" s="878"/>
      <c r="VXX11" s="878"/>
      <c r="VXY11" s="880"/>
      <c r="VXZ11" s="878"/>
      <c r="VYA11" s="878"/>
      <c r="VYB11" s="878"/>
      <c r="VYC11" s="880"/>
      <c r="VYD11" s="878"/>
      <c r="VYE11" s="878"/>
      <c r="VYF11" s="878"/>
      <c r="VYG11" s="880"/>
      <c r="VYH11" s="878"/>
      <c r="VYI11" s="878"/>
      <c r="VYJ11" s="878"/>
      <c r="VYK11" s="880"/>
      <c r="VYL11" s="878"/>
      <c r="VYM11" s="878"/>
      <c r="VYN11" s="878"/>
      <c r="VYO11" s="880"/>
      <c r="VYP11" s="878"/>
      <c r="VYQ11" s="878"/>
      <c r="VYR11" s="878"/>
      <c r="VYS11" s="880"/>
      <c r="VYT11" s="878"/>
      <c r="VYU11" s="878"/>
      <c r="VYV11" s="878"/>
      <c r="VYW11" s="880"/>
      <c r="VYX11" s="878"/>
      <c r="VYY11" s="878"/>
      <c r="VYZ11" s="878"/>
      <c r="VZA11" s="880"/>
      <c r="VZB11" s="878"/>
      <c r="VZC11" s="878"/>
      <c r="VZD11" s="878"/>
      <c r="VZE11" s="880"/>
      <c r="VZF11" s="878"/>
      <c r="VZG11" s="878"/>
      <c r="VZH11" s="878"/>
      <c r="VZI11" s="880"/>
      <c r="VZJ11" s="878"/>
      <c r="VZK11" s="878"/>
      <c r="VZL11" s="878"/>
      <c r="VZM11" s="880"/>
      <c r="VZN11" s="878"/>
      <c r="VZO11" s="878"/>
      <c r="VZP11" s="878"/>
      <c r="VZQ11" s="880"/>
      <c r="VZR11" s="878"/>
      <c r="VZS11" s="878"/>
      <c r="VZT11" s="878"/>
      <c r="VZU11" s="880"/>
      <c r="VZV11" s="878"/>
      <c r="VZW11" s="878"/>
      <c r="VZX11" s="878"/>
      <c r="VZY11" s="880"/>
      <c r="VZZ11" s="878"/>
      <c r="WAA11" s="878"/>
      <c r="WAB11" s="878"/>
      <c r="WAC11" s="880"/>
      <c r="WAD11" s="878"/>
      <c r="WAE11" s="878"/>
      <c r="WAF11" s="878"/>
      <c r="WAG11" s="880"/>
      <c r="WAH11" s="878"/>
      <c r="WAI11" s="878"/>
      <c r="WAJ11" s="878"/>
      <c r="WAK11" s="880"/>
      <c r="WAL11" s="878"/>
      <c r="WAM11" s="878"/>
      <c r="WAN11" s="878"/>
      <c r="WAO11" s="880"/>
      <c r="WAP11" s="878"/>
      <c r="WAQ11" s="878"/>
      <c r="WAR11" s="878"/>
      <c r="WAS11" s="880"/>
      <c r="WAT11" s="878"/>
      <c r="WAU11" s="878"/>
      <c r="WAV11" s="878"/>
      <c r="WAW11" s="880"/>
      <c r="WAX11" s="878"/>
      <c r="WAY11" s="878"/>
      <c r="WAZ11" s="878"/>
      <c r="WBA11" s="880"/>
      <c r="WBB11" s="878"/>
      <c r="WBC11" s="878"/>
      <c r="WBD11" s="878"/>
      <c r="WBE11" s="880"/>
      <c r="WBF11" s="878"/>
      <c r="WBG11" s="878"/>
      <c r="WBH11" s="878"/>
      <c r="WBI11" s="880"/>
      <c r="WBJ11" s="878"/>
      <c r="WBK11" s="878"/>
      <c r="WBL11" s="878"/>
      <c r="WBM11" s="880"/>
      <c r="WBN11" s="878"/>
      <c r="WBO11" s="878"/>
      <c r="WBP11" s="878"/>
      <c r="WBQ11" s="880"/>
      <c r="WBR11" s="878"/>
      <c r="WBS11" s="878"/>
      <c r="WBT11" s="878"/>
      <c r="WBU11" s="880"/>
      <c r="WBV11" s="878"/>
      <c r="WBW11" s="878"/>
      <c r="WBX11" s="878"/>
      <c r="WBY11" s="880"/>
      <c r="WBZ11" s="878"/>
      <c r="WCA11" s="878"/>
      <c r="WCB11" s="878"/>
      <c r="WCC11" s="880"/>
      <c r="WCD11" s="878"/>
      <c r="WCE11" s="878"/>
      <c r="WCF11" s="878"/>
      <c r="WCG11" s="880"/>
      <c r="WCH11" s="878"/>
      <c r="WCI11" s="878"/>
      <c r="WCJ11" s="878"/>
      <c r="WCK11" s="880"/>
      <c r="WCL11" s="878"/>
      <c r="WCM11" s="878"/>
      <c r="WCN11" s="878"/>
      <c r="WCO11" s="880"/>
      <c r="WCP11" s="878"/>
      <c r="WCQ11" s="878"/>
      <c r="WCR11" s="878"/>
      <c r="WCS11" s="880"/>
      <c r="WCT11" s="878"/>
      <c r="WCU11" s="878"/>
      <c r="WCV11" s="878"/>
      <c r="WCW11" s="880"/>
      <c r="WCX11" s="878"/>
      <c r="WCY11" s="878"/>
      <c r="WCZ11" s="878"/>
      <c r="WDA11" s="880"/>
      <c r="WDB11" s="878"/>
      <c r="WDC11" s="878"/>
      <c r="WDD11" s="878"/>
      <c r="WDE11" s="880"/>
      <c r="WDF11" s="878"/>
      <c r="WDG11" s="878"/>
      <c r="WDH11" s="878"/>
      <c r="WDI11" s="880"/>
      <c r="WDJ11" s="878"/>
      <c r="WDK11" s="878"/>
      <c r="WDL11" s="878"/>
      <c r="WDM11" s="880"/>
      <c r="WDN11" s="878"/>
      <c r="WDO11" s="878"/>
      <c r="WDP11" s="878"/>
      <c r="WDQ11" s="880"/>
      <c r="WDR11" s="878"/>
      <c r="WDS11" s="878"/>
      <c r="WDT11" s="878"/>
      <c r="WDU11" s="880"/>
      <c r="WDV11" s="878"/>
      <c r="WDW11" s="878"/>
      <c r="WDX11" s="878"/>
      <c r="WDY11" s="880"/>
      <c r="WDZ11" s="878"/>
      <c r="WEA11" s="878"/>
      <c r="WEB11" s="878"/>
      <c r="WEC11" s="880"/>
      <c r="WED11" s="878"/>
      <c r="WEE11" s="878"/>
      <c r="WEF11" s="878"/>
      <c r="WEG11" s="880"/>
      <c r="WEH11" s="878"/>
      <c r="WEI11" s="878"/>
      <c r="WEJ11" s="878"/>
      <c r="WEK11" s="880"/>
      <c r="WEL11" s="878"/>
      <c r="WEM11" s="878"/>
      <c r="WEN11" s="878"/>
      <c r="WEO11" s="880"/>
      <c r="WEP11" s="878"/>
      <c r="WEQ11" s="878"/>
      <c r="WER11" s="878"/>
      <c r="WES11" s="880"/>
      <c r="WET11" s="878"/>
      <c r="WEU11" s="878"/>
      <c r="WEV11" s="878"/>
      <c r="WEW11" s="880"/>
      <c r="WEX11" s="878"/>
      <c r="WEY11" s="878"/>
      <c r="WEZ11" s="878"/>
      <c r="WFA11" s="880"/>
      <c r="WFB11" s="878"/>
      <c r="WFC11" s="878"/>
      <c r="WFD11" s="878"/>
      <c r="WFE11" s="880"/>
      <c r="WFF11" s="878"/>
      <c r="WFG11" s="878"/>
      <c r="WFH11" s="878"/>
      <c r="WFI11" s="880"/>
      <c r="WFJ11" s="878"/>
      <c r="WFK11" s="878"/>
      <c r="WFL11" s="878"/>
      <c r="WFM11" s="880"/>
      <c r="WFN11" s="878"/>
      <c r="WFO11" s="878"/>
      <c r="WFP11" s="878"/>
      <c r="WFQ11" s="880"/>
      <c r="WFR11" s="878"/>
      <c r="WFS11" s="878"/>
      <c r="WFT11" s="878"/>
      <c r="WFU11" s="880"/>
      <c r="WFV11" s="878"/>
      <c r="WFW11" s="878"/>
      <c r="WFX11" s="878"/>
      <c r="WFY11" s="880"/>
      <c r="WFZ11" s="878"/>
      <c r="WGA11" s="878"/>
      <c r="WGB11" s="878"/>
      <c r="WGC11" s="880"/>
      <c r="WGD11" s="878"/>
      <c r="WGE11" s="878"/>
      <c r="WGF11" s="878"/>
      <c r="WGG11" s="880"/>
      <c r="WGH11" s="878"/>
      <c r="WGI11" s="878"/>
      <c r="WGJ11" s="878"/>
      <c r="WGK11" s="880"/>
      <c r="WGL11" s="878"/>
      <c r="WGM11" s="878"/>
      <c r="WGN11" s="878"/>
      <c r="WGO11" s="880"/>
      <c r="WGP11" s="878"/>
      <c r="WGQ11" s="878"/>
      <c r="WGR11" s="878"/>
      <c r="WGS11" s="880"/>
      <c r="WGT11" s="878"/>
      <c r="WGU11" s="878"/>
      <c r="WGV11" s="878"/>
      <c r="WGW11" s="880"/>
      <c r="WGX11" s="878"/>
      <c r="WGY11" s="878"/>
      <c r="WGZ11" s="878"/>
      <c r="WHA11" s="880"/>
      <c r="WHB11" s="878"/>
      <c r="WHC11" s="878"/>
      <c r="WHD11" s="878"/>
      <c r="WHE11" s="880"/>
      <c r="WHF11" s="878"/>
      <c r="WHG11" s="878"/>
      <c r="WHH11" s="878"/>
      <c r="WHI11" s="880"/>
      <c r="WHJ11" s="878"/>
      <c r="WHK11" s="878"/>
      <c r="WHL11" s="878"/>
      <c r="WHM11" s="880"/>
      <c r="WHN11" s="878"/>
      <c r="WHO11" s="878"/>
      <c r="WHP11" s="878"/>
      <c r="WHQ11" s="880"/>
      <c r="WHR11" s="878"/>
      <c r="WHS11" s="878"/>
      <c r="WHT11" s="878"/>
      <c r="WHU11" s="880"/>
      <c r="WHV11" s="878"/>
      <c r="WHW11" s="878"/>
      <c r="WHX11" s="878"/>
      <c r="WHY11" s="880"/>
      <c r="WHZ11" s="878"/>
      <c r="WIA11" s="878"/>
      <c r="WIB11" s="878"/>
      <c r="WIC11" s="880"/>
      <c r="WID11" s="878"/>
      <c r="WIE11" s="878"/>
      <c r="WIF11" s="878"/>
      <c r="WIG11" s="880"/>
      <c r="WIH11" s="878"/>
      <c r="WII11" s="878"/>
      <c r="WIJ11" s="878"/>
      <c r="WIK11" s="880"/>
      <c r="WIL11" s="878"/>
      <c r="WIM11" s="878"/>
      <c r="WIN11" s="878"/>
      <c r="WIO11" s="880"/>
      <c r="WIP11" s="878"/>
      <c r="WIQ11" s="878"/>
      <c r="WIR11" s="878"/>
      <c r="WIS11" s="880"/>
      <c r="WIT11" s="878"/>
      <c r="WIU11" s="878"/>
      <c r="WIV11" s="878"/>
      <c r="WIW11" s="880"/>
      <c r="WIX11" s="878"/>
      <c r="WIY11" s="878"/>
      <c r="WIZ11" s="878"/>
      <c r="WJA11" s="880"/>
      <c r="WJB11" s="878"/>
      <c r="WJC11" s="878"/>
      <c r="WJD11" s="878"/>
      <c r="WJE11" s="880"/>
      <c r="WJF11" s="878"/>
      <c r="WJG11" s="878"/>
      <c r="WJH11" s="878"/>
      <c r="WJI11" s="880"/>
      <c r="WJJ11" s="878"/>
      <c r="WJK11" s="878"/>
      <c r="WJL11" s="878"/>
      <c r="WJM11" s="880"/>
      <c r="WJN11" s="878"/>
      <c r="WJO11" s="878"/>
      <c r="WJP11" s="878"/>
      <c r="WJQ11" s="880"/>
      <c r="WJR11" s="878"/>
      <c r="WJS11" s="878"/>
      <c r="WJT11" s="878"/>
      <c r="WJU11" s="880"/>
      <c r="WJV11" s="878"/>
      <c r="WJW11" s="878"/>
      <c r="WJX11" s="878"/>
      <c r="WJY11" s="880"/>
      <c r="WJZ11" s="878"/>
      <c r="WKA11" s="878"/>
      <c r="WKB11" s="878"/>
      <c r="WKC11" s="880"/>
      <c r="WKD11" s="878"/>
      <c r="WKE11" s="878"/>
      <c r="WKF11" s="878"/>
      <c r="WKG11" s="880"/>
      <c r="WKH11" s="878"/>
      <c r="WKI11" s="878"/>
      <c r="WKJ11" s="878"/>
      <c r="WKK11" s="880"/>
      <c r="WKL11" s="878"/>
      <c r="WKM11" s="878"/>
      <c r="WKN11" s="878"/>
      <c r="WKO11" s="880"/>
      <c r="WKP11" s="878"/>
      <c r="WKQ11" s="878"/>
      <c r="WKR11" s="878"/>
      <c r="WKS11" s="880"/>
      <c r="WKT11" s="878"/>
      <c r="WKU11" s="878"/>
      <c r="WKV11" s="878"/>
      <c r="WKW11" s="880"/>
      <c r="WKX11" s="878"/>
      <c r="WKY11" s="878"/>
      <c r="WKZ11" s="878"/>
      <c r="WLA11" s="880"/>
      <c r="WLB11" s="878"/>
      <c r="WLC11" s="878"/>
      <c r="WLD11" s="878"/>
      <c r="WLE11" s="880"/>
      <c r="WLF11" s="878"/>
      <c r="WLG11" s="878"/>
      <c r="WLH11" s="878"/>
      <c r="WLI11" s="880"/>
      <c r="WLJ11" s="878"/>
      <c r="WLK11" s="878"/>
      <c r="WLL11" s="878"/>
      <c r="WLM11" s="880"/>
      <c r="WLN11" s="878"/>
      <c r="WLO11" s="878"/>
      <c r="WLP11" s="878"/>
      <c r="WLQ11" s="880"/>
      <c r="WLR11" s="878"/>
      <c r="WLS11" s="878"/>
      <c r="WLT11" s="878"/>
      <c r="WLU11" s="880"/>
      <c r="WLV11" s="878"/>
      <c r="WLW11" s="878"/>
      <c r="WLX11" s="878"/>
      <c r="WLY11" s="880"/>
      <c r="WLZ11" s="878"/>
      <c r="WMA11" s="878"/>
      <c r="WMB11" s="878"/>
      <c r="WMC11" s="880"/>
      <c r="WMD11" s="878"/>
      <c r="WME11" s="878"/>
      <c r="WMF11" s="878"/>
      <c r="WMG11" s="880"/>
      <c r="WMH11" s="878"/>
      <c r="WMI11" s="878"/>
      <c r="WMJ11" s="878"/>
      <c r="WMK11" s="880"/>
      <c r="WML11" s="878"/>
      <c r="WMM11" s="878"/>
      <c r="WMN11" s="878"/>
      <c r="WMO11" s="880"/>
      <c r="WMP11" s="878"/>
      <c r="WMQ11" s="878"/>
      <c r="WMR11" s="878"/>
      <c r="WMS11" s="880"/>
      <c r="WMT11" s="878"/>
      <c r="WMU11" s="878"/>
      <c r="WMV11" s="878"/>
      <c r="WMW11" s="880"/>
      <c r="WMX11" s="878"/>
      <c r="WMY11" s="878"/>
      <c r="WMZ11" s="878"/>
      <c r="WNA11" s="880"/>
      <c r="WNB11" s="878"/>
      <c r="WNC11" s="878"/>
      <c r="WND11" s="878"/>
      <c r="WNE11" s="880"/>
      <c r="WNF11" s="878"/>
      <c r="WNG11" s="878"/>
      <c r="WNH11" s="878"/>
      <c r="WNI11" s="880"/>
      <c r="WNJ11" s="878"/>
      <c r="WNK11" s="878"/>
      <c r="WNL11" s="878"/>
      <c r="WNM11" s="880"/>
      <c r="WNN11" s="878"/>
      <c r="WNO11" s="878"/>
      <c r="WNP11" s="878"/>
      <c r="WNQ11" s="880"/>
      <c r="WNR11" s="878"/>
      <c r="WNS11" s="878"/>
      <c r="WNT11" s="878"/>
      <c r="WNU11" s="880"/>
      <c r="WNV11" s="878"/>
      <c r="WNW11" s="878"/>
      <c r="WNX11" s="878"/>
      <c r="WNY11" s="880"/>
      <c r="WNZ11" s="878"/>
      <c r="WOA11" s="878"/>
      <c r="WOB11" s="878"/>
      <c r="WOC11" s="880"/>
      <c r="WOD11" s="878"/>
      <c r="WOE11" s="878"/>
      <c r="WOF11" s="878"/>
      <c r="WOG11" s="880"/>
      <c r="WOH11" s="878"/>
      <c r="WOI11" s="878"/>
      <c r="WOJ11" s="878"/>
      <c r="WOK11" s="880"/>
      <c r="WOL11" s="878"/>
      <c r="WOM11" s="878"/>
      <c r="WON11" s="878"/>
      <c r="WOO11" s="880"/>
      <c r="WOP11" s="878"/>
      <c r="WOQ11" s="878"/>
      <c r="WOR11" s="878"/>
      <c r="WOS11" s="880"/>
      <c r="WOT11" s="878"/>
      <c r="WOU11" s="878"/>
      <c r="WOV11" s="878"/>
      <c r="WOW11" s="880"/>
      <c r="WOX11" s="878"/>
      <c r="WOY11" s="878"/>
      <c r="WOZ11" s="878"/>
      <c r="WPA11" s="880"/>
      <c r="WPB11" s="878"/>
      <c r="WPC11" s="878"/>
      <c r="WPD11" s="878"/>
      <c r="WPE11" s="880"/>
      <c r="WPF11" s="878"/>
      <c r="WPG11" s="878"/>
      <c r="WPH11" s="878"/>
      <c r="WPI11" s="880"/>
      <c r="WPJ11" s="878"/>
      <c r="WPK11" s="878"/>
      <c r="WPL11" s="878"/>
      <c r="WPM11" s="880"/>
      <c r="WPN11" s="878"/>
      <c r="WPO11" s="878"/>
      <c r="WPP11" s="878"/>
      <c r="WPQ11" s="880"/>
      <c r="WPR11" s="878"/>
      <c r="WPS11" s="878"/>
      <c r="WPT11" s="878"/>
      <c r="WPU11" s="880"/>
      <c r="WPV11" s="878"/>
      <c r="WPW11" s="878"/>
      <c r="WPX11" s="878"/>
      <c r="WPY11" s="880"/>
      <c r="WPZ11" s="878"/>
      <c r="WQA11" s="878"/>
      <c r="WQB11" s="878"/>
      <c r="WQC11" s="880"/>
      <c r="WQD11" s="878"/>
      <c r="WQE11" s="878"/>
      <c r="WQF11" s="878"/>
      <c r="WQG11" s="880"/>
      <c r="WQH11" s="878"/>
      <c r="WQI11" s="878"/>
      <c r="WQJ11" s="878"/>
      <c r="WQK11" s="880"/>
      <c r="WQL11" s="878"/>
      <c r="WQM11" s="878"/>
      <c r="WQN11" s="878"/>
      <c r="WQO11" s="880"/>
      <c r="WQP11" s="878"/>
      <c r="WQQ11" s="878"/>
      <c r="WQR11" s="878"/>
      <c r="WQS11" s="880"/>
      <c r="WQT11" s="878"/>
      <c r="WQU11" s="878"/>
      <c r="WQV11" s="878"/>
      <c r="WQW11" s="880"/>
      <c r="WQX11" s="878"/>
      <c r="WQY11" s="878"/>
      <c r="WQZ11" s="878"/>
      <c r="WRA11" s="880"/>
      <c r="WRB11" s="878"/>
      <c r="WRC11" s="878"/>
      <c r="WRD11" s="878"/>
      <c r="WRE11" s="880"/>
      <c r="WRF11" s="878"/>
      <c r="WRG11" s="878"/>
      <c r="WRH11" s="878"/>
      <c r="WRI11" s="880"/>
      <c r="WRJ11" s="878"/>
      <c r="WRK11" s="878"/>
      <c r="WRL11" s="878"/>
      <c r="WRM11" s="880"/>
      <c r="WRN11" s="878"/>
      <c r="WRO11" s="878"/>
      <c r="WRP11" s="878"/>
      <c r="WRQ11" s="880"/>
      <c r="WRR11" s="878"/>
      <c r="WRS11" s="878"/>
      <c r="WRT11" s="878"/>
      <c r="WRU11" s="880"/>
      <c r="WRV11" s="878"/>
      <c r="WRW11" s="878"/>
      <c r="WRX11" s="878"/>
      <c r="WRY11" s="880"/>
      <c r="WRZ11" s="878"/>
      <c r="WSA11" s="878"/>
      <c r="WSB11" s="878"/>
      <c r="WSC11" s="880"/>
      <c r="WSD11" s="878"/>
      <c r="WSE11" s="878"/>
      <c r="WSF11" s="878"/>
      <c r="WSG11" s="880"/>
      <c r="WSH11" s="878"/>
      <c r="WSI11" s="878"/>
      <c r="WSJ11" s="878"/>
      <c r="WSK11" s="880"/>
      <c r="WSL11" s="878"/>
      <c r="WSM11" s="878"/>
      <c r="WSN11" s="878"/>
      <c r="WSO11" s="880"/>
      <c r="WSP11" s="878"/>
      <c r="WSQ11" s="878"/>
      <c r="WSR11" s="878"/>
      <c r="WSS11" s="880"/>
      <c r="WST11" s="878"/>
      <c r="WSU11" s="878"/>
      <c r="WSV11" s="878"/>
      <c r="WSW11" s="880"/>
      <c r="WSX11" s="878"/>
      <c r="WSY11" s="878"/>
      <c r="WSZ11" s="878"/>
      <c r="WTA11" s="880"/>
      <c r="WTB11" s="878"/>
      <c r="WTC11" s="878"/>
      <c r="WTD11" s="878"/>
      <c r="WTE11" s="880"/>
      <c r="WTF11" s="878"/>
      <c r="WTG11" s="878"/>
      <c r="WTH11" s="878"/>
      <c r="WTI11" s="880"/>
      <c r="WTJ11" s="878"/>
      <c r="WTK11" s="878"/>
      <c r="WTL11" s="878"/>
      <c r="WTM11" s="880"/>
      <c r="WTN11" s="878"/>
      <c r="WTO11" s="878"/>
      <c r="WTP11" s="878"/>
      <c r="WTQ11" s="880"/>
      <c r="WTR11" s="878"/>
      <c r="WTS11" s="878"/>
      <c r="WTT11" s="878"/>
      <c r="WTU11" s="880"/>
      <c r="WTV11" s="878"/>
      <c r="WTW11" s="878"/>
      <c r="WTX11" s="878"/>
      <c r="WTY11" s="880"/>
      <c r="WTZ11" s="878"/>
      <c r="WUA11" s="878"/>
      <c r="WUB11" s="878"/>
      <c r="WUC11" s="880"/>
      <c r="WUD11" s="878"/>
      <c r="WUE11" s="878"/>
      <c r="WUF11" s="878"/>
      <c r="WUG11" s="880"/>
      <c r="WUH11" s="878"/>
      <c r="WUI11" s="878"/>
      <c r="WUJ11" s="878"/>
      <c r="WUK11" s="880"/>
      <c r="WUL11" s="878"/>
      <c r="WUM11" s="878"/>
      <c r="WUN11" s="878"/>
      <c r="WUO11" s="880"/>
      <c r="WUP11" s="878"/>
      <c r="WUQ11" s="878"/>
      <c r="WUR11" s="878"/>
      <c r="WUS11" s="880"/>
      <c r="WUT11" s="878"/>
      <c r="WUU11" s="878"/>
      <c r="WUV11" s="878"/>
      <c r="WUW11" s="880"/>
      <c r="WUX11" s="878"/>
      <c r="WUY11" s="878"/>
      <c r="WUZ11" s="878"/>
      <c r="WVA11" s="880"/>
      <c r="WVB11" s="878"/>
      <c r="WVC11" s="878"/>
      <c r="WVD11" s="878"/>
      <c r="WVE11" s="880"/>
      <c r="WVF11" s="878"/>
      <c r="WVG11" s="878"/>
      <c r="WVH11" s="878"/>
      <c r="WVI11" s="880"/>
      <c r="WVJ11" s="878"/>
      <c r="WVK11" s="878"/>
      <c r="WVL11" s="878"/>
      <c r="WVM11" s="880"/>
      <c r="WVN11" s="878"/>
      <c r="WVO11" s="878"/>
      <c r="WVP11" s="878"/>
      <c r="WVQ11" s="880"/>
      <c r="WVR11" s="878"/>
      <c r="WVS11" s="878"/>
      <c r="WVT11" s="878"/>
      <c r="WVU11" s="880"/>
      <c r="WVV11" s="878"/>
      <c r="WVW11" s="878"/>
      <c r="WVX11" s="878"/>
      <c r="WVY11" s="880"/>
      <c r="WVZ11" s="878"/>
      <c r="WWA11" s="878"/>
      <c r="WWB11" s="878"/>
      <c r="WWC11" s="880"/>
      <c r="WWD11" s="878"/>
      <c r="WWE11" s="878"/>
      <c r="WWF11" s="878"/>
      <c r="WWG11" s="880"/>
      <c r="WWH11" s="878"/>
      <c r="WWI11" s="878"/>
      <c r="WWJ11" s="878"/>
      <c r="WWK11" s="880"/>
      <c r="WWL11" s="878"/>
      <c r="WWM11" s="878"/>
      <c r="WWN11" s="878"/>
      <c r="WWO11" s="880"/>
      <c r="WWP11" s="878"/>
      <c r="WWQ11" s="878"/>
      <c r="WWR11" s="878"/>
      <c r="WWS11" s="880"/>
      <c r="WWT11" s="878"/>
      <c r="WWU11" s="878"/>
      <c r="WWV11" s="878"/>
      <c r="WWW11" s="880"/>
      <c r="WWX11" s="878"/>
      <c r="WWY11" s="878"/>
      <c r="WWZ11" s="878"/>
      <c r="WXA11" s="880"/>
      <c r="WXB11" s="878"/>
      <c r="WXC11" s="878"/>
      <c r="WXD11" s="878"/>
      <c r="WXE11" s="880"/>
      <c r="WXF11" s="878"/>
      <c r="WXG11" s="878"/>
      <c r="WXH11" s="878"/>
      <c r="WXI11" s="880"/>
      <c r="WXJ11" s="878"/>
      <c r="WXK11" s="878"/>
      <c r="WXL11" s="878"/>
      <c r="WXM11" s="880"/>
      <c r="WXN11" s="878"/>
      <c r="WXO11" s="878"/>
      <c r="WXP11" s="878"/>
      <c r="WXQ11" s="880"/>
      <c r="WXR11" s="878"/>
      <c r="WXS11" s="878"/>
      <c r="WXT11" s="878"/>
      <c r="WXU11" s="880"/>
      <c r="WXV11" s="878"/>
      <c r="WXW11" s="878"/>
      <c r="WXX11" s="878"/>
      <c r="WXY11" s="880"/>
      <c r="WXZ11" s="878"/>
      <c r="WYA11" s="878"/>
      <c r="WYB11" s="878"/>
      <c r="WYC11" s="880"/>
      <c r="WYD11" s="878"/>
      <c r="WYE11" s="878"/>
      <c r="WYF11" s="878"/>
      <c r="WYG11" s="880"/>
      <c r="WYH11" s="878"/>
      <c r="WYI11" s="878"/>
      <c r="WYJ11" s="878"/>
      <c r="WYK11" s="880"/>
      <c r="WYL11" s="878"/>
      <c r="WYM11" s="878"/>
      <c r="WYN11" s="878"/>
      <c r="WYO11" s="880"/>
      <c r="WYP11" s="878"/>
      <c r="WYQ11" s="878"/>
      <c r="WYR11" s="878"/>
      <c r="WYS11" s="880"/>
      <c r="WYT11" s="878"/>
      <c r="WYU11" s="878"/>
      <c r="WYV11" s="878"/>
      <c r="WYW11" s="880"/>
      <c r="WYX11" s="878"/>
      <c r="WYY11" s="878"/>
      <c r="WYZ11" s="878"/>
      <c r="WZA11" s="880"/>
      <c r="WZB11" s="878"/>
      <c r="WZC11" s="878"/>
      <c r="WZD11" s="878"/>
      <c r="WZE11" s="880"/>
      <c r="WZF11" s="878"/>
      <c r="WZG11" s="878"/>
      <c r="WZH11" s="878"/>
      <c r="WZI11" s="880"/>
      <c r="WZJ11" s="878"/>
      <c r="WZK11" s="878"/>
      <c r="WZL11" s="878"/>
      <c r="WZM11" s="880"/>
      <c r="WZN11" s="878"/>
      <c r="WZO11" s="878"/>
      <c r="WZP11" s="878"/>
      <c r="WZQ11" s="880"/>
      <c r="WZR11" s="878"/>
      <c r="WZS11" s="878"/>
      <c r="WZT11" s="878"/>
      <c r="WZU11" s="880"/>
      <c r="WZV11" s="878"/>
      <c r="WZW11" s="878"/>
      <c r="WZX11" s="878"/>
      <c r="WZY11" s="880"/>
      <c r="WZZ11" s="878"/>
      <c r="XAA11" s="878"/>
      <c r="XAB11" s="878"/>
      <c r="XAC11" s="880"/>
      <c r="XAD11" s="878"/>
      <c r="XAE11" s="878"/>
      <c r="XAF11" s="878"/>
      <c r="XAG11" s="880"/>
      <c r="XAH11" s="878"/>
      <c r="XAI11" s="878"/>
      <c r="XAJ11" s="878"/>
      <c r="XAK11" s="880"/>
      <c r="XAL11" s="878"/>
      <c r="XAM11" s="878"/>
      <c r="XAN11" s="878"/>
      <c r="XAO11" s="880"/>
      <c r="XAP11" s="878"/>
      <c r="XAQ11" s="878"/>
      <c r="XAR11" s="878"/>
      <c r="XAS11" s="880"/>
      <c r="XAT11" s="878"/>
      <c r="XAU11" s="878"/>
      <c r="XAV11" s="878"/>
      <c r="XAW11" s="880"/>
      <c r="XAX11" s="878"/>
      <c r="XAY11" s="878"/>
      <c r="XAZ11" s="878"/>
      <c r="XBA11" s="880"/>
      <c r="XBB11" s="878"/>
      <c r="XBC11" s="878"/>
      <c r="XBD11" s="878"/>
      <c r="XBE11" s="880"/>
      <c r="XBF11" s="878"/>
      <c r="XBG11" s="878"/>
      <c r="XBH11" s="878"/>
      <c r="XBI11" s="880"/>
      <c r="XBJ11" s="878"/>
      <c r="XBK11" s="878"/>
      <c r="XBL11" s="878"/>
      <c r="XBM11" s="880"/>
      <c r="XBN11" s="878"/>
      <c r="XBO11" s="878"/>
      <c r="XBP11" s="878"/>
      <c r="XBQ11" s="880"/>
      <c r="XBR11" s="878"/>
      <c r="XBS11" s="878"/>
      <c r="XBT11" s="878"/>
      <c r="XBU11" s="880"/>
      <c r="XBV11" s="878"/>
      <c r="XBW11" s="878"/>
      <c r="XBX11" s="878"/>
      <c r="XBY11" s="880"/>
      <c r="XBZ11" s="878"/>
      <c r="XCA11" s="878"/>
      <c r="XCB11" s="878"/>
      <c r="XCC11" s="880"/>
      <c r="XCD11" s="878"/>
      <c r="XCE11" s="878"/>
      <c r="XCF11" s="878"/>
      <c r="XCG11" s="880"/>
      <c r="XCH11" s="878"/>
      <c r="XCI11" s="878"/>
      <c r="XCJ11" s="878"/>
      <c r="XCK11" s="880"/>
      <c r="XCL11" s="878"/>
      <c r="XCM11" s="878"/>
      <c r="XCN11" s="878"/>
      <c r="XCO11" s="880"/>
      <c r="XCP11" s="878"/>
      <c r="XCQ11" s="878"/>
      <c r="XCR11" s="878"/>
      <c r="XCS11" s="880"/>
      <c r="XCT11" s="878"/>
      <c r="XCU11" s="878"/>
      <c r="XCV11" s="878"/>
      <c r="XCW11" s="880"/>
      <c r="XCX11" s="878"/>
      <c r="XCY11" s="878"/>
      <c r="XCZ11" s="878"/>
      <c r="XDA11" s="880"/>
      <c r="XDB11" s="878"/>
      <c r="XDC11" s="878"/>
      <c r="XDD11" s="878"/>
      <c r="XDE11" s="880"/>
      <c r="XDF11" s="878"/>
      <c r="XDG11" s="878"/>
      <c r="XDH11" s="878"/>
      <c r="XDI11" s="880"/>
      <c r="XDJ11" s="878"/>
      <c r="XDK11" s="878"/>
      <c r="XDL11" s="878"/>
      <c r="XDM11" s="880"/>
      <c r="XDN11" s="878"/>
      <c r="XDO11" s="878"/>
      <c r="XDP11" s="878"/>
      <c r="XDQ11" s="880"/>
      <c r="XDR11" s="878"/>
      <c r="XDS11" s="878"/>
      <c r="XDT11" s="878"/>
      <c r="XDU11" s="880"/>
      <c r="XDV11" s="878"/>
      <c r="XDW11" s="878"/>
      <c r="XDX11" s="878"/>
      <c r="XDY11" s="880"/>
      <c r="XDZ11" s="878"/>
      <c r="XEA11" s="878"/>
      <c r="XEB11" s="878"/>
      <c r="XEC11" s="880"/>
      <c r="XED11" s="878"/>
      <c r="XEE11" s="878"/>
      <c r="XEF11" s="878"/>
      <c r="XEG11" s="880"/>
      <c r="XEH11" s="878"/>
      <c r="XEI11" s="878"/>
      <c r="XEJ11" s="878"/>
      <c r="XEK11" s="880"/>
      <c r="XEL11" s="878"/>
      <c r="XEM11" s="878"/>
      <c r="XEN11" s="878"/>
    </row>
    <row r="12" spans="1:16368" s="869" customFormat="1" ht="21" customHeight="1" x14ac:dyDescent="0.3">
      <c r="A12" s="911" t="s">
        <v>649</v>
      </c>
      <c r="B12" s="911"/>
      <c r="C12" s="911"/>
      <c r="D12" s="911"/>
      <c r="E12" s="878"/>
      <c r="F12" s="879">
        <f>SUM('تراز 1400'!$M$80)</f>
        <v>11701440000</v>
      </c>
      <c r="G12" s="878"/>
      <c r="H12" s="879">
        <v>0</v>
      </c>
      <c r="I12" s="878"/>
      <c r="J12" s="878"/>
      <c r="K12" s="878"/>
      <c r="L12" s="878"/>
      <c r="M12" s="880"/>
      <c r="N12" s="878"/>
      <c r="O12" s="878"/>
      <c r="P12" s="878"/>
      <c r="Q12" s="880"/>
      <c r="R12" s="878"/>
      <c r="S12" s="878"/>
      <c r="T12" s="878"/>
      <c r="U12" s="880"/>
      <c r="V12" s="878"/>
      <c r="W12" s="878"/>
      <c r="X12" s="878"/>
      <c r="Y12" s="880"/>
      <c r="Z12" s="878"/>
      <c r="AA12" s="878"/>
      <c r="AB12" s="878"/>
      <c r="AC12" s="880"/>
      <c r="AD12" s="878"/>
      <c r="AE12" s="878"/>
      <c r="AF12" s="878"/>
      <c r="AG12" s="880"/>
      <c r="AH12" s="878"/>
      <c r="AI12" s="878"/>
      <c r="AJ12" s="878"/>
      <c r="AK12" s="880"/>
      <c r="AL12" s="878"/>
      <c r="AM12" s="878"/>
      <c r="AN12" s="878"/>
      <c r="AO12" s="880"/>
      <c r="AP12" s="878"/>
      <c r="AQ12" s="878"/>
      <c r="AR12" s="878"/>
      <c r="AS12" s="880"/>
      <c r="AT12" s="878"/>
      <c r="AU12" s="878"/>
      <c r="AV12" s="878"/>
      <c r="AW12" s="880"/>
      <c r="AX12" s="878"/>
      <c r="AY12" s="878"/>
      <c r="AZ12" s="878"/>
      <c r="BA12" s="880"/>
      <c r="BB12" s="878"/>
      <c r="BC12" s="878"/>
      <c r="BD12" s="878"/>
      <c r="BE12" s="880"/>
      <c r="BF12" s="878"/>
      <c r="BG12" s="878"/>
      <c r="BH12" s="878"/>
      <c r="BI12" s="880"/>
      <c r="BJ12" s="878"/>
      <c r="BK12" s="878"/>
      <c r="BL12" s="878"/>
      <c r="BM12" s="880"/>
      <c r="BN12" s="878"/>
      <c r="BO12" s="878"/>
      <c r="BP12" s="878"/>
      <c r="BQ12" s="880"/>
      <c r="BR12" s="878"/>
      <c r="BS12" s="878"/>
      <c r="BT12" s="878"/>
      <c r="BU12" s="880"/>
      <c r="BV12" s="878"/>
      <c r="BW12" s="878"/>
      <c r="BX12" s="878"/>
      <c r="BY12" s="880"/>
      <c r="BZ12" s="878"/>
      <c r="CA12" s="878"/>
      <c r="CB12" s="878"/>
      <c r="CC12" s="880"/>
      <c r="CD12" s="878"/>
      <c r="CE12" s="878"/>
      <c r="CF12" s="878"/>
      <c r="CG12" s="880"/>
      <c r="CH12" s="878"/>
      <c r="CI12" s="878"/>
      <c r="CJ12" s="878"/>
      <c r="CK12" s="880"/>
      <c r="CL12" s="878"/>
      <c r="CM12" s="878"/>
      <c r="CN12" s="878"/>
      <c r="CO12" s="880"/>
      <c r="CP12" s="878"/>
      <c r="CQ12" s="878"/>
      <c r="CR12" s="878"/>
      <c r="CS12" s="880"/>
      <c r="CT12" s="878"/>
      <c r="CU12" s="878"/>
      <c r="CV12" s="878"/>
      <c r="CW12" s="880"/>
      <c r="CX12" s="878"/>
      <c r="CY12" s="878"/>
      <c r="CZ12" s="878"/>
      <c r="DA12" s="880"/>
      <c r="DB12" s="878"/>
      <c r="DC12" s="878"/>
      <c r="DD12" s="878"/>
      <c r="DE12" s="880"/>
      <c r="DF12" s="878"/>
      <c r="DG12" s="878"/>
      <c r="DH12" s="878"/>
      <c r="DI12" s="880"/>
      <c r="DJ12" s="878"/>
      <c r="DK12" s="878"/>
      <c r="DL12" s="878"/>
      <c r="DM12" s="880"/>
      <c r="DN12" s="878"/>
      <c r="DO12" s="878"/>
      <c r="DP12" s="878"/>
      <c r="DQ12" s="880"/>
      <c r="DR12" s="878"/>
      <c r="DS12" s="878"/>
      <c r="DT12" s="878"/>
      <c r="DU12" s="880"/>
      <c r="DV12" s="878"/>
      <c r="DW12" s="878"/>
      <c r="DX12" s="878"/>
      <c r="DY12" s="880"/>
      <c r="DZ12" s="878"/>
      <c r="EA12" s="878"/>
      <c r="EB12" s="878"/>
      <c r="EC12" s="880"/>
      <c r="ED12" s="878"/>
      <c r="EE12" s="878"/>
      <c r="EF12" s="878"/>
      <c r="EG12" s="880"/>
      <c r="EH12" s="878"/>
      <c r="EI12" s="878"/>
      <c r="EJ12" s="878"/>
      <c r="EK12" s="880"/>
      <c r="EL12" s="878"/>
      <c r="EM12" s="878"/>
      <c r="EN12" s="878"/>
      <c r="EO12" s="880"/>
      <c r="EP12" s="878"/>
      <c r="EQ12" s="878"/>
      <c r="ER12" s="878"/>
      <c r="ES12" s="880"/>
      <c r="ET12" s="878"/>
      <c r="EU12" s="878"/>
      <c r="EV12" s="878"/>
      <c r="EW12" s="880"/>
      <c r="EX12" s="878"/>
      <c r="EY12" s="878"/>
      <c r="EZ12" s="878"/>
      <c r="FA12" s="880"/>
      <c r="FB12" s="878"/>
      <c r="FC12" s="878"/>
      <c r="FD12" s="878"/>
      <c r="FE12" s="880"/>
      <c r="FF12" s="878"/>
      <c r="FG12" s="878"/>
      <c r="FH12" s="878"/>
      <c r="FI12" s="880"/>
      <c r="FJ12" s="878"/>
      <c r="FK12" s="878"/>
      <c r="FL12" s="878"/>
      <c r="FM12" s="880"/>
      <c r="FN12" s="878"/>
      <c r="FO12" s="878"/>
      <c r="FP12" s="878"/>
      <c r="FQ12" s="880"/>
      <c r="FR12" s="878"/>
      <c r="FS12" s="878"/>
      <c r="FT12" s="878"/>
      <c r="FU12" s="880"/>
      <c r="FV12" s="878"/>
      <c r="FW12" s="878"/>
      <c r="FX12" s="878"/>
      <c r="FY12" s="880"/>
      <c r="FZ12" s="878"/>
      <c r="GA12" s="878"/>
      <c r="GB12" s="878"/>
      <c r="GC12" s="880"/>
      <c r="GD12" s="878"/>
      <c r="GE12" s="878"/>
      <c r="GF12" s="878"/>
      <c r="GG12" s="880"/>
      <c r="GH12" s="878"/>
      <c r="GI12" s="878"/>
      <c r="GJ12" s="878"/>
      <c r="GK12" s="880"/>
      <c r="GL12" s="878"/>
      <c r="GM12" s="878"/>
      <c r="GN12" s="878"/>
      <c r="GO12" s="880"/>
      <c r="GP12" s="878"/>
      <c r="GQ12" s="878"/>
      <c r="GR12" s="878"/>
      <c r="GS12" s="880"/>
      <c r="GT12" s="878"/>
      <c r="GU12" s="878"/>
      <c r="GV12" s="878"/>
      <c r="GW12" s="880"/>
      <c r="GX12" s="878"/>
      <c r="GY12" s="878"/>
      <c r="GZ12" s="878"/>
      <c r="HA12" s="880"/>
      <c r="HB12" s="878"/>
      <c r="HC12" s="878"/>
      <c r="HD12" s="878"/>
      <c r="HE12" s="880"/>
      <c r="HF12" s="878"/>
      <c r="HG12" s="878"/>
      <c r="HH12" s="878"/>
      <c r="HI12" s="880"/>
      <c r="HJ12" s="878"/>
      <c r="HK12" s="878"/>
      <c r="HL12" s="878"/>
      <c r="HM12" s="880"/>
      <c r="HN12" s="878"/>
      <c r="HO12" s="878"/>
      <c r="HP12" s="878"/>
      <c r="HQ12" s="880"/>
      <c r="HR12" s="878"/>
      <c r="HS12" s="878"/>
      <c r="HT12" s="878"/>
      <c r="HU12" s="880"/>
      <c r="HV12" s="878"/>
      <c r="HW12" s="878"/>
      <c r="HX12" s="878"/>
      <c r="HY12" s="880"/>
      <c r="HZ12" s="878"/>
      <c r="IA12" s="878"/>
      <c r="IB12" s="878"/>
      <c r="IC12" s="880"/>
      <c r="ID12" s="878"/>
      <c r="IE12" s="878"/>
      <c r="IF12" s="878"/>
      <c r="IG12" s="880"/>
      <c r="IH12" s="878"/>
      <c r="II12" s="878"/>
      <c r="IJ12" s="878"/>
      <c r="IK12" s="880"/>
      <c r="IL12" s="878"/>
      <c r="IM12" s="878"/>
      <c r="IN12" s="878"/>
      <c r="IO12" s="880"/>
      <c r="IP12" s="878"/>
      <c r="IQ12" s="878"/>
      <c r="IR12" s="878"/>
      <c r="IS12" s="880"/>
      <c r="IT12" s="878"/>
      <c r="IU12" s="878"/>
      <c r="IV12" s="878"/>
      <c r="IW12" s="880"/>
      <c r="IX12" s="878"/>
      <c r="IY12" s="878"/>
      <c r="IZ12" s="878"/>
      <c r="JA12" s="880"/>
      <c r="JB12" s="878"/>
      <c r="JC12" s="878"/>
      <c r="JD12" s="878"/>
      <c r="JE12" s="880"/>
      <c r="JF12" s="878"/>
      <c r="JG12" s="878"/>
      <c r="JH12" s="878"/>
      <c r="JI12" s="880"/>
      <c r="JJ12" s="878"/>
      <c r="JK12" s="878"/>
      <c r="JL12" s="878"/>
      <c r="JM12" s="880"/>
      <c r="JN12" s="878"/>
      <c r="JO12" s="878"/>
      <c r="JP12" s="878"/>
      <c r="JQ12" s="880"/>
      <c r="JR12" s="878"/>
      <c r="JS12" s="878"/>
      <c r="JT12" s="878"/>
      <c r="JU12" s="880"/>
      <c r="JV12" s="878"/>
      <c r="JW12" s="878"/>
      <c r="JX12" s="878"/>
      <c r="JY12" s="880"/>
      <c r="JZ12" s="878"/>
      <c r="KA12" s="878"/>
      <c r="KB12" s="878"/>
      <c r="KC12" s="880"/>
      <c r="KD12" s="878"/>
      <c r="KE12" s="878"/>
      <c r="KF12" s="878"/>
      <c r="KG12" s="880"/>
      <c r="KH12" s="878"/>
      <c r="KI12" s="878"/>
      <c r="KJ12" s="878"/>
      <c r="KK12" s="880"/>
      <c r="KL12" s="878"/>
      <c r="KM12" s="878"/>
      <c r="KN12" s="878"/>
      <c r="KO12" s="880"/>
      <c r="KP12" s="878"/>
      <c r="KQ12" s="878"/>
      <c r="KR12" s="878"/>
      <c r="KS12" s="880"/>
      <c r="KT12" s="878"/>
      <c r="KU12" s="878"/>
      <c r="KV12" s="878"/>
      <c r="KW12" s="880"/>
      <c r="KX12" s="878"/>
      <c r="KY12" s="878"/>
      <c r="KZ12" s="878"/>
      <c r="LA12" s="880"/>
      <c r="LB12" s="878"/>
      <c r="LC12" s="878"/>
      <c r="LD12" s="878"/>
      <c r="LE12" s="880"/>
      <c r="LF12" s="878"/>
      <c r="LG12" s="878"/>
      <c r="LH12" s="878"/>
      <c r="LI12" s="880"/>
      <c r="LJ12" s="878"/>
      <c r="LK12" s="878"/>
      <c r="LL12" s="878"/>
      <c r="LM12" s="880"/>
      <c r="LN12" s="878"/>
      <c r="LO12" s="878"/>
      <c r="LP12" s="878"/>
      <c r="LQ12" s="880"/>
      <c r="LR12" s="878"/>
      <c r="LS12" s="878"/>
      <c r="LT12" s="878"/>
      <c r="LU12" s="880"/>
      <c r="LV12" s="878"/>
      <c r="LW12" s="878"/>
      <c r="LX12" s="878"/>
      <c r="LY12" s="880"/>
      <c r="LZ12" s="878"/>
      <c r="MA12" s="878"/>
      <c r="MB12" s="878"/>
      <c r="MC12" s="880"/>
      <c r="MD12" s="878"/>
      <c r="ME12" s="878"/>
      <c r="MF12" s="878"/>
      <c r="MG12" s="880"/>
      <c r="MH12" s="878"/>
      <c r="MI12" s="878"/>
      <c r="MJ12" s="878"/>
      <c r="MK12" s="880"/>
      <c r="ML12" s="878"/>
      <c r="MM12" s="878"/>
      <c r="MN12" s="878"/>
      <c r="MO12" s="880"/>
      <c r="MP12" s="878"/>
      <c r="MQ12" s="878"/>
      <c r="MR12" s="878"/>
      <c r="MS12" s="880"/>
      <c r="MT12" s="878"/>
      <c r="MU12" s="878"/>
      <c r="MV12" s="878"/>
      <c r="MW12" s="880"/>
      <c r="MX12" s="878"/>
      <c r="MY12" s="878"/>
      <c r="MZ12" s="878"/>
      <c r="NA12" s="880"/>
      <c r="NB12" s="878"/>
      <c r="NC12" s="878"/>
      <c r="ND12" s="878"/>
      <c r="NE12" s="880"/>
      <c r="NF12" s="878"/>
      <c r="NG12" s="878"/>
      <c r="NH12" s="878"/>
      <c r="NI12" s="880"/>
      <c r="NJ12" s="878"/>
      <c r="NK12" s="878"/>
      <c r="NL12" s="878"/>
      <c r="NM12" s="880"/>
      <c r="NN12" s="878"/>
      <c r="NO12" s="878"/>
      <c r="NP12" s="878"/>
      <c r="NQ12" s="880"/>
      <c r="NR12" s="878"/>
      <c r="NS12" s="878"/>
      <c r="NT12" s="878"/>
      <c r="NU12" s="880"/>
      <c r="NV12" s="878"/>
      <c r="NW12" s="878"/>
      <c r="NX12" s="878"/>
      <c r="NY12" s="880"/>
      <c r="NZ12" s="878"/>
      <c r="OA12" s="878"/>
      <c r="OB12" s="878"/>
      <c r="OC12" s="880"/>
      <c r="OD12" s="878"/>
      <c r="OE12" s="878"/>
      <c r="OF12" s="878"/>
      <c r="OG12" s="880"/>
      <c r="OH12" s="878"/>
      <c r="OI12" s="878"/>
      <c r="OJ12" s="878"/>
      <c r="OK12" s="880"/>
      <c r="OL12" s="878"/>
      <c r="OM12" s="878"/>
      <c r="ON12" s="878"/>
      <c r="OO12" s="880"/>
      <c r="OP12" s="878"/>
      <c r="OQ12" s="878"/>
      <c r="OR12" s="878"/>
      <c r="OS12" s="880"/>
      <c r="OT12" s="878"/>
      <c r="OU12" s="878"/>
      <c r="OV12" s="878"/>
      <c r="OW12" s="880"/>
      <c r="OX12" s="878"/>
      <c r="OY12" s="878"/>
      <c r="OZ12" s="878"/>
      <c r="PA12" s="880"/>
      <c r="PB12" s="878"/>
      <c r="PC12" s="878"/>
      <c r="PD12" s="878"/>
      <c r="PE12" s="880"/>
      <c r="PF12" s="878"/>
      <c r="PG12" s="878"/>
      <c r="PH12" s="878"/>
      <c r="PI12" s="880"/>
      <c r="PJ12" s="878"/>
      <c r="PK12" s="878"/>
      <c r="PL12" s="878"/>
      <c r="PM12" s="880"/>
      <c r="PN12" s="878"/>
      <c r="PO12" s="878"/>
      <c r="PP12" s="878"/>
      <c r="PQ12" s="880"/>
      <c r="PR12" s="878"/>
      <c r="PS12" s="878"/>
      <c r="PT12" s="878"/>
      <c r="PU12" s="880"/>
      <c r="PV12" s="878"/>
      <c r="PW12" s="878"/>
      <c r="PX12" s="878"/>
      <c r="PY12" s="880"/>
      <c r="PZ12" s="878"/>
      <c r="QA12" s="878"/>
      <c r="QB12" s="878"/>
      <c r="QC12" s="880"/>
      <c r="QD12" s="878"/>
      <c r="QE12" s="878"/>
      <c r="QF12" s="878"/>
      <c r="QG12" s="880"/>
      <c r="QH12" s="878"/>
      <c r="QI12" s="878"/>
      <c r="QJ12" s="878"/>
      <c r="QK12" s="880"/>
      <c r="QL12" s="878"/>
      <c r="QM12" s="878"/>
      <c r="QN12" s="878"/>
      <c r="QO12" s="880"/>
      <c r="QP12" s="878"/>
      <c r="QQ12" s="878"/>
      <c r="QR12" s="878"/>
      <c r="QS12" s="880"/>
      <c r="QT12" s="878"/>
      <c r="QU12" s="878"/>
      <c r="QV12" s="878"/>
      <c r="QW12" s="880"/>
      <c r="QX12" s="878"/>
      <c r="QY12" s="878"/>
      <c r="QZ12" s="878"/>
      <c r="RA12" s="880"/>
      <c r="RB12" s="878"/>
      <c r="RC12" s="878"/>
      <c r="RD12" s="878"/>
      <c r="RE12" s="880"/>
      <c r="RF12" s="878"/>
      <c r="RG12" s="878"/>
      <c r="RH12" s="878"/>
      <c r="RI12" s="880"/>
      <c r="RJ12" s="878"/>
      <c r="RK12" s="878"/>
      <c r="RL12" s="878"/>
      <c r="RM12" s="880"/>
      <c r="RN12" s="878"/>
      <c r="RO12" s="878"/>
      <c r="RP12" s="878"/>
      <c r="RQ12" s="880"/>
      <c r="RR12" s="878"/>
      <c r="RS12" s="878"/>
      <c r="RT12" s="878"/>
      <c r="RU12" s="880"/>
      <c r="RV12" s="878"/>
      <c r="RW12" s="878"/>
      <c r="RX12" s="878"/>
      <c r="RY12" s="880"/>
      <c r="RZ12" s="878"/>
      <c r="SA12" s="878"/>
      <c r="SB12" s="878"/>
      <c r="SC12" s="880"/>
      <c r="SD12" s="878"/>
      <c r="SE12" s="878"/>
      <c r="SF12" s="878"/>
      <c r="SG12" s="880"/>
      <c r="SH12" s="878"/>
      <c r="SI12" s="878"/>
      <c r="SJ12" s="878"/>
      <c r="SK12" s="880"/>
      <c r="SL12" s="878"/>
      <c r="SM12" s="878"/>
      <c r="SN12" s="878"/>
      <c r="SO12" s="880"/>
      <c r="SP12" s="878"/>
      <c r="SQ12" s="878"/>
      <c r="SR12" s="878"/>
      <c r="SS12" s="880"/>
      <c r="ST12" s="878"/>
      <c r="SU12" s="878"/>
      <c r="SV12" s="878"/>
      <c r="SW12" s="880"/>
      <c r="SX12" s="878"/>
      <c r="SY12" s="878"/>
      <c r="SZ12" s="878"/>
      <c r="TA12" s="880"/>
      <c r="TB12" s="878"/>
      <c r="TC12" s="878"/>
      <c r="TD12" s="878"/>
      <c r="TE12" s="880"/>
      <c r="TF12" s="878"/>
      <c r="TG12" s="878"/>
      <c r="TH12" s="878"/>
      <c r="TI12" s="880"/>
      <c r="TJ12" s="878"/>
      <c r="TK12" s="878"/>
      <c r="TL12" s="878"/>
      <c r="TM12" s="880"/>
      <c r="TN12" s="878"/>
      <c r="TO12" s="878"/>
      <c r="TP12" s="878"/>
      <c r="TQ12" s="880"/>
      <c r="TR12" s="878"/>
      <c r="TS12" s="878"/>
      <c r="TT12" s="878"/>
      <c r="TU12" s="880"/>
      <c r="TV12" s="878"/>
      <c r="TW12" s="878"/>
      <c r="TX12" s="878"/>
      <c r="TY12" s="880"/>
      <c r="TZ12" s="878"/>
      <c r="UA12" s="878"/>
      <c r="UB12" s="878"/>
      <c r="UC12" s="880"/>
      <c r="UD12" s="878"/>
      <c r="UE12" s="878"/>
      <c r="UF12" s="878"/>
      <c r="UG12" s="880"/>
      <c r="UH12" s="878"/>
      <c r="UI12" s="878"/>
      <c r="UJ12" s="878"/>
      <c r="UK12" s="880"/>
      <c r="UL12" s="878"/>
      <c r="UM12" s="878"/>
      <c r="UN12" s="878"/>
      <c r="UO12" s="880"/>
      <c r="UP12" s="878"/>
      <c r="UQ12" s="878"/>
      <c r="UR12" s="878"/>
      <c r="US12" s="880"/>
      <c r="UT12" s="878"/>
      <c r="UU12" s="878"/>
      <c r="UV12" s="878"/>
      <c r="UW12" s="880"/>
      <c r="UX12" s="878"/>
      <c r="UY12" s="878"/>
      <c r="UZ12" s="878"/>
      <c r="VA12" s="880"/>
      <c r="VB12" s="878"/>
      <c r="VC12" s="878"/>
      <c r="VD12" s="878"/>
      <c r="VE12" s="880"/>
      <c r="VF12" s="878"/>
      <c r="VG12" s="878"/>
      <c r="VH12" s="878"/>
      <c r="VI12" s="880"/>
      <c r="VJ12" s="878"/>
      <c r="VK12" s="878"/>
      <c r="VL12" s="878"/>
      <c r="VM12" s="880"/>
      <c r="VN12" s="878"/>
      <c r="VO12" s="878"/>
      <c r="VP12" s="878"/>
      <c r="VQ12" s="880"/>
      <c r="VR12" s="878"/>
      <c r="VS12" s="878"/>
      <c r="VT12" s="878"/>
      <c r="VU12" s="880"/>
      <c r="VV12" s="878"/>
      <c r="VW12" s="878"/>
      <c r="VX12" s="878"/>
      <c r="VY12" s="880"/>
      <c r="VZ12" s="878"/>
      <c r="WA12" s="878"/>
      <c r="WB12" s="878"/>
      <c r="WC12" s="880"/>
      <c r="WD12" s="878"/>
      <c r="WE12" s="878"/>
      <c r="WF12" s="878"/>
      <c r="WG12" s="880"/>
      <c r="WH12" s="878"/>
      <c r="WI12" s="878"/>
      <c r="WJ12" s="878"/>
      <c r="WK12" s="880"/>
      <c r="WL12" s="878"/>
      <c r="WM12" s="878"/>
      <c r="WN12" s="878"/>
      <c r="WO12" s="880"/>
      <c r="WP12" s="878"/>
      <c r="WQ12" s="878"/>
      <c r="WR12" s="878"/>
      <c r="WS12" s="880"/>
      <c r="WT12" s="878"/>
      <c r="WU12" s="878"/>
      <c r="WV12" s="878"/>
      <c r="WW12" s="880"/>
      <c r="WX12" s="878"/>
      <c r="WY12" s="878"/>
      <c r="WZ12" s="878"/>
      <c r="XA12" s="880"/>
      <c r="XB12" s="878"/>
      <c r="XC12" s="878"/>
      <c r="XD12" s="878"/>
      <c r="XE12" s="880"/>
      <c r="XF12" s="878"/>
      <c r="XG12" s="878"/>
      <c r="XH12" s="878"/>
      <c r="XI12" s="880"/>
      <c r="XJ12" s="878"/>
      <c r="XK12" s="878"/>
      <c r="XL12" s="878"/>
      <c r="XM12" s="880"/>
      <c r="XN12" s="878"/>
      <c r="XO12" s="878"/>
      <c r="XP12" s="878"/>
      <c r="XQ12" s="880"/>
      <c r="XR12" s="878"/>
      <c r="XS12" s="878"/>
      <c r="XT12" s="878"/>
      <c r="XU12" s="880"/>
      <c r="XV12" s="878"/>
      <c r="XW12" s="878"/>
      <c r="XX12" s="878"/>
      <c r="XY12" s="880"/>
      <c r="XZ12" s="878"/>
      <c r="YA12" s="878"/>
      <c r="YB12" s="878"/>
      <c r="YC12" s="880"/>
      <c r="YD12" s="878"/>
      <c r="YE12" s="878"/>
      <c r="YF12" s="878"/>
      <c r="YG12" s="880"/>
      <c r="YH12" s="878"/>
      <c r="YI12" s="878"/>
      <c r="YJ12" s="878"/>
      <c r="YK12" s="880"/>
      <c r="YL12" s="878"/>
      <c r="YM12" s="878"/>
      <c r="YN12" s="878"/>
      <c r="YO12" s="880"/>
      <c r="YP12" s="878"/>
      <c r="YQ12" s="878"/>
      <c r="YR12" s="878"/>
      <c r="YS12" s="880"/>
      <c r="YT12" s="878"/>
      <c r="YU12" s="878"/>
      <c r="YV12" s="878"/>
      <c r="YW12" s="880"/>
      <c r="YX12" s="878"/>
      <c r="YY12" s="878"/>
      <c r="YZ12" s="878"/>
      <c r="ZA12" s="880"/>
      <c r="ZB12" s="878"/>
      <c r="ZC12" s="878"/>
      <c r="ZD12" s="878"/>
      <c r="ZE12" s="880"/>
      <c r="ZF12" s="878"/>
      <c r="ZG12" s="878"/>
      <c r="ZH12" s="878"/>
      <c r="ZI12" s="880"/>
      <c r="ZJ12" s="878"/>
      <c r="ZK12" s="878"/>
      <c r="ZL12" s="878"/>
      <c r="ZM12" s="880"/>
      <c r="ZN12" s="878"/>
      <c r="ZO12" s="878"/>
      <c r="ZP12" s="878"/>
      <c r="ZQ12" s="880"/>
      <c r="ZR12" s="878"/>
      <c r="ZS12" s="878"/>
      <c r="ZT12" s="878"/>
      <c r="ZU12" s="880"/>
      <c r="ZV12" s="878"/>
      <c r="ZW12" s="878"/>
      <c r="ZX12" s="878"/>
      <c r="ZY12" s="880"/>
      <c r="ZZ12" s="878"/>
      <c r="AAA12" s="878"/>
      <c r="AAB12" s="878"/>
      <c r="AAC12" s="880"/>
      <c r="AAD12" s="878"/>
      <c r="AAE12" s="878"/>
      <c r="AAF12" s="878"/>
      <c r="AAG12" s="880"/>
      <c r="AAH12" s="878"/>
      <c r="AAI12" s="878"/>
      <c r="AAJ12" s="878"/>
      <c r="AAK12" s="880"/>
      <c r="AAL12" s="878"/>
      <c r="AAM12" s="878"/>
      <c r="AAN12" s="878"/>
      <c r="AAO12" s="880"/>
      <c r="AAP12" s="878"/>
      <c r="AAQ12" s="878"/>
      <c r="AAR12" s="878"/>
      <c r="AAS12" s="880"/>
      <c r="AAT12" s="878"/>
      <c r="AAU12" s="878"/>
      <c r="AAV12" s="878"/>
      <c r="AAW12" s="880"/>
      <c r="AAX12" s="878"/>
      <c r="AAY12" s="878"/>
      <c r="AAZ12" s="878"/>
      <c r="ABA12" s="880"/>
      <c r="ABB12" s="878"/>
      <c r="ABC12" s="878"/>
      <c r="ABD12" s="878"/>
      <c r="ABE12" s="880"/>
      <c r="ABF12" s="878"/>
      <c r="ABG12" s="878"/>
      <c r="ABH12" s="878"/>
      <c r="ABI12" s="880"/>
      <c r="ABJ12" s="878"/>
      <c r="ABK12" s="878"/>
      <c r="ABL12" s="878"/>
      <c r="ABM12" s="880"/>
      <c r="ABN12" s="878"/>
      <c r="ABO12" s="878"/>
      <c r="ABP12" s="878"/>
      <c r="ABQ12" s="880"/>
      <c r="ABR12" s="878"/>
      <c r="ABS12" s="878"/>
      <c r="ABT12" s="878"/>
      <c r="ABU12" s="880"/>
      <c r="ABV12" s="878"/>
      <c r="ABW12" s="878"/>
      <c r="ABX12" s="878"/>
      <c r="ABY12" s="880"/>
      <c r="ABZ12" s="878"/>
      <c r="ACA12" s="878"/>
      <c r="ACB12" s="878"/>
      <c r="ACC12" s="880"/>
      <c r="ACD12" s="878"/>
      <c r="ACE12" s="878"/>
      <c r="ACF12" s="878"/>
      <c r="ACG12" s="880"/>
      <c r="ACH12" s="878"/>
      <c r="ACI12" s="878"/>
      <c r="ACJ12" s="878"/>
      <c r="ACK12" s="880"/>
      <c r="ACL12" s="878"/>
      <c r="ACM12" s="878"/>
      <c r="ACN12" s="878"/>
      <c r="ACO12" s="880"/>
      <c r="ACP12" s="878"/>
      <c r="ACQ12" s="878"/>
      <c r="ACR12" s="878"/>
      <c r="ACS12" s="880"/>
      <c r="ACT12" s="878"/>
      <c r="ACU12" s="878"/>
      <c r="ACV12" s="878"/>
      <c r="ACW12" s="880"/>
      <c r="ACX12" s="878"/>
      <c r="ACY12" s="878"/>
      <c r="ACZ12" s="878"/>
      <c r="ADA12" s="880"/>
      <c r="ADB12" s="878"/>
      <c r="ADC12" s="878"/>
      <c r="ADD12" s="878"/>
      <c r="ADE12" s="880"/>
      <c r="ADF12" s="878"/>
      <c r="ADG12" s="878"/>
      <c r="ADH12" s="878"/>
      <c r="ADI12" s="880"/>
      <c r="ADJ12" s="878"/>
      <c r="ADK12" s="878"/>
      <c r="ADL12" s="878"/>
      <c r="ADM12" s="880"/>
      <c r="ADN12" s="878"/>
      <c r="ADO12" s="878"/>
      <c r="ADP12" s="878"/>
      <c r="ADQ12" s="880"/>
      <c r="ADR12" s="878"/>
      <c r="ADS12" s="878"/>
      <c r="ADT12" s="878"/>
      <c r="ADU12" s="880"/>
      <c r="ADV12" s="878"/>
      <c r="ADW12" s="878"/>
      <c r="ADX12" s="878"/>
      <c r="ADY12" s="880"/>
      <c r="ADZ12" s="878"/>
      <c r="AEA12" s="878"/>
      <c r="AEB12" s="878"/>
      <c r="AEC12" s="880"/>
      <c r="AED12" s="878"/>
      <c r="AEE12" s="878"/>
      <c r="AEF12" s="878"/>
      <c r="AEG12" s="880"/>
      <c r="AEH12" s="878"/>
      <c r="AEI12" s="878"/>
      <c r="AEJ12" s="878"/>
      <c r="AEK12" s="880"/>
      <c r="AEL12" s="878"/>
      <c r="AEM12" s="878"/>
      <c r="AEN12" s="878"/>
      <c r="AEO12" s="880"/>
      <c r="AEP12" s="878"/>
      <c r="AEQ12" s="878"/>
      <c r="AER12" s="878"/>
      <c r="AES12" s="880"/>
      <c r="AET12" s="878"/>
      <c r="AEU12" s="878"/>
      <c r="AEV12" s="878"/>
      <c r="AEW12" s="880"/>
      <c r="AEX12" s="878"/>
      <c r="AEY12" s="878"/>
      <c r="AEZ12" s="878"/>
      <c r="AFA12" s="880"/>
      <c r="AFB12" s="878"/>
      <c r="AFC12" s="878"/>
      <c r="AFD12" s="878"/>
      <c r="AFE12" s="880"/>
      <c r="AFF12" s="878"/>
      <c r="AFG12" s="878"/>
      <c r="AFH12" s="878"/>
      <c r="AFI12" s="880"/>
      <c r="AFJ12" s="878"/>
      <c r="AFK12" s="878"/>
      <c r="AFL12" s="878"/>
      <c r="AFM12" s="880"/>
      <c r="AFN12" s="878"/>
      <c r="AFO12" s="878"/>
      <c r="AFP12" s="878"/>
      <c r="AFQ12" s="880"/>
      <c r="AFR12" s="878"/>
      <c r="AFS12" s="878"/>
      <c r="AFT12" s="878"/>
      <c r="AFU12" s="880"/>
      <c r="AFV12" s="878"/>
      <c r="AFW12" s="878"/>
      <c r="AFX12" s="878"/>
      <c r="AFY12" s="880"/>
      <c r="AFZ12" s="878"/>
      <c r="AGA12" s="878"/>
      <c r="AGB12" s="878"/>
      <c r="AGC12" s="880"/>
      <c r="AGD12" s="878"/>
      <c r="AGE12" s="878"/>
      <c r="AGF12" s="878"/>
      <c r="AGG12" s="880"/>
      <c r="AGH12" s="878"/>
      <c r="AGI12" s="878"/>
      <c r="AGJ12" s="878"/>
      <c r="AGK12" s="880"/>
      <c r="AGL12" s="878"/>
      <c r="AGM12" s="878"/>
      <c r="AGN12" s="878"/>
      <c r="AGO12" s="880"/>
      <c r="AGP12" s="878"/>
      <c r="AGQ12" s="878"/>
      <c r="AGR12" s="878"/>
      <c r="AGS12" s="880"/>
      <c r="AGT12" s="878"/>
      <c r="AGU12" s="878"/>
      <c r="AGV12" s="878"/>
      <c r="AGW12" s="880"/>
      <c r="AGX12" s="878"/>
      <c r="AGY12" s="878"/>
      <c r="AGZ12" s="878"/>
      <c r="AHA12" s="880"/>
      <c r="AHB12" s="878"/>
      <c r="AHC12" s="878"/>
      <c r="AHD12" s="878"/>
      <c r="AHE12" s="880"/>
      <c r="AHF12" s="878"/>
      <c r="AHG12" s="878"/>
      <c r="AHH12" s="878"/>
      <c r="AHI12" s="880"/>
      <c r="AHJ12" s="878"/>
      <c r="AHK12" s="878"/>
      <c r="AHL12" s="878"/>
      <c r="AHM12" s="880"/>
      <c r="AHN12" s="878"/>
      <c r="AHO12" s="878"/>
      <c r="AHP12" s="878"/>
      <c r="AHQ12" s="880"/>
      <c r="AHR12" s="878"/>
      <c r="AHS12" s="878"/>
      <c r="AHT12" s="878"/>
      <c r="AHU12" s="880"/>
      <c r="AHV12" s="878"/>
      <c r="AHW12" s="878"/>
      <c r="AHX12" s="878"/>
      <c r="AHY12" s="880"/>
      <c r="AHZ12" s="878"/>
      <c r="AIA12" s="878"/>
      <c r="AIB12" s="878"/>
      <c r="AIC12" s="880"/>
      <c r="AID12" s="878"/>
      <c r="AIE12" s="878"/>
      <c r="AIF12" s="878"/>
      <c r="AIG12" s="880"/>
      <c r="AIH12" s="878"/>
      <c r="AII12" s="878"/>
      <c r="AIJ12" s="878"/>
      <c r="AIK12" s="880"/>
      <c r="AIL12" s="878"/>
      <c r="AIM12" s="878"/>
      <c r="AIN12" s="878"/>
      <c r="AIO12" s="880"/>
      <c r="AIP12" s="878"/>
      <c r="AIQ12" s="878"/>
      <c r="AIR12" s="878"/>
      <c r="AIS12" s="880"/>
      <c r="AIT12" s="878"/>
      <c r="AIU12" s="878"/>
      <c r="AIV12" s="878"/>
      <c r="AIW12" s="880"/>
      <c r="AIX12" s="878"/>
      <c r="AIY12" s="878"/>
      <c r="AIZ12" s="878"/>
      <c r="AJA12" s="880"/>
      <c r="AJB12" s="878"/>
      <c r="AJC12" s="878"/>
      <c r="AJD12" s="878"/>
      <c r="AJE12" s="880"/>
      <c r="AJF12" s="878"/>
      <c r="AJG12" s="878"/>
      <c r="AJH12" s="878"/>
      <c r="AJI12" s="880"/>
      <c r="AJJ12" s="878"/>
      <c r="AJK12" s="878"/>
      <c r="AJL12" s="878"/>
      <c r="AJM12" s="880"/>
      <c r="AJN12" s="878"/>
      <c r="AJO12" s="878"/>
      <c r="AJP12" s="878"/>
      <c r="AJQ12" s="880"/>
      <c r="AJR12" s="878"/>
      <c r="AJS12" s="878"/>
      <c r="AJT12" s="878"/>
      <c r="AJU12" s="880"/>
      <c r="AJV12" s="878"/>
      <c r="AJW12" s="878"/>
      <c r="AJX12" s="878"/>
      <c r="AJY12" s="880"/>
      <c r="AJZ12" s="878"/>
      <c r="AKA12" s="878"/>
      <c r="AKB12" s="878"/>
      <c r="AKC12" s="880"/>
      <c r="AKD12" s="878"/>
      <c r="AKE12" s="878"/>
      <c r="AKF12" s="878"/>
      <c r="AKG12" s="880"/>
      <c r="AKH12" s="878"/>
      <c r="AKI12" s="878"/>
      <c r="AKJ12" s="878"/>
      <c r="AKK12" s="880"/>
      <c r="AKL12" s="878"/>
      <c r="AKM12" s="878"/>
      <c r="AKN12" s="878"/>
      <c r="AKO12" s="880"/>
      <c r="AKP12" s="878"/>
      <c r="AKQ12" s="878"/>
      <c r="AKR12" s="878"/>
      <c r="AKS12" s="880"/>
      <c r="AKT12" s="878"/>
      <c r="AKU12" s="878"/>
      <c r="AKV12" s="878"/>
      <c r="AKW12" s="880"/>
      <c r="AKX12" s="878"/>
      <c r="AKY12" s="878"/>
      <c r="AKZ12" s="878"/>
      <c r="ALA12" s="880"/>
      <c r="ALB12" s="878"/>
      <c r="ALC12" s="878"/>
      <c r="ALD12" s="878"/>
      <c r="ALE12" s="880"/>
      <c r="ALF12" s="878"/>
      <c r="ALG12" s="878"/>
      <c r="ALH12" s="878"/>
      <c r="ALI12" s="880"/>
      <c r="ALJ12" s="878"/>
      <c r="ALK12" s="878"/>
      <c r="ALL12" s="878"/>
      <c r="ALM12" s="880"/>
      <c r="ALN12" s="878"/>
      <c r="ALO12" s="878"/>
      <c r="ALP12" s="878"/>
      <c r="ALQ12" s="880"/>
      <c r="ALR12" s="878"/>
      <c r="ALS12" s="878"/>
      <c r="ALT12" s="878"/>
      <c r="ALU12" s="880"/>
      <c r="ALV12" s="878"/>
      <c r="ALW12" s="878"/>
      <c r="ALX12" s="878"/>
      <c r="ALY12" s="880"/>
      <c r="ALZ12" s="878"/>
      <c r="AMA12" s="878"/>
      <c r="AMB12" s="878"/>
      <c r="AMC12" s="880"/>
      <c r="AMD12" s="878"/>
      <c r="AME12" s="878"/>
      <c r="AMF12" s="878"/>
      <c r="AMG12" s="880"/>
      <c r="AMH12" s="878"/>
      <c r="AMI12" s="878"/>
      <c r="AMJ12" s="878"/>
      <c r="AMK12" s="880"/>
      <c r="AML12" s="878"/>
      <c r="AMM12" s="878"/>
      <c r="AMN12" s="878"/>
      <c r="AMO12" s="880"/>
      <c r="AMP12" s="878"/>
      <c r="AMQ12" s="878"/>
      <c r="AMR12" s="878"/>
      <c r="AMS12" s="880"/>
      <c r="AMT12" s="878"/>
      <c r="AMU12" s="878"/>
      <c r="AMV12" s="878"/>
      <c r="AMW12" s="880"/>
      <c r="AMX12" s="878"/>
      <c r="AMY12" s="878"/>
      <c r="AMZ12" s="878"/>
      <c r="ANA12" s="880"/>
      <c r="ANB12" s="878"/>
      <c r="ANC12" s="878"/>
      <c r="AND12" s="878"/>
      <c r="ANE12" s="880"/>
      <c r="ANF12" s="878"/>
      <c r="ANG12" s="878"/>
      <c r="ANH12" s="878"/>
      <c r="ANI12" s="880"/>
      <c r="ANJ12" s="878"/>
      <c r="ANK12" s="878"/>
      <c r="ANL12" s="878"/>
      <c r="ANM12" s="880"/>
      <c r="ANN12" s="878"/>
      <c r="ANO12" s="878"/>
      <c r="ANP12" s="878"/>
      <c r="ANQ12" s="880"/>
      <c r="ANR12" s="878"/>
      <c r="ANS12" s="878"/>
      <c r="ANT12" s="878"/>
      <c r="ANU12" s="880"/>
      <c r="ANV12" s="878"/>
      <c r="ANW12" s="878"/>
      <c r="ANX12" s="878"/>
      <c r="ANY12" s="880"/>
      <c r="ANZ12" s="878"/>
      <c r="AOA12" s="878"/>
      <c r="AOB12" s="878"/>
      <c r="AOC12" s="880"/>
      <c r="AOD12" s="878"/>
      <c r="AOE12" s="878"/>
      <c r="AOF12" s="878"/>
      <c r="AOG12" s="880"/>
      <c r="AOH12" s="878"/>
      <c r="AOI12" s="878"/>
      <c r="AOJ12" s="878"/>
      <c r="AOK12" s="880"/>
      <c r="AOL12" s="878"/>
      <c r="AOM12" s="878"/>
      <c r="AON12" s="878"/>
      <c r="AOO12" s="880"/>
      <c r="AOP12" s="878"/>
      <c r="AOQ12" s="878"/>
      <c r="AOR12" s="878"/>
      <c r="AOS12" s="880"/>
      <c r="AOT12" s="878"/>
      <c r="AOU12" s="878"/>
      <c r="AOV12" s="878"/>
      <c r="AOW12" s="880"/>
      <c r="AOX12" s="878"/>
      <c r="AOY12" s="878"/>
      <c r="AOZ12" s="878"/>
      <c r="APA12" s="880"/>
      <c r="APB12" s="878"/>
      <c r="APC12" s="878"/>
      <c r="APD12" s="878"/>
      <c r="APE12" s="880"/>
      <c r="APF12" s="878"/>
      <c r="APG12" s="878"/>
      <c r="APH12" s="878"/>
      <c r="API12" s="880"/>
      <c r="APJ12" s="878"/>
      <c r="APK12" s="878"/>
      <c r="APL12" s="878"/>
      <c r="APM12" s="880"/>
      <c r="APN12" s="878"/>
      <c r="APO12" s="878"/>
      <c r="APP12" s="878"/>
      <c r="APQ12" s="880"/>
      <c r="APR12" s="878"/>
      <c r="APS12" s="878"/>
      <c r="APT12" s="878"/>
      <c r="APU12" s="880"/>
      <c r="APV12" s="878"/>
      <c r="APW12" s="878"/>
      <c r="APX12" s="878"/>
      <c r="APY12" s="880"/>
      <c r="APZ12" s="878"/>
      <c r="AQA12" s="878"/>
      <c r="AQB12" s="878"/>
      <c r="AQC12" s="880"/>
      <c r="AQD12" s="878"/>
      <c r="AQE12" s="878"/>
      <c r="AQF12" s="878"/>
      <c r="AQG12" s="880"/>
      <c r="AQH12" s="878"/>
      <c r="AQI12" s="878"/>
      <c r="AQJ12" s="878"/>
      <c r="AQK12" s="880"/>
      <c r="AQL12" s="878"/>
      <c r="AQM12" s="878"/>
      <c r="AQN12" s="878"/>
      <c r="AQO12" s="880"/>
      <c r="AQP12" s="878"/>
      <c r="AQQ12" s="878"/>
      <c r="AQR12" s="878"/>
      <c r="AQS12" s="880"/>
      <c r="AQT12" s="878"/>
      <c r="AQU12" s="878"/>
      <c r="AQV12" s="878"/>
      <c r="AQW12" s="880"/>
      <c r="AQX12" s="878"/>
      <c r="AQY12" s="878"/>
      <c r="AQZ12" s="878"/>
      <c r="ARA12" s="880"/>
      <c r="ARB12" s="878"/>
      <c r="ARC12" s="878"/>
      <c r="ARD12" s="878"/>
      <c r="ARE12" s="880"/>
      <c r="ARF12" s="878"/>
      <c r="ARG12" s="878"/>
      <c r="ARH12" s="878"/>
      <c r="ARI12" s="880"/>
      <c r="ARJ12" s="878"/>
      <c r="ARK12" s="878"/>
      <c r="ARL12" s="878"/>
      <c r="ARM12" s="880"/>
      <c r="ARN12" s="878"/>
      <c r="ARO12" s="878"/>
      <c r="ARP12" s="878"/>
      <c r="ARQ12" s="880"/>
      <c r="ARR12" s="878"/>
      <c r="ARS12" s="878"/>
      <c r="ART12" s="878"/>
      <c r="ARU12" s="880"/>
      <c r="ARV12" s="878"/>
      <c r="ARW12" s="878"/>
      <c r="ARX12" s="878"/>
      <c r="ARY12" s="880"/>
      <c r="ARZ12" s="878"/>
      <c r="ASA12" s="878"/>
      <c r="ASB12" s="878"/>
      <c r="ASC12" s="880"/>
      <c r="ASD12" s="878"/>
      <c r="ASE12" s="878"/>
      <c r="ASF12" s="878"/>
      <c r="ASG12" s="880"/>
      <c r="ASH12" s="878"/>
      <c r="ASI12" s="878"/>
      <c r="ASJ12" s="878"/>
      <c r="ASK12" s="880"/>
      <c r="ASL12" s="878"/>
      <c r="ASM12" s="878"/>
      <c r="ASN12" s="878"/>
      <c r="ASO12" s="880"/>
      <c r="ASP12" s="878"/>
      <c r="ASQ12" s="878"/>
      <c r="ASR12" s="878"/>
      <c r="ASS12" s="880"/>
      <c r="AST12" s="878"/>
      <c r="ASU12" s="878"/>
      <c r="ASV12" s="878"/>
      <c r="ASW12" s="880"/>
      <c r="ASX12" s="878"/>
      <c r="ASY12" s="878"/>
      <c r="ASZ12" s="878"/>
      <c r="ATA12" s="880"/>
      <c r="ATB12" s="878"/>
      <c r="ATC12" s="878"/>
      <c r="ATD12" s="878"/>
      <c r="ATE12" s="880"/>
      <c r="ATF12" s="878"/>
      <c r="ATG12" s="878"/>
      <c r="ATH12" s="878"/>
      <c r="ATI12" s="880"/>
      <c r="ATJ12" s="878"/>
      <c r="ATK12" s="878"/>
      <c r="ATL12" s="878"/>
      <c r="ATM12" s="880"/>
      <c r="ATN12" s="878"/>
      <c r="ATO12" s="878"/>
      <c r="ATP12" s="878"/>
      <c r="ATQ12" s="880"/>
      <c r="ATR12" s="878"/>
      <c r="ATS12" s="878"/>
      <c r="ATT12" s="878"/>
      <c r="ATU12" s="880"/>
      <c r="ATV12" s="878"/>
      <c r="ATW12" s="878"/>
      <c r="ATX12" s="878"/>
      <c r="ATY12" s="880"/>
      <c r="ATZ12" s="878"/>
      <c r="AUA12" s="878"/>
      <c r="AUB12" s="878"/>
      <c r="AUC12" s="880"/>
      <c r="AUD12" s="878"/>
      <c r="AUE12" s="878"/>
      <c r="AUF12" s="878"/>
      <c r="AUG12" s="880"/>
      <c r="AUH12" s="878"/>
      <c r="AUI12" s="878"/>
      <c r="AUJ12" s="878"/>
      <c r="AUK12" s="880"/>
      <c r="AUL12" s="878"/>
      <c r="AUM12" s="878"/>
      <c r="AUN12" s="878"/>
      <c r="AUO12" s="880"/>
      <c r="AUP12" s="878"/>
      <c r="AUQ12" s="878"/>
      <c r="AUR12" s="878"/>
      <c r="AUS12" s="880"/>
      <c r="AUT12" s="878"/>
      <c r="AUU12" s="878"/>
      <c r="AUV12" s="878"/>
      <c r="AUW12" s="880"/>
      <c r="AUX12" s="878"/>
      <c r="AUY12" s="878"/>
      <c r="AUZ12" s="878"/>
      <c r="AVA12" s="880"/>
      <c r="AVB12" s="878"/>
      <c r="AVC12" s="878"/>
      <c r="AVD12" s="878"/>
      <c r="AVE12" s="880"/>
      <c r="AVF12" s="878"/>
      <c r="AVG12" s="878"/>
      <c r="AVH12" s="878"/>
      <c r="AVI12" s="880"/>
      <c r="AVJ12" s="878"/>
      <c r="AVK12" s="878"/>
      <c r="AVL12" s="878"/>
      <c r="AVM12" s="880"/>
      <c r="AVN12" s="878"/>
      <c r="AVO12" s="878"/>
      <c r="AVP12" s="878"/>
      <c r="AVQ12" s="880"/>
      <c r="AVR12" s="878"/>
      <c r="AVS12" s="878"/>
      <c r="AVT12" s="878"/>
      <c r="AVU12" s="880"/>
      <c r="AVV12" s="878"/>
      <c r="AVW12" s="878"/>
      <c r="AVX12" s="878"/>
      <c r="AVY12" s="880"/>
      <c r="AVZ12" s="878"/>
      <c r="AWA12" s="878"/>
      <c r="AWB12" s="878"/>
      <c r="AWC12" s="880"/>
      <c r="AWD12" s="878"/>
      <c r="AWE12" s="878"/>
      <c r="AWF12" s="878"/>
      <c r="AWG12" s="880"/>
      <c r="AWH12" s="878"/>
      <c r="AWI12" s="878"/>
      <c r="AWJ12" s="878"/>
      <c r="AWK12" s="880"/>
      <c r="AWL12" s="878"/>
      <c r="AWM12" s="878"/>
      <c r="AWN12" s="878"/>
      <c r="AWO12" s="880"/>
      <c r="AWP12" s="878"/>
      <c r="AWQ12" s="878"/>
      <c r="AWR12" s="878"/>
      <c r="AWS12" s="880"/>
      <c r="AWT12" s="878"/>
      <c r="AWU12" s="878"/>
      <c r="AWV12" s="878"/>
      <c r="AWW12" s="880"/>
      <c r="AWX12" s="878"/>
      <c r="AWY12" s="878"/>
      <c r="AWZ12" s="878"/>
      <c r="AXA12" s="880"/>
      <c r="AXB12" s="878"/>
      <c r="AXC12" s="878"/>
      <c r="AXD12" s="878"/>
      <c r="AXE12" s="880"/>
      <c r="AXF12" s="878"/>
      <c r="AXG12" s="878"/>
      <c r="AXH12" s="878"/>
      <c r="AXI12" s="880"/>
      <c r="AXJ12" s="878"/>
      <c r="AXK12" s="878"/>
      <c r="AXL12" s="878"/>
      <c r="AXM12" s="880"/>
      <c r="AXN12" s="878"/>
      <c r="AXO12" s="878"/>
      <c r="AXP12" s="878"/>
      <c r="AXQ12" s="880"/>
      <c r="AXR12" s="878"/>
      <c r="AXS12" s="878"/>
      <c r="AXT12" s="878"/>
      <c r="AXU12" s="880"/>
      <c r="AXV12" s="878"/>
      <c r="AXW12" s="878"/>
      <c r="AXX12" s="878"/>
      <c r="AXY12" s="880"/>
      <c r="AXZ12" s="878"/>
      <c r="AYA12" s="878"/>
      <c r="AYB12" s="878"/>
      <c r="AYC12" s="880"/>
      <c r="AYD12" s="878"/>
      <c r="AYE12" s="878"/>
      <c r="AYF12" s="878"/>
      <c r="AYG12" s="880"/>
      <c r="AYH12" s="878"/>
      <c r="AYI12" s="878"/>
      <c r="AYJ12" s="878"/>
      <c r="AYK12" s="880"/>
      <c r="AYL12" s="878"/>
      <c r="AYM12" s="878"/>
      <c r="AYN12" s="878"/>
      <c r="AYO12" s="880"/>
      <c r="AYP12" s="878"/>
      <c r="AYQ12" s="878"/>
      <c r="AYR12" s="878"/>
      <c r="AYS12" s="880"/>
      <c r="AYT12" s="878"/>
      <c r="AYU12" s="878"/>
      <c r="AYV12" s="878"/>
      <c r="AYW12" s="880"/>
      <c r="AYX12" s="878"/>
      <c r="AYY12" s="878"/>
      <c r="AYZ12" s="878"/>
      <c r="AZA12" s="880"/>
      <c r="AZB12" s="878"/>
      <c r="AZC12" s="878"/>
      <c r="AZD12" s="878"/>
      <c r="AZE12" s="880"/>
      <c r="AZF12" s="878"/>
      <c r="AZG12" s="878"/>
      <c r="AZH12" s="878"/>
      <c r="AZI12" s="880"/>
      <c r="AZJ12" s="878"/>
      <c r="AZK12" s="878"/>
      <c r="AZL12" s="878"/>
      <c r="AZM12" s="880"/>
      <c r="AZN12" s="878"/>
      <c r="AZO12" s="878"/>
      <c r="AZP12" s="878"/>
      <c r="AZQ12" s="880"/>
      <c r="AZR12" s="878"/>
      <c r="AZS12" s="878"/>
      <c r="AZT12" s="878"/>
      <c r="AZU12" s="880"/>
      <c r="AZV12" s="878"/>
      <c r="AZW12" s="878"/>
      <c r="AZX12" s="878"/>
      <c r="AZY12" s="880"/>
      <c r="AZZ12" s="878"/>
      <c r="BAA12" s="878"/>
      <c r="BAB12" s="878"/>
      <c r="BAC12" s="880"/>
      <c r="BAD12" s="878"/>
      <c r="BAE12" s="878"/>
      <c r="BAF12" s="878"/>
      <c r="BAG12" s="880"/>
      <c r="BAH12" s="878"/>
      <c r="BAI12" s="878"/>
      <c r="BAJ12" s="878"/>
      <c r="BAK12" s="880"/>
      <c r="BAL12" s="878"/>
      <c r="BAM12" s="878"/>
      <c r="BAN12" s="878"/>
      <c r="BAO12" s="880"/>
      <c r="BAP12" s="878"/>
      <c r="BAQ12" s="878"/>
      <c r="BAR12" s="878"/>
      <c r="BAS12" s="880"/>
      <c r="BAT12" s="878"/>
      <c r="BAU12" s="878"/>
      <c r="BAV12" s="878"/>
      <c r="BAW12" s="880"/>
      <c r="BAX12" s="878"/>
      <c r="BAY12" s="878"/>
      <c r="BAZ12" s="878"/>
      <c r="BBA12" s="880"/>
      <c r="BBB12" s="878"/>
      <c r="BBC12" s="878"/>
      <c r="BBD12" s="878"/>
      <c r="BBE12" s="880"/>
      <c r="BBF12" s="878"/>
      <c r="BBG12" s="878"/>
      <c r="BBH12" s="878"/>
      <c r="BBI12" s="880"/>
      <c r="BBJ12" s="878"/>
      <c r="BBK12" s="878"/>
      <c r="BBL12" s="878"/>
      <c r="BBM12" s="880"/>
      <c r="BBN12" s="878"/>
      <c r="BBO12" s="878"/>
      <c r="BBP12" s="878"/>
      <c r="BBQ12" s="880"/>
      <c r="BBR12" s="878"/>
      <c r="BBS12" s="878"/>
      <c r="BBT12" s="878"/>
      <c r="BBU12" s="880"/>
      <c r="BBV12" s="878"/>
      <c r="BBW12" s="878"/>
      <c r="BBX12" s="878"/>
      <c r="BBY12" s="880"/>
      <c r="BBZ12" s="878"/>
      <c r="BCA12" s="878"/>
      <c r="BCB12" s="878"/>
      <c r="BCC12" s="880"/>
      <c r="BCD12" s="878"/>
      <c r="BCE12" s="878"/>
      <c r="BCF12" s="878"/>
      <c r="BCG12" s="880"/>
      <c r="BCH12" s="878"/>
      <c r="BCI12" s="878"/>
      <c r="BCJ12" s="878"/>
      <c r="BCK12" s="880"/>
      <c r="BCL12" s="878"/>
      <c r="BCM12" s="878"/>
      <c r="BCN12" s="878"/>
      <c r="BCO12" s="880"/>
      <c r="BCP12" s="878"/>
      <c r="BCQ12" s="878"/>
      <c r="BCR12" s="878"/>
      <c r="BCS12" s="880"/>
      <c r="BCT12" s="878"/>
      <c r="BCU12" s="878"/>
      <c r="BCV12" s="878"/>
      <c r="BCW12" s="880"/>
      <c r="BCX12" s="878"/>
      <c r="BCY12" s="878"/>
      <c r="BCZ12" s="878"/>
      <c r="BDA12" s="880"/>
      <c r="BDB12" s="878"/>
      <c r="BDC12" s="878"/>
      <c r="BDD12" s="878"/>
      <c r="BDE12" s="880"/>
      <c r="BDF12" s="878"/>
      <c r="BDG12" s="878"/>
      <c r="BDH12" s="878"/>
      <c r="BDI12" s="880"/>
      <c r="BDJ12" s="878"/>
      <c r="BDK12" s="878"/>
      <c r="BDL12" s="878"/>
      <c r="BDM12" s="880"/>
      <c r="BDN12" s="878"/>
      <c r="BDO12" s="878"/>
      <c r="BDP12" s="878"/>
      <c r="BDQ12" s="880"/>
      <c r="BDR12" s="878"/>
      <c r="BDS12" s="878"/>
      <c r="BDT12" s="878"/>
      <c r="BDU12" s="880"/>
      <c r="BDV12" s="878"/>
      <c r="BDW12" s="878"/>
      <c r="BDX12" s="878"/>
      <c r="BDY12" s="880"/>
      <c r="BDZ12" s="878"/>
      <c r="BEA12" s="878"/>
      <c r="BEB12" s="878"/>
      <c r="BEC12" s="880"/>
      <c r="BED12" s="878"/>
      <c r="BEE12" s="878"/>
      <c r="BEF12" s="878"/>
      <c r="BEG12" s="880"/>
      <c r="BEH12" s="878"/>
      <c r="BEI12" s="878"/>
      <c r="BEJ12" s="878"/>
      <c r="BEK12" s="880"/>
      <c r="BEL12" s="878"/>
      <c r="BEM12" s="878"/>
      <c r="BEN12" s="878"/>
      <c r="BEO12" s="880"/>
      <c r="BEP12" s="878"/>
      <c r="BEQ12" s="878"/>
      <c r="BER12" s="878"/>
      <c r="BES12" s="880"/>
      <c r="BET12" s="878"/>
      <c r="BEU12" s="878"/>
      <c r="BEV12" s="878"/>
      <c r="BEW12" s="880"/>
      <c r="BEX12" s="878"/>
      <c r="BEY12" s="878"/>
      <c r="BEZ12" s="878"/>
      <c r="BFA12" s="880"/>
      <c r="BFB12" s="878"/>
      <c r="BFC12" s="878"/>
      <c r="BFD12" s="878"/>
      <c r="BFE12" s="880"/>
      <c r="BFF12" s="878"/>
      <c r="BFG12" s="878"/>
      <c r="BFH12" s="878"/>
      <c r="BFI12" s="880"/>
      <c r="BFJ12" s="878"/>
      <c r="BFK12" s="878"/>
      <c r="BFL12" s="878"/>
      <c r="BFM12" s="880"/>
      <c r="BFN12" s="878"/>
      <c r="BFO12" s="878"/>
      <c r="BFP12" s="878"/>
      <c r="BFQ12" s="880"/>
      <c r="BFR12" s="878"/>
      <c r="BFS12" s="878"/>
      <c r="BFT12" s="878"/>
      <c r="BFU12" s="880"/>
      <c r="BFV12" s="878"/>
      <c r="BFW12" s="878"/>
      <c r="BFX12" s="878"/>
      <c r="BFY12" s="880"/>
      <c r="BFZ12" s="878"/>
      <c r="BGA12" s="878"/>
      <c r="BGB12" s="878"/>
      <c r="BGC12" s="880"/>
      <c r="BGD12" s="878"/>
      <c r="BGE12" s="878"/>
      <c r="BGF12" s="878"/>
      <c r="BGG12" s="880"/>
      <c r="BGH12" s="878"/>
      <c r="BGI12" s="878"/>
      <c r="BGJ12" s="878"/>
      <c r="BGK12" s="880"/>
      <c r="BGL12" s="878"/>
      <c r="BGM12" s="878"/>
      <c r="BGN12" s="878"/>
      <c r="BGO12" s="880"/>
      <c r="BGP12" s="878"/>
      <c r="BGQ12" s="878"/>
      <c r="BGR12" s="878"/>
      <c r="BGS12" s="880"/>
      <c r="BGT12" s="878"/>
      <c r="BGU12" s="878"/>
      <c r="BGV12" s="878"/>
      <c r="BGW12" s="880"/>
      <c r="BGX12" s="878"/>
      <c r="BGY12" s="878"/>
      <c r="BGZ12" s="878"/>
      <c r="BHA12" s="880"/>
      <c r="BHB12" s="878"/>
      <c r="BHC12" s="878"/>
      <c r="BHD12" s="878"/>
      <c r="BHE12" s="880"/>
      <c r="BHF12" s="878"/>
      <c r="BHG12" s="878"/>
      <c r="BHH12" s="878"/>
      <c r="BHI12" s="880"/>
      <c r="BHJ12" s="878"/>
      <c r="BHK12" s="878"/>
      <c r="BHL12" s="878"/>
      <c r="BHM12" s="880"/>
      <c r="BHN12" s="878"/>
      <c r="BHO12" s="878"/>
      <c r="BHP12" s="878"/>
      <c r="BHQ12" s="880"/>
      <c r="BHR12" s="878"/>
      <c r="BHS12" s="878"/>
      <c r="BHT12" s="878"/>
      <c r="BHU12" s="880"/>
      <c r="BHV12" s="878"/>
      <c r="BHW12" s="878"/>
      <c r="BHX12" s="878"/>
      <c r="BHY12" s="880"/>
      <c r="BHZ12" s="878"/>
      <c r="BIA12" s="878"/>
      <c r="BIB12" s="878"/>
      <c r="BIC12" s="880"/>
      <c r="BID12" s="878"/>
      <c r="BIE12" s="878"/>
      <c r="BIF12" s="878"/>
      <c r="BIG12" s="880"/>
      <c r="BIH12" s="878"/>
      <c r="BII12" s="878"/>
      <c r="BIJ12" s="878"/>
      <c r="BIK12" s="880"/>
      <c r="BIL12" s="878"/>
      <c r="BIM12" s="878"/>
      <c r="BIN12" s="878"/>
      <c r="BIO12" s="880"/>
      <c r="BIP12" s="878"/>
      <c r="BIQ12" s="878"/>
      <c r="BIR12" s="878"/>
      <c r="BIS12" s="880"/>
      <c r="BIT12" s="878"/>
      <c r="BIU12" s="878"/>
      <c r="BIV12" s="878"/>
      <c r="BIW12" s="880"/>
      <c r="BIX12" s="878"/>
      <c r="BIY12" s="878"/>
      <c r="BIZ12" s="878"/>
      <c r="BJA12" s="880"/>
      <c r="BJB12" s="878"/>
      <c r="BJC12" s="878"/>
      <c r="BJD12" s="878"/>
      <c r="BJE12" s="880"/>
      <c r="BJF12" s="878"/>
      <c r="BJG12" s="878"/>
      <c r="BJH12" s="878"/>
      <c r="BJI12" s="880"/>
      <c r="BJJ12" s="878"/>
      <c r="BJK12" s="878"/>
      <c r="BJL12" s="878"/>
      <c r="BJM12" s="880"/>
      <c r="BJN12" s="878"/>
      <c r="BJO12" s="878"/>
      <c r="BJP12" s="878"/>
      <c r="BJQ12" s="880"/>
      <c r="BJR12" s="878"/>
      <c r="BJS12" s="878"/>
      <c r="BJT12" s="878"/>
      <c r="BJU12" s="880"/>
      <c r="BJV12" s="878"/>
      <c r="BJW12" s="878"/>
      <c r="BJX12" s="878"/>
      <c r="BJY12" s="880"/>
      <c r="BJZ12" s="878"/>
      <c r="BKA12" s="878"/>
      <c r="BKB12" s="878"/>
      <c r="BKC12" s="880"/>
      <c r="BKD12" s="878"/>
      <c r="BKE12" s="878"/>
      <c r="BKF12" s="878"/>
      <c r="BKG12" s="880"/>
      <c r="BKH12" s="878"/>
      <c r="BKI12" s="878"/>
      <c r="BKJ12" s="878"/>
      <c r="BKK12" s="880"/>
      <c r="BKL12" s="878"/>
      <c r="BKM12" s="878"/>
      <c r="BKN12" s="878"/>
      <c r="BKO12" s="880"/>
      <c r="BKP12" s="878"/>
      <c r="BKQ12" s="878"/>
      <c r="BKR12" s="878"/>
      <c r="BKS12" s="880"/>
      <c r="BKT12" s="878"/>
      <c r="BKU12" s="878"/>
      <c r="BKV12" s="878"/>
      <c r="BKW12" s="880"/>
      <c r="BKX12" s="878"/>
      <c r="BKY12" s="878"/>
      <c r="BKZ12" s="878"/>
      <c r="BLA12" s="880"/>
      <c r="BLB12" s="878"/>
      <c r="BLC12" s="878"/>
      <c r="BLD12" s="878"/>
      <c r="BLE12" s="880"/>
      <c r="BLF12" s="878"/>
      <c r="BLG12" s="878"/>
      <c r="BLH12" s="878"/>
      <c r="BLI12" s="880"/>
      <c r="BLJ12" s="878"/>
      <c r="BLK12" s="878"/>
      <c r="BLL12" s="878"/>
      <c r="BLM12" s="880"/>
      <c r="BLN12" s="878"/>
      <c r="BLO12" s="878"/>
      <c r="BLP12" s="878"/>
      <c r="BLQ12" s="880"/>
      <c r="BLR12" s="878"/>
      <c r="BLS12" s="878"/>
      <c r="BLT12" s="878"/>
      <c r="BLU12" s="880"/>
      <c r="BLV12" s="878"/>
      <c r="BLW12" s="878"/>
      <c r="BLX12" s="878"/>
      <c r="BLY12" s="880"/>
      <c r="BLZ12" s="878"/>
      <c r="BMA12" s="878"/>
      <c r="BMB12" s="878"/>
      <c r="BMC12" s="880"/>
      <c r="BMD12" s="878"/>
      <c r="BME12" s="878"/>
      <c r="BMF12" s="878"/>
      <c r="BMG12" s="880"/>
      <c r="BMH12" s="878"/>
      <c r="BMI12" s="878"/>
      <c r="BMJ12" s="878"/>
      <c r="BMK12" s="880"/>
      <c r="BML12" s="878"/>
      <c r="BMM12" s="878"/>
      <c r="BMN12" s="878"/>
      <c r="BMO12" s="880"/>
      <c r="BMP12" s="878"/>
      <c r="BMQ12" s="878"/>
      <c r="BMR12" s="878"/>
      <c r="BMS12" s="880"/>
      <c r="BMT12" s="878"/>
      <c r="BMU12" s="878"/>
      <c r="BMV12" s="878"/>
      <c r="BMW12" s="880"/>
      <c r="BMX12" s="878"/>
      <c r="BMY12" s="878"/>
      <c r="BMZ12" s="878"/>
      <c r="BNA12" s="880"/>
      <c r="BNB12" s="878"/>
      <c r="BNC12" s="878"/>
      <c r="BND12" s="878"/>
      <c r="BNE12" s="880"/>
      <c r="BNF12" s="878"/>
      <c r="BNG12" s="878"/>
      <c r="BNH12" s="878"/>
      <c r="BNI12" s="880"/>
      <c r="BNJ12" s="878"/>
      <c r="BNK12" s="878"/>
      <c r="BNL12" s="878"/>
      <c r="BNM12" s="880"/>
      <c r="BNN12" s="878"/>
      <c r="BNO12" s="878"/>
      <c r="BNP12" s="878"/>
      <c r="BNQ12" s="880"/>
      <c r="BNR12" s="878"/>
      <c r="BNS12" s="878"/>
      <c r="BNT12" s="878"/>
      <c r="BNU12" s="880"/>
      <c r="BNV12" s="878"/>
      <c r="BNW12" s="878"/>
      <c r="BNX12" s="878"/>
      <c r="BNY12" s="880"/>
      <c r="BNZ12" s="878"/>
      <c r="BOA12" s="878"/>
      <c r="BOB12" s="878"/>
      <c r="BOC12" s="880"/>
      <c r="BOD12" s="878"/>
      <c r="BOE12" s="878"/>
      <c r="BOF12" s="878"/>
      <c r="BOG12" s="880"/>
      <c r="BOH12" s="878"/>
      <c r="BOI12" s="878"/>
      <c r="BOJ12" s="878"/>
      <c r="BOK12" s="880"/>
      <c r="BOL12" s="878"/>
      <c r="BOM12" s="878"/>
      <c r="BON12" s="878"/>
      <c r="BOO12" s="880"/>
      <c r="BOP12" s="878"/>
      <c r="BOQ12" s="878"/>
      <c r="BOR12" s="878"/>
      <c r="BOS12" s="880"/>
      <c r="BOT12" s="878"/>
      <c r="BOU12" s="878"/>
      <c r="BOV12" s="878"/>
      <c r="BOW12" s="880"/>
      <c r="BOX12" s="878"/>
      <c r="BOY12" s="878"/>
      <c r="BOZ12" s="878"/>
      <c r="BPA12" s="880"/>
      <c r="BPB12" s="878"/>
      <c r="BPC12" s="878"/>
      <c r="BPD12" s="878"/>
      <c r="BPE12" s="880"/>
      <c r="BPF12" s="878"/>
      <c r="BPG12" s="878"/>
      <c r="BPH12" s="878"/>
      <c r="BPI12" s="880"/>
      <c r="BPJ12" s="878"/>
      <c r="BPK12" s="878"/>
      <c r="BPL12" s="878"/>
      <c r="BPM12" s="880"/>
      <c r="BPN12" s="878"/>
      <c r="BPO12" s="878"/>
      <c r="BPP12" s="878"/>
      <c r="BPQ12" s="880"/>
      <c r="BPR12" s="878"/>
      <c r="BPS12" s="878"/>
      <c r="BPT12" s="878"/>
      <c r="BPU12" s="880"/>
      <c r="BPV12" s="878"/>
      <c r="BPW12" s="878"/>
      <c r="BPX12" s="878"/>
      <c r="BPY12" s="880"/>
      <c r="BPZ12" s="878"/>
      <c r="BQA12" s="878"/>
      <c r="BQB12" s="878"/>
      <c r="BQC12" s="880"/>
      <c r="BQD12" s="878"/>
      <c r="BQE12" s="878"/>
      <c r="BQF12" s="878"/>
      <c r="BQG12" s="880"/>
      <c r="BQH12" s="878"/>
      <c r="BQI12" s="878"/>
      <c r="BQJ12" s="878"/>
      <c r="BQK12" s="880"/>
      <c r="BQL12" s="878"/>
      <c r="BQM12" s="878"/>
      <c r="BQN12" s="878"/>
      <c r="BQO12" s="880"/>
      <c r="BQP12" s="878"/>
      <c r="BQQ12" s="878"/>
      <c r="BQR12" s="878"/>
      <c r="BQS12" s="880"/>
      <c r="BQT12" s="878"/>
      <c r="BQU12" s="878"/>
      <c r="BQV12" s="878"/>
      <c r="BQW12" s="880"/>
      <c r="BQX12" s="878"/>
      <c r="BQY12" s="878"/>
      <c r="BQZ12" s="878"/>
      <c r="BRA12" s="880"/>
      <c r="BRB12" s="878"/>
      <c r="BRC12" s="878"/>
      <c r="BRD12" s="878"/>
      <c r="BRE12" s="880"/>
      <c r="BRF12" s="878"/>
      <c r="BRG12" s="878"/>
      <c r="BRH12" s="878"/>
      <c r="BRI12" s="880"/>
      <c r="BRJ12" s="878"/>
      <c r="BRK12" s="878"/>
      <c r="BRL12" s="878"/>
      <c r="BRM12" s="880"/>
      <c r="BRN12" s="878"/>
      <c r="BRO12" s="878"/>
      <c r="BRP12" s="878"/>
      <c r="BRQ12" s="880"/>
      <c r="BRR12" s="878"/>
      <c r="BRS12" s="878"/>
      <c r="BRT12" s="878"/>
      <c r="BRU12" s="880"/>
      <c r="BRV12" s="878"/>
      <c r="BRW12" s="878"/>
      <c r="BRX12" s="878"/>
      <c r="BRY12" s="880"/>
      <c r="BRZ12" s="878"/>
      <c r="BSA12" s="878"/>
      <c r="BSB12" s="878"/>
      <c r="BSC12" s="880"/>
      <c r="BSD12" s="878"/>
      <c r="BSE12" s="878"/>
      <c r="BSF12" s="878"/>
      <c r="BSG12" s="880"/>
      <c r="BSH12" s="878"/>
      <c r="BSI12" s="878"/>
      <c r="BSJ12" s="878"/>
      <c r="BSK12" s="880"/>
      <c r="BSL12" s="878"/>
      <c r="BSM12" s="878"/>
      <c r="BSN12" s="878"/>
      <c r="BSO12" s="880"/>
      <c r="BSP12" s="878"/>
      <c r="BSQ12" s="878"/>
      <c r="BSR12" s="878"/>
      <c r="BSS12" s="880"/>
      <c r="BST12" s="878"/>
      <c r="BSU12" s="878"/>
      <c r="BSV12" s="878"/>
      <c r="BSW12" s="880"/>
      <c r="BSX12" s="878"/>
      <c r="BSY12" s="878"/>
      <c r="BSZ12" s="878"/>
      <c r="BTA12" s="880"/>
      <c r="BTB12" s="878"/>
      <c r="BTC12" s="878"/>
      <c r="BTD12" s="878"/>
      <c r="BTE12" s="880"/>
      <c r="BTF12" s="878"/>
      <c r="BTG12" s="878"/>
      <c r="BTH12" s="878"/>
      <c r="BTI12" s="880"/>
      <c r="BTJ12" s="878"/>
      <c r="BTK12" s="878"/>
      <c r="BTL12" s="878"/>
      <c r="BTM12" s="880"/>
      <c r="BTN12" s="878"/>
      <c r="BTO12" s="878"/>
      <c r="BTP12" s="878"/>
      <c r="BTQ12" s="880"/>
      <c r="BTR12" s="878"/>
      <c r="BTS12" s="878"/>
      <c r="BTT12" s="878"/>
      <c r="BTU12" s="880"/>
      <c r="BTV12" s="878"/>
      <c r="BTW12" s="878"/>
      <c r="BTX12" s="878"/>
      <c r="BTY12" s="880"/>
      <c r="BTZ12" s="878"/>
      <c r="BUA12" s="878"/>
      <c r="BUB12" s="878"/>
      <c r="BUC12" s="880"/>
      <c r="BUD12" s="878"/>
      <c r="BUE12" s="878"/>
      <c r="BUF12" s="878"/>
      <c r="BUG12" s="880"/>
      <c r="BUH12" s="878"/>
      <c r="BUI12" s="878"/>
      <c r="BUJ12" s="878"/>
      <c r="BUK12" s="880"/>
      <c r="BUL12" s="878"/>
      <c r="BUM12" s="878"/>
      <c r="BUN12" s="878"/>
      <c r="BUO12" s="880"/>
      <c r="BUP12" s="878"/>
      <c r="BUQ12" s="878"/>
      <c r="BUR12" s="878"/>
      <c r="BUS12" s="880"/>
      <c r="BUT12" s="878"/>
      <c r="BUU12" s="878"/>
      <c r="BUV12" s="878"/>
      <c r="BUW12" s="880"/>
      <c r="BUX12" s="878"/>
      <c r="BUY12" s="878"/>
      <c r="BUZ12" s="878"/>
      <c r="BVA12" s="880"/>
      <c r="BVB12" s="878"/>
      <c r="BVC12" s="878"/>
      <c r="BVD12" s="878"/>
      <c r="BVE12" s="880"/>
      <c r="BVF12" s="878"/>
      <c r="BVG12" s="878"/>
      <c r="BVH12" s="878"/>
      <c r="BVI12" s="880"/>
      <c r="BVJ12" s="878"/>
      <c r="BVK12" s="878"/>
      <c r="BVL12" s="878"/>
      <c r="BVM12" s="880"/>
      <c r="BVN12" s="878"/>
      <c r="BVO12" s="878"/>
      <c r="BVP12" s="878"/>
      <c r="BVQ12" s="880"/>
      <c r="BVR12" s="878"/>
      <c r="BVS12" s="878"/>
      <c r="BVT12" s="878"/>
      <c r="BVU12" s="880"/>
      <c r="BVV12" s="878"/>
      <c r="BVW12" s="878"/>
      <c r="BVX12" s="878"/>
      <c r="BVY12" s="880"/>
      <c r="BVZ12" s="878"/>
      <c r="BWA12" s="878"/>
      <c r="BWB12" s="878"/>
      <c r="BWC12" s="880"/>
      <c r="BWD12" s="878"/>
      <c r="BWE12" s="878"/>
      <c r="BWF12" s="878"/>
      <c r="BWG12" s="880"/>
      <c r="BWH12" s="878"/>
      <c r="BWI12" s="878"/>
      <c r="BWJ12" s="878"/>
      <c r="BWK12" s="880"/>
      <c r="BWL12" s="878"/>
      <c r="BWM12" s="878"/>
      <c r="BWN12" s="878"/>
      <c r="BWO12" s="880"/>
      <c r="BWP12" s="878"/>
      <c r="BWQ12" s="878"/>
      <c r="BWR12" s="878"/>
      <c r="BWS12" s="880"/>
      <c r="BWT12" s="878"/>
      <c r="BWU12" s="878"/>
      <c r="BWV12" s="878"/>
      <c r="BWW12" s="880"/>
      <c r="BWX12" s="878"/>
      <c r="BWY12" s="878"/>
      <c r="BWZ12" s="878"/>
      <c r="BXA12" s="880"/>
      <c r="BXB12" s="878"/>
      <c r="BXC12" s="878"/>
      <c r="BXD12" s="878"/>
      <c r="BXE12" s="880"/>
      <c r="BXF12" s="878"/>
      <c r="BXG12" s="878"/>
      <c r="BXH12" s="878"/>
      <c r="BXI12" s="880"/>
      <c r="BXJ12" s="878"/>
      <c r="BXK12" s="878"/>
      <c r="BXL12" s="878"/>
      <c r="BXM12" s="880"/>
      <c r="BXN12" s="878"/>
      <c r="BXO12" s="878"/>
      <c r="BXP12" s="878"/>
      <c r="BXQ12" s="880"/>
      <c r="BXR12" s="878"/>
      <c r="BXS12" s="878"/>
      <c r="BXT12" s="878"/>
      <c r="BXU12" s="880"/>
      <c r="BXV12" s="878"/>
      <c r="BXW12" s="878"/>
      <c r="BXX12" s="878"/>
      <c r="BXY12" s="880"/>
      <c r="BXZ12" s="878"/>
      <c r="BYA12" s="878"/>
      <c r="BYB12" s="878"/>
      <c r="BYC12" s="880"/>
      <c r="BYD12" s="878"/>
      <c r="BYE12" s="878"/>
      <c r="BYF12" s="878"/>
      <c r="BYG12" s="880"/>
      <c r="BYH12" s="878"/>
      <c r="BYI12" s="878"/>
      <c r="BYJ12" s="878"/>
      <c r="BYK12" s="880"/>
      <c r="BYL12" s="878"/>
      <c r="BYM12" s="878"/>
      <c r="BYN12" s="878"/>
      <c r="BYO12" s="880"/>
      <c r="BYP12" s="878"/>
      <c r="BYQ12" s="878"/>
      <c r="BYR12" s="878"/>
      <c r="BYS12" s="880"/>
      <c r="BYT12" s="878"/>
      <c r="BYU12" s="878"/>
      <c r="BYV12" s="878"/>
      <c r="BYW12" s="880"/>
      <c r="BYX12" s="878"/>
      <c r="BYY12" s="878"/>
      <c r="BYZ12" s="878"/>
      <c r="BZA12" s="880"/>
      <c r="BZB12" s="878"/>
      <c r="BZC12" s="878"/>
      <c r="BZD12" s="878"/>
      <c r="BZE12" s="880"/>
      <c r="BZF12" s="878"/>
      <c r="BZG12" s="878"/>
      <c r="BZH12" s="878"/>
      <c r="BZI12" s="880"/>
      <c r="BZJ12" s="878"/>
      <c r="BZK12" s="878"/>
      <c r="BZL12" s="878"/>
      <c r="BZM12" s="880"/>
      <c r="BZN12" s="878"/>
      <c r="BZO12" s="878"/>
      <c r="BZP12" s="878"/>
      <c r="BZQ12" s="880"/>
      <c r="BZR12" s="878"/>
      <c r="BZS12" s="878"/>
      <c r="BZT12" s="878"/>
      <c r="BZU12" s="880"/>
      <c r="BZV12" s="878"/>
      <c r="BZW12" s="878"/>
      <c r="BZX12" s="878"/>
      <c r="BZY12" s="880"/>
      <c r="BZZ12" s="878"/>
      <c r="CAA12" s="878"/>
      <c r="CAB12" s="878"/>
      <c r="CAC12" s="880"/>
      <c r="CAD12" s="878"/>
      <c r="CAE12" s="878"/>
      <c r="CAF12" s="878"/>
      <c r="CAG12" s="880"/>
      <c r="CAH12" s="878"/>
      <c r="CAI12" s="878"/>
      <c r="CAJ12" s="878"/>
      <c r="CAK12" s="880"/>
      <c r="CAL12" s="878"/>
      <c r="CAM12" s="878"/>
      <c r="CAN12" s="878"/>
      <c r="CAO12" s="880"/>
      <c r="CAP12" s="878"/>
      <c r="CAQ12" s="878"/>
      <c r="CAR12" s="878"/>
      <c r="CAS12" s="880"/>
      <c r="CAT12" s="878"/>
      <c r="CAU12" s="878"/>
      <c r="CAV12" s="878"/>
      <c r="CAW12" s="880"/>
      <c r="CAX12" s="878"/>
      <c r="CAY12" s="878"/>
      <c r="CAZ12" s="878"/>
      <c r="CBA12" s="880"/>
      <c r="CBB12" s="878"/>
      <c r="CBC12" s="878"/>
      <c r="CBD12" s="878"/>
      <c r="CBE12" s="880"/>
      <c r="CBF12" s="878"/>
      <c r="CBG12" s="878"/>
      <c r="CBH12" s="878"/>
      <c r="CBI12" s="880"/>
      <c r="CBJ12" s="878"/>
      <c r="CBK12" s="878"/>
      <c r="CBL12" s="878"/>
      <c r="CBM12" s="880"/>
      <c r="CBN12" s="878"/>
      <c r="CBO12" s="878"/>
      <c r="CBP12" s="878"/>
      <c r="CBQ12" s="880"/>
      <c r="CBR12" s="878"/>
      <c r="CBS12" s="878"/>
      <c r="CBT12" s="878"/>
      <c r="CBU12" s="880"/>
      <c r="CBV12" s="878"/>
      <c r="CBW12" s="878"/>
      <c r="CBX12" s="878"/>
      <c r="CBY12" s="880"/>
      <c r="CBZ12" s="878"/>
      <c r="CCA12" s="878"/>
      <c r="CCB12" s="878"/>
      <c r="CCC12" s="880"/>
      <c r="CCD12" s="878"/>
      <c r="CCE12" s="878"/>
      <c r="CCF12" s="878"/>
      <c r="CCG12" s="880"/>
      <c r="CCH12" s="878"/>
      <c r="CCI12" s="878"/>
      <c r="CCJ12" s="878"/>
      <c r="CCK12" s="880"/>
      <c r="CCL12" s="878"/>
      <c r="CCM12" s="878"/>
      <c r="CCN12" s="878"/>
      <c r="CCO12" s="880"/>
      <c r="CCP12" s="878"/>
      <c r="CCQ12" s="878"/>
      <c r="CCR12" s="878"/>
      <c r="CCS12" s="880"/>
      <c r="CCT12" s="878"/>
      <c r="CCU12" s="878"/>
      <c r="CCV12" s="878"/>
      <c r="CCW12" s="880"/>
      <c r="CCX12" s="878"/>
      <c r="CCY12" s="878"/>
      <c r="CCZ12" s="878"/>
      <c r="CDA12" s="880"/>
      <c r="CDB12" s="878"/>
      <c r="CDC12" s="878"/>
      <c r="CDD12" s="878"/>
      <c r="CDE12" s="880"/>
      <c r="CDF12" s="878"/>
      <c r="CDG12" s="878"/>
      <c r="CDH12" s="878"/>
      <c r="CDI12" s="880"/>
      <c r="CDJ12" s="878"/>
      <c r="CDK12" s="878"/>
      <c r="CDL12" s="878"/>
      <c r="CDM12" s="880"/>
      <c r="CDN12" s="878"/>
      <c r="CDO12" s="878"/>
      <c r="CDP12" s="878"/>
      <c r="CDQ12" s="880"/>
      <c r="CDR12" s="878"/>
      <c r="CDS12" s="878"/>
      <c r="CDT12" s="878"/>
      <c r="CDU12" s="880"/>
      <c r="CDV12" s="878"/>
      <c r="CDW12" s="878"/>
      <c r="CDX12" s="878"/>
      <c r="CDY12" s="880"/>
      <c r="CDZ12" s="878"/>
      <c r="CEA12" s="878"/>
      <c r="CEB12" s="878"/>
      <c r="CEC12" s="880"/>
      <c r="CED12" s="878"/>
      <c r="CEE12" s="878"/>
      <c r="CEF12" s="878"/>
      <c r="CEG12" s="880"/>
      <c r="CEH12" s="878"/>
      <c r="CEI12" s="878"/>
      <c r="CEJ12" s="878"/>
      <c r="CEK12" s="880"/>
      <c r="CEL12" s="878"/>
      <c r="CEM12" s="878"/>
      <c r="CEN12" s="878"/>
      <c r="CEO12" s="880"/>
      <c r="CEP12" s="878"/>
      <c r="CEQ12" s="878"/>
      <c r="CER12" s="878"/>
      <c r="CES12" s="880"/>
      <c r="CET12" s="878"/>
      <c r="CEU12" s="878"/>
      <c r="CEV12" s="878"/>
      <c r="CEW12" s="880"/>
      <c r="CEX12" s="878"/>
      <c r="CEY12" s="878"/>
      <c r="CEZ12" s="878"/>
      <c r="CFA12" s="880"/>
      <c r="CFB12" s="878"/>
      <c r="CFC12" s="878"/>
      <c r="CFD12" s="878"/>
      <c r="CFE12" s="880"/>
      <c r="CFF12" s="878"/>
      <c r="CFG12" s="878"/>
      <c r="CFH12" s="878"/>
      <c r="CFI12" s="880"/>
      <c r="CFJ12" s="878"/>
      <c r="CFK12" s="878"/>
      <c r="CFL12" s="878"/>
      <c r="CFM12" s="880"/>
      <c r="CFN12" s="878"/>
      <c r="CFO12" s="878"/>
      <c r="CFP12" s="878"/>
      <c r="CFQ12" s="880"/>
      <c r="CFR12" s="878"/>
      <c r="CFS12" s="878"/>
      <c r="CFT12" s="878"/>
      <c r="CFU12" s="880"/>
      <c r="CFV12" s="878"/>
      <c r="CFW12" s="878"/>
      <c r="CFX12" s="878"/>
      <c r="CFY12" s="880"/>
      <c r="CFZ12" s="878"/>
      <c r="CGA12" s="878"/>
      <c r="CGB12" s="878"/>
      <c r="CGC12" s="880"/>
      <c r="CGD12" s="878"/>
      <c r="CGE12" s="878"/>
      <c r="CGF12" s="878"/>
      <c r="CGG12" s="880"/>
      <c r="CGH12" s="878"/>
      <c r="CGI12" s="878"/>
      <c r="CGJ12" s="878"/>
      <c r="CGK12" s="880"/>
      <c r="CGL12" s="878"/>
      <c r="CGM12" s="878"/>
      <c r="CGN12" s="878"/>
      <c r="CGO12" s="880"/>
      <c r="CGP12" s="878"/>
      <c r="CGQ12" s="878"/>
      <c r="CGR12" s="878"/>
      <c r="CGS12" s="880"/>
      <c r="CGT12" s="878"/>
      <c r="CGU12" s="878"/>
      <c r="CGV12" s="878"/>
      <c r="CGW12" s="880"/>
      <c r="CGX12" s="878"/>
      <c r="CGY12" s="878"/>
      <c r="CGZ12" s="878"/>
      <c r="CHA12" s="880"/>
      <c r="CHB12" s="878"/>
      <c r="CHC12" s="878"/>
      <c r="CHD12" s="878"/>
      <c r="CHE12" s="880"/>
      <c r="CHF12" s="878"/>
      <c r="CHG12" s="878"/>
      <c r="CHH12" s="878"/>
      <c r="CHI12" s="880"/>
      <c r="CHJ12" s="878"/>
      <c r="CHK12" s="878"/>
      <c r="CHL12" s="878"/>
      <c r="CHM12" s="880"/>
      <c r="CHN12" s="878"/>
      <c r="CHO12" s="878"/>
      <c r="CHP12" s="878"/>
      <c r="CHQ12" s="880"/>
      <c r="CHR12" s="878"/>
      <c r="CHS12" s="878"/>
      <c r="CHT12" s="878"/>
      <c r="CHU12" s="880"/>
      <c r="CHV12" s="878"/>
      <c r="CHW12" s="878"/>
      <c r="CHX12" s="878"/>
      <c r="CHY12" s="880"/>
      <c r="CHZ12" s="878"/>
      <c r="CIA12" s="878"/>
      <c r="CIB12" s="878"/>
      <c r="CIC12" s="880"/>
      <c r="CID12" s="878"/>
      <c r="CIE12" s="878"/>
      <c r="CIF12" s="878"/>
      <c r="CIG12" s="880"/>
      <c r="CIH12" s="878"/>
      <c r="CII12" s="878"/>
      <c r="CIJ12" s="878"/>
      <c r="CIK12" s="880"/>
      <c r="CIL12" s="878"/>
      <c r="CIM12" s="878"/>
      <c r="CIN12" s="878"/>
      <c r="CIO12" s="880"/>
      <c r="CIP12" s="878"/>
      <c r="CIQ12" s="878"/>
      <c r="CIR12" s="878"/>
      <c r="CIS12" s="880"/>
      <c r="CIT12" s="878"/>
      <c r="CIU12" s="878"/>
      <c r="CIV12" s="878"/>
      <c r="CIW12" s="880"/>
      <c r="CIX12" s="878"/>
      <c r="CIY12" s="878"/>
      <c r="CIZ12" s="878"/>
      <c r="CJA12" s="880"/>
      <c r="CJB12" s="878"/>
      <c r="CJC12" s="878"/>
      <c r="CJD12" s="878"/>
      <c r="CJE12" s="880"/>
      <c r="CJF12" s="878"/>
      <c r="CJG12" s="878"/>
      <c r="CJH12" s="878"/>
      <c r="CJI12" s="880"/>
      <c r="CJJ12" s="878"/>
      <c r="CJK12" s="878"/>
      <c r="CJL12" s="878"/>
      <c r="CJM12" s="880"/>
      <c r="CJN12" s="878"/>
      <c r="CJO12" s="878"/>
      <c r="CJP12" s="878"/>
      <c r="CJQ12" s="880"/>
      <c r="CJR12" s="878"/>
      <c r="CJS12" s="878"/>
      <c r="CJT12" s="878"/>
      <c r="CJU12" s="880"/>
      <c r="CJV12" s="878"/>
      <c r="CJW12" s="878"/>
      <c r="CJX12" s="878"/>
      <c r="CJY12" s="880"/>
      <c r="CJZ12" s="878"/>
      <c r="CKA12" s="878"/>
      <c r="CKB12" s="878"/>
      <c r="CKC12" s="880"/>
      <c r="CKD12" s="878"/>
      <c r="CKE12" s="878"/>
      <c r="CKF12" s="878"/>
      <c r="CKG12" s="880"/>
      <c r="CKH12" s="878"/>
      <c r="CKI12" s="878"/>
      <c r="CKJ12" s="878"/>
      <c r="CKK12" s="880"/>
      <c r="CKL12" s="878"/>
      <c r="CKM12" s="878"/>
      <c r="CKN12" s="878"/>
      <c r="CKO12" s="880"/>
      <c r="CKP12" s="878"/>
      <c r="CKQ12" s="878"/>
      <c r="CKR12" s="878"/>
      <c r="CKS12" s="880"/>
      <c r="CKT12" s="878"/>
      <c r="CKU12" s="878"/>
      <c r="CKV12" s="878"/>
      <c r="CKW12" s="880"/>
      <c r="CKX12" s="878"/>
      <c r="CKY12" s="878"/>
      <c r="CKZ12" s="878"/>
      <c r="CLA12" s="880"/>
      <c r="CLB12" s="878"/>
      <c r="CLC12" s="878"/>
      <c r="CLD12" s="878"/>
      <c r="CLE12" s="880"/>
      <c r="CLF12" s="878"/>
      <c r="CLG12" s="878"/>
      <c r="CLH12" s="878"/>
      <c r="CLI12" s="880"/>
      <c r="CLJ12" s="878"/>
      <c r="CLK12" s="878"/>
      <c r="CLL12" s="878"/>
      <c r="CLM12" s="880"/>
      <c r="CLN12" s="878"/>
      <c r="CLO12" s="878"/>
      <c r="CLP12" s="878"/>
      <c r="CLQ12" s="880"/>
      <c r="CLR12" s="878"/>
      <c r="CLS12" s="878"/>
      <c r="CLT12" s="878"/>
      <c r="CLU12" s="880"/>
      <c r="CLV12" s="878"/>
      <c r="CLW12" s="878"/>
      <c r="CLX12" s="878"/>
      <c r="CLY12" s="880"/>
      <c r="CLZ12" s="878"/>
      <c r="CMA12" s="878"/>
      <c r="CMB12" s="878"/>
      <c r="CMC12" s="880"/>
      <c r="CMD12" s="878"/>
      <c r="CME12" s="878"/>
      <c r="CMF12" s="878"/>
      <c r="CMG12" s="880"/>
      <c r="CMH12" s="878"/>
      <c r="CMI12" s="878"/>
      <c r="CMJ12" s="878"/>
      <c r="CMK12" s="880"/>
      <c r="CML12" s="878"/>
      <c r="CMM12" s="878"/>
      <c r="CMN12" s="878"/>
      <c r="CMO12" s="880"/>
      <c r="CMP12" s="878"/>
      <c r="CMQ12" s="878"/>
      <c r="CMR12" s="878"/>
      <c r="CMS12" s="880"/>
      <c r="CMT12" s="878"/>
      <c r="CMU12" s="878"/>
      <c r="CMV12" s="878"/>
      <c r="CMW12" s="880"/>
      <c r="CMX12" s="878"/>
      <c r="CMY12" s="878"/>
      <c r="CMZ12" s="878"/>
      <c r="CNA12" s="880"/>
      <c r="CNB12" s="878"/>
      <c r="CNC12" s="878"/>
      <c r="CND12" s="878"/>
      <c r="CNE12" s="880"/>
      <c r="CNF12" s="878"/>
      <c r="CNG12" s="878"/>
      <c r="CNH12" s="878"/>
      <c r="CNI12" s="880"/>
      <c r="CNJ12" s="878"/>
      <c r="CNK12" s="878"/>
      <c r="CNL12" s="878"/>
      <c r="CNM12" s="880"/>
      <c r="CNN12" s="878"/>
      <c r="CNO12" s="878"/>
      <c r="CNP12" s="878"/>
      <c r="CNQ12" s="880"/>
      <c r="CNR12" s="878"/>
      <c r="CNS12" s="878"/>
      <c r="CNT12" s="878"/>
      <c r="CNU12" s="880"/>
      <c r="CNV12" s="878"/>
      <c r="CNW12" s="878"/>
      <c r="CNX12" s="878"/>
      <c r="CNY12" s="880"/>
      <c r="CNZ12" s="878"/>
      <c r="COA12" s="878"/>
      <c r="COB12" s="878"/>
      <c r="COC12" s="880"/>
      <c r="COD12" s="878"/>
      <c r="COE12" s="878"/>
      <c r="COF12" s="878"/>
      <c r="COG12" s="880"/>
      <c r="COH12" s="878"/>
      <c r="COI12" s="878"/>
      <c r="COJ12" s="878"/>
      <c r="COK12" s="880"/>
      <c r="COL12" s="878"/>
      <c r="COM12" s="878"/>
      <c r="CON12" s="878"/>
      <c r="COO12" s="880"/>
      <c r="COP12" s="878"/>
      <c r="COQ12" s="878"/>
      <c r="COR12" s="878"/>
      <c r="COS12" s="880"/>
      <c r="COT12" s="878"/>
      <c r="COU12" s="878"/>
      <c r="COV12" s="878"/>
      <c r="COW12" s="880"/>
      <c r="COX12" s="878"/>
      <c r="COY12" s="878"/>
      <c r="COZ12" s="878"/>
      <c r="CPA12" s="880"/>
      <c r="CPB12" s="878"/>
      <c r="CPC12" s="878"/>
      <c r="CPD12" s="878"/>
      <c r="CPE12" s="880"/>
      <c r="CPF12" s="878"/>
      <c r="CPG12" s="878"/>
      <c r="CPH12" s="878"/>
      <c r="CPI12" s="880"/>
      <c r="CPJ12" s="878"/>
      <c r="CPK12" s="878"/>
      <c r="CPL12" s="878"/>
      <c r="CPM12" s="880"/>
      <c r="CPN12" s="878"/>
      <c r="CPO12" s="878"/>
      <c r="CPP12" s="878"/>
      <c r="CPQ12" s="880"/>
      <c r="CPR12" s="878"/>
      <c r="CPS12" s="878"/>
      <c r="CPT12" s="878"/>
      <c r="CPU12" s="880"/>
      <c r="CPV12" s="878"/>
      <c r="CPW12" s="878"/>
      <c r="CPX12" s="878"/>
      <c r="CPY12" s="880"/>
      <c r="CPZ12" s="878"/>
      <c r="CQA12" s="878"/>
      <c r="CQB12" s="878"/>
      <c r="CQC12" s="880"/>
      <c r="CQD12" s="878"/>
      <c r="CQE12" s="878"/>
      <c r="CQF12" s="878"/>
      <c r="CQG12" s="880"/>
      <c r="CQH12" s="878"/>
      <c r="CQI12" s="878"/>
      <c r="CQJ12" s="878"/>
      <c r="CQK12" s="880"/>
      <c r="CQL12" s="878"/>
      <c r="CQM12" s="878"/>
      <c r="CQN12" s="878"/>
      <c r="CQO12" s="880"/>
      <c r="CQP12" s="878"/>
      <c r="CQQ12" s="878"/>
      <c r="CQR12" s="878"/>
      <c r="CQS12" s="880"/>
      <c r="CQT12" s="878"/>
      <c r="CQU12" s="878"/>
      <c r="CQV12" s="878"/>
      <c r="CQW12" s="880"/>
      <c r="CQX12" s="878"/>
      <c r="CQY12" s="878"/>
      <c r="CQZ12" s="878"/>
      <c r="CRA12" s="880"/>
      <c r="CRB12" s="878"/>
      <c r="CRC12" s="878"/>
      <c r="CRD12" s="878"/>
      <c r="CRE12" s="880"/>
      <c r="CRF12" s="878"/>
      <c r="CRG12" s="878"/>
      <c r="CRH12" s="878"/>
      <c r="CRI12" s="880"/>
      <c r="CRJ12" s="878"/>
      <c r="CRK12" s="878"/>
      <c r="CRL12" s="878"/>
      <c r="CRM12" s="880"/>
      <c r="CRN12" s="878"/>
      <c r="CRO12" s="878"/>
      <c r="CRP12" s="878"/>
      <c r="CRQ12" s="880"/>
      <c r="CRR12" s="878"/>
      <c r="CRS12" s="878"/>
      <c r="CRT12" s="878"/>
      <c r="CRU12" s="880"/>
      <c r="CRV12" s="878"/>
      <c r="CRW12" s="878"/>
      <c r="CRX12" s="878"/>
      <c r="CRY12" s="880"/>
      <c r="CRZ12" s="878"/>
      <c r="CSA12" s="878"/>
      <c r="CSB12" s="878"/>
      <c r="CSC12" s="880"/>
      <c r="CSD12" s="878"/>
      <c r="CSE12" s="878"/>
      <c r="CSF12" s="878"/>
      <c r="CSG12" s="880"/>
      <c r="CSH12" s="878"/>
      <c r="CSI12" s="878"/>
      <c r="CSJ12" s="878"/>
      <c r="CSK12" s="880"/>
      <c r="CSL12" s="878"/>
      <c r="CSM12" s="878"/>
      <c r="CSN12" s="878"/>
      <c r="CSO12" s="880"/>
      <c r="CSP12" s="878"/>
      <c r="CSQ12" s="878"/>
      <c r="CSR12" s="878"/>
      <c r="CSS12" s="880"/>
      <c r="CST12" s="878"/>
      <c r="CSU12" s="878"/>
      <c r="CSV12" s="878"/>
      <c r="CSW12" s="880"/>
      <c r="CSX12" s="878"/>
      <c r="CSY12" s="878"/>
      <c r="CSZ12" s="878"/>
      <c r="CTA12" s="880"/>
      <c r="CTB12" s="878"/>
      <c r="CTC12" s="878"/>
      <c r="CTD12" s="878"/>
      <c r="CTE12" s="880"/>
      <c r="CTF12" s="878"/>
      <c r="CTG12" s="878"/>
      <c r="CTH12" s="878"/>
      <c r="CTI12" s="880"/>
      <c r="CTJ12" s="878"/>
      <c r="CTK12" s="878"/>
      <c r="CTL12" s="878"/>
      <c r="CTM12" s="880"/>
      <c r="CTN12" s="878"/>
      <c r="CTO12" s="878"/>
      <c r="CTP12" s="878"/>
      <c r="CTQ12" s="880"/>
      <c r="CTR12" s="878"/>
      <c r="CTS12" s="878"/>
      <c r="CTT12" s="878"/>
      <c r="CTU12" s="880"/>
      <c r="CTV12" s="878"/>
      <c r="CTW12" s="878"/>
      <c r="CTX12" s="878"/>
      <c r="CTY12" s="880"/>
      <c r="CTZ12" s="878"/>
      <c r="CUA12" s="878"/>
      <c r="CUB12" s="878"/>
      <c r="CUC12" s="880"/>
      <c r="CUD12" s="878"/>
      <c r="CUE12" s="878"/>
      <c r="CUF12" s="878"/>
      <c r="CUG12" s="880"/>
      <c r="CUH12" s="878"/>
      <c r="CUI12" s="878"/>
      <c r="CUJ12" s="878"/>
      <c r="CUK12" s="880"/>
      <c r="CUL12" s="878"/>
      <c r="CUM12" s="878"/>
      <c r="CUN12" s="878"/>
      <c r="CUO12" s="880"/>
      <c r="CUP12" s="878"/>
      <c r="CUQ12" s="878"/>
      <c r="CUR12" s="878"/>
      <c r="CUS12" s="880"/>
      <c r="CUT12" s="878"/>
      <c r="CUU12" s="878"/>
      <c r="CUV12" s="878"/>
      <c r="CUW12" s="880"/>
      <c r="CUX12" s="878"/>
      <c r="CUY12" s="878"/>
      <c r="CUZ12" s="878"/>
      <c r="CVA12" s="880"/>
      <c r="CVB12" s="878"/>
      <c r="CVC12" s="878"/>
      <c r="CVD12" s="878"/>
      <c r="CVE12" s="880"/>
      <c r="CVF12" s="878"/>
      <c r="CVG12" s="878"/>
      <c r="CVH12" s="878"/>
      <c r="CVI12" s="880"/>
      <c r="CVJ12" s="878"/>
      <c r="CVK12" s="878"/>
      <c r="CVL12" s="878"/>
      <c r="CVM12" s="880"/>
      <c r="CVN12" s="878"/>
      <c r="CVO12" s="878"/>
      <c r="CVP12" s="878"/>
      <c r="CVQ12" s="880"/>
      <c r="CVR12" s="878"/>
      <c r="CVS12" s="878"/>
      <c r="CVT12" s="878"/>
      <c r="CVU12" s="880"/>
      <c r="CVV12" s="878"/>
      <c r="CVW12" s="878"/>
      <c r="CVX12" s="878"/>
      <c r="CVY12" s="880"/>
      <c r="CVZ12" s="878"/>
      <c r="CWA12" s="878"/>
      <c r="CWB12" s="878"/>
      <c r="CWC12" s="880"/>
      <c r="CWD12" s="878"/>
      <c r="CWE12" s="878"/>
      <c r="CWF12" s="878"/>
      <c r="CWG12" s="880"/>
      <c r="CWH12" s="878"/>
      <c r="CWI12" s="878"/>
      <c r="CWJ12" s="878"/>
      <c r="CWK12" s="880"/>
      <c r="CWL12" s="878"/>
      <c r="CWM12" s="878"/>
      <c r="CWN12" s="878"/>
      <c r="CWO12" s="880"/>
      <c r="CWP12" s="878"/>
      <c r="CWQ12" s="878"/>
      <c r="CWR12" s="878"/>
      <c r="CWS12" s="880"/>
      <c r="CWT12" s="878"/>
      <c r="CWU12" s="878"/>
      <c r="CWV12" s="878"/>
      <c r="CWW12" s="880"/>
      <c r="CWX12" s="878"/>
      <c r="CWY12" s="878"/>
      <c r="CWZ12" s="878"/>
      <c r="CXA12" s="880"/>
      <c r="CXB12" s="878"/>
      <c r="CXC12" s="878"/>
      <c r="CXD12" s="878"/>
      <c r="CXE12" s="880"/>
      <c r="CXF12" s="878"/>
      <c r="CXG12" s="878"/>
      <c r="CXH12" s="878"/>
      <c r="CXI12" s="880"/>
      <c r="CXJ12" s="878"/>
      <c r="CXK12" s="878"/>
      <c r="CXL12" s="878"/>
      <c r="CXM12" s="880"/>
      <c r="CXN12" s="878"/>
      <c r="CXO12" s="878"/>
      <c r="CXP12" s="878"/>
      <c r="CXQ12" s="880"/>
      <c r="CXR12" s="878"/>
      <c r="CXS12" s="878"/>
      <c r="CXT12" s="878"/>
      <c r="CXU12" s="880"/>
      <c r="CXV12" s="878"/>
      <c r="CXW12" s="878"/>
      <c r="CXX12" s="878"/>
      <c r="CXY12" s="880"/>
      <c r="CXZ12" s="878"/>
      <c r="CYA12" s="878"/>
      <c r="CYB12" s="878"/>
      <c r="CYC12" s="880"/>
      <c r="CYD12" s="878"/>
      <c r="CYE12" s="878"/>
      <c r="CYF12" s="878"/>
      <c r="CYG12" s="880"/>
      <c r="CYH12" s="878"/>
      <c r="CYI12" s="878"/>
      <c r="CYJ12" s="878"/>
      <c r="CYK12" s="880"/>
      <c r="CYL12" s="878"/>
      <c r="CYM12" s="878"/>
      <c r="CYN12" s="878"/>
      <c r="CYO12" s="880"/>
      <c r="CYP12" s="878"/>
      <c r="CYQ12" s="878"/>
      <c r="CYR12" s="878"/>
      <c r="CYS12" s="880"/>
      <c r="CYT12" s="878"/>
      <c r="CYU12" s="878"/>
      <c r="CYV12" s="878"/>
      <c r="CYW12" s="880"/>
      <c r="CYX12" s="878"/>
      <c r="CYY12" s="878"/>
      <c r="CYZ12" s="878"/>
      <c r="CZA12" s="880"/>
      <c r="CZB12" s="878"/>
      <c r="CZC12" s="878"/>
      <c r="CZD12" s="878"/>
      <c r="CZE12" s="880"/>
      <c r="CZF12" s="878"/>
      <c r="CZG12" s="878"/>
      <c r="CZH12" s="878"/>
      <c r="CZI12" s="880"/>
      <c r="CZJ12" s="878"/>
      <c r="CZK12" s="878"/>
      <c r="CZL12" s="878"/>
      <c r="CZM12" s="880"/>
      <c r="CZN12" s="878"/>
      <c r="CZO12" s="878"/>
      <c r="CZP12" s="878"/>
      <c r="CZQ12" s="880"/>
      <c r="CZR12" s="878"/>
      <c r="CZS12" s="878"/>
      <c r="CZT12" s="878"/>
      <c r="CZU12" s="880"/>
      <c r="CZV12" s="878"/>
      <c r="CZW12" s="878"/>
      <c r="CZX12" s="878"/>
      <c r="CZY12" s="880"/>
      <c r="CZZ12" s="878"/>
      <c r="DAA12" s="878"/>
      <c r="DAB12" s="878"/>
      <c r="DAC12" s="880"/>
      <c r="DAD12" s="878"/>
      <c r="DAE12" s="878"/>
      <c r="DAF12" s="878"/>
      <c r="DAG12" s="880"/>
      <c r="DAH12" s="878"/>
      <c r="DAI12" s="878"/>
      <c r="DAJ12" s="878"/>
      <c r="DAK12" s="880"/>
      <c r="DAL12" s="878"/>
      <c r="DAM12" s="878"/>
      <c r="DAN12" s="878"/>
      <c r="DAO12" s="880"/>
      <c r="DAP12" s="878"/>
      <c r="DAQ12" s="878"/>
      <c r="DAR12" s="878"/>
      <c r="DAS12" s="880"/>
      <c r="DAT12" s="878"/>
      <c r="DAU12" s="878"/>
      <c r="DAV12" s="878"/>
      <c r="DAW12" s="880"/>
      <c r="DAX12" s="878"/>
      <c r="DAY12" s="878"/>
      <c r="DAZ12" s="878"/>
      <c r="DBA12" s="880"/>
      <c r="DBB12" s="878"/>
      <c r="DBC12" s="878"/>
      <c r="DBD12" s="878"/>
      <c r="DBE12" s="880"/>
      <c r="DBF12" s="878"/>
      <c r="DBG12" s="878"/>
      <c r="DBH12" s="878"/>
      <c r="DBI12" s="880"/>
      <c r="DBJ12" s="878"/>
      <c r="DBK12" s="878"/>
      <c r="DBL12" s="878"/>
      <c r="DBM12" s="880"/>
      <c r="DBN12" s="878"/>
      <c r="DBO12" s="878"/>
      <c r="DBP12" s="878"/>
      <c r="DBQ12" s="880"/>
      <c r="DBR12" s="878"/>
      <c r="DBS12" s="878"/>
      <c r="DBT12" s="878"/>
      <c r="DBU12" s="880"/>
      <c r="DBV12" s="878"/>
      <c r="DBW12" s="878"/>
      <c r="DBX12" s="878"/>
      <c r="DBY12" s="880"/>
      <c r="DBZ12" s="878"/>
      <c r="DCA12" s="878"/>
      <c r="DCB12" s="878"/>
      <c r="DCC12" s="880"/>
      <c r="DCD12" s="878"/>
      <c r="DCE12" s="878"/>
      <c r="DCF12" s="878"/>
      <c r="DCG12" s="880"/>
      <c r="DCH12" s="878"/>
      <c r="DCI12" s="878"/>
      <c r="DCJ12" s="878"/>
      <c r="DCK12" s="880"/>
      <c r="DCL12" s="878"/>
      <c r="DCM12" s="878"/>
      <c r="DCN12" s="878"/>
      <c r="DCO12" s="880"/>
      <c r="DCP12" s="878"/>
      <c r="DCQ12" s="878"/>
      <c r="DCR12" s="878"/>
      <c r="DCS12" s="880"/>
      <c r="DCT12" s="878"/>
      <c r="DCU12" s="878"/>
      <c r="DCV12" s="878"/>
      <c r="DCW12" s="880"/>
      <c r="DCX12" s="878"/>
      <c r="DCY12" s="878"/>
      <c r="DCZ12" s="878"/>
      <c r="DDA12" s="880"/>
      <c r="DDB12" s="878"/>
      <c r="DDC12" s="878"/>
      <c r="DDD12" s="878"/>
      <c r="DDE12" s="880"/>
      <c r="DDF12" s="878"/>
      <c r="DDG12" s="878"/>
      <c r="DDH12" s="878"/>
      <c r="DDI12" s="880"/>
      <c r="DDJ12" s="878"/>
      <c r="DDK12" s="878"/>
      <c r="DDL12" s="878"/>
      <c r="DDM12" s="880"/>
      <c r="DDN12" s="878"/>
      <c r="DDO12" s="878"/>
      <c r="DDP12" s="878"/>
      <c r="DDQ12" s="880"/>
      <c r="DDR12" s="878"/>
      <c r="DDS12" s="878"/>
      <c r="DDT12" s="878"/>
      <c r="DDU12" s="880"/>
      <c r="DDV12" s="878"/>
      <c r="DDW12" s="878"/>
      <c r="DDX12" s="878"/>
      <c r="DDY12" s="880"/>
      <c r="DDZ12" s="878"/>
      <c r="DEA12" s="878"/>
      <c r="DEB12" s="878"/>
      <c r="DEC12" s="880"/>
      <c r="DED12" s="878"/>
      <c r="DEE12" s="878"/>
      <c r="DEF12" s="878"/>
      <c r="DEG12" s="880"/>
      <c r="DEH12" s="878"/>
      <c r="DEI12" s="878"/>
      <c r="DEJ12" s="878"/>
      <c r="DEK12" s="880"/>
      <c r="DEL12" s="878"/>
      <c r="DEM12" s="878"/>
      <c r="DEN12" s="878"/>
      <c r="DEO12" s="880"/>
      <c r="DEP12" s="878"/>
      <c r="DEQ12" s="878"/>
      <c r="DER12" s="878"/>
      <c r="DES12" s="880"/>
      <c r="DET12" s="878"/>
      <c r="DEU12" s="878"/>
      <c r="DEV12" s="878"/>
      <c r="DEW12" s="880"/>
      <c r="DEX12" s="878"/>
      <c r="DEY12" s="878"/>
      <c r="DEZ12" s="878"/>
      <c r="DFA12" s="880"/>
      <c r="DFB12" s="878"/>
      <c r="DFC12" s="878"/>
      <c r="DFD12" s="878"/>
      <c r="DFE12" s="880"/>
      <c r="DFF12" s="878"/>
      <c r="DFG12" s="878"/>
      <c r="DFH12" s="878"/>
      <c r="DFI12" s="880"/>
      <c r="DFJ12" s="878"/>
      <c r="DFK12" s="878"/>
      <c r="DFL12" s="878"/>
      <c r="DFM12" s="880"/>
      <c r="DFN12" s="878"/>
      <c r="DFO12" s="878"/>
      <c r="DFP12" s="878"/>
      <c r="DFQ12" s="880"/>
      <c r="DFR12" s="878"/>
      <c r="DFS12" s="878"/>
      <c r="DFT12" s="878"/>
      <c r="DFU12" s="880"/>
      <c r="DFV12" s="878"/>
      <c r="DFW12" s="878"/>
      <c r="DFX12" s="878"/>
      <c r="DFY12" s="880"/>
      <c r="DFZ12" s="878"/>
      <c r="DGA12" s="878"/>
      <c r="DGB12" s="878"/>
      <c r="DGC12" s="880"/>
      <c r="DGD12" s="878"/>
      <c r="DGE12" s="878"/>
      <c r="DGF12" s="878"/>
      <c r="DGG12" s="880"/>
      <c r="DGH12" s="878"/>
      <c r="DGI12" s="878"/>
      <c r="DGJ12" s="878"/>
      <c r="DGK12" s="880"/>
      <c r="DGL12" s="878"/>
      <c r="DGM12" s="878"/>
      <c r="DGN12" s="878"/>
      <c r="DGO12" s="880"/>
      <c r="DGP12" s="878"/>
      <c r="DGQ12" s="878"/>
      <c r="DGR12" s="878"/>
      <c r="DGS12" s="880"/>
      <c r="DGT12" s="878"/>
      <c r="DGU12" s="878"/>
      <c r="DGV12" s="878"/>
      <c r="DGW12" s="880"/>
      <c r="DGX12" s="878"/>
      <c r="DGY12" s="878"/>
      <c r="DGZ12" s="878"/>
      <c r="DHA12" s="880"/>
      <c r="DHB12" s="878"/>
      <c r="DHC12" s="878"/>
      <c r="DHD12" s="878"/>
      <c r="DHE12" s="880"/>
      <c r="DHF12" s="878"/>
      <c r="DHG12" s="878"/>
      <c r="DHH12" s="878"/>
      <c r="DHI12" s="880"/>
      <c r="DHJ12" s="878"/>
      <c r="DHK12" s="878"/>
      <c r="DHL12" s="878"/>
      <c r="DHM12" s="880"/>
      <c r="DHN12" s="878"/>
      <c r="DHO12" s="878"/>
      <c r="DHP12" s="878"/>
      <c r="DHQ12" s="880"/>
      <c r="DHR12" s="878"/>
      <c r="DHS12" s="878"/>
      <c r="DHT12" s="878"/>
      <c r="DHU12" s="880"/>
      <c r="DHV12" s="878"/>
      <c r="DHW12" s="878"/>
      <c r="DHX12" s="878"/>
      <c r="DHY12" s="880"/>
      <c r="DHZ12" s="878"/>
      <c r="DIA12" s="878"/>
      <c r="DIB12" s="878"/>
      <c r="DIC12" s="880"/>
      <c r="DID12" s="878"/>
      <c r="DIE12" s="878"/>
      <c r="DIF12" s="878"/>
      <c r="DIG12" s="880"/>
      <c r="DIH12" s="878"/>
      <c r="DII12" s="878"/>
      <c r="DIJ12" s="878"/>
      <c r="DIK12" s="880"/>
      <c r="DIL12" s="878"/>
      <c r="DIM12" s="878"/>
      <c r="DIN12" s="878"/>
      <c r="DIO12" s="880"/>
      <c r="DIP12" s="878"/>
      <c r="DIQ12" s="878"/>
      <c r="DIR12" s="878"/>
      <c r="DIS12" s="880"/>
      <c r="DIT12" s="878"/>
      <c r="DIU12" s="878"/>
      <c r="DIV12" s="878"/>
      <c r="DIW12" s="880"/>
      <c r="DIX12" s="878"/>
      <c r="DIY12" s="878"/>
      <c r="DIZ12" s="878"/>
      <c r="DJA12" s="880"/>
      <c r="DJB12" s="878"/>
      <c r="DJC12" s="878"/>
      <c r="DJD12" s="878"/>
      <c r="DJE12" s="880"/>
      <c r="DJF12" s="878"/>
      <c r="DJG12" s="878"/>
      <c r="DJH12" s="878"/>
      <c r="DJI12" s="880"/>
      <c r="DJJ12" s="878"/>
      <c r="DJK12" s="878"/>
      <c r="DJL12" s="878"/>
      <c r="DJM12" s="880"/>
      <c r="DJN12" s="878"/>
      <c r="DJO12" s="878"/>
      <c r="DJP12" s="878"/>
      <c r="DJQ12" s="880"/>
      <c r="DJR12" s="878"/>
      <c r="DJS12" s="878"/>
      <c r="DJT12" s="878"/>
      <c r="DJU12" s="880"/>
      <c r="DJV12" s="878"/>
      <c r="DJW12" s="878"/>
      <c r="DJX12" s="878"/>
      <c r="DJY12" s="880"/>
      <c r="DJZ12" s="878"/>
      <c r="DKA12" s="878"/>
      <c r="DKB12" s="878"/>
      <c r="DKC12" s="880"/>
      <c r="DKD12" s="878"/>
      <c r="DKE12" s="878"/>
      <c r="DKF12" s="878"/>
      <c r="DKG12" s="880"/>
      <c r="DKH12" s="878"/>
      <c r="DKI12" s="878"/>
      <c r="DKJ12" s="878"/>
      <c r="DKK12" s="880"/>
      <c r="DKL12" s="878"/>
      <c r="DKM12" s="878"/>
      <c r="DKN12" s="878"/>
      <c r="DKO12" s="880"/>
      <c r="DKP12" s="878"/>
      <c r="DKQ12" s="878"/>
      <c r="DKR12" s="878"/>
      <c r="DKS12" s="880"/>
      <c r="DKT12" s="878"/>
      <c r="DKU12" s="878"/>
      <c r="DKV12" s="878"/>
      <c r="DKW12" s="880"/>
      <c r="DKX12" s="878"/>
      <c r="DKY12" s="878"/>
      <c r="DKZ12" s="878"/>
      <c r="DLA12" s="880"/>
      <c r="DLB12" s="878"/>
      <c r="DLC12" s="878"/>
      <c r="DLD12" s="878"/>
      <c r="DLE12" s="880"/>
      <c r="DLF12" s="878"/>
      <c r="DLG12" s="878"/>
      <c r="DLH12" s="878"/>
      <c r="DLI12" s="880"/>
      <c r="DLJ12" s="878"/>
      <c r="DLK12" s="878"/>
      <c r="DLL12" s="878"/>
      <c r="DLM12" s="880"/>
      <c r="DLN12" s="878"/>
      <c r="DLO12" s="878"/>
      <c r="DLP12" s="878"/>
      <c r="DLQ12" s="880"/>
      <c r="DLR12" s="878"/>
      <c r="DLS12" s="878"/>
      <c r="DLT12" s="878"/>
      <c r="DLU12" s="880"/>
      <c r="DLV12" s="878"/>
      <c r="DLW12" s="878"/>
      <c r="DLX12" s="878"/>
      <c r="DLY12" s="880"/>
      <c r="DLZ12" s="878"/>
      <c r="DMA12" s="878"/>
      <c r="DMB12" s="878"/>
      <c r="DMC12" s="880"/>
      <c r="DMD12" s="878"/>
      <c r="DME12" s="878"/>
      <c r="DMF12" s="878"/>
      <c r="DMG12" s="880"/>
      <c r="DMH12" s="878"/>
      <c r="DMI12" s="878"/>
      <c r="DMJ12" s="878"/>
      <c r="DMK12" s="880"/>
      <c r="DML12" s="878"/>
      <c r="DMM12" s="878"/>
      <c r="DMN12" s="878"/>
      <c r="DMO12" s="880"/>
      <c r="DMP12" s="878"/>
      <c r="DMQ12" s="878"/>
      <c r="DMR12" s="878"/>
      <c r="DMS12" s="880"/>
      <c r="DMT12" s="878"/>
      <c r="DMU12" s="878"/>
      <c r="DMV12" s="878"/>
      <c r="DMW12" s="880"/>
      <c r="DMX12" s="878"/>
      <c r="DMY12" s="878"/>
      <c r="DMZ12" s="878"/>
      <c r="DNA12" s="880"/>
      <c r="DNB12" s="878"/>
      <c r="DNC12" s="878"/>
      <c r="DND12" s="878"/>
      <c r="DNE12" s="880"/>
      <c r="DNF12" s="878"/>
      <c r="DNG12" s="878"/>
      <c r="DNH12" s="878"/>
      <c r="DNI12" s="880"/>
      <c r="DNJ12" s="878"/>
      <c r="DNK12" s="878"/>
      <c r="DNL12" s="878"/>
      <c r="DNM12" s="880"/>
      <c r="DNN12" s="878"/>
      <c r="DNO12" s="878"/>
      <c r="DNP12" s="878"/>
      <c r="DNQ12" s="880"/>
      <c r="DNR12" s="878"/>
      <c r="DNS12" s="878"/>
      <c r="DNT12" s="878"/>
      <c r="DNU12" s="880"/>
      <c r="DNV12" s="878"/>
      <c r="DNW12" s="878"/>
      <c r="DNX12" s="878"/>
      <c r="DNY12" s="880"/>
      <c r="DNZ12" s="878"/>
      <c r="DOA12" s="878"/>
      <c r="DOB12" s="878"/>
      <c r="DOC12" s="880"/>
      <c r="DOD12" s="878"/>
      <c r="DOE12" s="878"/>
      <c r="DOF12" s="878"/>
      <c r="DOG12" s="880"/>
      <c r="DOH12" s="878"/>
      <c r="DOI12" s="878"/>
      <c r="DOJ12" s="878"/>
      <c r="DOK12" s="880"/>
      <c r="DOL12" s="878"/>
      <c r="DOM12" s="878"/>
      <c r="DON12" s="878"/>
      <c r="DOO12" s="880"/>
      <c r="DOP12" s="878"/>
      <c r="DOQ12" s="878"/>
      <c r="DOR12" s="878"/>
      <c r="DOS12" s="880"/>
      <c r="DOT12" s="878"/>
      <c r="DOU12" s="878"/>
      <c r="DOV12" s="878"/>
      <c r="DOW12" s="880"/>
      <c r="DOX12" s="878"/>
      <c r="DOY12" s="878"/>
      <c r="DOZ12" s="878"/>
      <c r="DPA12" s="880"/>
      <c r="DPB12" s="878"/>
      <c r="DPC12" s="878"/>
      <c r="DPD12" s="878"/>
      <c r="DPE12" s="880"/>
      <c r="DPF12" s="878"/>
      <c r="DPG12" s="878"/>
      <c r="DPH12" s="878"/>
      <c r="DPI12" s="880"/>
      <c r="DPJ12" s="878"/>
      <c r="DPK12" s="878"/>
      <c r="DPL12" s="878"/>
      <c r="DPM12" s="880"/>
      <c r="DPN12" s="878"/>
      <c r="DPO12" s="878"/>
      <c r="DPP12" s="878"/>
      <c r="DPQ12" s="880"/>
      <c r="DPR12" s="878"/>
      <c r="DPS12" s="878"/>
      <c r="DPT12" s="878"/>
      <c r="DPU12" s="880"/>
      <c r="DPV12" s="878"/>
      <c r="DPW12" s="878"/>
      <c r="DPX12" s="878"/>
      <c r="DPY12" s="880"/>
      <c r="DPZ12" s="878"/>
      <c r="DQA12" s="878"/>
      <c r="DQB12" s="878"/>
      <c r="DQC12" s="880"/>
      <c r="DQD12" s="878"/>
      <c r="DQE12" s="878"/>
      <c r="DQF12" s="878"/>
      <c r="DQG12" s="880"/>
      <c r="DQH12" s="878"/>
      <c r="DQI12" s="878"/>
      <c r="DQJ12" s="878"/>
      <c r="DQK12" s="880"/>
      <c r="DQL12" s="878"/>
      <c r="DQM12" s="878"/>
      <c r="DQN12" s="878"/>
      <c r="DQO12" s="880"/>
      <c r="DQP12" s="878"/>
      <c r="DQQ12" s="878"/>
      <c r="DQR12" s="878"/>
      <c r="DQS12" s="880"/>
      <c r="DQT12" s="878"/>
      <c r="DQU12" s="878"/>
      <c r="DQV12" s="878"/>
      <c r="DQW12" s="880"/>
      <c r="DQX12" s="878"/>
      <c r="DQY12" s="878"/>
      <c r="DQZ12" s="878"/>
      <c r="DRA12" s="880"/>
      <c r="DRB12" s="878"/>
      <c r="DRC12" s="878"/>
      <c r="DRD12" s="878"/>
      <c r="DRE12" s="880"/>
      <c r="DRF12" s="878"/>
      <c r="DRG12" s="878"/>
      <c r="DRH12" s="878"/>
      <c r="DRI12" s="880"/>
      <c r="DRJ12" s="878"/>
      <c r="DRK12" s="878"/>
      <c r="DRL12" s="878"/>
      <c r="DRM12" s="880"/>
      <c r="DRN12" s="878"/>
      <c r="DRO12" s="878"/>
      <c r="DRP12" s="878"/>
      <c r="DRQ12" s="880"/>
      <c r="DRR12" s="878"/>
      <c r="DRS12" s="878"/>
      <c r="DRT12" s="878"/>
      <c r="DRU12" s="880"/>
      <c r="DRV12" s="878"/>
      <c r="DRW12" s="878"/>
      <c r="DRX12" s="878"/>
      <c r="DRY12" s="880"/>
      <c r="DRZ12" s="878"/>
      <c r="DSA12" s="878"/>
      <c r="DSB12" s="878"/>
      <c r="DSC12" s="880"/>
      <c r="DSD12" s="878"/>
      <c r="DSE12" s="878"/>
      <c r="DSF12" s="878"/>
      <c r="DSG12" s="880"/>
      <c r="DSH12" s="878"/>
      <c r="DSI12" s="878"/>
      <c r="DSJ12" s="878"/>
      <c r="DSK12" s="880"/>
      <c r="DSL12" s="878"/>
      <c r="DSM12" s="878"/>
      <c r="DSN12" s="878"/>
      <c r="DSO12" s="880"/>
      <c r="DSP12" s="878"/>
      <c r="DSQ12" s="878"/>
      <c r="DSR12" s="878"/>
      <c r="DSS12" s="880"/>
      <c r="DST12" s="878"/>
      <c r="DSU12" s="878"/>
      <c r="DSV12" s="878"/>
      <c r="DSW12" s="880"/>
      <c r="DSX12" s="878"/>
      <c r="DSY12" s="878"/>
      <c r="DSZ12" s="878"/>
      <c r="DTA12" s="880"/>
      <c r="DTB12" s="878"/>
      <c r="DTC12" s="878"/>
      <c r="DTD12" s="878"/>
      <c r="DTE12" s="880"/>
      <c r="DTF12" s="878"/>
      <c r="DTG12" s="878"/>
      <c r="DTH12" s="878"/>
      <c r="DTI12" s="880"/>
      <c r="DTJ12" s="878"/>
      <c r="DTK12" s="878"/>
      <c r="DTL12" s="878"/>
      <c r="DTM12" s="880"/>
      <c r="DTN12" s="878"/>
      <c r="DTO12" s="878"/>
      <c r="DTP12" s="878"/>
      <c r="DTQ12" s="880"/>
      <c r="DTR12" s="878"/>
      <c r="DTS12" s="878"/>
      <c r="DTT12" s="878"/>
      <c r="DTU12" s="880"/>
      <c r="DTV12" s="878"/>
      <c r="DTW12" s="878"/>
      <c r="DTX12" s="878"/>
      <c r="DTY12" s="880"/>
      <c r="DTZ12" s="878"/>
      <c r="DUA12" s="878"/>
      <c r="DUB12" s="878"/>
      <c r="DUC12" s="880"/>
      <c r="DUD12" s="878"/>
      <c r="DUE12" s="878"/>
      <c r="DUF12" s="878"/>
      <c r="DUG12" s="880"/>
      <c r="DUH12" s="878"/>
      <c r="DUI12" s="878"/>
      <c r="DUJ12" s="878"/>
      <c r="DUK12" s="880"/>
      <c r="DUL12" s="878"/>
      <c r="DUM12" s="878"/>
      <c r="DUN12" s="878"/>
      <c r="DUO12" s="880"/>
      <c r="DUP12" s="878"/>
      <c r="DUQ12" s="878"/>
      <c r="DUR12" s="878"/>
      <c r="DUS12" s="880"/>
      <c r="DUT12" s="878"/>
      <c r="DUU12" s="878"/>
      <c r="DUV12" s="878"/>
      <c r="DUW12" s="880"/>
      <c r="DUX12" s="878"/>
      <c r="DUY12" s="878"/>
      <c r="DUZ12" s="878"/>
      <c r="DVA12" s="880"/>
      <c r="DVB12" s="878"/>
      <c r="DVC12" s="878"/>
      <c r="DVD12" s="878"/>
      <c r="DVE12" s="880"/>
      <c r="DVF12" s="878"/>
      <c r="DVG12" s="878"/>
      <c r="DVH12" s="878"/>
      <c r="DVI12" s="880"/>
      <c r="DVJ12" s="878"/>
      <c r="DVK12" s="878"/>
      <c r="DVL12" s="878"/>
      <c r="DVM12" s="880"/>
      <c r="DVN12" s="878"/>
      <c r="DVO12" s="878"/>
      <c r="DVP12" s="878"/>
      <c r="DVQ12" s="880"/>
      <c r="DVR12" s="878"/>
      <c r="DVS12" s="878"/>
      <c r="DVT12" s="878"/>
      <c r="DVU12" s="880"/>
      <c r="DVV12" s="878"/>
      <c r="DVW12" s="878"/>
      <c r="DVX12" s="878"/>
      <c r="DVY12" s="880"/>
      <c r="DVZ12" s="878"/>
      <c r="DWA12" s="878"/>
      <c r="DWB12" s="878"/>
      <c r="DWC12" s="880"/>
      <c r="DWD12" s="878"/>
      <c r="DWE12" s="878"/>
      <c r="DWF12" s="878"/>
      <c r="DWG12" s="880"/>
      <c r="DWH12" s="878"/>
      <c r="DWI12" s="878"/>
      <c r="DWJ12" s="878"/>
      <c r="DWK12" s="880"/>
      <c r="DWL12" s="878"/>
      <c r="DWM12" s="878"/>
      <c r="DWN12" s="878"/>
      <c r="DWO12" s="880"/>
      <c r="DWP12" s="878"/>
      <c r="DWQ12" s="878"/>
      <c r="DWR12" s="878"/>
      <c r="DWS12" s="880"/>
      <c r="DWT12" s="878"/>
      <c r="DWU12" s="878"/>
      <c r="DWV12" s="878"/>
      <c r="DWW12" s="880"/>
      <c r="DWX12" s="878"/>
      <c r="DWY12" s="878"/>
      <c r="DWZ12" s="878"/>
      <c r="DXA12" s="880"/>
      <c r="DXB12" s="878"/>
      <c r="DXC12" s="878"/>
      <c r="DXD12" s="878"/>
      <c r="DXE12" s="880"/>
      <c r="DXF12" s="878"/>
      <c r="DXG12" s="878"/>
      <c r="DXH12" s="878"/>
      <c r="DXI12" s="880"/>
      <c r="DXJ12" s="878"/>
      <c r="DXK12" s="878"/>
      <c r="DXL12" s="878"/>
      <c r="DXM12" s="880"/>
      <c r="DXN12" s="878"/>
      <c r="DXO12" s="878"/>
      <c r="DXP12" s="878"/>
      <c r="DXQ12" s="880"/>
      <c r="DXR12" s="878"/>
      <c r="DXS12" s="878"/>
      <c r="DXT12" s="878"/>
      <c r="DXU12" s="880"/>
      <c r="DXV12" s="878"/>
      <c r="DXW12" s="878"/>
      <c r="DXX12" s="878"/>
      <c r="DXY12" s="880"/>
      <c r="DXZ12" s="878"/>
      <c r="DYA12" s="878"/>
      <c r="DYB12" s="878"/>
      <c r="DYC12" s="880"/>
      <c r="DYD12" s="878"/>
      <c r="DYE12" s="878"/>
      <c r="DYF12" s="878"/>
      <c r="DYG12" s="880"/>
      <c r="DYH12" s="878"/>
      <c r="DYI12" s="878"/>
      <c r="DYJ12" s="878"/>
      <c r="DYK12" s="880"/>
      <c r="DYL12" s="878"/>
      <c r="DYM12" s="878"/>
      <c r="DYN12" s="878"/>
      <c r="DYO12" s="880"/>
      <c r="DYP12" s="878"/>
      <c r="DYQ12" s="878"/>
      <c r="DYR12" s="878"/>
      <c r="DYS12" s="880"/>
      <c r="DYT12" s="878"/>
      <c r="DYU12" s="878"/>
      <c r="DYV12" s="878"/>
      <c r="DYW12" s="880"/>
      <c r="DYX12" s="878"/>
      <c r="DYY12" s="878"/>
      <c r="DYZ12" s="878"/>
      <c r="DZA12" s="880"/>
      <c r="DZB12" s="878"/>
      <c r="DZC12" s="878"/>
      <c r="DZD12" s="878"/>
      <c r="DZE12" s="880"/>
      <c r="DZF12" s="878"/>
      <c r="DZG12" s="878"/>
      <c r="DZH12" s="878"/>
      <c r="DZI12" s="880"/>
      <c r="DZJ12" s="878"/>
      <c r="DZK12" s="878"/>
      <c r="DZL12" s="878"/>
      <c r="DZM12" s="880"/>
      <c r="DZN12" s="878"/>
      <c r="DZO12" s="878"/>
      <c r="DZP12" s="878"/>
      <c r="DZQ12" s="880"/>
      <c r="DZR12" s="878"/>
      <c r="DZS12" s="878"/>
      <c r="DZT12" s="878"/>
      <c r="DZU12" s="880"/>
      <c r="DZV12" s="878"/>
      <c r="DZW12" s="878"/>
      <c r="DZX12" s="878"/>
      <c r="DZY12" s="880"/>
      <c r="DZZ12" s="878"/>
      <c r="EAA12" s="878"/>
      <c r="EAB12" s="878"/>
      <c r="EAC12" s="880"/>
      <c r="EAD12" s="878"/>
      <c r="EAE12" s="878"/>
      <c r="EAF12" s="878"/>
      <c r="EAG12" s="880"/>
      <c r="EAH12" s="878"/>
      <c r="EAI12" s="878"/>
      <c r="EAJ12" s="878"/>
      <c r="EAK12" s="880"/>
      <c r="EAL12" s="878"/>
      <c r="EAM12" s="878"/>
      <c r="EAN12" s="878"/>
      <c r="EAO12" s="880"/>
      <c r="EAP12" s="878"/>
      <c r="EAQ12" s="878"/>
      <c r="EAR12" s="878"/>
      <c r="EAS12" s="880"/>
      <c r="EAT12" s="878"/>
      <c r="EAU12" s="878"/>
      <c r="EAV12" s="878"/>
      <c r="EAW12" s="880"/>
      <c r="EAX12" s="878"/>
      <c r="EAY12" s="878"/>
      <c r="EAZ12" s="878"/>
      <c r="EBA12" s="880"/>
      <c r="EBB12" s="878"/>
      <c r="EBC12" s="878"/>
      <c r="EBD12" s="878"/>
      <c r="EBE12" s="880"/>
      <c r="EBF12" s="878"/>
      <c r="EBG12" s="878"/>
      <c r="EBH12" s="878"/>
      <c r="EBI12" s="880"/>
      <c r="EBJ12" s="878"/>
      <c r="EBK12" s="878"/>
      <c r="EBL12" s="878"/>
      <c r="EBM12" s="880"/>
      <c r="EBN12" s="878"/>
      <c r="EBO12" s="878"/>
      <c r="EBP12" s="878"/>
      <c r="EBQ12" s="880"/>
      <c r="EBR12" s="878"/>
      <c r="EBS12" s="878"/>
      <c r="EBT12" s="878"/>
      <c r="EBU12" s="880"/>
      <c r="EBV12" s="878"/>
      <c r="EBW12" s="878"/>
      <c r="EBX12" s="878"/>
      <c r="EBY12" s="880"/>
      <c r="EBZ12" s="878"/>
      <c r="ECA12" s="878"/>
      <c r="ECB12" s="878"/>
      <c r="ECC12" s="880"/>
      <c r="ECD12" s="878"/>
      <c r="ECE12" s="878"/>
      <c r="ECF12" s="878"/>
      <c r="ECG12" s="880"/>
      <c r="ECH12" s="878"/>
      <c r="ECI12" s="878"/>
      <c r="ECJ12" s="878"/>
      <c r="ECK12" s="880"/>
      <c r="ECL12" s="878"/>
      <c r="ECM12" s="878"/>
      <c r="ECN12" s="878"/>
      <c r="ECO12" s="880"/>
      <c r="ECP12" s="878"/>
      <c r="ECQ12" s="878"/>
      <c r="ECR12" s="878"/>
      <c r="ECS12" s="880"/>
      <c r="ECT12" s="878"/>
      <c r="ECU12" s="878"/>
      <c r="ECV12" s="878"/>
      <c r="ECW12" s="880"/>
      <c r="ECX12" s="878"/>
      <c r="ECY12" s="878"/>
      <c r="ECZ12" s="878"/>
      <c r="EDA12" s="880"/>
      <c r="EDB12" s="878"/>
      <c r="EDC12" s="878"/>
      <c r="EDD12" s="878"/>
      <c r="EDE12" s="880"/>
      <c r="EDF12" s="878"/>
      <c r="EDG12" s="878"/>
      <c r="EDH12" s="878"/>
      <c r="EDI12" s="880"/>
      <c r="EDJ12" s="878"/>
      <c r="EDK12" s="878"/>
      <c r="EDL12" s="878"/>
      <c r="EDM12" s="880"/>
      <c r="EDN12" s="878"/>
      <c r="EDO12" s="878"/>
      <c r="EDP12" s="878"/>
      <c r="EDQ12" s="880"/>
      <c r="EDR12" s="878"/>
      <c r="EDS12" s="878"/>
      <c r="EDT12" s="878"/>
      <c r="EDU12" s="880"/>
      <c r="EDV12" s="878"/>
      <c r="EDW12" s="878"/>
      <c r="EDX12" s="878"/>
      <c r="EDY12" s="880"/>
      <c r="EDZ12" s="878"/>
      <c r="EEA12" s="878"/>
      <c r="EEB12" s="878"/>
      <c r="EEC12" s="880"/>
      <c r="EED12" s="878"/>
      <c r="EEE12" s="878"/>
      <c r="EEF12" s="878"/>
      <c r="EEG12" s="880"/>
      <c r="EEH12" s="878"/>
      <c r="EEI12" s="878"/>
      <c r="EEJ12" s="878"/>
      <c r="EEK12" s="880"/>
      <c r="EEL12" s="878"/>
      <c r="EEM12" s="878"/>
      <c r="EEN12" s="878"/>
      <c r="EEO12" s="880"/>
      <c r="EEP12" s="878"/>
      <c r="EEQ12" s="878"/>
      <c r="EER12" s="878"/>
      <c r="EES12" s="880"/>
      <c r="EET12" s="878"/>
      <c r="EEU12" s="878"/>
      <c r="EEV12" s="878"/>
      <c r="EEW12" s="880"/>
      <c r="EEX12" s="878"/>
      <c r="EEY12" s="878"/>
      <c r="EEZ12" s="878"/>
      <c r="EFA12" s="880"/>
      <c r="EFB12" s="878"/>
      <c r="EFC12" s="878"/>
      <c r="EFD12" s="878"/>
      <c r="EFE12" s="880"/>
      <c r="EFF12" s="878"/>
      <c r="EFG12" s="878"/>
      <c r="EFH12" s="878"/>
      <c r="EFI12" s="880"/>
      <c r="EFJ12" s="878"/>
      <c r="EFK12" s="878"/>
      <c r="EFL12" s="878"/>
      <c r="EFM12" s="880"/>
      <c r="EFN12" s="878"/>
      <c r="EFO12" s="878"/>
      <c r="EFP12" s="878"/>
      <c r="EFQ12" s="880"/>
      <c r="EFR12" s="878"/>
      <c r="EFS12" s="878"/>
      <c r="EFT12" s="878"/>
      <c r="EFU12" s="880"/>
      <c r="EFV12" s="878"/>
      <c r="EFW12" s="878"/>
      <c r="EFX12" s="878"/>
      <c r="EFY12" s="880"/>
      <c r="EFZ12" s="878"/>
      <c r="EGA12" s="878"/>
      <c r="EGB12" s="878"/>
      <c r="EGC12" s="880"/>
      <c r="EGD12" s="878"/>
      <c r="EGE12" s="878"/>
      <c r="EGF12" s="878"/>
      <c r="EGG12" s="880"/>
      <c r="EGH12" s="878"/>
      <c r="EGI12" s="878"/>
      <c r="EGJ12" s="878"/>
      <c r="EGK12" s="880"/>
      <c r="EGL12" s="878"/>
      <c r="EGM12" s="878"/>
      <c r="EGN12" s="878"/>
      <c r="EGO12" s="880"/>
      <c r="EGP12" s="878"/>
      <c r="EGQ12" s="878"/>
      <c r="EGR12" s="878"/>
      <c r="EGS12" s="880"/>
      <c r="EGT12" s="878"/>
      <c r="EGU12" s="878"/>
      <c r="EGV12" s="878"/>
      <c r="EGW12" s="880"/>
      <c r="EGX12" s="878"/>
      <c r="EGY12" s="878"/>
      <c r="EGZ12" s="878"/>
      <c r="EHA12" s="880"/>
      <c r="EHB12" s="878"/>
      <c r="EHC12" s="878"/>
      <c r="EHD12" s="878"/>
      <c r="EHE12" s="880"/>
      <c r="EHF12" s="878"/>
      <c r="EHG12" s="878"/>
      <c r="EHH12" s="878"/>
      <c r="EHI12" s="880"/>
      <c r="EHJ12" s="878"/>
      <c r="EHK12" s="878"/>
      <c r="EHL12" s="878"/>
      <c r="EHM12" s="880"/>
      <c r="EHN12" s="878"/>
      <c r="EHO12" s="878"/>
      <c r="EHP12" s="878"/>
      <c r="EHQ12" s="880"/>
      <c r="EHR12" s="878"/>
      <c r="EHS12" s="878"/>
      <c r="EHT12" s="878"/>
      <c r="EHU12" s="880"/>
      <c r="EHV12" s="878"/>
      <c r="EHW12" s="878"/>
      <c r="EHX12" s="878"/>
      <c r="EHY12" s="880"/>
      <c r="EHZ12" s="878"/>
      <c r="EIA12" s="878"/>
      <c r="EIB12" s="878"/>
      <c r="EIC12" s="880"/>
      <c r="EID12" s="878"/>
      <c r="EIE12" s="878"/>
      <c r="EIF12" s="878"/>
      <c r="EIG12" s="880"/>
      <c r="EIH12" s="878"/>
      <c r="EII12" s="878"/>
      <c r="EIJ12" s="878"/>
      <c r="EIK12" s="880"/>
      <c r="EIL12" s="878"/>
      <c r="EIM12" s="878"/>
      <c r="EIN12" s="878"/>
      <c r="EIO12" s="880"/>
      <c r="EIP12" s="878"/>
      <c r="EIQ12" s="878"/>
      <c r="EIR12" s="878"/>
      <c r="EIS12" s="880"/>
      <c r="EIT12" s="878"/>
      <c r="EIU12" s="878"/>
      <c r="EIV12" s="878"/>
      <c r="EIW12" s="880"/>
      <c r="EIX12" s="878"/>
      <c r="EIY12" s="878"/>
      <c r="EIZ12" s="878"/>
      <c r="EJA12" s="880"/>
      <c r="EJB12" s="878"/>
      <c r="EJC12" s="878"/>
      <c r="EJD12" s="878"/>
      <c r="EJE12" s="880"/>
      <c r="EJF12" s="878"/>
      <c r="EJG12" s="878"/>
      <c r="EJH12" s="878"/>
      <c r="EJI12" s="880"/>
      <c r="EJJ12" s="878"/>
      <c r="EJK12" s="878"/>
      <c r="EJL12" s="878"/>
      <c r="EJM12" s="880"/>
      <c r="EJN12" s="878"/>
      <c r="EJO12" s="878"/>
      <c r="EJP12" s="878"/>
      <c r="EJQ12" s="880"/>
      <c r="EJR12" s="878"/>
      <c r="EJS12" s="878"/>
      <c r="EJT12" s="878"/>
      <c r="EJU12" s="880"/>
      <c r="EJV12" s="878"/>
      <c r="EJW12" s="878"/>
      <c r="EJX12" s="878"/>
      <c r="EJY12" s="880"/>
      <c r="EJZ12" s="878"/>
      <c r="EKA12" s="878"/>
      <c r="EKB12" s="878"/>
      <c r="EKC12" s="880"/>
      <c r="EKD12" s="878"/>
      <c r="EKE12" s="878"/>
      <c r="EKF12" s="878"/>
      <c r="EKG12" s="880"/>
      <c r="EKH12" s="878"/>
      <c r="EKI12" s="878"/>
      <c r="EKJ12" s="878"/>
      <c r="EKK12" s="880"/>
      <c r="EKL12" s="878"/>
      <c r="EKM12" s="878"/>
      <c r="EKN12" s="878"/>
      <c r="EKO12" s="880"/>
      <c r="EKP12" s="878"/>
      <c r="EKQ12" s="878"/>
      <c r="EKR12" s="878"/>
      <c r="EKS12" s="880"/>
      <c r="EKT12" s="878"/>
      <c r="EKU12" s="878"/>
      <c r="EKV12" s="878"/>
      <c r="EKW12" s="880"/>
      <c r="EKX12" s="878"/>
      <c r="EKY12" s="878"/>
      <c r="EKZ12" s="878"/>
      <c r="ELA12" s="880"/>
      <c r="ELB12" s="878"/>
      <c r="ELC12" s="878"/>
      <c r="ELD12" s="878"/>
      <c r="ELE12" s="880"/>
      <c r="ELF12" s="878"/>
      <c r="ELG12" s="878"/>
      <c r="ELH12" s="878"/>
      <c r="ELI12" s="880"/>
      <c r="ELJ12" s="878"/>
      <c r="ELK12" s="878"/>
      <c r="ELL12" s="878"/>
      <c r="ELM12" s="880"/>
      <c r="ELN12" s="878"/>
      <c r="ELO12" s="878"/>
      <c r="ELP12" s="878"/>
      <c r="ELQ12" s="880"/>
      <c r="ELR12" s="878"/>
      <c r="ELS12" s="878"/>
      <c r="ELT12" s="878"/>
      <c r="ELU12" s="880"/>
      <c r="ELV12" s="878"/>
      <c r="ELW12" s="878"/>
      <c r="ELX12" s="878"/>
      <c r="ELY12" s="880"/>
      <c r="ELZ12" s="878"/>
      <c r="EMA12" s="878"/>
      <c r="EMB12" s="878"/>
      <c r="EMC12" s="880"/>
      <c r="EMD12" s="878"/>
      <c r="EME12" s="878"/>
      <c r="EMF12" s="878"/>
      <c r="EMG12" s="880"/>
      <c r="EMH12" s="878"/>
      <c r="EMI12" s="878"/>
      <c r="EMJ12" s="878"/>
      <c r="EMK12" s="880"/>
      <c r="EML12" s="878"/>
      <c r="EMM12" s="878"/>
      <c r="EMN12" s="878"/>
      <c r="EMO12" s="880"/>
      <c r="EMP12" s="878"/>
      <c r="EMQ12" s="878"/>
      <c r="EMR12" s="878"/>
      <c r="EMS12" s="880"/>
      <c r="EMT12" s="878"/>
      <c r="EMU12" s="878"/>
      <c r="EMV12" s="878"/>
      <c r="EMW12" s="880"/>
      <c r="EMX12" s="878"/>
      <c r="EMY12" s="878"/>
      <c r="EMZ12" s="878"/>
      <c r="ENA12" s="880"/>
      <c r="ENB12" s="878"/>
      <c r="ENC12" s="878"/>
      <c r="END12" s="878"/>
      <c r="ENE12" s="880"/>
      <c r="ENF12" s="878"/>
      <c r="ENG12" s="878"/>
      <c r="ENH12" s="878"/>
      <c r="ENI12" s="880"/>
      <c r="ENJ12" s="878"/>
      <c r="ENK12" s="878"/>
      <c r="ENL12" s="878"/>
      <c r="ENM12" s="880"/>
      <c r="ENN12" s="878"/>
      <c r="ENO12" s="878"/>
      <c r="ENP12" s="878"/>
      <c r="ENQ12" s="880"/>
      <c r="ENR12" s="878"/>
      <c r="ENS12" s="878"/>
      <c r="ENT12" s="878"/>
      <c r="ENU12" s="880"/>
      <c r="ENV12" s="878"/>
      <c r="ENW12" s="878"/>
      <c r="ENX12" s="878"/>
      <c r="ENY12" s="880"/>
      <c r="ENZ12" s="878"/>
      <c r="EOA12" s="878"/>
      <c r="EOB12" s="878"/>
      <c r="EOC12" s="880"/>
      <c r="EOD12" s="878"/>
      <c r="EOE12" s="878"/>
      <c r="EOF12" s="878"/>
      <c r="EOG12" s="880"/>
      <c r="EOH12" s="878"/>
      <c r="EOI12" s="878"/>
      <c r="EOJ12" s="878"/>
      <c r="EOK12" s="880"/>
      <c r="EOL12" s="878"/>
      <c r="EOM12" s="878"/>
      <c r="EON12" s="878"/>
      <c r="EOO12" s="880"/>
      <c r="EOP12" s="878"/>
      <c r="EOQ12" s="878"/>
      <c r="EOR12" s="878"/>
      <c r="EOS12" s="880"/>
      <c r="EOT12" s="878"/>
      <c r="EOU12" s="878"/>
      <c r="EOV12" s="878"/>
      <c r="EOW12" s="880"/>
      <c r="EOX12" s="878"/>
      <c r="EOY12" s="878"/>
      <c r="EOZ12" s="878"/>
      <c r="EPA12" s="880"/>
      <c r="EPB12" s="878"/>
      <c r="EPC12" s="878"/>
      <c r="EPD12" s="878"/>
      <c r="EPE12" s="880"/>
      <c r="EPF12" s="878"/>
      <c r="EPG12" s="878"/>
      <c r="EPH12" s="878"/>
      <c r="EPI12" s="880"/>
      <c r="EPJ12" s="878"/>
      <c r="EPK12" s="878"/>
      <c r="EPL12" s="878"/>
      <c r="EPM12" s="880"/>
      <c r="EPN12" s="878"/>
      <c r="EPO12" s="878"/>
      <c r="EPP12" s="878"/>
      <c r="EPQ12" s="880"/>
      <c r="EPR12" s="878"/>
      <c r="EPS12" s="878"/>
      <c r="EPT12" s="878"/>
      <c r="EPU12" s="880"/>
      <c r="EPV12" s="878"/>
      <c r="EPW12" s="878"/>
      <c r="EPX12" s="878"/>
      <c r="EPY12" s="880"/>
      <c r="EPZ12" s="878"/>
      <c r="EQA12" s="878"/>
      <c r="EQB12" s="878"/>
      <c r="EQC12" s="880"/>
      <c r="EQD12" s="878"/>
      <c r="EQE12" s="878"/>
      <c r="EQF12" s="878"/>
      <c r="EQG12" s="880"/>
      <c r="EQH12" s="878"/>
      <c r="EQI12" s="878"/>
      <c r="EQJ12" s="878"/>
      <c r="EQK12" s="880"/>
      <c r="EQL12" s="878"/>
      <c r="EQM12" s="878"/>
      <c r="EQN12" s="878"/>
      <c r="EQO12" s="880"/>
      <c r="EQP12" s="878"/>
      <c r="EQQ12" s="878"/>
      <c r="EQR12" s="878"/>
      <c r="EQS12" s="880"/>
      <c r="EQT12" s="878"/>
      <c r="EQU12" s="878"/>
      <c r="EQV12" s="878"/>
      <c r="EQW12" s="880"/>
      <c r="EQX12" s="878"/>
      <c r="EQY12" s="878"/>
      <c r="EQZ12" s="878"/>
      <c r="ERA12" s="880"/>
      <c r="ERB12" s="878"/>
      <c r="ERC12" s="878"/>
      <c r="ERD12" s="878"/>
      <c r="ERE12" s="880"/>
      <c r="ERF12" s="878"/>
      <c r="ERG12" s="878"/>
      <c r="ERH12" s="878"/>
      <c r="ERI12" s="880"/>
      <c r="ERJ12" s="878"/>
      <c r="ERK12" s="878"/>
      <c r="ERL12" s="878"/>
      <c r="ERM12" s="880"/>
      <c r="ERN12" s="878"/>
      <c r="ERO12" s="878"/>
      <c r="ERP12" s="878"/>
      <c r="ERQ12" s="880"/>
      <c r="ERR12" s="878"/>
      <c r="ERS12" s="878"/>
      <c r="ERT12" s="878"/>
      <c r="ERU12" s="880"/>
      <c r="ERV12" s="878"/>
      <c r="ERW12" s="878"/>
      <c r="ERX12" s="878"/>
      <c r="ERY12" s="880"/>
      <c r="ERZ12" s="878"/>
      <c r="ESA12" s="878"/>
      <c r="ESB12" s="878"/>
      <c r="ESC12" s="880"/>
      <c r="ESD12" s="878"/>
      <c r="ESE12" s="878"/>
      <c r="ESF12" s="878"/>
      <c r="ESG12" s="880"/>
      <c r="ESH12" s="878"/>
      <c r="ESI12" s="878"/>
      <c r="ESJ12" s="878"/>
      <c r="ESK12" s="880"/>
      <c r="ESL12" s="878"/>
      <c r="ESM12" s="878"/>
      <c r="ESN12" s="878"/>
      <c r="ESO12" s="880"/>
      <c r="ESP12" s="878"/>
      <c r="ESQ12" s="878"/>
      <c r="ESR12" s="878"/>
      <c r="ESS12" s="880"/>
      <c r="EST12" s="878"/>
      <c r="ESU12" s="878"/>
      <c r="ESV12" s="878"/>
      <c r="ESW12" s="880"/>
      <c r="ESX12" s="878"/>
      <c r="ESY12" s="878"/>
      <c r="ESZ12" s="878"/>
      <c r="ETA12" s="880"/>
      <c r="ETB12" s="878"/>
      <c r="ETC12" s="878"/>
      <c r="ETD12" s="878"/>
      <c r="ETE12" s="880"/>
      <c r="ETF12" s="878"/>
      <c r="ETG12" s="878"/>
      <c r="ETH12" s="878"/>
      <c r="ETI12" s="880"/>
      <c r="ETJ12" s="878"/>
      <c r="ETK12" s="878"/>
      <c r="ETL12" s="878"/>
      <c r="ETM12" s="880"/>
      <c r="ETN12" s="878"/>
      <c r="ETO12" s="878"/>
      <c r="ETP12" s="878"/>
      <c r="ETQ12" s="880"/>
      <c r="ETR12" s="878"/>
      <c r="ETS12" s="878"/>
      <c r="ETT12" s="878"/>
      <c r="ETU12" s="880"/>
      <c r="ETV12" s="878"/>
      <c r="ETW12" s="878"/>
      <c r="ETX12" s="878"/>
      <c r="ETY12" s="880"/>
      <c r="ETZ12" s="878"/>
      <c r="EUA12" s="878"/>
      <c r="EUB12" s="878"/>
      <c r="EUC12" s="880"/>
      <c r="EUD12" s="878"/>
      <c r="EUE12" s="878"/>
      <c r="EUF12" s="878"/>
      <c r="EUG12" s="880"/>
      <c r="EUH12" s="878"/>
      <c r="EUI12" s="878"/>
      <c r="EUJ12" s="878"/>
      <c r="EUK12" s="880"/>
      <c r="EUL12" s="878"/>
      <c r="EUM12" s="878"/>
      <c r="EUN12" s="878"/>
      <c r="EUO12" s="880"/>
      <c r="EUP12" s="878"/>
      <c r="EUQ12" s="878"/>
      <c r="EUR12" s="878"/>
      <c r="EUS12" s="880"/>
      <c r="EUT12" s="878"/>
      <c r="EUU12" s="878"/>
      <c r="EUV12" s="878"/>
      <c r="EUW12" s="880"/>
      <c r="EUX12" s="878"/>
      <c r="EUY12" s="878"/>
      <c r="EUZ12" s="878"/>
      <c r="EVA12" s="880"/>
      <c r="EVB12" s="878"/>
      <c r="EVC12" s="878"/>
      <c r="EVD12" s="878"/>
      <c r="EVE12" s="880"/>
      <c r="EVF12" s="878"/>
      <c r="EVG12" s="878"/>
      <c r="EVH12" s="878"/>
      <c r="EVI12" s="880"/>
      <c r="EVJ12" s="878"/>
      <c r="EVK12" s="878"/>
      <c r="EVL12" s="878"/>
      <c r="EVM12" s="880"/>
      <c r="EVN12" s="878"/>
      <c r="EVO12" s="878"/>
      <c r="EVP12" s="878"/>
      <c r="EVQ12" s="880"/>
      <c r="EVR12" s="878"/>
      <c r="EVS12" s="878"/>
      <c r="EVT12" s="878"/>
      <c r="EVU12" s="880"/>
      <c r="EVV12" s="878"/>
      <c r="EVW12" s="878"/>
      <c r="EVX12" s="878"/>
      <c r="EVY12" s="880"/>
      <c r="EVZ12" s="878"/>
      <c r="EWA12" s="878"/>
      <c r="EWB12" s="878"/>
      <c r="EWC12" s="880"/>
      <c r="EWD12" s="878"/>
      <c r="EWE12" s="878"/>
      <c r="EWF12" s="878"/>
      <c r="EWG12" s="880"/>
      <c r="EWH12" s="878"/>
      <c r="EWI12" s="878"/>
      <c r="EWJ12" s="878"/>
      <c r="EWK12" s="880"/>
      <c r="EWL12" s="878"/>
      <c r="EWM12" s="878"/>
      <c r="EWN12" s="878"/>
      <c r="EWO12" s="880"/>
      <c r="EWP12" s="878"/>
      <c r="EWQ12" s="878"/>
      <c r="EWR12" s="878"/>
      <c r="EWS12" s="880"/>
      <c r="EWT12" s="878"/>
      <c r="EWU12" s="878"/>
      <c r="EWV12" s="878"/>
      <c r="EWW12" s="880"/>
      <c r="EWX12" s="878"/>
      <c r="EWY12" s="878"/>
      <c r="EWZ12" s="878"/>
      <c r="EXA12" s="880"/>
      <c r="EXB12" s="878"/>
      <c r="EXC12" s="878"/>
      <c r="EXD12" s="878"/>
      <c r="EXE12" s="880"/>
      <c r="EXF12" s="878"/>
      <c r="EXG12" s="878"/>
      <c r="EXH12" s="878"/>
      <c r="EXI12" s="880"/>
      <c r="EXJ12" s="878"/>
      <c r="EXK12" s="878"/>
      <c r="EXL12" s="878"/>
      <c r="EXM12" s="880"/>
      <c r="EXN12" s="878"/>
      <c r="EXO12" s="878"/>
      <c r="EXP12" s="878"/>
      <c r="EXQ12" s="880"/>
      <c r="EXR12" s="878"/>
      <c r="EXS12" s="878"/>
      <c r="EXT12" s="878"/>
      <c r="EXU12" s="880"/>
      <c r="EXV12" s="878"/>
      <c r="EXW12" s="878"/>
      <c r="EXX12" s="878"/>
      <c r="EXY12" s="880"/>
      <c r="EXZ12" s="878"/>
      <c r="EYA12" s="878"/>
      <c r="EYB12" s="878"/>
      <c r="EYC12" s="880"/>
      <c r="EYD12" s="878"/>
      <c r="EYE12" s="878"/>
      <c r="EYF12" s="878"/>
      <c r="EYG12" s="880"/>
      <c r="EYH12" s="878"/>
      <c r="EYI12" s="878"/>
      <c r="EYJ12" s="878"/>
      <c r="EYK12" s="880"/>
      <c r="EYL12" s="878"/>
      <c r="EYM12" s="878"/>
      <c r="EYN12" s="878"/>
      <c r="EYO12" s="880"/>
      <c r="EYP12" s="878"/>
      <c r="EYQ12" s="878"/>
      <c r="EYR12" s="878"/>
      <c r="EYS12" s="880"/>
      <c r="EYT12" s="878"/>
      <c r="EYU12" s="878"/>
      <c r="EYV12" s="878"/>
      <c r="EYW12" s="880"/>
      <c r="EYX12" s="878"/>
      <c r="EYY12" s="878"/>
      <c r="EYZ12" s="878"/>
      <c r="EZA12" s="880"/>
      <c r="EZB12" s="878"/>
      <c r="EZC12" s="878"/>
      <c r="EZD12" s="878"/>
      <c r="EZE12" s="880"/>
      <c r="EZF12" s="878"/>
      <c r="EZG12" s="878"/>
      <c r="EZH12" s="878"/>
      <c r="EZI12" s="880"/>
      <c r="EZJ12" s="878"/>
      <c r="EZK12" s="878"/>
      <c r="EZL12" s="878"/>
      <c r="EZM12" s="880"/>
      <c r="EZN12" s="878"/>
      <c r="EZO12" s="878"/>
      <c r="EZP12" s="878"/>
      <c r="EZQ12" s="880"/>
      <c r="EZR12" s="878"/>
      <c r="EZS12" s="878"/>
      <c r="EZT12" s="878"/>
      <c r="EZU12" s="880"/>
      <c r="EZV12" s="878"/>
      <c r="EZW12" s="878"/>
      <c r="EZX12" s="878"/>
      <c r="EZY12" s="880"/>
      <c r="EZZ12" s="878"/>
      <c r="FAA12" s="878"/>
      <c r="FAB12" s="878"/>
      <c r="FAC12" s="880"/>
      <c r="FAD12" s="878"/>
      <c r="FAE12" s="878"/>
      <c r="FAF12" s="878"/>
      <c r="FAG12" s="880"/>
      <c r="FAH12" s="878"/>
      <c r="FAI12" s="878"/>
      <c r="FAJ12" s="878"/>
      <c r="FAK12" s="880"/>
      <c r="FAL12" s="878"/>
      <c r="FAM12" s="878"/>
      <c r="FAN12" s="878"/>
      <c r="FAO12" s="880"/>
      <c r="FAP12" s="878"/>
      <c r="FAQ12" s="878"/>
      <c r="FAR12" s="878"/>
      <c r="FAS12" s="880"/>
      <c r="FAT12" s="878"/>
      <c r="FAU12" s="878"/>
      <c r="FAV12" s="878"/>
      <c r="FAW12" s="880"/>
      <c r="FAX12" s="878"/>
      <c r="FAY12" s="878"/>
      <c r="FAZ12" s="878"/>
      <c r="FBA12" s="880"/>
      <c r="FBB12" s="878"/>
      <c r="FBC12" s="878"/>
      <c r="FBD12" s="878"/>
      <c r="FBE12" s="880"/>
      <c r="FBF12" s="878"/>
      <c r="FBG12" s="878"/>
      <c r="FBH12" s="878"/>
      <c r="FBI12" s="880"/>
      <c r="FBJ12" s="878"/>
      <c r="FBK12" s="878"/>
      <c r="FBL12" s="878"/>
      <c r="FBM12" s="880"/>
      <c r="FBN12" s="878"/>
      <c r="FBO12" s="878"/>
      <c r="FBP12" s="878"/>
      <c r="FBQ12" s="880"/>
      <c r="FBR12" s="878"/>
      <c r="FBS12" s="878"/>
      <c r="FBT12" s="878"/>
      <c r="FBU12" s="880"/>
      <c r="FBV12" s="878"/>
      <c r="FBW12" s="878"/>
      <c r="FBX12" s="878"/>
      <c r="FBY12" s="880"/>
      <c r="FBZ12" s="878"/>
      <c r="FCA12" s="878"/>
      <c r="FCB12" s="878"/>
      <c r="FCC12" s="880"/>
      <c r="FCD12" s="878"/>
      <c r="FCE12" s="878"/>
      <c r="FCF12" s="878"/>
      <c r="FCG12" s="880"/>
      <c r="FCH12" s="878"/>
      <c r="FCI12" s="878"/>
      <c r="FCJ12" s="878"/>
      <c r="FCK12" s="880"/>
      <c r="FCL12" s="878"/>
      <c r="FCM12" s="878"/>
      <c r="FCN12" s="878"/>
      <c r="FCO12" s="880"/>
      <c r="FCP12" s="878"/>
      <c r="FCQ12" s="878"/>
      <c r="FCR12" s="878"/>
      <c r="FCS12" s="880"/>
      <c r="FCT12" s="878"/>
      <c r="FCU12" s="878"/>
      <c r="FCV12" s="878"/>
      <c r="FCW12" s="880"/>
      <c r="FCX12" s="878"/>
      <c r="FCY12" s="878"/>
      <c r="FCZ12" s="878"/>
      <c r="FDA12" s="880"/>
      <c r="FDB12" s="878"/>
      <c r="FDC12" s="878"/>
      <c r="FDD12" s="878"/>
      <c r="FDE12" s="880"/>
      <c r="FDF12" s="878"/>
      <c r="FDG12" s="878"/>
      <c r="FDH12" s="878"/>
      <c r="FDI12" s="880"/>
      <c r="FDJ12" s="878"/>
      <c r="FDK12" s="878"/>
      <c r="FDL12" s="878"/>
      <c r="FDM12" s="880"/>
      <c r="FDN12" s="878"/>
      <c r="FDO12" s="878"/>
      <c r="FDP12" s="878"/>
      <c r="FDQ12" s="880"/>
      <c r="FDR12" s="878"/>
      <c r="FDS12" s="878"/>
      <c r="FDT12" s="878"/>
      <c r="FDU12" s="880"/>
      <c r="FDV12" s="878"/>
      <c r="FDW12" s="878"/>
      <c r="FDX12" s="878"/>
      <c r="FDY12" s="880"/>
      <c r="FDZ12" s="878"/>
      <c r="FEA12" s="878"/>
      <c r="FEB12" s="878"/>
      <c r="FEC12" s="880"/>
      <c r="FED12" s="878"/>
      <c r="FEE12" s="878"/>
      <c r="FEF12" s="878"/>
      <c r="FEG12" s="880"/>
      <c r="FEH12" s="878"/>
      <c r="FEI12" s="878"/>
      <c r="FEJ12" s="878"/>
      <c r="FEK12" s="880"/>
      <c r="FEL12" s="878"/>
      <c r="FEM12" s="878"/>
      <c r="FEN12" s="878"/>
      <c r="FEO12" s="880"/>
      <c r="FEP12" s="878"/>
      <c r="FEQ12" s="878"/>
      <c r="FER12" s="878"/>
      <c r="FES12" s="880"/>
      <c r="FET12" s="878"/>
      <c r="FEU12" s="878"/>
      <c r="FEV12" s="878"/>
      <c r="FEW12" s="880"/>
      <c r="FEX12" s="878"/>
      <c r="FEY12" s="878"/>
      <c r="FEZ12" s="878"/>
      <c r="FFA12" s="880"/>
      <c r="FFB12" s="878"/>
      <c r="FFC12" s="878"/>
      <c r="FFD12" s="878"/>
      <c r="FFE12" s="880"/>
      <c r="FFF12" s="878"/>
      <c r="FFG12" s="878"/>
      <c r="FFH12" s="878"/>
      <c r="FFI12" s="880"/>
      <c r="FFJ12" s="878"/>
      <c r="FFK12" s="878"/>
      <c r="FFL12" s="878"/>
      <c r="FFM12" s="880"/>
      <c r="FFN12" s="878"/>
      <c r="FFO12" s="878"/>
      <c r="FFP12" s="878"/>
      <c r="FFQ12" s="880"/>
      <c r="FFR12" s="878"/>
      <c r="FFS12" s="878"/>
      <c r="FFT12" s="878"/>
      <c r="FFU12" s="880"/>
      <c r="FFV12" s="878"/>
      <c r="FFW12" s="878"/>
      <c r="FFX12" s="878"/>
      <c r="FFY12" s="880"/>
      <c r="FFZ12" s="878"/>
      <c r="FGA12" s="878"/>
      <c r="FGB12" s="878"/>
      <c r="FGC12" s="880"/>
      <c r="FGD12" s="878"/>
      <c r="FGE12" s="878"/>
      <c r="FGF12" s="878"/>
      <c r="FGG12" s="880"/>
      <c r="FGH12" s="878"/>
      <c r="FGI12" s="878"/>
      <c r="FGJ12" s="878"/>
      <c r="FGK12" s="880"/>
      <c r="FGL12" s="878"/>
      <c r="FGM12" s="878"/>
      <c r="FGN12" s="878"/>
      <c r="FGO12" s="880"/>
      <c r="FGP12" s="878"/>
      <c r="FGQ12" s="878"/>
      <c r="FGR12" s="878"/>
      <c r="FGS12" s="880"/>
      <c r="FGT12" s="878"/>
      <c r="FGU12" s="878"/>
      <c r="FGV12" s="878"/>
      <c r="FGW12" s="880"/>
      <c r="FGX12" s="878"/>
      <c r="FGY12" s="878"/>
      <c r="FGZ12" s="878"/>
      <c r="FHA12" s="880"/>
      <c r="FHB12" s="878"/>
      <c r="FHC12" s="878"/>
      <c r="FHD12" s="878"/>
      <c r="FHE12" s="880"/>
      <c r="FHF12" s="878"/>
      <c r="FHG12" s="878"/>
      <c r="FHH12" s="878"/>
      <c r="FHI12" s="880"/>
      <c r="FHJ12" s="878"/>
      <c r="FHK12" s="878"/>
      <c r="FHL12" s="878"/>
      <c r="FHM12" s="880"/>
      <c r="FHN12" s="878"/>
      <c r="FHO12" s="878"/>
      <c r="FHP12" s="878"/>
      <c r="FHQ12" s="880"/>
      <c r="FHR12" s="878"/>
      <c r="FHS12" s="878"/>
      <c r="FHT12" s="878"/>
      <c r="FHU12" s="880"/>
      <c r="FHV12" s="878"/>
      <c r="FHW12" s="878"/>
      <c r="FHX12" s="878"/>
      <c r="FHY12" s="880"/>
      <c r="FHZ12" s="878"/>
      <c r="FIA12" s="878"/>
      <c r="FIB12" s="878"/>
      <c r="FIC12" s="880"/>
      <c r="FID12" s="878"/>
      <c r="FIE12" s="878"/>
      <c r="FIF12" s="878"/>
      <c r="FIG12" s="880"/>
      <c r="FIH12" s="878"/>
      <c r="FII12" s="878"/>
      <c r="FIJ12" s="878"/>
      <c r="FIK12" s="880"/>
      <c r="FIL12" s="878"/>
      <c r="FIM12" s="878"/>
      <c r="FIN12" s="878"/>
      <c r="FIO12" s="880"/>
      <c r="FIP12" s="878"/>
      <c r="FIQ12" s="878"/>
      <c r="FIR12" s="878"/>
      <c r="FIS12" s="880"/>
      <c r="FIT12" s="878"/>
      <c r="FIU12" s="878"/>
      <c r="FIV12" s="878"/>
      <c r="FIW12" s="880"/>
      <c r="FIX12" s="878"/>
      <c r="FIY12" s="878"/>
      <c r="FIZ12" s="878"/>
      <c r="FJA12" s="880"/>
      <c r="FJB12" s="878"/>
      <c r="FJC12" s="878"/>
      <c r="FJD12" s="878"/>
      <c r="FJE12" s="880"/>
      <c r="FJF12" s="878"/>
      <c r="FJG12" s="878"/>
      <c r="FJH12" s="878"/>
      <c r="FJI12" s="880"/>
      <c r="FJJ12" s="878"/>
      <c r="FJK12" s="878"/>
      <c r="FJL12" s="878"/>
      <c r="FJM12" s="880"/>
      <c r="FJN12" s="878"/>
      <c r="FJO12" s="878"/>
      <c r="FJP12" s="878"/>
      <c r="FJQ12" s="880"/>
      <c r="FJR12" s="878"/>
      <c r="FJS12" s="878"/>
      <c r="FJT12" s="878"/>
      <c r="FJU12" s="880"/>
      <c r="FJV12" s="878"/>
      <c r="FJW12" s="878"/>
      <c r="FJX12" s="878"/>
      <c r="FJY12" s="880"/>
      <c r="FJZ12" s="878"/>
      <c r="FKA12" s="878"/>
      <c r="FKB12" s="878"/>
      <c r="FKC12" s="880"/>
      <c r="FKD12" s="878"/>
      <c r="FKE12" s="878"/>
      <c r="FKF12" s="878"/>
      <c r="FKG12" s="880"/>
      <c r="FKH12" s="878"/>
      <c r="FKI12" s="878"/>
      <c r="FKJ12" s="878"/>
      <c r="FKK12" s="880"/>
      <c r="FKL12" s="878"/>
      <c r="FKM12" s="878"/>
      <c r="FKN12" s="878"/>
      <c r="FKO12" s="880"/>
      <c r="FKP12" s="878"/>
      <c r="FKQ12" s="878"/>
      <c r="FKR12" s="878"/>
      <c r="FKS12" s="880"/>
      <c r="FKT12" s="878"/>
      <c r="FKU12" s="878"/>
      <c r="FKV12" s="878"/>
      <c r="FKW12" s="880"/>
      <c r="FKX12" s="878"/>
      <c r="FKY12" s="878"/>
      <c r="FKZ12" s="878"/>
      <c r="FLA12" s="880"/>
      <c r="FLB12" s="878"/>
      <c r="FLC12" s="878"/>
      <c r="FLD12" s="878"/>
      <c r="FLE12" s="880"/>
      <c r="FLF12" s="878"/>
      <c r="FLG12" s="878"/>
      <c r="FLH12" s="878"/>
      <c r="FLI12" s="880"/>
      <c r="FLJ12" s="878"/>
      <c r="FLK12" s="878"/>
      <c r="FLL12" s="878"/>
      <c r="FLM12" s="880"/>
      <c r="FLN12" s="878"/>
      <c r="FLO12" s="878"/>
      <c r="FLP12" s="878"/>
      <c r="FLQ12" s="880"/>
      <c r="FLR12" s="878"/>
      <c r="FLS12" s="878"/>
      <c r="FLT12" s="878"/>
      <c r="FLU12" s="880"/>
      <c r="FLV12" s="878"/>
      <c r="FLW12" s="878"/>
      <c r="FLX12" s="878"/>
      <c r="FLY12" s="880"/>
      <c r="FLZ12" s="878"/>
      <c r="FMA12" s="878"/>
      <c r="FMB12" s="878"/>
      <c r="FMC12" s="880"/>
      <c r="FMD12" s="878"/>
      <c r="FME12" s="878"/>
      <c r="FMF12" s="878"/>
      <c r="FMG12" s="880"/>
      <c r="FMH12" s="878"/>
      <c r="FMI12" s="878"/>
      <c r="FMJ12" s="878"/>
      <c r="FMK12" s="880"/>
      <c r="FML12" s="878"/>
      <c r="FMM12" s="878"/>
      <c r="FMN12" s="878"/>
      <c r="FMO12" s="880"/>
      <c r="FMP12" s="878"/>
      <c r="FMQ12" s="878"/>
      <c r="FMR12" s="878"/>
      <c r="FMS12" s="880"/>
      <c r="FMT12" s="878"/>
      <c r="FMU12" s="878"/>
      <c r="FMV12" s="878"/>
      <c r="FMW12" s="880"/>
      <c r="FMX12" s="878"/>
      <c r="FMY12" s="878"/>
      <c r="FMZ12" s="878"/>
      <c r="FNA12" s="880"/>
      <c r="FNB12" s="878"/>
      <c r="FNC12" s="878"/>
      <c r="FND12" s="878"/>
      <c r="FNE12" s="880"/>
      <c r="FNF12" s="878"/>
      <c r="FNG12" s="878"/>
      <c r="FNH12" s="878"/>
      <c r="FNI12" s="880"/>
      <c r="FNJ12" s="878"/>
      <c r="FNK12" s="878"/>
      <c r="FNL12" s="878"/>
      <c r="FNM12" s="880"/>
      <c r="FNN12" s="878"/>
      <c r="FNO12" s="878"/>
      <c r="FNP12" s="878"/>
      <c r="FNQ12" s="880"/>
      <c r="FNR12" s="878"/>
      <c r="FNS12" s="878"/>
      <c r="FNT12" s="878"/>
      <c r="FNU12" s="880"/>
      <c r="FNV12" s="878"/>
      <c r="FNW12" s="878"/>
      <c r="FNX12" s="878"/>
      <c r="FNY12" s="880"/>
      <c r="FNZ12" s="878"/>
      <c r="FOA12" s="878"/>
      <c r="FOB12" s="878"/>
      <c r="FOC12" s="880"/>
      <c r="FOD12" s="878"/>
      <c r="FOE12" s="878"/>
      <c r="FOF12" s="878"/>
      <c r="FOG12" s="880"/>
      <c r="FOH12" s="878"/>
      <c r="FOI12" s="878"/>
      <c r="FOJ12" s="878"/>
      <c r="FOK12" s="880"/>
      <c r="FOL12" s="878"/>
      <c r="FOM12" s="878"/>
      <c r="FON12" s="878"/>
      <c r="FOO12" s="880"/>
      <c r="FOP12" s="878"/>
      <c r="FOQ12" s="878"/>
      <c r="FOR12" s="878"/>
      <c r="FOS12" s="880"/>
      <c r="FOT12" s="878"/>
      <c r="FOU12" s="878"/>
      <c r="FOV12" s="878"/>
      <c r="FOW12" s="880"/>
      <c r="FOX12" s="878"/>
      <c r="FOY12" s="878"/>
      <c r="FOZ12" s="878"/>
      <c r="FPA12" s="880"/>
      <c r="FPB12" s="878"/>
      <c r="FPC12" s="878"/>
      <c r="FPD12" s="878"/>
      <c r="FPE12" s="880"/>
      <c r="FPF12" s="878"/>
      <c r="FPG12" s="878"/>
      <c r="FPH12" s="878"/>
      <c r="FPI12" s="880"/>
      <c r="FPJ12" s="878"/>
      <c r="FPK12" s="878"/>
      <c r="FPL12" s="878"/>
      <c r="FPM12" s="880"/>
      <c r="FPN12" s="878"/>
      <c r="FPO12" s="878"/>
      <c r="FPP12" s="878"/>
      <c r="FPQ12" s="880"/>
      <c r="FPR12" s="878"/>
      <c r="FPS12" s="878"/>
      <c r="FPT12" s="878"/>
      <c r="FPU12" s="880"/>
      <c r="FPV12" s="878"/>
      <c r="FPW12" s="878"/>
      <c r="FPX12" s="878"/>
      <c r="FPY12" s="880"/>
      <c r="FPZ12" s="878"/>
      <c r="FQA12" s="878"/>
      <c r="FQB12" s="878"/>
      <c r="FQC12" s="880"/>
      <c r="FQD12" s="878"/>
      <c r="FQE12" s="878"/>
      <c r="FQF12" s="878"/>
      <c r="FQG12" s="880"/>
      <c r="FQH12" s="878"/>
      <c r="FQI12" s="878"/>
      <c r="FQJ12" s="878"/>
      <c r="FQK12" s="880"/>
      <c r="FQL12" s="878"/>
      <c r="FQM12" s="878"/>
      <c r="FQN12" s="878"/>
      <c r="FQO12" s="880"/>
      <c r="FQP12" s="878"/>
      <c r="FQQ12" s="878"/>
      <c r="FQR12" s="878"/>
      <c r="FQS12" s="880"/>
      <c r="FQT12" s="878"/>
      <c r="FQU12" s="878"/>
      <c r="FQV12" s="878"/>
      <c r="FQW12" s="880"/>
      <c r="FQX12" s="878"/>
      <c r="FQY12" s="878"/>
      <c r="FQZ12" s="878"/>
      <c r="FRA12" s="880"/>
      <c r="FRB12" s="878"/>
      <c r="FRC12" s="878"/>
      <c r="FRD12" s="878"/>
      <c r="FRE12" s="880"/>
      <c r="FRF12" s="878"/>
      <c r="FRG12" s="878"/>
      <c r="FRH12" s="878"/>
      <c r="FRI12" s="880"/>
      <c r="FRJ12" s="878"/>
      <c r="FRK12" s="878"/>
      <c r="FRL12" s="878"/>
      <c r="FRM12" s="880"/>
      <c r="FRN12" s="878"/>
      <c r="FRO12" s="878"/>
      <c r="FRP12" s="878"/>
      <c r="FRQ12" s="880"/>
      <c r="FRR12" s="878"/>
      <c r="FRS12" s="878"/>
      <c r="FRT12" s="878"/>
      <c r="FRU12" s="880"/>
      <c r="FRV12" s="878"/>
      <c r="FRW12" s="878"/>
      <c r="FRX12" s="878"/>
      <c r="FRY12" s="880"/>
      <c r="FRZ12" s="878"/>
      <c r="FSA12" s="878"/>
      <c r="FSB12" s="878"/>
      <c r="FSC12" s="880"/>
      <c r="FSD12" s="878"/>
      <c r="FSE12" s="878"/>
      <c r="FSF12" s="878"/>
      <c r="FSG12" s="880"/>
      <c r="FSH12" s="878"/>
      <c r="FSI12" s="878"/>
      <c r="FSJ12" s="878"/>
      <c r="FSK12" s="880"/>
      <c r="FSL12" s="878"/>
      <c r="FSM12" s="878"/>
      <c r="FSN12" s="878"/>
      <c r="FSO12" s="880"/>
      <c r="FSP12" s="878"/>
      <c r="FSQ12" s="878"/>
      <c r="FSR12" s="878"/>
      <c r="FSS12" s="880"/>
      <c r="FST12" s="878"/>
      <c r="FSU12" s="878"/>
      <c r="FSV12" s="878"/>
      <c r="FSW12" s="880"/>
      <c r="FSX12" s="878"/>
      <c r="FSY12" s="878"/>
      <c r="FSZ12" s="878"/>
      <c r="FTA12" s="880"/>
      <c r="FTB12" s="878"/>
      <c r="FTC12" s="878"/>
      <c r="FTD12" s="878"/>
      <c r="FTE12" s="880"/>
      <c r="FTF12" s="878"/>
      <c r="FTG12" s="878"/>
      <c r="FTH12" s="878"/>
      <c r="FTI12" s="880"/>
      <c r="FTJ12" s="878"/>
      <c r="FTK12" s="878"/>
      <c r="FTL12" s="878"/>
      <c r="FTM12" s="880"/>
      <c r="FTN12" s="878"/>
      <c r="FTO12" s="878"/>
      <c r="FTP12" s="878"/>
      <c r="FTQ12" s="880"/>
      <c r="FTR12" s="878"/>
      <c r="FTS12" s="878"/>
      <c r="FTT12" s="878"/>
      <c r="FTU12" s="880"/>
      <c r="FTV12" s="878"/>
      <c r="FTW12" s="878"/>
      <c r="FTX12" s="878"/>
      <c r="FTY12" s="880"/>
      <c r="FTZ12" s="878"/>
      <c r="FUA12" s="878"/>
      <c r="FUB12" s="878"/>
      <c r="FUC12" s="880"/>
      <c r="FUD12" s="878"/>
      <c r="FUE12" s="878"/>
      <c r="FUF12" s="878"/>
      <c r="FUG12" s="880"/>
      <c r="FUH12" s="878"/>
      <c r="FUI12" s="878"/>
      <c r="FUJ12" s="878"/>
      <c r="FUK12" s="880"/>
      <c r="FUL12" s="878"/>
      <c r="FUM12" s="878"/>
      <c r="FUN12" s="878"/>
      <c r="FUO12" s="880"/>
      <c r="FUP12" s="878"/>
      <c r="FUQ12" s="878"/>
      <c r="FUR12" s="878"/>
      <c r="FUS12" s="880"/>
      <c r="FUT12" s="878"/>
      <c r="FUU12" s="878"/>
      <c r="FUV12" s="878"/>
      <c r="FUW12" s="880"/>
      <c r="FUX12" s="878"/>
      <c r="FUY12" s="878"/>
      <c r="FUZ12" s="878"/>
      <c r="FVA12" s="880"/>
      <c r="FVB12" s="878"/>
      <c r="FVC12" s="878"/>
      <c r="FVD12" s="878"/>
      <c r="FVE12" s="880"/>
      <c r="FVF12" s="878"/>
      <c r="FVG12" s="878"/>
      <c r="FVH12" s="878"/>
      <c r="FVI12" s="880"/>
      <c r="FVJ12" s="878"/>
      <c r="FVK12" s="878"/>
      <c r="FVL12" s="878"/>
      <c r="FVM12" s="880"/>
      <c r="FVN12" s="878"/>
      <c r="FVO12" s="878"/>
      <c r="FVP12" s="878"/>
      <c r="FVQ12" s="880"/>
      <c r="FVR12" s="878"/>
      <c r="FVS12" s="878"/>
      <c r="FVT12" s="878"/>
      <c r="FVU12" s="880"/>
      <c r="FVV12" s="878"/>
      <c r="FVW12" s="878"/>
      <c r="FVX12" s="878"/>
      <c r="FVY12" s="880"/>
      <c r="FVZ12" s="878"/>
      <c r="FWA12" s="878"/>
      <c r="FWB12" s="878"/>
      <c r="FWC12" s="880"/>
      <c r="FWD12" s="878"/>
      <c r="FWE12" s="878"/>
      <c r="FWF12" s="878"/>
      <c r="FWG12" s="880"/>
      <c r="FWH12" s="878"/>
      <c r="FWI12" s="878"/>
      <c r="FWJ12" s="878"/>
      <c r="FWK12" s="880"/>
      <c r="FWL12" s="878"/>
      <c r="FWM12" s="878"/>
      <c r="FWN12" s="878"/>
      <c r="FWO12" s="880"/>
      <c r="FWP12" s="878"/>
      <c r="FWQ12" s="878"/>
      <c r="FWR12" s="878"/>
      <c r="FWS12" s="880"/>
      <c r="FWT12" s="878"/>
      <c r="FWU12" s="878"/>
      <c r="FWV12" s="878"/>
      <c r="FWW12" s="880"/>
      <c r="FWX12" s="878"/>
      <c r="FWY12" s="878"/>
      <c r="FWZ12" s="878"/>
      <c r="FXA12" s="880"/>
      <c r="FXB12" s="878"/>
      <c r="FXC12" s="878"/>
      <c r="FXD12" s="878"/>
      <c r="FXE12" s="880"/>
      <c r="FXF12" s="878"/>
      <c r="FXG12" s="878"/>
      <c r="FXH12" s="878"/>
      <c r="FXI12" s="880"/>
      <c r="FXJ12" s="878"/>
      <c r="FXK12" s="878"/>
      <c r="FXL12" s="878"/>
      <c r="FXM12" s="880"/>
      <c r="FXN12" s="878"/>
      <c r="FXO12" s="878"/>
      <c r="FXP12" s="878"/>
      <c r="FXQ12" s="880"/>
      <c r="FXR12" s="878"/>
      <c r="FXS12" s="878"/>
      <c r="FXT12" s="878"/>
      <c r="FXU12" s="880"/>
      <c r="FXV12" s="878"/>
      <c r="FXW12" s="878"/>
      <c r="FXX12" s="878"/>
      <c r="FXY12" s="880"/>
      <c r="FXZ12" s="878"/>
      <c r="FYA12" s="878"/>
      <c r="FYB12" s="878"/>
      <c r="FYC12" s="880"/>
      <c r="FYD12" s="878"/>
      <c r="FYE12" s="878"/>
      <c r="FYF12" s="878"/>
      <c r="FYG12" s="880"/>
      <c r="FYH12" s="878"/>
      <c r="FYI12" s="878"/>
      <c r="FYJ12" s="878"/>
      <c r="FYK12" s="880"/>
      <c r="FYL12" s="878"/>
      <c r="FYM12" s="878"/>
      <c r="FYN12" s="878"/>
      <c r="FYO12" s="880"/>
      <c r="FYP12" s="878"/>
      <c r="FYQ12" s="878"/>
      <c r="FYR12" s="878"/>
      <c r="FYS12" s="880"/>
      <c r="FYT12" s="878"/>
      <c r="FYU12" s="878"/>
      <c r="FYV12" s="878"/>
      <c r="FYW12" s="880"/>
      <c r="FYX12" s="878"/>
      <c r="FYY12" s="878"/>
      <c r="FYZ12" s="878"/>
      <c r="FZA12" s="880"/>
      <c r="FZB12" s="878"/>
      <c r="FZC12" s="878"/>
      <c r="FZD12" s="878"/>
      <c r="FZE12" s="880"/>
      <c r="FZF12" s="878"/>
      <c r="FZG12" s="878"/>
      <c r="FZH12" s="878"/>
      <c r="FZI12" s="880"/>
      <c r="FZJ12" s="878"/>
      <c r="FZK12" s="878"/>
      <c r="FZL12" s="878"/>
      <c r="FZM12" s="880"/>
      <c r="FZN12" s="878"/>
      <c r="FZO12" s="878"/>
      <c r="FZP12" s="878"/>
      <c r="FZQ12" s="880"/>
      <c r="FZR12" s="878"/>
      <c r="FZS12" s="878"/>
      <c r="FZT12" s="878"/>
      <c r="FZU12" s="880"/>
      <c r="FZV12" s="878"/>
      <c r="FZW12" s="878"/>
      <c r="FZX12" s="878"/>
      <c r="FZY12" s="880"/>
      <c r="FZZ12" s="878"/>
      <c r="GAA12" s="878"/>
      <c r="GAB12" s="878"/>
      <c r="GAC12" s="880"/>
      <c r="GAD12" s="878"/>
      <c r="GAE12" s="878"/>
      <c r="GAF12" s="878"/>
      <c r="GAG12" s="880"/>
      <c r="GAH12" s="878"/>
      <c r="GAI12" s="878"/>
      <c r="GAJ12" s="878"/>
      <c r="GAK12" s="880"/>
      <c r="GAL12" s="878"/>
      <c r="GAM12" s="878"/>
      <c r="GAN12" s="878"/>
      <c r="GAO12" s="880"/>
      <c r="GAP12" s="878"/>
      <c r="GAQ12" s="878"/>
      <c r="GAR12" s="878"/>
      <c r="GAS12" s="880"/>
      <c r="GAT12" s="878"/>
      <c r="GAU12" s="878"/>
      <c r="GAV12" s="878"/>
      <c r="GAW12" s="880"/>
      <c r="GAX12" s="878"/>
      <c r="GAY12" s="878"/>
      <c r="GAZ12" s="878"/>
      <c r="GBA12" s="880"/>
      <c r="GBB12" s="878"/>
      <c r="GBC12" s="878"/>
      <c r="GBD12" s="878"/>
      <c r="GBE12" s="880"/>
      <c r="GBF12" s="878"/>
      <c r="GBG12" s="878"/>
      <c r="GBH12" s="878"/>
      <c r="GBI12" s="880"/>
      <c r="GBJ12" s="878"/>
      <c r="GBK12" s="878"/>
      <c r="GBL12" s="878"/>
      <c r="GBM12" s="880"/>
      <c r="GBN12" s="878"/>
      <c r="GBO12" s="878"/>
      <c r="GBP12" s="878"/>
      <c r="GBQ12" s="880"/>
      <c r="GBR12" s="878"/>
      <c r="GBS12" s="878"/>
      <c r="GBT12" s="878"/>
      <c r="GBU12" s="880"/>
      <c r="GBV12" s="878"/>
      <c r="GBW12" s="878"/>
      <c r="GBX12" s="878"/>
      <c r="GBY12" s="880"/>
      <c r="GBZ12" s="878"/>
      <c r="GCA12" s="878"/>
      <c r="GCB12" s="878"/>
      <c r="GCC12" s="880"/>
      <c r="GCD12" s="878"/>
      <c r="GCE12" s="878"/>
      <c r="GCF12" s="878"/>
      <c r="GCG12" s="880"/>
      <c r="GCH12" s="878"/>
      <c r="GCI12" s="878"/>
      <c r="GCJ12" s="878"/>
      <c r="GCK12" s="880"/>
      <c r="GCL12" s="878"/>
      <c r="GCM12" s="878"/>
      <c r="GCN12" s="878"/>
      <c r="GCO12" s="880"/>
      <c r="GCP12" s="878"/>
      <c r="GCQ12" s="878"/>
      <c r="GCR12" s="878"/>
      <c r="GCS12" s="880"/>
      <c r="GCT12" s="878"/>
      <c r="GCU12" s="878"/>
      <c r="GCV12" s="878"/>
      <c r="GCW12" s="880"/>
      <c r="GCX12" s="878"/>
      <c r="GCY12" s="878"/>
      <c r="GCZ12" s="878"/>
      <c r="GDA12" s="880"/>
      <c r="GDB12" s="878"/>
      <c r="GDC12" s="878"/>
      <c r="GDD12" s="878"/>
      <c r="GDE12" s="880"/>
      <c r="GDF12" s="878"/>
      <c r="GDG12" s="878"/>
      <c r="GDH12" s="878"/>
      <c r="GDI12" s="880"/>
      <c r="GDJ12" s="878"/>
      <c r="GDK12" s="878"/>
      <c r="GDL12" s="878"/>
      <c r="GDM12" s="880"/>
      <c r="GDN12" s="878"/>
      <c r="GDO12" s="878"/>
      <c r="GDP12" s="878"/>
      <c r="GDQ12" s="880"/>
      <c r="GDR12" s="878"/>
      <c r="GDS12" s="878"/>
      <c r="GDT12" s="878"/>
      <c r="GDU12" s="880"/>
      <c r="GDV12" s="878"/>
      <c r="GDW12" s="878"/>
      <c r="GDX12" s="878"/>
      <c r="GDY12" s="880"/>
      <c r="GDZ12" s="878"/>
      <c r="GEA12" s="878"/>
      <c r="GEB12" s="878"/>
      <c r="GEC12" s="880"/>
      <c r="GED12" s="878"/>
      <c r="GEE12" s="878"/>
      <c r="GEF12" s="878"/>
      <c r="GEG12" s="880"/>
      <c r="GEH12" s="878"/>
      <c r="GEI12" s="878"/>
      <c r="GEJ12" s="878"/>
      <c r="GEK12" s="880"/>
      <c r="GEL12" s="878"/>
      <c r="GEM12" s="878"/>
      <c r="GEN12" s="878"/>
      <c r="GEO12" s="880"/>
      <c r="GEP12" s="878"/>
      <c r="GEQ12" s="878"/>
      <c r="GER12" s="878"/>
      <c r="GES12" s="880"/>
      <c r="GET12" s="878"/>
      <c r="GEU12" s="878"/>
      <c r="GEV12" s="878"/>
      <c r="GEW12" s="880"/>
      <c r="GEX12" s="878"/>
      <c r="GEY12" s="878"/>
      <c r="GEZ12" s="878"/>
      <c r="GFA12" s="880"/>
      <c r="GFB12" s="878"/>
      <c r="GFC12" s="878"/>
      <c r="GFD12" s="878"/>
      <c r="GFE12" s="880"/>
      <c r="GFF12" s="878"/>
      <c r="GFG12" s="878"/>
      <c r="GFH12" s="878"/>
      <c r="GFI12" s="880"/>
      <c r="GFJ12" s="878"/>
      <c r="GFK12" s="878"/>
      <c r="GFL12" s="878"/>
      <c r="GFM12" s="880"/>
      <c r="GFN12" s="878"/>
      <c r="GFO12" s="878"/>
      <c r="GFP12" s="878"/>
      <c r="GFQ12" s="880"/>
      <c r="GFR12" s="878"/>
      <c r="GFS12" s="878"/>
      <c r="GFT12" s="878"/>
      <c r="GFU12" s="880"/>
      <c r="GFV12" s="878"/>
      <c r="GFW12" s="878"/>
      <c r="GFX12" s="878"/>
      <c r="GFY12" s="880"/>
      <c r="GFZ12" s="878"/>
      <c r="GGA12" s="878"/>
      <c r="GGB12" s="878"/>
      <c r="GGC12" s="880"/>
      <c r="GGD12" s="878"/>
      <c r="GGE12" s="878"/>
      <c r="GGF12" s="878"/>
      <c r="GGG12" s="880"/>
      <c r="GGH12" s="878"/>
      <c r="GGI12" s="878"/>
      <c r="GGJ12" s="878"/>
      <c r="GGK12" s="880"/>
      <c r="GGL12" s="878"/>
      <c r="GGM12" s="878"/>
      <c r="GGN12" s="878"/>
      <c r="GGO12" s="880"/>
      <c r="GGP12" s="878"/>
      <c r="GGQ12" s="878"/>
      <c r="GGR12" s="878"/>
      <c r="GGS12" s="880"/>
      <c r="GGT12" s="878"/>
      <c r="GGU12" s="878"/>
      <c r="GGV12" s="878"/>
      <c r="GGW12" s="880"/>
      <c r="GGX12" s="878"/>
      <c r="GGY12" s="878"/>
      <c r="GGZ12" s="878"/>
      <c r="GHA12" s="880"/>
      <c r="GHB12" s="878"/>
      <c r="GHC12" s="878"/>
      <c r="GHD12" s="878"/>
      <c r="GHE12" s="880"/>
      <c r="GHF12" s="878"/>
      <c r="GHG12" s="878"/>
      <c r="GHH12" s="878"/>
      <c r="GHI12" s="880"/>
      <c r="GHJ12" s="878"/>
      <c r="GHK12" s="878"/>
      <c r="GHL12" s="878"/>
      <c r="GHM12" s="880"/>
      <c r="GHN12" s="878"/>
      <c r="GHO12" s="878"/>
      <c r="GHP12" s="878"/>
      <c r="GHQ12" s="880"/>
      <c r="GHR12" s="878"/>
      <c r="GHS12" s="878"/>
      <c r="GHT12" s="878"/>
      <c r="GHU12" s="880"/>
      <c r="GHV12" s="878"/>
      <c r="GHW12" s="878"/>
      <c r="GHX12" s="878"/>
      <c r="GHY12" s="880"/>
      <c r="GHZ12" s="878"/>
      <c r="GIA12" s="878"/>
      <c r="GIB12" s="878"/>
      <c r="GIC12" s="880"/>
      <c r="GID12" s="878"/>
      <c r="GIE12" s="878"/>
      <c r="GIF12" s="878"/>
      <c r="GIG12" s="880"/>
      <c r="GIH12" s="878"/>
      <c r="GII12" s="878"/>
      <c r="GIJ12" s="878"/>
      <c r="GIK12" s="880"/>
      <c r="GIL12" s="878"/>
      <c r="GIM12" s="878"/>
      <c r="GIN12" s="878"/>
      <c r="GIO12" s="880"/>
      <c r="GIP12" s="878"/>
      <c r="GIQ12" s="878"/>
      <c r="GIR12" s="878"/>
      <c r="GIS12" s="880"/>
      <c r="GIT12" s="878"/>
      <c r="GIU12" s="878"/>
      <c r="GIV12" s="878"/>
      <c r="GIW12" s="880"/>
      <c r="GIX12" s="878"/>
      <c r="GIY12" s="878"/>
      <c r="GIZ12" s="878"/>
      <c r="GJA12" s="880"/>
      <c r="GJB12" s="878"/>
      <c r="GJC12" s="878"/>
      <c r="GJD12" s="878"/>
      <c r="GJE12" s="880"/>
      <c r="GJF12" s="878"/>
      <c r="GJG12" s="878"/>
      <c r="GJH12" s="878"/>
      <c r="GJI12" s="880"/>
      <c r="GJJ12" s="878"/>
      <c r="GJK12" s="878"/>
      <c r="GJL12" s="878"/>
      <c r="GJM12" s="880"/>
      <c r="GJN12" s="878"/>
      <c r="GJO12" s="878"/>
      <c r="GJP12" s="878"/>
      <c r="GJQ12" s="880"/>
      <c r="GJR12" s="878"/>
      <c r="GJS12" s="878"/>
      <c r="GJT12" s="878"/>
      <c r="GJU12" s="880"/>
      <c r="GJV12" s="878"/>
      <c r="GJW12" s="878"/>
      <c r="GJX12" s="878"/>
      <c r="GJY12" s="880"/>
      <c r="GJZ12" s="878"/>
      <c r="GKA12" s="878"/>
      <c r="GKB12" s="878"/>
      <c r="GKC12" s="880"/>
      <c r="GKD12" s="878"/>
      <c r="GKE12" s="878"/>
      <c r="GKF12" s="878"/>
      <c r="GKG12" s="880"/>
      <c r="GKH12" s="878"/>
      <c r="GKI12" s="878"/>
      <c r="GKJ12" s="878"/>
      <c r="GKK12" s="880"/>
      <c r="GKL12" s="878"/>
      <c r="GKM12" s="878"/>
      <c r="GKN12" s="878"/>
      <c r="GKO12" s="880"/>
      <c r="GKP12" s="878"/>
      <c r="GKQ12" s="878"/>
      <c r="GKR12" s="878"/>
      <c r="GKS12" s="880"/>
      <c r="GKT12" s="878"/>
      <c r="GKU12" s="878"/>
      <c r="GKV12" s="878"/>
      <c r="GKW12" s="880"/>
      <c r="GKX12" s="878"/>
      <c r="GKY12" s="878"/>
      <c r="GKZ12" s="878"/>
      <c r="GLA12" s="880"/>
      <c r="GLB12" s="878"/>
      <c r="GLC12" s="878"/>
      <c r="GLD12" s="878"/>
      <c r="GLE12" s="880"/>
      <c r="GLF12" s="878"/>
      <c r="GLG12" s="878"/>
      <c r="GLH12" s="878"/>
      <c r="GLI12" s="880"/>
      <c r="GLJ12" s="878"/>
      <c r="GLK12" s="878"/>
      <c r="GLL12" s="878"/>
      <c r="GLM12" s="880"/>
      <c r="GLN12" s="878"/>
      <c r="GLO12" s="878"/>
      <c r="GLP12" s="878"/>
      <c r="GLQ12" s="880"/>
      <c r="GLR12" s="878"/>
      <c r="GLS12" s="878"/>
      <c r="GLT12" s="878"/>
      <c r="GLU12" s="880"/>
      <c r="GLV12" s="878"/>
      <c r="GLW12" s="878"/>
      <c r="GLX12" s="878"/>
      <c r="GLY12" s="880"/>
      <c r="GLZ12" s="878"/>
      <c r="GMA12" s="878"/>
      <c r="GMB12" s="878"/>
      <c r="GMC12" s="880"/>
      <c r="GMD12" s="878"/>
      <c r="GME12" s="878"/>
      <c r="GMF12" s="878"/>
      <c r="GMG12" s="880"/>
      <c r="GMH12" s="878"/>
      <c r="GMI12" s="878"/>
      <c r="GMJ12" s="878"/>
      <c r="GMK12" s="880"/>
      <c r="GML12" s="878"/>
      <c r="GMM12" s="878"/>
      <c r="GMN12" s="878"/>
      <c r="GMO12" s="880"/>
      <c r="GMP12" s="878"/>
      <c r="GMQ12" s="878"/>
      <c r="GMR12" s="878"/>
      <c r="GMS12" s="880"/>
      <c r="GMT12" s="878"/>
      <c r="GMU12" s="878"/>
      <c r="GMV12" s="878"/>
      <c r="GMW12" s="880"/>
      <c r="GMX12" s="878"/>
      <c r="GMY12" s="878"/>
      <c r="GMZ12" s="878"/>
      <c r="GNA12" s="880"/>
      <c r="GNB12" s="878"/>
      <c r="GNC12" s="878"/>
      <c r="GND12" s="878"/>
      <c r="GNE12" s="880"/>
      <c r="GNF12" s="878"/>
      <c r="GNG12" s="878"/>
      <c r="GNH12" s="878"/>
      <c r="GNI12" s="880"/>
      <c r="GNJ12" s="878"/>
      <c r="GNK12" s="878"/>
      <c r="GNL12" s="878"/>
      <c r="GNM12" s="880"/>
      <c r="GNN12" s="878"/>
      <c r="GNO12" s="878"/>
      <c r="GNP12" s="878"/>
      <c r="GNQ12" s="880"/>
      <c r="GNR12" s="878"/>
      <c r="GNS12" s="878"/>
      <c r="GNT12" s="878"/>
      <c r="GNU12" s="880"/>
      <c r="GNV12" s="878"/>
      <c r="GNW12" s="878"/>
      <c r="GNX12" s="878"/>
      <c r="GNY12" s="880"/>
      <c r="GNZ12" s="878"/>
      <c r="GOA12" s="878"/>
      <c r="GOB12" s="878"/>
      <c r="GOC12" s="880"/>
      <c r="GOD12" s="878"/>
      <c r="GOE12" s="878"/>
      <c r="GOF12" s="878"/>
      <c r="GOG12" s="880"/>
      <c r="GOH12" s="878"/>
      <c r="GOI12" s="878"/>
      <c r="GOJ12" s="878"/>
      <c r="GOK12" s="880"/>
      <c r="GOL12" s="878"/>
      <c r="GOM12" s="878"/>
      <c r="GON12" s="878"/>
      <c r="GOO12" s="880"/>
      <c r="GOP12" s="878"/>
      <c r="GOQ12" s="878"/>
      <c r="GOR12" s="878"/>
      <c r="GOS12" s="880"/>
      <c r="GOT12" s="878"/>
      <c r="GOU12" s="878"/>
      <c r="GOV12" s="878"/>
      <c r="GOW12" s="880"/>
      <c r="GOX12" s="878"/>
      <c r="GOY12" s="878"/>
      <c r="GOZ12" s="878"/>
      <c r="GPA12" s="880"/>
      <c r="GPB12" s="878"/>
      <c r="GPC12" s="878"/>
      <c r="GPD12" s="878"/>
      <c r="GPE12" s="880"/>
      <c r="GPF12" s="878"/>
      <c r="GPG12" s="878"/>
      <c r="GPH12" s="878"/>
      <c r="GPI12" s="880"/>
      <c r="GPJ12" s="878"/>
      <c r="GPK12" s="878"/>
      <c r="GPL12" s="878"/>
      <c r="GPM12" s="880"/>
      <c r="GPN12" s="878"/>
      <c r="GPO12" s="878"/>
      <c r="GPP12" s="878"/>
      <c r="GPQ12" s="880"/>
      <c r="GPR12" s="878"/>
      <c r="GPS12" s="878"/>
      <c r="GPT12" s="878"/>
      <c r="GPU12" s="880"/>
      <c r="GPV12" s="878"/>
      <c r="GPW12" s="878"/>
      <c r="GPX12" s="878"/>
      <c r="GPY12" s="880"/>
      <c r="GPZ12" s="878"/>
      <c r="GQA12" s="878"/>
      <c r="GQB12" s="878"/>
      <c r="GQC12" s="880"/>
      <c r="GQD12" s="878"/>
      <c r="GQE12" s="878"/>
      <c r="GQF12" s="878"/>
      <c r="GQG12" s="880"/>
      <c r="GQH12" s="878"/>
      <c r="GQI12" s="878"/>
      <c r="GQJ12" s="878"/>
      <c r="GQK12" s="880"/>
      <c r="GQL12" s="878"/>
      <c r="GQM12" s="878"/>
      <c r="GQN12" s="878"/>
      <c r="GQO12" s="880"/>
      <c r="GQP12" s="878"/>
      <c r="GQQ12" s="878"/>
      <c r="GQR12" s="878"/>
      <c r="GQS12" s="880"/>
      <c r="GQT12" s="878"/>
      <c r="GQU12" s="878"/>
      <c r="GQV12" s="878"/>
      <c r="GQW12" s="880"/>
      <c r="GQX12" s="878"/>
      <c r="GQY12" s="878"/>
      <c r="GQZ12" s="878"/>
      <c r="GRA12" s="880"/>
      <c r="GRB12" s="878"/>
      <c r="GRC12" s="878"/>
      <c r="GRD12" s="878"/>
      <c r="GRE12" s="880"/>
      <c r="GRF12" s="878"/>
      <c r="GRG12" s="878"/>
      <c r="GRH12" s="878"/>
      <c r="GRI12" s="880"/>
      <c r="GRJ12" s="878"/>
      <c r="GRK12" s="878"/>
      <c r="GRL12" s="878"/>
      <c r="GRM12" s="880"/>
      <c r="GRN12" s="878"/>
      <c r="GRO12" s="878"/>
      <c r="GRP12" s="878"/>
      <c r="GRQ12" s="880"/>
      <c r="GRR12" s="878"/>
      <c r="GRS12" s="878"/>
      <c r="GRT12" s="878"/>
      <c r="GRU12" s="880"/>
      <c r="GRV12" s="878"/>
      <c r="GRW12" s="878"/>
      <c r="GRX12" s="878"/>
      <c r="GRY12" s="880"/>
      <c r="GRZ12" s="878"/>
      <c r="GSA12" s="878"/>
      <c r="GSB12" s="878"/>
      <c r="GSC12" s="880"/>
      <c r="GSD12" s="878"/>
      <c r="GSE12" s="878"/>
      <c r="GSF12" s="878"/>
      <c r="GSG12" s="880"/>
      <c r="GSH12" s="878"/>
      <c r="GSI12" s="878"/>
      <c r="GSJ12" s="878"/>
      <c r="GSK12" s="880"/>
      <c r="GSL12" s="878"/>
      <c r="GSM12" s="878"/>
      <c r="GSN12" s="878"/>
      <c r="GSO12" s="880"/>
      <c r="GSP12" s="878"/>
      <c r="GSQ12" s="878"/>
      <c r="GSR12" s="878"/>
      <c r="GSS12" s="880"/>
      <c r="GST12" s="878"/>
      <c r="GSU12" s="878"/>
      <c r="GSV12" s="878"/>
      <c r="GSW12" s="880"/>
      <c r="GSX12" s="878"/>
      <c r="GSY12" s="878"/>
      <c r="GSZ12" s="878"/>
      <c r="GTA12" s="880"/>
      <c r="GTB12" s="878"/>
      <c r="GTC12" s="878"/>
      <c r="GTD12" s="878"/>
      <c r="GTE12" s="880"/>
      <c r="GTF12" s="878"/>
      <c r="GTG12" s="878"/>
      <c r="GTH12" s="878"/>
      <c r="GTI12" s="880"/>
      <c r="GTJ12" s="878"/>
      <c r="GTK12" s="878"/>
      <c r="GTL12" s="878"/>
      <c r="GTM12" s="880"/>
      <c r="GTN12" s="878"/>
      <c r="GTO12" s="878"/>
      <c r="GTP12" s="878"/>
      <c r="GTQ12" s="880"/>
      <c r="GTR12" s="878"/>
      <c r="GTS12" s="878"/>
      <c r="GTT12" s="878"/>
      <c r="GTU12" s="880"/>
      <c r="GTV12" s="878"/>
      <c r="GTW12" s="878"/>
      <c r="GTX12" s="878"/>
      <c r="GTY12" s="880"/>
      <c r="GTZ12" s="878"/>
      <c r="GUA12" s="878"/>
      <c r="GUB12" s="878"/>
      <c r="GUC12" s="880"/>
      <c r="GUD12" s="878"/>
      <c r="GUE12" s="878"/>
      <c r="GUF12" s="878"/>
      <c r="GUG12" s="880"/>
      <c r="GUH12" s="878"/>
      <c r="GUI12" s="878"/>
      <c r="GUJ12" s="878"/>
      <c r="GUK12" s="880"/>
      <c r="GUL12" s="878"/>
      <c r="GUM12" s="878"/>
      <c r="GUN12" s="878"/>
      <c r="GUO12" s="880"/>
      <c r="GUP12" s="878"/>
      <c r="GUQ12" s="878"/>
      <c r="GUR12" s="878"/>
      <c r="GUS12" s="880"/>
      <c r="GUT12" s="878"/>
      <c r="GUU12" s="878"/>
      <c r="GUV12" s="878"/>
      <c r="GUW12" s="880"/>
      <c r="GUX12" s="878"/>
      <c r="GUY12" s="878"/>
      <c r="GUZ12" s="878"/>
      <c r="GVA12" s="880"/>
      <c r="GVB12" s="878"/>
      <c r="GVC12" s="878"/>
      <c r="GVD12" s="878"/>
      <c r="GVE12" s="880"/>
      <c r="GVF12" s="878"/>
      <c r="GVG12" s="878"/>
      <c r="GVH12" s="878"/>
      <c r="GVI12" s="880"/>
      <c r="GVJ12" s="878"/>
      <c r="GVK12" s="878"/>
      <c r="GVL12" s="878"/>
      <c r="GVM12" s="880"/>
      <c r="GVN12" s="878"/>
      <c r="GVO12" s="878"/>
      <c r="GVP12" s="878"/>
      <c r="GVQ12" s="880"/>
      <c r="GVR12" s="878"/>
      <c r="GVS12" s="878"/>
      <c r="GVT12" s="878"/>
      <c r="GVU12" s="880"/>
      <c r="GVV12" s="878"/>
      <c r="GVW12" s="878"/>
      <c r="GVX12" s="878"/>
      <c r="GVY12" s="880"/>
      <c r="GVZ12" s="878"/>
      <c r="GWA12" s="878"/>
      <c r="GWB12" s="878"/>
      <c r="GWC12" s="880"/>
      <c r="GWD12" s="878"/>
      <c r="GWE12" s="878"/>
      <c r="GWF12" s="878"/>
      <c r="GWG12" s="880"/>
      <c r="GWH12" s="878"/>
      <c r="GWI12" s="878"/>
      <c r="GWJ12" s="878"/>
      <c r="GWK12" s="880"/>
      <c r="GWL12" s="878"/>
      <c r="GWM12" s="878"/>
      <c r="GWN12" s="878"/>
      <c r="GWO12" s="880"/>
      <c r="GWP12" s="878"/>
      <c r="GWQ12" s="878"/>
      <c r="GWR12" s="878"/>
      <c r="GWS12" s="880"/>
      <c r="GWT12" s="878"/>
      <c r="GWU12" s="878"/>
      <c r="GWV12" s="878"/>
      <c r="GWW12" s="880"/>
      <c r="GWX12" s="878"/>
      <c r="GWY12" s="878"/>
      <c r="GWZ12" s="878"/>
      <c r="GXA12" s="880"/>
      <c r="GXB12" s="878"/>
      <c r="GXC12" s="878"/>
      <c r="GXD12" s="878"/>
      <c r="GXE12" s="880"/>
      <c r="GXF12" s="878"/>
      <c r="GXG12" s="878"/>
      <c r="GXH12" s="878"/>
      <c r="GXI12" s="880"/>
      <c r="GXJ12" s="878"/>
      <c r="GXK12" s="878"/>
      <c r="GXL12" s="878"/>
      <c r="GXM12" s="880"/>
      <c r="GXN12" s="878"/>
      <c r="GXO12" s="878"/>
      <c r="GXP12" s="878"/>
      <c r="GXQ12" s="880"/>
      <c r="GXR12" s="878"/>
      <c r="GXS12" s="878"/>
      <c r="GXT12" s="878"/>
      <c r="GXU12" s="880"/>
      <c r="GXV12" s="878"/>
      <c r="GXW12" s="878"/>
      <c r="GXX12" s="878"/>
      <c r="GXY12" s="880"/>
      <c r="GXZ12" s="878"/>
      <c r="GYA12" s="878"/>
      <c r="GYB12" s="878"/>
      <c r="GYC12" s="880"/>
      <c r="GYD12" s="878"/>
      <c r="GYE12" s="878"/>
      <c r="GYF12" s="878"/>
      <c r="GYG12" s="880"/>
      <c r="GYH12" s="878"/>
      <c r="GYI12" s="878"/>
      <c r="GYJ12" s="878"/>
      <c r="GYK12" s="880"/>
      <c r="GYL12" s="878"/>
      <c r="GYM12" s="878"/>
      <c r="GYN12" s="878"/>
      <c r="GYO12" s="880"/>
      <c r="GYP12" s="878"/>
      <c r="GYQ12" s="878"/>
      <c r="GYR12" s="878"/>
      <c r="GYS12" s="880"/>
      <c r="GYT12" s="878"/>
      <c r="GYU12" s="878"/>
      <c r="GYV12" s="878"/>
      <c r="GYW12" s="880"/>
      <c r="GYX12" s="878"/>
      <c r="GYY12" s="878"/>
      <c r="GYZ12" s="878"/>
      <c r="GZA12" s="880"/>
      <c r="GZB12" s="878"/>
      <c r="GZC12" s="878"/>
      <c r="GZD12" s="878"/>
      <c r="GZE12" s="880"/>
      <c r="GZF12" s="878"/>
      <c r="GZG12" s="878"/>
      <c r="GZH12" s="878"/>
      <c r="GZI12" s="880"/>
      <c r="GZJ12" s="878"/>
      <c r="GZK12" s="878"/>
      <c r="GZL12" s="878"/>
      <c r="GZM12" s="880"/>
      <c r="GZN12" s="878"/>
      <c r="GZO12" s="878"/>
      <c r="GZP12" s="878"/>
      <c r="GZQ12" s="880"/>
      <c r="GZR12" s="878"/>
      <c r="GZS12" s="878"/>
      <c r="GZT12" s="878"/>
      <c r="GZU12" s="880"/>
      <c r="GZV12" s="878"/>
      <c r="GZW12" s="878"/>
      <c r="GZX12" s="878"/>
      <c r="GZY12" s="880"/>
      <c r="GZZ12" s="878"/>
      <c r="HAA12" s="878"/>
      <c r="HAB12" s="878"/>
      <c r="HAC12" s="880"/>
      <c r="HAD12" s="878"/>
      <c r="HAE12" s="878"/>
      <c r="HAF12" s="878"/>
      <c r="HAG12" s="880"/>
      <c r="HAH12" s="878"/>
      <c r="HAI12" s="878"/>
      <c r="HAJ12" s="878"/>
      <c r="HAK12" s="880"/>
      <c r="HAL12" s="878"/>
      <c r="HAM12" s="878"/>
      <c r="HAN12" s="878"/>
      <c r="HAO12" s="880"/>
      <c r="HAP12" s="878"/>
      <c r="HAQ12" s="878"/>
      <c r="HAR12" s="878"/>
      <c r="HAS12" s="880"/>
      <c r="HAT12" s="878"/>
      <c r="HAU12" s="878"/>
      <c r="HAV12" s="878"/>
      <c r="HAW12" s="880"/>
      <c r="HAX12" s="878"/>
      <c r="HAY12" s="878"/>
      <c r="HAZ12" s="878"/>
      <c r="HBA12" s="880"/>
      <c r="HBB12" s="878"/>
      <c r="HBC12" s="878"/>
      <c r="HBD12" s="878"/>
      <c r="HBE12" s="880"/>
      <c r="HBF12" s="878"/>
      <c r="HBG12" s="878"/>
      <c r="HBH12" s="878"/>
      <c r="HBI12" s="880"/>
      <c r="HBJ12" s="878"/>
      <c r="HBK12" s="878"/>
      <c r="HBL12" s="878"/>
      <c r="HBM12" s="880"/>
      <c r="HBN12" s="878"/>
      <c r="HBO12" s="878"/>
      <c r="HBP12" s="878"/>
      <c r="HBQ12" s="880"/>
      <c r="HBR12" s="878"/>
      <c r="HBS12" s="878"/>
      <c r="HBT12" s="878"/>
      <c r="HBU12" s="880"/>
      <c r="HBV12" s="878"/>
      <c r="HBW12" s="878"/>
      <c r="HBX12" s="878"/>
      <c r="HBY12" s="880"/>
      <c r="HBZ12" s="878"/>
      <c r="HCA12" s="878"/>
      <c r="HCB12" s="878"/>
      <c r="HCC12" s="880"/>
      <c r="HCD12" s="878"/>
      <c r="HCE12" s="878"/>
      <c r="HCF12" s="878"/>
      <c r="HCG12" s="880"/>
      <c r="HCH12" s="878"/>
      <c r="HCI12" s="878"/>
      <c r="HCJ12" s="878"/>
      <c r="HCK12" s="880"/>
      <c r="HCL12" s="878"/>
      <c r="HCM12" s="878"/>
      <c r="HCN12" s="878"/>
      <c r="HCO12" s="880"/>
      <c r="HCP12" s="878"/>
      <c r="HCQ12" s="878"/>
      <c r="HCR12" s="878"/>
      <c r="HCS12" s="880"/>
      <c r="HCT12" s="878"/>
      <c r="HCU12" s="878"/>
      <c r="HCV12" s="878"/>
      <c r="HCW12" s="880"/>
      <c r="HCX12" s="878"/>
      <c r="HCY12" s="878"/>
      <c r="HCZ12" s="878"/>
      <c r="HDA12" s="880"/>
      <c r="HDB12" s="878"/>
      <c r="HDC12" s="878"/>
      <c r="HDD12" s="878"/>
      <c r="HDE12" s="880"/>
      <c r="HDF12" s="878"/>
      <c r="HDG12" s="878"/>
      <c r="HDH12" s="878"/>
      <c r="HDI12" s="880"/>
      <c r="HDJ12" s="878"/>
      <c r="HDK12" s="878"/>
      <c r="HDL12" s="878"/>
      <c r="HDM12" s="880"/>
      <c r="HDN12" s="878"/>
      <c r="HDO12" s="878"/>
      <c r="HDP12" s="878"/>
      <c r="HDQ12" s="880"/>
      <c r="HDR12" s="878"/>
      <c r="HDS12" s="878"/>
      <c r="HDT12" s="878"/>
      <c r="HDU12" s="880"/>
      <c r="HDV12" s="878"/>
      <c r="HDW12" s="878"/>
      <c r="HDX12" s="878"/>
      <c r="HDY12" s="880"/>
      <c r="HDZ12" s="878"/>
      <c r="HEA12" s="878"/>
      <c r="HEB12" s="878"/>
      <c r="HEC12" s="880"/>
      <c r="HED12" s="878"/>
      <c r="HEE12" s="878"/>
      <c r="HEF12" s="878"/>
      <c r="HEG12" s="880"/>
      <c r="HEH12" s="878"/>
      <c r="HEI12" s="878"/>
      <c r="HEJ12" s="878"/>
      <c r="HEK12" s="880"/>
      <c r="HEL12" s="878"/>
      <c r="HEM12" s="878"/>
      <c r="HEN12" s="878"/>
      <c r="HEO12" s="880"/>
      <c r="HEP12" s="878"/>
      <c r="HEQ12" s="878"/>
      <c r="HER12" s="878"/>
      <c r="HES12" s="880"/>
      <c r="HET12" s="878"/>
      <c r="HEU12" s="878"/>
      <c r="HEV12" s="878"/>
      <c r="HEW12" s="880"/>
      <c r="HEX12" s="878"/>
      <c r="HEY12" s="878"/>
      <c r="HEZ12" s="878"/>
      <c r="HFA12" s="880"/>
      <c r="HFB12" s="878"/>
      <c r="HFC12" s="878"/>
      <c r="HFD12" s="878"/>
      <c r="HFE12" s="880"/>
      <c r="HFF12" s="878"/>
      <c r="HFG12" s="878"/>
      <c r="HFH12" s="878"/>
      <c r="HFI12" s="880"/>
      <c r="HFJ12" s="878"/>
      <c r="HFK12" s="878"/>
      <c r="HFL12" s="878"/>
      <c r="HFM12" s="880"/>
      <c r="HFN12" s="878"/>
      <c r="HFO12" s="878"/>
      <c r="HFP12" s="878"/>
      <c r="HFQ12" s="880"/>
      <c r="HFR12" s="878"/>
      <c r="HFS12" s="878"/>
      <c r="HFT12" s="878"/>
      <c r="HFU12" s="880"/>
      <c r="HFV12" s="878"/>
      <c r="HFW12" s="878"/>
      <c r="HFX12" s="878"/>
      <c r="HFY12" s="880"/>
      <c r="HFZ12" s="878"/>
      <c r="HGA12" s="878"/>
      <c r="HGB12" s="878"/>
      <c r="HGC12" s="880"/>
      <c r="HGD12" s="878"/>
      <c r="HGE12" s="878"/>
      <c r="HGF12" s="878"/>
      <c r="HGG12" s="880"/>
      <c r="HGH12" s="878"/>
      <c r="HGI12" s="878"/>
      <c r="HGJ12" s="878"/>
      <c r="HGK12" s="880"/>
      <c r="HGL12" s="878"/>
      <c r="HGM12" s="878"/>
      <c r="HGN12" s="878"/>
      <c r="HGO12" s="880"/>
      <c r="HGP12" s="878"/>
      <c r="HGQ12" s="878"/>
      <c r="HGR12" s="878"/>
      <c r="HGS12" s="880"/>
      <c r="HGT12" s="878"/>
      <c r="HGU12" s="878"/>
      <c r="HGV12" s="878"/>
      <c r="HGW12" s="880"/>
      <c r="HGX12" s="878"/>
      <c r="HGY12" s="878"/>
      <c r="HGZ12" s="878"/>
      <c r="HHA12" s="880"/>
      <c r="HHB12" s="878"/>
      <c r="HHC12" s="878"/>
      <c r="HHD12" s="878"/>
      <c r="HHE12" s="880"/>
      <c r="HHF12" s="878"/>
      <c r="HHG12" s="878"/>
      <c r="HHH12" s="878"/>
      <c r="HHI12" s="880"/>
      <c r="HHJ12" s="878"/>
      <c r="HHK12" s="878"/>
      <c r="HHL12" s="878"/>
      <c r="HHM12" s="880"/>
      <c r="HHN12" s="878"/>
      <c r="HHO12" s="878"/>
      <c r="HHP12" s="878"/>
      <c r="HHQ12" s="880"/>
      <c r="HHR12" s="878"/>
      <c r="HHS12" s="878"/>
      <c r="HHT12" s="878"/>
      <c r="HHU12" s="880"/>
      <c r="HHV12" s="878"/>
      <c r="HHW12" s="878"/>
      <c r="HHX12" s="878"/>
      <c r="HHY12" s="880"/>
      <c r="HHZ12" s="878"/>
      <c r="HIA12" s="878"/>
      <c r="HIB12" s="878"/>
      <c r="HIC12" s="880"/>
      <c r="HID12" s="878"/>
      <c r="HIE12" s="878"/>
      <c r="HIF12" s="878"/>
      <c r="HIG12" s="880"/>
      <c r="HIH12" s="878"/>
      <c r="HII12" s="878"/>
      <c r="HIJ12" s="878"/>
      <c r="HIK12" s="880"/>
      <c r="HIL12" s="878"/>
      <c r="HIM12" s="878"/>
      <c r="HIN12" s="878"/>
      <c r="HIO12" s="880"/>
      <c r="HIP12" s="878"/>
      <c r="HIQ12" s="878"/>
      <c r="HIR12" s="878"/>
      <c r="HIS12" s="880"/>
      <c r="HIT12" s="878"/>
      <c r="HIU12" s="878"/>
      <c r="HIV12" s="878"/>
      <c r="HIW12" s="880"/>
      <c r="HIX12" s="878"/>
      <c r="HIY12" s="878"/>
      <c r="HIZ12" s="878"/>
      <c r="HJA12" s="880"/>
      <c r="HJB12" s="878"/>
      <c r="HJC12" s="878"/>
      <c r="HJD12" s="878"/>
      <c r="HJE12" s="880"/>
      <c r="HJF12" s="878"/>
      <c r="HJG12" s="878"/>
      <c r="HJH12" s="878"/>
      <c r="HJI12" s="880"/>
      <c r="HJJ12" s="878"/>
      <c r="HJK12" s="878"/>
      <c r="HJL12" s="878"/>
      <c r="HJM12" s="880"/>
      <c r="HJN12" s="878"/>
      <c r="HJO12" s="878"/>
      <c r="HJP12" s="878"/>
      <c r="HJQ12" s="880"/>
      <c r="HJR12" s="878"/>
      <c r="HJS12" s="878"/>
      <c r="HJT12" s="878"/>
      <c r="HJU12" s="880"/>
      <c r="HJV12" s="878"/>
      <c r="HJW12" s="878"/>
      <c r="HJX12" s="878"/>
      <c r="HJY12" s="880"/>
      <c r="HJZ12" s="878"/>
      <c r="HKA12" s="878"/>
      <c r="HKB12" s="878"/>
      <c r="HKC12" s="880"/>
      <c r="HKD12" s="878"/>
      <c r="HKE12" s="878"/>
      <c r="HKF12" s="878"/>
      <c r="HKG12" s="880"/>
      <c r="HKH12" s="878"/>
      <c r="HKI12" s="878"/>
      <c r="HKJ12" s="878"/>
      <c r="HKK12" s="880"/>
      <c r="HKL12" s="878"/>
      <c r="HKM12" s="878"/>
      <c r="HKN12" s="878"/>
      <c r="HKO12" s="880"/>
      <c r="HKP12" s="878"/>
      <c r="HKQ12" s="878"/>
      <c r="HKR12" s="878"/>
      <c r="HKS12" s="880"/>
      <c r="HKT12" s="878"/>
      <c r="HKU12" s="878"/>
      <c r="HKV12" s="878"/>
      <c r="HKW12" s="880"/>
      <c r="HKX12" s="878"/>
      <c r="HKY12" s="878"/>
      <c r="HKZ12" s="878"/>
      <c r="HLA12" s="880"/>
      <c r="HLB12" s="878"/>
      <c r="HLC12" s="878"/>
      <c r="HLD12" s="878"/>
      <c r="HLE12" s="880"/>
      <c r="HLF12" s="878"/>
      <c r="HLG12" s="878"/>
      <c r="HLH12" s="878"/>
      <c r="HLI12" s="880"/>
      <c r="HLJ12" s="878"/>
      <c r="HLK12" s="878"/>
      <c r="HLL12" s="878"/>
      <c r="HLM12" s="880"/>
      <c r="HLN12" s="878"/>
      <c r="HLO12" s="878"/>
      <c r="HLP12" s="878"/>
      <c r="HLQ12" s="880"/>
      <c r="HLR12" s="878"/>
      <c r="HLS12" s="878"/>
      <c r="HLT12" s="878"/>
      <c r="HLU12" s="880"/>
      <c r="HLV12" s="878"/>
      <c r="HLW12" s="878"/>
      <c r="HLX12" s="878"/>
      <c r="HLY12" s="880"/>
      <c r="HLZ12" s="878"/>
      <c r="HMA12" s="878"/>
      <c r="HMB12" s="878"/>
      <c r="HMC12" s="880"/>
      <c r="HMD12" s="878"/>
      <c r="HME12" s="878"/>
      <c r="HMF12" s="878"/>
      <c r="HMG12" s="880"/>
      <c r="HMH12" s="878"/>
      <c r="HMI12" s="878"/>
      <c r="HMJ12" s="878"/>
      <c r="HMK12" s="880"/>
      <c r="HML12" s="878"/>
      <c r="HMM12" s="878"/>
      <c r="HMN12" s="878"/>
      <c r="HMO12" s="880"/>
      <c r="HMP12" s="878"/>
      <c r="HMQ12" s="878"/>
      <c r="HMR12" s="878"/>
      <c r="HMS12" s="880"/>
      <c r="HMT12" s="878"/>
      <c r="HMU12" s="878"/>
      <c r="HMV12" s="878"/>
      <c r="HMW12" s="880"/>
      <c r="HMX12" s="878"/>
      <c r="HMY12" s="878"/>
      <c r="HMZ12" s="878"/>
      <c r="HNA12" s="880"/>
      <c r="HNB12" s="878"/>
      <c r="HNC12" s="878"/>
      <c r="HND12" s="878"/>
      <c r="HNE12" s="880"/>
      <c r="HNF12" s="878"/>
      <c r="HNG12" s="878"/>
      <c r="HNH12" s="878"/>
      <c r="HNI12" s="880"/>
      <c r="HNJ12" s="878"/>
      <c r="HNK12" s="878"/>
      <c r="HNL12" s="878"/>
      <c r="HNM12" s="880"/>
      <c r="HNN12" s="878"/>
      <c r="HNO12" s="878"/>
      <c r="HNP12" s="878"/>
      <c r="HNQ12" s="880"/>
      <c r="HNR12" s="878"/>
      <c r="HNS12" s="878"/>
      <c r="HNT12" s="878"/>
      <c r="HNU12" s="880"/>
      <c r="HNV12" s="878"/>
      <c r="HNW12" s="878"/>
      <c r="HNX12" s="878"/>
      <c r="HNY12" s="880"/>
      <c r="HNZ12" s="878"/>
      <c r="HOA12" s="878"/>
      <c r="HOB12" s="878"/>
      <c r="HOC12" s="880"/>
      <c r="HOD12" s="878"/>
      <c r="HOE12" s="878"/>
      <c r="HOF12" s="878"/>
      <c r="HOG12" s="880"/>
      <c r="HOH12" s="878"/>
      <c r="HOI12" s="878"/>
      <c r="HOJ12" s="878"/>
      <c r="HOK12" s="880"/>
      <c r="HOL12" s="878"/>
      <c r="HOM12" s="878"/>
      <c r="HON12" s="878"/>
      <c r="HOO12" s="880"/>
      <c r="HOP12" s="878"/>
      <c r="HOQ12" s="878"/>
      <c r="HOR12" s="878"/>
      <c r="HOS12" s="880"/>
      <c r="HOT12" s="878"/>
      <c r="HOU12" s="878"/>
      <c r="HOV12" s="878"/>
      <c r="HOW12" s="880"/>
      <c r="HOX12" s="878"/>
      <c r="HOY12" s="878"/>
      <c r="HOZ12" s="878"/>
      <c r="HPA12" s="880"/>
      <c r="HPB12" s="878"/>
      <c r="HPC12" s="878"/>
      <c r="HPD12" s="878"/>
      <c r="HPE12" s="880"/>
      <c r="HPF12" s="878"/>
      <c r="HPG12" s="878"/>
      <c r="HPH12" s="878"/>
      <c r="HPI12" s="880"/>
      <c r="HPJ12" s="878"/>
      <c r="HPK12" s="878"/>
      <c r="HPL12" s="878"/>
      <c r="HPM12" s="880"/>
      <c r="HPN12" s="878"/>
      <c r="HPO12" s="878"/>
      <c r="HPP12" s="878"/>
      <c r="HPQ12" s="880"/>
      <c r="HPR12" s="878"/>
      <c r="HPS12" s="878"/>
      <c r="HPT12" s="878"/>
      <c r="HPU12" s="880"/>
      <c r="HPV12" s="878"/>
      <c r="HPW12" s="878"/>
      <c r="HPX12" s="878"/>
      <c r="HPY12" s="880"/>
      <c r="HPZ12" s="878"/>
      <c r="HQA12" s="878"/>
      <c r="HQB12" s="878"/>
      <c r="HQC12" s="880"/>
      <c r="HQD12" s="878"/>
      <c r="HQE12" s="878"/>
      <c r="HQF12" s="878"/>
      <c r="HQG12" s="880"/>
      <c r="HQH12" s="878"/>
      <c r="HQI12" s="878"/>
      <c r="HQJ12" s="878"/>
      <c r="HQK12" s="880"/>
      <c r="HQL12" s="878"/>
      <c r="HQM12" s="878"/>
      <c r="HQN12" s="878"/>
      <c r="HQO12" s="880"/>
      <c r="HQP12" s="878"/>
      <c r="HQQ12" s="878"/>
      <c r="HQR12" s="878"/>
      <c r="HQS12" s="880"/>
      <c r="HQT12" s="878"/>
      <c r="HQU12" s="878"/>
      <c r="HQV12" s="878"/>
      <c r="HQW12" s="880"/>
      <c r="HQX12" s="878"/>
      <c r="HQY12" s="878"/>
      <c r="HQZ12" s="878"/>
      <c r="HRA12" s="880"/>
      <c r="HRB12" s="878"/>
      <c r="HRC12" s="878"/>
      <c r="HRD12" s="878"/>
      <c r="HRE12" s="880"/>
      <c r="HRF12" s="878"/>
      <c r="HRG12" s="878"/>
      <c r="HRH12" s="878"/>
      <c r="HRI12" s="880"/>
      <c r="HRJ12" s="878"/>
      <c r="HRK12" s="878"/>
      <c r="HRL12" s="878"/>
      <c r="HRM12" s="880"/>
      <c r="HRN12" s="878"/>
      <c r="HRO12" s="878"/>
      <c r="HRP12" s="878"/>
      <c r="HRQ12" s="880"/>
      <c r="HRR12" s="878"/>
      <c r="HRS12" s="878"/>
      <c r="HRT12" s="878"/>
      <c r="HRU12" s="880"/>
      <c r="HRV12" s="878"/>
      <c r="HRW12" s="878"/>
      <c r="HRX12" s="878"/>
      <c r="HRY12" s="880"/>
      <c r="HRZ12" s="878"/>
      <c r="HSA12" s="878"/>
      <c r="HSB12" s="878"/>
      <c r="HSC12" s="880"/>
      <c r="HSD12" s="878"/>
      <c r="HSE12" s="878"/>
      <c r="HSF12" s="878"/>
      <c r="HSG12" s="880"/>
      <c r="HSH12" s="878"/>
      <c r="HSI12" s="878"/>
      <c r="HSJ12" s="878"/>
      <c r="HSK12" s="880"/>
      <c r="HSL12" s="878"/>
      <c r="HSM12" s="878"/>
      <c r="HSN12" s="878"/>
      <c r="HSO12" s="880"/>
      <c r="HSP12" s="878"/>
      <c r="HSQ12" s="878"/>
      <c r="HSR12" s="878"/>
      <c r="HSS12" s="880"/>
      <c r="HST12" s="878"/>
      <c r="HSU12" s="878"/>
      <c r="HSV12" s="878"/>
      <c r="HSW12" s="880"/>
      <c r="HSX12" s="878"/>
      <c r="HSY12" s="878"/>
      <c r="HSZ12" s="878"/>
      <c r="HTA12" s="880"/>
      <c r="HTB12" s="878"/>
      <c r="HTC12" s="878"/>
      <c r="HTD12" s="878"/>
      <c r="HTE12" s="880"/>
      <c r="HTF12" s="878"/>
      <c r="HTG12" s="878"/>
      <c r="HTH12" s="878"/>
      <c r="HTI12" s="880"/>
      <c r="HTJ12" s="878"/>
      <c r="HTK12" s="878"/>
      <c r="HTL12" s="878"/>
      <c r="HTM12" s="880"/>
      <c r="HTN12" s="878"/>
      <c r="HTO12" s="878"/>
      <c r="HTP12" s="878"/>
      <c r="HTQ12" s="880"/>
      <c r="HTR12" s="878"/>
      <c r="HTS12" s="878"/>
      <c r="HTT12" s="878"/>
      <c r="HTU12" s="880"/>
      <c r="HTV12" s="878"/>
      <c r="HTW12" s="878"/>
      <c r="HTX12" s="878"/>
      <c r="HTY12" s="880"/>
      <c r="HTZ12" s="878"/>
      <c r="HUA12" s="878"/>
      <c r="HUB12" s="878"/>
      <c r="HUC12" s="880"/>
      <c r="HUD12" s="878"/>
      <c r="HUE12" s="878"/>
      <c r="HUF12" s="878"/>
      <c r="HUG12" s="880"/>
      <c r="HUH12" s="878"/>
      <c r="HUI12" s="878"/>
      <c r="HUJ12" s="878"/>
      <c r="HUK12" s="880"/>
      <c r="HUL12" s="878"/>
      <c r="HUM12" s="878"/>
      <c r="HUN12" s="878"/>
      <c r="HUO12" s="880"/>
      <c r="HUP12" s="878"/>
      <c r="HUQ12" s="878"/>
      <c r="HUR12" s="878"/>
      <c r="HUS12" s="880"/>
      <c r="HUT12" s="878"/>
      <c r="HUU12" s="878"/>
      <c r="HUV12" s="878"/>
      <c r="HUW12" s="880"/>
      <c r="HUX12" s="878"/>
      <c r="HUY12" s="878"/>
      <c r="HUZ12" s="878"/>
      <c r="HVA12" s="880"/>
      <c r="HVB12" s="878"/>
      <c r="HVC12" s="878"/>
      <c r="HVD12" s="878"/>
      <c r="HVE12" s="880"/>
      <c r="HVF12" s="878"/>
      <c r="HVG12" s="878"/>
      <c r="HVH12" s="878"/>
      <c r="HVI12" s="880"/>
      <c r="HVJ12" s="878"/>
      <c r="HVK12" s="878"/>
      <c r="HVL12" s="878"/>
      <c r="HVM12" s="880"/>
      <c r="HVN12" s="878"/>
      <c r="HVO12" s="878"/>
      <c r="HVP12" s="878"/>
      <c r="HVQ12" s="880"/>
      <c r="HVR12" s="878"/>
      <c r="HVS12" s="878"/>
      <c r="HVT12" s="878"/>
      <c r="HVU12" s="880"/>
      <c r="HVV12" s="878"/>
      <c r="HVW12" s="878"/>
      <c r="HVX12" s="878"/>
      <c r="HVY12" s="880"/>
      <c r="HVZ12" s="878"/>
      <c r="HWA12" s="878"/>
      <c r="HWB12" s="878"/>
      <c r="HWC12" s="880"/>
      <c r="HWD12" s="878"/>
      <c r="HWE12" s="878"/>
      <c r="HWF12" s="878"/>
      <c r="HWG12" s="880"/>
      <c r="HWH12" s="878"/>
      <c r="HWI12" s="878"/>
      <c r="HWJ12" s="878"/>
      <c r="HWK12" s="880"/>
      <c r="HWL12" s="878"/>
      <c r="HWM12" s="878"/>
      <c r="HWN12" s="878"/>
      <c r="HWO12" s="880"/>
      <c r="HWP12" s="878"/>
      <c r="HWQ12" s="878"/>
      <c r="HWR12" s="878"/>
      <c r="HWS12" s="880"/>
      <c r="HWT12" s="878"/>
      <c r="HWU12" s="878"/>
      <c r="HWV12" s="878"/>
      <c r="HWW12" s="880"/>
      <c r="HWX12" s="878"/>
      <c r="HWY12" s="878"/>
      <c r="HWZ12" s="878"/>
      <c r="HXA12" s="880"/>
      <c r="HXB12" s="878"/>
      <c r="HXC12" s="878"/>
      <c r="HXD12" s="878"/>
      <c r="HXE12" s="880"/>
      <c r="HXF12" s="878"/>
      <c r="HXG12" s="878"/>
      <c r="HXH12" s="878"/>
      <c r="HXI12" s="880"/>
      <c r="HXJ12" s="878"/>
      <c r="HXK12" s="878"/>
      <c r="HXL12" s="878"/>
      <c r="HXM12" s="880"/>
      <c r="HXN12" s="878"/>
      <c r="HXO12" s="878"/>
      <c r="HXP12" s="878"/>
      <c r="HXQ12" s="880"/>
      <c r="HXR12" s="878"/>
      <c r="HXS12" s="878"/>
      <c r="HXT12" s="878"/>
      <c r="HXU12" s="880"/>
      <c r="HXV12" s="878"/>
      <c r="HXW12" s="878"/>
      <c r="HXX12" s="878"/>
      <c r="HXY12" s="880"/>
      <c r="HXZ12" s="878"/>
      <c r="HYA12" s="878"/>
      <c r="HYB12" s="878"/>
      <c r="HYC12" s="880"/>
      <c r="HYD12" s="878"/>
      <c r="HYE12" s="878"/>
      <c r="HYF12" s="878"/>
      <c r="HYG12" s="880"/>
      <c r="HYH12" s="878"/>
      <c r="HYI12" s="878"/>
      <c r="HYJ12" s="878"/>
      <c r="HYK12" s="880"/>
      <c r="HYL12" s="878"/>
      <c r="HYM12" s="878"/>
      <c r="HYN12" s="878"/>
      <c r="HYO12" s="880"/>
      <c r="HYP12" s="878"/>
      <c r="HYQ12" s="878"/>
      <c r="HYR12" s="878"/>
      <c r="HYS12" s="880"/>
      <c r="HYT12" s="878"/>
      <c r="HYU12" s="878"/>
      <c r="HYV12" s="878"/>
      <c r="HYW12" s="880"/>
      <c r="HYX12" s="878"/>
      <c r="HYY12" s="878"/>
      <c r="HYZ12" s="878"/>
      <c r="HZA12" s="880"/>
      <c r="HZB12" s="878"/>
      <c r="HZC12" s="878"/>
      <c r="HZD12" s="878"/>
      <c r="HZE12" s="880"/>
      <c r="HZF12" s="878"/>
      <c r="HZG12" s="878"/>
      <c r="HZH12" s="878"/>
      <c r="HZI12" s="880"/>
      <c r="HZJ12" s="878"/>
      <c r="HZK12" s="878"/>
      <c r="HZL12" s="878"/>
      <c r="HZM12" s="880"/>
      <c r="HZN12" s="878"/>
      <c r="HZO12" s="878"/>
      <c r="HZP12" s="878"/>
      <c r="HZQ12" s="880"/>
      <c r="HZR12" s="878"/>
      <c r="HZS12" s="878"/>
      <c r="HZT12" s="878"/>
      <c r="HZU12" s="880"/>
      <c r="HZV12" s="878"/>
      <c r="HZW12" s="878"/>
      <c r="HZX12" s="878"/>
      <c r="HZY12" s="880"/>
      <c r="HZZ12" s="878"/>
      <c r="IAA12" s="878"/>
      <c r="IAB12" s="878"/>
      <c r="IAC12" s="880"/>
      <c r="IAD12" s="878"/>
      <c r="IAE12" s="878"/>
      <c r="IAF12" s="878"/>
      <c r="IAG12" s="880"/>
      <c r="IAH12" s="878"/>
      <c r="IAI12" s="878"/>
      <c r="IAJ12" s="878"/>
      <c r="IAK12" s="880"/>
      <c r="IAL12" s="878"/>
      <c r="IAM12" s="878"/>
      <c r="IAN12" s="878"/>
      <c r="IAO12" s="880"/>
      <c r="IAP12" s="878"/>
      <c r="IAQ12" s="878"/>
      <c r="IAR12" s="878"/>
      <c r="IAS12" s="880"/>
      <c r="IAT12" s="878"/>
      <c r="IAU12" s="878"/>
      <c r="IAV12" s="878"/>
      <c r="IAW12" s="880"/>
      <c r="IAX12" s="878"/>
      <c r="IAY12" s="878"/>
      <c r="IAZ12" s="878"/>
      <c r="IBA12" s="880"/>
      <c r="IBB12" s="878"/>
      <c r="IBC12" s="878"/>
      <c r="IBD12" s="878"/>
      <c r="IBE12" s="880"/>
      <c r="IBF12" s="878"/>
      <c r="IBG12" s="878"/>
      <c r="IBH12" s="878"/>
      <c r="IBI12" s="880"/>
      <c r="IBJ12" s="878"/>
      <c r="IBK12" s="878"/>
      <c r="IBL12" s="878"/>
      <c r="IBM12" s="880"/>
      <c r="IBN12" s="878"/>
      <c r="IBO12" s="878"/>
      <c r="IBP12" s="878"/>
      <c r="IBQ12" s="880"/>
      <c r="IBR12" s="878"/>
      <c r="IBS12" s="878"/>
      <c r="IBT12" s="878"/>
      <c r="IBU12" s="880"/>
      <c r="IBV12" s="878"/>
      <c r="IBW12" s="878"/>
      <c r="IBX12" s="878"/>
      <c r="IBY12" s="880"/>
      <c r="IBZ12" s="878"/>
      <c r="ICA12" s="878"/>
      <c r="ICB12" s="878"/>
      <c r="ICC12" s="880"/>
      <c r="ICD12" s="878"/>
      <c r="ICE12" s="878"/>
      <c r="ICF12" s="878"/>
      <c r="ICG12" s="880"/>
      <c r="ICH12" s="878"/>
      <c r="ICI12" s="878"/>
      <c r="ICJ12" s="878"/>
      <c r="ICK12" s="880"/>
      <c r="ICL12" s="878"/>
      <c r="ICM12" s="878"/>
      <c r="ICN12" s="878"/>
      <c r="ICO12" s="880"/>
      <c r="ICP12" s="878"/>
      <c r="ICQ12" s="878"/>
      <c r="ICR12" s="878"/>
      <c r="ICS12" s="880"/>
      <c r="ICT12" s="878"/>
      <c r="ICU12" s="878"/>
      <c r="ICV12" s="878"/>
      <c r="ICW12" s="880"/>
      <c r="ICX12" s="878"/>
      <c r="ICY12" s="878"/>
      <c r="ICZ12" s="878"/>
      <c r="IDA12" s="880"/>
      <c r="IDB12" s="878"/>
      <c r="IDC12" s="878"/>
      <c r="IDD12" s="878"/>
      <c r="IDE12" s="880"/>
      <c r="IDF12" s="878"/>
      <c r="IDG12" s="878"/>
      <c r="IDH12" s="878"/>
      <c r="IDI12" s="880"/>
      <c r="IDJ12" s="878"/>
      <c r="IDK12" s="878"/>
      <c r="IDL12" s="878"/>
      <c r="IDM12" s="880"/>
      <c r="IDN12" s="878"/>
      <c r="IDO12" s="878"/>
      <c r="IDP12" s="878"/>
      <c r="IDQ12" s="880"/>
      <c r="IDR12" s="878"/>
      <c r="IDS12" s="878"/>
      <c r="IDT12" s="878"/>
      <c r="IDU12" s="880"/>
      <c r="IDV12" s="878"/>
      <c r="IDW12" s="878"/>
      <c r="IDX12" s="878"/>
      <c r="IDY12" s="880"/>
      <c r="IDZ12" s="878"/>
      <c r="IEA12" s="878"/>
      <c r="IEB12" s="878"/>
      <c r="IEC12" s="880"/>
      <c r="IED12" s="878"/>
      <c r="IEE12" s="878"/>
      <c r="IEF12" s="878"/>
      <c r="IEG12" s="880"/>
      <c r="IEH12" s="878"/>
      <c r="IEI12" s="878"/>
      <c r="IEJ12" s="878"/>
      <c r="IEK12" s="880"/>
      <c r="IEL12" s="878"/>
      <c r="IEM12" s="878"/>
      <c r="IEN12" s="878"/>
      <c r="IEO12" s="880"/>
      <c r="IEP12" s="878"/>
      <c r="IEQ12" s="878"/>
      <c r="IER12" s="878"/>
      <c r="IES12" s="880"/>
      <c r="IET12" s="878"/>
      <c r="IEU12" s="878"/>
      <c r="IEV12" s="878"/>
      <c r="IEW12" s="880"/>
      <c r="IEX12" s="878"/>
      <c r="IEY12" s="878"/>
      <c r="IEZ12" s="878"/>
      <c r="IFA12" s="880"/>
      <c r="IFB12" s="878"/>
      <c r="IFC12" s="878"/>
      <c r="IFD12" s="878"/>
      <c r="IFE12" s="880"/>
      <c r="IFF12" s="878"/>
      <c r="IFG12" s="878"/>
      <c r="IFH12" s="878"/>
      <c r="IFI12" s="880"/>
      <c r="IFJ12" s="878"/>
      <c r="IFK12" s="878"/>
      <c r="IFL12" s="878"/>
      <c r="IFM12" s="880"/>
      <c r="IFN12" s="878"/>
      <c r="IFO12" s="878"/>
      <c r="IFP12" s="878"/>
      <c r="IFQ12" s="880"/>
      <c r="IFR12" s="878"/>
      <c r="IFS12" s="878"/>
      <c r="IFT12" s="878"/>
      <c r="IFU12" s="880"/>
      <c r="IFV12" s="878"/>
      <c r="IFW12" s="878"/>
      <c r="IFX12" s="878"/>
      <c r="IFY12" s="880"/>
      <c r="IFZ12" s="878"/>
      <c r="IGA12" s="878"/>
      <c r="IGB12" s="878"/>
      <c r="IGC12" s="880"/>
      <c r="IGD12" s="878"/>
      <c r="IGE12" s="878"/>
      <c r="IGF12" s="878"/>
      <c r="IGG12" s="880"/>
      <c r="IGH12" s="878"/>
      <c r="IGI12" s="878"/>
      <c r="IGJ12" s="878"/>
      <c r="IGK12" s="880"/>
      <c r="IGL12" s="878"/>
      <c r="IGM12" s="878"/>
      <c r="IGN12" s="878"/>
      <c r="IGO12" s="880"/>
      <c r="IGP12" s="878"/>
      <c r="IGQ12" s="878"/>
      <c r="IGR12" s="878"/>
      <c r="IGS12" s="880"/>
      <c r="IGT12" s="878"/>
      <c r="IGU12" s="878"/>
      <c r="IGV12" s="878"/>
      <c r="IGW12" s="880"/>
      <c r="IGX12" s="878"/>
      <c r="IGY12" s="878"/>
      <c r="IGZ12" s="878"/>
      <c r="IHA12" s="880"/>
      <c r="IHB12" s="878"/>
      <c r="IHC12" s="878"/>
      <c r="IHD12" s="878"/>
      <c r="IHE12" s="880"/>
      <c r="IHF12" s="878"/>
      <c r="IHG12" s="878"/>
      <c r="IHH12" s="878"/>
      <c r="IHI12" s="880"/>
      <c r="IHJ12" s="878"/>
      <c r="IHK12" s="878"/>
      <c r="IHL12" s="878"/>
      <c r="IHM12" s="880"/>
      <c r="IHN12" s="878"/>
      <c r="IHO12" s="878"/>
      <c r="IHP12" s="878"/>
      <c r="IHQ12" s="880"/>
      <c r="IHR12" s="878"/>
      <c r="IHS12" s="878"/>
      <c r="IHT12" s="878"/>
      <c r="IHU12" s="880"/>
      <c r="IHV12" s="878"/>
      <c r="IHW12" s="878"/>
      <c r="IHX12" s="878"/>
      <c r="IHY12" s="880"/>
      <c r="IHZ12" s="878"/>
      <c r="IIA12" s="878"/>
      <c r="IIB12" s="878"/>
      <c r="IIC12" s="880"/>
      <c r="IID12" s="878"/>
      <c r="IIE12" s="878"/>
      <c r="IIF12" s="878"/>
      <c r="IIG12" s="880"/>
      <c r="IIH12" s="878"/>
      <c r="III12" s="878"/>
      <c r="IIJ12" s="878"/>
      <c r="IIK12" s="880"/>
      <c r="IIL12" s="878"/>
      <c r="IIM12" s="878"/>
      <c r="IIN12" s="878"/>
      <c r="IIO12" s="880"/>
      <c r="IIP12" s="878"/>
      <c r="IIQ12" s="878"/>
      <c r="IIR12" s="878"/>
      <c r="IIS12" s="880"/>
      <c r="IIT12" s="878"/>
      <c r="IIU12" s="878"/>
      <c r="IIV12" s="878"/>
      <c r="IIW12" s="880"/>
      <c r="IIX12" s="878"/>
      <c r="IIY12" s="878"/>
      <c r="IIZ12" s="878"/>
      <c r="IJA12" s="880"/>
      <c r="IJB12" s="878"/>
      <c r="IJC12" s="878"/>
      <c r="IJD12" s="878"/>
      <c r="IJE12" s="880"/>
      <c r="IJF12" s="878"/>
      <c r="IJG12" s="878"/>
      <c r="IJH12" s="878"/>
      <c r="IJI12" s="880"/>
      <c r="IJJ12" s="878"/>
      <c r="IJK12" s="878"/>
      <c r="IJL12" s="878"/>
      <c r="IJM12" s="880"/>
      <c r="IJN12" s="878"/>
      <c r="IJO12" s="878"/>
      <c r="IJP12" s="878"/>
      <c r="IJQ12" s="880"/>
      <c r="IJR12" s="878"/>
      <c r="IJS12" s="878"/>
      <c r="IJT12" s="878"/>
      <c r="IJU12" s="880"/>
      <c r="IJV12" s="878"/>
      <c r="IJW12" s="878"/>
      <c r="IJX12" s="878"/>
      <c r="IJY12" s="880"/>
      <c r="IJZ12" s="878"/>
      <c r="IKA12" s="878"/>
      <c r="IKB12" s="878"/>
      <c r="IKC12" s="880"/>
      <c r="IKD12" s="878"/>
      <c r="IKE12" s="878"/>
      <c r="IKF12" s="878"/>
      <c r="IKG12" s="880"/>
      <c r="IKH12" s="878"/>
      <c r="IKI12" s="878"/>
      <c r="IKJ12" s="878"/>
      <c r="IKK12" s="880"/>
      <c r="IKL12" s="878"/>
      <c r="IKM12" s="878"/>
      <c r="IKN12" s="878"/>
      <c r="IKO12" s="880"/>
      <c r="IKP12" s="878"/>
      <c r="IKQ12" s="878"/>
      <c r="IKR12" s="878"/>
      <c r="IKS12" s="880"/>
      <c r="IKT12" s="878"/>
      <c r="IKU12" s="878"/>
      <c r="IKV12" s="878"/>
      <c r="IKW12" s="880"/>
      <c r="IKX12" s="878"/>
      <c r="IKY12" s="878"/>
      <c r="IKZ12" s="878"/>
      <c r="ILA12" s="880"/>
      <c r="ILB12" s="878"/>
      <c r="ILC12" s="878"/>
      <c r="ILD12" s="878"/>
      <c r="ILE12" s="880"/>
      <c r="ILF12" s="878"/>
      <c r="ILG12" s="878"/>
      <c r="ILH12" s="878"/>
      <c r="ILI12" s="880"/>
      <c r="ILJ12" s="878"/>
      <c r="ILK12" s="878"/>
      <c r="ILL12" s="878"/>
      <c r="ILM12" s="880"/>
      <c r="ILN12" s="878"/>
      <c r="ILO12" s="878"/>
      <c r="ILP12" s="878"/>
      <c r="ILQ12" s="880"/>
      <c r="ILR12" s="878"/>
      <c r="ILS12" s="878"/>
      <c r="ILT12" s="878"/>
      <c r="ILU12" s="880"/>
      <c r="ILV12" s="878"/>
      <c r="ILW12" s="878"/>
      <c r="ILX12" s="878"/>
      <c r="ILY12" s="880"/>
      <c r="ILZ12" s="878"/>
      <c r="IMA12" s="878"/>
      <c r="IMB12" s="878"/>
      <c r="IMC12" s="880"/>
      <c r="IMD12" s="878"/>
      <c r="IME12" s="878"/>
      <c r="IMF12" s="878"/>
      <c r="IMG12" s="880"/>
      <c r="IMH12" s="878"/>
      <c r="IMI12" s="878"/>
      <c r="IMJ12" s="878"/>
      <c r="IMK12" s="880"/>
      <c r="IML12" s="878"/>
      <c r="IMM12" s="878"/>
      <c r="IMN12" s="878"/>
      <c r="IMO12" s="880"/>
      <c r="IMP12" s="878"/>
      <c r="IMQ12" s="878"/>
      <c r="IMR12" s="878"/>
      <c r="IMS12" s="880"/>
      <c r="IMT12" s="878"/>
      <c r="IMU12" s="878"/>
      <c r="IMV12" s="878"/>
      <c r="IMW12" s="880"/>
      <c r="IMX12" s="878"/>
      <c r="IMY12" s="878"/>
      <c r="IMZ12" s="878"/>
      <c r="INA12" s="880"/>
      <c r="INB12" s="878"/>
      <c r="INC12" s="878"/>
      <c r="IND12" s="878"/>
      <c r="INE12" s="880"/>
      <c r="INF12" s="878"/>
      <c r="ING12" s="878"/>
      <c r="INH12" s="878"/>
      <c r="INI12" s="880"/>
      <c r="INJ12" s="878"/>
      <c r="INK12" s="878"/>
      <c r="INL12" s="878"/>
      <c r="INM12" s="880"/>
      <c r="INN12" s="878"/>
      <c r="INO12" s="878"/>
      <c r="INP12" s="878"/>
      <c r="INQ12" s="880"/>
      <c r="INR12" s="878"/>
      <c r="INS12" s="878"/>
      <c r="INT12" s="878"/>
      <c r="INU12" s="880"/>
      <c r="INV12" s="878"/>
      <c r="INW12" s="878"/>
      <c r="INX12" s="878"/>
      <c r="INY12" s="880"/>
      <c r="INZ12" s="878"/>
      <c r="IOA12" s="878"/>
      <c r="IOB12" s="878"/>
      <c r="IOC12" s="880"/>
      <c r="IOD12" s="878"/>
      <c r="IOE12" s="878"/>
      <c r="IOF12" s="878"/>
      <c r="IOG12" s="880"/>
      <c r="IOH12" s="878"/>
      <c r="IOI12" s="878"/>
      <c r="IOJ12" s="878"/>
      <c r="IOK12" s="880"/>
      <c r="IOL12" s="878"/>
      <c r="IOM12" s="878"/>
      <c r="ION12" s="878"/>
      <c r="IOO12" s="880"/>
      <c r="IOP12" s="878"/>
      <c r="IOQ12" s="878"/>
      <c r="IOR12" s="878"/>
      <c r="IOS12" s="880"/>
      <c r="IOT12" s="878"/>
      <c r="IOU12" s="878"/>
      <c r="IOV12" s="878"/>
      <c r="IOW12" s="880"/>
      <c r="IOX12" s="878"/>
      <c r="IOY12" s="878"/>
      <c r="IOZ12" s="878"/>
      <c r="IPA12" s="880"/>
      <c r="IPB12" s="878"/>
      <c r="IPC12" s="878"/>
      <c r="IPD12" s="878"/>
      <c r="IPE12" s="880"/>
      <c r="IPF12" s="878"/>
      <c r="IPG12" s="878"/>
      <c r="IPH12" s="878"/>
      <c r="IPI12" s="880"/>
      <c r="IPJ12" s="878"/>
      <c r="IPK12" s="878"/>
      <c r="IPL12" s="878"/>
      <c r="IPM12" s="880"/>
      <c r="IPN12" s="878"/>
      <c r="IPO12" s="878"/>
      <c r="IPP12" s="878"/>
      <c r="IPQ12" s="880"/>
      <c r="IPR12" s="878"/>
      <c r="IPS12" s="878"/>
      <c r="IPT12" s="878"/>
      <c r="IPU12" s="880"/>
      <c r="IPV12" s="878"/>
      <c r="IPW12" s="878"/>
      <c r="IPX12" s="878"/>
      <c r="IPY12" s="880"/>
      <c r="IPZ12" s="878"/>
      <c r="IQA12" s="878"/>
      <c r="IQB12" s="878"/>
      <c r="IQC12" s="880"/>
      <c r="IQD12" s="878"/>
      <c r="IQE12" s="878"/>
      <c r="IQF12" s="878"/>
      <c r="IQG12" s="880"/>
      <c r="IQH12" s="878"/>
      <c r="IQI12" s="878"/>
      <c r="IQJ12" s="878"/>
      <c r="IQK12" s="880"/>
      <c r="IQL12" s="878"/>
      <c r="IQM12" s="878"/>
      <c r="IQN12" s="878"/>
      <c r="IQO12" s="880"/>
      <c r="IQP12" s="878"/>
      <c r="IQQ12" s="878"/>
      <c r="IQR12" s="878"/>
      <c r="IQS12" s="880"/>
      <c r="IQT12" s="878"/>
      <c r="IQU12" s="878"/>
      <c r="IQV12" s="878"/>
      <c r="IQW12" s="880"/>
      <c r="IQX12" s="878"/>
      <c r="IQY12" s="878"/>
      <c r="IQZ12" s="878"/>
      <c r="IRA12" s="880"/>
      <c r="IRB12" s="878"/>
      <c r="IRC12" s="878"/>
      <c r="IRD12" s="878"/>
      <c r="IRE12" s="880"/>
      <c r="IRF12" s="878"/>
      <c r="IRG12" s="878"/>
      <c r="IRH12" s="878"/>
      <c r="IRI12" s="880"/>
      <c r="IRJ12" s="878"/>
      <c r="IRK12" s="878"/>
      <c r="IRL12" s="878"/>
      <c r="IRM12" s="880"/>
      <c r="IRN12" s="878"/>
      <c r="IRO12" s="878"/>
      <c r="IRP12" s="878"/>
      <c r="IRQ12" s="880"/>
      <c r="IRR12" s="878"/>
      <c r="IRS12" s="878"/>
      <c r="IRT12" s="878"/>
      <c r="IRU12" s="880"/>
      <c r="IRV12" s="878"/>
      <c r="IRW12" s="878"/>
      <c r="IRX12" s="878"/>
      <c r="IRY12" s="880"/>
      <c r="IRZ12" s="878"/>
      <c r="ISA12" s="878"/>
      <c r="ISB12" s="878"/>
      <c r="ISC12" s="880"/>
      <c r="ISD12" s="878"/>
      <c r="ISE12" s="878"/>
      <c r="ISF12" s="878"/>
      <c r="ISG12" s="880"/>
      <c r="ISH12" s="878"/>
      <c r="ISI12" s="878"/>
      <c r="ISJ12" s="878"/>
      <c r="ISK12" s="880"/>
      <c r="ISL12" s="878"/>
      <c r="ISM12" s="878"/>
      <c r="ISN12" s="878"/>
      <c r="ISO12" s="880"/>
      <c r="ISP12" s="878"/>
      <c r="ISQ12" s="878"/>
      <c r="ISR12" s="878"/>
      <c r="ISS12" s="880"/>
      <c r="IST12" s="878"/>
      <c r="ISU12" s="878"/>
      <c r="ISV12" s="878"/>
      <c r="ISW12" s="880"/>
      <c r="ISX12" s="878"/>
      <c r="ISY12" s="878"/>
      <c r="ISZ12" s="878"/>
      <c r="ITA12" s="880"/>
      <c r="ITB12" s="878"/>
      <c r="ITC12" s="878"/>
      <c r="ITD12" s="878"/>
      <c r="ITE12" s="880"/>
      <c r="ITF12" s="878"/>
      <c r="ITG12" s="878"/>
      <c r="ITH12" s="878"/>
      <c r="ITI12" s="880"/>
      <c r="ITJ12" s="878"/>
      <c r="ITK12" s="878"/>
      <c r="ITL12" s="878"/>
      <c r="ITM12" s="880"/>
      <c r="ITN12" s="878"/>
      <c r="ITO12" s="878"/>
      <c r="ITP12" s="878"/>
      <c r="ITQ12" s="880"/>
      <c r="ITR12" s="878"/>
      <c r="ITS12" s="878"/>
      <c r="ITT12" s="878"/>
      <c r="ITU12" s="880"/>
      <c r="ITV12" s="878"/>
      <c r="ITW12" s="878"/>
      <c r="ITX12" s="878"/>
      <c r="ITY12" s="880"/>
      <c r="ITZ12" s="878"/>
      <c r="IUA12" s="878"/>
      <c r="IUB12" s="878"/>
      <c r="IUC12" s="880"/>
      <c r="IUD12" s="878"/>
      <c r="IUE12" s="878"/>
      <c r="IUF12" s="878"/>
      <c r="IUG12" s="880"/>
      <c r="IUH12" s="878"/>
      <c r="IUI12" s="878"/>
      <c r="IUJ12" s="878"/>
      <c r="IUK12" s="880"/>
      <c r="IUL12" s="878"/>
      <c r="IUM12" s="878"/>
      <c r="IUN12" s="878"/>
      <c r="IUO12" s="880"/>
      <c r="IUP12" s="878"/>
      <c r="IUQ12" s="878"/>
      <c r="IUR12" s="878"/>
      <c r="IUS12" s="880"/>
      <c r="IUT12" s="878"/>
      <c r="IUU12" s="878"/>
      <c r="IUV12" s="878"/>
      <c r="IUW12" s="880"/>
      <c r="IUX12" s="878"/>
      <c r="IUY12" s="878"/>
      <c r="IUZ12" s="878"/>
      <c r="IVA12" s="880"/>
      <c r="IVB12" s="878"/>
      <c r="IVC12" s="878"/>
      <c r="IVD12" s="878"/>
      <c r="IVE12" s="880"/>
      <c r="IVF12" s="878"/>
      <c r="IVG12" s="878"/>
      <c r="IVH12" s="878"/>
      <c r="IVI12" s="880"/>
      <c r="IVJ12" s="878"/>
      <c r="IVK12" s="878"/>
      <c r="IVL12" s="878"/>
      <c r="IVM12" s="880"/>
      <c r="IVN12" s="878"/>
      <c r="IVO12" s="878"/>
      <c r="IVP12" s="878"/>
      <c r="IVQ12" s="880"/>
      <c r="IVR12" s="878"/>
      <c r="IVS12" s="878"/>
      <c r="IVT12" s="878"/>
      <c r="IVU12" s="880"/>
      <c r="IVV12" s="878"/>
      <c r="IVW12" s="878"/>
      <c r="IVX12" s="878"/>
      <c r="IVY12" s="880"/>
      <c r="IVZ12" s="878"/>
      <c r="IWA12" s="878"/>
      <c r="IWB12" s="878"/>
      <c r="IWC12" s="880"/>
      <c r="IWD12" s="878"/>
      <c r="IWE12" s="878"/>
      <c r="IWF12" s="878"/>
      <c r="IWG12" s="880"/>
      <c r="IWH12" s="878"/>
      <c r="IWI12" s="878"/>
      <c r="IWJ12" s="878"/>
      <c r="IWK12" s="880"/>
      <c r="IWL12" s="878"/>
      <c r="IWM12" s="878"/>
      <c r="IWN12" s="878"/>
      <c r="IWO12" s="880"/>
      <c r="IWP12" s="878"/>
      <c r="IWQ12" s="878"/>
      <c r="IWR12" s="878"/>
      <c r="IWS12" s="880"/>
      <c r="IWT12" s="878"/>
      <c r="IWU12" s="878"/>
      <c r="IWV12" s="878"/>
      <c r="IWW12" s="880"/>
      <c r="IWX12" s="878"/>
      <c r="IWY12" s="878"/>
      <c r="IWZ12" s="878"/>
      <c r="IXA12" s="880"/>
      <c r="IXB12" s="878"/>
      <c r="IXC12" s="878"/>
      <c r="IXD12" s="878"/>
      <c r="IXE12" s="880"/>
      <c r="IXF12" s="878"/>
      <c r="IXG12" s="878"/>
      <c r="IXH12" s="878"/>
      <c r="IXI12" s="880"/>
      <c r="IXJ12" s="878"/>
      <c r="IXK12" s="878"/>
      <c r="IXL12" s="878"/>
      <c r="IXM12" s="880"/>
      <c r="IXN12" s="878"/>
      <c r="IXO12" s="878"/>
      <c r="IXP12" s="878"/>
      <c r="IXQ12" s="880"/>
      <c r="IXR12" s="878"/>
      <c r="IXS12" s="878"/>
      <c r="IXT12" s="878"/>
      <c r="IXU12" s="880"/>
      <c r="IXV12" s="878"/>
      <c r="IXW12" s="878"/>
      <c r="IXX12" s="878"/>
      <c r="IXY12" s="880"/>
      <c r="IXZ12" s="878"/>
      <c r="IYA12" s="878"/>
      <c r="IYB12" s="878"/>
      <c r="IYC12" s="880"/>
      <c r="IYD12" s="878"/>
      <c r="IYE12" s="878"/>
      <c r="IYF12" s="878"/>
      <c r="IYG12" s="880"/>
      <c r="IYH12" s="878"/>
      <c r="IYI12" s="878"/>
      <c r="IYJ12" s="878"/>
      <c r="IYK12" s="880"/>
      <c r="IYL12" s="878"/>
      <c r="IYM12" s="878"/>
      <c r="IYN12" s="878"/>
      <c r="IYO12" s="880"/>
      <c r="IYP12" s="878"/>
      <c r="IYQ12" s="878"/>
      <c r="IYR12" s="878"/>
      <c r="IYS12" s="880"/>
      <c r="IYT12" s="878"/>
      <c r="IYU12" s="878"/>
      <c r="IYV12" s="878"/>
      <c r="IYW12" s="880"/>
      <c r="IYX12" s="878"/>
      <c r="IYY12" s="878"/>
      <c r="IYZ12" s="878"/>
      <c r="IZA12" s="880"/>
      <c r="IZB12" s="878"/>
      <c r="IZC12" s="878"/>
      <c r="IZD12" s="878"/>
      <c r="IZE12" s="880"/>
      <c r="IZF12" s="878"/>
      <c r="IZG12" s="878"/>
      <c r="IZH12" s="878"/>
      <c r="IZI12" s="880"/>
      <c r="IZJ12" s="878"/>
      <c r="IZK12" s="878"/>
      <c r="IZL12" s="878"/>
      <c r="IZM12" s="880"/>
      <c r="IZN12" s="878"/>
      <c r="IZO12" s="878"/>
      <c r="IZP12" s="878"/>
      <c r="IZQ12" s="880"/>
      <c r="IZR12" s="878"/>
      <c r="IZS12" s="878"/>
      <c r="IZT12" s="878"/>
      <c r="IZU12" s="880"/>
      <c r="IZV12" s="878"/>
      <c r="IZW12" s="878"/>
      <c r="IZX12" s="878"/>
      <c r="IZY12" s="880"/>
      <c r="IZZ12" s="878"/>
      <c r="JAA12" s="878"/>
      <c r="JAB12" s="878"/>
      <c r="JAC12" s="880"/>
      <c r="JAD12" s="878"/>
      <c r="JAE12" s="878"/>
      <c r="JAF12" s="878"/>
      <c r="JAG12" s="880"/>
      <c r="JAH12" s="878"/>
      <c r="JAI12" s="878"/>
      <c r="JAJ12" s="878"/>
      <c r="JAK12" s="880"/>
      <c r="JAL12" s="878"/>
      <c r="JAM12" s="878"/>
      <c r="JAN12" s="878"/>
      <c r="JAO12" s="880"/>
      <c r="JAP12" s="878"/>
      <c r="JAQ12" s="878"/>
      <c r="JAR12" s="878"/>
      <c r="JAS12" s="880"/>
      <c r="JAT12" s="878"/>
      <c r="JAU12" s="878"/>
      <c r="JAV12" s="878"/>
      <c r="JAW12" s="880"/>
      <c r="JAX12" s="878"/>
      <c r="JAY12" s="878"/>
      <c r="JAZ12" s="878"/>
      <c r="JBA12" s="880"/>
      <c r="JBB12" s="878"/>
      <c r="JBC12" s="878"/>
      <c r="JBD12" s="878"/>
      <c r="JBE12" s="880"/>
      <c r="JBF12" s="878"/>
      <c r="JBG12" s="878"/>
      <c r="JBH12" s="878"/>
      <c r="JBI12" s="880"/>
      <c r="JBJ12" s="878"/>
      <c r="JBK12" s="878"/>
      <c r="JBL12" s="878"/>
      <c r="JBM12" s="880"/>
      <c r="JBN12" s="878"/>
      <c r="JBO12" s="878"/>
      <c r="JBP12" s="878"/>
      <c r="JBQ12" s="880"/>
      <c r="JBR12" s="878"/>
      <c r="JBS12" s="878"/>
      <c r="JBT12" s="878"/>
      <c r="JBU12" s="880"/>
      <c r="JBV12" s="878"/>
      <c r="JBW12" s="878"/>
      <c r="JBX12" s="878"/>
      <c r="JBY12" s="880"/>
      <c r="JBZ12" s="878"/>
      <c r="JCA12" s="878"/>
      <c r="JCB12" s="878"/>
      <c r="JCC12" s="880"/>
      <c r="JCD12" s="878"/>
      <c r="JCE12" s="878"/>
      <c r="JCF12" s="878"/>
      <c r="JCG12" s="880"/>
      <c r="JCH12" s="878"/>
      <c r="JCI12" s="878"/>
      <c r="JCJ12" s="878"/>
      <c r="JCK12" s="880"/>
      <c r="JCL12" s="878"/>
      <c r="JCM12" s="878"/>
      <c r="JCN12" s="878"/>
      <c r="JCO12" s="880"/>
      <c r="JCP12" s="878"/>
      <c r="JCQ12" s="878"/>
      <c r="JCR12" s="878"/>
      <c r="JCS12" s="880"/>
      <c r="JCT12" s="878"/>
      <c r="JCU12" s="878"/>
      <c r="JCV12" s="878"/>
      <c r="JCW12" s="880"/>
      <c r="JCX12" s="878"/>
      <c r="JCY12" s="878"/>
      <c r="JCZ12" s="878"/>
      <c r="JDA12" s="880"/>
      <c r="JDB12" s="878"/>
      <c r="JDC12" s="878"/>
      <c r="JDD12" s="878"/>
      <c r="JDE12" s="880"/>
      <c r="JDF12" s="878"/>
      <c r="JDG12" s="878"/>
      <c r="JDH12" s="878"/>
      <c r="JDI12" s="880"/>
      <c r="JDJ12" s="878"/>
      <c r="JDK12" s="878"/>
      <c r="JDL12" s="878"/>
      <c r="JDM12" s="880"/>
      <c r="JDN12" s="878"/>
      <c r="JDO12" s="878"/>
      <c r="JDP12" s="878"/>
      <c r="JDQ12" s="880"/>
      <c r="JDR12" s="878"/>
      <c r="JDS12" s="878"/>
      <c r="JDT12" s="878"/>
      <c r="JDU12" s="880"/>
      <c r="JDV12" s="878"/>
      <c r="JDW12" s="878"/>
      <c r="JDX12" s="878"/>
      <c r="JDY12" s="880"/>
      <c r="JDZ12" s="878"/>
      <c r="JEA12" s="878"/>
      <c r="JEB12" s="878"/>
      <c r="JEC12" s="880"/>
      <c r="JED12" s="878"/>
      <c r="JEE12" s="878"/>
      <c r="JEF12" s="878"/>
      <c r="JEG12" s="880"/>
      <c r="JEH12" s="878"/>
      <c r="JEI12" s="878"/>
      <c r="JEJ12" s="878"/>
      <c r="JEK12" s="880"/>
      <c r="JEL12" s="878"/>
      <c r="JEM12" s="878"/>
      <c r="JEN12" s="878"/>
      <c r="JEO12" s="880"/>
      <c r="JEP12" s="878"/>
      <c r="JEQ12" s="878"/>
      <c r="JER12" s="878"/>
      <c r="JES12" s="880"/>
      <c r="JET12" s="878"/>
      <c r="JEU12" s="878"/>
      <c r="JEV12" s="878"/>
      <c r="JEW12" s="880"/>
      <c r="JEX12" s="878"/>
      <c r="JEY12" s="878"/>
      <c r="JEZ12" s="878"/>
      <c r="JFA12" s="880"/>
      <c r="JFB12" s="878"/>
      <c r="JFC12" s="878"/>
      <c r="JFD12" s="878"/>
      <c r="JFE12" s="880"/>
      <c r="JFF12" s="878"/>
      <c r="JFG12" s="878"/>
      <c r="JFH12" s="878"/>
      <c r="JFI12" s="880"/>
      <c r="JFJ12" s="878"/>
      <c r="JFK12" s="878"/>
      <c r="JFL12" s="878"/>
      <c r="JFM12" s="880"/>
      <c r="JFN12" s="878"/>
      <c r="JFO12" s="878"/>
      <c r="JFP12" s="878"/>
      <c r="JFQ12" s="880"/>
      <c r="JFR12" s="878"/>
      <c r="JFS12" s="878"/>
      <c r="JFT12" s="878"/>
      <c r="JFU12" s="880"/>
      <c r="JFV12" s="878"/>
      <c r="JFW12" s="878"/>
      <c r="JFX12" s="878"/>
      <c r="JFY12" s="880"/>
      <c r="JFZ12" s="878"/>
      <c r="JGA12" s="878"/>
      <c r="JGB12" s="878"/>
      <c r="JGC12" s="880"/>
      <c r="JGD12" s="878"/>
      <c r="JGE12" s="878"/>
      <c r="JGF12" s="878"/>
      <c r="JGG12" s="880"/>
      <c r="JGH12" s="878"/>
      <c r="JGI12" s="878"/>
      <c r="JGJ12" s="878"/>
      <c r="JGK12" s="880"/>
      <c r="JGL12" s="878"/>
      <c r="JGM12" s="878"/>
      <c r="JGN12" s="878"/>
      <c r="JGO12" s="880"/>
      <c r="JGP12" s="878"/>
      <c r="JGQ12" s="878"/>
      <c r="JGR12" s="878"/>
      <c r="JGS12" s="880"/>
      <c r="JGT12" s="878"/>
      <c r="JGU12" s="878"/>
      <c r="JGV12" s="878"/>
      <c r="JGW12" s="880"/>
      <c r="JGX12" s="878"/>
      <c r="JGY12" s="878"/>
      <c r="JGZ12" s="878"/>
      <c r="JHA12" s="880"/>
      <c r="JHB12" s="878"/>
      <c r="JHC12" s="878"/>
      <c r="JHD12" s="878"/>
      <c r="JHE12" s="880"/>
      <c r="JHF12" s="878"/>
      <c r="JHG12" s="878"/>
      <c r="JHH12" s="878"/>
      <c r="JHI12" s="880"/>
      <c r="JHJ12" s="878"/>
      <c r="JHK12" s="878"/>
      <c r="JHL12" s="878"/>
      <c r="JHM12" s="880"/>
      <c r="JHN12" s="878"/>
      <c r="JHO12" s="878"/>
      <c r="JHP12" s="878"/>
      <c r="JHQ12" s="880"/>
      <c r="JHR12" s="878"/>
      <c r="JHS12" s="878"/>
      <c r="JHT12" s="878"/>
      <c r="JHU12" s="880"/>
      <c r="JHV12" s="878"/>
      <c r="JHW12" s="878"/>
      <c r="JHX12" s="878"/>
      <c r="JHY12" s="880"/>
      <c r="JHZ12" s="878"/>
      <c r="JIA12" s="878"/>
      <c r="JIB12" s="878"/>
      <c r="JIC12" s="880"/>
      <c r="JID12" s="878"/>
      <c r="JIE12" s="878"/>
      <c r="JIF12" s="878"/>
      <c r="JIG12" s="880"/>
      <c r="JIH12" s="878"/>
      <c r="JII12" s="878"/>
      <c r="JIJ12" s="878"/>
      <c r="JIK12" s="880"/>
      <c r="JIL12" s="878"/>
      <c r="JIM12" s="878"/>
      <c r="JIN12" s="878"/>
      <c r="JIO12" s="880"/>
      <c r="JIP12" s="878"/>
      <c r="JIQ12" s="878"/>
      <c r="JIR12" s="878"/>
      <c r="JIS12" s="880"/>
      <c r="JIT12" s="878"/>
      <c r="JIU12" s="878"/>
      <c r="JIV12" s="878"/>
      <c r="JIW12" s="880"/>
      <c r="JIX12" s="878"/>
      <c r="JIY12" s="878"/>
      <c r="JIZ12" s="878"/>
      <c r="JJA12" s="880"/>
      <c r="JJB12" s="878"/>
      <c r="JJC12" s="878"/>
      <c r="JJD12" s="878"/>
      <c r="JJE12" s="880"/>
      <c r="JJF12" s="878"/>
      <c r="JJG12" s="878"/>
      <c r="JJH12" s="878"/>
      <c r="JJI12" s="880"/>
      <c r="JJJ12" s="878"/>
      <c r="JJK12" s="878"/>
      <c r="JJL12" s="878"/>
      <c r="JJM12" s="880"/>
      <c r="JJN12" s="878"/>
      <c r="JJO12" s="878"/>
      <c r="JJP12" s="878"/>
      <c r="JJQ12" s="880"/>
      <c r="JJR12" s="878"/>
      <c r="JJS12" s="878"/>
      <c r="JJT12" s="878"/>
      <c r="JJU12" s="880"/>
      <c r="JJV12" s="878"/>
      <c r="JJW12" s="878"/>
      <c r="JJX12" s="878"/>
      <c r="JJY12" s="880"/>
      <c r="JJZ12" s="878"/>
      <c r="JKA12" s="878"/>
      <c r="JKB12" s="878"/>
      <c r="JKC12" s="880"/>
      <c r="JKD12" s="878"/>
      <c r="JKE12" s="878"/>
      <c r="JKF12" s="878"/>
      <c r="JKG12" s="880"/>
      <c r="JKH12" s="878"/>
      <c r="JKI12" s="878"/>
      <c r="JKJ12" s="878"/>
      <c r="JKK12" s="880"/>
      <c r="JKL12" s="878"/>
      <c r="JKM12" s="878"/>
      <c r="JKN12" s="878"/>
      <c r="JKO12" s="880"/>
      <c r="JKP12" s="878"/>
      <c r="JKQ12" s="878"/>
      <c r="JKR12" s="878"/>
      <c r="JKS12" s="880"/>
      <c r="JKT12" s="878"/>
      <c r="JKU12" s="878"/>
      <c r="JKV12" s="878"/>
      <c r="JKW12" s="880"/>
      <c r="JKX12" s="878"/>
      <c r="JKY12" s="878"/>
      <c r="JKZ12" s="878"/>
      <c r="JLA12" s="880"/>
      <c r="JLB12" s="878"/>
      <c r="JLC12" s="878"/>
      <c r="JLD12" s="878"/>
      <c r="JLE12" s="880"/>
      <c r="JLF12" s="878"/>
      <c r="JLG12" s="878"/>
      <c r="JLH12" s="878"/>
      <c r="JLI12" s="880"/>
      <c r="JLJ12" s="878"/>
      <c r="JLK12" s="878"/>
      <c r="JLL12" s="878"/>
      <c r="JLM12" s="880"/>
      <c r="JLN12" s="878"/>
      <c r="JLO12" s="878"/>
      <c r="JLP12" s="878"/>
      <c r="JLQ12" s="880"/>
      <c r="JLR12" s="878"/>
      <c r="JLS12" s="878"/>
      <c r="JLT12" s="878"/>
      <c r="JLU12" s="880"/>
      <c r="JLV12" s="878"/>
      <c r="JLW12" s="878"/>
      <c r="JLX12" s="878"/>
      <c r="JLY12" s="880"/>
      <c r="JLZ12" s="878"/>
      <c r="JMA12" s="878"/>
      <c r="JMB12" s="878"/>
      <c r="JMC12" s="880"/>
      <c r="JMD12" s="878"/>
      <c r="JME12" s="878"/>
      <c r="JMF12" s="878"/>
      <c r="JMG12" s="880"/>
      <c r="JMH12" s="878"/>
      <c r="JMI12" s="878"/>
      <c r="JMJ12" s="878"/>
      <c r="JMK12" s="880"/>
      <c r="JML12" s="878"/>
      <c r="JMM12" s="878"/>
      <c r="JMN12" s="878"/>
      <c r="JMO12" s="880"/>
      <c r="JMP12" s="878"/>
      <c r="JMQ12" s="878"/>
      <c r="JMR12" s="878"/>
      <c r="JMS12" s="880"/>
      <c r="JMT12" s="878"/>
      <c r="JMU12" s="878"/>
      <c r="JMV12" s="878"/>
      <c r="JMW12" s="880"/>
      <c r="JMX12" s="878"/>
      <c r="JMY12" s="878"/>
      <c r="JMZ12" s="878"/>
      <c r="JNA12" s="880"/>
      <c r="JNB12" s="878"/>
      <c r="JNC12" s="878"/>
      <c r="JND12" s="878"/>
      <c r="JNE12" s="880"/>
      <c r="JNF12" s="878"/>
      <c r="JNG12" s="878"/>
      <c r="JNH12" s="878"/>
      <c r="JNI12" s="880"/>
      <c r="JNJ12" s="878"/>
      <c r="JNK12" s="878"/>
      <c r="JNL12" s="878"/>
      <c r="JNM12" s="880"/>
      <c r="JNN12" s="878"/>
      <c r="JNO12" s="878"/>
      <c r="JNP12" s="878"/>
      <c r="JNQ12" s="880"/>
      <c r="JNR12" s="878"/>
      <c r="JNS12" s="878"/>
      <c r="JNT12" s="878"/>
      <c r="JNU12" s="880"/>
      <c r="JNV12" s="878"/>
      <c r="JNW12" s="878"/>
      <c r="JNX12" s="878"/>
      <c r="JNY12" s="880"/>
      <c r="JNZ12" s="878"/>
      <c r="JOA12" s="878"/>
      <c r="JOB12" s="878"/>
      <c r="JOC12" s="880"/>
      <c r="JOD12" s="878"/>
      <c r="JOE12" s="878"/>
      <c r="JOF12" s="878"/>
      <c r="JOG12" s="880"/>
      <c r="JOH12" s="878"/>
      <c r="JOI12" s="878"/>
      <c r="JOJ12" s="878"/>
      <c r="JOK12" s="880"/>
      <c r="JOL12" s="878"/>
      <c r="JOM12" s="878"/>
      <c r="JON12" s="878"/>
      <c r="JOO12" s="880"/>
      <c r="JOP12" s="878"/>
      <c r="JOQ12" s="878"/>
      <c r="JOR12" s="878"/>
      <c r="JOS12" s="880"/>
      <c r="JOT12" s="878"/>
      <c r="JOU12" s="878"/>
      <c r="JOV12" s="878"/>
      <c r="JOW12" s="880"/>
      <c r="JOX12" s="878"/>
      <c r="JOY12" s="878"/>
      <c r="JOZ12" s="878"/>
      <c r="JPA12" s="880"/>
      <c r="JPB12" s="878"/>
      <c r="JPC12" s="878"/>
      <c r="JPD12" s="878"/>
      <c r="JPE12" s="880"/>
      <c r="JPF12" s="878"/>
      <c r="JPG12" s="878"/>
      <c r="JPH12" s="878"/>
      <c r="JPI12" s="880"/>
      <c r="JPJ12" s="878"/>
      <c r="JPK12" s="878"/>
      <c r="JPL12" s="878"/>
      <c r="JPM12" s="880"/>
      <c r="JPN12" s="878"/>
      <c r="JPO12" s="878"/>
      <c r="JPP12" s="878"/>
      <c r="JPQ12" s="880"/>
      <c r="JPR12" s="878"/>
      <c r="JPS12" s="878"/>
      <c r="JPT12" s="878"/>
      <c r="JPU12" s="880"/>
      <c r="JPV12" s="878"/>
      <c r="JPW12" s="878"/>
      <c r="JPX12" s="878"/>
      <c r="JPY12" s="880"/>
      <c r="JPZ12" s="878"/>
      <c r="JQA12" s="878"/>
      <c r="JQB12" s="878"/>
      <c r="JQC12" s="880"/>
      <c r="JQD12" s="878"/>
      <c r="JQE12" s="878"/>
      <c r="JQF12" s="878"/>
      <c r="JQG12" s="880"/>
      <c r="JQH12" s="878"/>
      <c r="JQI12" s="878"/>
      <c r="JQJ12" s="878"/>
      <c r="JQK12" s="880"/>
      <c r="JQL12" s="878"/>
      <c r="JQM12" s="878"/>
      <c r="JQN12" s="878"/>
      <c r="JQO12" s="880"/>
      <c r="JQP12" s="878"/>
      <c r="JQQ12" s="878"/>
      <c r="JQR12" s="878"/>
      <c r="JQS12" s="880"/>
      <c r="JQT12" s="878"/>
      <c r="JQU12" s="878"/>
      <c r="JQV12" s="878"/>
      <c r="JQW12" s="880"/>
      <c r="JQX12" s="878"/>
      <c r="JQY12" s="878"/>
      <c r="JQZ12" s="878"/>
      <c r="JRA12" s="880"/>
      <c r="JRB12" s="878"/>
      <c r="JRC12" s="878"/>
      <c r="JRD12" s="878"/>
      <c r="JRE12" s="880"/>
      <c r="JRF12" s="878"/>
      <c r="JRG12" s="878"/>
      <c r="JRH12" s="878"/>
      <c r="JRI12" s="880"/>
      <c r="JRJ12" s="878"/>
      <c r="JRK12" s="878"/>
      <c r="JRL12" s="878"/>
      <c r="JRM12" s="880"/>
      <c r="JRN12" s="878"/>
      <c r="JRO12" s="878"/>
      <c r="JRP12" s="878"/>
      <c r="JRQ12" s="880"/>
      <c r="JRR12" s="878"/>
      <c r="JRS12" s="878"/>
      <c r="JRT12" s="878"/>
      <c r="JRU12" s="880"/>
      <c r="JRV12" s="878"/>
      <c r="JRW12" s="878"/>
      <c r="JRX12" s="878"/>
      <c r="JRY12" s="880"/>
      <c r="JRZ12" s="878"/>
      <c r="JSA12" s="878"/>
      <c r="JSB12" s="878"/>
      <c r="JSC12" s="880"/>
      <c r="JSD12" s="878"/>
      <c r="JSE12" s="878"/>
      <c r="JSF12" s="878"/>
      <c r="JSG12" s="880"/>
      <c r="JSH12" s="878"/>
      <c r="JSI12" s="878"/>
      <c r="JSJ12" s="878"/>
      <c r="JSK12" s="880"/>
      <c r="JSL12" s="878"/>
      <c r="JSM12" s="878"/>
      <c r="JSN12" s="878"/>
      <c r="JSO12" s="880"/>
      <c r="JSP12" s="878"/>
      <c r="JSQ12" s="878"/>
      <c r="JSR12" s="878"/>
      <c r="JSS12" s="880"/>
      <c r="JST12" s="878"/>
      <c r="JSU12" s="878"/>
      <c r="JSV12" s="878"/>
      <c r="JSW12" s="880"/>
      <c r="JSX12" s="878"/>
      <c r="JSY12" s="878"/>
      <c r="JSZ12" s="878"/>
      <c r="JTA12" s="880"/>
      <c r="JTB12" s="878"/>
      <c r="JTC12" s="878"/>
      <c r="JTD12" s="878"/>
      <c r="JTE12" s="880"/>
      <c r="JTF12" s="878"/>
      <c r="JTG12" s="878"/>
      <c r="JTH12" s="878"/>
      <c r="JTI12" s="880"/>
      <c r="JTJ12" s="878"/>
      <c r="JTK12" s="878"/>
      <c r="JTL12" s="878"/>
      <c r="JTM12" s="880"/>
      <c r="JTN12" s="878"/>
      <c r="JTO12" s="878"/>
      <c r="JTP12" s="878"/>
      <c r="JTQ12" s="880"/>
      <c r="JTR12" s="878"/>
      <c r="JTS12" s="878"/>
      <c r="JTT12" s="878"/>
      <c r="JTU12" s="880"/>
      <c r="JTV12" s="878"/>
      <c r="JTW12" s="878"/>
      <c r="JTX12" s="878"/>
      <c r="JTY12" s="880"/>
      <c r="JTZ12" s="878"/>
      <c r="JUA12" s="878"/>
      <c r="JUB12" s="878"/>
      <c r="JUC12" s="880"/>
      <c r="JUD12" s="878"/>
      <c r="JUE12" s="878"/>
      <c r="JUF12" s="878"/>
      <c r="JUG12" s="880"/>
      <c r="JUH12" s="878"/>
      <c r="JUI12" s="878"/>
      <c r="JUJ12" s="878"/>
      <c r="JUK12" s="880"/>
      <c r="JUL12" s="878"/>
      <c r="JUM12" s="878"/>
      <c r="JUN12" s="878"/>
      <c r="JUO12" s="880"/>
      <c r="JUP12" s="878"/>
      <c r="JUQ12" s="878"/>
      <c r="JUR12" s="878"/>
      <c r="JUS12" s="880"/>
      <c r="JUT12" s="878"/>
      <c r="JUU12" s="878"/>
      <c r="JUV12" s="878"/>
      <c r="JUW12" s="880"/>
      <c r="JUX12" s="878"/>
      <c r="JUY12" s="878"/>
      <c r="JUZ12" s="878"/>
      <c r="JVA12" s="880"/>
      <c r="JVB12" s="878"/>
      <c r="JVC12" s="878"/>
      <c r="JVD12" s="878"/>
      <c r="JVE12" s="880"/>
      <c r="JVF12" s="878"/>
      <c r="JVG12" s="878"/>
      <c r="JVH12" s="878"/>
      <c r="JVI12" s="880"/>
      <c r="JVJ12" s="878"/>
      <c r="JVK12" s="878"/>
      <c r="JVL12" s="878"/>
      <c r="JVM12" s="880"/>
      <c r="JVN12" s="878"/>
      <c r="JVO12" s="878"/>
      <c r="JVP12" s="878"/>
      <c r="JVQ12" s="880"/>
      <c r="JVR12" s="878"/>
      <c r="JVS12" s="878"/>
      <c r="JVT12" s="878"/>
      <c r="JVU12" s="880"/>
      <c r="JVV12" s="878"/>
      <c r="JVW12" s="878"/>
      <c r="JVX12" s="878"/>
      <c r="JVY12" s="880"/>
      <c r="JVZ12" s="878"/>
      <c r="JWA12" s="878"/>
      <c r="JWB12" s="878"/>
      <c r="JWC12" s="880"/>
      <c r="JWD12" s="878"/>
      <c r="JWE12" s="878"/>
      <c r="JWF12" s="878"/>
      <c r="JWG12" s="880"/>
      <c r="JWH12" s="878"/>
      <c r="JWI12" s="878"/>
      <c r="JWJ12" s="878"/>
      <c r="JWK12" s="880"/>
      <c r="JWL12" s="878"/>
      <c r="JWM12" s="878"/>
      <c r="JWN12" s="878"/>
      <c r="JWO12" s="880"/>
      <c r="JWP12" s="878"/>
      <c r="JWQ12" s="878"/>
      <c r="JWR12" s="878"/>
      <c r="JWS12" s="880"/>
      <c r="JWT12" s="878"/>
      <c r="JWU12" s="878"/>
      <c r="JWV12" s="878"/>
      <c r="JWW12" s="880"/>
      <c r="JWX12" s="878"/>
      <c r="JWY12" s="878"/>
      <c r="JWZ12" s="878"/>
      <c r="JXA12" s="880"/>
      <c r="JXB12" s="878"/>
      <c r="JXC12" s="878"/>
      <c r="JXD12" s="878"/>
      <c r="JXE12" s="880"/>
      <c r="JXF12" s="878"/>
      <c r="JXG12" s="878"/>
      <c r="JXH12" s="878"/>
      <c r="JXI12" s="880"/>
      <c r="JXJ12" s="878"/>
      <c r="JXK12" s="878"/>
      <c r="JXL12" s="878"/>
      <c r="JXM12" s="880"/>
      <c r="JXN12" s="878"/>
      <c r="JXO12" s="878"/>
      <c r="JXP12" s="878"/>
      <c r="JXQ12" s="880"/>
      <c r="JXR12" s="878"/>
      <c r="JXS12" s="878"/>
      <c r="JXT12" s="878"/>
      <c r="JXU12" s="880"/>
      <c r="JXV12" s="878"/>
      <c r="JXW12" s="878"/>
      <c r="JXX12" s="878"/>
      <c r="JXY12" s="880"/>
      <c r="JXZ12" s="878"/>
      <c r="JYA12" s="878"/>
      <c r="JYB12" s="878"/>
      <c r="JYC12" s="880"/>
      <c r="JYD12" s="878"/>
      <c r="JYE12" s="878"/>
      <c r="JYF12" s="878"/>
      <c r="JYG12" s="880"/>
      <c r="JYH12" s="878"/>
      <c r="JYI12" s="878"/>
      <c r="JYJ12" s="878"/>
      <c r="JYK12" s="880"/>
      <c r="JYL12" s="878"/>
      <c r="JYM12" s="878"/>
      <c r="JYN12" s="878"/>
      <c r="JYO12" s="880"/>
      <c r="JYP12" s="878"/>
      <c r="JYQ12" s="878"/>
      <c r="JYR12" s="878"/>
      <c r="JYS12" s="880"/>
      <c r="JYT12" s="878"/>
      <c r="JYU12" s="878"/>
      <c r="JYV12" s="878"/>
      <c r="JYW12" s="880"/>
      <c r="JYX12" s="878"/>
      <c r="JYY12" s="878"/>
      <c r="JYZ12" s="878"/>
      <c r="JZA12" s="880"/>
      <c r="JZB12" s="878"/>
      <c r="JZC12" s="878"/>
      <c r="JZD12" s="878"/>
      <c r="JZE12" s="880"/>
      <c r="JZF12" s="878"/>
      <c r="JZG12" s="878"/>
      <c r="JZH12" s="878"/>
      <c r="JZI12" s="880"/>
      <c r="JZJ12" s="878"/>
      <c r="JZK12" s="878"/>
      <c r="JZL12" s="878"/>
      <c r="JZM12" s="880"/>
      <c r="JZN12" s="878"/>
      <c r="JZO12" s="878"/>
      <c r="JZP12" s="878"/>
      <c r="JZQ12" s="880"/>
      <c r="JZR12" s="878"/>
      <c r="JZS12" s="878"/>
      <c r="JZT12" s="878"/>
      <c r="JZU12" s="880"/>
      <c r="JZV12" s="878"/>
      <c r="JZW12" s="878"/>
      <c r="JZX12" s="878"/>
      <c r="JZY12" s="880"/>
      <c r="JZZ12" s="878"/>
      <c r="KAA12" s="878"/>
      <c r="KAB12" s="878"/>
      <c r="KAC12" s="880"/>
      <c r="KAD12" s="878"/>
      <c r="KAE12" s="878"/>
      <c r="KAF12" s="878"/>
      <c r="KAG12" s="880"/>
      <c r="KAH12" s="878"/>
      <c r="KAI12" s="878"/>
      <c r="KAJ12" s="878"/>
      <c r="KAK12" s="880"/>
      <c r="KAL12" s="878"/>
      <c r="KAM12" s="878"/>
      <c r="KAN12" s="878"/>
      <c r="KAO12" s="880"/>
      <c r="KAP12" s="878"/>
      <c r="KAQ12" s="878"/>
      <c r="KAR12" s="878"/>
      <c r="KAS12" s="880"/>
      <c r="KAT12" s="878"/>
      <c r="KAU12" s="878"/>
      <c r="KAV12" s="878"/>
      <c r="KAW12" s="880"/>
      <c r="KAX12" s="878"/>
      <c r="KAY12" s="878"/>
      <c r="KAZ12" s="878"/>
      <c r="KBA12" s="880"/>
      <c r="KBB12" s="878"/>
      <c r="KBC12" s="878"/>
      <c r="KBD12" s="878"/>
      <c r="KBE12" s="880"/>
      <c r="KBF12" s="878"/>
      <c r="KBG12" s="878"/>
      <c r="KBH12" s="878"/>
      <c r="KBI12" s="880"/>
      <c r="KBJ12" s="878"/>
      <c r="KBK12" s="878"/>
      <c r="KBL12" s="878"/>
      <c r="KBM12" s="880"/>
      <c r="KBN12" s="878"/>
      <c r="KBO12" s="878"/>
      <c r="KBP12" s="878"/>
      <c r="KBQ12" s="880"/>
      <c r="KBR12" s="878"/>
      <c r="KBS12" s="878"/>
      <c r="KBT12" s="878"/>
      <c r="KBU12" s="880"/>
      <c r="KBV12" s="878"/>
      <c r="KBW12" s="878"/>
      <c r="KBX12" s="878"/>
      <c r="KBY12" s="880"/>
      <c r="KBZ12" s="878"/>
      <c r="KCA12" s="878"/>
      <c r="KCB12" s="878"/>
      <c r="KCC12" s="880"/>
      <c r="KCD12" s="878"/>
      <c r="KCE12" s="878"/>
      <c r="KCF12" s="878"/>
      <c r="KCG12" s="880"/>
      <c r="KCH12" s="878"/>
      <c r="KCI12" s="878"/>
      <c r="KCJ12" s="878"/>
      <c r="KCK12" s="880"/>
      <c r="KCL12" s="878"/>
      <c r="KCM12" s="878"/>
      <c r="KCN12" s="878"/>
      <c r="KCO12" s="880"/>
      <c r="KCP12" s="878"/>
      <c r="KCQ12" s="878"/>
      <c r="KCR12" s="878"/>
      <c r="KCS12" s="880"/>
      <c r="KCT12" s="878"/>
      <c r="KCU12" s="878"/>
      <c r="KCV12" s="878"/>
      <c r="KCW12" s="880"/>
      <c r="KCX12" s="878"/>
      <c r="KCY12" s="878"/>
      <c r="KCZ12" s="878"/>
      <c r="KDA12" s="880"/>
      <c r="KDB12" s="878"/>
      <c r="KDC12" s="878"/>
      <c r="KDD12" s="878"/>
      <c r="KDE12" s="880"/>
      <c r="KDF12" s="878"/>
      <c r="KDG12" s="878"/>
      <c r="KDH12" s="878"/>
      <c r="KDI12" s="880"/>
      <c r="KDJ12" s="878"/>
      <c r="KDK12" s="878"/>
      <c r="KDL12" s="878"/>
      <c r="KDM12" s="880"/>
      <c r="KDN12" s="878"/>
      <c r="KDO12" s="878"/>
      <c r="KDP12" s="878"/>
      <c r="KDQ12" s="880"/>
      <c r="KDR12" s="878"/>
      <c r="KDS12" s="878"/>
      <c r="KDT12" s="878"/>
      <c r="KDU12" s="880"/>
      <c r="KDV12" s="878"/>
      <c r="KDW12" s="878"/>
      <c r="KDX12" s="878"/>
      <c r="KDY12" s="880"/>
      <c r="KDZ12" s="878"/>
      <c r="KEA12" s="878"/>
      <c r="KEB12" s="878"/>
      <c r="KEC12" s="880"/>
      <c r="KED12" s="878"/>
      <c r="KEE12" s="878"/>
      <c r="KEF12" s="878"/>
      <c r="KEG12" s="880"/>
      <c r="KEH12" s="878"/>
      <c r="KEI12" s="878"/>
      <c r="KEJ12" s="878"/>
      <c r="KEK12" s="880"/>
      <c r="KEL12" s="878"/>
      <c r="KEM12" s="878"/>
      <c r="KEN12" s="878"/>
      <c r="KEO12" s="880"/>
      <c r="KEP12" s="878"/>
      <c r="KEQ12" s="878"/>
      <c r="KER12" s="878"/>
      <c r="KES12" s="880"/>
      <c r="KET12" s="878"/>
      <c r="KEU12" s="878"/>
      <c r="KEV12" s="878"/>
      <c r="KEW12" s="880"/>
      <c r="KEX12" s="878"/>
      <c r="KEY12" s="878"/>
      <c r="KEZ12" s="878"/>
      <c r="KFA12" s="880"/>
      <c r="KFB12" s="878"/>
      <c r="KFC12" s="878"/>
      <c r="KFD12" s="878"/>
      <c r="KFE12" s="880"/>
      <c r="KFF12" s="878"/>
      <c r="KFG12" s="878"/>
      <c r="KFH12" s="878"/>
      <c r="KFI12" s="880"/>
      <c r="KFJ12" s="878"/>
      <c r="KFK12" s="878"/>
      <c r="KFL12" s="878"/>
      <c r="KFM12" s="880"/>
      <c r="KFN12" s="878"/>
      <c r="KFO12" s="878"/>
      <c r="KFP12" s="878"/>
      <c r="KFQ12" s="880"/>
      <c r="KFR12" s="878"/>
      <c r="KFS12" s="878"/>
      <c r="KFT12" s="878"/>
      <c r="KFU12" s="880"/>
      <c r="KFV12" s="878"/>
      <c r="KFW12" s="878"/>
      <c r="KFX12" s="878"/>
      <c r="KFY12" s="880"/>
      <c r="KFZ12" s="878"/>
      <c r="KGA12" s="878"/>
      <c r="KGB12" s="878"/>
      <c r="KGC12" s="880"/>
      <c r="KGD12" s="878"/>
      <c r="KGE12" s="878"/>
      <c r="KGF12" s="878"/>
      <c r="KGG12" s="880"/>
      <c r="KGH12" s="878"/>
      <c r="KGI12" s="878"/>
      <c r="KGJ12" s="878"/>
      <c r="KGK12" s="880"/>
      <c r="KGL12" s="878"/>
      <c r="KGM12" s="878"/>
      <c r="KGN12" s="878"/>
      <c r="KGO12" s="880"/>
      <c r="KGP12" s="878"/>
      <c r="KGQ12" s="878"/>
      <c r="KGR12" s="878"/>
      <c r="KGS12" s="880"/>
      <c r="KGT12" s="878"/>
      <c r="KGU12" s="878"/>
      <c r="KGV12" s="878"/>
      <c r="KGW12" s="880"/>
      <c r="KGX12" s="878"/>
      <c r="KGY12" s="878"/>
      <c r="KGZ12" s="878"/>
      <c r="KHA12" s="880"/>
      <c r="KHB12" s="878"/>
      <c r="KHC12" s="878"/>
      <c r="KHD12" s="878"/>
      <c r="KHE12" s="880"/>
      <c r="KHF12" s="878"/>
      <c r="KHG12" s="878"/>
      <c r="KHH12" s="878"/>
      <c r="KHI12" s="880"/>
      <c r="KHJ12" s="878"/>
      <c r="KHK12" s="878"/>
      <c r="KHL12" s="878"/>
      <c r="KHM12" s="880"/>
      <c r="KHN12" s="878"/>
      <c r="KHO12" s="878"/>
      <c r="KHP12" s="878"/>
      <c r="KHQ12" s="880"/>
      <c r="KHR12" s="878"/>
      <c r="KHS12" s="878"/>
      <c r="KHT12" s="878"/>
      <c r="KHU12" s="880"/>
      <c r="KHV12" s="878"/>
      <c r="KHW12" s="878"/>
      <c r="KHX12" s="878"/>
      <c r="KHY12" s="880"/>
      <c r="KHZ12" s="878"/>
      <c r="KIA12" s="878"/>
      <c r="KIB12" s="878"/>
      <c r="KIC12" s="880"/>
      <c r="KID12" s="878"/>
      <c r="KIE12" s="878"/>
      <c r="KIF12" s="878"/>
      <c r="KIG12" s="880"/>
      <c r="KIH12" s="878"/>
      <c r="KII12" s="878"/>
      <c r="KIJ12" s="878"/>
      <c r="KIK12" s="880"/>
      <c r="KIL12" s="878"/>
      <c r="KIM12" s="878"/>
      <c r="KIN12" s="878"/>
      <c r="KIO12" s="880"/>
      <c r="KIP12" s="878"/>
      <c r="KIQ12" s="878"/>
      <c r="KIR12" s="878"/>
      <c r="KIS12" s="880"/>
      <c r="KIT12" s="878"/>
      <c r="KIU12" s="878"/>
      <c r="KIV12" s="878"/>
      <c r="KIW12" s="880"/>
      <c r="KIX12" s="878"/>
      <c r="KIY12" s="878"/>
      <c r="KIZ12" s="878"/>
      <c r="KJA12" s="880"/>
      <c r="KJB12" s="878"/>
      <c r="KJC12" s="878"/>
      <c r="KJD12" s="878"/>
      <c r="KJE12" s="880"/>
      <c r="KJF12" s="878"/>
      <c r="KJG12" s="878"/>
      <c r="KJH12" s="878"/>
      <c r="KJI12" s="880"/>
      <c r="KJJ12" s="878"/>
      <c r="KJK12" s="878"/>
      <c r="KJL12" s="878"/>
      <c r="KJM12" s="880"/>
      <c r="KJN12" s="878"/>
      <c r="KJO12" s="878"/>
      <c r="KJP12" s="878"/>
      <c r="KJQ12" s="880"/>
      <c r="KJR12" s="878"/>
      <c r="KJS12" s="878"/>
      <c r="KJT12" s="878"/>
      <c r="KJU12" s="880"/>
      <c r="KJV12" s="878"/>
      <c r="KJW12" s="878"/>
      <c r="KJX12" s="878"/>
      <c r="KJY12" s="880"/>
      <c r="KJZ12" s="878"/>
      <c r="KKA12" s="878"/>
      <c r="KKB12" s="878"/>
      <c r="KKC12" s="880"/>
      <c r="KKD12" s="878"/>
      <c r="KKE12" s="878"/>
      <c r="KKF12" s="878"/>
      <c r="KKG12" s="880"/>
      <c r="KKH12" s="878"/>
      <c r="KKI12" s="878"/>
      <c r="KKJ12" s="878"/>
      <c r="KKK12" s="880"/>
      <c r="KKL12" s="878"/>
      <c r="KKM12" s="878"/>
      <c r="KKN12" s="878"/>
      <c r="KKO12" s="880"/>
      <c r="KKP12" s="878"/>
      <c r="KKQ12" s="878"/>
      <c r="KKR12" s="878"/>
      <c r="KKS12" s="880"/>
      <c r="KKT12" s="878"/>
      <c r="KKU12" s="878"/>
      <c r="KKV12" s="878"/>
      <c r="KKW12" s="880"/>
      <c r="KKX12" s="878"/>
      <c r="KKY12" s="878"/>
      <c r="KKZ12" s="878"/>
      <c r="KLA12" s="880"/>
      <c r="KLB12" s="878"/>
      <c r="KLC12" s="878"/>
      <c r="KLD12" s="878"/>
      <c r="KLE12" s="880"/>
      <c r="KLF12" s="878"/>
      <c r="KLG12" s="878"/>
      <c r="KLH12" s="878"/>
      <c r="KLI12" s="880"/>
      <c r="KLJ12" s="878"/>
      <c r="KLK12" s="878"/>
      <c r="KLL12" s="878"/>
      <c r="KLM12" s="880"/>
      <c r="KLN12" s="878"/>
      <c r="KLO12" s="878"/>
      <c r="KLP12" s="878"/>
      <c r="KLQ12" s="880"/>
      <c r="KLR12" s="878"/>
      <c r="KLS12" s="878"/>
      <c r="KLT12" s="878"/>
      <c r="KLU12" s="880"/>
      <c r="KLV12" s="878"/>
      <c r="KLW12" s="878"/>
      <c r="KLX12" s="878"/>
      <c r="KLY12" s="880"/>
      <c r="KLZ12" s="878"/>
      <c r="KMA12" s="878"/>
      <c r="KMB12" s="878"/>
      <c r="KMC12" s="880"/>
      <c r="KMD12" s="878"/>
      <c r="KME12" s="878"/>
      <c r="KMF12" s="878"/>
      <c r="KMG12" s="880"/>
      <c r="KMH12" s="878"/>
      <c r="KMI12" s="878"/>
      <c r="KMJ12" s="878"/>
      <c r="KMK12" s="880"/>
      <c r="KML12" s="878"/>
      <c r="KMM12" s="878"/>
      <c r="KMN12" s="878"/>
      <c r="KMO12" s="880"/>
      <c r="KMP12" s="878"/>
      <c r="KMQ12" s="878"/>
      <c r="KMR12" s="878"/>
      <c r="KMS12" s="880"/>
      <c r="KMT12" s="878"/>
      <c r="KMU12" s="878"/>
      <c r="KMV12" s="878"/>
      <c r="KMW12" s="880"/>
      <c r="KMX12" s="878"/>
      <c r="KMY12" s="878"/>
      <c r="KMZ12" s="878"/>
      <c r="KNA12" s="880"/>
      <c r="KNB12" s="878"/>
      <c r="KNC12" s="878"/>
      <c r="KND12" s="878"/>
      <c r="KNE12" s="880"/>
      <c r="KNF12" s="878"/>
      <c r="KNG12" s="878"/>
      <c r="KNH12" s="878"/>
      <c r="KNI12" s="880"/>
      <c r="KNJ12" s="878"/>
      <c r="KNK12" s="878"/>
      <c r="KNL12" s="878"/>
      <c r="KNM12" s="880"/>
      <c r="KNN12" s="878"/>
      <c r="KNO12" s="878"/>
      <c r="KNP12" s="878"/>
      <c r="KNQ12" s="880"/>
      <c r="KNR12" s="878"/>
      <c r="KNS12" s="878"/>
      <c r="KNT12" s="878"/>
      <c r="KNU12" s="880"/>
      <c r="KNV12" s="878"/>
      <c r="KNW12" s="878"/>
      <c r="KNX12" s="878"/>
      <c r="KNY12" s="880"/>
      <c r="KNZ12" s="878"/>
      <c r="KOA12" s="878"/>
      <c r="KOB12" s="878"/>
      <c r="KOC12" s="880"/>
      <c r="KOD12" s="878"/>
      <c r="KOE12" s="878"/>
      <c r="KOF12" s="878"/>
      <c r="KOG12" s="880"/>
      <c r="KOH12" s="878"/>
      <c r="KOI12" s="878"/>
      <c r="KOJ12" s="878"/>
      <c r="KOK12" s="880"/>
      <c r="KOL12" s="878"/>
      <c r="KOM12" s="878"/>
      <c r="KON12" s="878"/>
      <c r="KOO12" s="880"/>
      <c r="KOP12" s="878"/>
      <c r="KOQ12" s="878"/>
      <c r="KOR12" s="878"/>
      <c r="KOS12" s="880"/>
      <c r="KOT12" s="878"/>
      <c r="KOU12" s="878"/>
      <c r="KOV12" s="878"/>
      <c r="KOW12" s="880"/>
      <c r="KOX12" s="878"/>
      <c r="KOY12" s="878"/>
      <c r="KOZ12" s="878"/>
      <c r="KPA12" s="880"/>
      <c r="KPB12" s="878"/>
      <c r="KPC12" s="878"/>
      <c r="KPD12" s="878"/>
      <c r="KPE12" s="880"/>
      <c r="KPF12" s="878"/>
      <c r="KPG12" s="878"/>
      <c r="KPH12" s="878"/>
      <c r="KPI12" s="880"/>
      <c r="KPJ12" s="878"/>
      <c r="KPK12" s="878"/>
      <c r="KPL12" s="878"/>
      <c r="KPM12" s="880"/>
      <c r="KPN12" s="878"/>
      <c r="KPO12" s="878"/>
      <c r="KPP12" s="878"/>
      <c r="KPQ12" s="880"/>
      <c r="KPR12" s="878"/>
      <c r="KPS12" s="878"/>
      <c r="KPT12" s="878"/>
      <c r="KPU12" s="880"/>
      <c r="KPV12" s="878"/>
      <c r="KPW12" s="878"/>
      <c r="KPX12" s="878"/>
      <c r="KPY12" s="880"/>
      <c r="KPZ12" s="878"/>
      <c r="KQA12" s="878"/>
      <c r="KQB12" s="878"/>
      <c r="KQC12" s="880"/>
      <c r="KQD12" s="878"/>
      <c r="KQE12" s="878"/>
      <c r="KQF12" s="878"/>
      <c r="KQG12" s="880"/>
      <c r="KQH12" s="878"/>
      <c r="KQI12" s="878"/>
      <c r="KQJ12" s="878"/>
      <c r="KQK12" s="880"/>
      <c r="KQL12" s="878"/>
      <c r="KQM12" s="878"/>
      <c r="KQN12" s="878"/>
      <c r="KQO12" s="880"/>
      <c r="KQP12" s="878"/>
      <c r="KQQ12" s="878"/>
      <c r="KQR12" s="878"/>
      <c r="KQS12" s="880"/>
      <c r="KQT12" s="878"/>
      <c r="KQU12" s="878"/>
      <c r="KQV12" s="878"/>
      <c r="KQW12" s="880"/>
      <c r="KQX12" s="878"/>
      <c r="KQY12" s="878"/>
      <c r="KQZ12" s="878"/>
      <c r="KRA12" s="880"/>
      <c r="KRB12" s="878"/>
      <c r="KRC12" s="878"/>
      <c r="KRD12" s="878"/>
      <c r="KRE12" s="880"/>
      <c r="KRF12" s="878"/>
      <c r="KRG12" s="878"/>
      <c r="KRH12" s="878"/>
      <c r="KRI12" s="880"/>
      <c r="KRJ12" s="878"/>
      <c r="KRK12" s="878"/>
      <c r="KRL12" s="878"/>
      <c r="KRM12" s="880"/>
      <c r="KRN12" s="878"/>
      <c r="KRO12" s="878"/>
      <c r="KRP12" s="878"/>
      <c r="KRQ12" s="880"/>
      <c r="KRR12" s="878"/>
      <c r="KRS12" s="878"/>
      <c r="KRT12" s="878"/>
      <c r="KRU12" s="880"/>
      <c r="KRV12" s="878"/>
      <c r="KRW12" s="878"/>
      <c r="KRX12" s="878"/>
      <c r="KRY12" s="880"/>
      <c r="KRZ12" s="878"/>
      <c r="KSA12" s="878"/>
      <c r="KSB12" s="878"/>
      <c r="KSC12" s="880"/>
      <c r="KSD12" s="878"/>
      <c r="KSE12" s="878"/>
      <c r="KSF12" s="878"/>
      <c r="KSG12" s="880"/>
      <c r="KSH12" s="878"/>
      <c r="KSI12" s="878"/>
      <c r="KSJ12" s="878"/>
      <c r="KSK12" s="880"/>
      <c r="KSL12" s="878"/>
      <c r="KSM12" s="878"/>
      <c r="KSN12" s="878"/>
      <c r="KSO12" s="880"/>
      <c r="KSP12" s="878"/>
      <c r="KSQ12" s="878"/>
      <c r="KSR12" s="878"/>
      <c r="KSS12" s="880"/>
      <c r="KST12" s="878"/>
      <c r="KSU12" s="878"/>
      <c r="KSV12" s="878"/>
      <c r="KSW12" s="880"/>
      <c r="KSX12" s="878"/>
      <c r="KSY12" s="878"/>
      <c r="KSZ12" s="878"/>
      <c r="KTA12" s="880"/>
      <c r="KTB12" s="878"/>
      <c r="KTC12" s="878"/>
      <c r="KTD12" s="878"/>
      <c r="KTE12" s="880"/>
      <c r="KTF12" s="878"/>
      <c r="KTG12" s="878"/>
      <c r="KTH12" s="878"/>
      <c r="KTI12" s="880"/>
      <c r="KTJ12" s="878"/>
      <c r="KTK12" s="878"/>
      <c r="KTL12" s="878"/>
      <c r="KTM12" s="880"/>
      <c r="KTN12" s="878"/>
      <c r="KTO12" s="878"/>
      <c r="KTP12" s="878"/>
      <c r="KTQ12" s="880"/>
      <c r="KTR12" s="878"/>
      <c r="KTS12" s="878"/>
      <c r="KTT12" s="878"/>
      <c r="KTU12" s="880"/>
      <c r="KTV12" s="878"/>
      <c r="KTW12" s="878"/>
      <c r="KTX12" s="878"/>
      <c r="KTY12" s="880"/>
      <c r="KTZ12" s="878"/>
      <c r="KUA12" s="878"/>
      <c r="KUB12" s="878"/>
      <c r="KUC12" s="880"/>
      <c r="KUD12" s="878"/>
      <c r="KUE12" s="878"/>
      <c r="KUF12" s="878"/>
      <c r="KUG12" s="880"/>
      <c r="KUH12" s="878"/>
      <c r="KUI12" s="878"/>
      <c r="KUJ12" s="878"/>
      <c r="KUK12" s="880"/>
      <c r="KUL12" s="878"/>
      <c r="KUM12" s="878"/>
      <c r="KUN12" s="878"/>
      <c r="KUO12" s="880"/>
      <c r="KUP12" s="878"/>
      <c r="KUQ12" s="878"/>
      <c r="KUR12" s="878"/>
      <c r="KUS12" s="880"/>
      <c r="KUT12" s="878"/>
      <c r="KUU12" s="878"/>
      <c r="KUV12" s="878"/>
      <c r="KUW12" s="880"/>
      <c r="KUX12" s="878"/>
      <c r="KUY12" s="878"/>
      <c r="KUZ12" s="878"/>
      <c r="KVA12" s="880"/>
      <c r="KVB12" s="878"/>
      <c r="KVC12" s="878"/>
      <c r="KVD12" s="878"/>
      <c r="KVE12" s="880"/>
      <c r="KVF12" s="878"/>
      <c r="KVG12" s="878"/>
      <c r="KVH12" s="878"/>
      <c r="KVI12" s="880"/>
      <c r="KVJ12" s="878"/>
      <c r="KVK12" s="878"/>
      <c r="KVL12" s="878"/>
      <c r="KVM12" s="880"/>
      <c r="KVN12" s="878"/>
      <c r="KVO12" s="878"/>
      <c r="KVP12" s="878"/>
      <c r="KVQ12" s="880"/>
      <c r="KVR12" s="878"/>
      <c r="KVS12" s="878"/>
      <c r="KVT12" s="878"/>
      <c r="KVU12" s="880"/>
      <c r="KVV12" s="878"/>
      <c r="KVW12" s="878"/>
      <c r="KVX12" s="878"/>
      <c r="KVY12" s="880"/>
      <c r="KVZ12" s="878"/>
      <c r="KWA12" s="878"/>
      <c r="KWB12" s="878"/>
      <c r="KWC12" s="880"/>
      <c r="KWD12" s="878"/>
      <c r="KWE12" s="878"/>
      <c r="KWF12" s="878"/>
      <c r="KWG12" s="880"/>
      <c r="KWH12" s="878"/>
      <c r="KWI12" s="878"/>
      <c r="KWJ12" s="878"/>
      <c r="KWK12" s="880"/>
      <c r="KWL12" s="878"/>
      <c r="KWM12" s="878"/>
      <c r="KWN12" s="878"/>
      <c r="KWO12" s="880"/>
      <c r="KWP12" s="878"/>
      <c r="KWQ12" s="878"/>
      <c r="KWR12" s="878"/>
      <c r="KWS12" s="880"/>
      <c r="KWT12" s="878"/>
      <c r="KWU12" s="878"/>
      <c r="KWV12" s="878"/>
      <c r="KWW12" s="880"/>
      <c r="KWX12" s="878"/>
      <c r="KWY12" s="878"/>
      <c r="KWZ12" s="878"/>
      <c r="KXA12" s="880"/>
      <c r="KXB12" s="878"/>
      <c r="KXC12" s="878"/>
      <c r="KXD12" s="878"/>
      <c r="KXE12" s="880"/>
      <c r="KXF12" s="878"/>
      <c r="KXG12" s="878"/>
      <c r="KXH12" s="878"/>
      <c r="KXI12" s="880"/>
      <c r="KXJ12" s="878"/>
      <c r="KXK12" s="878"/>
      <c r="KXL12" s="878"/>
      <c r="KXM12" s="880"/>
      <c r="KXN12" s="878"/>
      <c r="KXO12" s="878"/>
      <c r="KXP12" s="878"/>
      <c r="KXQ12" s="880"/>
      <c r="KXR12" s="878"/>
      <c r="KXS12" s="878"/>
      <c r="KXT12" s="878"/>
      <c r="KXU12" s="880"/>
      <c r="KXV12" s="878"/>
      <c r="KXW12" s="878"/>
      <c r="KXX12" s="878"/>
      <c r="KXY12" s="880"/>
      <c r="KXZ12" s="878"/>
      <c r="KYA12" s="878"/>
      <c r="KYB12" s="878"/>
      <c r="KYC12" s="880"/>
      <c r="KYD12" s="878"/>
      <c r="KYE12" s="878"/>
      <c r="KYF12" s="878"/>
      <c r="KYG12" s="880"/>
      <c r="KYH12" s="878"/>
      <c r="KYI12" s="878"/>
      <c r="KYJ12" s="878"/>
      <c r="KYK12" s="880"/>
      <c r="KYL12" s="878"/>
      <c r="KYM12" s="878"/>
      <c r="KYN12" s="878"/>
      <c r="KYO12" s="880"/>
      <c r="KYP12" s="878"/>
      <c r="KYQ12" s="878"/>
      <c r="KYR12" s="878"/>
      <c r="KYS12" s="880"/>
      <c r="KYT12" s="878"/>
      <c r="KYU12" s="878"/>
      <c r="KYV12" s="878"/>
      <c r="KYW12" s="880"/>
      <c r="KYX12" s="878"/>
      <c r="KYY12" s="878"/>
      <c r="KYZ12" s="878"/>
      <c r="KZA12" s="880"/>
      <c r="KZB12" s="878"/>
      <c r="KZC12" s="878"/>
      <c r="KZD12" s="878"/>
      <c r="KZE12" s="880"/>
      <c r="KZF12" s="878"/>
      <c r="KZG12" s="878"/>
      <c r="KZH12" s="878"/>
      <c r="KZI12" s="880"/>
      <c r="KZJ12" s="878"/>
      <c r="KZK12" s="878"/>
      <c r="KZL12" s="878"/>
      <c r="KZM12" s="880"/>
      <c r="KZN12" s="878"/>
      <c r="KZO12" s="878"/>
      <c r="KZP12" s="878"/>
      <c r="KZQ12" s="880"/>
      <c r="KZR12" s="878"/>
      <c r="KZS12" s="878"/>
      <c r="KZT12" s="878"/>
      <c r="KZU12" s="880"/>
      <c r="KZV12" s="878"/>
      <c r="KZW12" s="878"/>
      <c r="KZX12" s="878"/>
      <c r="KZY12" s="880"/>
      <c r="KZZ12" s="878"/>
      <c r="LAA12" s="878"/>
      <c r="LAB12" s="878"/>
      <c r="LAC12" s="880"/>
      <c r="LAD12" s="878"/>
      <c r="LAE12" s="878"/>
      <c r="LAF12" s="878"/>
      <c r="LAG12" s="880"/>
      <c r="LAH12" s="878"/>
      <c r="LAI12" s="878"/>
      <c r="LAJ12" s="878"/>
      <c r="LAK12" s="880"/>
      <c r="LAL12" s="878"/>
      <c r="LAM12" s="878"/>
      <c r="LAN12" s="878"/>
      <c r="LAO12" s="880"/>
      <c r="LAP12" s="878"/>
      <c r="LAQ12" s="878"/>
      <c r="LAR12" s="878"/>
      <c r="LAS12" s="880"/>
      <c r="LAT12" s="878"/>
      <c r="LAU12" s="878"/>
      <c r="LAV12" s="878"/>
      <c r="LAW12" s="880"/>
      <c r="LAX12" s="878"/>
      <c r="LAY12" s="878"/>
      <c r="LAZ12" s="878"/>
      <c r="LBA12" s="880"/>
      <c r="LBB12" s="878"/>
      <c r="LBC12" s="878"/>
      <c r="LBD12" s="878"/>
      <c r="LBE12" s="880"/>
      <c r="LBF12" s="878"/>
      <c r="LBG12" s="878"/>
      <c r="LBH12" s="878"/>
      <c r="LBI12" s="880"/>
      <c r="LBJ12" s="878"/>
      <c r="LBK12" s="878"/>
      <c r="LBL12" s="878"/>
      <c r="LBM12" s="880"/>
      <c r="LBN12" s="878"/>
      <c r="LBO12" s="878"/>
      <c r="LBP12" s="878"/>
      <c r="LBQ12" s="880"/>
      <c r="LBR12" s="878"/>
      <c r="LBS12" s="878"/>
      <c r="LBT12" s="878"/>
      <c r="LBU12" s="880"/>
      <c r="LBV12" s="878"/>
      <c r="LBW12" s="878"/>
      <c r="LBX12" s="878"/>
      <c r="LBY12" s="880"/>
      <c r="LBZ12" s="878"/>
      <c r="LCA12" s="878"/>
      <c r="LCB12" s="878"/>
      <c r="LCC12" s="880"/>
      <c r="LCD12" s="878"/>
      <c r="LCE12" s="878"/>
      <c r="LCF12" s="878"/>
      <c r="LCG12" s="880"/>
      <c r="LCH12" s="878"/>
      <c r="LCI12" s="878"/>
      <c r="LCJ12" s="878"/>
      <c r="LCK12" s="880"/>
      <c r="LCL12" s="878"/>
      <c r="LCM12" s="878"/>
      <c r="LCN12" s="878"/>
      <c r="LCO12" s="880"/>
      <c r="LCP12" s="878"/>
      <c r="LCQ12" s="878"/>
      <c r="LCR12" s="878"/>
      <c r="LCS12" s="880"/>
      <c r="LCT12" s="878"/>
      <c r="LCU12" s="878"/>
      <c r="LCV12" s="878"/>
      <c r="LCW12" s="880"/>
      <c r="LCX12" s="878"/>
      <c r="LCY12" s="878"/>
      <c r="LCZ12" s="878"/>
      <c r="LDA12" s="880"/>
      <c r="LDB12" s="878"/>
      <c r="LDC12" s="878"/>
      <c r="LDD12" s="878"/>
      <c r="LDE12" s="880"/>
      <c r="LDF12" s="878"/>
      <c r="LDG12" s="878"/>
      <c r="LDH12" s="878"/>
      <c r="LDI12" s="880"/>
      <c r="LDJ12" s="878"/>
      <c r="LDK12" s="878"/>
      <c r="LDL12" s="878"/>
      <c r="LDM12" s="880"/>
      <c r="LDN12" s="878"/>
      <c r="LDO12" s="878"/>
      <c r="LDP12" s="878"/>
      <c r="LDQ12" s="880"/>
      <c r="LDR12" s="878"/>
      <c r="LDS12" s="878"/>
      <c r="LDT12" s="878"/>
      <c r="LDU12" s="880"/>
      <c r="LDV12" s="878"/>
      <c r="LDW12" s="878"/>
      <c r="LDX12" s="878"/>
      <c r="LDY12" s="880"/>
      <c r="LDZ12" s="878"/>
      <c r="LEA12" s="878"/>
      <c r="LEB12" s="878"/>
      <c r="LEC12" s="880"/>
      <c r="LED12" s="878"/>
      <c r="LEE12" s="878"/>
      <c r="LEF12" s="878"/>
      <c r="LEG12" s="880"/>
      <c r="LEH12" s="878"/>
      <c r="LEI12" s="878"/>
      <c r="LEJ12" s="878"/>
      <c r="LEK12" s="880"/>
      <c r="LEL12" s="878"/>
      <c r="LEM12" s="878"/>
      <c r="LEN12" s="878"/>
      <c r="LEO12" s="880"/>
      <c r="LEP12" s="878"/>
      <c r="LEQ12" s="878"/>
      <c r="LER12" s="878"/>
      <c r="LES12" s="880"/>
      <c r="LET12" s="878"/>
      <c r="LEU12" s="878"/>
      <c r="LEV12" s="878"/>
      <c r="LEW12" s="880"/>
      <c r="LEX12" s="878"/>
      <c r="LEY12" s="878"/>
      <c r="LEZ12" s="878"/>
      <c r="LFA12" s="880"/>
      <c r="LFB12" s="878"/>
      <c r="LFC12" s="878"/>
      <c r="LFD12" s="878"/>
      <c r="LFE12" s="880"/>
      <c r="LFF12" s="878"/>
      <c r="LFG12" s="878"/>
      <c r="LFH12" s="878"/>
      <c r="LFI12" s="880"/>
      <c r="LFJ12" s="878"/>
      <c r="LFK12" s="878"/>
      <c r="LFL12" s="878"/>
      <c r="LFM12" s="880"/>
      <c r="LFN12" s="878"/>
      <c r="LFO12" s="878"/>
      <c r="LFP12" s="878"/>
      <c r="LFQ12" s="880"/>
      <c r="LFR12" s="878"/>
      <c r="LFS12" s="878"/>
      <c r="LFT12" s="878"/>
      <c r="LFU12" s="880"/>
      <c r="LFV12" s="878"/>
      <c r="LFW12" s="878"/>
      <c r="LFX12" s="878"/>
      <c r="LFY12" s="880"/>
      <c r="LFZ12" s="878"/>
      <c r="LGA12" s="878"/>
      <c r="LGB12" s="878"/>
      <c r="LGC12" s="880"/>
      <c r="LGD12" s="878"/>
      <c r="LGE12" s="878"/>
      <c r="LGF12" s="878"/>
      <c r="LGG12" s="880"/>
      <c r="LGH12" s="878"/>
      <c r="LGI12" s="878"/>
      <c r="LGJ12" s="878"/>
      <c r="LGK12" s="880"/>
      <c r="LGL12" s="878"/>
      <c r="LGM12" s="878"/>
      <c r="LGN12" s="878"/>
      <c r="LGO12" s="880"/>
      <c r="LGP12" s="878"/>
      <c r="LGQ12" s="878"/>
      <c r="LGR12" s="878"/>
      <c r="LGS12" s="880"/>
      <c r="LGT12" s="878"/>
      <c r="LGU12" s="878"/>
      <c r="LGV12" s="878"/>
      <c r="LGW12" s="880"/>
      <c r="LGX12" s="878"/>
      <c r="LGY12" s="878"/>
      <c r="LGZ12" s="878"/>
      <c r="LHA12" s="880"/>
      <c r="LHB12" s="878"/>
      <c r="LHC12" s="878"/>
      <c r="LHD12" s="878"/>
      <c r="LHE12" s="880"/>
      <c r="LHF12" s="878"/>
      <c r="LHG12" s="878"/>
      <c r="LHH12" s="878"/>
      <c r="LHI12" s="880"/>
      <c r="LHJ12" s="878"/>
      <c r="LHK12" s="878"/>
      <c r="LHL12" s="878"/>
      <c r="LHM12" s="880"/>
      <c r="LHN12" s="878"/>
      <c r="LHO12" s="878"/>
      <c r="LHP12" s="878"/>
      <c r="LHQ12" s="880"/>
      <c r="LHR12" s="878"/>
      <c r="LHS12" s="878"/>
      <c r="LHT12" s="878"/>
      <c r="LHU12" s="880"/>
      <c r="LHV12" s="878"/>
      <c r="LHW12" s="878"/>
      <c r="LHX12" s="878"/>
      <c r="LHY12" s="880"/>
      <c r="LHZ12" s="878"/>
      <c r="LIA12" s="878"/>
      <c r="LIB12" s="878"/>
      <c r="LIC12" s="880"/>
      <c r="LID12" s="878"/>
      <c r="LIE12" s="878"/>
      <c r="LIF12" s="878"/>
      <c r="LIG12" s="880"/>
      <c r="LIH12" s="878"/>
      <c r="LII12" s="878"/>
      <c r="LIJ12" s="878"/>
      <c r="LIK12" s="880"/>
      <c r="LIL12" s="878"/>
      <c r="LIM12" s="878"/>
      <c r="LIN12" s="878"/>
      <c r="LIO12" s="880"/>
      <c r="LIP12" s="878"/>
      <c r="LIQ12" s="878"/>
      <c r="LIR12" s="878"/>
      <c r="LIS12" s="880"/>
      <c r="LIT12" s="878"/>
      <c r="LIU12" s="878"/>
      <c r="LIV12" s="878"/>
      <c r="LIW12" s="880"/>
      <c r="LIX12" s="878"/>
      <c r="LIY12" s="878"/>
      <c r="LIZ12" s="878"/>
      <c r="LJA12" s="880"/>
      <c r="LJB12" s="878"/>
      <c r="LJC12" s="878"/>
      <c r="LJD12" s="878"/>
      <c r="LJE12" s="880"/>
      <c r="LJF12" s="878"/>
      <c r="LJG12" s="878"/>
      <c r="LJH12" s="878"/>
      <c r="LJI12" s="880"/>
      <c r="LJJ12" s="878"/>
      <c r="LJK12" s="878"/>
      <c r="LJL12" s="878"/>
      <c r="LJM12" s="880"/>
      <c r="LJN12" s="878"/>
      <c r="LJO12" s="878"/>
      <c r="LJP12" s="878"/>
      <c r="LJQ12" s="880"/>
      <c r="LJR12" s="878"/>
      <c r="LJS12" s="878"/>
      <c r="LJT12" s="878"/>
      <c r="LJU12" s="880"/>
      <c r="LJV12" s="878"/>
      <c r="LJW12" s="878"/>
      <c r="LJX12" s="878"/>
      <c r="LJY12" s="880"/>
      <c r="LJZ12" s="878"/>
      <c r="LKA12" s="878"/>
      <c r="LKB12" s="878"/>
      <c r="LKC12" s="880"/>
      <c r="LKD12" s="878"/>
      <c r="LKE12" s="878"/>
      <c r="LKF12" s="878"/>
      <c r="LKG12" s="880"/>
      <c r="LKH12" s="878"/>
      <c r="LKI12" s="878"/>
      <c r="LKJ12" s="878"/>
      <c r="LKK12" s="880"/>
      <c r="LKL12" s="878"/>
      <c r="LKM12" s="878"/>
      <c r="LKN12" s="878"/>
      <c r="LKO12" s="880"/>
      <c r="LKP12" s="878"/>
      <c r="LKQ12" s="878"/>
      <c r="LKR12" s="878"/>
      <c r="LKS12" s="880"/>
      <c r="LKT12" s="878"/>
      <c r="LKU12" s="878"/>
      <c r="LKV12" s="878"/>
      <c r="LKW12" s="880"/>
      <c r="LKX12" s="878"/>
      <c r="LKY12" s="878"/>
      <c r="LKZ12" s="878"/>
      <c r="LLA12" s="880"/>
      <c r="LLB12" s="878"/>
      <c r="LLC12" s="878"/>
      <c r="LLD12" s="878"/>
      <c r="LLE12" s="880"/>
      <c r="LLF12" s="878"/>
      <c r="LLG12" s="878"/>
      <c r="LLH12" s="878"/>
      <c r="LLI12" s="880"/>
      <c r="LLJ12" s="878"/>
      <c r="LLK12" s="878"/>
      <c r="LLL12" s="878"/>
      <c r="LLM12" s="880"/>
      <c r="LLN12" s="878"/>
      <c r="LLO12" s="878"/>
      <c r="LLP12" s="878"/>
      <c r="LLQ12" s="880"/>
      <c r="LLR12" s="878"/>
      <c r="LLS12" s="878"/>
      <c r="LLT12" s="878"/>
      <c r="LLU12" s="880"/>
      <c r="LLV12" s="878"/>
      <c r="LLW12" s="878"/>
      <c r="LLX12" s="878"/>
      <c r="LLY12" s="880"/>
      <c r="LLZ12" s="878"/>
      <c r="LMA12" s="878"/>
      <c r="LMB12" s="878"/>
      <c r="LMC12" s="880"/>
      <c r="LMD12" s="878"/>
      <c r="LME12" s="878"/>
      <c r="LMF12" s="878"/>
      <c r="LMG12" s="880"/>
      <c r="LMH12" s="878"/>
      <c r="LMI12" s="878"/>
      <c r="LMJ12" s="878"/>
      <c r="LMK12" s="880"/>
      <c r="LML12" s="878"/>
      <c r="LMM12" s="878"/>
      <c r="LMN12" s="878"/>
      <c r="LMO12" s="880"/>
      <c r="LMP12" s="878"/>
      <c r="LMQ12" s="878"/>
      <c r="LMR12" s="878"/>
      <c r="LMS12" s="880"/>
      <c r="LMT12" s="878"/>
      <c r="LMU12" s="878"/>
      <c r="LMV12" s="878"/>
      <c r="LMW12" s="880"/>
      <c r="LMX12" s="878"/>
      <c r="LMY12" s="878"/>
      <c r="LMZ12" s="878"/>
      <c r="LNA12" s="880"/>
      <c r="LNB12" s="878"/>
      <c r="LNC12" s="878"/>
      <c r="LND12" s="878"/>
      <c r="LNE12" s="880"/>
      <c r="LNF12" s="878"/>
      <c r="LNG12" s="878"/>
      <c r="LNH12" s="878"/>
      <c r="LNI12" s="880"/>
      <c r="LNJ12" s="878"/>
      <c r="LNK12" s="878"/>
      <c r="LNL12" s="878"/>
      <c r="LNM12" s="880"/>
      <c r="LNN12" s="878"/>
      <c r="LNO12" s="878"/>
      <c r="LNP12" s="878"/>
      <c r="LNQ12" s="880"/>
      <c r="LNR12" s="878"/>
      <c r="LNS12" s="878"/>
      <c r="LNT12" s="878"/>
      <c r="LNU12" s="880"/>
      <c r="LNV12" s="878"/>
      <c r="LNW12" s="878"/>
      <c r="LNX12" s="878"/>
      <c r="LNY12" s="880"/>
      <c r="LNZ12" s="878"/>
      <c r="LOA12" s="878"/>
      <c r="LOB12" s="878"/>
      <c r="LOC12" s="880"/>
      <c r="LOD12" s="878"/>
      <c r="LOE12" s="878"/>
      <c r="LOF12" s="878"/>
      <c r="LOG12" s="880"/>
      <c r="LOH12" s="878"/>
      <c r="LOI12" s="878"/>
      <c r="LOJ12" s="878"/>
      <c r="LOK12" s="880"/>
      <c r="LOL12" s="878"/>
      <c r="LOM12" s="878"/>
      <c r="LON12" s="878"/>
      <c r="LOO12" s="880"/>
      <c r="LOP12" s="878"/>
      <c r="LOQ12" s="878"/>
      <c r="LOR12" s="878"/>
      <c r="LOS12" s="880"/>
      <c r="LOT12" s="878"/>
      <c r="LOU12" s="878"/>
      <c r="LOV12" s="878"/>
      <c r="LOW12" s="880"/>
      <c r="LOX12" s="878"/>
      <c r="LOY12" s="878"/>
      <c r="LOZ12" s="878"/>
      <c r="LPA12" s="880"/>
      <c r="LPB12" s="878"/>
      <c r="LPC12" s="878"/>
      <c r="LPD12" s="878"/>
      <c r="LPE12" s="880"/>
      <c r="LPF12" s="878"/>
      <c r="LPG12" s="878"/>
      <c r="LPH12" s="878"/>
      <c r="LPI12" s="880"/>
      <c r="LPJ12" s="878"/>
      <c r="LPK12" s="878"/>
      <c r="LPL12" s="878"/>
      <c r="LPM12" s="880"/>
      <c r="LPN12" s="878"/>
      <c r="LPO12" s="878"/>
      <c r="LPP12" s="878"/>
      <c r="LPQ12" s="880"/>
      <c r="LPR12" s="878"/>
      <c r="LPS12" s="878"/>
      <c r="LPT12" s="878"/>
      <c r="LPU12" s="880"/>
      <c r="LPV12" s="878"/>
      <c r="LPW12" s="878"/>
      <c r="LPX12" s="878"/>
      <c r="LPY12" s="880"/>
      <c r="LPZ12" s="878"/>
      <c r="LQA12" s="878"/>
      <c r="LQB12" s="878"/>
      <c r="LQC12" s="880"/>
      <c r="LQD12" s="878"/>
      <c r="LQE12" s="878"/>
      <c r="LQF12" s="878"/>
      <c r="LQG12" s="880"/>
      <c r="LQH12" s="878"/>
      <c r="LQI12" s="878"/>
      <c r="LQJ12" s="878"/>
      <c r="LQK12" s="880"/>
      <c r="LQL12" s="878"/>
      <c r="LQM12" s="878"/>
      <c r="LQN12" s="878"/>
      <c r="LQO12" s="880"/>
      <c r="LQP12" s="878"/>
      <c r="LQQ12" s="878"/>
      <c r="LQR12" s="878"/>
      <c r="LQS12" s="880"/>
      <c r="LQT12" s="878"/>
      <c r="LQU12" s="878"/>
      <c r="LQV12" s="878"/>
      <c r="LQW12" s="880"/>
      <c r="LQX12" s="878"/>
      <c r="LQY12" s="878"/>
      <c r="LQZ12" s="878"/>
      <c r="LRA12" s="880"/>
      <c r="LRB12" s="878"/>
      <c r="LRC12" s="878"/>
      <c r="LRD12" s="878"/>
      <c r="LRE12" s="880"/>
      <c r="LRF12" s="878"/>
      <c r="LRG12" s="878"/>
      <c r="LRH12" s="878"/>
      <c r="LRI12" s="880"/>
      <c r="LRJ12" s="878"/>
      <c r="LRK12" s="878"/>
      <c r="LRL12" s="878"/>
      <c r="LRM12" s="880"/>
      <c r="LRN12" s="878"/>
      <c r="LRO12" s="878"/>
      <c r="LRP12" s="878"/>
      <c r="LRQ12" s="880"/>
      <c r="LRR12" s="878"/>
      <c r="LRS12" s="878"/>
      <c r="LRT12" s="878"/>
      <c r="LRU12" s="880"/>
      <c r="LRV12" s="878"/>
      <c r="LRW12" s="878"/>
      <c r="LRX12" s="878"/>
      <c r="LRY12" s="880"/>
      <c r="LRZ12" s="878"/>
      <c r="LSA12" s="878"/>
      <c r="LSB12" s="878"/>
      <c r="LSC12" s="880"/>
      <c r="LSD12" s="878"/>
      <c r="LSE12" s="878"/>
      <c r="LSF12" s="878"/>
      <c r="LSG12" s="880"/>
      <c r="LSH12" s="878"/>
      <c r="LSI12" s="878"/>
      <c r="LSJ12" s="878"/>
      <c r="LSK12" s="880"/>
      <c r="LSL12" s="878"/>
      <c r="LSM12" s="878"/>
      <c r="LSN12" s="878"/>
      <c r="LSO12" s="880"/>
      <c r="LSP12" s="878"/>
      <c r="LSQ12" s="878"/>
      <c r="LSR12" s="878"/>
      <c r="LSS12" s="880"/>
      <c r="LST12" s="878"/>
      <c r="LSU12" s="878"/>
      <c r="LSV12" s="878"/>
      <c r="LSW12" s="880"/>
      <c r="LSX12" s="878"/>
      <c r="LSY12" s="878"/>
      <c r="LSZ12" s="878"/>
      <c r="LTA12" s="880"/>
      <c r="LTB12" s="878"/>
      <c r="LTC12" s="878"/>
      <c r="LTD12" s="878"/>
      <c r="LTE12" s="880"/>
      <c r="LTF12" s="878"/>
      <c r="LTG12" s="878"/>
      <c r="LTH12" s="878"/>
      <c r="LTI12" s="880"/>
      <c r="LTJ12" s="878"/>
      <c r="LTK12" s="878"/>
      <c r="LTL12" s="878"/>
      <c r="LTM12" s="880"/>
      <c r="LTN12" s="878"/>
      <c r="LTO12" s="878"/>
      <c r="LTP12" s="878"/>
      <c r="LTQ12" s="880"/>
      <c r="LTR12" s="878"/>
      <c r="LTS12" s="878"/>
      <c r="LTT12" s="878"/>
      <c r="LTU12" s="880"/>
      <c r="LTV12" s="878"/>
      <c r="LTW12" s="878"/>
      <c r="LTX12" s="878"/>
      <c r="LTY12" s="880"/>
      <c r="LTZ12" s="878"/>
      <c r="LUA12" s="878"/>
      <c r="LUB12" s="878"/>
      <c r="LUC12" s="880"/>
      <c r="LUD12" s="878"/>
      <c r="LUE12" s="878"/>
      <c r="LUF12" s="878"/>
      <c r="LUG12" s="880"/>
      <c r="LUH12" s="878"/>
      <c r="LUI12" s="878"/>
      <c r="LUJ12" s="878"/>
      <c r="LUK12" s="880"/>
      <c r="LUL12" s="878"/>
      <c r="LUM12" s="878"/>
      <c r="LUN12" s="878"/>
      <c r="LUO12" s="880"/>
      <c r="LUP12" s="878"/>
      <c r="LUQ12" s="878"/>
      <c r="LUR12" s="878"/>
      <c r="LUS12" s="880"/>
      <c r="LUT12" s="878"/>
      <c r="LUU12" s="878"/>
      <c r="LUV12" s="878"/>
      <c r="LUW12" s="880"/>
      <c r="LUX12" s="878"/>
      <c r="LUY12" s="878"/>
      <c r="LUZ12" s="878"/>
      <c r="LVA12" s="880"/>
      <c r="LVB12" s="878"/>
      <c r="LVC12" s="878"/>
      <c r="LVD12" s="878"/>
      <c r="LVE12" s="880"/>
      <c r="LVF12" s="878"/>
      <c r="LVG12" s="878"/>
      <c r="LVH12" s="878"/>
      <c r="LVI12" s="880"/>
      <c r="LVJ12" s="878"/>
      <c r="LVK12" s="878"/>
      <c r="LVL12" s="878"/>
      <c r="LVM12" s="880"/>
      <c r="LVN12" s="878"/>
      <c r="LVO12" s="878"/>
      <c r="LVP12" s="878"/>
      <c r="LVQ12" s="880"/>
      <c r="LVR12" s="878"/>
      <c r="LVS12" s="878"/>
      <c r="LVT12" s="878"/>
      <c r="LVU12" s="880"/>
      <c r="LVV12" s="878"/>
      <c r="LVW12" s="878"/>
      <c r="LVX12" s="878"/>
      <c r="LVY12" s="880"/>
      <c r="LVZ12" s="878"/>
      <c r="LWA12" s="878"/>
      <c r="LWB12" s="878"/>
      <c r="LWC12" s="880"/>
      <c r="LWD12" s="878"/>
      <c r="LWE12" s="878"/>
      <c r="LWF12" s="878"/>
      <c r="LWG12" s="880"/>
      <c r="LWH12" s="878"/>
      <c r="LWI12" s="878"/>
      <c r="LWJ12" s="878"/>
      <c r="LWK12" s="880"/>
      <c r="LWL12" s="878"/>
      <c r="LWM12" s="878"/>
      <c r="LWN12" s="878"/>
      <c r="LWO12" s="880"/>
      <c r="LWP12" s="878"/>
      <c r="LWQ12" s="878"/>
      <c r="LWR12" s="878"/>
      <c r="LWS12" s="880"/>
      <c r="LWT12" s="878"/>
      <c r="LWU12" s="878"/>
      <c r="LWV12" s="878"/>
      <c r="LWW12" s="880"/>
      <c r="LWX12" s="878"/>
      <c r="LWY12" s="878"/>
      <c r="LWZ12" s="878"/>
      <c r="LXA12" s="880"/>
      <c r="LXB12" s="878"/>
      <c r="LXC12" s="878"/>
      <c r="LXD12" s="878"/>
      <c r="LXE12" s="880"/>
      <c r="LXF12" s="878"/>
      <c r="LXG12" s="878"/>
      <c r="LXH12" s="878"/>
      <c r="LXI12" s="880"/>
      <c r="LXJ12" s="878"/>
      <c r="LXK12" s="878"/>
      <c r="LXL12" s="878"/>
      <c r="LXM12" s="880"/>
      <c r="LXN12" s="878"/>
      <c r="LXO12" s="878"/>
      <c r="LXP12" s="878"/>
      <c r="LXQ12" s="880"/>
      <c r="LXR12" s="878"/>
      <c r="LXS12" s="878"/>
      <c r="LXT12" s="878"/>
      <c r="LXU12" s="880"/>
      <c r="LXV12" s="878"/>
      <c r="LXW12" s="878"/>
      <c r="LXX12" s="878"/>
      <c r="LXY12" s="880"/>
      <c r="LXZ12" s="878"/>
      <c r="LYA12" s="878"/>
      <c r="LYB12" s="878"/>
      <c r="LYC12" s="880"/>
      <c r="LYD12" s="878"/>
      <c r="LYE12" s="878"/>
      <c r="LYF12" s="878"/>
      <c r="LYG12" s="880"/>
      <c r="LYH12" s="878"/>
      <c r="LYI12" s="878"/>
      <c r="LYJ12" s="878"/>
      <c r="LYK12" s="880"/>
      <c r="LYL12" s="878"/>
      <c r="LYM12" s="878"/>
      <c r="LYN12" s="878"/>
      <c r="LYO12" s="880"/>
      <c r="LYP12" s="878"/>
      <c r="LYQ12" s="878"/>
      <c r="LYR12" s="878"/>
      <c r="LYS12" s="880"/>
      <c r="LYT12" s="878"/>
      <c r="LYU12" s="878"/>
      <c r="LYV12" s="878"/>
      <c r="LYW12" s="880"/>
      <c r="LYX12" s="878"/>
      <c r="LYY12" s="878"/>
      <c r="LYZ12" s="878"/>
      <c r="LZA12" s="880"/>
      <c r="LZB12" s="878"/>
      <c r="LZC12" s="878"/>
      <c r="LZD12" s="878"/>
      <c r="LZE12" s="880"/>
      <c r="LZF12" s="878"/>
      <c r="LZG12" s="878"/>
      <c r="LZH12" s="878"/>
      <c r="LZI12" s="880"/>
      <c r="LZJ12" s="878"/>
      <c r="LZK12" s="878"/>
      <c r="LZL12" s="878"/>
      <c r="LZM12" s="880"/>
      <c r="LZN12" s="878"/>
      <c r="LZO12" s="878"/>
      <c r="LZP12" s="878"/>
      <c r="LZQ12" s="880"/>
      <c r="LZR12" s="878"/>
      <c r="LZS12" s="878"/>
      <c r="LZT12" s="878"/>
      <c r="LZU12" s="880"/>
      <c r="LZV12" s="878"/>
      <c r="LZW12" s="878"/>
      <c r="LZX12" s="878"/>
      <c r="LZY12" s="880"/>
      <c r="LZZ12" s="878"/>
      <c r="MAA12" s="878"/>
      <c r="MAB12" s="878"/>
      <c r="MAC12" s="880"/>
      <c r="MAD12" s="878"/>
      <c r="MAE12" s="878"/>
      <c r="MAF12" s="878"/>
      <c r="MAG12" s="880"/>
      <c r="MAH12" s="878"/>
      <c r="MAI12" s="878"/>
      <c r="MAJ12" s="878"/>
      <c r="MAK12" s="880"/>
      <c r="MAL12" s="878"/>
      <c r="MAM12" s="878"/>
      <c r="MAN12" s="878"/>
      <c r="MAO12" s="880"/>
      <c r="MAP12" s="878"/>
      <c r="MAQ12" s="878"/>
      <c r="MAR12" s="878"/>
      <c r="MAS12" s="880"/>
      <c r="MAT12" s="878"/>
      <c r="MAU12" s="878"/>
      <c r="MAV12" s="878"/>
      <c r="MAW12" s="880"/>
      <c r="MAX12" s="878"/>
      <c r="MAY12" s="878"/>
      <c r="MAZ12" s="878"/>
      <c r="MBA12" s="880"/>
      <c r="MBB12" s="878"/>
      <c r="MBC12" s="878"/>
      <c r="MBD12" s="878"/>
      <c r="MBE12" s="880"/>
      <c r="MBF12" s="878"/>
      <c r="MBG12" s="878"/>
      <c r="MBH12" s="878"/>
      <c r="MBI12" s="880"/>
      <c r="MBJ12" s="878"/>
      <c r="MBK12" s="878"/>
      <c r="MBL12" s="878"/>
      <c r="MBM12" s="880"/>
      <c r="MBN12" s="878"/>
      <c r="MBO12" s="878"/>
      <c r="MBP12" s="878"/>
      <c r="MBQ12" s="880"/>
      <c r="MBR12" s="878"/>
      <c r="MBS12" s="878"/>
      <c r="MBT12" s="878"/>
      <c r="MBU12" s="880"/>
      <c r="MBV12" s="878"/>
      <c r="MBW12" s="878"/>
      <c r="MBX12" s="878"/>
      <c r="MBY12" s="880"/>
      <c r="MBZ12" s="878"/>
      <c r="MCA12" s="878"/>
      <c r="MCB12" s="878"/>
      <c r="MCC12" s="880"/>
      <c r="MCD12" s="878"/>
      <c r="MCE12" s="878"/>
      <c r="MCF12" s="878"/>
      <c r="MCG12" s="880"/>
      <c r="MCH12" s="878"/>
      <c r="MCI12" s="878"/>
      <c r="MCJ12" s="878"/>
      <c r="MCK12" s="880"/>
      <c r="MCL12" s="878"/>
      <c r="MCM12" s="878"/>
      <c r="MCN12" s="878"/>
      <c r="MCO12" s="880"/>
      <c r="MCP12" s="878"/>
      <c r="MCQ12" s="878"/>
      <c r="MCR12" s="878"/>
      <c r="MCS12" s="880"/>
      <c r="MCT12" s="878"/>
      <c r="MCU12" s="878"/>
      <c r="MCV12" s="878"/>
      <c r="MCW12" s="880"/>
      <c r="MCX12" s="878"/>
      <c r="MCY12" s="878"/>
      <c r="MCZ12" s="878"/>
      <c r="MDA12" s="880"/>
      <c r="MDB12" s="878"/>
      <c r="MDC12" s="878"/>
      <c r="MDD12" s="878"/>
      <c r="MDE12" s="880"/>
      <c r="MDF12" s="878"/>
      <c r="MDG12" s="878"/>
      <c r="MDH12" s="878"/>
      <c r="MDI12" s="880"/>
      <c r="MDJ12" s="878"/>
      <c r="MDK12" s="878"/>
      <c r="MDL12" s="878"/>
      <c r="MDM12" s="880"/>
      <c r="MDN12" s="878"/>
      <c r="MDO12" s="878"/>
      <c r="MDP12" s="878"/>
      <c r="MDQ12" s="880"/>
      <c r="MDR12" s="878"/>
      <c r="MDS12" s="878"/>
      <c r="MDT12" s="878"/>
      <c r="MDU12" s="880"/>
      <c r="MDV12" s="878"/>
      <c r="MDW12" s="878"/>
      <c r="MDX12" s="878"/>
      <c r="MDY12" s="880"/>
      <c r="MDZ12" s="878"/>
      <c r="MEA12" s="878"/>
      <c r="MEB12" s="878"/>
      <c r="MEC12" s="880"/>
      <c r="MED12" s="878"/>
      <c r="MEE12" s="878"/>
      <c r="MEF12" s="878"/>
      <c r="MEG12" s="880"/>
      <c r="MEH12" s="878"/>
      <c r="MEI12" s="878"/>
      <c r="MEJ12" s="878"/>
      <c r="MEK12" s="880"/>
      <c r="MEL12" s="878"/>
      <c r="MEM12" s="878"/>
      <c r="MEN12" s="878"/>
      <c r="MEO12" s="880"/>
      <c r="MEP12" s="878"/>
      <c r="MEQ12" s="878"/>
      <c r="MER12" s="878"/>
      <c r="MES12" s="880"/>
      <c r="MET12" s="878"/>
      <c r="MEU12" s="878"/>
      <c r="MEV12" s="878"/>
      <c r="MEW12" s="880"/>
      <c r="MEX12" s="878"/>
      <c r="MEY12" s="878"/>
      <c r="MEZ12" s="878"/>
      <c r="MFA12" s="880"/>
      <c r="MFB12" s="878"/>
      <c r="MFC12" s="878"/>
      <c r="MFD12" s="878"/>
      <c r="MFE12" s="880"/>
      <c r="MFF12" s="878"/>
      <c r="MFG12" s="878"/>
      <c r="MFH12" s="878"/>
      <c r="MFI12" s="880"/>
      <c r="MFJ12" s="878"/>
      <c r="MFK12" s="878"/>
      <c r="MFL12" s="878"/>
      <c r="MFM12" s="880"/>
      <c r="MFN12" s="878"/>
      <c r="MFO12" s="878"/>
      <c r="MFP12" s="878"/>
      <c r="MFQ12" s="880"/>
      <c r="MFR12" s="878"/>
      <c r="MFS12" s="878"/>
      <c r="MFT12" s="878"/>
      <c r="MFU12" s="880"/>
      <c r="MFV12" s="878"/>
      <c r="MFW12" s="878"/>
      <c r="MFX12" s="878"/>
      <c r="MFY12" s="880"/>
      <c r="MFZ12" s="878"/>
      <c r="MGA12" s="878"/>
      <c r="MGB12" s="878"/>
      <c r="MGC12" s="880"/>
      <c r="MGD12" s="878"/>
      <c r="MGE12" s="878"/>
      <c r="MGF12" s="878"/>
      <c r="MGG12" s="880"/>
      <c r="MGH12" s="878"/>
      <c r="MGI12" s="878"/>
      <c r="MGJ12" s="878"/>
      <c r="MGK12" s="880"/>
      <c r="MGL12" s="878"/>
      <c r="MGM12" s="878"/>
      <c r="MGN12" s="878"/>
      <c r="MGO12" s="880"/>
      <c r="MGP12" s="878"/>
      <c r="MGQ12" s="878"/>
      <c r="MGR12" s="878"/>
      <c r="MGS12" s="880"/>
      <c r="MGT12" s="878"/>
      <c r="MGU12" s="878"/>
      <c r="MGV12" s="878"/>
      <c r="MGW12" s="880"/>
      <c r="MGX12" s="878"/>
      <c r="MGY12" s="878"/>
      <c r="MGZ12" s="878"/>
      <c r="MHA12" s="880"/>
      <c r="MHB12" s="878"/>
      <c r="MHC12" s="878"/>
      <c r="MHD12" s="878"/>
      <c r="MHE12" s="880"/>
      <c r="MHF12" s="878"/>
      <c r="MHG12" s="878"/>
      <c r="MHH12" s="878"/>
      <c r="MHI12" s="880"/>
      <c r="MHJ12" s="878"/>
      <c r="MHK12" s="878"/>
      <c r="MHL12" s="878"/>
      <c r="MHM12" s="880"/>
      <c r="MHN12" s="878"/>
      <c r="MHO12" s="878"/>
      <c r="MHP12" s="878"/>
      <c r="MHQ12" s="880"/>
      <c r="MHR12" s="878"/>
      <c r="MHS12" s="878"/>
      <c r="MHT12" s="878"/>
      <c r="MHU12" s="880"/>
      <c r="MHV12" s="878"/>
      <c r="MHW12" s="878"/>
      <c r="MHX12" s="878"/>
      <c r="MHY12" s="880"/>
      <c r="MHZ12" s="878"/>
      <c r="MIA12" s="878"/>
      <c r="MIB12" s="878"/>
      <c r="MIC12" s="880"/>
      <c r="MID12" s="878"/>
      <c r="MIE12" s="878"/>
      <c r="MIF12" s="878"/>
      <c r="MIG12" s="880"/>
      <c r="MIH12" s="878"/>
      <c r="MII12" s="878"/>
      <c r="MIJ12" s="878"/>
      <c r="MIK12" s="880"/>
      <c r="MIL12" s="878"/>
      <c r="MIM12" s="878"/>
      <c r="MIN12" s="878"/>
      <c r="MIO12" s="880"/>
      <c r="MIP12" s="878"/>
      <c r="MIQ12" s="878"/>
      <c r="MIR12" s="878"/>
      <c r="MIS12" s="880"/>
      <c r="MIT12" s="878"/>
      <c r="MIU12" s="878"/>
      <c r="MIV12" s="878"/>
      <c r="MIW12" s="880"/>
      <c r="MIX12" s="878"/>
      <c r="MIY12" s="878"/>
      <c r="MIZ12" s="878"/>
      <c r="MJA12" s="880"/>
      <c r="MJB12" s="878"/>
      <c r="MJC12" s="878"/>
      <c r="MJD12" s="878"/>
      <c r="MJE12" s="880"/>
      <c r="MJF12" s="878"/>
      <c r="MJG12" s="878"/>
      <c r="MJH12" s="878"/>
      <c r="MJI12" s="880"/>
      <c r="MJJ12" s="878"/>
      <c r="MJK12" s="878"/>
      <c r="MJL12" s="878"/>
      <c r="MJM12" s="880"/>
      <c r="MJN12" s="878"/>
      <c r="MJO12" s="878"/>
      <c r="MJP12" s="878"/>
      <c r="MJQ12" s="880"/>
      <c r="MJR12" s="878"/>
      <c r="MJS12" s="878"/>
      <c r="MJT12" s="878"/>
      <c r="MJU12" s="880"/>
      <c r="MJV12" s="878"/>
      <c r="MJW12" s="878"/>
      <c r="MJX12" s="878"/>
      <c r="MJY12" s="880"/>
      <c r="MJZ12" s="878"/>
      <c r="MKA12" s="878"/>
      <c r="MKB12" s="878"/>
      <c r="MKC12" s="880"/>
      <c r="MKD12" s="878"/>
      <c r="MKE12" s="878"/>
      <c r="MKF12" s="878"/>
      <c r="MKG12" s="880"/>
      <c r="MKH12" s="878"/>
      <c r="MKI12" s="878"/>
      <c r="MKJ12" s="878"/>
      <c r="MKK12" s="880"/>
      <c r="MKL12" s="878"/>
      <c r="MKM12" s="878"/>
      <c r="MKN12" s="878"/>
      <c r="MKO12" s="880"/>
      <c r="MKP12" s="878"/>
      <c r="MKQ12" s="878"/>
      <c r="MKR12" s="878"/>
      <c r="MKS12" s="880"/>
      <c r="MKT12" s="878"/>
      <c r="MKU12" s="878"/>
      <c r="MKV12" s="878"/>
      <c r="MKW12" s="880"/>
      <c r="MKX12" s="878"/>
      <c r="MKY12" s="878"/>
      <c r="MKZ12" s="878"/>
      <c r="MLA12" s="880"/>
      <c r="MLB12" s="878"/>
      <c r="MLC12" s="878"/>
      <c r="MLD12" s="878"/>
      <c r="MLE12" s="880"/>
      <c r="MLF12" s="878"/>
      <c r="MLG12" s="878"/>
      <c r="MLH12" s="878"/>
      <c r="MLI12" s="880"/>
      <c r="MLJ12" s="878"/>
      <c r="MLK12" s="878"/>
      <c r="MLL12" s="878"/>
      <c r="MLM12" s="880"/>
      <c r="MLN12" s="878"/>
      <c r="MLO12" s="878"/>
      <c r="MLP12" s="878"/>
      <c r="MLQ12" s="880"/>
      <c r="MLR12" s="878"/>
      <c r="MLS12" s="878"/>
      <c r="MLT12" s="878"/>
      <c r="MLU12" s="880"/>
      <c r="MLV12" s="878"/>
      <c r="MLW12" s="878"/>
      <c r="MLX12" s="878"/>
      <c r="MLY12" s="880"/>
      <c r="MLZ12" s="878"/>
      <c r="MMA12" s="878"/>
      <c r="MMB12" s="878"/>
      <c r="MMC12" s="880"/>
      <c r="MMD12" s="878"/>
      <c r="MME12" s="878"/>
      <c r="MMF12" s="878"/>
      <c r="MMG12" s="880"/>
      <c r="MMH12" s="878"/>
      <c r="MMI12" s="878"/>
      <c r="MMJ12" s="878"/>
      <c r="MMK12" s="880"/>
      <c r="MML12" s="878"/>
      <c r="MMM12" s="878"/>
      <c r="MMN12" s="878"/>
      <c r="MMO12" s="880"/>
      <c r="MMP12" s="878"/>
      <c r="MMQ12" s="878"/>
      <c r="MMR12" s="878"/>
      <c r="MMS12" s="880"/>
      <c r="MMT12" s="878"/>
      <c r="MMU12" s="878"/>
      <c r="MMV12" s="878"/>
      <c r="MMW12" s="880"/>
      <c r="MMX12" s="878"/>
      <c r="MMY12" s="878"/>
      <c r="MMZ12" s="878"/>
      <c r="MNA12" s="880"/>
      <c r="MNB12" s="878"/>
      <c r="MNC12" s="878"/>
      <c r="MND12" s="878"/>
      <c r="MNE12" s="880"/>
      <c r="MNF12" s="878"/>
      <c r="MNG12" s="878"/>
      <c r="MNH12" s="878"/>
      <c r="MNI12" s="880"/>
      <c r="MNJ12" s="878"/>
      <c r="MNK12" s="878"/>
      <c r="MNL12" s="878"/>
      <c r="MNM12" s="880"/>
      <c r="MNN12" s="878"/>
      <c r="MNO12" s="878"/>
      <c r="MNP12" s="878"/>
      <c r="MNQ12" s="880"/>
      <c r="MNR12" s="878"/>
      <c r="MNS12" s="878"/>
      <c r="MNT12" s="878"/>
      <c r="MNU12" s="880"/>
      <c r="MNV12" s="878"/>
      <c r="MNW12" s="878"/>
      <c r="MNX12" s="878"/>
      <c r="MNY12" s="880"/>
      <c r="MNZ12" s="878"/>
      <c r="MOA12" s="878"/>
      <c r="MOB12" s="878"/>
      <c r="MOC12" s="880"/>
      <c r="MOD12" s="878"/>
      <c r="MOE12" s="878"/>
      <c r="MOF12" s="878"/>
      <c r="MOG12" s="880"/>
      <c r="MOH12" s="878"/>
      <c r="MOI12" s="878"/>
      <c r="MOJ12" s="878"/>
      <c r="MOK12" s="880"/>
      <c r="MOL12" s="878"/>
      <c r="MOM12" s="878"/>
      <c r="MON12" s="878"/>
      <c r="MOO12" s="880"/>
      <c r="MOP12" s="878"/>
      <c r="MOQ12" s="878"/>
      <c r="MOR12" s="878"/>
      <c r="MOS12" s="880"/>
      <c r="MOT12" s="878"/>
      <c r="MOU12" s="878"/>
      <c r="MOV12" s="878"/>
      <c r="MOW12" s="880"/>
      <c r="MOX12" s="878"/>
      <c r="MOY12" s="878"/>
      <c r="MOZ12" s="878"/>
      <c r="MPA12" s="880"/>
      <c r="MPB12" s="878"/>
      <c r="MPC12" s="878"/>
      <c r="MPD12" s="878"/>
      <c r="MPE12" s="880"/>
      <c r="MPF12" s="878"/>
      <c r="MPG12" s="878"/>
      <c r="MPH12" s="878"/>
      <c r="MPI12" s="880"/>
      <c r="MPJ12" s="878"/>
      <c r="MPK12" s="878"/>
      <c r="MPL12" s="878"/>
      <c r="MPM12" s="880"/>
      <c r="MPN12" s="878"/>
      <c r="MPO12" s="878"/>
      <c r="MPP12" s="878"/>
      <c r="MPQ12" s="880"/>
      <c r="MPR12" s="878"/>
      <c r="MPS12" s="878"/>
      <c r="MPT12" s="878"/>
      <c r="MPU12" s="880"/>
      <c r="MPV12" s="878"/>
      <c r="MPW12" s="878"/>
      <c r="MPX12" s="878"/>
      <c r="MPY12" s="880"/>
      <c r="MPZ12" s="878"/>
      <c r="MQA12" s="878"/>
      <c r="MQB12" s="878"/>
      <c r="MQC12" s="880"/>
      <c r="MQD12" s="878"/>
      <c r="MQE12" s="878"/>
      <c r="MQF12" s="878"/>
      <c r="MQG12" s="880"/>
      <c r="MQH12" s="878"/>
      <c r="MQI12" s="878"/>
      <c r="MQJ12" s="878"/>
      <c r="MQK12" s="880"/>
      <c r="MQL12" s="878"/>
      <c r="MQM12" s="878"/>
      <c r="MQN12" s="878"/>
      <c r="MQO12" s="880"/>
      <c r="MQP12" s="878"/>
      <c r="MQQ12" s="878"/>
      <c r="MQR12" s="878"/>
      <c r="MQS12" s="880"/>
      <c r="MQT12" s="878"/>
      <c r="MQU12" s="878"/>
      <c r="MQV12" s="878"/>
      <c r="MQW12" s="880"/>
      <c r="MQX12" s="878"/>
      <c r="MQY12" s="878"/>
      <c r="MQZ12" s="878"/>
      <c r="MRA12" s="880"/>
      <c r="MRB12" s="878"/>
      <c r="MRC12" s="878"/>
      <c r="MRD12" s="878"/>
      <c r="MRE12" s="880"/>
      <c r="MRF12" s="878"/>
      <c r="MRG12" s="878"/>
      <c r="MRH12" s="878"/>
      <c r="MRI12" s="880"/>
      <c r="MRJ12" s="878"/>
      <c r="MRK12" s="878"/>
      <c r="MRL12" s="878"/>
      <c r="MRM12" s="880"/>
      <c r="MRN12" s="878"/>
      <c r="MRO12" s="878"/>
      <c r="MRP12" s="878"/>
      <c r="MRQ12" s="880"/>
      <c r="MRR12" s="878"/>
      <c r="MRS12" s="878"/>
      <c r="MRT12" s="878"/>
      <c r="MRU12" s="880"/>
      <c r="MRV12" s="878"/>
      <c r="MRW12" s="878"/>
      <c r="MRX12" s="878"/>
      <c r="MRY12" s="880"/>
      <c r="MRZ12" s="878"/>
      <c r="MSA12" s="878"/>
      <c r="MSB12" s="878"/>
      <c r="MSC12" s="880"/>
      <c r="MSD12" s="878"/>
      <c r="MSE12" s="878"/>
      <c r="MSF12" s="878"/>
      <c r="MSG12" s="880"/>
      <c r="MSH12" s="878"/>
      <c r="MSI12" s="878"/>
      <c r="MSJ12" s="878"/>
      <c r="MSK12" s="880"/>
      <c r="MSL12" s="878"/>
      <c r="MSM12" s="878"/>
      <c r="MSN12" s="878"/>
      <c r="MSO12" s="880"/>
      <c r="MSP12" s="878"/>
      <c r="MSQ12" s="878"/>
      <c r="MSR12" s="878"/>
      <c r="MSS12" s="880"/>
      <c r="MST12" s="878"/>
      <c r="MSU12" s="878"/>
      <c r="MSV12" s="878"/>
      <c r="MSW12" s="880"/>
      <c r="MSX12" s="878"/>
      <c r="MSY12" s="878"/>
      <c r="MSZ12" s="878"/>
      <c r="MTA12" s="880"/>
      <c r="MTB12" s="878"/>
      <c r="MTC12" s="878"/>
      <c r="MTD12" s="878"/>
      <c r="MTE12" s="880"/>
      <c r="MTF12" s="878"/>
      <c r="MTG12" s="878"/>
      <c r="MTH12" s="878"/>
      <c r="MTI12" s="880"/>
      <c r="MTJ12" s="878"/>
      <c r="MTK12" s="878"/>
      <c r="MTL12" s="878"/>
      <c r="MTM12" s="880"/>
      <c r="MTN12" s="878"/>
      <c r="MTO12" s="878"/>
      <c r="MTP12" s="878"/>
      <c r="MTQ12" s="880"/>
      <c r="MTR12" s="878"/>
      <c r="MTS12" s="878"/>
      <c r="MTT12" s="878"/>
      <c r="MTU12" s="880"/>
      <c r="MTV12" s="878"/>
      <c r="MTW12" s="878"/>
      <c r="MTX12" s="878"/>
      <c r="MTY12" s="880"/>
      <c r="MTZ12" s="878"/>
      <c r="MUA12" s="878"/>
      <c r="MUB12" s="878"/>
      <c r="MUC12" s="880"/>
      <c r="MUD12" s="878"/>
      <c r="MUE12" s="878"/>
      <c r="MUF12" s="878"/>
      <c r="MUG12" s="880"/>
      <c r="MUH12" s="878"/>
      <c r="MUI12" s="878"/>
      <c r="MUJ12" s="878"/>
      <c r="MUK12" s="880"/>
      <c r="MUL12" s="878"/>
      <c r="MUM12" s="878"/>
      <c r="MUN12" s="878"/>
      <c r="MUO12" s="880"/>
      <c r="MUP12" s="878"/>
      <c r="MUQ12" s="878"/>
      <c r="MUR12" s="878"/>
      <c r="MUS12" s="880"/>
      <c r="MUT12" s="878"/>
      <c r="MUU12" s="878"/>
      <c r="MUV12" s="878"/>
      <c r="MUW12" s="880"/>
      <c r="MUX12" s="878"/>
      <c r="MUY12" s="878"/>
      <c r="MUZ12" s="878"/>
      <c r="MVA12" s="880"/>
      <c r="MVB12" s="878"/>
      <c r="MVC12" s="878"/>
      <c r="MVD12" s="878"/>
      <c r="MVE12" s="880"/>
      <c r="MVF12" s="878"/>
      <c r="MVG12" s="878"/>
      <c r="MVH12" s="878"/>
      <c r="MVI12" s="880"/>
      <c r="MVJ12" s="878"/>
      <c r="MVK12" s="878"/>
      <c r="MVL12" s="878"/>
      <c r="MVM12" s="880"/>
      <c r="MVN12" s="878"/>
      <c r="MVO12" s="878"/>
      <c r="MVP12" s="878"/>
      <c r="MVQ12" s="880"/>
      <c r="MVR12" s="878"/>
      <c r="MVS12" s="878"/>
      <c r="MVT12" s="878"/>
      <c r="MVU12" s="880"/>
      <c r="MVV12" s="878"/>
      <c r="MVW12" s="878"/>
      <c r="MVX12" s="878"/>
      <c r="MVY12" s="880"/>
      <c r="MVZ12" s="878"/>
      <c r="MWA12" s="878"/>
      <c r="MWB12" s="878"/>
      <c r="MWC12" s="880"/>
      <c r="MWD12" s="878"/>
      <c r="MWE12" s="878"/>
      <c r="MWF12" s="878"/>
      <c r="MWG12" s="880"/>
      <c r="MWH12" s="878"/>
      <c r="MWI12" s="878"/>
      <c r="MWJ12" s="878"/>
      <c r="MWK12" s="880"/>
      <c r="MWL12" s="878"/>
      <c r="MWM12" s="878"/>
      <c r="MWN12" s="878"/>
      <c r="MWO12" s="880"/>
      <c r="MWP12" s="878"/>
      <c r="MWQ12" s="878"/>
      <c r="MWR12" s="878"/>
      <c r="MWS12" s="880"/>
      <c r="MWT12" s="878"/>
      <c r="MWU12" s="878"/>
      <c r="MWV12" s="878"/>
      <c r="MWW12" s="880"/>
      <c r="MWX12" s="878"/>
      <c r="MWY12" s="878"/>
      <c r="MWZ12" s="878"/>
      <c r="MXA12" s="880"/>
      <c r="MXB12" s="878"/>
      <c r="MXC12" s="878"/>
      <c r="MXD12" s="878"/>
      <c r="MXE12" s="880"/>
      <c r="MXF12" s="878"/>
      <c r="MXG12" s="878"/>
      <c r="MXH12" s="878"/>
      <c r="MXI12" s="880"/>
      <c r="MXJ12" s="878"/>
      <c r="MXK12" s="878"/>
      <c r="MXL12" s="878"/>
      <c r="MXM12" s="880"/>
      <c r="MXN12" s="878"/>
      <c r="MXO12" s="878"/>
      <c r="MXP12" s="878"/>
      <c r="MXQ12" s="880"/>
      <c r="MXR12" s="878"/>
      <c r="MXS12" s="878"/>
      <c r="MXT12" s="878"/>
      <c r="MXU12" s="880"/>
      <c r="MXV12" s="878"/>
      <c r="MXW12" s="878"/>
      <c r="MXX12" s="878"/>
      <c r="MXY12" s="880"/>
      <c r="MXZ12" s="878"/>
      <c r="MYA12" s="878"/>
      <c r="MYB12" s="878"/>
      <c r="MYC12" s="880"/>
      <c r="MYD12" s="878"/>
      <c r="MYE12" s="878"/>
      <c r="MYF12" s="878"/>
      <c r="MYG12" s="880"/>
      <c r="MYH12" s="878"/>
      <c r="MYI12" s="878"/>
      <c r="MYJ12" s="878"/>
      <c r="MYK12" s="880"/>
      <c r="MYL12" s="878"/>
      <c r="MYM12" s="878"/>
      <c r="MYN12" s="878"/>
      <c r="MYO12" s="880"/>
      <c r="MYP12" s="878"/>
      <c r="MYQ12" s="878"/>
      <c r="MYR12" s="878"/>
      <c r="MYS12" s="880"/>
      <c r="MYT12" s="878"/>
      <c r="MYU12" s="878"/>
      <c r="MYV12" s="878"/>
      <c r="MYW12" s="880"/>
      <c r="MYX12" s="878"/>
      <c r="MYY12" s="878"/>
      <c r="MYZ12" s="878"/>
      <c r="MZA12" s="880"/>
      <c r="MZB12" s="878"/>
      <c r="MZC12" s="878"/>
      <c r="MZD12" s="878"/>
      <c r="MZE12" s="880"/>
      <c r="MZF12" s="878"/>
      <c r="MZG12" s="878"/>
      <c r="MZH12" s="878"/>
      <c r="MZI12" s="880"/>
      <c r="MZJ12" s="878"/>
      <c r="MZK12" s="878"/>
      <c r="MZL12" s="878"/>
      <c r="MZM12" s="880"/>
      <c r="MZN12" s="878"/>
      <c r="MZO12" s="878"/>
      <c r="MZP12" s="878"/>
      <c r="MZQ12" s="880"/>
      <c r="MZR12" s="878"/>
      <c r="MZS12" s="878"/>
      <c r="MZT12" s="878"/>
      <c r="MZU12" s="880"/>
      <c r="MZV12" s="878"/>
      <c r="MZW12" s="878"/>
      <c r="MZX12" s="878"/>
      <c r="MZY12" s="880"/>
      <c r="MZZ12" s="878"/>
      <c r="NAA12" s="878"/>
      <c r="NAB12" s="878"/>
      <c r="NAC12" s="880"/>
      <c r="NAD12" s="878"/>
      <c r="NAE12" s="878"/>
      <c r="NAF12" s="878"/>
      <c r="NAG12" s="880"/>
      <c r="NAH12" s="878"/>
      <c r="NAI12" s="878"/>
      <c r="NAJ12" s="878"/>
      <c r="NAK12" s="880"/>
      <c r="NAL12" s="878"/>
      <c r="NAM12" s="878"/>
      <c r="NAN12" s="878"/>
      <c r="NAO12" s="880"/>
      <c r="NAP12" s="878"/>
      <c r="NAQ12" s="878"/>
      <c r="NAR12" s="878"/>
      <c r="NAS12" s="880"/>
      <c r="NAT12" s="878"/>
      <c r="NAU12" s="878"/>
      <c r="NAV12" s="878"/>
      <c r="NAW12" s="880"/>
      <c r="NAX12" s="878"/>
      <c r="NAY12" s="878"/>
      <c r="NAZ12" s="878"/>
      <c r="NBA12" s="880"/>
      <c r="NBB12" s="878"/>
      <c r="NBC12" s="878"/>
      <c r="NBD12" s="878"/>
      <c r="NBE12" s="880"/>
      <c r="NBF12" s="878"/>
      <c r="NBG12" s="878"/>
      <c r="NBH12" s="878"/>
      <c r="NBI12" s="880"/>
      <c r="NBJ12" s="878"/>
      <c r="NBK12" s="878"/>
      <c r="NBL12" s="878"/>
      <c r="NBM12" s="880"/>
      <c r="NBN12" s="878"/>
      <c r="NBO12" s="878"/>
      <c r="NBP12" s="878"/>
      <c r="NBQ12" s="880"/>
      <c r="NBR12" s="878"/>
      <c r="NBS12" s="878"/>
      <c r="NBT12" s="878"/>
      <c r="NBU12" s="880"/>
      <c r="NBV12" s="878"/>
      <c r="NBW12" s="878"/>
      <c r="NBX12" s="878"/>
      <c r="NBY12" s="880"/>
      <c r="NBZ12" s="878"/>
      <c r="NCA12" s="878"/>
      <c r="NCB12" s="878"/>
      <c r="NCC12" s="880"/>
      <c r="NCD12" s="878"/>
      <c r="NCE12" s="878"/>
      <c r="NCF12" s="878"/>
      <c r="NCG12" s="880"/>
      <c r="NCH12" s="878"/>
      <c r="NCI12" s="878"/>
      <c r="NCJ12" s="878"/>
      <c r="NCK12" s="880"/>
      <c r="NCL12" s="878"/>
      <c r="NCM12" s="878"/>
      <c r="NCN12" s="878"/>
      <c r="NCO12" s="880"/>
      <c r="NCP12" s="878"/>
      <c r="NCQ12" s="878"/>
      <c r="NCR12" s="878"/>
      <c r="NCS12" s="880"/>
      <c r="NCT12" s="878"/>
      <c r="NCU12" s="878"/>
      <c r="NCV12" s="878"/>
      <c r="NCW12" s="880"/>
      <c r="NCX12" s="878"/>
      <c r="NCY12" s="878"/>
      <c r="NCZ12" s="878"/>
      <c r="NDA12" s="880"/>
      <c r="NDB12" s="878"/>
      <c r="NDC12" s="878"/>
      <c r="NDD12" s="878"/>
      <c r="NDE12" s="880"/>
      <c r="NDF12" s="878"/>
      <c r="NDG12" s="878"/>
      <c r="NDH12" s="878"/>
      <c r="NDI12" s="880"/>
      <c r="NDJ12" s="878"/>
      <c r="NDK12" s="878"/>
      <c r="NDL12" s="878"/>
      <c r="NDM12" s="880"/>
      <c r="NDN12" s="878"/>
      <c r="NDO12" s="878"/>
      <c r="NDP12" s="878"/>
      <c r="NDQ12" s="880"/>
      <c r="NDR12" s="878"/>
      <c r="NDS12" s="878"/>
      <c r="NDT12" s="878"/>
      <c r="NDU12" s="880"/>
      <c r="NDV12" s="878"/>
      <c r="NDW12" s="878"/>
      <c r="NDX12" s="878"/>
      <c r="NDY12" s="880"/>
      <c r="NDZ12" s="878"/>
      <c r="NEA12" s="878"/>
      <c r="NEB12" s="878"/>
      <c r="NEC12" s="880"/>
      <c r="NED12" s="878"/>
      <c r="NEE12" s="878"/>
      <c r="NEF12" s="878"/>
      <c r="NEG12" s="880"/>
      <c r="NEH12" s="878"/>
      <c r="NEI12" s="878"/>
      <c r="NEJ12" s="878"/>
      <c r="NEK12" s="880"/>
      <c r="NEL12" s="878"/>
      <c r="NEM12" s="878"/>
      <c r="NEN12" s="878"/>
      <c r="NEO12" s="880"/>
      <c r="NEP12" s="878"/>
      <c r="NEQ12" s="878"/>
      <c r="NER12" s="878"/>
      <c r="NES12" s="880"/>
      <c r="NET12" s="878"/>
      <c r="NEU12" s="878"/>
      <c r="NEV12" s="878"/>
      <c r="NEW12" s="880"/>
      <c r="NEX12" s="878"/>
      <c r="NEY12" s="878"/>
      <c r="NEZ12" s="878"/>
      <c r="NFA12" s="880"/>
      <c r="NFB12" s="878"/>
      <c r="NFC12" s="878"/>
      <c r="NFD12" s="878"/>
      <c r="NFE12" s="880"/>
      <c r="NFF12" s="878"/>
      <c r="NFG12" s="878"/>
      <c r="NFH12" s="878"/>
      <c r="NFI12" s="880"/>
      <c r="NFJ12" s="878"/>
      <c r="NFK12" s="878"/>
      <c r="NFL12" s="878"/>
      <c r="NFM12" s="880"/>
      <c r="NFN12" s="878"/>
      <c r="NFO12" s="878"/>
      <c r="NFP12" s="878"/>
      <c r="NFQ12" s="880"/>
      <c r="NFR12" s="878"/>
      <c r="NFS12" s="878"/>
      <c r="NFT12" s="878"/>
      <c r="NFU12" s="880"/>
      <c r="NFV12" s="878"/>
      <c r="NFW12" s="878"/>
      <c r="NFX12" s="878"/>
      <c r="NFY12" s="880"/>
      <c r="NFZ12" s="878"/>
      <c r="NGA12" s="878"/>
      <c r="NGB12" s="878"/>
      <c r="NGC12" s="880"/>
      <c r="NGD12" s="878"/>
      <c r="NGE12" s="878"/>
      <c r="NGF12" s="878"/>
      <c r="NGG12" s="880"/>
      <c r="NGH12" s="878"/>
      <c r="NGI12" s="878"/>
      <c r="NGJ12" s="878"/>
      <c r="NGK12" s="880"/>
      <c r="NGL12" s="878"/>
      <c r="NGM12" s="878"/>
      <c r="NGN12" s="878"/>
      <c r="NGO12" s="880"/>
      <c r="NGP12" s="878"/>
      <c r="NGQ12" s="878"/>
      <c r="NGR12" s="878"/>
      <c r="NGS12" s="880"/>
      <c r="NGT12" s="878"/>
      <c r="NGU12" s="878"/>
      <c r="NGV12" s="878"/>
      <c r="NGW12" s="880"/>
      <c r="NGX12" s="878"/>
      <c r="NGY12" s="878"/>
      <c r="NGZ12" s="878"/>
      <c r="NHA12" s="880"/>
      <c r="NHB12" s="878"/>
      <c r="NHC12" s="878"/>
      <c r="NHD12" s="878"/>
      <c r="NHE12" s="880"/>
      <c r="NHF12" s="878"/>
      <c r="NHG12" s="878"/>
      <c r="NHH12" s="878"/>
      <c r="NHI12" s="880"/>
      <c r="NHJ12" s="878"/>
      <c r="NHK12" s="878"/>
      <c r="NHL12" s="878"/>
      <c r="NHM12" s="880"/>
      <c r="NHN12" s="878"/>
      <c r="NHO12" s="878"/>
      <c r="NHP12" s="878"/>
      <c r="NHQ12" s="880"/>
      <c r="NHR12" s="878"/>
      <c r="NHS12" s="878"/>
      <c r="NHT12" s="878"/>
      <c r="NHU12" s="880"/>
      <c r="NHV12" s="878"/>
      <c r="NHW12" s="878"/>
      <c r="NHX12" s="878"/>
      <c r="NHY12" s="880"/>
      <c r="NHZ12" s="878"/>
      <c r="NIA12" s="878"/>
      <c r="NIB12" s="878"/>
      <c r="NIC12" s="880"/>
      <c r="NID12" s="878"/>
      <c r="NIE12" s="878"/>
      <c r="NIF12" s="878"/>
      <c r="NIG12" s="880"/>
      <c r="NIH12" s="878"/>
      <c r="NII12" s="878"/>
      <c r="NIJ12" s="878"/>
      <c r="NIK12" s="880"/>
      <c r="NIL12" s="878"/>
      <c r="NIM12" s="878"/>
      <c r="NIN12" s="878"/>
      <c r="NIO12" s="880"/>
      <c r="NIP12" s="878"/>
      <c r="NIQ12" s="878"/>
      <c r="NIR12" s="878"/>
      <c r="NIS12" s="880"/>
      <c r="NIT12" s="878"/>
      <c r="NIU12" s="878"/>
      <c r="NIV12" s="878"/>
      <c r="NIW12" s="880"/>
      <c r="NIX12" s="878"/>
      <c r="NIY12" s="878"/>
      <c r="NIZ12" s="878"/>
      <c r="NJA12" s="880"/>
      <c r="NJB12" s="878"/>
      <c r="NJC12" s="878"/>
      <c r="NJD12" s="878"/>
      <c r="NJE12" s="880"/>
      <c r="NJF12" s="878"/>
      <c r="NJG12" s="878"/>
      <c r="NJH12" s="878"/>
      <c r="NJI12" s="880"/>
      <c r="NJJ12" s="878"/>
      <c r="NJK12" s="878"/>
      <c r="NJL12" s="878"/>
      <c r="NJM12" s="880"/>
      <c r="NJN12" s="878"/>
      <c r="NJO12" s="878"/>
      <c r="NJP12" s="878"/>
      <c r="NJQ12" s="880"/>
      <c r="NJR12" s="878"/>
      <c r="NJS12" s="878"/>
      <c r="NJT12" s="878"/>
      <c r="NJU12" s="880"/>
      <c r="NJV12" s="878"/>
      <c r="NJW12" s="878"/>
      <c r="NJX12" s="878"/>
      <c r="NJY12" s="880"/>
      <c r="NJZ12" s="878"/>
      <c r="NKA12" s="878"/>
      <c r="NKB12" s="878"/>
      <c r="NKC12" s="880"/>
      <c r="NKD12" s="878"/>
      <c r="NKE12" s="878"/>
      <c r="NKF12" s="878"/>
      <c r="NKG12" s="880"/>
      <c r="NKH12" s="878"/>
      <c r="NKI12" s="878"/>
      <c r="NKJ12" s="878"/>
      <c r="NKK12" s="880"/>
      <c r="NKL12" s="878"/>
      <c r="NKM12" s="878"/>
      <c r="NKN12" s="878"/>
      <c r="NKO12" s="880"/>
      <c r="NKP12" s="878"/>
      <c r="NKQ12" s="878"/>
      <c r="NKR12" s="878"/>
      <c r="NKS12" s="880"/>
      <c r="NKT12" s="878"/>
      <c r="NKU12" s="878"/>
      <c r="NKV12" s="878"/>
      <c r="NKW12" s="880"/>
      <c r="NKX12" s="878"/>
      <c r="NKY12" s="878"/>
      <c r="NKZ12" s="878"/>
      <c r="NLA12" s="880"/>
      <c r="NLB12" s="878"/>
      <c r="NLC12" s="878"/>
      <c r="NLD12" s="878"/>
      <c r="NLE12" s="880"/>
      <c r="NLF12" s="878"/>
      <c r="NLG12" s="878"/>
      <c r="NLH12" s="878"/>
      <c r="NLI12" s="880"/>
      <c r="NLJ12" s="878"/>
      <c r="NLK12" s="878"/>
      <c r="NLL12" s="878"/>
      <c r="NLM12" s="880"/>
      <c r="NLN12" s="878"/>
      <c r="NLO12" s="878"/>
      <c r="NLP12" s="878"/>
      <c r="NLQ12" s="880"/>
      <c r="NLR12" s="878"/>
      <c r="NLS12" s="878"/>
      <c r="NLT12" s="878"/>
      <c r="NLU12" s="880"/>
      <c r="NLV12" s="878"/>
      <c r="NLW12" s="878"/>
      <c r="NLX12" s="878"/>
      <c r="NLY12" s="880"/>
      <c r="NLZ12" s="878"/>
      <c r="NMA12" s="878"/>
      <c r="NMB12" s="878"/>
      <c r="NMC12" s="880"/>
      <c r="NMD12" s="878"/>
      <c r="NME12" s="878"/>
      <c r="NMF12" s="878"/>
      <c r="NMG12" s="880"/>
      <c r="NMH12" s="878"/>
      <c r="NMI12" s="878"/>
      <c r="NMJ12" s="878"/>
      <c r="NMK12" s="880"/>
      <c r="NML12" s="878"/>
      <c r="NMM12" s="878"/>
      <c r="NMN12" s="878"/>
      <c r="NMO12" s="880"/>
      <c r="NMP12" s="878"/>
      <c r="NMQ12" s="878"/>
      <c r="NMR12" s="878"/>
      <c r="NMS12" s="880"/>
      <c r="NMT12" s="878"/>
      <c r="NMU12" s="878"/>
      <c r="NMV12" s="878"/>
      <c r="NMW12" s="880"/>
      <c r="NMX12" s="878"/>
      <c r="NMY12" s="878"/>
      <c r="NMZ12" s="878"/>
      <c r="NNA12" s="880"/>
      <c r="NNB12" s="878"/>
      <c r="NNC12" s="878"/>
      <c r="NND12" s="878"/>
      <c r="NNE12" s="880"/>
      <c r="NNF12" s="878"/>
      <c r="NNG12" s="878"/>
      <c r="NNH12" s="878"/>
      <c r="NNI12" s="880"/>
      <c r="NNJ12" s="878"/>
      <c r="NNK12" s="878"/>
      <c r="NNL12" s="878"/>
      <c r="NNM12" s="880"/>
      <c r="NNN12" s="878"/>
      <c r="NNO12" s="878"/>
      <c r="NNP12" s="878"/>
      <c r="NNQ12" s="880"/>
      <c r="NNR12" s="878"/>
      <c r="NNS12" s="878"/>
      <c r="NNT12" s="878"/>
      <c r="NNU12" s="880"/>
      <c r="NNV12" s="878"/>
      <c r="NNW12" s="878"/>
      <c r="NNX12" s="878"/>
      <c r="NNY12" s="880"/>
      <c r="NNZ12" s="878"/>
      <c r="NOA12" s="878"/>
      <c r="NOB12" s="878"/>
      <c r="NOC12" s="880"/>
      <c r="NOD12" s="878"/>
      <c r="NOE12" s="878"/>
      <c r="NOF12" s="878"/>
      <c r="NOG12" s="880"/>
      <c r="NOH12" s="878"/>
      <c r="NOI12" s="878"/>
      <c r="NOJ12" s="878"/>
      <c r="NOK12" s="880"/>
      <c r="NOL12" s="878"/>
      <c r="NOM12" s="878"/>
      <c r="NON12" s="878"/>
      <c r="NOO12" s="880"/>
      <c r="NOP12" s="878"/>
      <c r="NOQ12" s="878"/>
      <c r="NOR12" s="878"/>
      <c r="NOS12" s="880"/>
      <c r="NOT12" s="878"/>
      <c r="NOU12" s="878"/>
      <c r="NOV12" s="878"/>
      <c r="NOW12" s="880"/>
      <c r="NOX12" s="878"/>
      <c r="NOY12" s="878"/>
      <c r="NOZ12" s="878"/>
      <c r="NPA12" s="880"/>
      <c r="NPB12" s="878"/>
      <c r="NPC12" s="878"/>
      <c r="NPD12" s="878"/>
      <c r="NPE12" s="880"/>
      <c r="NPF12" s="878"/>
      <c r="NPG12" s="878"/>
      <c r="NPH12" s="878"/>
      <c r="NPI12" s="880"/>
      <c r="NPJ12" s="878"/>
      <c r="NPK12" s="878"/>
      <c r="NPL12" s="878"/>
      <c r="NPM12" s="880"/>
      <c r="NPN12" s="878"/>
      <c r="NPO12" s="878"/>
      <c r="NPP12" s="878"/>
      <c r="NPQ12" s="880"/>
      <c r="NPR12" s="878"/>
      <c r="NPS12" s="878"/>
      <c r="NPT12" s="878"/>
      <c r="NPU12" s="880"/>
      <c r="NPV12" s="878"/>
      <c r="NPW12" s="878"/>
      <c r="NPX12" s="878"/>
      <c r="NPY12" s="880"/>
      <c r="NPZ12" s="878"/>
      <c r="NQA12" s="878"/>
      <c r="NQB12" s="878"/>
      <c r="NQC12" s="880"/>
      <c r="NQD12" s="878"/>
      <c r="NQE12" s="878"/>
      <c r="NQF12" s="878"/>
      <c r="NQG12" s="880"/>
      <c r="NQH12" s="878"/>
      <c r="NQI12" s="878"/>
      <c r="NQJ12" s="878"/>
      <c r="NQK12" s="880"/>
      <c r="NQL12" s="878"/>
      <c r="NQM12" s="878"/>
      <c r="NQN12" s="878"/>
      <c r="NQO12" s="880"/>
      <c r="NQP12" s="878"/>
      <c r="NQQ12" s="878"/>
      <c r="NQR12" s="878"/>
      <c r="NQS12" s="880"/>
      <c r="NQT12" s="878"/>
      <c r="NQU12" s="878"/>
      <c r="NQV12" s="878"/>
      <c r="NQW12" s="880"/>
      <c r="NQX12" s="878"/>
      <c r="NQY12" s="878"/>
      <c r="NQZ12" s="878"/>
      <c r="NRA12" s="880"/>
      <c r="NRB12" s="878"/>
      <c r="NRC12" s="878"/>
      <c r="NRD12" s="878"/>
      <c r="NRE12" s="880"/>
      <c r="NRF12" s="878"/>
      <c r="NRG12" s="878"/>
      <c r="NRH12" s="878"/>
      <c r="NRI12" s="880"/>
      <c r="NRJ12" s="878"/>
      <c r="NRK12" s="878"/>
      <c r="NRL12" s="878"/>
      <c r="NRM12" s="880"/>
      <c r="NRN12" s="878"/>
      <c r="NRO12" s="878"/>
      <c r="NRP12" s="878"/>
      <c r="NRQ12" s="880"/>
      <c r="NRR12" s="878"/>
      <c r="NRS12" s="878"/>
      <c r="NRT12" s="878"/>
      <c r="NRU12" s="880"/>
      <c r="NRV12" s="878"/>
      <c r="NRW12" s="878"/>
      <c r="NRX12" s="878"/>
      <c r="NRY12" s="880"/>
      <c r="NRZ12" s="878"/>
      <c r="NSA12" s="878"/>
      <c r="NSB12" s="878"/>
      <c r="NSC12" s="880"/>
      <c r="NSD12" s="878"/>
      <c r="NSE12" s="878"/>
      <c r="NSF12" s="878"/>
      <c r="NSG12" s="880"/>
      <c r="NSH12" s="878"/>
      <c r="NSI12" s="878"/>
      <c r="NSJ12" s="878"/>
      <c r="NSK12" s="880"/>
      <c r="NSL12" s="878"/>
      <c r="NSM12" s="878"/>
      <c r="NSN12" s="878"/>
      <c r="NSO12" s="880"/>
      <c r="NSP12" s="878"/>
      <c r="NSQ12" s="878"/>
      <c r="NSR12" s="878"/>
      <c r="NSS12" s="880"/>
      <c r="NST12" s="878"/>
      <c r="NSU12" s="878"/>
      <c r="NSV12" s="878"/>
      <c r="NSW12" s="880"/>
      <c r="NSX12" s="878"/>
      <c r="NSY12" s="878"/>
      <c r="NSZ12" s="878"/>
      <c r="NTA12" s="880"/>
      <c r="NTB12" s="878"/>
      <c r="NTC12" s="878"/>
      <c r="NTD12" s="878"/>
      <c r="NTE12" s="880"/>
      <c r="NTF12" s="878"/>
      <c r="NTG12" s="878"/>
      <c r="NTH12" s="878"/>
      <c r="NTI12" s="880"/>
      <c r="NTJ12" s="878"/>
      <c r="NTK12" s="878"/>
      <c r="NTL12" s="878"/>
      <c r="NTM12" s="880"/>
      <c r="NTN12" s="878"/>
      <c r="NTO12" s="878"/>
      <c r="NTP12" s="878"/>
      <c r="NTQ12" s="880"/>
      <c r="NTR12" s="878"/>
      <c r="NTS12" s="878"/>
      <c r="NTT12" s="878"/>
      <c r="NTU12" s="880"/>
      <c r="NTV12" s="878"/>
      <c r="NTW12" s="878"/>
      <c r="NTX12" s="878"/>
      <c r="NTY12" s="880"/>
      <c r="NTZ12" s="878"/>
      <c r="NUA12" s="878"/>
      <c r="NUB12" s="878"/>
      <c r="NUC12" s="880"/>
      <c r="NUD12" s="878"/>
      <c r="NUE12" s="878"/>
      <c r="NUF12" s="878"/>
      <c r="NUG12" s="880"/>
      <c r="NUH12" s="878"/>
      <c r="NUI12" s="878"/>
      <c r="NUJ12" s="878"/>
      <c r="NUK12" s="880"/>
      <c r="NUL12" s="878"/>
      <c r="NUM12" s="878"/>
      <c r="NUN12" s="878"/>
      <c r="NUO12" s="880"/>
      <c r="NUP12" s="878"/>
      <c r="NUQ12" s="878"/>
      <c r="NUR12" s="878"/>
      <c r="NUS12" s="880"/>
      <c r="NUT12" s="878"/>
      <c r="NUU12" s="878"/>
      <c r="NUV12" s="878"/>
      <c r="NUW12" s="880"/>
      <c r="NUX12" s="878"/>
      <c r="NUY12" s="878"/>
      <c r="NUZ12" s="878"/>
      <c r="NVA12" s="880"/>
      <c r="NVB12" s="878"/>
      <c r="NVC12" s="878"/>
      <c r="NVD12" s="878"/>
      <c r="NVE12" s="880"/>
      <c r="NVF12" s="878"/>
      <c r="NVG12" s="878"/>
      <c r="NVH12" s="878"/>
      <c r="NVI12" s="880"/>
      <c r="NVJ12" s="878"/>
      <c r="NVK12" s="878"/>
      <c r="NVL12" s="878"/>
      <c r="NVM12" s="880"/>
      <c r="NVN12" s="878"/>
      <c r="NVO12" s="878"/>
      <c r="NVP12" s="878"/>
      <c r="NVQ12" s="880"/>
      <c r="NVR12" s="878"/>
      <c r="NVS12" s="878"/>
      <c r="NVT12" s="878"/>
      <c r="NVU12" s="880"/>
      <c r="NVV12" s="878"/>
      <c r="NVW12" s="878"/>
      <c r="NVX12" s="878"/>
      <c r="NVY12" s="880"/>
      <c r="NVZ12" s="878"/>
      <c r="NWA12" s="878"/>
      <c r="NWB12" s="878"/>
      <c r="NWC12" s="880"/>
      <c r="NWD12" s="878"/>
      <c r="NWE12" s="878"/>
      <c r="NWF12" s="878"/>
      <c r="NWG12" s="880"/>
      <c r="NWH12" s="878"/>
      <c r="NWI12" s="878"/>
      <c r="NWJ12" s="878"/>
      <c r="NWK12" s="880"/>
      <c r="NWL12" s="878"/>
      <c r="NWM12" s="878"/>
      <c r="NWN12" s="878"/>
      <c r="NWO12" s="880"/>
      <c r="NWP12" s="878"/>
      <c r="NWQ12" s="878"/>
      <c r="NWR12" s="878"/>
      <c r="NWS12" s="880"/>
      <c r="NWT12" s="878"/>
      <c r="NWU12" s="878"/>
      <c r="NWV12" s="878"/>
      <c r="NWW12" s="880"/>
      <c r="NWX12" s="878"/>
      <c r="NWY12" s="878"/>
      <c r="NWZ12" s="878"/>
      <c r="NXA12" s="880"/>
      <c r="NXB12" s="878"/>
      <c r="NXC12" s="878"/>
      <c r="NXD12" s="878"/>
      <c r="NXE12" s="880"/>
      <c r="NXF12" s="878"/>
      <c r="NXG12" s="878"/>
      <c r="NXH12" s="878"/>
      <c r="NXI12" s="880"/>
      <c r="NXJ12" s="878"/>
      <c r="NXK12" s="878"/>
      <c r="NXL12" s="878"/>
      <c r="NXM12" s="880"/>
      <c r="NXN12" s="878"/>
      <c r="NXO12" s="878"/>
      <c r="NXP12" s="878"/>
      <c r="NXQ12" s="880"/>
      <c r="NXR12" s="878"/>
      <c r="NXS12" s="878"/>
      <c r="NXT12" s="878"/>
      <c r="NXU12" s="880"/>
      <c r="NXV12" s="878"/>
      <c r="NXW12" s="878"/>
      <c r="NXX12" s="878"/>
      <c r="NXY12" s="880"/>
      <c r="NXZ12" s="878"/>
      <c r="NYA12" s="878"/>
      <c r="NYB12" s="878"/>
      <c r="NYC12" s="880"/>
      <c r="NYD12" s="878"/>
      <c r="NYE12" s="878"/>
      <c r="NYF12" s="878"/>
      <c r="NYG12" s="880"/>
      <c r="NYH12" s="878"/>
      <c r="NYI12" s="878"/>
      <c r="NYJ12" s="878"/>
      <c r="NYK12" s="880"/>
      <c r="NYL12" s="878"/>
      <c r="NYM12" s="878"/>
      <c r="NYN12" s="878"/>
      <c r="NYO12" s="880"/>
      <c r="NYP12" s="878"/>
      <c r="NYQ12" s="878"/>
      <c r="NYR12" s="878"/>
      <c r="NYS12" s="880"/>
      <c r="NYT12" s="878"/>
      <c r="NYU12" s="878"/>
      <c r="NYV12" s="878"/>
      <c r="NYW12" s="880"/>
      <c r="NYX12" s="878"/>
      <c r="NYY12" s="878"/>
      <c r="NYZ12" s="878"/>
      <c r="NZA12" s="880"/>
      <c r="NZB12" s="878"/>
      <c r="NZC12" s="878"/>
      <c r="NZD12" s="878"/>
      <c r="NZE12" s="880"/>
      <c r="NZF12" s="878"/>
      <c r="NZG12" s="878"/>
      <c r="NZH12" s="878"/>
      <c r="NZI12" s="880"/>
      <c r="NZJ12" s="878"/>
      <c r="NZK12" s="878"/>
      <c r="NZL12" s="878"/>
      <c r="NZM12" s="880"/>
      <c r="NZN12" s="878"/>
      <c r="NZO12" s="878"/>
      <c r="NZP12" s="878"/>
      <c r="NZQ12" s="880"/>
      <c r="NZR12" s="878"/>
      <c r="NZS12" s="878"/>
      <c r="NZT12" s="878"/>
      <c r="NZU12" s="880"/>
      <c r="NZV12" s="878"/>
      <c r="NZW12" s="878"/>
      <c r="NZX12" s="878"/>
      <c r="NZY12" s="880"/>
      <c r="NZZ12" s="878"/>
      <c r="OAA12" s="878"/>
      <c r="OAB12" s="878"/>
      <c r="OAC12" s="880"/>
      <c r="OAD12" s="878"/>
      <c r="OAE12" s="878"/>
      <c r="OAF12" s="878"/>
      <c r="OAG12" s="880"/>
      <c r="OAH12" s="878"/>
      <c r="OAI12" s="878"/>
      <c r="OAJ12" s="878"/>
      <c r="OAK12" s="880"/>
      <c r="OAL12" s="878"/>
      <c r="OAM12" s="878"/>
      <c r="OAN12" s="878"/>
      <c r="OAO12" s="880"/>
      <c r="OAP12" s="878"/>
      <c r="OAQ12" s="878"/>
      <c r="OAR12" s="878"/>
      <c r="OAS12" s="880"/>
      <c r="OAT12" s="878"/>
      <c r="OAU12" s="878"/>
      <c r="OAV12" s="878"/>
      <c r="OAW12" s="880"/>
      <c r="OAX12" s="878"/>
      <c r="OAY12" s="878"/>
      <c r="OAZ12" s="878"/>
      <c r="OBA12" s="880"/>
      <c r="OBB12" s="878"/>
      <c r="OBC12" s="878"/>
      <c r="OBD12" s="878"/>
      <c r="OBE12" s="880"/>
      <c r="OBF12" s="878"/>
      <c r="OBG12" s="878"/>
      <c r="OBH12" s="878"/>
      <c r="OBI12" s="880"/>
      <c r="OBJ12" s="878"/>
      <c r="OBK12" s="878"/>
      <c r="OBL12" s="878"/>
      <c r="OBM12" s="880"/>
      <c r="OBN12" s="878"/>
      <c r="OBO12" s="878"/>
      <c r="OBP12" s="878"/>
      <c r="OBQ12" s="880"/>
      <c r="OBR12" s="878"/>
      <c r="OBS12" s="878"/>
      <c r="OBT12" s="878"/>
      <c r="OBU12" s="880"/>
      <c r="OBV12" s="878"/>
      <c r="OBW12" s="878"/>
      <c r="OBX12" s="878"/>
      <c r="OBY12" s="880"/>
      <c r="OBZ12" s="878"/>
      <c r="OCA12" s="878"/>
      <c r="OCB12" s="878"/>
      <c r="OCC12" s="880"/>
      <c r="OCD12" s="878"/>
      <c r="OCE12" s="878"/>
      <c r="OCF12" s="878"/>
      <c r="OCG12" s="880"/>
      <c r="OCH12" s="878"/>
      <c r="OCI12" s="878"/>
      <c r="OCJ12" s="878"/>
      <c r="OCK12" s="880"/>
      <c r="OCL12" s="878"/>
      <c r="OCM12" s="878"/>
      <c r="OCN12" s="878"/>
      <c r="OCO12" s="880"/>
      <c r="OCP12" s="878"/>
      <c r="OCQ12" s="878"/>
      <c r="OCR12" s="878"/>
      <c r="OCS12" s="880"/>
      <c r="OCT12" s="878"/>
      <c r="OCU12" s="878"/>
      <c r="OCV12" s="878"/>
      <c r="OCW12" s="880"/>
      <c r="OCX12" s="878"/>
      <c r="OCY12" s="878"/>
      <c r="OCZ12" s="878"/>
      <c r="ODA12" s="880"/>
      <c r="ODB12" s="878"/>
      <c r="ODC12" s="878"/>
      <c r="ODD12" s="878"/>
      <c r="ODE12" s="880"/>
      <c r="ODF12" s="878"/>
      <c r="ODG12" s="878"/>
      <c r="ODH12" s="878"/>
      <c r="ODI12" s="880"/>
      <c r="ODJ12" s="878"/>
      <c r="ODK12" s="878"/>
      <c r="ODL12" s="878"/>
      <c r="ODM12" s="880"/>
      <c r="ODN12" s="878"/>
      <c r="ODO12" s="878"/>
      <c r="ODP12" s="878"/>
      <c r="ODQ12" s="880"/>
      <c r="ODR12" s="878"/>
      <c r="ODS12" s="878"/>
      <c r="ODT12" s="878"/>
      <c r="ODU12" s="880"/>
      <c r="ODV12" s="878"/>
      <c r="ODW12" s="878"/>
      <c r="ODX12" s="878"/>
      <c r="ODY12" s="880"/>
      <c r="ODZ12" s="878"/>
      <c r="OEA12" s="878"/>
      <c r="OEB12" s="878"/>
      <c r="OEC12" s="880"/>
      <c r="OED12" s="878"/>
      <c r="OEE12" s="878"/>
      <c r="OEF12" s="878"/>
      <c r="OEG12" s="880"/>
      <c r="OEH12" s="878"/>
      <c r="OEI12" s="878"/>
      <c r="OEJ12" s="878"/>
      <c r="OEK12" s="880"/>
      <c r="OEL12" s="878"/>
      <c r="OEM12" s="878"/>
      <c r="OEN12" s="878"/>
      <c r="OEO12" s="880"/>
      <c r="OEP12" s="878"/>
      <c r="OEQ12" s="878"/>
      <c r="OER12" s="878"/>
      <c r="OES12" s="880"/>
      <c r="OET12" s="878"/>
      <c r="OEU12" s="878"/>
      <c r="OEV12" s="878"/>
      <c r="OEW12" s="880"/>
      <c r="OEX12" s="878"/>
      <c r="OEY12" s="878"/>
      <c r="OEZ12" s="878"/>
      <c r="OFA12" s="880"/>
      <c r="OFB12" s="878"/>
      <c r="OFC12" s="878"/>
      <c r="OFD12" s="878"/>
      <c r="OFE12" s="880"/>
      <c r="OFF12" s="878"/>
      <c r="OFG12" s="878"/>
      <c r="OFH12" s="878"/>
      <c r="OFI12" s="880"/>
      <c r="OFJ12" s="878"/>
      <c r="OFK12" s="878"/>
      <c r="OFL12" s="878"/>
      <c r="OFM12" s="880"/>
      <c r="OFN12" s="878"/>
      <c r="OFO12" s="878"/>
      <c r="OFP12" s="878"/>
      <c r="OFQ12" s="880"/>
      <c r="OFR12" s="878"/>
      <c r="OFS12" s="878"/>
      <c r="OFT12" s="878"/>
      <c r="OFU12" s="880"/>
      <c r="OFV12" s="878"/>
      <c r="OFW12" s="878"/>
      <c r="OFX12" s="878"/>
      <c r="OFY12" s="880"/>
      <c r="OFZ12" s="878"/>
      <c r="OGA12" s="878"/>
      <c r="OGB12" s="878"/>
      <c r="OGC12" s="880"/>
      <c r="OGD12" s="878"/>
      <c r="OGE12" s="878"/>
      <c r="OGF12" s="878"/>
      <c r="OGG12" s="880"/>
      <c r="OGH12" s="878"/>
      <c r="OGI12" s="878"/>
      <c r="OGJ12" s="878"/>
      <c r="OGK12" s="880"/>
      <c r="OGL12" s="878"/>
      <c r="OGM12" s="878"/>
      <c r="OGN12" s="878"/>
      <c r="OGO12" s="880"/>
      <c r="OGP12" s="878"/>
      <c r="OGQ12" s="878"/>
      <c r="OGR12" s="878"/>
      <c r="OGS12" s="880"/>
      <c r="OGT12" s="878"/>
      <c r="OGU12" s="878"/>
      <c r="OGV12" s="878"/>
      <c r="OGW12" s="880"/>
      <c r="OGX12" s="878"/>
      <c r="OGY12" s="878"/>
      <c r="OGZ12" s="878"/>
      <c r="OHA12" s="880"/>
      <c r="OHB12" s="878"/>
      <c r="OHC12" s="878"/>
      <c r="OHD12" s="878"/>
      <c r="OHE12" s="880"/>
      <c r="OHF12" s="878"/>
      <c r="OHG12" s="878"/>
      <c r="OHH12" s="878"/>
      <c r="OHI12" s="880"/>
      <c r="OHJ12" s="878"/>
      <c r="OHK12" s="878"/>
      <c r="OHL12" s="878"/>
      <c r="OHM12" s="880"/>
      <c r="OHN12" s="878"/>
      <c r="OHO12" s="878"/>
      <c r="OHP12" s="878"/>
      <c r="OHQ12" s="880"/>
      <c r="OHR12" s="878"/>
      <c r="OHS12" s="878"/>
      <c r="OHT12" s="878"/>
      <c r="OHU12" s="880"/>
      <c r="OHV12" s="878"/>
      <c r="OHW12" s="878"/>
      <c r="OHX12" s="878"/>
      <c r="OHY12" s="880"/>
      <c r="OHZ12" s="878"/>
      <c r="OIA12" s="878"/>
      <c r="OIB12" s="878"/>
      <c r="OIC12" s="880"/>
      <c r="OID12" s="878"/>
      <c r="OIE12" s="878"/>
      <c r="OIF12" s="878"/>
      <c r="OIG12" s="880"/>
      <c r="OIH12" s="878"/>
      <c r="OII12" s="878"/>
      <c r="OIJ12" s="878"/>
      <c r="OIK12" s="880"/>
      <c r="OIL12" s="878"/>
      <c r="OIM12" s="878"/>
      <c r="OIN12" s="878"/>
      <c r="OIO12" s="880"/>
      <c r="OIP12" s="878"/>
      <c r="OIQ12" s="878"/>
      <c r="OIR12" s="878"/>
      <c r="OIS12" s="880"/>
      <c r="OIT12" s="878"/>
      <c r="OIU12" s="878"/>
      <c r="OIV12" s="878"/>
      <c r="OIW12" s="880"/>
      <c r="OIX12" s="878"/>
      <c r="OIY12" s="878"/>
      <c r="OIZ12" s="878"/>
      <c r="OJA12" s="880"/>
      <c r="OJB12" s="878"/>
      <c r="OJC12" s="878"/>
      <c r="OJD12" s="878"/>
      <c r="OJE12" s="880"/>
      <c r="OJF12" s="878"/>
      <c r="OJG12" s="878"/>
      <c r="OJH12" s="878"/>
      <c r="OJI12" s="880"/>
      <c r="OJJ12" s="878"/>
      <c r="OJK12" s="878"/>
      <c r="OJL12" s="878"/>
      <c r="OJM12" s="880"/>
      <c r="OJN12" s="878"/>
      <c r="OJO12" s="878"/>
      <c r="OJP12" s="878"/>
      <c r="OJQ12" s="880"/>
      <c r="OJR12" s="878"/>
      <c r="OJS12" s="878"/>
      <c r="OJT12" s="878"/>
      <c r="OJU12" s="880"/>
      <c r="OJV12" s="878"/>
      <c r="OJW12" s="878"/>
      <c r="OJX12" s="878"/>
      <c r="OJY12" s="880"/>
      <c r="OJZ12" s="878"/>
      <c r="OKA12" s="878"/>
      <c r="OKB12" s="878"/>
      <c r="OKC12" s="880"/>
      <c r="OKD12" s="878"/>
      <c r="OKE12" s="878"/>
      <c r="OKF12" s="878"/>
      <c r="OKG12" s="880"/>
      <c r="OKH12" s="878"/>
      <c r="OKI12" s="878"/>
      <c r="OKJ12" s="878"/>
      <c r="OKK12" s="880"/>
      <c r="OKL12" s="878"/>
      <c r="OKM12" s="878"/>
      <c r="OKN12" s="878"/>
      <c r="OKO12" s="880"/>
      <c r="OKP12" s="878"/>
      <c r="OKQ12" s="878"/>
      <c r="OKR12" s="878"/>
      <c r="OKS12" s="880"/>
      <c r="OKT12" s="878"/>
      <c r="OKU12" s="878"/>
      <c r="OKV12" s="878"/>
      <c r="OKW12" s="880"/>
      <c r="OKX12" s="878"/>
      <c r="OKY12" s="878"/>
      <c r="OKZ12" s="878"/>
      <c r="OLA12" s="880"/>
      <c r="OLB12" s="878"/>
      <c r="OLC12" s="878"/>
      <c r="OLD12" s="878"/>
      <c r="OLE12" s="880"/>
      <c r="OLF12" s="878"/>
      <c r="OLG12" s="878"/>
      <c r="OLH12" s="878"/>
      <c r="OLI12" s="880"/>
      <c r="OLJ12" s="878"/>
      <c r="OLK12" s="878"/>
      <c r="OLL12" s="878"/>
      <c r="OLM12" s="880"/>
      <c r="OLN12" s="878"/>
      <c r="OLO12" s="878"/>
      <c r="OLP12" s="878"/>
      <c r="OLQ12" s="880"/>
      <c r="OLR12" s="878"/>
      <c r="OLS12" s="878"/>
      <c r="OLT12" s="878"/>
      <c r="OLU12" s="880"/>
      <c r="OLV12" s="878"/>
      <c r="OLW12" s="878"/>
      <c r="OLX12" s="878"/>
      <c r="OLY12" s="880"/>
      <c r="OLZ12" s="878"/>
      <c r="OMA12" s="878"/>
      <c r="OMB12" s="878"/>
      <c r="OMC12" s="880"/>
      <c r="OMD12" s="878"/>
      <c r="OME12" s="878"/>
      <c r="OMF12" s="878"/>
      <c r="OMG12" s="880"/>
      <c r="OMH12" s="878"/>
      <c r="OMI12" s="878"/>
      <c r="OMJ12" s="878"/>
      <c r="OMK12" s="880"/>
      <c r="OML12" s="878"/>
      <c r="OMM12" s="878"/>
      <c r="OMN12" s="878"/>
      <c r="OMO12" s="880"/>
      <c r="OMP12" s="878"/>
      <c r="OMQ12" s="878"/>
      <c r="OMR12" s="878"/>
      <c r="OMS12" s="880"/>
      <c r="OMT12" s="878"/>
      <c r="OMU12" s="878"/>
      <c r="OMV12" s="878"/>
      <c r="OMW12" s="880"/>
      <c r="OMX12" s="878"/>
      <c r="OMY12" s="878"/>
      <c r="OMZ12" s="878"/>
      <c r="ONA12" s="880"/>
      <c r="ONB12" s="878"/>
      <c r="ONC12" s="878"/>
      <c r="OND12" s="878"/>
      <c r="ONE12" s="880"/>
      <c r="ONF12" s="878"/>
      <c r="ONG12" s="878"/>
      <c r="ONH12" s="878"/>
      <c r="ONI12" s="880"/>
      <c r="ONJ12" s="878"/>
      <c r="ONK12" s="878"/>
      <c r="ONL12" s="878"/>
      <c r="ONM12" s="880"/>
      <c r="ONN12" s="878"/>
      <c r="ONO12" s="878"/>
      <c r="ONP12" s="878"/>
      <c r="ONQ12" s="880"/>
      <c r="ONR12" s="878"/>
      <c r="ONS12" s="878"/>
      <c r="ONT12" s="878"/>
      <c r="ONU12" s="880"/>
      <c r="ONV12" s="878"/>
      <c r="ONW12" s="878"/>
      <c r="ONX12" s="878"/>
      <c r="ONY12" s="880"/>
      <c r="ONZ12" s="878"/>
      <c r="OOA12" s="878"/>
      <c r="OOB12" s="878"/>
      <c r="OOC12" s="880"/>
      <c r="OOD12" s="878"/>
      <c r="OOE12" s="878"/>
      <c r="OOF12" s="878"/>
      <c r="OOG12" s="880"/>
      <c r="OOH12" s="878"/>
      <c r="OOI12" s="878"/>
      <c r="OOJ12" s="878"/>
      <c r="OOK12" s="880"/>
      <c r="OOL12" s="878"/>
      <c r="OOM12" s="878"/>
      <c r="OON12" s="878"/>
      <c r="OOO12" s="880"/>
      <c r="OOP12" s="878"/>
      <c r="OOQ12" s="878"/>
      <c r="OOR12" s="878"/>
      <c r="OOS12" s="880"/>
      <c r="OOT12" s="878"/>
      <c r="OOU12" s="878"/>
      <c r="OOV12" s="878"/>
      <c r="OOW12" s="880"/>
      <c r="OOX12" s="878"/>
      <c r="OOY12" s="878"/>
      <c r="OOZ12" s="878"/>
      <c r="OPA12" s="880"/>
      <c r="OPB12" s="878"/>
      <c r="OPC12" s="878"/>
      <c r="OPD12" s="878"/>
      <c r="OPE12" s="880"/>
      <c r="OPF12" s="878"/>
      <c r="OPG12" s="878"/>
      <c r="OPH12" s="878"/>
      <c r="OPI12" s="880"/>
      <c r="OPJ12" s="878"/>
      <c r="OPK12" s="878"/>
      <c r="OPL12" s="878"/>
      <c r="OPM12" s="880"/>
      <c r="OPN12" s="878"/>
      <c r="OPO12" s="878"/>
      <c r="OPP12" s="878"/>
      <c r="OPQ12" s="880"/>
      <c r="OPR12" s="878"/>
      <c r="OPS12" s="878"/>
      <c r="OPT12" s="878"/>
      <c r="OPU12" s="880"/>
      <c r="OPV12" s="878"/>
      <c r="OPW12" s="878"/>
      <c r="OPX12" s="878"/>
      <c r="OPY12" s="880"/>
      <c r="OPZ12" s="878"/>
      <c r="OQA12" s="878"/>
      <c r="OQB12" s="878"/>
      <c r="OQC12" s="880"/>
      <c r="OQD12" s="878"/>
      <c r="OQE12" s="878"/>
      <c r="OQF12" s="878"/>
      <c r="OQG12" s="880"/>
      <c r="OQH12" s="878"/>
      <c r="OQI12" s="878"/>
      <c r="OQJ12" s="878"/>
      <c r="OQK12" s="880"/>
      <c r="OQL12" s="878"/>
      <c r="OQM12" s="878"/>
      <c r="OQN12" s="878"/>
      <c r="OQO12" s="880"/>
      <c r="OQP12" s="878"/>
      <c r="OQQ12" s="878"/>
      <c r="OQR12" s="878"/>
      <c r="OQS12" s="880"/>
      <c r="OQT12" s="878"/>
      <c r="OQU12" s="878"/>
      <c r="OQV12" s="878"/>
      <c r="OQW12" s="880"/>
      <c r="OQX12" s="878"/>
      <c r="OQY12" s="878"/>
      <c r="OQZ12" s="878"/>
      <c r="ORA12" s="880"/>
      <c r="ORB12" s="878"/>
      <c r="ORC12" s="878"/>
      <c r="ORD12" s="878"/>
      <c r="ORE12" s="880"/>
      <c r="ORF12" s="878"/>
      <c r="ORG12" s="878"/>
      <c r="ORH12" s="878"/>
      <c r="ORI12" s="880"/>
      <c r="ORJ12" s="878"/>
      <c r="ORK12" s="878"/>
      <c r="ORL12" s="878"/>
      <c r="ORM12" s="880"/>
      <c r="ORN12" s="878"/>
      <c r="ORO12" s="878"/>
      <c r="ORP12" s="878"/>
      <c r="ORQ12" s="880"/>
      <c r="ORR12" s="878"/>
      <c r="ORS12" s="878"/>
      <c r="ORT12" s="878"/>
      <c r="ORU12" s="880"/>
      <c r="ORV12" s="878"/>
      <c r="ORW12" s="878"/>
      <c r="ORX12" s="878"/>
      <c r="ORY12" s="880"/>
      <c r="ORZ12" s="878"/>
      <c r="OSA12" s="878"/>
      <c r="OSB12" s="878"/>
      <c r="OSC12" s="880"/>
      <c r="OSD12" s="878"/>
      <c r="OSE12" s="878"/>
      <c r="OSF12" s="878"/>
      <c r="OSG12" s="880"/>
      <c r="OSH12" s="878"/>
      <c r="OSI12" s="878"/>
      <c r="OSJ12" s="878"/>
      <c r="OSK12" s="880"/>
      <c r="OSL12" s="878"/>
      <c r="OSM12" s="878"/>
      <c r="OSN12" s="878"/>
      <c r="OSO12" s="880"/>
      <c r="OSP12" s="878"/>
      <c r="OSQ12" s="878"/>
      <c r="OSR12" s="878"/>
      <c r="OSS12" s="880"/>
      <c r="OST12" s="878"/>
      <c r="OSU12" s="878"/>
      <c r="OSV12" s="878"/>
      <c r="OSW12" s="880"/>
      <c r="OSX12" s="878"/>
      <c r="OSY12" s="878"/>
      <c r="OSZ12" s="878"/>
      <c r="OTA12" s="880"/>
      <c r="OTB12" s="878"/>
      <c r="OTC12" s="878"/>
      <c r="OTD12" s="878"/>
      <c r="OTE12" s="880"/>
      <c r="OTF12" s="878"/>
      <c r="OTG12" s="878"/>
      <c r="OTH12" s="878"/>
      <c r="OTI12" s="880"/>
      <c r="OTJ12" s="878"/>
      <c r="OTK12" s="878"/>
      <c r="OTL12" s="878"/>
      <c r="OTM12" s="880"/>
      <c r="OTN12" s="878"/>
      <c r="OTO12" s="878"/>
      <c r="OTP12" s="878"/>
      <c r="OTQ12" s="880"/>
      <c r="OTR12" s="878"/>
      <c r="OTS12" s="878"/>
      <c r="OTT12" s="878"/>
      <c r="OTU12" s="880"/>
      <c r="OTV12" s="878"/>
      <c r="OTW12" s="878"/>
      <c r="OTX12" s="878"/>
      <c r="OTY12" s="880"/>
      <c r="OTZ12" s="878"/>
      <c r="OUA12" s="878"/>
      <c r="OUB12" s="878"/>
      <c r="OUC12" s="880"/>
      <c r="OUD12" s="878"/>
      <c r="OUE12" s="878"/>
      <c r="OUF12" s="878"/>
      <c r="OUG12" s="880"/>
      <c r="OUH12" s="878"/>
      <c r="OUI12" s="878"/>
      <c r="OUJ12" s="878"/>
      <c r="OUK12" s="880"/>
      <c r="OUL12" s="878"/>
      <c r="OUM12" s="878"/>
      <c r="OUN12" s="878"/>
      <c r="OUO12" s="880"/>
      <c r="OUP12" s="878"/>
      <c r="OUQ12" s="878"/>
      <c r="OUR12" s="878"/>
      <c r="OUS12" s="880"/>
      <c r="OUT12" s="878"/>
      <c r="OUU12" s="878"/>
      <c r="OUV12" s="878"/>
      <c r="OUW12" s="880"/>
      <c r="OUX12" s="878"/>
      <c r="OUY12" s="878"/>
      <c r="OUZ12" s="878"/>
      <c r="OVA12" s="880"/>
      <c r="OVB12" s="878"/>
      <c r="OVC12" s="878"/>
      <c r="OVD12" s="878"/>
      <c r="OVE12" s="880"/>
      <c r="OVF12" s="878"/>
      <c r="OVG12" s="878"/>
      <c r="OVH12" s="878"/>
      <c r="OVI12" s="880"/>
      <c r="OVJ12" s="878"/>
      <c r="OVK12" s="878"/>
      <c r="OVL12" s="878"/>
      <c r="OVM12" s="880"/>
      <c r="OVN12" s="878"/>
      <c r="OVO12" s="878"/>
      <c r="OVP12" s="878"/>
      <c r="OVQ12" s="880"/>
      <c r="OVR12" s="878"/>
      <c r="OVS12" s="878"/>
      <c r="OVT12" s="878"/>
      <c r="OVU12" s="880"/>
      <c r="OVV12" s="878"/>
      <c r="OVW12" s="878"/>
      <c r="OVX12" s="878"/>
      <c r="OVY12" s="880"/>
      <c r="OVZ12" s="878"/>
      <c r="OWA12" s="878"/>
      <c r="OWB12" s="878"/>
      <c r="OWC12" s="880"/>
      <c r="OWD12" s="878"/>
      <c r="OWE12" s="878"/>
      <c r="OWF12" s="878"/>
      <c r="OWG12" s="880"/>
      <c r="OWH12" s="878"/>
      <c r="OWI12" s="878"/>
      <c r="OWJ12" s="878"/>
      <c r="OWK12" s="880"/>
      <c r="OWL12" s="878"/>
      <c r="OWM12" s="878"/>
      <c r="OWN12" s="878"/>
      <c r="OWO12" s="880"/>
      <c r="OWP12" s="878"/>
      <c r="OWQ12" s="878"/>
      <c r="OWR12" s="878"/>
      <c r="OWS12" s="880"/>
      <c r="OWT12" s="878"/>
      <c r="OWU12" s="878"/>
      <c r="OWV12" s="878"/>
      <c r="OWW12" s="880"/>
      <c r="OWX12" s="878"/>
      <c r="OWY12" s="878"/>
      <c r="OWZ12" s="878"/>
      <c r="OXA12" s="880"/>
      <c r="OXB12" s="878"/>
      <c r="OXC12" s="878"/>
      <c r="OXD12" s="878"/>
      <c r="OXE12" s="880"/>
      <c r="OXF12" s="878"/>
      <c r="OXG12" s="878"/>
      <c r="OXH12" s="878"/>
      <c r="OXI12" s="880"/>
      <c r="OXJ12" s="878"/>
      <c r="OXK12" s="878"/>
      <c r="OXL12" s="878"/>
      <c r="OXM12" s="880"/>
      <c r="OXN12" s="878"/>
      <c r="OXO12" s="878"/>
      <c r="OXP12" s="878"/>
      <c r="OXQ12" s="880"/>
      <c r="OXR12" s="878"/>
      <c r="OXS12" s="878"/>
      <c r="OXT12" s="878"/>
      <c r="OXU12" s="880"/>
      <c r="OXV12" s="878"/>
      <c r="OXW12" s="878"/>
      <c r="OXX12" s="878"/>
      <c r="OXY12" s="880"/>
      <c r="OXZ12" s="878"/>
      <c r="OYA12" s="878"/>
      <c r="OYB12" s="878"/>
      <c r="OYC12" s="880"/>
      <c r="OYD12" s="878"/>
      <c r="OYE12" s="878"/>
      <c r="OYF12" s="878"/>
      <c r="OYG12" s="880"/>
      <c r="OYH12" s="878"/>
      <c r="OYI12" s="878"/>
      <c r="OYJ12" s="878"/>
      <c r="OYK12" s="880"/>
      <c r="OYL12" s="878"/>
      <c r="OYM12" s="878"/>
      <c r="OYN12" s="878"/>
      <c r="OYO12" s="880"/>
      <c r="OYP12" s="878"/>
      <c r="OYQ12" s="878"/>
      <c r="OYR12" s="878"/>
      <c r="OYS12" s="880"/>
      <c r="OYT12" s="878"/>
      <c r="OYU12" s="878"/>
      <c r="OYV12" s="878"/>
      <c r="OYW12" s="880"/>
      <c r="OYX12" s="878"/>
      <c r="OYY12" s="878"/>
      <c r="OYZ12" s="878"/>
      <c r="OZA12" s="880"/>
      <c r="OZB12" s="878"/>
      <c r="OZC12" s="878"/>
      <c r="OZD12" s="878"/>
      <c r="OZE12" s="880"/>
      <c r="OZF12" s="878"/>
      <c r="OZG12" s="878"/>
      <c r="OZH12" s="878"/>
      <c r="OZI12" s="880"/>
      <c r="OZJ12" s="878"/>
      <c r="OZK12" s="878"/>
      <c r="OZL12" s="878"/>
      <c r="OZM12" s="880"/>
      <c r="OZN12" s="878"/>
      <c r="OZO12" s="878"/>
      <c r="OZP12" s="878"/>
      <c r="OZQ12" s="880"/>
      <c r="OZR12" s="878"/>
      <c r="OZS12" s="878"/>
      <c r="OZT12" s="878"/>
      <c r="OZU12" s="880"/>
      <c r="OZV12" s="878"/>
      <c r="OZW12" s="878"/>
      <c r="OZX12" s="878"/>
      <c r="OZY12" s="880"/>
      <c r="OZZ12" s="878"/>
      <c r="PAA12" s="878"/>
      <c r="PAB12" s="878"/>
      <c r="PAC12" s="880"/>
      <c r="PAD12" s="878"/>
      <c r="PAE12" s="878"/>
      <c r="PAF12" s="878"/>
      <c r="PAG12" s="880"/>
      <c r="PAH12" s="878"/>
      <c r="PAI12" s="878"/>
      <c r="PAJ12" s="878"/>
      <c r="PAK12" s="880"/>
      <c r="PAL12" s="878"/>
      <c r="PAM12" s="878"/>
      <c r="PAN12" s="878"/>
      <c r="PAO12" s="880"/>
      <c r="PAP12" s="878"/>
      <c r="PAQ12" s="878"/>
      <c r="PAR12" s="878"/>
      <c r="PAS12" s="880"/>
      <c r="PAT12" s="878"/>
      <c r="PAU12" s="878"/>
      <c r="PAV12" s="878"/>
      <c r="PAW12" s="880"/>
      <c r="PAX12" s="878"/>
      <c r="PAY12" s="878"/>
      <c r="PAZ12" s="878"/>
      <c r="PBA12" s="880"/>
      <c r="PBB12" s="878"/>
      <c r="PBC12" s="878"/>
      <c r="PBD12" s="878"/>
      <c r="PBE12" s="880"/>
      <c r="PBF12" s="878"/>
      <c r="PBG12" s="878"/>
      <c r="PBH12" s="878"/>
      <c r="PBI12" s="880"/>
      <c r="PBJ12" s="878"/>
      <c r="PBK12" s="878"/>
      <c r="PBL12" s="878"/>
      <c r="PBM12" s="880"/>
      <c r="PBN12" s="878"/>
      <c r="PBO12" s="878"/>
      <c r="PBP12" s="878"/>
      <c r="PBQ12" s="880"/>
      <c r="PBR12" s="878"/>
      <c r="PBS12" s="878"/>
      <c r="PBT12" s="878"/>
      <c r="PBU12" s="880"/>
      <c r="PBV12" s="878"/>
      <c r="PBW12" s="878"/>
      <c r="PBX12" s="878"/>
      <c r="PBY12" s="880"/>
      <c r="PBZ12" s="878"/>
      <c r="PCA12" s="878"/>
      <c r="PCB12" s="878"/>
      <c r="PCC12" s="880"/>
      <c r="PCD12" s="878"/>
      <c r="PCE12" s="878"/>
      <c r="PCF12" s="878"/>
      <c r="PCG12" s="880"/>
      <c r="PCH12" s="878"/>
      <c r="PCI12" s="878"/>
      <c r="PCJ12" s="878"/>
      <c r="PCK12" s="880"/>
      <c r="PCL12" s="878"/>
      <c r="PCM12" s="878"/>
      <c r="PCN12" s="878"/>
      <c r="PCO12" s="880"/>
      <c r="PCP12" s="878"/>
      <c r="PCQ12" s="878"/>
      <c r="PCR12" s="878"/>
      <c r="PCS12" s="880"/>
      <c r="PCT12" s="878"/>
      <c r="PCU12" s="878"/>
      <c r="PCV12" s="878"/>
      <c r="PCW12" s="880"/>
      <c r="PCX12" s="878"/>
      <c r="PCY12" s="878"/>
      <c r="PCZ12" s="878"/>
      <c r="PDA12" s="880"/>
      <c r="PDB12" s="878"/>
      <c r="PDC12" s="878"/>
      <c r="PDD12" s="878"/>
      <c r="PDE12" s="880"/>
      <c r="PDF12" s="878"/>
      <c r="PDG12" s="878"/>
      <c r="PDH12" s="878"/>
      <c r="PDI12" s="880"/>
      <c r="PDJ12" s="878"/>
      <c r="PDK12" s="878"/>
      <c r="PDL12" s="878"/>
      <c r="PDM12" s="880"/>
      <c r="PDN12" s="878"/>
      <c r="PDO12" s="878"/>
      <c r="PDP12" s="878"/>
      <c r="PDQ12" s="880"/>
      <c r="PDR12" s="878"/>
      <c r="PDS12" s="878"/>
      <c r="PDT12" s="878"/>
      <c r="PDU12" s="880"/>
      <c r="PDV12" s="878"/>
      <c r="PDW12" s="878"/>
      <c r="PDX12" s="878"/>
      <c r="PDY12" s="880"/>
      <c r="PDZ12" s="878"/>
      <c r="PEA12" s="878"/>
      <c r="PEB12" s="878"/>
      <c r="PEC12" s="880"/>
      <c r="PED12" s="878"/>
      <c r="PEE12" s="878"/>
      <c r="PEF12" s="878"/>
      <c r="PEG12" s="880"/>
      <c r="PEH12" s="878"/>
      <c r="PEI12" s="878"/>
      <c r="PEJ12" s="878"/>
      <c r="PEK12" s="880"/>
      <c r="PEL12" s="878"/>
      <c r="PEM12" s="878"/>
      <c r="PEN12" s="878"/>
      <c r="PEO12" s="880"/>
      <c r="PEP12" s="878"/>
      <c r="PEQ12" s="878"/>
      <c r="PER12" s="878"/>
      <c r="PES12" s="880"/>
      <c r="PET12" s="878"/>
      <c r="PEU12" s="878"/>
      <c r="PEV12" s="878"/>
      <c r="PEW12" s="880"/>
      <c r="PEX12" s="878"/>
      <c r="PEY12" s="878"/>
      <c r="PEZ12" s="878"/>
      <c r="PFA12" s="880"/>
      <c r="PFB12" s="878"/>
      <c r="PFC12" s="878"/>
      <c r="PFD12" s="878"/>
      <c r="PFE12" s="880"/>
      <c r="PFF12" s="878"/>
      <c r="PFG12" s="878"/>
      <c r="PFH12" s="878"/>
      <c r="PFI12" s="880"/>
      <c r="PFJ12" s="878"/>
      <c r="PFK12" s="878"/>
      <c r="PFL12" s="878"/>
      <c r="PFM12" s="880"/>
      <c r="PFN12" s="878"/>
      <c r="PFO12" s="878"/>
      <c r="PFP12" s="878"/>
      <c r="PFQ12" s="880"/>
      <c r="PFR12" s="878"/>
      <c r="PFS12" s="878"/>
      <c r="PFT12" s="878"/>
      <c r="PFU12" s="880"/>
      <c r="PFV12" s="878"/>
      <c r="PFW12" s="878"/>
      <c r="PFX12" s="878"/>
      <c r="PFY12" s="880"/>
      <c r="PFZ12" s="878"/>
      <c r="PGA12" s="878"/>
      <c r="PGB12" s="878"/>
      <c r="PGC12" s="880"/>
      <c r="PGD12" s="878"/>
      <c r="PGE12" s="878"/>
      <c r="PGF12" s="878"/>
      <c r="PGG12" s="880"/>
      <c r="PGH12" s="878"/>
      <c r="PGI12" s="878"/>
      <c r="PGJ12" s="878"/>
      <c r="PGK12" s="880"/>
      <c r="PGL12" s="878"/>
      <c r="PGM12" s="878"/>
      <c r="PGN12" s="878"/>
      <c r="PGO12" s="880"/>
      <c r="PGP12" s="878"/>
      <c r="PGQ12" s="878"/>
      <c r="PGR12" s="878"/>
      <c r="PGS12" s="880"/>
      <c r="PGT12" s="878"/>
      <c r="PGU12" s="878"/>
      <c r="PGV12" s="878"/>
      <c r="PGW12" s="880"/>
      <c r="PGX12" s="878"/>
      <c r="PGY12" s="878"/>
      <c r="PGZ12" s="878"/>
      <c r="PHA12" s="880"/>
      <c r="PHB12" s="878"/>
      <c r="PHC12" s="878"/>
      <c r="PHD12" s="878"/>
      <c r="PHE12" s="880"/>
      <c r="PHF12" s="878"/>
      <c r="PHG12" s="878"/>
      <c r="PHH12" s="878"/>
      <c r="PHI12" s="880"/>
      <c r="PHJ12" s="878"/>
      <c r="PHK12" s="878"/>
      <c r="PHL12" s="878"/>
      <c r="PHM12" s="880"/>
      <c r="PHN12" s="878"/>
      <c r="PHO12" s="878"/>
      <c r="PHP12" s="878"/>
      <c r="PHQ12" s="880"/>
      <c r="PHR12" s="878"/>
      <c r="PHS12" s="878"/>
      <c r="PHT12" s="878"/>
      <c r="PHU12" s="880"/>
      <c r="PHV12" s="878"/>
      <c r="PHW12" s="878"/>
      <c r="PHX12" s="878"/>
      <c r="PHY12" s="880"/>
      <c r="PHZ12" s="878"/>
      <c r="PIA12" s="878"/>
      <c r="PIB12" s="878"/>
      <c r="PIC12" s="880"/>
      <c r="PID12" s="878"/>
      <c r="PIE12" s="878"/>
      <c r="PIF12" s="878"/>
      <c r="PIG12" s="880"/>
      <c r="PIH12" s="878"/>
      <c r="PII12" s="878"/>
      <c r="PIJ12" s="878"/>
      <c r="PIK12" s="880"/>
      <c r="PIL12" s="878"/>
      <c r="PIM12" s="878"/>
      <c r="PIN12" s="878"/>
      <c r="PIO12" s="880"/>
      <c r="PIP12" s="878"/>
      <c r="PIQ12" s="878"/>
      <c r="PIR12" s="878"/>
      <c r="PIS12" s="880"/>
      <c r="PIT12" s="878"/>
      <c r="PIU12" s="878"/>
      <c r="PIV12" s="878"/>
      <c r="PIW12" s="880"/>
      <c r="PIX12" s="878"/>
      <c r="PIY12" s="878"/>
      <c r="PIZ12" s="878"/>
      <c r="PJA12" s="880"/>
      <c r="PJB12" s="878"/>
      <c r="PJC12" s="878"/>
      <c r="PJD12" s="878"/>
      <c r="PJE12" s="880"/>
      <c r="PJF12" s="878"/>
      <c r="PJG12" s="878"/>
      <c r="PJH12" s="878"/>
      <c r="PJI12" s="880"/>
      <c r="PJJ12" s="878"/>
      <c r="PJK12" s="878"/>
      <c r="PJL12" s="878"/>
      <c r="PJM12" s="880"/>
      <c r="PJN12" s="878"/>
      <c r="PJO12" s="878"/>
      <c r="PJP12" s="878"/>
      <c r="PJQ12" s="880"/>
      <c r="PJR12" s="878"/>
      <c r="PJS12" s="878"/>
      <c r="PJT12" s="878"/>
      <c r="PJU12" s="880"/>
      <c r="PJV12" s="878"/>
      <c r="PJW12" s="878"/>
      <c r="PJX12" s="878"/>
      <c r="PJY12" s="880"/>
      <c r="PJZ12" s="878"/>
      <c r="PKA12" s="878"/>
      <c r="PKB12" s="878"/>
      <c r="PKC12" s="880"/>
      <c r="PKD12" s="878"/>
      <c r="PKE12" s="878"/>
      <c r="PKF12" s="878"/>
      <c r="PKG12" s="880"/>
      <c r="PKH12" s="878"/>
      <c r="PKI12" s="878"/>
      <c r="PKJ12" s="878"/>
      <c r="PKK12" s="880"/>
      <c r="PKL12" s="878"/>
      <c r="PKM12" s="878"/>
      <c r="PKN12" s="878"/>
      <c r="PKO12" s="880"/>
      <c r="PKP12" s="878"/>
      <c r="PKQ12" s="878"/>
      <c r="PKR12" s="878"/>
      <c r="PKS12" s="880"/>
      <c r="PKT12" s="878"/>
      <c r="PKU12" s="878"/>
      <c r="PKV12" s="878"/>
      <c r="PKW12" s="880"/>
      <c r="PKX12" s="878"/>
      <c r="PKY12" s="878"/>
      <c r="PKZ12" s="878"/>
      <c r="PLA12" s="880"/>
      <c r="PLB12" s="878"/>
      <c r="PLC12" s="878"/>
      <c r="PLD12" s="878"/>
      <c r="PLE12" s="880"/>
      <c r="PLF12" s="878"/>
      <c r="PLG12" s="878"/>
      <c r="PLH12" s="878"/>
      <c r="PLI12" s="880"/>
      <c r="PLJ12" s="878"/>
      <c r="PLK12" s="878"/>
      <c r="PLL12" s="878"/>
      <c r="PLM12" s="880"/>
      <c r="PLN12" s="878"/>
      <c r="PLO12" s="878"/>
      <c r="PLP12" s="878"/>
      <c r="PLQ12" s="880"/>
      <c r="PLR12" s="878"/>
      <c r="PLS12" s="878"/>
      <c r="PLT12" s="878"/>
      <c r="PLU12" s="880"/>
      <c r="PLV12" s="878"/>
      <c r="PLW12" s="878"/>
      <c r="PLX12" s="878"/>
      <c r="PLY12" s="880"/>
      <c r="PLZ12" s="878"/>
      <c r="PMA12" s="878"/>
      <c r="PMB12" s="878"/>
      <c r="PMC12" s="880"/>
      <c r="PMD12" s="878"/>
      <c r="PME12" s="878"/>
      <c r="PMF12" s="878"/>
      <c r="PMG12" s="880"/>
      <c r="PMH12" s="878"/>
      <c r="PMI12" s="878"/>
      <c r="PMJ12" s="878"/>
      <c r="PMK12" s="880"/>
      <c r="PML12" s="878"/>
      <c r="PMM12" s="878"/>
      <c r="PMN12" s="878"/>
      <c r="PMO12" s="880"/>
      <c r="PMP12" s="878"/>
      <c r="PMQ12" s="878"/>
      <c r="PMR12" s="878"/>
      <c r="PMS12" s="880"/>
      <c r="PMT12" s="878"/>
      <c r="PMU12" s="878"/>
      <c r="PMV12" s="878"/>
      <c r="PMW12" s="880"/>
      <c r="PMX12" s="878"/>
      <c r="PMY12" s="878"/>
      <c r="PMZ12" s="878"/>
      <c r="PNA12" s="880"/>
      <c r="PNB12" s="878"/>
      <c r="PNC12" s="878"/>
      <c r="PND12" s="878"/>
      <c r="PNE12" s="880"/>
      <c r="PNF12" s="878"/>
      <c r="PNG12" s="878"/>
      <c r="PNH12" s="878"/>
      <c r="PNI12" s="880"/>
      <c r="PNJ12" s="878"/>
      <c r="PNK12" s="878"/>
      <c r="PNL12" s="878"/>
      <c r="PNM12" s="880"/>
      <c r="PNN12" s="878"/>
      <c r="PNO12" s="878"/>
      <c r="PNP12" s="878"/>
      <c r="PNQ12" s="880"/>
      <c r="PNR12" s="878"/>
      <c r="PNS12" s="878"/>
      <c r="PNT12" s="878"/>
      <c r="PNU12" s="880"/>
      <c r="PNV12" s="878"/>
      <c r="PNW12" s="878"/>
      <c r="PNX12" s="878"/>
      <c r="PNY12" s="880"/>
      <c r="PNZ12" s="878"/>
      <c r="POA12" s="878"/>
      <c r="POB12" s="878"/>
      <c r="POC12" s="880"/>
      <c r="POD12" s="878"/>
      <c r="POE12" s="878"/>
      <c r="POF12" s="878"/>
      <c r="POG12" s="880"/>
      <c r="POH12" s="878"/>
      <c r="POI12" s="878"/>
      <c r="POJ12" s="878"/>
      <c r="POK12" s="880"/>
      <c r="POL12" s="878"/>
      <c r="POM12" s="878"/>
      <c r="PON12" s="878"/>
      <c r="POO12" s="880"/>
      <c r="POP12" s="878"/>
      <c r="POQ12" s="878"/>
      <c r="POR12" s="878"/>
      <c r="POS12" s="880"/>
      <c r="POT12" s="878"/>
      <c r="POU12" s="878"/>
      <c r="POV12" s="878"/>
      <c r="POW12" s="880"/>
      <c r="POX12" s="878"/>
      <c r="POY12" s="878"/>
      <c r="POZ12" s="878"/>
      <c r="PPA12" s="880"/>
      <c r="PPB12" s="878"/>
      <c r="PPC12" s="878"/>
      <c r="PPD12" s="878"/>
      <c r="PPE12" s="880"/>
      <c r="PPF12" s="878"/>
      <c r="PPG12" s="878"/>
      <c r="PPH12" s="878"/>
      <c r="PPI12" s="880"/>
      <c r="PPJ12" s="878"/>
      <c r="PPK12" s="878"/>
      <c r="PPL12" s="878"/>
      <c r="PPM12" s="880"/>
      <c r="PPN12" s="878"/>
      <c r="PPO12" s="878"/>
      <c r="PPP12" s="878"/>
      <c r="PPQ12" s="880"/>
      <c r="PPR12" s="878"/>
      <c r="PPS12" s="878"/>
      <c r="PPT12" s="878"/>
      <c r="PPU12" s="880"/>
      <c r="PPV12" s="878"/>
      <c r="PPW12" s="878"/>
      <c r="PPX12" s="878"/>
      <c r="PPY12" s="880"/>
      <c r="PPZ12" s="878"/>
      <c r="PQA12" s="878"/>
      <c r="PQB12" s="878"/>
      <c r="PQC12" s="880"/>
      <c r="PQD12" s="878"/>
      <c r="PQE12" s="878"/>
      <c r="PQF12" s="878"/>
      <c r="PQG12" s="880"/>
      <c r="PQH12" s="878"/>
      <c r="PQI12" s="878"/>
      <c r="PQJ12" s="878"/>
      <c r="PQK12" s="880"/>
      <c r="PQL12" s="878"/>
      <c r="PQM12" s="878"/>
      <c r="PQN12" s="878"/>
      <c r="PQO12" s="880"/>
      <c r="PQP12" s="878"/>
      <c r="PQQ12" s="878"/>
      <c r="PQR12" s="878"/>
      <c r="PQS12" s="880"/>
      <c r="PQT12" s="878"/>
      <c r="PQU12" s="878"/>
      <c r="PQV12" s="878"/>
      <c r="PQW12" s="880"/>
      <c r="PQX12" s="878"/>
      <c r="PQY12" s="878"/>
      <c r="PQZ12" s="878"/>
      <c r="PRA12" s="880"/>
      <c r="PRB12" s="878"/>
      <c r="PRC12" s="878"/>
      <c r="PRD12" s="878"/>
      <c r="PRE12" s="880"/>
      <c r="PRF12" s="878"/>
      <c r="PRG12" s="878"/>
      <c r="PRH12" s="878"/>
      <c r="PRI12" s="880"/>
      <c r="PRJ12" s="878"/>
      <c r="PRK12" s="878"/>
      <c r="PRL12" s="878"/>
      <c r="PRM12" s="880"/>
      <c r="PRN12" s="878"/>
      <c r="PRO12" s="878"/>
      <c r="PRP12" s="878"/>
      <c r="PRQ12" s="880"/>
      <c r="PRR12" s="878"/>
      <c r="PRS12" s="878"/>
      <c r="PRT12" s="878"/>
      <c r="PRU12" s="880"/>
      <c r="PRV12" s="878"/>
      <c r="PRW12" s="878"/>
      <c r="PRX12" s="878"/>
      <c r="PRY12" s="880"/>
      <c r="PRZ12" s="878"/>
      <c r="PSA12" s="878"/>
      <c r="PSB12" s="878"/>
      <c r="PSC12" s="880"/>
      <c r="PSD12" s="878"/>
      <c r="PSE12" s="878"/>
      <c r="PSF12" s="878"/>
      <c r="PSG12" s="880"/>
      <c r="PSH12" s="878"/>
      <c r="PSI12" s="878"/>
      <c r="PSJ12" s="878"/>
      <c r="PSK12" s="880"/>
      <c r="PSL12" s="878"/>
      <c r="PSM12" s="878"/>
      <c r="PSN12" s="878"/>
      <c r="PSO12" s="880"/>
      <c r="PSP12" s="878"/>
      <c r="PSQ12" s="878"/>
      <c r="PSR12" s="878"/>
      <c r="PSS12" s="880"/>
      <c r="PST12" s="878"/>
      <c r="PSU12" s="878"/>
      <c r="PSV12" s="878"/>
      <c r="PSW12" s="880"/>
      <c r="PSX12" s="878"/>
      <c r="PSY12" s="878"/>
      <c r="PSZ12" s="878"/>
      <c r="PTA12" s="880"/>
      <c r="PTB12" s="878"/>
      <c r="PTC12" s="878"/>
      <c r="PTD12" s="878"/>
      <c r="PTE12" s="880"/>
      <c r="PTF12" s="878"/>
      <c r="PTG12" s="878"/>
      <c r="PTH12" s="878"/>
      <c r="PTI12" s="880"/>
      <c r="PTJ12" s="878"/>
      <c r="PTK12" s="878"/>
      <c r="PTL12" s="878"/>
      <c r="PTM12" s="880"/>
      <c r="PTN12" s="878"/>
      <c r="PTO12" s="878"/>
      <c r="PTP12" s="878"/>
      <c r="PTQ12" s="880"/>
      <c r="PTR12" s="878"/>
      <c r="PTS12" s="878"/>
      <c r="PTT12" s="878"/>
      <c r="PTU12" s="880"/>
      <c r="PTV12" s="878"/>
      <c r="PTW12" s="878"/>
      <c r="PTX12" s="878"/>
      <c r="PTY12" s="880"/>
      <c r="PTZ12" s="878"/>
      <c r="PUA12" s="878"/>
      <c r="PUB12" s="878"/>
      <c r="PUC12" s="880"/>
      <c r="PUD12" s="878"/>
      <c r="PUE12" s="878"/>
      <c r="PUF12" s="878"/>
      <c r="PUG12" s="880"/>
      <c r="PUH12" s="878"/>
      <c r="PUI12" s="878"/>
      <c r="PUJ12" s="878"/>
      <c r="PUK12" s="880"/>
      <c r="PUL12" s="878"/>
      <c r="PUM12" s="878"/>
      <c r="PUN12" s="878"/>
      <c r="PUO12" s="880"/>
      <c r="PUP12" s="878"/>
      <c r="PUQ12" s="878"/>
      <c r="PUR12" s="878"/>
      <c r="PUS12" s="880"/>
      <c r="PUT12" s="878"/>
      <c r="PUU12" s="878"/>
      <c r="PUV12" s="878"/>
      <c r="PUW12" s="880"/>
      <c r="PUX12" s="878"/>
      <c r="PUY12" s="878"/>
      <c r="PUZ12" s="878"/>
      <c r="PVA12" s="880"/>
      <c r="PVB12" s="878"/>
      <c r="PVC12" s="878"/>
      <c r="PVD12" s="878"/>
      <c r="PVE12" s="880"/>
      <c r="PVF12" s="878"/>
      <c r="PVG12" s="878"/>
      <c r="PVH12" s="878"/>
      <c r="PVI12" s="880"/>
      <c r="PVJ12" s="878"/>
      <c r="PVK12" s="878"/>
      <c r="PVL12" s="878"/>
      <c r="PVM12" s="880"/>
      <c r="PVN12" s="878"/>
      <c r="PVO12" s="878"/>
      <c r="PVP12" s="878"/>
      <c r="PVQ12" s="880"/>
      <c r="PVR12" s="878"/>
      <c r="PVS12" s="878"/>
      <c r="PVT12" s="878"/>
      <c r="PVU12" s="880"/>
      <c r="PVV12" s="878"/>
      <c r="PVW12" s="878"/>
      <c r="PVX12" s="878"/>
      <c r="PVY12" s="880"/>
      <c r="PVZ12" s="878"/>
      <c r="PWA12" s="878"/>
      <c r="PWB12" s="878"/>
      <c r="PWC12" s="880"/>
      <c r="PWD12" s="878"/>
      <c r="PWE12" s="878"/>
      <c r="PWF12" s="878"/>
      <c r="PWG12" s="880"/>
      <c r="PWH12" s="878"/>
      <c r="PWI12" s="878"/>
      <c r="PWJ12" s="878"/>
      <c r="PWK12" s="880"/>
      <c r="PWL12" s="878"/>
      <c r="PWM12" s="878"/>
      <c r="PWN12" s="878"/>
      <c r="PWO12" s="880"/>
      <c r="PWP12" s="878"/>
      <c r="PWQ12" s="878"/>
      <c r="PWR12" s="878"/>
      <c r="PWS12" s="880"/>
      <c r="PWT12" s="878"/>
      <c r="PWU12" s="878"/>
      <c r="PWV12" s="878"/>
      <c r="PWW12" s="880"/>
      <c r="PWX12" s="878"/>
      <c r="PWY12" s="878"/>
      <c r="PWZ12" s="878"/>
      <c r="PXA12" s="880"/>
      <c r="PXB12" s="878"/>
      <c r="PXC12" s="878"/>
      <c r="PXD12" s="878"/>
      <c r="PXE12" s="880"/>
      <c r="PXF12" s="878"/>
      <c r="PXG12" s="878"/>
      <c r="PXH12" s="878"/>
      <c r="PXI12" s="880"/>
      <c r="PXJ12" s="878"/>
      <c r="PXK12" s="878"/>
      <c r="PXL12" s="878"/>
      <c r="PXM12" s="880"/>
      <c r="PXN12" s="878"/>
      <c r="PXO12" s="878"/>
      <c r="PXP12" s="878"/>
      <c r="PXQ12" s="880"/>
      <c r="PXR12" s="878"/>
      <c r="PXS12" s="878"/>
      <c r="PXT12" s="878"/>
      <c r="PXU12" s="880"/>
      <c r="PXV12" s="878"/>
      <c r="PXW12" s="878"/>
      <c r="PXX12" s="878"/>
      <c r="PXY12" s="880"/>
      <c r="PXZ12" s="878"/>
      <c r="PYA12" s="878"/>
      <c r="PYB12" s="878"/>
      <c r="PYC12" s="880"/>
      <c r="PYD12" s="878"/>
      <c r="PYE12" s="878"/>
      <c r="PYF12" s="878"/>
      <c r="PYG12" s="880"/>
      <c r="PYH12" s="878"/>
      <c r="PYI12" s="878"/>
      <c r="PYJ12" s="878"/>
      <c r="PYK12" s="880"/>
      <c r="PYL12" s="878"/>
      <c r="PYM12" s="878"/>
      <c r="PYN12" s="878"/>
      <c r="PYO12" s="880"/>
      <c r="PYP12" s="878"/>
      <c r="PYQ12" s="878"/>
      <c r="PYR12" s="878"/>
      <c r="PYS12" s="880"/>
      <c r="PYT12" s="878"/>
      <c r="PYU12" s="878"/>
      <c r="PYV12" s="878"/>
      <c r="PYW12" s="880"/>
      <c r="PYX12" s="878"/>
      <c r="PYY12" s="878"/>
      <c r="PYZ12" s="878"/>
      <c r="PZA12" s="880"/>
      <c r="PZB12" s="878"/>
      <c r="PZC12" s="878"/>
      <c r="PZD12" s="878"/>
      <c r="PZE12" s="880"/>
      <c r="PZF12" s="878"/>
      <c r="PZG12" s="878"/>
      <c r="PZH12" s="878"/>
      <c r="PZI12" s="880"/>
      <c r="PZJ12" s="878"/>
      <c r="PZK12" s="878"/>
      <c r="PZL12" s="878"/>
      <c r="PZM12" s="880"/>
      <c r="PZN12" s="878"/>
      <c r="PZO12" s="878"/>
      <c r="PZP12" s="878"/>
      <c r="PZQ12" s="880"/>
      <c r="PZR12" s="878"/>
      <c r="PZS12" s="878"/>
      <c r="PZT12" s="878"/>
      <c r="PZU12" s="880"/>
      <c r="PZV12" s="878"/>
      <c r="PZW12" s="878"/>
      <c r="PZX12" s="878"/>
      <c r="PZY12" s="880"/>
      <c r="PZZ12" s="878"/>
      <c r="QAA12" s="878"/>
      <c r="QAB12" s="878"/>
      <c r="QAC12" s="880"/>
      <c r="QAD12" s="878"/>
      <c r="QAE12" s="878"/>
      <c r="QAF12" s="878"/>
      <c r="QAG12" s="880"/>
      <c r="QAH12" s="878"/>
      <c r="QAI12" s="878"/>
      <c r="QAJ12" s="878"/>
      <c r="QAK12" s="880"/>
      <c r="QAL12" s="878"/>
      <c r="QAM12" s="878"/>
      <c r="QAN12" s="878"/>
      <c r="QAO12" s="880"/>
      <c r="QAP12" s="878"/>
      <c r="QAQ12" s="878"/>
      <c r="QAR12" s="878"/>
      <c r="QAS12" s="880"/>
      <c r="QAT12" s="878"/>
      <c r="QAU12" s="878"/>
      <c r="QAV12" s="878"/>
      <c r="QAW12" s="880"/>
      <c r="QAX12" s="878"/>
      <c r="QAY12" s="878"/>
      <c r="QAZ12" s="878"/>
      <c r="QBA12" s="880"/>
      <c r="QBB12" s="878"/>
      <c r="QBC12" s="878"/>
      <c r="QBD12" s="878"/>
      <c r="QBE12" s="880"/>
      <c r="QBF12" s="878"/>
      <c r="QBG12" s="878"/>
      <c r="QBH12" s="878"/>
      <c r="QBI12" s="880"/>
      <c r="QBJ12" s="878"/>
      <c r="QBK12" s="878"/>
      <c r="QBL12" s="878"/>
      <c r="QBM12" s="880"/>
      <c r="QBN12" s="878"/>
      <c r="QBO12" s="878"/>
      <c r="QBP12" s="878"/>
      <c r="QBQ12" s="880"/>
      <c r="QBR12" s="878"/>
      <c r="QBS12" s="878"/>
      <c r="QBT12" s="878"/>
      <c r="QBU12" s="880"/>
      <c r="QBV12" s="878"/>
      <c r="QBW12" s="878"/>
      <c r="QBX12" s="878"/>
      <c r="QBY12" s="880"/>
      <c r="QBZ12" s="878"/>
      <c r="QCA12" s="878"/>
      <c r="QCB12" s="878"/>
      <c r="QCC12" s="880"/>
      <c r="QCD12" s="878"/>
      <c r="QCE12" s="878"/>
      <c r="QCF12" s="878"/>
      <c r="QCG12" s="880"/>
      <c r="QCH12" s="878"/>
      <c r="QCI12" s="878"/>
      <c r="QCJ12" s="878"/>
      <c r="QCK12" s="880"/>
      <c r="QCL12" s="878"/>
      <c r="QCM12" s="878"/>
      <c r="QCN12" s="878"/>
      <c r="QCO12" s="880"/>
      <c r="QCP12" s="878"/>
      <c r="QCQ12" s="878"/>
      <c r="QCR12" s="878"/>
      <c r="QCS12" s="880"/>
      <c r="QCT12" s="878"/>
      <c r="QCU12" s="878"/>
      <c r="QCV12" s="878"/>
      <c r="QCW12" s="880"/>
      <c r="QCX12" s="878"/>
      <c r="QCY12" s="878"/>
      <c r="QCZ12" s="878"/>
      <c r="QDA12" s="880"/>
      <c r="QDB12" s="878"/>
      <c r="QDC12" s="878"/>
      <c r="QDD12" s="878"/>
      <c r="QDE12" s="880"/>
      <c r="QDF12" s="878"/>
      <c r="QDG12" s="878"/>
      <c r="QDH12" s="878"/>
      <c r="QDI12" s="880"/>
      <c r="QDJ12" s="878"/>
      <c r="QDK12" s="878"/>
      <c r="QDL12" s="878"/>
      <c r="QDM12" s="880"/>
      <c r="QDN12" s="878"/>
      <c r="QDO12" s="878"/>
      <c r="QDP12" s="878"/>
      <c r="QDQ12" s="880"/>
      <c r="QDR12" s="878"/>
      <c r="QDS12" s="878"/>
      <c r="QDT12" s="878"/>
      <c r="QDU12" s="880"/>
      <c r="QDV12" s="878"/>
      <c r="QDW12" s="878"/>
      <c r="QDX12" s="878"/>
      <c r="QDY12" s="880"/>
      <c r="QDZ12" s="878"/>
      <c r="QEA12" s="878"/>
      <c r="QEB12" s="878"/>
      <c r="QEC12" s="880"/>
      <c r="QED12" s="878"/>
      <c r="QEE12" s="878"/>
      <c r="QEF12" s="878"/>
      <c r="QEG12" s="880"/>
      <c r="QEH12" s="878"/>
      <c r="QEI12" s="878"/>
      <c r="QEJ12" s="878"/>
      <c r="QEK12" s="880"/>
      <c r="QEL12" s="878"/>
      <c r="QEM12" s="878"/>
      <c r="QEN12" s="878"/>
      <c r="QEO12" s="880"/>
      <c r="QEP12" s="878"/>
      <c r="QEQ12" s="878"/>
      <c r="QER12" s="878"/>
      <c r="QES12" s="880"/>
      <c r="QET12" s="878"/>
      <c r="QEU12" s="878"/>
      <c r="QEV12" s="878"/>
      <c r="QEW12" s="880"/>
      <c r="QEX12" s="878"/>
      <c r="QEY12" s="878"/>
      <c r="QEZ12" s="878"/>
      <c r="QFA12" s="880"/>
      <c r="QFB12" s="878"/>
      <c r="QFC12" s="878"/>
      <c r="QFD12" s="878"/>
      <c r="QFE12" s="880"/>
      <c r="QFF12" s="878"/>
      <c r="QFG12" s="878"/>
      <c r="QFH12" s="878"/>
      <c r="QFI12" s="880"/>
      <c r="QFJ12" s="878"/>
      <c r="QFK12" s="878"/>
      <c r="QFL12" s="878"/>
      <c r="QFM12" s="880"/>
      <c r="QFN12" s="878"/>
      <c r="QFO12" s="878"/>
      <c r="QFP12" s="878"/>
      <c r="QFQ12" s="880"/>
      <c r="QFR12" s="878"/>
      <c r="QFS12" s="878"/>
      <c r="QFT12" s="878"/>
      <c r="QFU12" s="880"/>
      <c r="QFV12" s="878"/>
      <c r="QFW12" s="878"/>
      <c r="QFX12" s="878"/>
      <c r="QFY12" s="880"/>
      <c r="QFZ12" s="878"/>
      <c r="QGA12" s="878"/>
      <c r="QGB12" s="878"/>
      <c r="QGC12" s="880"/>
      <c r="QGD12" s="878"/>
      <c r="QGE12" s="878"/>
      <c r="QGF12" s="878"/>
      <c r="QGG12" s="880"/>
      <c r="QGH12" s="878"/>
      <c r="QGI12" s="878"/>
      <c r="QGJ12" s="878"/>
      <c r="QGK12" s="880"/>
      <c r="QGL12" s="878"/>
      <c r="QGM12" s="878"/>
      <c r="QGN12" s="878"/>
      <c r="QGO12" s="880"/>
      <c r="QGP12" s="878"/>
      <c r="QGQ12" s="878"/>
      <c r="QGR12" s="878"/>
      <c r="QGS12" s="880"/>
      <c r="QGT12" s="878"/>
      <c r="QGU12" s="878"/>
      <c r="QGV12" s="878"/>
      <c r="QGW12" s="880"/>
      <c r="QGX12" s="878"/>
      <c r="QGY12" s="878"/>
      <c r="QGZ12" s="878"/>
      <c r="QHA12" s="880"/>
      <c r="QHB12" s="878"/>
      <c r="QHC12" s="878"/>
      <c r="QHD12" s="878"/>
      <c r="QHE12" s="880"/>
      <c r="QHF12" s="878"/>
      <c r="QHG12" s="878"/>
      <c r="QHH12" s="878"/>
      <c r="QHI12" s="880"/>
      <c r="QHJ12" s="878"/>
      <c r="QHK12" s="878"/>
      <c r="QHL12" s="878"/>
      <c r="QHM12" s="880"/>
      <c r="QHN12" s="878"/>
      <c r="QHO12" s="878"/>
      <c r="QHP12" s="878"/>
      <c r="QHQ12" s="880"/>
      <c r="QHR12" s="878"/>
      <c r="QHS12" s="878"/>
      <c r="QHT12" s="878"/>
      <c r="QHU12" s="880"/>
      <c r="QHV12" s="878"/>
      <c r="QHW12" s="878"/>
      <c r="QHX12" s="878"/>
      <c r="QHY12" s="880"/>
      <c r="QHZ12" s="878"/>
      <c r="QIA12" s="878"/>
      <c r="QIB12" s="878"/>
      <c r="QIC12" s="880"/>
      <c r="QID12" s="878"/>
      <c r="QIE12" s="878"/>
      <c r="QIF12" s="878"/>
      <c r="QIG12" s="880"/>
      <c r="QIH12" s="878"/>
      <c r="QII12" s="878"/>
      <c r="QIJ12" s="878"/>
      <c r="QIK12" s="880"/>
      <c r="QIL12" s="878"/>
      <c r="QIM12" s="878"/>
      <c r="QIN12" s="878"/>
      <c r="QIO12" s="880"/>
      <c r="QIP12" s="878"/>
      <c r="QIQ12" s="878"/>
      <c r="QIR12" s="878"/>
      <c r="QIS12" s="880"/>
      <c r="QIT12" s="878"/>
      <c r="QIU12" s="878"/>
      <c r="QIV12" s="878"/>
      <c r="QIW12" s="880"/>
      <c r="QIX12" s="878"/>
      <c r="QIY12" s="878"/>
      <c r="QIZ12" s="878"/>
      <c r="QJA12" s="880"/>
      <c r="QJB12" s="878"/>
      <c r="QJC12" s="878"/>
      <c r="QJD12" s="878"/>
      <c r="QJE12" s="880"/>
      <c r="QJF12" s="878"/>
      <c r="QJG12" s="878"/>
      <c r="QJH12" s="878"/>
      <c r="QJI12" s="880"/>
      <c r="QJJ12" s="878"/>
      <c r="QJK12" s="878"/>
      <c r="QJL12" s="878"/>
      <c r="QJM12" s="880"/>
      <c r="QJN12" s="878"/>
      <c r="QJO12" s="878"/>
      <c r="QJP12" s="878"/>
      <c r="QJQ12" s="880"/>
      <c r="QJR12" s="878"/>
      <c r="QJS12" s="878"/>
      <c r="QJT12" s="878"/>
      <c r="QJU12" s="880"/>
      <c r="QJV12" s="878"/>
      <c r="QJW12" s="878"/>
      <c r="QJX12" s="878"/>
      <c r="QJY12" s="880"/>
      <c r="QJZ12" s="878"/>
      <c r="QKA12" s="878"/>
      <c r="QKB12" s="878"/>
      <c r="QKC12" s="880"/>
      <c r="QKD12" s="878"/>
      <c r="QKE12" s="878"/>
      <c r="QKF12" s="878"/>
      <c r="QKG12" s="880"/>
      <c r="QKH12" s="878"/>
      <c r="QKI12" s="878"/>
      <c r="QKJ12" s="878"/>
      <c r="QKK12" s="880"/>
      <c r="QKL12" s="878"/>
      <c r="QKM12" s="878"/>
      <c r="QKN12" s="878"/>
      <c r="QKO12" s="880"/>
      <c r="QKP12" s="878"/>
      <c r="QKQ12" s="878"/>
      <c r="QKR12" s="878"/>
      <c r="QKS12" s="880"/>
      <c r="QKT12" s="878"/>
      <c r="QKU12" s="878"/>
      <c r="QKV12" s="878"/>
      <c r="QKW12" s="880"/>
      <c r="QKX12" s="878"/>
      <c r="QKY12" s="878"/>
      <c r="QKZ12" s="878"/>
      <c r="QLA12" s="880"/>
      <c r="QLB12" s="878"/>
      <c r="QLC12" s="878"/>
      <c r="QLD12" s="878"/>
      <c r="QLE12" s="880"/>
      <c r="QLF12" s="878"/>
      <c r="QLG12" s="878"/>
      <c r="QLH12" s="878"/>
      <c r="QLI12" s="880"/>
      <c r="QLJ12" s="878"/>
      <c r="QLK12" s="878"/>
      <c r="QLL12" s="878"/>
      <c r="QLM12" s="880"/>
      <c r="QLN12" s="878"/>
      <c r="QLO12" s="878"/>
      <c r="QLP12" s="878"/>
      <c r="QLQ12" s="880"/>
      <c r="QLR12" s="878"/>
      <c r="QLS12" s="878"/>
      <c r="QLT12" s="878"/>
      <c r="QLU12" s="880"/>
      <c r="QLV12" s="878"/>
      <c r="QLW12" s="878"/>
      <c r="QLX12" s="878"/>
      <c r="QLY12" s="880"/>
      <c r="QLZ12" s="878"/>
      <c r="QMA12" s="878"/>
      <c r="QMB12" s="878"/>
      <c r="QMC12" s="880"/>
      <c r="QMD12" s="878"/>
      <c r="QME12" s="878"/>
      <c r="QMF12" s="878"/>
      <c r="QMG12" s="880"/>
      <c r="QMH12" s="878"/>
      <c r="QMI12" s="878"/>
      <c r="QMJ12" s="878"/>
      <c r="QMK12" s="880"/>
      <c r="QML12" s="878"/>
      <c r="QMM12" s="878"/>
      <c r="QMN12" s="878"/>
      <c r="QMO12" s="880"/>
      <c r="QMP12" s="878"/>
      <c r="QMQ12" s="878"/>
      <c r="QMR12" s="878"/>
      <c r="QMS12" s="880"/>
      <c r="QMT12" s="878"/>
      <c r="QMU12" s="878"/>
      <c r="QMV12" s="878"/>
      <c r="QMW12" s="880"/>
      <c r="QMX12" s="878"/>
      <c r="QMY12" s="878"/>
      <c r="QMZ12" s="878"/>
      <c r="QNA12" s="880"/>
      <c r="QNB12" s="878"/>
      <c r="QNC12" s="878"/>
      <c r="QND12" s="878"/>
      <c r="QNE12" s="880"/>
      <c r="QNF12" s="878"/>
      <c r="QNG12" s="878"/>
      <c r="QNH12" s="878"/>
      <c r="QNI12" s="880"/>
      <c r="QNJ12" s="878"/>
      <c r="QNK12" s="878"/>
      <c r="QNL12" s="878"/>
      <c r="QNM12" s="880"/>
      <c r="QNN12" s="878"/>
      <c r="QNO12" s="878"/>
      <c r="QNP12" s="878"/>
      <c r="QNQ12" s="880"/>
      <c r="QNR12" s="878"/>
      <c r="QNS12" s="878"/>
      <c r="QNT12" s="878"/>
      <c r="QNU12" s="880"/>
      <c r="QNV12" s="878"/>
      <c r="QNW12" s="878"/>
      <c r="QNX12" s="878"/>
      <c r="QNY12" s="880"/>
      <c r="QNZ12" s="878"/>
      <c r="QOA12" s="878"/>
      <c r="QOB12" s="878"/>
      <c r="QOC12" s="880"/>
      <c r="QOD12" s="878"/>
      <c r="QOE12" s="878"/>
      <c r="QOF12" s="878"/>
      <c r="QOG12" s="880"/>
      <c r="QOH12" s="878"/>
      <c r="QOI12" s="878"/>
      <c r="QOJ12" s="878"/>
      <c r="QOK12" s="880"/>
      <c r="QOL12" s="878"/>
      <c r="QOM12" s="878"/>
      <c r="QON12" s="878"/>
      <c r="QOO12" s="880"/>
      <c r="QOP12" s="878"/>
      <c r="QOQ12" s="878"/>
      <c r="QOR12" s="878"/>
      <c r="QOS12" s="880"/>
      <c r="QOT12" s="878"/>
      <c r="QOU12" s="878"/>
      <c r="QOV12" s="878"/>
      <c r="QOW12" s="880"/>
      <c r="QOX12" s="878"/>
      <c r="QOY12" s="878"/>
      <c r="QOZ12" s="878"/>
      <c r="QPA12" s="880"/>
      <c r="QPB12" s="878"/>
      <c r="QPC12" s="878"/>
      <c r="QPD12" s="878"/>
      <c r="QPE12" s="880"/>
      <c r="QPF12" s="878"/>
      <c r="QPG12" s="878"/>
      <c r="QPH12" s="878"/>
      <c r="QPI12" s="880"/>
      <c r="QPJ12" s="878"/>
      <c r="QPK12" s="878"/>
      <c r="QPL12" s="878"/>
      <c r="QPM12" s="880"/>
      <c r="QPN12" s="878"/>
      <c r="QPO12" s="878"/>
      <c r="QPP12" s="878"/>
      <c r="QPQ12" s="880"/>
      <c r="QPR12" s="878"/>
      <c r="QPS12" s="878"/>
      <c r="QPT12" s="878"/>
      <c r="QPU12" s="880"/>
      <c r="QPV12" s="878"/>
      <c r="QPW12" s="878"/>
      <c r="QPX12" s="878"/>
      <c r="QPY12" s="880"/>
      <c r="QPZ12" s="878"/>
      <c r="QQA12" s="878"/>
      <c r="QQB12" s="878"/>
      <c r="QQC12" s="880"/>
      <c r="QQD12" s="878"/>
      <c r="QQE12" s="878"/>
      <c r="QQF12" s="878"/>
      <c r="QQG12" s="880"/>
      <c r="QQH12" s="878"/>
      <c r="QQI12" s="878"/>
      <c r="QQJ12" s="878"/>
      <c r="QQK12" s="880"/>
      <c r="QQL12" s="878"/>
      <c r="QQM12" s="878"/>
      <c r="QQN12" s="878"/>
      <c r="QQO12" s="880"/>
      <c r="QQP12" s="878"/>
      <c r="QQQ12" s="878"/>
      <c r="QQR12" s="878"/>
      <c r="QQS12" s="880"/>
      <c r="QQT12" s="878"/>
      <c r="QQU12" s="878"/>
      <c r="QQV12" s="878"/>
      <c r="QQW12" s="880"/>
      <c r="QQX12" s="878"/>
      <c r="QQY12" s="878"/>
      <c r="QQZ12" s="878"/>
      <c r="QRA12" s="880"/>
      <c r="QRB12" s="878"/>
      <c r="QRC12" s="878"/>
      <c r="QRD12" s="878"/>
      <c r="QRE12" s="880"/>
      <c r="QRF12" s="878"/>
      <c r="QRG12" s="878"/>
      <c r="QRH12" s="878"/>
      <c r="QRI12" s="880"/>
      <c r="QRJ12" s="878"/>
      <c r="QRK12" s="878"/>
      <c r="QRL12" s="878"/>
      <c r="QRM12" s="880"/>
      <c r="QRN12" s="878"/>
      <c r="QRO12" s="878"/>
      <c r="QRP12" s="878"/>
      <c r="QRQ12" s="880"/>
      <c r="QRR12" s="878"/>
      <c r="QRS12" s="878"/>
      <c r="QRT12" s="878"/>
      <c r="QRU12" s="880"/>
      <c r="QRV12" s="878"/>
      <c r="QRW12" s="878"/>
      <c r="QRX12" s="878"/>
      <c r="QRY12" s="880"/>
      <c r="QRZ12" s="878"/>
      <c r="QSA12" s="878"/>
      <c r="QSB12" s="878"/>
      <c r="QSC12" s="880"/>
      <c r="QSD12" s="878"/>
      <c r="QSE12" s="878"/>
      <c r="QSF12" s="878"/>
      <c r="QSG12" s="880"/>
      <c r="QSH12" s="878"/>
      <c r="QSI12" s="878"/>
      <c r="QSJ12" s="878"/>
      <c r="QSK12" s="880"/>
      <c r="QSL12" s="878"/>
      <c r="QSM12" s="878"/>
      <c r="QSN12" s="878"/>
      <c r="QSO12" s="880"/>
      <c r="QSP12" s="878"/>
      <c r="QSQ12" s="878"/>
      <c r="QSR12" s="878"/>
      <c r="QSS12" s="880"/>
      <c r="QST12" s="878"/>
      <c r="QSU12" s="878"/>
      <c r="QSV12" s="878"/>
      <c r="QSW12" s="880"/>
      <c r="QSX12" s="878"/>
      <c r="QSY12" s="878"/>
      <c r="QSZ12" s="878"/>
      <c r="QTA12" s="880"/>
      <c r="QTB12" s="878"/>
      <c r="QTC12" s="878"/>
      <c r="QTD12" s="878"/>
      <c r="QTE12" s="880"/>
      <c r="QTF12" s="878"/>
      <c r="QTG12" s="878"/>
      <c r="QTH12" s="878"/>
      <c r="QTI12" s="880"/>
      <c r="QTJ12" s="878"/>
      <c r="QTK12" s="878"/>
      <c r="QTL12" s="878"/>
      <c r="QTM12" s="880"/>
      <c r="QTN12" s="878"/>
      <c r="QTO12" s="878"/>
      <c r="QTP12" s="878"/>
      <c r="QTQ12" s="880"/>
      <c r="QTR12" s="878"/>
      <c r="QTS12" s="878"/>
      <c r="QTT12" s="878"/>
      <c r="QTU12" s="880"/>
      <c r="QTV12" s="878"/>
      <c r="QTW12" s="878"/>
      <c r="QTX12" s="878"/>
      <c r="QTY12" s="880"/>
      <c r="QTZ12" s="878"/>
      <c r="QUA12" s="878"/>
      <c r="QUB12" s="878"/>
      <c r="QUC12" s="880"/>
      <c r="QUD12" s="878"/>
      <c r="QUE12" s="878"/>
      <c r="QUF12" s="878"/>
      <c r="QUG12" s="880"/>
      <c r="QUH12" s="878"/>
      <c r="QUI12" s="878"/>
      <c r="QUJ12" s="878"/>
      <c r="QUK12" s="880"/>
      <c r="QUL12" s="878"/>
      <c r="QUM12" s="878"/>
      <c r="QUN12" s="878"/>
      <c r="QUO12" s="880"/>
      <c r="QUP12" s="878"/>
      <c r="QUQ12" s="878"/>
      <c r="QUR12" s="878"/>
      <c r="QUS12" s="880"/>
      <c r="QUT12" s="878"/>
      <c r="QUU12" s="878"/>
      <c r="QUV12" s="878"/>
      <c r="QUW12" s="880"/>
      <c r="QUX12" s="878"/>
      <c r="QUY12" s="878"/>
      <c r="QUZ12" s="878"/>
      <c r="QVA12" s="880"/>
      <c r="QVB12" s="878"/>
      <c r="QVC12" s="878"/>
      <c r="QVD12" s="878"/>
      <c r="QVE12" s="880"/>
      <c r="QVF12" s="878"/>
      <c r="QVG12" s="878"/>
      <c r="QVH12" s="878"/>
      <c r="QVI12" s="880"/>
      <c r="QVJ12" s="878"/>
      <c r="QVK12" s="878"/>
      <c r="QVL12" s="878"/>
      <c r="QVM12" s="880"/>
      <c r="QVN12" s="878"/>
      <c r="QVO12" s="878"/>
      <c r="QVP12" s="878"/>
      <c r="QVQ12" s="880"/>
      <c r="QVR12" s="878"/>
      <c r="QVS12" s="878"/>
      <c r="QVT12" s="878"/>
      <c r="QVU12" s="880"/>
      <c r="QVV12" s="878"/>
      <c r="QVW12" s="878"/>
      <c r="QVX12" s="878"/>
      <c r="QVY12" s="880"/>
      <c r="QVZ12" s="878"/>
      <c r="QWA12" s="878"/>
      <c r="QWB12" s="878"/>
      <c r="QWC12" s="880"/>
      <c r="QWD12" s="878"/>
      <c r="QWE12" s="878"/>
      <c r="QWF12" s="878"/>
      <c r="QWG12" s="880"/>
      <c r="QWH12" s="878"/>
      <c r="QWI12" s="878"/>
      <c r="QWJ12" s="878"/>
      <c r="QWK12" s="880"/>
      <c r="QWL12" s="878"/>
      <c r="QWM12" s="878"/>
      <c r="QWN12" s="878"/>
      <c r="QWO12" s="880"/>
      <c r="QWP12" s="878"/>
      <c r="QWQ12" s="878"/>
      <c r="QWR12" s="878"/>
      <c r="QWS12" s="880"/>
      <c r="QWT12" s="878"/>
      <c r="QWU12" s="878"/>
      <c r="QWV12" s="878"/>
      <c r="QWW12" s="880"/>
      <c r="QWX12" s="878"/>
      <c r="QWY12" s="878"/>
      <c r="QWZ12" s="878"/>
      <c r="QXA12" s="880"/>
      <c r="QXB12" s="878"/>
      <c r="QXC12" s="878"/>
      <c r="QXD12" s="878"/>
      <c r="QXE12" s="880"/>
      <c r="QXF12" s="878"/>
      <c r="QXG12" s="878"/>
      <c r="QXH12" s="878"/>
      <c r="QXI12" s="880"/>
      <c r="QXJ12" s="878"/>
      <c r="QXK12" s="878"/>
      <c r="QXL12" s="878"/>
      <c r="QXM12" s="880"/>
      <c r="QXN12" s="878"/>
      <c r="QXO12" s="878"/>
      <c r="QXP12" s="878"/>
      <c r="QXQ12" s="880"/>
      <c r="QXR12" s="878"/>
      <c r="QXS12" s="878"/>
      <c r="QXT12" s="878"/>
      <c r="QXU12" s="880"/>
      <c r="QXV12" s="878"/>
      <c r="QXW12" s="878"/>
      <c r="QXX12" s="878"/>
      <c r="QXY12" s="880"/>
      <c r="QXZ12" s="878"/>
      <c r="QYA12" s="878"/>
      <c r="QYB12" s="878"/>
      <c r="QYC12" s="880"/>
      <c r="QYD12" s="878"/>
      <c r="QYE12" s="878"/>
      <c r="QYF12" s="878"/>
      <c r="QYG12" s="880"/>
      <c r="QYH12" s="878"/>
      <c r="QYI12" s="878"/>
      <c r="QYJ12" s="878"/>
      <c r="QYK12" s="880"/>
      <c r="QYL12" s="878"/>
      <c r="QYM12" s="878"/>
      <c r="QYN12" s="878"/>
      <c r="QYO12" s="880"/>
      <c r="QYP12" s="878"/>
      <c r="QYQ12" s="878"/>
      <c r="QYR12" s="878"/>
      <c r="QYS12" s="880"/>
      <c r="QYT12" s="878"/>
      <c r="QYU12" s="878"/>
      <c r="QYV12" s="878"/>
      <c r="QYW12" s="880"/>
      <c r="QYX12" s="878"/>
      <c r="QYY12" s="878"/>
      <c r="QYZ12" s="878"/>
      <c r="QZA12" s="880"/>
      <c r="QZB12" s="878"/>
      <c r="QZC12" s="878"/>
      <c r="QZD12" s="878"/>
      <c r="QZE12" s="880"/>
      <c r="QZF12" s="878"/>
      <c r="QZG12" s="878"/>
      <c r="QZH12" s="878"/>
      <c r="QZI12" s="880"/>
      <c r="QZJ12" s="878"/>
      <c r="QZK12" s="878"/>
      <c r="QZL12" s="878"/>
      <c r="QZM12" s="880"/>
      <c r="QZN12" s="878"/>
      <c r="QZO12" s="878"/>
      <c r="QZP12" s="878"/>
      <c r="QZQ12" s="880"/>
      <c r="QZR12" s="878"/>
      <c r="QZS12" s="878"/>
      <c r="QZT12" s="878"/>
      <c r="QZU12" s="880"/>
      <c r="QZV12" s="878"/>
      <c r="QZW12" s="878"/>
      <c r="QZX12" s="878"/>
      <c r="QZY12" s="880"/>
      <c r="QZZ12" s="878"/>
      <c r="RAA12" s="878"/>
      <c r="RAB12" s="878"/>
      <c r="RAC12" s="880"/>
      <c r="RAD12" s="878"/>
      <c r="RAE12" s="878"/>
      <c r="RAF12" s="878"/>
      <c r="RAG12" s="880"/>
      <c r="RAH12" s="878"/>
      <c r="RAI12" s="878"/>
      <c r="RAJ12" s="878"/>
      <c r="RAK12" s="880"/>
      <c r="RAL12" s="878"/>
      <c r="RAM12" s="878"/>
      <c r="RAN12" s="878"/>
      <c r="RAO12" s="880"/>
      <c r="RAP12" s="878"/>
      <c r="RAQ12" s="878"/>
      <c r="RAR12" s="878"/>
      <c r="RAS12" s="880"/>
      <c r="RAT12" s="878"/>
      <c r="RAU12" s="878"/>
      <c r="RAV12" s="878"/>
      <c r="RAW12" s="880"/>
      <c r="RAX12" s="878"/>
      <c r="RAY12" s="878"/>
      <c r="RAZ12" s="878"/>
      <c r="RBA12" s="880"/>
      <c r="RBB12" s="878"/>
      <c r="RBC12" s="878"/>
      <c r="RBD12" s="878"/>
      <c r="RBE12" s="880"/>
      <c r="RBF12" s="878"/>
      <c r="RBG12" s="878"/>
      <c r="RBH12" s="878"/>
      <c r="RBI12" s="880"/>
      <c r="RBJ12" s="878"/>
      <c r="RBK12" s="878"/>
      <c r="RBL12" s="878"/>
      <c r="RBM12" s="880"/>
      <c r="RBN12" s="878"/>
      <c r="RBO12" s="878"/>
      <c r="RBP12" s="878"/>
      <c r="RBQ12" s="880"/>
      <c r="RBR12" s="878"/>
      <c r="RBS12" s="878"/>
      <c r="RBT12" s="878"/>
      <c r="RBU12" s="880"/>
      <c r="RBV12" s="878"/>
      <c r="RBW12" s="878"/>
      <c r="RBX12" s="878"/>
      <c r="RBY12" s="880"/>
      <c r="RBZ12" s="878"/>
      <c r="RCA12" s="878"/>
      <c r="RCB12" s="878"/>
      <c r="RCC12" s="880"/>
      <c r="RCD12" s="878"/>
      <c r="RCE12" s="878"/>
      <c r="RCF12" s="878"/>
      <c r="RCG12" s="880"/>
      <c r="RCH12" s="878"/>
      <c r="RCI12" s="878"/>
      <c r="RCJ12" s="878"/>
      <c r="RCK12" s="880"/>
      <c r="RCL12" s="878"/>
      <c r="RCM12" s="878"/>
      <c r="RCN12" s="878"/>
      <c r="RCO12" s="880"/>
      <c r="RCP12" s="878"/>
      <c r="RCQ12" s="878"/>
      <c r="RCR12" s="878"/>
      <c r="RCS12" s="880"/>
      <c r="RCT12" s="878"/>
      <c r="RCU12" s="878"/>
      <c r="RCV12" s="878"/>
      <c r="RCW12" s="880"/>
      <c r="RCX12" s="878"/>
      <c r="RCY12" s="878"/>
      <c r="RCZ12" s="878"/>
      <c r="RDA12" s="880"/>
      <c r="RDB12" s="878"/>
      <c r="RDC12" s="878"/>
      <c r="RDD12" s="878"/>
      <c r="RDE12" s="880"/>
      <c r="RDF12" s="878"/>
      <c r="RDG12" s="878"/>
      <c r="RDH12" s="878"/>
      <c r="RDI12" s="880"/>
      <c r="RDJ12" s="878"/>
      <c r="RDK12" s="878"/>
      <c r="RDL12" s="878"/>
      <c r="RDM12" s="880"/>
      <c r="RDN12" s="878"/>
      <c r="RDO12" s="878"/>
      <c r="RDP12" s="878"/>
      <c r="RDQ12" s="880"/>
      <c r="RDR12" s="878"/>
      <c r="RDS12" s="878"/>
      <c r="RDT12" s="878"/>
      <c r="RDU12" s="880"/>
      <c r="RDV12" s="878"/>
      <c r="RDW12" s="878"/>
      <c r="RDX12" s="878"/>
      <c r="RDY12" s="880"/>
      <c r="RDZ12" s="878"/>
      <c r="REA12" s="878"/>
      <c r="REB12" s="878"/>
      <c r="REC12" s="880"/>
      <c r="RED12" s="878"/>
      <c r="REE12" s="878"/>
      <c r="REF12" s="878"/>
      <c r="REG12" s="880"/>
      <c r="REH12" s="878"/>
      <c r="REI12" s="878"/>
      <c r="REJ12" s="878"/>
      <c r="REK12" s="880"/>
      <c r="REL12" s="878"/>
      <c r="REM12" s="878"/>
      <c r="REN12" s="878"/>
      <c r="REO12" s="880"/>
      <c r="REP12" s="878"/>
      <c r="REQ12" s="878"/>
      <c r="RER12" s="878"/>
      <c r="RES12" s="880"/>
      <c r="RET12" s="878"/>
      <c r="REU12" s="878"/>
      <c r="REV12" s="878"/>
      <c r="REW12" s="880"/>
      <c r="REX12" s="878"/>
      <c r="REY12" s="878"/>
      <c r="REZ12" s="878"/>
      <c r="RFA12" s="880"/>
      <c r="RFB12" s="878"/>
      <c r="RFC12" s="878"/>
      <c r="RFD12" s="878"/>
      <c r="RFE12" s="880"/>
      <c r="RFF12" s="878"/>
      <c r="RFG12" s="878"/>
      <c r="RFH12" s="878"/>
      <c r="RFI12" s="880"/>
      <c r="RFJ12" s="878"/>
      <c r="RFK12" s="878"/>
      <c r="RFL12" s="878"/>
      <c r="RFM12" s="880"/>
      <c r="RFN12" s="878"/>
      <c r="RFO12" s="878"/>
      <c r="RFP12" s="878"/>
      <c r="RFQ12" s="880"/>
      <c r="RFR12" s="878"/>
      <c r="RFS12" s="878"/>
      <c r="RFT12" s="878"/>
      <c r="RFU12" s="880"/>
      <c r="RFV12" s="878"/>
      <c r="RFW12" s="878"/>
      <c r="RFX12" s="878"/>
      <c r="RFY12" s="880"/>
      <c r="RFZ12" s="878"/>
      <c r="RGA12" s="878"/>
      <c r="RGB12" s="878"/>
      <c r="RGC12" s="880"/>
      <c r="RGD12" s="878"/>
      <c r="RGE12" s="878"/>
      <c r="RGF12" s="878"/>
      <c r="RGG12" s="880"/>
      <c r="RGH12" s="878"/>
      <c r="RGI12" s="878"/>
      <c r="RGJ12" s="878"/>
      <c r="RGK12" s="880"/>
      <c r="RGL12" s="878"/>
      <c r="RGM12" s="878"/>
      <c r="RGN12" s="878"/>
      <c r="RGO12" s="880"/>
      <c r="RGP12" s="878"/>
      <c r="RGQ12" s="878"/>
      <c r="RGR12" s="878"/>
      <c r="RGS12" s="880"/>
      <c r="RGT12" s="878"/>
      <c r="RGU12" s="878"/>
      <c r="RGV12" s="878"/>
      <c r="RGW12" s="880"/>
      <c r="RGX12" s="878"/>
      <c r="RGY12" s="878"/>
      <c r="RGZ12" s="878"/>
      <c r="RHA12" s="880"/>
      <c r="RHB12" s="878"/>
      <c r="RHC12" s="878"/>
      <c r="RHD12" s="878"/>
      <c r="RHE12" s="880"/>
      <c r="RHF12" s="878"/>
      <c r="RHG12" s="878"/>
      <c r="RHH12" s="878"/>
      <c r="RHI12" s="880"/>
      <c r="RHJ12" s="878"/>
      <c r="RHK12" s="878"/>
      <c r="RHL12" s="878"/>
      <c r="RHM12" s="880"/>
      <c r="RHN12" s="878"/>
      <c r="RHO12" s="878"/>
      <c r="RHP12" s="878"/>
      <c r="RHQ12" s="880"/>
      <c r="RHR12" s="878"/>
      <c r="RHS12" s="878"/>
      <c r="RHT12" s="878"/>
      <c r="RHU12" s="880"/>
      <c r="RHV12" s="878"/>
      <c r="RHW12" s="878"/>
      <c r="RHX12" s="878"/>
      <c r="RHY12" s="880"/>
      <c r="RHZ12" s="878"/>
      <c r="RIA12" s="878"/>
      <c r="RIB12" s="878"/>
      <c r="RIC12" s="880"/>
      <c r="RID12" s="878"/>
      <c r="RIE12" s="878"/>
      <c r="RIF12" s="878"/>
      <c r="RIG12" s="880"/>
      <c r="RIH12" s="878"/>
      <c r="RII12" s="878"/>
      <c r="RIJ12" s="878"/>
      <c r="RIK12" s="880"/>
      <c r="RIL12" s="878"/>
      <c r="RIM12" s="878"/>
      <c r="RIN12" s="878"/>
      <c r="RIO12" s="880"/>
      <c r="RIP12" s="878"/>
      <c r="RIQ12" s="878"/>
      <c r="RIR12" s="878"/>
      <c r="RIS12" s="880"/>
      <c r="RIT12" s="878"/>
      <c r="RIU12" s="878"/>
      <c r="RIV12" s="878"/>
      <c r="RIW12" s="880"/>
      <c r="RIX12" s="878"/>
      <c r="RIY12" s="878"/>
      <c r="RIZ12" s="878"/>
      <c r="RJA12" s="880"/>
      <c r="RJB12" s="878"/>
      <c r="RJC12" s="878"/>
      <c r="RJD12" s="878"/>
      <c r="RJE12" s="880"/>
      <c r="RJF12" s="878"/>
      <c r="RJG12" s="878"/>
      <c r="RJH12" s="878"/>
      <c r="RJI12" s="880"/>
      <c r="RJJ12" s="878"/>
      <c r="RJK12" s="878"/>
      <c r="RJL12" s="878"/>
      <c r="RJM12" s="880"/>
      <c r="RJN12" s="878"/>
      <c r="RJO12" s="878"/>
      <c r="RJP12" s="878"/>
      <c r="RJQ12" s="880"/>
      <c r="RJR12" s="878"/>
      <c r="RJS12" s="878"/>
      <c r="RJT12" s="878"/>
      <c r="RJU12" s="880"/>
      <c r="RJV12" s="878"/>
      <c r="RJW12" s="878"/>
      <c r="RJX12" s="878"/>
      <c r="RJY12" s="880"/>
      <c r="RJZ12" s="878"/>
      <c r="RKA12" s="878"/>
      <c r="RKB12" s="878"/>
      <c r="RKC12" s="880"/>
      <c r="RKD12" s="878"/>
      <c r="RKE12" s="878"/>
      <c r="RKF12" s="878"/>
      <c r="RKG12" s="880"/>
      <c r="RKH12" s="878"/>
      <c r="RKI12" s="878"/>
      <c r="RKJ12" s="878"/>
      <c r="RKK12" s="880"/>
      <c r="RKL12" s="878"/>
      <c r="RKM12" s="878"/>
      <c r="RKN12" s="878"/>
      <c r="RKO12" s="880"/>
      <c r="RKP12" s="878"/>
      <c r="RKQ12" s="878"/>
      <c r="RKR12" s="878"/>
      <c r="RKS12" s="880"/>
      <c r="RKT12" s="878"/>
      <c r="RKU12" s="878"/>
      <c r="RKV12" s="878"/>
      <c r="RKW12" s="880"/>
      <c r="RKX12" s="878"/>
      <c r="RKY12" s="878"/>
      <c r="RKZ12" s="878"/>
      <c r="RLA12" s="880"/>
      <c r="RLB12" s="878"/>
      <c r="RLC12" s="878"/>
      <c r="RLD12" s="878"/>
      <c r="RLE12" s="880"/>
      <c r="RLF12" s="878"/>
      <c r="RLG12" s="878"/>
      <c r="RLH12" s="878"/>
      <c r="RLI12" s="880"/>
      <c r="RLJ12" s="878"/>
      <c r="RLK12" s="878"/>
      <c r="RLL12" s="878"/>
      <c r="RLM12" s="880"/>
      <c r="RLN12" s="878"/>
      <c r="RLO12" s="878"/>
      <c r="RLP12" s="878"/>
      <c r="RLQ12" s="880"/>
      <c r="RLR12" s="878"/>
      <c r="RLS12" s="878"/>
      <c r="RLT12" s="878"/>
      <c r="RLU12" s="880"/>
      <c r="RLV12" s="878"/>
      <c r="RLW12" s="878"/>
      <c r="RLX12" s="878"/>
      <c r="RLY12" s="880"/>
      <c r="RLZ12" s="878"/>
      <c r="RMA12" s="878"/>
      <c r="RMB12" s="878"/>
      <c r="RMC12" s="880"/>
      <c r="RMD12" s="878"/>
      <c r="RME12" s="878"/>
      <c r="RMF12" s="878"/>
      <c r="RMG12" s="880"/>
      <c r="RMH12" s="878"/>
      <c r="RMI12" s="878"/>
      <c r="RMJ12" s="878"/>
      <c r="RMK12" s="880"/>
      <c r="RML12" s="878"/>
      <c r="RMM12" s="878"/>
      <c r="RMN12" s="878"/>
      <c r="RMO12" s="880"/>
      <c r="RMP12" s="878"/>
      <c r="RMQ12" s="878"/>
      <c r="RMR12" s="878"/>
      <c r="RMS12" s="880"/>
      <c r="RMT12" s="878"/>
      <c r="RMU12" s="878"/>
      <c r="RMV12" s="878"/>
      <c r="RMW12" s="880"/>
      <c r="RMX12" s="878"/>
      <c r="RMY12" s="878"/>
      <c r="RMZ12" s="878"/>
      <c r="RNA12" s="880"/>
      <c r="RNB12" s="878"/>
      <c r="RNC12" s="878"/>
      <c r="RND12" s="878"/>
      <c r="RNE12" s="880"/>
      <c r="RNF12" s="878"/>
      <c r="RNG12" s="878"/>
      <c r="RNH12" s="878"/>
      <c r="RNI12" s="880"/>
      <c r="RNJ12" s="878"/>
      <c r="RNK12" s="878"/>
      <c r="RNL12" s="878"/>
      <c r="RNM12" s="880"/>
      <c r="RNN12" s="878"/>
      <c r="RNO12" s="878"/>
      <c r="RNP12" s="878"/>
      <c r="RNQ12" s="880"/>
      <c r="RNR12" s="878"/>
      <c r="RNS12" s="878"/>
      <c r="RNT12" s="878"/>
      <c r="RNU12" s="880"/>
      <c r="RNV12" s="878"/>
      <c r="RNW12" s="878"/>
      <c r="RNX12" s="878"/>
      <c r="RNY12" s="880"/>
      <c r="RNZ12" s="878"/>
      <c r="ROA12" s="878"/>
      <c r="ROB12" s="878"/>
      <c r="ROC12" s="880"/>
      <c r="ROD12" s="878"/>
      <c r="ROE12" s="878"/>
      <c r="ROF12" s="878"/>
      <c r="ROG12" s="880"/>
      <c r="ROH12" s="878"/>
      <c r="ROI12" s="878"/>
      <c r="ROJ12" s="878"/>
      <c r="ROK12" s="880"/>
      <c r="ROL12" s="878"/>
      <c r="ROM12" s="878"/>
      <c r="RON12" s="878"/>
      <c r="ROO12" s="880"/>
      <c r="ROP12" s="878"/>
      <c r="ROQ12" s="878"/>
      <c r="ROR12" s="878"/>
      <c r="ROS12" s="880"/>
      <c r="ROT12" s="878"/>
      <c r="ROU12" s="878"/>
      <c r="ROV12" s="878"/>
      <c r="ROW12" s="880"/>
      <c r="ROX12" s="878"/>
      <c r="ROY12" s="878"/>
      <c r="ROZ12" s="878"/>
      <c r="RPA12" s="880"/>
      <c r="RPB12" s="878"/>
      <c r="RPC12" s="878"/>
      <c r="RPD12" s="878"/>
      <c r="RPE12" s="880"/>
      <c r="RPF12" s="878"/>
      <c r="RPG12" s="878"/>
      <c r="RPH12" s="878"/>
      <c r="RPI12" s="880"/>
      <c r="RPJ12" s="878"/>
      <c r="RPK12" s="878"/>
      <c r="RPL12" s="878"/>
      <c r="RPM12" s="880"/>
      <c r="RPN12" s="878"/>
      <c r="RPO12" s="878"/>
      <c r="RPP12" s="878"/>
      <c r="RPQ12" s="880"/>
      <c r="RPR12" s="878"/>
      <c r="RPS12" s="878"/>
      <c r="RPT12" s="878"/>
      <c r="RPU12" s="880"/>
      <c r="RPV12" s="878"/>
      <c r="RPW12" s="878"/>
      <c r="RPX12" s="878"/>
      <c r="RPY12" s="880"/>
      <c r="RPZ12" s="878"/>
      <c r="RQA12" s="878"/>
      <c r="RQB12" s="878"/>
      <c r="RQC12" s="880"/>
      <c r="RQD12" s="878"/>
      <c r="RQE12" s="878"/>
      <c r="RQF12" s="878"/>
      <c r="RQG12" s="880"/>
      <c r="RQH12" s="878"/>
      <c r="RQI12" s="878"/>
      <c r="RQJ12" s="878"/>
      <c r="RQK12" s="880"/>
      <c r="RQL12" s="878"/>
      <c r="RQM12" s="878"/>
      <c r="RQN12" s="878"/>
      <c r="RQO12" s="880"/>
      <c r="RQP12" s="878"/>
      <c r="RQQ12" s="878"/>
      <c r="RQR12" s="878"/>
      <c r="RQS12" s="880"/>
      <c r="RQT12" s="878"/>
      <c r="RQU12" s="878"/>
      <c r="RQV12" s="878"/>
      <c r="RQW12" s="880"/>
      <c r="RQX12" s="878"/>
      <c r="RQY12" s="878"/>
      <c r="RQZ12" s="878"/>
      <c r="RRA12" s="880"/>
      <c r="RRB12" s="878"/>
      <c r="RRC12" s="878"/>
      <c r="RRD12" s="878"/>
      <c r="RRE12" s="880"/>
      <c r="RRF12" s="878"/>
      <c r="RRG12" s="878"/>
      <c r="RRH12" s="878"/>
      <c r="RRI12" s="880"/>
      <c r="RRJ12" s="878"/>
      <c r="RRK12" s="878"/>
      <c r="RRL12" s="878"/>
      <c r="RRM12" s="880"/>
      <c r="RRN12" s="878"/>
      <c r="RRO12" s="878"/>
      <c r="RRP12" s="878"/>
      <c r="RRQ12" s="880"/>
      <c r="RRR12" s="878"/>
      <c r="RRS12" s="878"/>
      <c r="RRT12" s="878"/>
      <c r="RRU12" s="880"/>
      <c r="RRV12" s="878"/>
      <c r="RRW12" s="878"/>
      <c r="RRX12" s="878"/>
      <c r="RRY12" s="880"/>
      <c r="RRZ12" s="878"/>
      <c r="RSA12" s="878"/>
      <c r="RSB12" s="878"/>
      <c r="RSC12" s="880"/>
      <c r="RSD12" s="878"/>
      <c r="RSE12" s="878"/>
      <c r="RSF12" s="878"/>
      <c r="RSG12" s="880"/>
      <c r="RSH12" s="878"/>
      <c r="RSI12" s="878"/>
      <c r="RSJ12" s="878"/>
      <c r="RSK12" s="880"/>
      <c r="RSL12" s="878"/>
      <c r="RSM12" s="878"/>
      <c r="RSN12" s="878"/>
      <c r="RSO12" s="880"/>
      <c r="RSP12" s="878"/>
      <c r="RSQ12" s="878"/>
      <c r="RSR12" s="878"/>
      <c r="RSS12" s="880"/>
      <c r="RST12" s="878"/>
      <c r="RSU12" s="878"/>
      <c r="RSV12" s="878"/>
      <c r="RSW12" s="880"/>
      <c r="RSX12" s="878"/>
      <c r="RSY12" s="878"/>
      <c r="RSZ12" s="878"/>
      <c r="RTA12" s="880"/>
      <c r="RTB12" s="878"/>
      <c r="RTC12" s="878"/>
      <c r="RTD12" s="878"/>
      <c r="RTE12" s="880"/>
      <c r="RTF12" s="878"/>
      <c r="RTG12" s="878"/>
      <c r="RTH12" s="878"/>
      <c r="RTI12" s="880"/>
      <c r="RTJ12" s="878"/>
      <c r="RTK12" s="878"/>
      <c r="RTL12" s="878"/>
      <c r="RTM12" s="880"/>
      <c r="RTN12" s="878"/>
      <c r="RTO12" s="878"/>
      <c r="RTP12" s="878"/>
      <c r="RTQ12" s="880"/>
      <c r="RTR12" s="878"/>
      <c r="RTS12" s="878"/>
      <c r="RTT12" s="878"/>
      <c r="RTU12" s="880"/>
      <c r="RTV12" s="878"/>
      <c r="RTW12" s="878"/>
      <c r="RTX12" s="878"/>
      <c r="RTY12" s="880"/>
      <c r="RTZ12" s="878"/>
      <c r="RUA12" s="878"/>
      <c r="RUB12" s="878"/>
      <c r="RUC12" s="880"/>
      <c r="RUD12" s="878"/>
      <c r="RUE12" s="878"/>
      <c r="RUF12" s="878"/>
      <c r="RUG12" s="880"/>
      <c r="RUH12" s="878"/>
      <c r="RUI12" s="878"/>
      <c r="RUJ12" s="878"/>
      <c r="RUK12" s="880"/>
      <c r="RUL12" s="878"/>
      <c r="RUM12" s="878"/>
      <c r="RUN12" s="878"/>
      <c r="RUO12" s="880"/>
      <c r="RUP12" s="878"/>
      <c r="RUQ12" s="878"/>
      <c r="RUR12" s="878"/>
      <c r="RUS12" s="880"/>
      <c r="RUT12" s="878"/>
      <c r="RUU12" s="878"/>
      <c r="RUV12" s="878"/>
      <c r="RUW12" s="880"/>
      <c r="RUX12" s="878"/>
      <c r="RUY12" s="878"/>
      <c r="RUZ12" s="878"/>
      <c r="RVA12" s="880"/>
      <c r="RVB12" s="878"/>
      <c r="RVC12" s="878"/>
      <c r="RVD12" s="878"/>
      <c r="RVE12" s="880"/>
      <c r="RVF12" s="878"/>
      <c r="RVG12" s="878"/>
      <c r="RVH12" s="878"/>
      <c r="RVI12" s="880"/>
      <c r="RVJ12" s="878"/>
      <c r="RVK12" s="878"/>
      <c r="RVL12" s="878"/>
      <c r="RVM12" s="880"/>
      <c r="RVN12" s="878"/>
      <c r="RVO12" s="878"/>
      <c r="RVP12" s="878"/>
      <c r="RVQ12" s="880"/>
      <c r="RVR12" s="878"/>
      <c r="RVS12" s="878"/>
      <c r="RVT12" s="878"/>
      <c r="RVU12" s="880"/>
      <c r="RVV12" s="878"/>
      <c r="RVW12" s="878"/>
      <c r="RVX12" s="878"/>
      <c r="RVY12" s="880"/>
      <c r="RVZ12" s="878"/>
      <c r="RWA12" s="878"/>
      <c r="RWB12" s="878"/>
      <c r="RWC12" s="880"/>
      <c r="RWD12" s="878"/>
      <c r="RWE12" s="878"/>
      <c r="RWF12" s="878"/>
      <c r="RWG12" s="880"/>
      <c r="RWH12" s="878"/>
      <c r="RWI12" s="878"/>
      <c r="RWJ12" s="878"/>
      <c r="RWK12" s="880"/>
      <c r="RWL12" s="878"/>
      <c r="RWM12" s="878"/>
      <c r="RWN12" s="878"/>
      <c r="RWO12" s="880"/>
      <c r="RWP12" s="878"/>
      <c r="RWQ12" s="878"/>
      <c r="RWR12" s="878"/>
      <c r="RWS12" s="880"/>
      <c r="RWT12" s="878"/>
      <c r="RWU12" s="878"/>
      <c r="RWV12" s="878"/>
      <c r="RWW12" s="880"/>
      <c r="RWX12" s="878"/>
      <c r="RWY12" s="878"/>
      <c r="RWZ12" s="878"/>
      <c r="RXA12" s="880"/>
      <c r="RXB12" s="878"/>
      <c r="RXC12" s="878"/>
      <c r="RXD12" s="878"/>
      <c r="RXE12" s="880"/>
      <c r="RXF12" s="878"/>
      <c r="RXG12" s="878"/>
      <c r="RXH12" s="878"/>
      <c r="RXI12" s="880"/>
      <c r="RXJ12" s="878"/>
      <c r="RXK12" s="878"/>
      <c r="RXL12" s="878"/>
      <c r="RXM12" s="880"/>
      <c r="RXN12" s="878"/>
      <c r="RXO12" s="878"/>
      <c r="RXP12" s="878"/>
      <c r="RXQ12" s="880"/>
      <c r="RXR12" s="878"/>
      <c r="RXS12" s="878"/>
      <c r="RXT12" s="878"/>
      <c r="RXU12" s="880"/>
      <c r="RXV12" s="878"/>
      <c r="RXW12" s="878"/>
      <c r="RXX12" s="878"/>
      <c r="RXY12" s="880"/>
      <c r="RXZ12" s="878"/>
      <c r="RYA12" s="878"/>
      <c r="RYB12" s="878"/>
      <c r="RYC12" s="880"/>
      <c r="RYD12" s="878"/>
      <c r="RYE12" s="878"/>
      <c r="RYF12" s="878"/>
      <c r="RYG12" s="880"/>
      <c r="RYH12" s="878"/>
      <c r="RYI12" s="878"/>
      <c r="RYJ12" s="878"/>
      <c r="RYK12" s="880"/>
      <c r="RYL12" s="878"/>
      <c r="RYM12" s="878"/>
      <c r="RYN12" s="878"/>
      <c r="RYO12" s="880"/>
      <c r="RYP12" s="878"/>
      <c r="RYQ12" s="878"/>
      <c r="RYR12" s="878"/>
      <c r="RYS12" s="880"/>
      <c r="RYT12" s="878"/>
      <c r="RYU12" s="878"/>
      <c r="RYV12" s="878"/>
      <c r="RYW12" s="880"/>
      <c r="RYX12" s="878"/>
      <c r="RYY12" s="878"/>
      <c r="RYZ12" s="878"/>
      <c r="RZA12" s="880"/>
      <c r="RZB12" s="878"/>
      <c r="RZC12" s="878"/>
      <c r="RZD12" s="878"/>
      <c r="RZE12" s="880"/>
      <c r="RZF12" s="878"/>
      <c r="RZG12" s="878"/>
      <c r="RZH12" s="878"/>
      <c r="RZI12" s="880"/>
      <c r="RZJ12" s="878"/>
      <c r="RZK12" s="878"/>
      <c r="RZL12" s="878"/>
      <c r="RZM12" s="880"/>
      <c r="RZN12" s="878"/>
      <c r="RZO12" s="878"/>
      <c r="RZP12" s="878"/>
      <c r="RZQ12" s="880"/>
      <c r="RZR12" s="878"/>
      <c r="RZS12" s="878"/>
      <c r="RZT12" s="878"/>
      <c r="RZU12" s="880"/>
      <c r="RZV12" s="878"/>
      <c r="RZW12" s="878"/>
      <c r="RZX12" s="878"/>
      <c r="RZY12" s="880"/>
      <c r="RZZ12" s="878"/>
      <c r="SAA12" s="878"/>
      <c r="SAB12" s="878"/>
      <c r="SAC12" s="880"/>
      <c r="SAD12" s="878"/>
      <c r="SAE12" s="878"/>
      <c r="SAF12" s="878"/>
      <c r="SAG12" s="880"/>
      <c r="SAH12" s="878"/>
      <c r="SAI12" s="878"/>
      <c r="SAJ12" s="878"/>
      <c r="SAK12" s="880"/>
      <c r="SAL12" s="878"/>
      <c r="SAM12" s="878"/>
      <c r="SAN12" s="878"/>
      <c r="SAO12" s="880"/>
      <c r="SAP12" s="878"/>
      <c r="SAQ12" s="878"/>
      <c r="SAR12" s="878"/>
      <c r="SAS12" s="880"/>
      <c r="SAT12" s="878"/>
      <c r="SAU12" s="878"/>
      <c r="SAV12" s="878"/>
      <c r="SAW12" s="880"/>
      <c r="SAX12" s="878"/>
      <c r="SAY12" s="878"/>
      <c r="SAZ12" s="878"/>
      <c r="SBA12" s="880"/>
      <c r="SBB12" s="878"/>
      <c r="SBC12" s="878"/>
      <c r="SBD12" s="878"/>
      <c r="SBE12" s="880"/>
      <c r="SBF12" s="878"/>
      <c r="SBG12" s="878"/>
      <c r="SBH12" s="878"/>
      <c r="SBI12" s="880"/>
      <c r="SBJ12" s="878"/>
      <c r="SBK12" s="878"/>
      <c r="SBL12" s="878"/>
      <c r="SBM12" s="880"/>
      <c r="SBN12" s="878"/>
      <c r="SBO12" s="878"/>
      <c r="SBP12" s="878"/>
      <c r="SBQ12" s="880"/>
      <c r="SBR12" s="878"/>
      <c r="SBS12" s="878"/>
      <c r="SBT12" s="878"/>
      <c r="SBU12" s="880"/>
      <c r="SBV12" s="878"/>
      <c r="SBW12" s="878"/>
      <c r="SBX12" s="878"/>
      <c r="SBY12" s="880"/>
      <c r="SBZ12" s="878"/>
      <c r="SCA12" s="878"/>
      <c r="SCB12" s="878"/>
      <c r="SCC12" s="880"/>
      <c r="SCD12" s="878"/>
      <c r="SCE12" s="878"/>
      <c r="SCF12" s="878"/>
      <c r="SCG12" s="880"/>
      <c r="SCH12" s="878"/>
      <c r="SCI12" s="878"/>
      <c r="SCJ12" s="878"/>
      <c r="SCK12" s="880"/>
      <c r="SCL12" s="878"/>
      <c r="SCM12" s="878"/>
      <c r="SCN12" s="878"/>
      <c r="SCO12" s="880"/>
      <c r="SCP12" s="878"/>
      <c r="SCQ12" s="878"/>
      <c r="SCR12" s="878"/>
      <c r="SCS12" s="880"/>
      <c r="SCT12" s="878"/>
      <c r="SCU12" s="878"/>
      <c r="SCV12" s="878"/>
      <c r="SCW12" s="880"/>
      <c r="SCX12" s="878"/>
      <c r="SCY12" s="878"/>
      <c r="SCZ12" s="878"/>
      <c r="SDA12" s="880"/>
      <c r="SDB12" s="878"/>
      <c r="SDC12" s="878"/>
      <c r="SDD12" s="878"/>
      <c r="SDE12" s="880"/>
      <c r="SDF12" s="878"/>
      <c r="SDG12" s="878"/>
      <c r="SDH12" s="878"/>
      <c r="SDI12" s="880"/>
      <c r="SDJ12" s="878"/>
      <c r="SDK12" s="878"/>
      <c r="SDL12" s="878"/>
      <c r="SDM12" s="880"/>
      <c r="SDN12" s="878"/>
      <c r="SDO12" s="878"/>
      <c r="SDP12" s="878"/>
      <c r="SDQ12" s="880"/>
      <c r="SDR12" s="878"/>
      <c r="SDS12" s="878"/>
      <c r="SDT12" s="878"/>
      <c r="SDU12" s="880"/>
      <c r="SDV12" s="878"/>
      <c r="SDW12" s="878"/>
      <c r="SDX12" s="878"/>
      <c r="SDY12" s="880"/>
      <c r="SDZ12" s="878"/>
      <c r="SEA12" s="878"/>
      <c r="SEB12" s="878"/>
      <c r="SEC12" s="880"/>
      <c r="SED12" s="878"/>
      <c r="SEE12" s="878"/>
      <c r="SEF12" s="878"/>
      <c r="SEG12" s="880"/>
      <c r="SEH12" s="878"/>
      <c r="SEI12" s="878"/>
      <c r="SEJ12" s="878"/>
      <c r="SEK12" s="880"/>
      <c r="SEL12" s="878"/>
      <c r="SEM12" s="878"/>
      <c r="SEN12" s="878"/>
      <c r="SEO12" s="880"/>
      <c r="SEP12" s="878"/>
      <c r="SEQ12" s="878"/>
      <c r="SER12" s="878"/>
      <c r="SES12" s="880"/>
      <c r="SET12" s="878"/>
      <c r="SEU12" s="878"/>
      <c r="SEV12" s="878"/>
      <c r="SEW12" s="880"/>
      <c r="SEX12" s="878"/>
      <c r="SEY12" s="878"/>
      <c r="SEZ12" s="878"/>
      <c r="SFA12" s="880"/>
      <c r="SFB12" s="878"/>
      <c r="SFC12" s="878"/>
      <c r="SFD12" s="878"/>
      <c r="SFE12" s="880"/>
      <c r="SFF12" s="878"/>
      <c r="SFG12" s="878"/>
      <c r="SFH12" s="878"/>
      <c r="SFI12" s="880"/>
      <c r="SFJ12" s="878"/>
      <c r="SFK12" s="878"/>
      <c r="SFL12" s="878"/>
      <c r="SFM12" s="880"/>
      <c r="SFN12" s="878"/>
      <c r="SFO12" s="878"/>
      <c r="SFP12" s="878"/>
      <c r="SFQ12" s="880"/>
      <c r="SFR12" s="878"/>
      <c r="SFS12" s="878"/>
      <c r="SFT12" s="878"/>
      <c r="SFU12" s="880"/>
      <c r="SFV12" s="878"/>
      <c r="SFW12" s="878"/>
      <c r="SFX12" s="878"/>
      <c r="SFY12" s="880"/>
      <c r="SFZ12" s="878"/>
      <c r="SGA12" s="878"/>
      <c r="SGB12" s="878"/>
      <c r="SGC12" s="880"/>
      <c r="SGD12" s="878"/>
      <c r="SGE12" s="878"/>
      <c r="SGF12" s="878"/>
      <c r="SGG12" s="880"/>
      <c r="SGH12" s="878"/>
      <c r="SGI12" s="878"/>
      <c r="SGJ12" s="878"/>
      <c r="SGK12" s="880"/>
      <c r="SGL12" s="878"/>
      <c r="SGM12" s="878"/>
      <c r="SGN12" s="878"/>
      <c r="SGO12" s="880"/>
      <c r="SGP12" s="878"/>
      <c r="SGQ12" s="878"/>
      <c r="SGR12" s="878"/>
      <c r="SGS12" s="880"/>
      <c r="SGT12" s="878"/>
      <c r="SGU12" s="878"/>
      <c r="SGV12" s="878"/>
      <c r="SGW12" s="880"/>
      <c r="SGX12" s="878"/>
      <c r="SGY12" s="878"/>
      <c r="SGZ12" s="878"/>
      <c r="SHA12" s="880"/>
      <c r="SHB12" s="878"/>
      <c r="SHC12" s="878"/>
      <c r="SHD12" s="878"/>
      <c r="SHE12" s="880"/>
      <c r="SHF12" s="878"/>
      <c r="SHG12" s="878"/>
      <c r="SHH12" s="878"/>
      <c r="SHI12" s="880"/>
      <c r="SHJ12" s="878"/>
      <c r="SHK12" s="878"/>
      <c r="SHL12" s="878"/>
      <c r="SHM12" s="880"/>
      <c r="SHN12" s="878"/>
      <c r="SHO12" s="878"/>
      <c r="SHP12" s="878"/>
      <c r="SHQ12" s="880"/>
      <c r="SHR12" s="878"/>
      <c r="SHS12" s="878"/>
      <c r="SHT12" s="878"/>
      <c r="SHU12" s="880"/>
      <c r="SHV12" s="878"/>
      <c r="SHW12" s="878"/>
      <c r="SHX12" s="878"/>
      <c r="SHY12" s="880"/>
      <c r="SHZ12" s="878"/>
      <c r="SIA12" s="878"/>
      <c r="SIB12" s="878"/>
      <c r="SIC12" s="880"/>
      <c r="SID12" s="878"/>
      <c r="SIE12" s="878"/>
      <c r="SIF12" s="878"/>
      <c r="SIG12" s="880"/>
      <c r="SIH12" s="878"/>
      <c r="SII12" s="878"/>
      <c r="SIJ12" s="878"/>
      <c r="SIK12" s="880"/>
      <c r="SIL12" s="878"/>
      <c r="SIM12" s="878"/>
      <c r="SIN12" s="878"/>
      <c r="SIO12" s="880"/>
      <c r="SIP12" s="878"/>
      <c r="SIQ12" s="878"/>
      <c r="SIR12" s="878"/>
      <c r="SIS12" s="880"/>
      <c r="SIT12" s="878"/>
      <c r="SIU12" s="878"/>
      <c r="SIV12" s="878"/>
      <c r="SIW12" s="880"/>
      <c r="SIX12" s="878"/>
      <c r="SIY12" s="878"/>
      <c r="SIZ12" s="878"/>
      <c r="SJA12" s="880"/>
      <c r="SJB12" s="878"/>
      <c r="SJC12" s="878"/>
      <c r="SJD12" s="878"/>
      <c r="SJE12" s="880"/>
      <c r="SJF12" s="878"/>
      <c r="SJG12" s="878"/>
      <c r="SJH12" s="878"/>
      <c r="SJI12" s="880"/>
      <c r="SJJ12" s="878"/>
      <c r="SJK12" s="878"/>
      <c r="SJL12" s="878"/>
      <c r="SJM12" s="880"/>
      <c r="SJN12" s="878"/>
      <c r="SJO12" s="878"/>
      <c r="SJP12" s="878"/>
      <c r="SJQ12" s="880"/>
      <c r="SJR12" s="878"/>
      <c r="SJS12" s="878"/>
      <c r="SJT12" s="878"/>
      <c r="SJU12" s="880"/>
      <c r="SJV12" s="878"/>
      <c r="SJW12" s="878"/>
      <c r="SJX12" s="878"/>
      <c r="SJY12" s="880"/>
      <c r="SJZ12" s="878"/>
      <c r="SKA12" s="878"/>
      <c r="SKB12" s="878"/>
      <c r="SKC12" s="880"/>
      <c r="SKD12" s="878"/>
      <c r="SKE12" s="878"/>
      <c r="SKF12" s="878"/>
      <c r="SKG12" s="880"/>
      <c r="SKH12" s="878"/>
      <c r="SKI12" s="878"/>
      <c r="SKJ12" s="878"/>
      <c r="SKK12" s="880"/>
      <c r="SKL12" s="878"/>
      <c r="SKM12" s="878"/>
      <c r="SKN12" s="878"/>
      <c r="SKO12" s="880"/>
      <c r="SKP12" s="878"/>
      <c r="SKQ12" s="878"/>
      <c r="SKR12" s="878"/>
      <c r="SKS12" s="880"/>
      <c r="SKT12" s="878"/>
      <c r="SKU12" s="878"/>
      <c r="SKV12" s="878"/>
      <c r="SKW12" s="880"/>
      <c r="SKX12" s="878"/>
      <c r="SKY12" s="878"/>
      <c r="SKZ12" s="878"/>
      <c r="SLA12" s="880"/>
      <c r="SLB12" s="878"/>
      <c r="SLC12" s="878"/>
      <c r="SLD12" s="878"/>
      <c r="SLE12" s="880"/>
      <c r="SLF12" s="878"/>
      <c r="SLG12" s="878"/>
      <c r="SLH12" s="878"/>
      <c r="SLI12" s="880"/>
      <c r="SLJ12" s="878"/>
      <c r="SLK12" s="878"/>
      <c r="SLL12" s="878"/>
      <c r="SLM12" s="880"/>
      <c r="SLN12" s="878"/>
      <c r="SLO12" s="878"/>
      <c r="SLP12" s="878"/>
      <c r="SLQ12" s="880"/>
      <c r="SLR12" s="878"/>
      <c r="SLS12" s="878"/>
      <c r="SLT12" s="878"/>
      <c r="SLU12" s="880"/>
      <c r="SLV12" s="878"/>
      <c r="SLW12" s="878"/>
      <c r="SLX12" s="878"/>
      <c r="SLY12" s="880"/>
      <c r="SLZ12" s="878"/>
      <c r="SMA12" s="878"/>
      <c r="SMB12" s="878"/>
      <c r="SMC12" s="880"/>
      <c r="SMD12" s="878"/>
      <c r="SME12" s="878"/>
      <c r="SMF12" s="878"/>
      <c r="SMG12" s="880"/>
      <c r="SMH12" s="878"/>
      <c r="SMI12" s="878"/>
      <c r="SMJ12" s="878"/>
      <c r="SMK12" s="880"/>
      <c r="SML12" s="878"/>
      <c r="SMM12" s="878"/>
      <c r="SMN12" s="878"/>
      <c r="SMO12" s="880"/>
      <c r="SMP12" s="878"/>
      <c r="SMQ12" s="878"/>
      <c r="SMR12" s="878"/>
      <c r="SMS12" s="880"/>
      <c r="SMT12" s="878"/>
      <c r="SMU12" s="878"/>
      <c r="SMV12" s="878"/>
      <c r="SMW12" s="880"/>
      <c r="SMX12" s="878"/>
      <c r="SMY12" s="878"/>
      <c r="SMZ12" s="878"/>
      <c r="SNA12" s="880"/>
      <c r="SNB12" s="878"/>
      <c r="SNC12" s="878"/>
      <c r="SND12" s="878"/>
      <c r="SNE12" s="880"/>
      <c r="SNF12" s="878"/>
      <c r="SNG12" s="878"/>
      <c r="SNH12" s="878"/>
      <c r="SNI12" s="880"/>
      <c r="SNJ12" s="878"/>
      <c r="SNK12" s="878"/>
      <c r="SNL12" s="878"/>
      <c r="SNM12" s="880"/>
      <c r="SNN12" s="878"/>
      <c r="SNO12" s="878"/>
      <c r="SNP12" s="878"/>
      <c r="SNQ12" s="880"/>
      <c r="SNR12" s="878"/>
      <c r="SNS12" s="878"/>
      <c r="SNT12" s="878"/>
      <c r="SNU12" s="880"/>
      <c r="SNV12" s="878"/>
      <c r="SNW12" s="878"/>
      <c r="SNX12" s="878"/>
      <c r="SNY12" s="880"/>
      <c r="SNZ12" s="878"/>
      <c r="SOA12" s="878"/>
      <c r="SOB12" s="878"/>
      <c r="SOC12" s="880"/>
      <c r="SOD12" s="878"/>
      <c r="SOE12" s="878"/>
      <c r="SOF12" s="878"/>
      <c r="SOG12" s="880"/>
      <c r="SOH12" s="878"/>
      <c r="SOI12" s="878"/>
      <c r="SOJ12" s="878"/>
      <c r="SOK12" s="880"/>
      <c r="SOL12" s="878"/>
      <c r="SOM12" s="878"/>
      <c r="SON12" s="878"/>
      <c r="SOO12" s="880"/>
      <c r="SOP12" s="878"/>
      <c r="SOQ12" s="878"/>
      <c r="SOR12" s="878"/>
      <c r="SOS12" s="880"/>
      <c r="SOT12" s="878"/>
      <c r="SOU12" s="878"/>
      <c r="SOV12" s="878"/>
      <c r="SOW12" s="880"/>
      <c r="SOX12" s="878"/>
      <c r="SOY12" s="878"/>
      <c r="SOZ12" s="878"/>
      <c r="SPA12" s="880"/>
      <c r="SPB12" s="878"/>
      <c r="SPC12" s="878"/>
      <c r="SPD12" s="878"/>
      <c r="SPE12" s="880"/>
      <c r="SPF12" s="878"/>
      <c r="SPG12" s="878"/>
      <c r="SPH12" s="878"/>
      <c r="SPI12" s="880"/>
      <c r="SPJ12" s="878"/>
      <c r="SPK12" s="878"/>
      <c r="SPL12" s="878"/>
      <c r="SPM12" s="880"/>
      <c r="SPN12" s="878"/>
      <c r="SPO12" s="878"/>
      <c r="SPP12" s="878"/>
      <c r="SPQ12" s="880"/>
      <c r="SPR12" s="878"/>
      <c r="SPS12" s="878"/>
      <c r="SPT12" s="878"/>
      <c r="SPU12" s="880"/>
      <c r="SPV12" s="878"/>
      <c r="SPW12" s="878"/>
      <c r="SPX12" s="878"/>
      <c r="SPY12" s="880"/>
      <c r="SPZ12" s="878"/>
      <c r="SQA12" s="878"/>
      <c r="SQB12" s="878"/>
      <c r="SQC12" s="880"/>
      <c r="SQD12" s="878"/>
      <c r="SQE12" s="878"/>
      <c r="SQF12" s="878"/>
      <c r="SQG12" s="880"/>
      <c r="SQH12" s="878"/>
      <c r="SQI12" s="878"/>
      <c r="SQJ12" s="878"/>
      <c r="SQK12" s="880"/>
      <c r="SQL12" s="878"/>
      <c r="SQM12" s="878"/>
      <c r="SQN12" s="878"/>
      <c r="SQO12" s="880"/>
      <c r="SQP12" s="878"/>
      <c r="SQQ12" s="878"/>
      <c r="SQR12" s="878"/>
      <c r="SQS12" s="880"/>
      <c r="SQT12" s="878"/>
      <c r="SQU12" s="878"/>
      <c r="SQV12" s="878"/>
      <c r="SQW12" s="880"/>
      <c r="SQX12" s="878"/>
      <c r="SQY12" s="878"/>
      <c r="SQZ12" s="878"/>
      <c r="SRA12" s="880"/>
      <c r="SRB12" s="878"/>
      <c r="SRC12" s="878"/>
      <c r="SRD12" s="878"/>
      <c r="SRE12" s="880"/>
      <c r="SRF12" s="878"/>
      <c r="SRG12" s="878"/>
      <c r="SRH12" s="878"/>
      <c r="SRI12" s="880"/>
      <c r="SRJ12" s="878"/>
      <c r="SRK12" s="878"/>
      <c r="SRL12" s="878"/>
      <c r="SRM12" s="880"/>
      <c r="SRN12" s="878"/>
      <c r="SRO12" s="878"/>
      <c r="SRP12" s="878"/>
      <c r="SRQ12" s="880"/>
      <c r="SRR12" s="878"/>
      <c r="SRS12" s="878"/>
      <c r="SRT12" s="878"/>
      <c r="SRU12" s="880"/>
      <c r="SRV12" s="878"/>
      <c r="SRW12" s="878"/>
      <c r="SRX12" s="878"/>
      <c r="SRY12" s="880"/>
      <c r="SRZ12" s="878"/>
      <c r="SSA12" s="878"/>
      <c r="SSB12" s="878"/>
      <c r="SSC12" s="880"/>
      <c r="SSD12" s="878"/>
      <c r="SSE12" s="878"/>
      <c r="SSF12" s="878"/>
      <c r="SSG12" s="880"/>
      <c r="SSH12" s="878"/>
      <c r="SSI12" s="878"/>
      <c r="SSJ12" s="878"/>
      <c r="SSK12" s="880"/>
      <c r="SSL12" s="878"/>
      <c r="SSM12" s="878"/>
      <c r="SSN12" s="878"/>
      <c r="SSO12" s="880"/>
      <c r="SSP12" s="878"/>
      <c r="SSQ12" s="878"/>
      <c r="SSR12" s="878"/>
      <c r="SSS12" s="880"/>
      <c r="SST12" s="878"/>
      <c r="SSU12" s="878"/>
      <c r="SSV12" s="878"/>
      <c r="SSW12" s="880"/>
      <c r="SSX12" s="878"/>
      <c r="SSY12" s="878"/>
      <c r="SSZ12" s="878"/>
      <c r="STA12" s="880"/>
      <c r="STB12" s="878"/>
      <c r="STC12" s="878"/>
      <c r="STD12" s="878"/>
      <c r="STE12" s="880"/>
      <c r="STF12" s="878"/>
      <c r="STG12" s="878"/>
      <c r="STH12" s="878"/>
      <c r="STI12" s="880"/>
      <c r="STJ12" s="878"/>
      <c r="STK12" s="878"/>
      <c r="STL12" s="878"/>
      <c r="STM12" s="880"/>
      <c r="STN12" s="878"/>
      <c r="STO12" s="878"/>
      <c r="STP12" s="878"/>
      <c r="STQ12" s="880"/>
      <c r="STR12" s="878"/>
      <c r="STS12" s="878"/>
      <c r="STT12" s="878"/>
      <c r="STU12" s="880"/>
      <c r="STV12" s="878"/>
      <c r="STW12" s="878"/>
      <c r="STX12" s="878"/>
      <c r="STY12" s="880"/>
      <c r="STZ12" s="878"/>
      <c r="SUA12" s="878"/>
      <c r="SUB12" s="878"/>
      <c r="SUC12" s="880"/>
      <c r="SUD12" s="878"/>
      <c r="SUE12" s="878"/>
      <c r="SUF12" s="878"/>
      <c r="SUG12" s="880"/>
      <c r="SUH12" s="878"/>
      <c r="SUI12" s="878"/>
      <c r="SUJ12" s="878"/>
      <c r="SUK12" s="880"/>
      <c r="SUL12" s="878"/>
      <c r="SUM12" s="878"/>
      <c r="SUN12" s="878"/>
      <c r="SUO12" s="880"/>
      <c r="SUP12" s="878"/>
      <c r="SUQ12" s="878"/>
      <c r="SUR12" s="878"/>
      <c r="SUS12" s="880"/>
      <c r="SUT12" s="878"/>
      <c r="SUU12" s="878"/>
      <c r="SUV12" s="878"/>
      <c r="SUW12" s="880"/>
      <c r="SUX12" s="878"/>
      <c r="SUY12" s="878"/>
      <c r="SUZ12" s="878"/>
      <c r="SVA12" s="880"/>
      <c r="SVB12" s="878"/>
      <c r="SVC12" s="878"/>
      <c r="SVD12" s="878"/>
      <c r="SVE12" s="880"/>
      <c r="SVF12" s="878"/>
      <c r="SVG12" s="878"/>
      <c r="SVH12" s="878"/>
      <c r="SVI12" s="880"/>
      <c r="SVJ12" s="878"/>
      <c r="SVK12" s="878"/>
      <c r="SVL12" s="878"/>
      <c r="SVM12" s="880"/>
      <c r="SVN12" s="878"/>
      <c r="SVO12" s="878"/>
      <c r="SVP12" s="878"/>
      <c r="SVQ12" s="880"/>
      <c r="SVR12" s="878"/>
      <c r="SVS12" s="878"/>
      <c r="SVT12" s="878"/>
      <c r="SVU12" s="880"/>
      <c r="SVV12" s="878"/>
      <c r="SVW12" s="878"/>
      <c r="SVX12" s="878"/>
      <c r="SVY12" s="880"/>
      <c r="SVZ12" s="878"/>
      <c r="SWA12" s="878"/>
      <c r="SWB12" s="878"/>
      <c r="SWC12" s="880"/>
      <c r="SWD12" s="878"/>
      <c r="SWE12" s="878"/>
      <c r="SWF12" s="878"/>
      <c r="SWG12" s="880"/>
      <c r="SWH12" s="878"/>
      <c r="SWI12" s="878"/>
      <c r="SWJ12" s="878"/>
      <c r="SWK12" s="880"/>
      <c r="SWL12" s="878"/>
      <c r="SWM12" s="878"/>
      <c r="SWN12" s="878"/>
      <c r="SWO12" s="880"/>
      <c r="SWP12" s="878"/>
      <c r="SWQ12" s="878"/>
      <c r="SWR12" s="878"/>
      <c r="SWS12" s="880"/>
      <c r="SWT12" s="878"/>
      <c r="SWU12" s="878"/>
      <c r="SWV12" s="878"/>
      <c r="SWW12" s="880"/>
      <c r="SWX12" s="878"/>
      <c r="SWY12" s="878"/>
      <c r="SWZ12" s="878"/>
      <c r="SXA12" s="880"/>
      <c r="SXB12" s="878"/>
      <c r="SXC12" s="878"/>
      <c r="SXD12" s="878"/>
      <c r="SXE12" s="880"/>
      <c r="SXF12" s="878"/>
      <c r="SXG12" s="878"/>
      <c r="SXH12" s="878"/>
      <c r="SXI12" s="880"/>
      <c r="SXJ12" s="878"/>
      <c r="SXK12" s="878"/>
      <c r="SXL12" s="878"/>
      <c r="SXM12" s="880"/>
      <c r="SXN12" s="878"/>
      <c r="SXO12" s="878"/>
      <c r="SXP12" s="878"/>
      <c r="SXQ12" s="880"/>
      <c r="SXR12" s="878"/>
      <c r="SXS12" s="878"/>
      <c r="SXT12" s="878"/>
      <c r="SXU12" s="880"/>
      <c r="SXV12" s="878"/>
      <c r="SXW12" s="878"/>
      <c r="SXX12" s="878"/>
      <c r="SXY12" s="880"/>
      <c r="SXZ12" s="878"/>
      <c r="SYA12" s="878"/>
      <c r="SYB12" s="878"/>
      <c r="SYC12" s="880"/>
      <c r="SYD12" s="878"/>
      <c r="SYE12" s="878"/>
      <c r="SYF12" s="878"/>
      <c r="SYG12" s="880"/>
      <c r="SYH12" s="878"/>
      <c r="SYI12" s="878"/>
      <c r="SYJ12" s="878"/>
      <c r="SYK12" s="880"/>
      <c r="SYL12" s="878"/>
      <c r="SYM12" s="878"/>
      <c r="SYN12" s="878"/>
      <c r="SYO12" s="880"/>
      <c r="SYP12" s="878"/>
      <c r="SYQ12" s="878"/>
      <c r="SYR12" s="878"/>
      <c r="SYS12" s="880"/>
      <c r="SYT12" s="878"/>
      <c r="SYU12" s="878"/>
      <c r="SYV12" s="878"/>
      <c r="SYW12" s="880"/>
      <c r="SYX12" s="878"/>
      <c r="SYY12" s="878"/>
      <c r="SYZ12" s="878"/>
      <c r="SZA12" s="880"/>
      <c r="SZB12" s="878"/>
      <c r="SZC12" s="878"/>
      <c r="SZD12" s="878"/>
      <c r="SZE12" s="880"/>
      <c r="SZF12" s="878"/>
      <c r="SZG12" s="878"/>
      <c r="SZH12" s="878"/>
      <c r="SZI12" s="880"/>
      <c r="SZJ12" s="878"/>
      <c r="SZK12" s="878"/>
      <c r="SZL12" s="878"/>
      <c r="SZM12" s="880"/>
      <c r="SZN12" s="878"/>
      <c r="SZO12" s="878"/>
      <c r="SZP12" s="878"/>
      <c r="SZQ12" s="880"/>
      <c r="SZR12" s="878"/>
      <c r="SZS12" s="878"/>
      <c r="SZT12" s="878"/>
      <c r="SZU12" s="880"/>
      <c r="SZV12" s="878"/>
      <c r="SZW12" s="878"/>
      <c r="SZX12" s="878"/>
      <c r="SZY12" s="880"/>
      <c r="SZZ12" s="878"/>
      <c r="TAA12" s="878"/>
      <c r="TAB12" s="878"/>
      <c r="TAC12" s="880"/>
      <c r="TAD12" s="878"/>
      <c r="TAE12" s="878"/>
      <c r="TAF12" s="878"/>
      <c r="TAG12" s="880"/>
      <c r="TAH12" s="878"/>
      <c r="TAI12" s="878"/>
      <c r="TAJ12" s="878"/>
      <c r="TAK12" s="880"/>
      <c r="TAL12" s="878"/>
      <c r="TAM12" s="878"/>
      <c r="TAN12" s="878"/>
      <c r="TAO12" s="880"/>
      <c r="TAP12" s="878"/>
      <c r="TAQ12" s="878"/>
      <c r="TAR12" s="878"/>
      <c r="TAS12" s="880"/>
      <c r="TAT12" s="878"/>
      <c r="TAU12" s="878"/>
      <c r="TAV12" s="878"/>
      <c r="TAW12" s="880"/>
      <c r="TAX12" s="878"/>
      <c r="TAY12" s="878"/>
      <c r="TAZ12" s="878"/>
      <c r="TBA12" s="880"/>
      <c r="TBB12" s="878"/>
      <c r="TBC12" s="878"/>
      <c r="TBD12" s="878"/>
      <c r="TBE12" s="880"/>
      <c r="TBF12" s="878"/>
      <c r="TBG12" s="878"/>
      <c r="TBH12" s="878"/>
      <c r="TBI12" s="880"/>
      <c r="TBJ12" s="878"/>
      <c r="TBK12" s="878"/>
      <c r="TBL12" s="878"/>
      <c r="TBM12" s="880"/>
      <c r="TBN12" s="878"/>
      <c r="TBO12" s="878"/>
      <c r="TBP12" s="878"/>
      <c r="TBQ12" s="880"/>
      <c r="TBR12" s="878"/>
      <c r="TBS12" s="878"/>
      <c r="TBT12" s="878"/>
      <c r="TBU12" s="880"/>
      <c r="TBV12" s="878"/>
      <c r="TBW12" s="878"/>
      <c r="TBX12" s="878"/>
      <c r="TBY12" s="880"/>
      <c r="TBZ12" s="878"/>
      <c r="TCA12" s="878"/>
      <c r="TCB12" s="878"/>
      <c r="TCC12" s="880"/>
      <c r="TCD12" s="878"/>
      <c r="TCE12" s="878"/>
      <c r="TCF12" s="878"/>
      <c r="TCG12" s="880"/>
      <c r="TCH12" s="878"/>
      <c r="TCI12" s="878"/>
      <c r="TCJ12" s="878"/>
      <c r="TCK12" s="880"/>
      <c r="TCL12" s="878"/>
      <c r="TCM12" s="878"/>
      <c r="TCN12" s="878"/>
      <c r="TCO12" s="880"/>
      <c r="TCP12" s="878"/>
      <c r="TCQ12" s="878"/>
      <c r="TCR12" s="878"/>
      <c r="TCS12" s="880"/>
      <c r="TCT12" s="878"/>
      <c r="TCU12" s="878"/>
      <c r="TCV12" s="878"/>
      <c r="TCW12" s="880"/>
      <c r="TCX12" s="878"/>
      <c r="TCY12" s="878"/>
      <c r="TCZ12" s="878"/>
      <c r="TDA12" s="880"/>
      <c r="TDB12" s="878"/>
      <c r="TDC12" s="878"/>
      <c r="TDD12" s="878"/>
      <c r="TDE12" s="880"/>
      <c r="TDF12" s="878"/>
      <c r="TDG12" s="878"/>
      <c r="TDH12" s="878"/>
      <c r="TDI12" s="880"/>
      <c r="TDJ12" s="878"/>
      <c r="TDK12" s="878"/>
      <c r="TDL12" s="878"/>
      <c r="TDM12" s="880"/>
      <c r="TDN12" s="878"/>
      <c r="TDO12" s="878"/>
      <c r="TDP12" s="878"/>
      <c r="TDQ12" s="880"/>
      <c r="TDR12" s="878"/>
      <c r="TDS12" s="878"/>
      <c r="TDT12" s="878"/>
      <c r="TDU12" s="880"/>
      <c r="TDV12" s="878"/>
      <c r="TDW12" s="878"/>
      <c r="TDX12" s="878"/>
      <c r="TDY12" s="880"/>
      <c r="TDZ12" s="878"/>
      <c r="TEA12" s="878"/>
      <c r="TEB12" s="878"/>
      <c r="TEC12" s="880"/>
      <c r="TED12" s="878"/>
      <c r="TEE12" s="878"/>
      <c r="TEF12" s="878"/>
      <c r="TEG12" s="880"/>
      <c r="TEH12" s="878"/>
      <c r="TEI12" s="878"/>
      <c r="TEJ12" s="878"/>
      <c r="TEK12" s="880"/>
      <c r="TEL12" s="878"/>
      <c r="TEM12" s="878"/>
      <c r="TEN12" s="878"/>
      <c r="TEO12" s="880"/>
      <c r="TEP12" s="878"/>
      <c r="TEQ12" s="878"/>
      <c r="TER12" s="878"/>
      <c r="TES12" s="880"/>
      <c r="TET12" s="878"/>
      <c r="TEU12" s="878"/>
      <c r="TEV12" s="878"/>
      <c r="TEW12" s="880"/>
      <c r="TEX12" s="878"/>
      <c r="TEY12" s="878"/>
      <c r="TEZ12" s="878"/>
      <c r="TFA12" s="880"/>
      <c r="TFB12" s="878"/>
      <c r="TFC12" s="878"/>
      <c r="TFD12" s="878"/>
      <c r="TFE12" s="880"/>
      <c r="TFF12" s="878"/>
      <c r="TFG12" s="878"/>
      <c r="TFH12" s="878"/>
      <c r="TFI12" s="880"/>
      <c r="TFJ12" s="878"/>
      <c r="TFK12" s="878"/>
      <c r="TFL12" s="878"/>
      <c r="TFM12" s="880"/>
      <c r="TFN12" s="878"/>
      <c r="TFO12" s="878"/>
      <c r="TFP12" s="878"/>
      <c r="TFQ12" s="880"/>
      <c r="TFR12" s="878"/>
      <c r="TFS12" s="878"/>
      <c r="TFT12" s="878"/>
      <c r="TFU12" s="880"/>
      <c r="TFV12" s="878"/>
      <c r="TFW12" s="878"/>
      <c r="TFX12" s="878"/>
      <c r="TFY12" s="880"/>
      <c r="TFZ12" s="878"/>
      <c r="TGA12" s="878"/>
      <c r="TGB12" s="878"/>
      <c r="TGC12" s="880"/>
      <c r="TGD12" s="878"/>
      <c r="TGE12" s="878"/>
      <c r="TGF12" s="878"/>
      <c r="TGG12" s="880"/>
      <c r="TGH12" s="878"/>
      <c r="TGI12" s="878"/>
      <c r="TGJ12" s="878"/>
      <c r="TGK12" s="880"/>
      <c r="TGL12" s="878"/>
      <c r="TGM12" s="878"/>
      <c r="TGN12" s="878"/>
      <c r="TGO12" s="880"/>
      <c r="TGP12" s="878"/>
      <c r="TGQ12" s="878"/>
      <c r="TGR12" s="878"/>
      <c r="TGS12" s="880"/>
      <c r="TGT12" s="878"/>
      <c r="TGU12" s="878"/>
      <c r="TGV12" s="878"/>
      <c r="TGW12" s="880"/>
      <c r="TGX12" s="878"/>
      <c r="TGY12" s="878"/>
      <c r="TGZ12" s="878"/>
      <c r="THA12" s="880"/>
      <c r="THB12" s="878"/>
      <c r="THC12" s="878"/>
      <c r="THD12" s="878"/>
      <c r="THE12" s="880"/>
      <c r="THF12" s="878"/>
      <c r="THG12" s="878"/>
      <c r="THH12" s="878"/>
      <c r="THI12" s="880"/>
      <c r="THJ12" s="878"/>
      <c r="THK12" s="878"/>
      <c r="THL12" s="878"/>
      <c r="THM12" s="880"/>
      <c r="THN12" s="878"/>
      <c r="THO12" s="878"/>
      <c r="THP12" s="878"/>
      <c r="THQ12" s="880"/>
      <c r="THR12" s="878"/>
      <c r="THS12" s="878"/>
      <c r="THT12" s="878"/>
      <c r="THU12" s="880"/>
      <c r="THV12" s="878"/>
      <c r="THW12" s="878"/>
      <c r="THX12" s="878"/>
      <c r="THY12" s="880"/>
      <c r="THZ12" s="878"/>
      <c r="TIA12" s="878"/>
      <c r="TIB12" s="878"/>
      <c r="TIC12" s="880"/>
      <c r="TID12" s="878"/>
      <c r="TIE12" s="878"/>
      <c r="TIF12" s="878"/>
      <c r="TIG12" s="880"/>
      <c r="TIH12" s="878"/>
      <c r="TII12" s="878"/>
      <c r="TIJ12" s="878"/>
      <c r="TIK12" s="880"/>
      <c r="TIL12" s="878"/>
      <c r="TIM12" s="878"/>
      <c r="TIN12" s="878"/>
      <c r="TIO12" s="880"/>
      <c r="TIP12" s="878"/>
      <c r="TIQ12" s="878"/>
      <c r="TIR12" s="878"/>
      <c r="TIS12" s="880"/>
      <c r="TIT12" s="878"/>
      <c r="TIU12" s="878"/>
      <c r="TIV12" s="878"/>
      <c r="TIW12" s="880"/>
      <c r="TIX12" s="878"/>
      <c r="TIY12" s="878"/>
      <c r="TIZ12" s="878"/>
      <c r="TJA12" s="880"/>
      <c r="TJB12" s="878"/>
      <c r="TJC12" s="878"/>
      <c r="TJD12" s="878"/>
      <c r="TJE12" s="880"/>
      <c r="TJF12" s="878"/>
      <c r="TJG12" s="878"/>
      <c r="TJH12" s="878"/>
      <c r="TJI12" s="880"/>
      <c r="TJJ12" s="878"/>
      <c r="TJK12" s="878"/>
      <c r="TJL12" s="878"/>
      <c r="TJM12" s="880"/>
      <c r="TJN12" s="878"/>
      <c r="TJO12" s="878"/>
      <c r="TJP12" s="878"/>
      <c r="TJQ12" s="880"/>
      <c r="TJR12" s="878"/>
      <c r="TJS12" s="878"/>
      <c r="TJT12" s="878"/>
      <c r="TJU12" s="880"/>
      <c r="TJV12" s="878"/>
      <c r="TJW12" s="878"/>
      <c r="TJX12" s="878"/>
      <c r="TJY12" s="880"/>
      <c r="TJZ12" s="878"/>
      <c r="TKA12" s="878"/>
      <c r="TKB12" s="878"/>
      <c r="TKC12" s="880"/>
      <c r="TKD12" s="878"/>
      <c r="TKE12" s="878"/>
      <c r="TKF12" s="878"/>
      <c r="TKG12" s="880"/>
      <c r="TKH12" s="878"/>
      <c r="TKI12" s="878"/>
      <c r="TKJ12" s="878"/>
      <c r="TKK12" s="880"/>
      <c r="TKL12" s="878"/>
      <c r="TKM12" s="878"/>
      <c r="TKN12" s="878"/>
      <c r="TKO12" s="880"/>
      <c r="TKP12" s="878"/>
      <c r="TKQ12" s="878"/>
      <c r="TKR12" s="878"/>
      <c r="TKS12" s="880"/>
      <c r="TKT12" s="878"/>
      <c r="TKU12" s="878"/>
      <c r="TKV12" s="878"/>
      <c r="TKW12" s="880"/>
      <c r="TKX12" s="878"/>
      <c r="TKY12" s="878"/>
      <c r="TKZ12" s="878"/>
      <c r="TLA12" s="880"/>
      <c r="TLB12" s="878"/>
      <c r="TLC12" s="878"/>
      <c r="TLD12" s="878"/>
      <c r="TLE12" s="880"/>
      <c r="TLF12" s="878"/>
      <c r="TLG12" s="878"/>
      <c r="TLH12" s="878"/>
      <c r="TLI12" s="880"/>
      <c r="TLJ12" s="878"/>
      <c r="TLK12" s="878"/>
      <c r="TLL12" s="878"/>
      <c r="TLM12" s="880"/>
      <c r="TLN12" s="878"/>
      <c r="TLO12" s="878"/>
      <c r="TLP12" s="878"/>
      <c r="TLQ12" s="880"/>
      <c r="TLR12" s="878"/>
      <c r="TLS12" s="878"/>
      <c r="TLT12" s="878"/>
      <c r="TLU12" s="880"/>
      <c r="TLV12" s="878"/>
      <c r="TLW12" s="878"/>
      <c r="TLX12" s="878"/>
      <c r="TLY12" s="880"/>
      <c r="TLZ12" s="878"/>
      <c r="TMA12" s="878"/>
      <c r="TMB12" s="878"/>
      <c r="TMC12" s="880"/>
      <c r="TMD12" s="878"/>
      <c r="TME12" s="878"/>
      <c r="TMF12" s="878"/>
      <c r="TMG12" s="880"/>
      <c r="TMH12" s="878"/>
      <c r="TMI12" s="878"/>
      <c r="TMJ12" s="878"/>
      <c r="TMK12" s="880"/>
      <c r="TML12" s="878"/>
      <c r="TMM12" s="878"/>
      <c r="TMN12" s="878"/>
      <c r="TMO12" s="880"/>
      <c r="TMP12" s="878"/>
      <c r="TMQ12" s="878"/>
      <c r="TMR12" s="878"/>
      <c r="TMS12" s="880"/>
      <c r="TMT12" s="878"/>
      <c r="TMU12" s="878"/>
      <c r="TMV12" s="878"/>
      <c r="TMW12" s="880"/>
      <c r="TMX12" s="878"/>
      <c r="TMY12" s="878"/>
      <c r="TMZ12" s="878"/>
      <c r="TNA12" s="880"/>
      <c r="TNB12" s="878"/>
      <c r="TNC12" s="878"/>
      <c r="TND12" s="878"/>
      <c r="TNE12" s="880"/>
      <c r="TNF12" s="878"/>
      <c r="TNG12" s="878"/>
      <c r="TNH12" s="878"/>
      <c r="TNI12" s="880"/>
      <c r="TNJ12" s="878"/>
      <c r="TNK12" s="878"/>
      <c r="TNL12" s="878"/>
      <c r="TNM12" s="880"/>
      <c r="TNN12" s="878"/>
      <c r="TNO12" s="878"/>
      <c r="TNP12" s="878"/>
      <c r="TNQ12" s="880"/>
      <c r="TNR12" s="878"/>
      <c r="TNS12" s="878"/>
      <c r="TNT12" s="878"/>
      <c r="TNU12" s="880"/>
      <c r="TNV12" s="878"/>
      <c r="TNW12" s="878"/>
      <c r="TNX12" s="878"/>
      <c r="TNY12" s="880"/>
      <c r="TNZ12" s="878"/>
      <c r="TOA12" s="878"/>
      <c r="TOB12" s="878"/>
      <c r="TOC12" s="880"/>
      <c r="TOD12" s="878"/>
      <c r="TOE12" s="878"/>
      <c r="TOF12" s="878"/>
      <c r="TOG12" s="880"/>
      <c r="TOH12" s="878"/>
      <c r="TOI12" s="878"/>
      <c r="TOJ12" s="878"/>
      <c r="TOK12" s="880"/>
      <c r="TOL12" s="878"/>
      <c r="TOM12" s="878"/>
      <c r="TON12" s="878"/>
      <c r="TOO12" s="880"/>
      <c r="TOP12" s="878"/>
      <c r="TOQ12" s="878"/>
      <c r="TOR12" s="878"/>
      <c r="TOS12" s="880"/>
      <c r="TOT12" s="878"/>
      <c r="TOU12" s="878"/>
      <c r="TOV12" s="878"/>
      <c r="TOW12" s="880"/>
      <c r="TOX12" s="878"/>
      <c r="TOY12" s="878"/>
      <c r="TOZ12" s="878"/>
      <c r="TPA12" s="880"/>
      <c r="TPB12" s="878"/>
      <c r="TPC12" s="878"/>
      <c r="TPD12" s="878"/>
      <c r="TPE12" s="880"/>
      <c r="TPF12" s="878"/>
      <c r="TPG12" s="878"/>
      <c r="TPH12" s="878"/>
      <c r="TPI12" s="880"/>
      <c r="TPJ12" s="878"/>
      <c r="TPK12" s="878"/>
      <c r="TPL12" s="878"/>
      <c r="TPM12" s="880"/>
      <c r="TPN12" s="878"/>
      <c r="TPO12" s="878"/>
      <c r="TPP12" s="878"/>
      <c r="TPQ12" s="880"/>
      <c r="TPR12" s="878"/>
      <c r="TPS12" s="878"/>
      <c r="TPT12" s="878"/>
      <c r="TPU12" s="880"/>
      <c r="TPV12" s="878"/>
      <c r="TPW12" s="878"/>
      <c r="TPX12" s="878"/>
      <c r="TPY12" s="880"/>
      <c r="TPZ12" s="878"/>
      <c r="TQA12" s="878"/>
      <c r="TQB12" s="878"/>
      <c r="TQC12" s="880"/>
      <c r="TQD12" s="878"/>
      <c r="TQE12" s="878"/>
      <c r="TQF12" s="878"/>
      <c r="TQG12" s="880"/>
      <c r="TQH12" s="878"/>
      <c r="TQI12" s="878"/>
      <c r="TQJ12" s="878"/>
      <c r="TQK12" s="880"/>
      <c r="TQL12" s="878"/>
      <c r="TQM12" s="878"/>
      <c r="TQN12" s="878"/>
      <c r="TQO12" s="880"/>
      <c r="TQP12" s="878"/>
      <c r="TQQ12" s="878"/>
      <c r="TQR12" s="878"/>
      <c r="TQS12" s="880"/>
      <c r="TQT12" s="878"/>
      <c r="TQU12" s="878"/>
      <c r="TQV12" s="878"/>
      <c r="TQW12" s="880"/>
      <c r="TQX12" s="878"/>
      <c r="TQY12" s="878"/>
      <c r="TQZ12" s="878"/>
      <c r="TRA12" s="880"/>
      <c r="TRB12" s="878"/>
      <c r="TRC12" s="878"/>
      <c r="TRD12" s="878"/>
      <c r="TRE12" s="880"/>
      <c r="TRF12" s="878"/>
      <c r="TRG12" s="878"/>
      <c r="TRH12" s="878"/>
      <c r="TRI12" s="880"/>
      <c r="TRJ12" s="878"/>
      <c r="TRK12" s="878"/>
      <c r="TRL12" s="878"/>
      <c r="TRM12" s="880"/>
      <c r="TRN12" s="878"/>
      <c r="TRO12" s="878"/>
      <c r="TRP12" s="878"/>
      <c r="TRQ12" s="880"/>
      <c r="TRR12" s="878"/>
      <c r="TRS12" s="878"/>
      <c r="TRT12" s="878"/>
      <c r="TRU12" s="880"/>
      <c r="TRV12" s="878"/>
      <c r="TRW12" s="878"/>
      <c r="TRX12" s="878"/>
      <c r="TRY12" s="880"/>
      <c r="TRZ12" s="878"/>
      <c r="TSA12" s="878"/>
      <c r="TSB12" s="878"/>
      <c r="TSC12" s="880"/>
      <c r="TSD12" s="878"/>
      <c r="TSE12" s="878"/>
      <c r="TSF12" s="878"/>
      <c r="TSG12" s="880"/>
      <c r="TSH12" s="878"/>
      <c r="TSI12" s="878"/>
      <c r="TSJ12" s="878"/>
      <c r="TSK12" s="880"/>
      <c r="TSL12" s="878"/>
      <c r="TSM12" s="878"/>
      <c r="TSN12" s="878"/>
      <c r="TSO12" s="880"/>
      <c r="TSP12" s="878"/>
      <c r="TSQ12" s="878"/>
      <c r="TSR12" s="878"/>
      <c r="TSS12" s="880"/>
      <c r="TST12" s="878"/>
      <c r="TSU12" s="878"/>
      <c r="TSV12" s="878"/>
      <c r="TSW12" s="880"/>
      <c r="TSX12" s="878"/>
      <c r="TSY12" s="878"/>
      <c r="TSZ12" s="878"/>
      <c r="TTA12" s="880"/>
      <c r="TTB12" s="878"/>
      <c r="TTC12" s="878"/>
      <c r="TTD12" s="878"/>
      <c r="TTE12" s="880"/>
      <c r="TTF12" s="878"/>
      <c r="TTG12" s="878"/>
      <c r="TTH12" s="878"/>
      <c r="TTI12" s="880"/>
      <c r="TTJ12" s="878"/>
      <c r="TTK12" s="878"/>
      <c r="TTL12" s="878"/>
      <c r="TTM12" s="880"/>
      <c r="TTN12" s="878"/>
      <c r="TTO12" s="878"/>
      <c r="TTP12" s="878"/>
      <c r="TTQ12" s="880"/>
      <c r="TTR12" s="878"/>
      <c r="TTS12" s="878"/>
      <c r="TTT12" s="878"/>
      <c r="TTU12" s="880"/>
      <c r="TTV12" s="878"/>
      <c r="TTW12" s="878"/>
      <c r="TTX12" s="878"/>
      <c r="TTY12" s="880"/>
      <c r="TTZ12" s="878"/>
      <c r="TUA12" s="878"/>
      <c r="TUB12" s="878"/>
      <c r="TUC12" s="880"/>
      <c r="TUD12" s="878"/>
      <c r="TUE12" s="878"/>
      <c r="TUF12" s="878"/>
      <c r="TUG12" s="880"/>
      <c r="TUH12" s="878"/>
      <c r="TUI12" s="878"/>
      <c r="TUJ12" s="878"/>
      <c r="TUK12" s="880"/>
      <c r="TUL12" s="878"/>
      <c r="TUM12" s="878"/>
      <c r="TUN12" s="878"/>
      <c r="TUO12" s="880"/>
      <c r="TUP12" s="878"/>
      <c r="TUQ12" s="878"/>
      <c r="TUR12" s="878"/>
      <c r="TUS12" s="880"/>
      <c r="TUT12" s="878"/>
      <c r="TUU12" s="878"/>
      <c r="TUV12" s="878"/>
      <c r="TUW12" s="880"/>
      <c r="TUX12" s="878"/>
      <c r="TUY12" s="878"/>
      <c r="TUZ12" s="878"/>
      <c r="TVA12" s="880"/>
      <c r="TVB12" s="878"/>
      <c r="TVC12" s="878"/>
      <c r="TVD12" s="878"/>
      <c r="TVE12" s="880"/>
      <c r="TVF12" s="878"/>
      <c r="TVG12" s="878"/>
      <c r="TVH12" s="878"/>
      <c r="TVI12" s="880"/>
      <c r="TVJ12" s="878"/>
      <c r="TVK12" s="878"/>
      <c r="TVL12" s="878"/>
      <c r="TVM12" s="880"/>
      <c r="TVN12" s="878"/>
      <c r="TVO12" s="878"/>
      <c r="TVP12" s="878"/>
      <c r="TVQ12" s="880"/>
      <c r="TVR12" s="878"/>
      <c r="TVS12" s="878"/>
      <c r="TVT12" s="878"/>
      <c r="TVU12" s="880"/>
      <c r="TVV12" s="878"/>
      <c r="TVW12" s="878"/>
      <c r="TVX12" s="878"/>
      <c r="TVY12" s="880"/>
      <c r="TVZ12" s="878"/>
      <c r="TWA12" s="878"/>
      <c r="TWB12" s="878"/>
      <c r="TWC12" s="880"/>
      <c r="TWD12" s="878"/>
      <c r="TWE12" s="878"/>
      <c r="TWF12" s="878"/>
      <c r="TWG12" s="880"/>
      <c r="TWH12" s="878"/>
      <c r="TWI12" s="878"/>
      <c r="TWJ12" s="878"/>
      <c r="TWK12" s="880"/>
      <c r="TWL12" s="878"/>
      <c r="TWM12" s="878"/>
      <c r="TWN12" s="878"/>
      <c r="TWO12" s="880"/>
      <c r="TWP12" s="878"/>
      <c r="TWQ12" s="878"/>
      <c r="TWR12" s="878"/>
      <c r="TWS12" s="880"/>
      <c r="TWT12" s="878"/>
      <c r="TWU12" s="878"/>
      <c r="TWV12" s="878"/>
      <c r="TWW12" s="880"/>
      <c r="TWX12" s="878"/>
      <c r="TWY12" s="878"/>
      <c r="TWZ12" s="878"/>
      <c r="TXA12" s="880"/>
      <c r="TXB12" s="878"/>
      <c r="TXC12" s="878"/>
      <c r="TXD12" s="878"/>
      <c r="TXE12" s="880"/>
      <c r="TXF12" s="878"/>
      <c r="TXG12" s="878"/>
      <c r="TXH12" s="878"/>
      <c r="TXI12" s="880"/>
      <c r="TXJ12" s="878"/>
      <c r="TXK12" s="878"/>
      <c r="TXL12" s="878"/>
      <c r="TXM12" s="880"/>
      <c r="TXN12" s="878"/>
      <c r="TXO12" s="878"/>
      <c r="TXP12" s="878"/>
      <c r="TXQ12" s="880"/>
      <c r="TXR12" s="878"/>
      <c r="TXS12" s="878"/>
      <c r="TXT12" s="878"/>
      <c r="TXU12" s="880"/>
      <c r="TXV12" s="878"/>
      <c r="TXW12" s="878"/>
      <c r="TXX12" s="878"/>
      <c r="TXY12" s="880"/>
      <c r="TXZ12" s="878"/>
      <c r="TYA12" s="878"/>
      <c r="TYB12" s="878"/>
      <c r="TYC12" s="880"/>
      <c r="TYD12" s="878"/>
      <c r="TYE12" s="878"/>
      <c r="TYF12" s="878"/>
      <c r="TYG12" s="880"/>
      <c r="TYH12" s="878"/>
      <c r="TYI12" s="878"/>
      <c r="TYJ12" s="878"/>
      <c r="TYK12" s="880"/>
      <c r="TYL12" s="878"/>
      <c r="TYM12" s="878"/>
      <c r="TYN12" s="878"/>
      <c r="TYO12" s="880"/>
      <c r="TYP12" s="878"/>
      <c r="TYQ12" s="878"/>
      <c r="TYR12" s="878"/>
      <c r="TYS12" s="880"/>
      <c r="TYT12" s="878"/>
      <c r="TYU12" s="878"/>
      <c r="TYV12" s="878"/>
      <c r="TYW12" s="880"/>
      <c r="TYX12" s="878"/>
      <c r="TYY12" s="878"/>
      <c r="TYZ12" s="878"/>
      <c r="TZA12" s="880"/>
      <c r="TZB12" s="878"/>
      <c r="TZC12" s="878"/>
      <c r="TZD12" s="878"/>
      <c r="TZE12" s="880"/>
      <c r="TZF12" s="878"/>
      <c r="TZG12" s="878"/>
      <c r="TZH12" s="878"/>
      <c r="TZI12" s="880"/>
      <c r="TZJ12" s="878"/>
      <c r="TZK12" s="878"/>
      <c r="TZL12" s="878"/>
      <c r="TZM12" s="880"/>
      <c r="TZN12" s="878"/>
      <c r="TZO12" s="878"/>
      <c r="TZP12" s="878"/>
      <c r="TZQ12" s="880"/>
      <c r="TZR12" s="878"/>
      <c r="TZS12" s="878"/>
      <c r="TZT12" s="878"/>
      <c r="TZU12" s="880"/>
      <c r="TZV12" s="878"/>
      <c r="TZW12" s="878"/>
      <c r="TZX12" s="878"/>
      <c r="TZY12" s="880"/>
      <c r="TZZ12" s="878"/>
      <c r="UAA12" s="878"/>
      <c r="UAB12" s="878"/>
      <c r="UAC12" s="880"/>
      <c r="UAD12" s="878"/>
      <c r="UAE12" s="878"/>
      <c r="UAF12" s="878"/>
      <c r="UAG12" s="880"/>
      <c r="UAH12" s="878"/>
      <c r="UAI12" s="878"/>
      <c r="UAJ12" s="878"/>
      <c r="UAK12" s="880"/>
      <c r="UAL12" s="878"/>
      <c r="UAM12" s="878"/>
      <c r="UAN12" s="878"/>
      <c r="UAO12" s="880"/>
      <c r="UAP12" s="878"/>
      <c r="UAQ12" s="878"/>
      <c r="UAR12" s="878"/>
      <c r="UAS12" s="880"/>
      <c r="UAT12" s="878"/>
      <c r="UAU12" s="878"/>
      <c r="UAV12" s="878"/>
      <c r="UAW12" s="880"/>
      <c r="UAX12" s="878"/>
      <c r="UAY12" s="878"/>
      <c r="UAZ12" s="878"/>
      <c r="UBA12" s="880"/>
      <c r="UBB12" s="878"/>
      <c r="UBC12" s="878"/>
      <c r="UBD12" s="878"/>
      <c r="UBE12" s="880"/>
      <c r="UBF12" s="878"/>
      <c r="UBG12" s="878"/>
      <c r="UBH12" s="878"/>
      <c r="UBI12" s="880"/>
      <c r="UBJ12" s="878"/>
      <c r="UBK12" s="878"/>
      <c r="UBL12" s="878"/>
      <c r="UBM12" s="880"/>
      <c r="UBN12" s="878"/>
      <c r="UBO12" s="878"/>
      <c r="UBP12" s="878"/>
      <c r="UBQ12" s="880"/>
      <c r="UBR12" s="878"/>
      <c r="UBS12" s="878"/>
      <c r="UBT12" s="878"/>
      <c r="UBU12" s="880"/>
      <c r="UBV12" s="878"/>
      <c r="UBW12" s="878"/>
      <c r="UBX12" s="878"/>
      <c r="UBY12" s="880"/>
      <c r="UBZ12" s="878"/>
      <c r="UCA12" s="878"/>
      <c r="UCB12" s="878"/>
      <c r="UCC12" s="880"/>
      <c r="UCD12" s="878"/>
      <c r="UCE12" s="878"/>
      <c r="UCF12" s="878"/>
      <c r="UCG12" s="880"/>
      <c r="UCH12" s="878"/>
      <c r="UCI12" s="878"/>
      <c r="UCJ12" s="878"/>
      <c r="UCK12" s="880"/>
      <c r="UCL12" s="878"/>
      <c r="UCM12" s="878"/>
      <c r="UCN12" s="878"/>
      <c r="UCO12" s="880"/>
      <c r="UCP12" s="878"/>
      <c r="UCQ12" s="878"/>
      <c r="UCR12" s="878"/>
      <c r="UCS12" s="880"/>
      <c r="UCT12" s="878"/>
      <c r="UCU12" s="878"/>
      <c r="UCV12" s="878"/>
      <c r="UCW12" s="880"/>
      <c r="UCX12" s="878"/>
      <c r="UCY12" s="878"/>
      <c r="UCZ12" s="878"/>
      <c r="UDA12" s="880"/>
      <c r="UDB12" s="878"/>
      <c r="UDC12" s="878"/>
      <c r="UDD12" s="878"/>
      <c r="UDE12" s="880"/>
      <c r="UDF12" s="878"/>
      <c r="UDG12" s="878"/>
      <c r="UDH12" s="878"/>
      <c r="UDI12" s="880"/>
      <c r="UDJ12" s="878"/>
      <c r="UDK12" s="878"/>
      <c r="UDL12" s="878"/>
      <c r="UDM12" s="880"/>
      <c r="UDN12" s="878"/>
      <c r="UDO12" s="878"/>
      <c r="UDP12" s="878"/>
      <c r="UDQ12" s="880"/>
      <c r="UDR12" s="878"/>
      <c r="UDS12" s="878"/>
      <c r="UDT12" s="878"/>
      <c r="UDU12" s="880"/>
      <c r="UDV12" s="878"/>
      <c r="UDW12" s="878"/>
      <c r="UDX12" s="878"/>
      <c r="UDY12" s="880"/>
      <c r="UDZ12" s="878"/>
      <c r="UEA12" s="878"/>
      <c r="UEB12" s="878"/>
      <c r="UEC12" s="880"/>
      <c r="UED12" s="878"/>
      <c r="UEE12" s="878"/>
      <c r="UEF12" s="878"/>
      <c r="UEG12" s="880"/>
      <c r="UEH12" s="878"/>
      <c r="UEI12" s="878"/>
      <c r="UEJ12" s="878"/>
      <c r="UEK12" s="880"/>
      <c r="UEL12" s="878"/>
      <c r="UEM12" s="878"/>
      <c r="UEN12" s="878"/>
      <c r="UEO12" s="880"/>
      <c r="UEP12" s="878"/>
      <c r="UEQ12" s="878"/>
      <c r="UER12" s="878"/>
      <c r="UES12" s="880"/>
      <c r="UET12" s="878"/>
      <c r="UEU12" s="878"/>
      <c r="UEV12" s="878"/>
      <c r="UEW12" s="880"/>
      <c r="UEX12" s="878"/>
      <c r="UEY12" s="878"/>
      <c r="UEZ12" s="878"/>
      <c r="UFA12" s="880"/>
      <c r="UFB12" s="878"/>
      <c r="UFC12" s="878"/>
      <c r="UFD12" s="878"/>
      <c r="UFE12" s="880"/>
      <c r="UFF12" s="878"/>
      <c r="UFG12" s="878"/>
      <c r="UFH12" s="878"/>
      <c r="UFI12" s="880"/>
      <c r="UFJ12" s="878"/>
      <c r="UFK12" s="878"/>
      <c r="UFL12" s="878"/>
      <c r="UFM12" s="880"/>
      <c r="UFN12" s="878"/>
      <c r="UFO12" s="878"/>
      <c r="UFP12" s="878"/>
      <c r="UFQ12" s="880"/>
      <c r="UFR12" s="878"/>
      <c r="UFS12" s="878"/>
      <c r="UFT12" s="878"/>
      <c r="UFU12" s="880"/>
      <c r="UFV12" s="878"/>
      <c r="UFW12" s="878"/>
      <c r="UFX12" s="878"/>
      <c r="UFY12" s="880"/>
      <c r="UFZ12" s="878"/>
      <c r="UGA12" s="878"/>
      <c r="UGB12" s="878"/>
      <c r="UGC12" s="880"/>
      <c r="UGD12" s="878"/>
      <c r="UGE12" s="878"/>
      <c r="UGF12" s="878"/>
      <c r="UGG12" s="880"/>
      <c r="UGH12" s="878"/>
      <c r="UGI12" s="878"/>
      <c r="UGJ12" s="878"/>
      <c r="UGK12" s="880"/>
      <c r="UGL12" s="878"/>
      <c r="UGM12" s="878"/>
      <c r="UGN12" s="878"/>
      <c r="UGO12" s="880"/>
      <c r="UGP12" s="878"/>
      <c r="UGQ12" s="878"/>
      <c r="UGR12" s="878"/>
      <c r="UGS12" s="880"/>
      <c r="UGT12" s="878"/>
      <c r="UGU12" s="878"/>
      <c r="UGV12" s="878"/>
      <c r="UGW12" s="880"/>
      <c r="UGX12" s="878"/>
      <c r="UGY12" s="878"/>
      <c r="UGZ12" s="878"/>
      <c r="UHA12" s="880"/>
      <c r="UHB12" s="878"/>
      <c r="UHC12" s="878"/>
      <c r="UHD12" s="878"/>
      <c r="UHE12" s="880"/>
      <c r="UHF12" s="878"/>
      <c r="UHG12" s="878"/>
      <c r="UHH12" s="878"/>
      <c r="UHI12" s="880"/>
      <c r="UHJ12" s="878"/>
      <c r="UHK12" s="878"/>
      <c r="UHL12" s="878"/>
      <c r="UHM12" s="880"/>
      <c r="UHN12" s="878"/>
      <c r="UHO12" s="878"/>
      <c r="UHP12" s="878"/>
      <c r="UHQ12" s="880"/>
      <c r="UHR12" s="878"/>
      <c r="UHS12" s="878"/>
      <c r="UHT12" s="878"/>
      <c r="UHU12" s="880"/>
      <c r="UHV12" s="878"/>
      <c r="UHW12" s="878"/>
      <c r="UHX12" s="878"/>
      <c r="UHY12" s="880"/>
      <c r="UHZ12" s="878"/>
      <c r="UIA12" s="878"/>
      <c r="UIB12" s="878"/>
      <c r="UIC12" s="880"/>
      <c r="UID12" s="878"/>
      <c r="UIE12" s="878"/>
      <c r="UIF12" s="878"/>
      <c r="UIG12" s="880"/>
      <c r="UIH12" s="878"/>
      <c r="UII12" s="878"/>
      <c r="UIJ12" s="878"/>
      <c r="UIK12" s="880"/>
      <c r="UIL12" s="878"/>
      <c r="UIM12" s="878"/>
      <c r="UIN12" s="878"/>
      <c r="UIO12" s="880"/>
      <c r="UIP12" s="878"/>
      <c r="UIQ12" s="878"/>
      <c r="UIR12" s="878"/>
      <c r="UIS12" s="880"/>
      <c r="UIT12" s="878"/>
      <c r="UIU12" s="878"/>
      <c r="UIV12" s="878"/>
      <c r="UIW12" s="880"/>
      <c r="UIX12" s="878"/>
      <c r="UIY12" s="878"/>
      <c r="UIZ12" s="878"/>
      <c r="UJA12" s="880"/>
      <c r="UJB12" s="878"/>
      <c r="UJC12" s="878"/>
      <c r="UJD12" s="878"/>
      <c r="UJE12" s="880"/>
      <c r="UJF12" s="878"/>
      <c r="UJG12" s="878"/>
      <c r="UJH12" s="878"/>
      <c r="UJI12" s="880"/>
      <c r="UJJ12" s="878"/>
      <c r="UJK12" s="878"/>
      <c r="UJL12" s="878"/>
      <c r="UJM12" s="880"/>
      <c r="UJN12" s="878"/>
      <c r="UJO12" s="878"/>
      <c r="UJP12" s="878"/>
      <c r="UJQ12" s="880"/>
      <c r="UJR12" s="878"/>
      <c r="UJS12" s="878"/>
      <c r="UJT12" s="878"/>
      <c r="UJU12" s="880"/>
      <c r="UJV12" s="878"/>
      <c r="UJW12" s="878"/>
      <c r="UJX12" s="878"/>
      <c r="UJY12" s="880"/>
      <c r="UJZ12" s="878"/>
      <c r="UKA12" s="878"/>
      <c r="UKB12" s="878"/>
      <c r="UKC12" s="880"/>
      <c r="UKD12" s="878"/>
      <c r="UKE12" s="878"/>
      <c r="UKF12" s="878"/>
      <c r="UKG12" s="880"/>
      <c r="UKH12" s="878"/>
      <c r="UKI12" s="878"/>
      <c r="UKJ12" s="878"/>
      <c r="UKK12" s="880"/>
      <c r="UKL12" s="878"/>
      <c r="UKM12" s="878"/>
      <c r="UKN12" s="878"/>
      <c r="UKO12" s="880"/>
      <c r="UKP12" s="878"/>
      <c r="UKQ12" s="878"/>
      <c r="UKR12" s="878"/>
      <c r="UKS12" s="880"/>
      <c r="UKT12" s="878"/>
      <c r="UKU12" s="878"/>
      <c r="UKV12" s="878"/>
      <c r="UKW12" s="880"/>
      <c r="UKX12" s="878"/>
      <c r="UKY12" s="878"/>
      <c r="UKZ12" s="878"/>
      <c r="ULA12" s="880"/>
      <c r="ULB12" s="878"/>
      <c r="ULC12" s="878"/>
      <c r="ULD12" s="878"/>
      <c r="ULE12" s="880"/>
      <c r="ULF12" s="878"/>
      <c r="ULG12" s="878"/>
      <c r="ULH12" s="878"/>
      <c r="ULI12" s="880"/>
      <c r="ULJ12" s="878"/>
      <c r="ULK12" s="878"/>
      <c r="ULL12" s="878"/>
      <c r="ULM12" s="880"/>
      <c r="ULN12" s="878"/>
      <c r="ULO12" s="878"/>
      <c r="ULP12" s="878"/>
      <c r="ULQ12" s="880"/>
      <c r="ULR12" s="878"/>
      <c r="ULS12" s="878"/>
      <c r="ULT12" s="878"/>
      <c r="ULU12" s="880"/>
      <c r="ULV12" s="878"/>
      <c r="ULW12" s="878"/>
      <c r="ULX12" s="878"/>
      <c r="ULY12" s="880"/>
      <c r="ULZ12" s="878"/>
      <c r="UMA12" s="878"/>
      <c r="UMB12" s="878"/>
      <c r="UMC12" s="880"/>
      <c r="UMD12" s="878"/>
      <c r="UME12" s="878"/>
      <c r="UMF12" s="878"/>
      <c r="UMG12" s="880"/>
      <c r="UMH12" s="878"/>
      <c r="UMI12" s="878"/>
      <c r="UMJ12" s="878"/>
      <c r="UMK12" s="880"/>
      <c r="UML12" s="878"/>
      <c r="UMM12" s="878"/>
      <c r="UMN12" s="878"/>
      <c r="UMO12" s="880"/>
      <c r="UMP12" s="878"/>
      <c r="UMQ12" s="878"/>
      <c r="UMR12" s="878"/>
      <c r="UMS12" s="880"/>
      <c r="UMT12" s="878"/>
      <c r="UMU12" s="878"/>
      <c r="UMV12" s="878"/>
      <c r="UMW12" s="880"/>
      <c r="UMX12" s="878"/>
      <c r="UMY12" s="878"/>
      <c r="UMZ12" s="878"/>
      <c r="UNA12" s="880"/>
      <c r="UNB12" s="878"/>
      <c r="UNC12" s="878"/>
      <c r="UND12" s="878"/>
      <c r="UNE12" s="880"/>
      <c r="UNF12" s="878"/>
      <c r="UNG12" s="878"/>
      <c r="UNH12" s="878"/>
      <c r="UNI12" s="880"/>
      <c r="UNJ12" s="878"/>
      <c r="UNK12" s="878"/>
      <c r="UNL12" s="878"/>
      <c r="UNM12" s="880"/>
      <c r="UNN12" s="878"/>
      <c r="UNO12" s="878"/>
      <c r="UNP12" s="878"/>
      <c r="UNQ12" s="880"/>
      <c r="UNR12" s="878"/>
      <c r="UNS12" s="878"/>
      <c r="UNT12" s="878"/>
      <c r="UNU12" s="880"/>
      <c r="UNV12" s="878"/>
      <c r="UNW12" s="878"/>
      <c r="UNX12" s="878"/>
      <c r="UNY12" s="880"/>
      <c r="UNZ12" s="878"/>
      <c r="UOA12" s="878"/>
      <c r="UOB12" s="878"/>
      <c r="UOC12" s="880"/>
      <c r="UOD12" s="878"/>
      <c r="UOE12" s="878"/>
      <c r="UOF12" s="878"/>
      <c r="UOG12" s="880"/>
      <c r="UOH12" s="878"/>
      <c r="UOI12" s="878"/>
      <c r="UOJ12" s="878"/>
      <c r="UOK12" s="880"/>
      <c r="UOL12" s="878"/>
      <c r="UOM12" s="878"/>
      <c r="UON12" s="878"/>
      <c r="UOO12" s="880"/>
      <c r="UOP12" s="878"/>
      <c r="UOQ12" s="878"/>
      <c r="UOR12" s="878"/>
      <c r="UOS12" s="880"/>
      <c r="UOT12" s="878"/>
      <c r="UOU12" s="878"/>
      <c r="UOV12" s="878"/>
      <c r="UOW12" s="880"/>
      <c r="UOX12" s="878"/>
      <c r="UOY12" s="878"/>
      <c r="UOZ12" s="878"/>
      <c r="UPA12" s="880"/>
      <c r="UPB12" s="878"/>
      <c r="UPC12" s="878"/>
      <c r="UPD12" s="878"/>
      <c r="UPE12" s="880"/>
      <c r="UPF12" s="878"/>
      <c r="UPG12" s="878"/>
      <c r="UPH12" s="878"/>
      <c r="UPI12" s="880"/>
      <c r="UPJ12" s="878"/>
      <c r="UPK12" s="878"/>
      <c r="UPL12" s="878"/>
      <c r="UPM12" s="880"/>
      <c r="UPN12" s="878"/>
      <c r="UPO12" s="878"/>
      <c r="UPP12" s="878"/>
      <c r="UPQ12" s="880"/>
      <c r="UPR12" s="878"/>
      <c r="UPS12" s="878"/>
      <c r="UPT12" s="878"/>
      <c r="UPU12" s="880"/>
      <c r="UPV12" s="878"/>
      <c r="UPW12" s="878"/>
      <c r="UPX12" s="878"/>
      <c r="UPY12" s="880"/>
      <c r="UPZ12" s="878"/>
      <c r="UQA12" s="878"/>
      <c r="UQB12" s="878"/>
      <c r="UQC12" s="880"/>
      <c r="UQD12" s="878"/>
      <c r="UQE12" s="878"/>
      <c r="UQF12" s="878"/>
      <c r="UQG12" s="880"/>
      <c r="UQH12" s="878"/>
      <c r="UQI12" s="878"/>
      <c r="UQJ12" s="878"/>
      <c r="UQK12" s="880"/>
      <c r="UQL12" s="878"/>
      <c r="UQM12" s="878"/>
      <c r="UQN12" s="878"/>
      <c r="UQO12" s="880"/>
      <c r="UQP12" s="878"/>
      <c r="UQQ12" s="878"/>
      <c r="UQR12" s="878"/>
      <c r="UQS12" s="880"/>
      <c r="UQT12" s="878"/>
      <c r="UQU12" s="878"/>
      <c r="UQV12" s="878"/>
      <c r="UQW12" s="880"/>
      <c r="UQX12" s="878"/>
      <c r="UQY12" s="878"/>
      <c r="UQZ12" s="878"/>
      <c r="URA12" s="880"/>
      <c r="URB12" s="878"/>
      <c r="URC12" s="878"/>
      <c r="URD12" s="878"/>
      <c r="URE12" s="880"/>
      <c r="URF12" s="878"/>
      <c r="URG12" s="878"/>
      <c r="URH12" s="878"/>
      <c r="URI12" s="880"/>
      <c r="URJ12" s="878"/>
      <c r="URK12" s="878"/>
      <c r="URL12" s="878"/>
      <c r="URM12" s="880"/>
      <c r="URN12" s="878"/>
      <c r="URO12" s="878"/>
      <c r="URP12" s="878"/>
      <c r="URQ12" s="880"/>
      <c r="URR12" s="878"/>
      <c r="URS12" s="878"/>
      <c r="URT12" s="878"/>
      <c r="URU12" s="880"/>
      <c r="URV12" s="878"/>
      <c r="URW12" s="878"/>
      <c r="URX12" s="878"/>
      <c r="URY12" s="880"/>
      <c r="URZ12" s="878"/>
      <c r="USA12" s="878"/>
      <c r="USB12" s="878"/>
      <c r="USC12" s="880"/>
      <c r="USD12" s="878"/>
      <c r="USE12" s="878"/>
      <c r="USF12" s="878"/>
      <c r="USG12" s="880"/>
      <c r="USH12" s="878"/>
      <c r="USI12" s="878"/>
      <c r="USJ12" s="878"/>
      <c r="USK12" s="880"/>
      <c r="USL12" s="878"/>
      <c r="USM12" s="878"/>
      <c r="USN12" s="878"/>
      <c r="USO12" s="880"/>
      <c r="USP12" s="878"/>
      <c r="USQ12" s="878"/>
      <c r="USR12" s="878"/>
      <c r="USS12" s="880"/>
      <c r="UST12" s="878"/>
      <c r="USU12" s="878"/>
      <c r="USV12" s="878"/>
      <c r="USW12" s="880"/>
      <c r="USX12" s="878"/>
      <c r="USY12" s="878"/>
      <c r="USZ12" s="878"/>
      <c r="UTA12" s="880"/>
      <c r="UTB12" s="878"/>
      <c r="UTC12" s="878"/>
      <c r="UTD12" s="878"/>
      <c r="UTE12" s="880"/>
      <c r="UTF12" s="878"/>
      <c r="UTG12" s="878"/>
      <c r="UTH12" s="878"/>
      <c r="UTI12" s="880"/>
      <c r="UTJ12" s="878"/>
      <c r="UTK12" s="878"/>
      <c r="UTL12" s="878"/>
      <c r="UTM12" s="880"/>
      <c r="UTN12" s="878"/>
      <c r="UTO12" s="878"/>
      <c r="UTP12" s="878"/>
      <c r="UTQ12" s="880"/>
      <c r="UTR12" s="878"/>
      <c r="UTS12" s="878"/>
      <c r="UTT12" s="878"/>
      <c r="UTU12" s="880"/>
      <c r="UTV12" s="878"/>
      <c r="UTW12" s="878"/>
      <c r="UTX12" s="878"/>
      <c r="UTY12" s="880"/>
      <c r="UTZ12" s="878"/>
      <c r="UUA12" s="878"/>
      <c r="UUB12" s="878"/>
      <c r="UUC12" s="880"/>
      <c r="UUD12" s="878"/>
      <c r="UUE12" s="878"/>
      <c r="UUF12" s="878"/>
      <c r="UUG12" s="880"/>
      <c r="UUH12" s="878"/>
      <c r="UUI12" s="878"/>
      <c r="UUJ12" s="878"/>
      <c r="UUK12" s="880"/>
      <c r="UUL12" s="878"/>
      <c r="UUM12" s="878"/>
      <c r="UUN12" s="878"/>
      <c r="UUO12" s="880"/>
      <c r="UUP12" s="878"/>
      <c r="UUQ12" s="878"/>
      <c r="UUR12" s="878"/>
      <c r="UUS12" s="880"/>
      <c r="UUT12" s="878"/>
      <c r="UUU12" s="878"/>
      <c r="UUV12" s="878"/>
      <c r="UUW12" s="880"/>
      <c r="UUX12" s="878"/>
      <c r="UUY12" s="878"/>
      <c r="UUZ12" s="878"/>
      <c r="UVA12" s="880"/>
      <c r="UVB12" s="878"/>
      <c r="UVC12" s="878"/>
      <c r="UVD12" s="878"/>
      <c r="UVE12" s="880"/>
      <c r="UVF12" s="878"/>
      <c r="UVG12" s="878"/>
      <c r="UVH12" s="878"/>
      <c r="UVI12" s="880"/>
      <c r="UVJ12" s="878"/>
      <c r="UVK12" s="878"/>
      <c r="UVL12" s="878"/>
      <c r="UVM12" s="880"/>
      <c r="UVN12" s="878"/>
      <c r="UVO12" s="878"/>
      <c r="UVP12" s="878"/>
      <c r="UVQ12" s="880"/>
      <c r="UVR12" s="878"/>
      <c r="UVS12" s="878"/>
      <c r="UVT12" s="878"/>
      <c r="UVU12" s="880"/>
      <c r="UVV12" s="878"/>
      <c r="UVW12" s="878"/>
      <c r="UVX12" s="878"/>
      <c r="UVY12" s="880"/>
      <c r="UVZ12" s="878"/>
      <c r="UWA12" s="878"/>
      <c r="UWB12" s="878"/>
      <c r="UWC12" s="880"/>
      <c r="UWD12" s="878"/>
      <c r="UWE12" s="878"/>
      <c r="UWF12" s="878"/>
      <c r="UWG12" s="880"/>
      <c r="UWH12" s="878"/>
      <c r="UWI12" s="878"/>
      <c r="UWJ12" s="878"/>
      <c r="UWK12" s="880"/>
      <c r="UWL12" s="878"/>
      <c r="UWM12" s="878"/>
      <c r="UWN12" s="878"/>
      <c r="UWO12" s="880"/>
      <c r="UWP12" s="878"/>
      <c r="UWQ12" s="878"/>
      <c r="UWR12" s="878"/>
      <c r="UWS12" s="880"/>
      <c r="UWT12" s="878"/>
      <c r="UWU12" s="878"/>
      <c r="UWV12" s="878"/>
      <c r="UWW12" s="880"/>
      <c r="UWX12" s="878"/>
      <c r="UWY12" s="878"/>
      <c r="UWZ12" s="878"/>
      <c r="UXA12" s="880"/>
      <c r="UXB12" s="878"/>
      <c r="UXC12" s="878"/>
      <c r="UXD12" s="878"/>
      <c r="UXE12" s="880"/>
      <c r="UXF12" s="878"/>
      <c r="UXG12" s="878"/>
      <c r="UXH12" s="878"/>
      <c r="UXI12" s="880"/>
      <c r="UXJ12" s="878"/>
      <c r="UXK12" s="878"/>
      <c r="UXL12" s="878"/>
      <c r="UXM12" s="880"/>
      <c r="UXN12" s="878"/>
      <c r="UXO12" s="878"/>
      <c r="UXP12" s="878"/>
      <c r="UXQ12" s="880"/>
      <c r="UXR12" s="878"/>
      <c r="UXS12" s="878"/>
      <c r="UXT12" s="878"/>
      <c r="UXU12" s="880"/>
      <c r="UXV12" s="878"/>
      <c r="UXW12" s="878"/>
      <c r="UXX12" s="878"/>
      <c r="UXY12" s="880"/>
      <c r="UXZ12" s="878"/>
      <c r="UYA12" s="878"/>
      <c r="UYB12" s="878"/>
      <c r="UYC12" s="880"/>
      <c r="UYD12" s="878"/>
      <c r="UYE12" s="878"/>
      <c r="UYF12" s="878"/>
      <c r="UYG12" s="880"/>
      <c r="UYH12" s="878"/>
      <c r="UYI12" s="878"/>
      <c r="UYJ12" s="878"/>
      <c r="UYK12" s="880"/>
      <c r="UYL12" s="878"/>
      <c r="UYM12" s="878"/>
      <c r="UYN12" s="878"/>
      <c r="UYO12" s="880"/>
      <c r="UYP12" s="878"/>
      <c r="UYQ12" s="878"/>
      <c r="UYR12" s="878"/>
      <c r="UYS12" s="880"/>
      <c r="UYT12" s="878"/>
      <c r="UYU12" s="878"/>
      <c r="UYV12" s="878"/>
      <c r="UYW12" s="880"/>
      <c r="UYX12" s="878"/>
      <c r="UYY12" s="878"/>
      <c r="UYZ12" s="878"/>
      <c r="UZA12" s="880"/>
      <c r="UZB12" s="878"/>
      <c r="UZC12" s="878"/>
      <c r="UZD12" s="878"/>
      <c r="UZE12" s="880"/>
      <c r="UZF12" s="878"/>
      <c r="UZG12" s="878"/>
      <c r="UZH12" s="878"/>
      <c r="UZI12" s="880"/>
      <c r="UZJ12" s="878"/>
      <c r="UZK12" s="878"/>
      <c r="UZL12" s="878"/>
      <c r="UZM12" s="880"/>
      <c r="UZN12" s="878"/>
      <c r="UZO12" s="878"/>
      <c r="UZP12" s="878"/>
      <c r="UZQ12" s="880"/>
      <c r="UZR12" s="878"/>
      <c r="UZS12" s="878"/>
      <c r="UZT12" s="878"/>
      <c r="UZU12" s="880"/>
      <c r="UZV12" s="878"/>
      <c r="UZW12" s="878"/>
      <c r="UZX12" s="878"/>
      <c r="UZY12" s="880"/>
      <c r="UZZ12" s="878"/>
      <c r="VAA12" s="878"/>
      <c r="VAB12" s="878"/>
      <c r="VAC12" s="880"/>
      <c r="VAD12" s="878"/>
      <c r="VAE12" s="878"/>
      <c r="VAF12" s="878"/>
      <c r="VAG12" s="880"/>
      <c r="VAH12" s="878"/>
      <c r="VAI12" s="878"/>
      <c r="VAJ12" s="878"/>
      <c r="VAK12" s="880"/>
      <c r="VAL12" s="878"/>
      <c r="VAM12" s="878"/>
      <c r="VAN12" s="878"/>
      <c r="VAO12" s="880"/>
      <c r="VAP12" s="878"/>
      <c r="VAQ12" s="878"/>
      <c r="VAR12" s="878"/>
      <c r="VAS12" s="880"/>
      <c r="VAT12" s="878"/>
      <c r="VAU12" s="878"/>
      <c r="VAV12" s="878"/>
      <c r="VAW12" s="880"/>
      <c r="VAX12" s="878"/>
      <c r="VAY12" s="878"/>
      <c r="VAZ12" s="878"/>
      <c r="VBA12" s="880"/>
      <c r="VBB12" s="878"/>
      <c r="VBC12" s="878"/>
      <c r="VBD12" s="878"/>
      <c r="VBE12" s="880"/>
      <c r="VBF12" s="878"/>
      <c r="VBG12" s="878"/>
      <c r="VBH12" s="878"/>
      <c r="VBI12" s="880"/>
      <c r="VBJ12" s="878"/>
      <c r="VBK12" s="878"/>
      <c r="VBL12" s="878"/>
      <c r="VBM12" s="880"/>
      <c r="VBN12" s="878"/>
      <c r="VBO12" s="878"/>
      <c r="VBP12" s="878"/>
      <c r="VBQ12" s="880"/>
      <c r="VBR12" s="878"/>
      <c r="VBS12" s="878"/>
      <c r="VBT12" s="878"/>
      <c r="VBU12" s="880"/>
      <c r="VBV12" s="878"/>
      <c r="VBW12" s="878"/>
      <c r="VBX12" s="878"/>
      <c r="VBY12" s="880"/>
      <c r="VBZ12" s="878"/>
      <c r="VCA12" s="878"/>
      <c r="VCB12" s="878"/>
      <c r="VCC12" s="880"/>
      <c r="VCD12" s="878"/>
      <c r="VCE12" s="878"/>
      <c r="VCF12" s="878"/>
      <c r="VCG12" s="880"/>
      <c r="VCH12" s="878"/>
      <c r="VCI12" s="878"/>
      <c r="VCJ12" s="878"/>
      <c r="VCK12" s="880"/>
      <c r="VCL12" s="878"/>
      <c r="VCM12" s="878"/>
      <c r="VCN12" s="878"/>
      <c r="VCO12" s="880"/>
      <c r="VCP12" s="878"/>
      <c r="VCQ12" s="878"/>
      <c r="VCR12" s="878"/>
      <c r="VCS12" s="880"/>
      <c r="VCT12" s="878"/>
      <c r="VCU12" s="878"/>
      <c r="VCV12" s="878"/>
      <c r="VCW12" s="880"/>
      <c r="VCX12" s="878"/>
      <c r="VCY12" s="878"/>
      <c r="VCZ12" s="878"/>
      <c r="VDA12" s="880"/>
      <c r="VDB12" s="878"/>
      <c r="VDC12" s="878"/>
      <c r="VDD12" s="878"/>
      <c r="VDE12" s="880"/>
      <c r="VDF12" s="878"/>
      <c r="VDG12" s="878"/>
      <c r="VDH12" s="878"/>
      <c r="VDI12" s="880"/>
      <c r="VDJ12" s="878"/>
      <c r="VDK12" s="878"/>
      <c r="VDL12" s="878"/>
      <c r="VDM12" s="880"/>
      <c r="VDN12" s="878"/>
      <c r="VDO12" s="878"/>
      <c r="VDP12" s="878"/>
      <c r="VDQ12" s="880"/>
      <c r="VDR12" s="878"/>
      <c r="VDS12" s="878"/>
      <c r="VDT12" s="878"/>
      <c r="VDU12" s="880"/>
      <c r="VDV12" s="878"/>
      <c r="VDW12" s="878"/>
      <c r="VDX12" s="878"/>
      <c r="VDY12" s="880"/>
      <c r="VDZ12" s="878"/>
      <c r="VEA12" s="878"/>
      <c r="VEB12" s="878"/>
      <c r="VEC12" s="880"/>
      <c r="VED12" s="878"/>
      <c r="VEE12" s="878"/>
      <c r="VEF12" s="878"/>
      <c r="VEG12" s="880"/>
      <c r="VEH12" s="878"/>
      <c r="VEI12" s="878"/>
      <c r="VEJ12" s="878"/>
      <c r="VEK12" s="880"/>
      <c r="VEL12" s="878"/>
      <c r="VEM12" s="878"/>
      <c r="VEN12" s="878"/>
      <c r="VEO12" s="880"/>
      <c r="VEP12" s="878"/>
      <c r="VEQ12" s="878"/>
      <c r="VER12" s="878"/>
      <c r="VES12" s="880"/>
      <c r="VET12" s="878"/>
      <c r="VEU12" s="878"/>
      <c r="VEV12" s="878"/>
      <c r="VEW12" s="880"/>
      <c r="VEX12" s="878"/>
      <c r="VEY12" s="878"/>
      <c r="VEZ12" s="878"/>
      <c r="VFA12" s="880"/>
      <c r="VFB12" s="878"/>
      <c r="VFC12" s="878"/>
      <c r="VFD12" s="878"/>
      <c r="VFE12" s="880"/>
      <c r="VFF12" s="878"/>
      <c r="VFG12" s="878"/>
      <c r="VFH12" s="878"/>
      <c r="VFI12" s="880"/>
      <c r="VFJ12" s="878"/>
      <c r="VFK12" s="878"/>
      <c r="VFL12" s="878"/>
      <c r="VFM12" s="880"/>
      <c r="VFN12" s="878"/>
      <c r="VFO12" s="878"/>
      <c r="VFP12" s="878"/>
      <c r="VFQ12" s="880"/>
      <c r="VFR12" s="878"/>
      <c r="VFS12" s="878"/>
      <c r="VFT12" s="878"/>
      <c r="VFU12" s="880"/>
      <c r="VFV12" s="878"/>
      <c r="VFW12" s="878"/>
      <c r="VFX12" s="878"/>
      <c r="VFY12" s="880"/>
      <c r="VFZ12" s="878"/>
      <c r="VGA12" s="878"/>
      <c r="VGB12" s="878"/>
      <c r="VGC12" s="880"/>
      <c r="VGD12" s="878"/>
      <c r="VGE12" s="878"/>
      <c r="VGF12" s="878"/>
      <c r="VGG12" s="880"/>
      <c r="VGH12" s="878"/>
      <c r="VGI12" s="878"/>
      <c r="VGJ12" s="878"/>
      <c r="VGK12" s="880"/>
      <c r="VGL12" s="878"/>
      <c r="VGM12" s="878"/>
      <c r="VGN12" s="878"/>
      <c r="VGO12" s="880"/>
      <c r="VGP12" s="878"/>
      <c r="VGQ12" s="878"/>
      <c r="VGR12" s="878"/>
      <c r="VGS12" s="880"/>
      <c r="VGT12" s="878"/>
      <c r="VGU12" s="878"/>
      <c r="VGV12" s="878"/>
      <c r="VGW12" s="880"/>
      <c r="VGX12" s="878"/>
      <c r="VGY12" s="878"/>
      <c r="VGZ12" s="878"/>
      <c r="VHA12" s="880"/>
      <c r="VHB12" s="878"/>
      <c r="VHC12" s="878"/>
      <c r="VHD12" s="878"/>
      <c r="VHE12" s="880"/>
      <c r="VHF12" s="878"/>
      <c r="VHG12" s="878"/>
      <c r="VHH12" s="878"/>
      <c r="VHI12" s="880"/>
      <c r="VHJ12" s="878"/>
      <c r="VHK12" s="878"/>
      <c r="VHL12" s="878"/>
      <c r="VHM12" s="880"/>
      <c r="VHN12" s="878"/>
      <c r="VHO12" s="878"/>
      <c r="VHP12" s="878"/>
      <c r="VHQ12" s="880"/>
      <c r="VHR12" s="878"/>
      <c r="VHS12" s="878"/>
      <c r="VHT12" s="878"/>
      <c r="VHU12" s="880"/>
      <c r="VHV12" s="878"/>
      <c r="VHW12" s="878"/>
      <c r="VHX12" s="878"/>
      <c r="VHY12" s="880"/>
      <c r="VHZ12" s="878"/>
      <c r="VIA12" s="878"/>
      <c r="VIB12" s="878"/>
      <c r="VIC12" s="880"/>
      <c r="VID12" s="878"/>
      <c r="VIE12" s="878"/>
      <c r="VIF12" s="878"/>
      <c r="VIG12" s="880"/>
      <c r="VIH12" s="878"/>
      <c r="VII12" s="878"/>
      <c r="VIJ12" s="878"/>
      <c r="VIK12" s="880"/>
      <c r="VIL12" s="878"/>
      <c r="VIM12" s="878"/>
      <c r="VIN12" s="878"/>
      <c r="VIO12" s="880"/>
      <c r="VIP12" s="878"/>
      <c r="VIQ12" s="878"/>
      <c r="VIR12" s="878"/>
      <c r="VIS12" s="880"/>
      <c r="VIT12" s="878"/>
      <c r="VIU12" s="878"/>
      <c r="VIV12" s="878"/>
      <c r="VIW12" s="880"/>
      <c r="VIX12" s="878"/>
      <c r="VIY12" s="878"/>
      <c r="VIZ12" s="878"/>
      <c r="VJA12" s="880"/>
      <c r="VJB12" s="878"/>
      <c r="VJC12" s="878"/>
      <c r="VJD12" s="878"/>
      <c r="VJE12" s="880"/>
      <c r="VJF12" s="878"/>
      <c r="VJG12" s="878"/>
      <c r="VJH12" s="878"/>
      <c r="VJI12" s="880"/>
      <c r="VJJ12" s="878"/>
      <c r="VJK12" s="878"/>
      <c r="VJL12" s="878"/>
      <c r="VJM12" s="880"/>
      <c r="VJN12" s="878"/>
      <c r="VJO12" s="878"/>
      <c r="VJP12" s="878"/>
      <c r="VJQ12" s="880"/>
      <c r="VJR12" s="878"/>
      <c r="VJS12" s="878"/>
      <c r="VJT12" s="878"/>
      <c r="VJU12" s="880"/>
      <c r="VJV12" s="878"/>
      <c r="VJW12" s="878"/>
      <c r="VJX12" s="878"/>
      <c r="VJY12" s="880"/>
      <c r="VJZ12" s="878"/>
      <c r="VKA12" s="878"/>
      <c r="VKB12" s="878"/>
      <c r="VKC12" s="880"/>
      <c r="VKD12" s="878"/>
      <c r="VKE12" s="878"/>
      <c r="VKF12" s="878"/>
      <c r="VKG12" s="880"/>
      <c r="VKH12" s="878"/>
      <c r="VKI12" s="878"/>
      <c r="VKJ12" s="878"/>
      <c r="VKK12" s="880"/>
      <c r="VKL12" s="878"/>
      <c r="VKM12" s="878"/>
      <c r="VKN12" s="878"/>
      <c r="VKO12" s="880"/>
      <c r="VKP12" s="878"/>
      <c r="VKQ12" s="878"/>
      <c r="VKR12" s="878"/>
      <c r="VKS12" s="880"/>
      <c r="VKT12" s="878"/>
      <c r="VKU12" s="878"/>
      <c r="VKV12" s="878"/>
      <c r="VKW12" s="880"/>
      <c r="VKX12" s="878"/>
      <c r="VKY12" s="878"/>
      <c r="VKZ12" s="878"/>
      <c r="VLA12" s="880"/>
      <c r="VLB12" s="878"/>
      <c r="VLC12" s="878"/>
      <c r="VLD12" s="878"/>
      <c r="VLE12" s="880"/>
      <c r="VLF12" s="878"/>
      <c r="VLG12" s="878"/>
      <c r="VLH12" s="878"/>
      <c r="VLI12" s="880"/>
      <c r="VLJ12" s="878"/>
      <c r="VLK12" s="878"/>
      <c r="VLL12" s="878"/>
      <c r="VLM12" s="880"/>
      <c r="VLN12" s="878"/>
      <c r="VLO12" s="878"/>
      <c r="VLP12" s="878"/>
      <c r="VLQ12" s="880"/>
      <c r="VLR12" s="878"/>
      <c r="VLS12" s="878"/>
      <c r="VLT12" s="878"/>
      <c r="VLU12" s="880"/>
      <c r="VLV12" s="878"/>
      <c r="VLW12" s="878"/>
      <c r="VLX12" s="878"/>
      <c r="VLY12" s="880"/>
      <c r="VLZ12" s="878"/>
      <c r="VMA12" s="878"/>
      <c r="VMB12" s="878"/>
      <c r="VMC12" s="880"/>
      <c r="VMD12" s="878"/>
      <c r="VME12" s="878"/>
      <c r="VMF12" s="878"/>
      <c r="VMG12" s="880"/>
      <c r="VMH12" s="878"/>
      <c r="VMI12" s="878"/>
      <c r="VMJ12" s="878"/>
      <c r="VMK12" s="880"/>
      <c r="VML12" s="878"/>
      <c r="VMM12" s="878"/>
      <c r="VMN12" s="878"/>
      <c r="VMO12" s="880"/>
      <c r="VMP12" s="878"/>
      <c r="VMQ12" s="878"/>
      <c r="VMR12" s="878"/>
      <c r="VMS12" s="880"/>
      <c r="VMT12" s="878"/>
      <c r="VMU12" s="878"/>
      <c r="VMV12" s="878"/>
      <c r="VMW12" s="880"/>
      <c r="VMX12" s="878"/>
      <c r="VMY12" s="878"/>
      <c r="VMZ12" s="878"/>
      <c r="VNA12" s="880"/>
      <c r="VNB12" s="878"/>
      <c r="VNC12" s="878"/>
      <c r="VND12" s="878"/>
      <c r="VNE12" s="880"/>
      <c r="VNF12" s="878"/>
      <c r="VNG12" s="878"/>
      <c r="VNH12" s="878"/>
      <c r="VNI12" s="880"/>
      <c r="VNJ12" s="878"/>
      <c r="VNK12" s="878"/>
      <c r="VNL12" s="878"/>
      <c r="VNM12" s="880"/>
      <c r="VNN12" s="878"/>
      <c r="VNO12" s="878"/>
      <c r="VNP12" s="878"/>
      <c r="VNQ12" s="880"/>
      <c r="VNR12" s="878"/>
      <c r="VNS12" s="878"/>
      <c r="VNT12" s="878"/>
      <c r="VNU12" s="880"/>
      <c r="VNV12" s="878"/>
      <c r="VNW12" s="878"/>
      <c r="VNX12" s="878"/>
      <c r="VNY12" s="880"/>
      <c r="VNZ12" s="878"/>
      <c r="VOA12" s="878"/>
      <c r="VOB12" s="878"/>
      <c r="VOC12" s="880"/>
      <c r="VOD12" s="878"/>
      <c r="VOE12" s="878"/>
      <c r="VOF12" s="878"/>
      <c r="VOG12" s="880"/>
      <c r="VOH12" s="878"/>
      <c r="VOI12" s="878"/>
      <c r="VOJ12" s="878"/>
      <c r="VOK12" s="880"/>
      <c r="VOL12" s="878"/>
      <c r="VOM12" s="878"/>
      <c r="VON12" s="878"/>
      <c r="VOO12" s="880"/>
      <c r="VOP12" s="878"/>
      <c r="VOQ12" s="878"/>
      <c r="VOR12" s="878"/>
      <c r="VOS12" s="880"/>
      <c r="VOT12" s="878"/>
      <c r="VOU12" s="878"/>
      <c r="VOV12" s="878"/>
      <c r="VOW12" s="880"/>
      <c r="VOX12" s="878"/>
      <c r="VOY12" s="878"/>
      <c r="VOZ12" s="878"/>
      <c r="VPA12" s="880"/>
      <c r="VPB12" s="878"/>
      <c r="VPC12" s="878"/>
      <c r="VPD12" s="878"/>
      <c r="VPE12" s="880"/>
      <c r="VPF12" s="878"/>
      <c r="VPG12" s="878"/>
      <c r="VPH12" s="878"/>
      <c r="VPI12" s="880"/>
      <c r="VPJ12" s="878"/>
      <c r="VPK12" s="878"/>
      <c r="VPL12" s="878"/>
      <c r="VPM12" s="880"/>
      <c r="VPN12" s="878"/>
      <c r="VPO12" s="878"/>
      <c r="VPP12" s="878"/>
      <c r="VPQ12" s="880"/>
      <c r="VPR12" s="878"/>
      <c r="VPS12" s="878"/>
      <c r="VPT12" s="878"/>
      <c r="VPU12" s="880"/>
      <c r="VPV12" s="878"/>
      <c r="VPW12" s="878"/>
      <c r="VPX12" s="878"/>
      <c r="VPY12" s="880"/>
      <c r="VPZ12" s="878"/>
      <c r="VQA12" s="878"/>
      <c r="VQB12" s="878"/>
      <c r="VQC12" s="880"/>
      <c r="VQD12" s="878"/>
      <c r="VQE12" s="878"/>
      <c r="VQF12" s="878"/>
      <c r="VQG12" s="880"/>
      <c r="VQH12" s="878"/>
      <c r="VQI12" s="878"/>
      <c r="VQJ12" s="878"/>
      <c r="VQK12" s="880"/>
      <c r="VQL12" s="878"/>
      <c r="VQM12" s="878"/>
      <c r="VQN12" s="878"/>
      <c r="VQO12" s="880"/>
      <c r="VQP12" s="878"/>
      <c r="VQQ12" s="878"/>
      <c r="VQR12" s="878"/>
      <c r="VQS12" s="880"/>
      <c r="VQT12" s="878"/>
      <c r="VQU12" s="878"/>
      <c r="VQV12" s="878"/>
      <c r="VQW12" s="880"/>
      <c r="VQX12" s="878"/>
      <c r="VQY12" s="878"/>
      <c r="VQZ12" s="878"/>
      <c r="VRA12" s="880"/>
      <c r="VRB12" s="878"/>
      <c r="VRC12" s="878"/>
      <c r="VRD12" s="878"/>
      <c r="VRE12" s="880"/>
      <c r="VRF12" s="878"/>
      <c r="VRG12" s="878"/>
      <c r="VRH12" s="878"/>
      <c r="VRI12" s="880"/>
      <c r="VRJ12" s="878"/>
      <c r="VRK12" s="878"/>
      <c r="VRL12" s="878"/>
      <c r="VRM12" s="880"/>
      <c r="VRN12" s="878"/>
      <c r="VRO12" s="878"/>
      <c r="VRP12" s="878"/>
      <c r="VRQ12" s="880"/>
      <c r="VRR12" s="878"/>
      <c r="VRS12" s="878"/>
      <c r="VRT12" s="878"/>
      <c r="VRU12" s="880"/>
      <c r="VRV12" s="878"/>
      <c r="VRW12" s="878"/>
      <c r="VRX12" s="878"/>
      <c r="VRY12" s="880"/>
      <c r="VRZ12" s="878"/>
      <c r="VSA12" s="878"/>
      <c r="VSB12" s="878"/>
      <c r="VSC12" s="880"/>
      <c r="VSD12" s="878"/>
      <c r="VSE12" s="878"/>
      <c r="VSF12" s="878"/>
      <c r="VSG12" s="880"/>
      <c r="VSH12" s="878"/>
      <c r="VSI12" s="878"/>
      <c r="VSJ12" s="878"/>
      <c r="VSK12" s="880"/>
      <c r="VSL12" s="878"/>
      <c r="VSM12" s="878"/>
      <c r="VSN12" s="878"/>
      <c r="VSO12" s="880"/>
      <c r="VSP12" s="878"/>
      <c r="VSQ12" s="878"/>
      <c r="VSR12" s="878"/>
      <c r="VSS12" s="880"/>
      <c r="VST12" s="878"/>
      <c r="VSU12" s="878"/>
      <c r="VSV12" s="878"/>
      <c r="VSW12" s="880"/>
      <c r="VSX12" s="878"/>
      <c r="VSY12" s="878"/>
      <c r="VSZ12" s="878"/>
      <c r="VTA12" s="880"/>
      <c r="VTB12" s="878"/>
      <c r="VTC12" s="878"/>
      <c r="VTD12" s="878"/>
      <c r="VTE12" s="880"/>
      <c r="VTF12" s="878"/>
      <c r="VTG12" s="878"/>
      <c r="VTH12" s="878"/>
      <c r="VTI12" s="880"/>
      <c r="VTJ12" s="878"/>
      <c r="VTK12" s="878"/>
      <c r="VTL12" s="878"/>
      <c r="VTM12" s="880"/>
      <c r="VTN12" s="878"/>
      <c r="VTO12" s="878"/>
      <c r="VTP12" s="878"/>
      <c r="VTQ12" s="880"/>
      <c r="VTR12" s="878"/>
      <c r="VTS12" s="878"/>
      <c r="VTT12" s="878"/>
      <c r="VTU12" s="880"/>
      <c r="VTV12" s="878"/>
      <c r="VTW12" s="878"/>
      <c r="VTX12" s="878"/>
      <c r="VTY12" s="880"/>
      <c r="VTZ12" s="878"/>
      <c r="VUA12" s="878"/>
      <c r="VUB12" s="878"/>
      <c r="VUC12" s="880"/>
      <c r="VUD12" s="878"/>
      <c r="VUE12" s="878"/>
      <c r="VUF12" s="878"/>
      <c r="VUG12" s="880"/>
      <c r="VUH12" s="878"/>
      <c r="VUI12" s="878"/>
      <c r="VUJ12" s="878"/>
      <c r="VUK12" s="880"/>
      <c r="VUL12" s="878"/>
      <c r="VUM12" s="878"/>
      <c r="VUN12" s="878"/>
      <c r="VUO12" s="880"/>
      <c r="VUP12" s="878"/>
      <c r="VUQ12" s="878"/>
      <c r="VUR12" s="878"/>
      <c r="VUS12" s="880"/>
      <c r="VUT12" s="878"/>
      <c r="VUU12" s="878"/>
      <c r="VUV12" s="878"/>
      <c r="VUW12" s="880"/>
      <c r="VUX12" s="878"/>
      <c r="VUY12" s="878"/>
      <c r="VUZ12" s="878"/>
      <c r="VVA12" s="880"/>
      <c r="VVB12" s="878"/>
      <c r="VVC12" s="878"/>
      <c r="VVD12" s="878"/>
      <c r="VVE12" s="880"/>
      <c r="VVF12" s="878"/>
      <c r="VVG12" s="878"/>
      <c r="VVH12" s="878"/>
      <c r="VVI12" s="880"/>
      <c r="VVJ12" s="878"/>
      <c r="VVK12" s="878"/>
      <c r="VVL12" s="878"/>
      <c r="VVM12" s="880"/>
      <c r="VVN12" s="878"/>
      <c r="VVO12" s="878"/>
      <c r="VVP12" s="878"/>
      <c r="VVQ12" s="880"/>
      <c r="VVR12" s="878"/>
      <c r="VVS12" s="878"/>
      <c r="VVT12" s="878"/>
      <c r="VVU12" s="880"/>
      <c r="VVV12" s="878"/>
      <c r="VVW12" s="878"/>
      <c r="VVX12" s="878"/>
      <c r="VVY12" s="880"/>
      <c r="VVZ12" s="878"/>
      <c r="VWA12" s="878"/>
      <c r="VWB12" s="878"/>
      <c r="VWC12" s="880"/>
      <c r="VWD12" s="878"/>
      <c r="VWE12" s="878"/>
      <c r="VWF12" s="878"/>
      <c r="VWG12" s="880"/>
      <c r="VWH12" s="878"/>
      <c r="VWI12" s="878"/>
      <c r="VWJ12" s="878"/>
      <c r="VWK12" s="880"/>
      <c r="VWL12" s="878"/>
      <c r="VWM12" s="878"/>
      <c r="VWN12" s="878"/>
      <c r="VWO12" s="880"/>
      <c r="VWP12" s="878"/>
      <c r="VWQ12" s="878"/>
      <c r="VWR12" s="878"/>
      <c r="VWS12" s="880"/>
      <c r="VWT12" s="878"/>
      <c r="VWU12" s="878"/>
      <c r="VWV12" s="878"/>
      <c r="VWW12" s="880"/>
      <c r="VWX12" s="878"/>
      <c r="VWY12" s="878"/>
      <c r="VWZ12" s="878"/>
      <c r="VXA12" s="880"/>
      <c r="VXB12" s="878"/>
      <c r="VXC12" s="878"/>
      <c r="VXD12" s="878"/>
      <c r="VXE12" s="880"/>
      <c r="VXF12" s="878"/>
      <c r="VXG12" s="878"/>
      <c r="VXH12" s="878"/>
      <c r="VXI12" s="880"/>
      <c r="VXJ12" s="878"/>
      <c r="VXK12" s="878"/>
      <c r="VXL12" s="878"/>
      <c r="VXM12" s="880"/>
      <c r="VXN12" s="878"/>
      <c r="VXO12" s="878"/>
      <c r="VXP12" s="878"/>
      <c r="VXQ12" s="880"/>
      <c r="VXR12" s="878"/>
      <c r="VXS12" s="878"/>
      <c r="VXT12" s="878"/>
      <c r="VXU12" s="880"/>
      <c r="VXV12" s="878"/>
      <c r="VXW12" s="878"/>
      <c r="VXX12" s="878"/>
      <c r="VXY12" s="880"/>
      <c r="VXZ12" s="878"/>
      <c r="VYA12" s="878"/>
      <c r="VYB12" s="878"/>
      <c r="VYC12" s="880"/>
      <c r="VYD12" s="878"/>
      <c r="VYE12" s="878"/>
      <c r="VYF12" s="878"/>
      <c r="VYG12" s="880"/>
      <c r="VYH12" s="878"/>
      <c r="VYI12" s="878"/>
      <c r="VYJ12" s="878"/>
      <c r="VYK12" s="880"/>
      <c r="VYL12" s="878"/>
      <c r="VYM12" s="878"/>
      <c r="VYN12" s="878"/>
      <c r="VYO12" s="880"/>
      <c r="VYP12" s="878"/>
      <c r="VYQ12" s="878"/>
      <c r="VYR12" s="878"/>
      <c r="VYS12" s="880"/>
      <c r="VYT12" s="878"/>
      <c r="VYU12" s="878"/>
      <c r="VYV12" s="878"/>
      <c r="VYW12" s="880"/>
      <c r="VYX12" s="878"/>
      <c r="VYY12" s="878"/>
      <c r="VYZ12" s="878"/>
      <c r="VZA12" s="880"/>
      <c r="VZB12" s="878"/>
      <c r="VZC12" s="878"/>
      <c r="VZD12" s="878"/>
      <c r="VZE12" s="880"/>
      <c r="VZF12" s="878"/>
      <c r="VZG12" s="878"/>
      <c r="VZH12" s="878"/>
      <c r="VZI12" s="880"/>
      <c r="VZJ12" s="878"/>
      <c r="VZK12" s="878"/>
      <c r="VZL12" s="878"/>
      <c r="VZM12" s="880"/>
      <c r="VZN12" s="878"/>
      <c r="VZO12" s="878"/>
      <c r="VZP12" s="878"/>
      <c r="VZQ12" s="880"/>
      <c r="VZR12" s="878"/>
      <c r="VZS12" s="878"/>
      <c r="VZT12" s="878"/>
      <c r="VZU12" s="880"/>
      <c r="VZV12" s="878"/>
      <c r="VZW12" s="878"/>
      <c r="VZX12" s="878"/>
      <c r="VZY12" s="880"/>
      <c r="VZZ12" s="878"/>
      <c r="WAA12" s="878"/>
      <c r="WAB12" s="878"/>
      <c r="WAC12" s="880"/>
      <c r="WAD12" s="878"/>
      <c r="WAE12" s="878"/>
      <c r="WAF12" s="878"/>
      <c r="WAG12" s="880"/>
      <c r="WAH12" s="878"/>
      <c r="WAI12" s="878"/>
      <c r="WAJ12" s="878"/>
      <c r="WAK12" s="880"/>
      <c r="WAL12" s="878"/>
      <c r="WAM12" s="878"/>
      <c r="WAN12" s="878"/>
      <c r="WAO12" s="880"/>
      <c r="WAP12" s="878"/>
      <c r="WAQ12" s="878"/>
      <c r="WAR12" s="878"/>
      <c r="WAS12" s="880"/>
      <c r="WAT12" s="878"/>
      <c r="WAU12" s="878"/>
      <c r="WAV12" s="878"/>
      <c r="WAW12" s="880"/>
      <c r="WAX12" s="878"/>
      <c r="WAY12" s="878"/>
      <c r="WAZ12" s="878"/>
      <c r="WBA12" s="880"/>
      <c r="WBB12" s="878"/>
      <c r="WBC12" s="878"/>
      <c r="WBD12" s="878"/>
      <c r="WBE12" s="880"/>
      <c r="WBF12" s="878"/>
      <c r="WBG12" s="878"/>
      <c r="WBH12" s="878"/>
      <c r="WBI12" s="880"/>
      <c r="WBJ12" s="878"/>
      <c r="WBK12" s="878"/>
      <c r="WBL12" s="878"/>
      <c r="WBM12" s="880"/>
      <c r="WBN12" s="878"/>
      <c r="WBO12" s="878"/>
      <c r="WBP12" s="878"/>
      <c r="WBQ12" s="880"/>
      <c r="WBR12" s="878"/>
      <c r="WBS12" s="878"/>
      <c r="WBT12" s="878"/>
      <c r="WBU12" s="880"/>
      <c r="WBV12" s="878"/>
      <c r="WBW12" s="878"/>
      <c r="WBX12" s="878"/>
      <c r="WBY12" s="880"/>
      <c r="WBZ12" s="878"/>
      <c r="WCA12" s="878"/>
      <c r="WCB12" s="878"/>
      <c r="WCC12" s="880"/>
      <c r="WCD12" s="878"/>
      <c r="WCE12" s="878"/>
      <c r="WCF12" s="878"/>
      <c r="WCG12" s="880"/>
      <c r="WCH12" s="878"/>
      <c r="WCI12" s="878"/>
      <c r="WCJ12" s="878"/>
      <c r="WCK12" s="880"/>
      <c r="WCL12" s="878"/>
      <c r="WCM12" s="878"/>
      <c r="WCN12" s="878"/>
      <c r="WCO12" s="880"/>
      <c r="WCP12" s="878"/>
      <c r="WCQ12" s="878"/>
      <c r="WCR12" s="878"/>
      <c r="WCS12" s="880"/>
      <c r="WCT12" s="878"/>
      <c r="WCU12" s="878"/>
      <c r="WCV12" s="878"/>
      <c r="WCW12" s="880"/>
      <c r="WCX12" s="878"/>
      <c r="WCY12" s="878"/>
      <c r="WCZ12" s="878"/>
      <c r="WDA12" s="880"/>
      <c r="WDB12" s="878"/>
      <c r="WDC12" s="878"/>
      <c r="WDD12" s="878"/>
      <c r="WDE12" s="880"/>
      <c r="WDF12" s="878"/>
      <c r="WDG12" s="878"/>
      <c r="WDH12" s="878"/>
      <c r="WDI12" s="880"/>
      <c r="WDJ12" s="878"/>
      <c r="WDK12" s="878"/>
      <c r="WDL12" s="878"/>
      <c r="WDM12" s="880"/>
      <c r="WDN12" s="878"/>
      <c r="WDO12" s="878"/>
      <c r="WDP12" s="878"/>
      <c r="WDQ12" s="880"/>
      <c r="WDR12" s="878"/>
      <c r="WDS12" s="878"/>
      <c r="WDT12" s="878"/>
      <c r="WDU12" s="880"/>
      <c r="WDV12" s="878"/>
      <c r="WDW12" s="878"/>
      <c r="WDX12" s="878"/>
      <c r="WDY12" s="880"/>
      <c r="WDZ12" s="878"/>
      <c r="WEA12" s="878"/>
      <c r="WEB12" s="878"/>
      <c r="WEC12" s="880"/>
      <c r="WED12" s="878"/>
      <c r="WEE12" s="878"/>
      <c r="WEF12" s="878"/>
      <c r="WEG12" s="880"/>
      <c r="WEH12" s="878"/>
      <c r="WEI12" s="878"/>
      <c r="WEJ12" s="878"/>
      <c r="WEK12" s="880"/>
      <c r="WEL12" s="878"/>
      <c r="WEM12" s="878"/>
      <c r="WEN12" s="878"/>
      <c r="WEO12" s="880"/>
      <c r="WEP12" s="878"/>
      <c r="WEQ12" s="878"/>
      <c r="WER12" s="878"/>
      <c r="WES12" s="880"/>
      <c r="WET12" s="878"/>
      <c r="WEU12" s="878"/>
      <c r="WEV12" s="878"/>
      <c r="WEW12" s="880"/>
      <c r="WEX12" s="878"/>
      <c r="WEY12" s="878"/>
      <c r="WEZ12" s="878"/>
      <c r="WFA12" s="880"/>
      <c r="WFB12" s="878"/>
      <c r="WFC12" s="878"/>
      <c r="WFD12" s="878"/>
      <c r="WFE12" s="880"/>
      <c r="WFF12" s="878"/>
      <c r="WFG12" s="878"/>
      <c r="WFH12" s="878"/>
      <c r="WFI12" s="880"/>
      <c r="WFJ12" s="878"/>
      <c r="WFK12" s="878"/>
      <c r="WFL12" s="878"/>
      <c r="WFM12" s="880"/>
      <c r="WFN12" s="878"/>
      <c r="WFO12" s="878"/>
      <c r="WFP12" s="878"/>
      <c r="WFQ12" s="880"/>
      <c r="WFR12" s="878"/>
      <c r="WFS12" s="878"/>
      <c r="WFT12" s="878"/>
      <c r="WFU12" s="880"/>
      <c r="WFV12" s="878"/>
      <c r="WFW12" s="878"/>
      <c r="WFX12" s="878"/>
      <c r="WFY12" s="880"/>
      <c r="WFZ12" s="878"/>
      <c r="WGA12" s="878"/>
      <c r="WGB12" s="878"/>
      <c r="WGC12" s="880"/>
      <c r="WGD12" s="878"/>
      <c r="WGE12" s="878"/>
      <c r="WGF12" s="878"/>
      <c r="WGG12" s="880"/>
      <c r="WGH12" s="878"/>
      <c r="WGI12" s="878"/>
      <c r="WGJ12" s="878"/>
      <c r="WGK12" s="880"/>
      <c r="WGL12" s="878"/>
      <c r="WGM12" s="878"/>
      <c r="WGN12" s="878"/>
      <c r="WGO12" s="880"/>
      <c r="WGP12" s="878"/>
      <c r="WGQ12" s="878"/>
      <c r="WGR12" s="878"/>
      <c r="WGS12" s="880"/>
      <c r="WGT12" s="878"/>
      <c r="WGU12" s="878"/>
      <c r="WGV12" s="878"/>
      <c r="WGW12" s="880"/>
      <c r="WGX12" s="878"/>
      <c r="WGY12" s="878"/>
      <c r="WGZ12" s="878"/>
      <c r="WHA12" s="880"/>
      <c r="WHB12" s="878"/>
      <c r="WHC12" s="878"/>
      <c r="WHD12" s="878"/>
      <c r="WHE12" s="880"/>
      <c r="WHF12" s="878"/>
      <c r="WHG12" s="878"/>
      <c r="WHH12" s="878"/>
      <c r="WHI12" s="880"/>
      <c r="WHJ12" s="878"/>
      <c r="WHK12" s="878"/>
      <c r="WHL12" s="878"/>
      <c r="WHM12" s="880"/>
      <c r="WHN12" s="878"/>
      <c r="WHO12" s="878"/>
      <c r="WHP12" s="878"/>
      <c r="WHQ12" s="880"/>
      <c r="WHR12" s="878"/>
      <c r="WHS12" s="878"/>
      <c r="WHT12" s="878"/>
      <c r="WHU12" s="880"/>
      <c r="WHV12" s="878"/>
      <c r="WHW12" s="878"/>
      <c r="WHX12" s="878"/>
      <c r="WHY12" s="880"/>
      <c r="WHZ12" s="878"/>
      <c r="WIA12" s="878"/>
      <c r="WIB12" s="878"/>
      <c r="WIC12" s="880"/>
      <c r="WID12" s="878"/>
      <c r="WIE12" s="878"/>
      <c r="WIF12" s="878"/>
      <c r="WIG12" s="880"/>
      <c r="WIH12" s="878"/>
      <c r="WII12" s="878"/>
      <c r="WIJ12" s="878"/>
      <c r="WIK12" s="880"/>
      <c r="WIL12" s="878"/>
      <c r="WIM12" s="878"/>
      <c r="WIN12" s="878"/>
      <c r="WIO12" s="880"/>
      <c r="WIP12" s="878"/>
      <c r="WIQ12" s="878"/>
      <c r="WIR12" s="878"/>
      <c r="WIS12" s="880"/>
      <c r="WIT12" s="878"/>
      <c r="WIU12" s="878"/>
      <c r="WIV12" s="878"/>
      <c r="WIW12" s="880"/>
      <c r="WIX12" s="878"/>
      <c r="WIY12" s="878"/>
      <c r="WIZ12" s="878"/>
      <c r="WJA12" s="880"/>
      <c r="WJB12" s="878"/>
      <c r="WJC12" s="878"/>
      <c r="WJD12" s="878"/>
      <c r="WJE12" s="880"/>
      <c r="WJF12" s="878"/>
      <c r="WJG12" s="878"/>
      <c r="WJH12" s="878"/>
      <c r="WJI12" s="880"/>
      <c r="WJJ12" s="878"/>
      <c r="WJK12" s="878"/>
      <c r="WJL12" s="878"/>
      <c r="WJM12" s="880"/>
      <c r="WJN12" s="878"/>
      <c r="WJO12" s="878"/>
      <c r="WJP12" s="878"/>
      <c r="WJQ12" s="880"/>
      <c r="WJR12" s="878"/>
      <c r="WJS12" s="878"/>
      <c r="WJT12" s="878"/>
      <c r="WJU12" s="880"/>
      <c r="WJV12" s="878"/>
      <c r="WJW12" s="878"/>
      <c r="WJX12" s="878"/>
      <c r="WJY12" s="880"/>
      <c r="WJZ12" s="878"/>
      <c r="WKA12" s="878"/>
      <c r="WKB12" s="878"/>
      <c r="WKC12" s="880"/>
      <c r="WKD12" s="878"/>
      <c r="WKE12" s="878"/>
      <c r="WKF12" s="878"/>
      <c r="WKG12" s="880"/>
      <c r="WKH12" s="878"/>
      <c r="WKI12" s="878"/>
      <c r="WKJ12" s="878"/>
      <c r="WKK12" s="880"/>
      <c r="WKL12" s="878"/>
      <c r="WKM12" s="878"/>
      <c r="WKN12" s="878"/>
      <c r="WKO12" s="880"/>
      <c r="WKP12" s="878"/>
      <c r="WKQ12" s="878"/>
      <c r="WKR12" s="878"/>
      <c r="WKS12" s="880"/>
      <c r="WKT12" s="878"/>
      <c r="WKU12" s="878"/>
      <c r="WKV12" s="878"/>
      <c r="WKW12" s="880"/>
      <c r="WKX12" s="878"/>
      <c r="WKY12" s="878"/>
      <c r="WKZ12" s="878"/>
      <c r="WLA12" s="880"/>
      <c r="WLB12" s="878"/>
      <c r="WLC12" s="878"/>
      <c r="WLD12" s="878"/>
      <c r="WLE12" s="880"/>
      <c r="WLF12" s="878"/>
      <c r="WLG12" s="878"/>
      <c r="WLH12" s="878"/>
      <c r="WLI12" s="880"/>
      <c r="WLJ12" s="878"/>
      <c r="WLK12" s="878"/>
      <c r="WLL12" s="878"/>
      <c r="WLM12" s="880"/>
      <c r="WLN12" s="878"/>
      <c r="WLO12" s="878"/>
      <c r="WLP12" s="878"/>
      <c r="WLQ12" s="880"/>
      <c r="WLR12" s="878"/>
      <c r="WLS12" s="878"/>
      <c r="WLT12" s="878"/>
      <c r="WLU12" s="880"/>
      <c r="WLV12" s="878"/>
      <c r="WLW12" s="878"/>
      <c r="WLX12" s="878"/>
      <c r="WLY12" s="880"/>
      <c r="WLZ12" s="878"/>
      <c r="WMA12" s="878"/>
      <c r="WMB12" s="878"/>
      <c r="WMC12" s="880"/>
      <c r="WMD12" s="878"/>
      <c r="WME12" s="878"/>
      <c r="WMF12" s="878"/>
      <c r="WMG12" s="880"/>
      <c r="WMH12" s="878"/>
      <c r="WMI12" s="878"/>
      <c r="WMJ12" s="878"/>
      <c r="WMK12" s="880"/>
      <c r="WML12" s="878"/>
      <c r="WMM12" s="878"/>
      <c r="WMN12" s="878"/>
      <c r="WMO12" s="880"/>
      <c r="WMP12" s="878"/>
      <c r="WMQ12" s="878"/>
      <c r="WMR12" s="878"/>
      <c r="WMS12" s="880"/>
      <c r="WMT12" s="878"/>
      <c r="WMU12" s="878"/>
      <c r="WMV12" s="878"/>
      <c r="WMW12" s="880"/>
      <c r="WMX12" s="878"/>
      <c r="WMY12" s="878"/>
      <c r="WMZ12" s="878"/>
      <c r="WNA12" s="880"/>
      <c r="WNB12" s="878"/>
      <c r="WNC12" s="878"/>
      <c r="WND12" s="878"/>
      <c r="WNE12" s="880"/>
      <c r="WNF12" s="878"/>
      <c r="WNG12" s="878"/>
      <c r="WNH12" s="878"/>
      <c r="WNI12" s="880"/>
      <c r="WNJ12" s="878"/>
      <c r="WNK12" s="878"/>
      <c r="WNL12" s="878"/>
      <c r="WNM12" s="880"/>
      <c r="WNN12" s="878"/>
      <c r="WNO12" s="878"/>
      <c r="WNP12" s="878"/>
      <c r="WNQ12" s="880"/>
      <c r="WNR12" s="878"/>
      <c r="WNS12" s="878"/>
      <c r="WNT12" s="878"/>
      <c r="WNU12" s="880"/>
      <c r="WNV12" s="878"/>
      <c r="WNW12" s="878"/>
      <c r="WNX12" s="878"/>
      <c r="WNY12" s="880"/>
      <c r="WNZ12" s="878"/>
      <c r="WOA12" s="878"/>
      <c r="WOB12" s="878"/>
      <c r="WOC12" s="880"/>
      <c r="WOD12" s="878"/>
      <c r="WOE12" s="878"/>
      <c r="WOF12" s="878"/>
      <c r="WOG12" s="880"/>
      <c r="WOH12" s="878"/>
      <c r="WOI12" s="878"/>
      <c r="WOJ12" s="878"/>
      <c r="WOK12" s="880"/>
      <c r="WOL12" s="878"/>
      <c r="WOM12" s="878"/>
      <c r="WON12" s="878"/>
      <c r="WOO12" s="880"/>
      <c r="WOP12" s="878"/>
      <c r="WOQ12" s="878"/>
      <c r="WOR12" s="878"/>
      <c r="WOS12" s="880"/>
      <c r="WOT12" s="878"/>
      <c r="WOU12" s="878"/>
      <c r="WOV12" s="878"/>
      <c r="WOW12" s="880"/>
      <c r="WOX12" s="878"/>
      <c r="WOY12" s="878"/>
      <c r="WOZ12" s="878"/>
      <c r="WPA12" s="880"/>
      <c r="WPB12" s="878"/>
      <c r="WPC12" s="878"/>
      <c r="WPD12" s="878"/>
      <c r="WPE12" s="880"/>
      <c r="WPF12" s="878"/>
      <c r="WPG12" s="878"/>
      <c r="WPH12" s="878"/>
      <c r="WPI12" s="880"/>
      <c r="WPJ12" s="878"/>
      <c r="WPK12" s="878"/>
      <c r="WPL12" s="878"/>
      <c r="WPM12" s="880"/>
      <c r="WPN12" s="878"/>
      <c r="WPO12" s="878"/>
      <c r="WPP12" s="878"/>
      <c r="WPQ12" s="880"/>
      <c r="WPR12" s="878"/>
      <c r="WPS12" s="878"/>
      <c r="WPT12" s="878"/>
      <c r="WPU12" s="880"/>
      <c r="WPV12" s="878"/>
      <c r="WPW12" s="878"/>
      <c r="WPX12" s="878"/>
      <c r="WPY12" s="880"/>
      <c r="WPZ12" s="878"/>
      <c r="WQA12" s="878"/>
      <c r="WQB12" s="878"/>
      <c r="WQC12" s="880"/>
      <c r="WQD12" s="878"/>
      <c r="WQE12" s="878"/>
      <c r="WQF12" s="878"/>
      <c r="WQG12" s="880"/>
      <c r="WQH12" s="878"/>
      <c r="WQI12" s="878"/>
      <c r="WQJ12" s="878"/>
      <c r="WQK12" s="880"/>
      <c r="WQL12" s="878"/>
      <c r="WQM12" s="878"/>
      <c r="WQN12" s="878"/>
      <c r="WQO12" s="880"/>
      <c r="WQP12" s="878"/>
      <c r="WQQ12" s="878"/>
      <c r="WQR12" s="878"/>
      <c r="WQS12" s="880"/>
      <c r="WQT12" s="878"/>
      <c r="WQU12" s="878"/>
      <c r="WQV12" s="878"/>
      <c r="WQW12" s="880"/>
      <c r="WQX12" s="878"/>
      <c r="WQY12" s="878"/>
      <c r="WQZ12" s="878"/>
      <c r="WRA12" s="880"/>
      <c r="WRB12" s="878"/>
      <c r="WRC12" s="878"/>
      <c r="WRD12" s="878"/>
      <c r="WRE12" s="880"/>
      <c r="WRF12" s="878"/>
      <c r="WRG12" s="878"/>
      <c r="WRH12" s="878"/>
      <c r="WRI12" s="880"/>
      <c r="WRJ12" s="878"/>
      <c r="WRK12" s="878"/>
      <c r="WRL12" s="878"/>
      <c r="WRM12" s="880"/>
      <c r="WRN12" s="878"/>
      <c r="WRO12" s="878"/>
      <c r="WRP12" s="878"/>
      <c r="WRQ12" s="880"/>
      <c r="WRR12" s="878"/>
      <c r="WRS12" s="878"/>
      <c r="WRT12" s="878"/>
      <c r="WRU12" s="880"/>
      <c r="WRV12" s="878"/>
      <c r="WRW12" s="878"/>
      <c r="WRX12" s="878"/>
      <c r="WRY12" s="880"/>
      <c r="WRZ12" s="878"/>
      <c r="WSA12" s="878"/>
      <c r="WSB12" s="878"/>
      <c r="WSC12" s="880"/>
      <c r="WSD12" s="878"/>
      <c r="WSE12" s="878"/>
      <c r="WSF12" s="878"/>
      <c r="WSG12" s="880"/>
      <c r="WSH12" s="878"/>
      <c r="WSI12" s="878"/>
      <c r="WSJ12" s="878"/>
      <c r="WSK12" s="880"/>
      <c r="WSL12" s="878"/>
      <c r="WSM12" s="878"/>
      <c r="WSN12" s="878"/>
      <c r="WSO12" s="880"/>
      <c r="WSP12" s="878"/>
      <c r="WSQ12" s="878"/>
      <c r="WSR12" s="878"/>
      <c r="WSS12" s="880"/>
      <c r="WST12" s="878"/>
      <c r="WSU12" s="878"/>
      <c r="WSV12" s="878"/>
      <c r="WSW12" s="880"/>
      <c r="WSX12" s="878"/>
      <c r="WSY12" s="878"/>
      <c r="WSZ12" s="878"/>
      <c r="WTA12" s="880"/>
      <c r="WTB12" s="878"/>
      <c r="WTC12" s="878"/>
      <c r="WTD12" s="878"/>
      <c r="WTE12" s="880"/>
      <c r="WTF12" s="878"/>
      <c r="WTG12" s="878"/>
      <c r="WTH12" s="878"/>
      <c r="WTI12" s="880"/>
      <c r="WTJ12" s="878"/>
      <c r="WTK12" s="878"/>
      <c r="WTL12" s="878"/>
      <c r="WTM12" s="880"/>
      <c r="WTN12" s="878"/>
      <c r="WTO12" s="878"/>
      <c r="WTP12" s="878"/>
      <c r="WTQ12" s="880"/>
      <c r="WTR12" s="878"/>
      <c r="WTS12" s="878"/>
      <c r="WTT12" s="878"/>
      <c r="WTU12" s="880"/>
      <c r="WTV12" s="878"/>
      <c r="WTW12" s="878"/>
      <c r="WTX12" s="878"/>
      <c r="WTY12" s="880"/>
      <c r="WTZ12" s="878"/>
      <c r="WUA12" s="878"/>
      <c r="WUB12" s="878"/>
      <c r="WUC12" s="880"/>
      <c r="WUD12" s="878"/>
      <c r="WUE12" s="878"/>
      <c r="WUF12" s="878"/>
      <c r="WUG12" s="880"/>
      <c r="WUH12" s="878"/>
      <c r="WUI12" s="878"/>
      <c r="WUJ12" s="878"/>
      <c r="WUK12" s="880"/>
      <c r="WUL12" s="878"/>
      <c r="WUM12" s="878"/>
      <c r="WUN12" s="878"/>
      <c r="WUO12" s="880"/>
      <c r="WUP12" s="878"/>
      <c r="WUQ12" s="878"/>
      <c r="WUR12" s="878"/>
      <c r="WUS12" s="880"/>
      <c r="WUT12" s="878"/>
      <c r="WUU12" s="878"/>
      <c r="WUV12" s="878"/>
      <c r="WUW12" s="880"/>
      <c r="WUX12" s="878"/>
      <c r="WUY12" s="878"/>
      <c r="WUZ12" s="878"/>
      <c r="WVA12" s="880"/>
      <c r="WVB12" s="878"/>
      <c r="WVC12" s="878"/>
      <c r="WVD12" s="878"/>
      <c r="WVE12" s="880"/>
      <c r="WVF12" s="878"/>
      <c r="WVG12" s="878"/>
      <c r="WVH12" s="878"/>
      <c r="WVI12" s="880"/>
      <c r="WVJ12" s="878"/>
      <c r="WVK12" s="878"/>
      <c r="WVL12" s="878"/>
      <c r="WVM12" s="880"/>
      <c r="WVN12" s="878"/>
      <c r="WVO12" s="878"/>
      <c r="WVP12" s="878"/>
      <c r="WVQ12" s="880"/>
      <c r="WVR12" s="878"/>
      <c r="WVS12" s="878"/>
      <c r="WVT12" s="878"/>
      <c r="WVU12" s="880"/>
      <c r="WVV12" s="878"/>
      <c r="WVW12" s="878"/>
      <c r="WVX12" s="878"/>
      <c r="WVY12" s="880"/>
      <c r="WVZ12" s="878"/>
      <c r="WWA12" s="878"/>
      <c r="WWB12" s="878"/>
      <c r="WWC12" s="880"/>
      <c r="WWD12" s="878"/>
      <c r="WWE12" s="878"/>
      <c r="WWF12" s="878"/>
      <c r="WWG12" s="880"/>
      <c r="WWH12" s="878"/>
      <c r="WWI12" s="878"/>
      <c r="WWJ12" s="878"/>
      <c r="WWK12" s="880"/>
      <c r="WWL12" s="878"/>
      <c r="WWM12" s="878"/>
      <c r="WWN12" s="878"/>
      <c r="WWO12" s="880"/>
      <c r="WWP12" s="878"/>
      <c r="WWQ12" s="878"/>
      <c r="WWR12" s="878"/>
      <c r="WWS12" s="880"/>
      <c r="WWT12" s="878"/>
      <c r="WWU12" s="878"/>
      <c r="WWV12" s="878"/>
      <c r="WWW12" s="880"/>
      <c r="WWX12" s="878"/>
      <c r="WWY12" s="878"/>
      <c r="WWZ12" s="878"/>
      <c r="WXA12" s="880"/>
      <c r="WXB12" s="878"/>
      <c r="WXC12" s="878"/>
      <c r="WXD12" s="878"/>
      <c r="WXE12" s="880"/>
      <c r="WXF12" s="878"/>
      <c r="WXG12" s="878"/>
      <c r="WXH12" s="878"/>
      <c r="WXI12" s="880"/>
      <c r="WXJ12" s="878"/>
      <c r="WXK12" s="878"/>
      <c r="WXL12" s="878"/>
      <c r="WXM12" s="880"/>
      <c r="WXN12" s="878"/>
      <c r="WXO12" s="878"/>
      <c r="WXP12" s="878"/>
      <c r="WXQ12" s="880"/>
      <c r="WXR12" s="878"/>
      <c r="WXS12" s="878"/>
      <c r="WXT12" s="878"/>
      <c r="WXU12" s="880"/>
      <c r="WXV12" s="878"/>
      <c r="WXW12" s="878"/>
      <c r="WXX12" s="878"/>
      <c r="WXY12" s="880"/>
      <c r="WXZ12" s="878"/>
      <c r="WYA12" s="878"/>
      <c r="WYB12" s="878"/>
      <c r="WYC12" s="880"/>
      <c r="WYD12" s="878"/>
      <c r="WYE12" s="878"/>
      <c r="WYF12" s="878"/>
      <c r="WYG12" s="880"/>
      <c r="WYH12" s="878"/>
      <c r="WYI12" s="878"/>
      <c r="WYJ12" s="878"/>
      <c r="WYK12" s="880"/>
      <c r="WYL12" s="878"/>
      <c r="WYM12" s="878"/>
      <c r="WYN12" s="878"/>
      <c r="WYO12" s="880"/>
      <c r="WYP12" s="878"/>
      <c r="WYQ12" s="878"/>
      <c r="WYR12" s="878"/>
      <c r="WYS12" s="880"/>
      <c r="WYT12" s="878"/>
      <c r="WYU12" s="878"/>
      <c r="WYV12" s="878"/>
      <c r="WYW12" s="880"/>
      <c r="WYX12" s="878"/>
      <c r="WYY12" s="878"/>
      <c r="WYZ12" s="878"/>
      <c r="WZA12" s="880"/>
      <c r="WZB12" s="878"/>
      <c r="WZC12" s="878"/>
      <c r="WZD12" s="878"/>
      <c r="WZE12" s="880"/>
      <c r="WZF12" s="878"/>
      <c r="WZG12" s="878"/>
      <c r="WZH12" s="878"/>
      <c r="WZI12" s="880"/>
      <c r="WZJ12" s="878"/>
      <c r="WZK12" s="878"/>
      <c r="WZL12" s="878"/>
      <c r="WZM12" s="880"/>
      <c r="WZN12" s="878"/>
      <c r="WZO12" s="878"/>
      <c r="WZP12" s="878"/>
      <c r="WZQ12" s="880"/>
      <c r="WZR12" s="878"/>
      <c r="WZS12" s="878"/>
      <c r="WZT12" s="878"/>
      <c r="WZU12" s="880"/>
      <c r="WZV12" s="878"/>
      <c r="WZW12" s="878"/>
      <c r="WZX12" s="878"/>
      <c r="WZY12" s="880"/>
      <c r="WZZ12" s="878"/>
      <c r="XAA12" s="878"/>
      <c r="XAB12" s="878"/>
      <c r="XAC12" s="880"/>
      <c r="XAD12" s="878"/>
      <c r="XAE12" s="878"/>
      <c r="XAF12" s="878"/>
      <c r="XAG12" s="880"/>
      <c r="XAH12" s="878"/>
      <c r="XAI12" s="878"/>
      <c r="XAJ12" s="878"/>
      <c r="XAK12" s="880"/>
      <c r="XAL12" s="878"/>
      <c r="XAM12" s="878"/>
      <c r="XAN12" s="878"/>
      <c r="XAO12" s="880"/>
      <c r="XAP12" s="878"/>
      <c r="XAQ12" s="878"/>
      <c r="XAR12" s="878"/>
      <c r="XAS12" s="880"/>
      <c r="XAT12" s="878"/>
      <c r="XAU12" s="878"/>
      <c r="XAV12" s="878"/>
      <c r="XAW12" s="880"/>
      <c r="XAX12" s="878"/>
      <c r="XAY12" s="878"/>
      <c r="XAZ12" s="878"/>
      <c r="XBA12" s="880"/>
      <c r="XBB12" s="878"/>
      <c r="XBC12" s="878"/>
      <c r="XBD12" s="878"/>
      <c r="XBE12" s="880"/>
      <c r="XBF12" s="878"/>
      <c r="XBG12" s="878"/>
      <c r="XBH12" s="878"/>
      <c r="XBI12" s="880"/>
      <c r="XBJ12" s="878"/>
      <c r="XBK12" s="878"/>
      <c r="XBL12" s="878"/>
      <c r="XBM12" s="880"/>
      <c r="XBN12" s="878"/>
      <c r="XBO12" s="878"/>
      <c r="XBP12" s="878"/>
      <c r="XBQ12" s="880"/>
      <c r="XBR12" s="878"/>
      <c r="XBS12" s="878"/>
      <c r="XBT12" s="878"/>
      <c r="XBU12" s="880"/>
      <c r="XBV12" s="878"/>
      <c r="XBW12" s="878"/>
      <c r="XBX12" s="878"/>
      <c r="XBY12" s="880"/>
      <c r="XBZ12" s="878"/>
      <c r="XCA12" s="878"/>
      <c r="XCB12" s="878"/>
      <c r="XCC12" s="880"/>
      <c r="XCD12" s="878"/>
      <c r="XCE12" s="878"/>
      <c r="XCF12" s="878"/>
      <c r="XCG12" s="880"/>
      <c r="XCH12" s="878"/>
      <c r="XCI12" s="878"/>
      <c r="XCJ12" s="878"/>
      <c r="XCK12" s="880"/>
      <c r="XCL12" s="878"/>
      <c r="XCM12" s="878"/>
      <c r="XCN12" s="878"/>
      <c r="XCO12" s="880"/>
      <c r="XCP12" s="878"/>
      <c r="XCQ12" s="878"/>
      <c r="XCR12" s="878"/>
      <c r="XCS12" s="880"/>
      <c r="XCT12" s="878"/>
      <c r="XCU12" s="878"/>
      <c r="XCV12" s="878"/>
      <c r="XCW12" s="880"/>
      <c r="XCX12" s="878"/>
      <c r="XCY12" s="878"/>
      <c r="XCZ12" s="878"/>
      <c r="XDA12" s="880"/>
      <c r="XDB12" s="878"/>
      <c r="XDC12" s="878"/>
      <c r="XDD12" s="878"/>
      <c r="XDE12" s="880"/>
      <c r="XDF12" s="878"/>
      <c r="XDG12" s="878"/>
      <c r="XDH12" s="878"/>
      <c r="XDI12" s="880"/>
      <c r="XDJ12" s="878"/>
      <c r="XDK12" s="878"/>
      <c r="XDL12" s="878"/>
      <c r="XDM12" s="880"/>
      <c r="XDN12" s="878"/>
      <c r="XDO12" s="878"/>
      <c r="XDP12" s="878"/>
      <c r="XDQ12" s="880"/>
      <c r="XDR12" s="878"/>
      <c r="XDS12" s="878"/>
      <c r="XDT12" s="878"/>
      <c r="XDU12" s="880"/>
      <c r="XDV12" s="878"/>
      <c r="XDW12" s="878"/>
      <c r="XDX12" s="878"/>
      <c r="XDY12" s="880"/>
      <c r="XDZ12" s="878"/>
      <c r="XEA12" s="878"/>
      <c r="XEB12" s="878"/>
      <c r="XEC12" s="880"/>
      <c r="XED12" s="878"/>
      <c r="XEE12" s="878"/>
      <c r="XEF12" s="878"/>
      <c r="XEG12" s="880"/>
      <c r="XEH12" s="878"/>
      <c r="XEI12" s="878"/>
      <c r="XEJ12" s="878"/>
      <c r="XEK12" s="880"/>
      <c r="XEL12" s="878"/>
      <c r="XEM12" s="878"/>
      <c r="XEN12" s="878"/>
    </row>
    <row r="13" spans="1:16368" s="869" customFormat="1" ht="21" customHeight="1" x14ac:dyDescent="0.3">
      <c r="A13" s="911" t="s">
        <v>710</v>
      </c>
      <c r="B13" s="911"/>
      <c r="C13" s="911"/>
      <c r="D13" s="911"/>
      <c r="E13" s="878"/>
      <c r="F13" s="879">
        <f>SUM('تراز 1400'!$M$94)</f>
        <v>10111813197</v>
      </c>
      <c r="G13" s="878"/>
      <c r="H13" s="879">
        <v>0</v>
      </c>
      <c r="I13" s="878"/>
      <c r="J13" s="878"/>
      <c r="K13" s="878"/>
      <c r="L13" s="878"/>
      <c r="M13" s="880"/>
      <c r="N13" s="878"/>
      <c r="O13" s="878"/>
      <c r="P13" s="878"/>
      <c r="Q13" s="880"/>
      <c r="R13" s="878"/>
      <c r="S13" s="878"/>
      <c r="T13" s="878"/>
      <c r="U13" s="880"/>
      <c r="V13" s="878"/>
      <c r="W13" s="878"/>
      <c r="X13" s="878"/>
      <c r="Y13" s="880"/>
      <c r="Z13" s="878"/>
      <c r="AA13" s="878"/>
      <c r="AB13" s="878"/>
      <c r="AC13" s="880"/>
      <c r="AD13" s="878"/>
      <c r="AE13" s="878"/>
      <c r="AF13" s="878"/>
      <c r="AG13" s="880"/>
      <c r="AH13" s="878"/>
      <c r="AI13" s="878"/>
      <c r="AJ13" s="878"/>
      <c r="AK13" s="880"/>
      <c r="AL13" s="878"/>
      <c r="AM13" s="878"/>
      <c r="AN13" s="878"/>
      <c r="AO13" s="880"/>
      <c r="AP13" s="878"/>
      <c r="AQ13" s="878"/>
      <c r="AR13" s="878"/>
      <c r="AS13" s="880"/>
      <c r="AT13" s="878"/>
      <c r="AU13" s="878"/>
      <c r="AV13" s="878"/>
      <c r="AW13" s="880"/>
      <c r="AX13" s="878"/>
      <c r="AY13" s="878"/>
      <c r="AZ13" s="878"/>
      <c r="BA13" s="880"/>
      <c r="BB13" s="878"/>
      <c r="BC13" s="878"/>
      <c r="BD13" s="878"/>
      <c r="BE13" s="880"/>
      <c r="BF13" s="878"/>
      <c r="BG13" s="878"/>
      <c r="BH13" s="878"/>
      <c r="BI13" s="880"/>
      <c r="BJ13" s="878"/>
      <c r="BK13" s="878"/>
      <c r="BL13" s="878"/>
      <c r="BM13" s="880"/>
      <c r="BN13" s="878"/>
      <c r="BO13" s="878"/>
      <c r="BP13" s="878"/>
      <c r="BQ13" s="880"/>
      <c r="BR13" s="878"/>
      <c r="BS13" s="878"/>
      <c r="BT13" s="878"/>
      <c r="BU13" s="880"/>
      <c r="BV13" s="878"/>
      <c r="BW13" s="878"/>
      <c r="BX13" s="878"/>
      <c r="BY13" s="880"/>
      <c r="BZ13" s="878"/>
      <c r="CA13" s="878"/>
      <c r="CB13" s="878"/>
      <c r="CC13" s="880"/>
      <c r="CD13" s="878"/>
      <c r="CE13" s="878"/>
      <c r="CF13" s="878"/>
      <c r="CG13" s="880"/>
      <c r="CH13" s="878"/>
      <c r="CI13" s="878"/>
      <c r="CJ13" s="878"/>
      <c r="CK13" s="880"/>
      <c r="CL13" s="878"/>
      <c r="CM13" s="878"/>
      <c r="CN13" s="878"/>
      <c r="CO13" s="880"/>
      <c r="CP13" s="878"/>
      <c r="CQ13" s="878"/>
      <c r="CR13" s="878"/>
      <c r="CS13" s="880"/>
      <c r="CT13" s="878"/>
      <c r="CU13" s="878"/>
      <c r="CV13" s="878"/>
      <c r="CW13" s="880"/>
      <c r="CX13" s="878"/>
      <c r="CY13" s="878"/>
      <c r="CZ13" s="878"/>
      <c r="DA13" s="880"/>
      <c r="DB13" s="878"/>
      <c r="DC13" s="878"/>
      <c r="DD13" s="878"/>
      <c r="DE13" s="880"/>
      <c r="DF13" s="878"/>
      <c r="DG13" s="878"/>
      <c r="DH13" s="878"/>
      <c r="DI13" s="880"/>
      <c r="DJ13" s="878"/>
      <c r="DK13" s="878"/>
      <c r="DL13" s="878"/>
      <c r="DM13" s="880"/>
      <c r="DN13" s="878"/>
      <c r="DO13" s="878"/>
      <c r="DP13" s="878"/>
      <c r="DQ13" s="880"/>
      <c r="DR13" s="878"/>
      <c r="DS13" s="878"/>
      <c r="DT13" s="878"/>
      <c r="DU13" s="880"/>
      <c r="DV13" s="878"/>
      <c r="DW13" s="878"/>
      <c r="DX13" s="878"/>
      <c r="DY13" s="880"/>
      <c r="DZ13" s="878"/>
      <c r="EA13" s="878"/>
      <c r="EB13" s="878"/>
      <c r="EC13" s="880"/>
      <c r="ED13" s="878"/>
      <c r="EE13" s="878"/>
      <c r="EF13" s="878"/>
      <c r="EG13" s="880"/>
      <c r="EH13" s="878"/>
      <c r="EI13" s="878"/>
      <c r="EJ13" s="878"/>
      <c r="EK13" s="880"/>
      <c r="EL13" s="878"/>
      <c r="EM13" s="878"/>
      <c r="EN13" s="878"/>
      <c r="EO13" s="880"/>
      <c r="EP13" s="878"/>
      <c r="EQ13" s="878"/>
      <c r="ER13" s="878"/>
      <c r="ES13" s="880"/>
      <c r="ET13" s="878"/>
      <c r="EU13" s="878"/>
      <c r="EV13" s="878"/>
      <c r="EW13" s="880"/>
      <c r="EX13" s="878"/>
      <c r="EY13" s="878"/>
      <c r="EZ13" s="878"/>
      <c r="FA13" s="880"/>
      <c r="FB13" s="878"/>
      <c r="FC13" s="878"/>
      <c r="FD13" s="878"/>
      <c r="FE13" s="880"/>
      <c r="FF13" s="878"/>
      <c r="FG13" s="878"/>
      <c r="FH13" s="878"/>
      <c r="FI13" s="880"/>
      <c r="FJ13" s="878"/>
      <c r="FK13" s="878"/>
      <c r="FL13" s="878"/>
      <c r="FM13" s="880"/>
      <c r="FN13" s="878"/>
      <c r="FO13" s="878"/>
      <c r="FP13" s="878"/>
      <c r="FQ13" s="880"/>
      <c r="FR13" s="878"/>
      <c r="FS13" s="878"/>
      <c r="FT13" s="878"/>
      <c r="FU13" s="880"/>
      <c r="FV13" s="878"/>
      <c r="FW13" s="878"/>
      <c r="FX13" s="878"/>
      <c r="FY13" s="880"/>
      <c r="FZ13" s="878"/>
      <c r="GA13" s="878"/>
      <c r="GB13" s="878"/>
      <c r="GC13" s="880"/>
      <c r="GD13" s="878"/>
      <c r="GE13" s="878"/>
      <c r="GF13" s="878"/>
      <c r="GG13" s="880"/>
      <c r="GH13" s="878"/>
      <c r="GI13" s="878"/>
      <c r="GJ13" s="878"/>
      <c r="GK13" s="880"/>
      <c r="GL13" s="878"/>
      <c r="GM13" s="878"/>
      <c r="GN13" s="878"/>
      <c r="GO13" s="880"/>
      <c r="GP13" s="878"/>
      <c r="GQ13" s="878"/>
      <c r="GR13" s="878"/>
      <c r="GS13" s="880"/>
      <c r="GT13" s="878"/>
      <c r="GU13" s="878"/>
      <c r="GV13" s="878"/>
      <c r="GW13" s="880"/>
      <c r="GX13" s="878"/>
      <c r="GY13" s="878"/>
      <c r="GZ13" s="878"/>
      <c r="HA13" s="880"/>
      <c r="HB13" s="878"/>
      <c r="HC13" s="878"/>
      <c r="HD13" s="878"/>
      <c r="HE13" s="880"/>
      <c r="HF13" s="878"/>
      <c r="HG13" s="878"/>
      <c r="HH13" s="878"/>
      <c r="HI13" s="880"/>
      <c r="HJ13" s="878"/>
      <c r="HK13" s="878"/>
      <c r="HL13" s="878"/>
      <c r="HM13" s="880"/>
      <c r="HN13" s="878"/>
      <c r="HO13" s="878"/>
      <c r="HP13" s="878"/>
      <c r="HQ13" s="880"/>
      <c r="HR13" s="878"/>
      <c r="HS13" s="878"/>
      <c r="HT13" s="878"/>
      <c r="HU13" s="880"/>
      <c r="HV13" s="878"/>
      <c r="HW13" s="878"/>
      <c r="HX13" s="878"/>
      <c r="HY13" s="880"/>
      <c r="HZ13" s="878"/>
      <c r="IA13" s="878"/>
      <c r="IB13" s="878"/>
      <c r="IC13" s="880"/>
      <c r="ID13" s="878"/>
      <c r="IE13" s="878"/>
      <c r="IF13" s="878"/>
      <c r="IG13" s="880"/>
      <c r="IH13" s="878"/>
      <c r="II13" s="878"/>
      <c r="IJ13" s="878"/>
      <c r="IK13" s="880"/>
      <c r="IL13" s="878"/>
      <c r="IM13" s="878"/>
      <c r="IN13" s="878"/>
      <c r="IO13" s="880"/>
      <c r="IP13" s="878"/>
      <c r="IQ13" s="878"/>
      <c r="IR13" s="878"/>
      <c r="IS13" s="880"/>
      <c r="IT13" s="878"/>
      <c r="IU13" s="878"/>
      <c r="IV13" s="878"/>
      <c r="IW13" s="880"/>
      <c r="IX13" s="878"/>
      <c r="IY13" s="878"/>
      <c r="IZ13" s="878"/>
      <c r="JA13" s="880"/>
      <c r="JB13" s="878"/>
      <c r="JC13" s="878"/>
      <c r="JD13" s="878"/>
      <c r="JE13" s="880"/>
      <c r="JF13" s="878"/>
      <c r="JG13" s="878"/>
      <c r="JH13" s="878"/>
      <c r="JI13" s="880"/>
      <c r="JJ13" s="878"/>
      <c r="JK13" s="878"/>
      <c r="JL13" s="878"/>
      <c r="JM13" s="880"/>
      <c r="JN13" s="878"/>
      <c r="JO13" s="878"/>
      <c r="JP13" s="878"/>
      <c r="JQ13" s="880"/>
      <c r="JR13" s="878"/>
      <c r="JS13" s="878"/>
      <c r="JT13" s="878"/>
      <c r="JU13" s="880"/>
      <c r="JV13" s="878"/>
      <c r="JW13" s="878"/>
      <c r="JX13" s="878"/>
      <c r="JY13" s="880"/>
      <c r="JZ13" s="878"/>
      <c r="KA13" s="878"/>
      <c r="KB13" s="878"/>
      <c r="KC13" s="880"/>
      <c r="KD13" s="878"/>
      <c r="KE13" s="878"/>
      <c r="KF13" s="878"/>
      <c r="KG13" s="880"/>
      <c r="KH13" s="878"/>
      <c r="KI13" s="878"/>
      <c r="KJ13" s="878"/>
      <c r="KK13" s="880"/>
      <c r="KL13" s="878"/>
      <c r="KM13" s="878"/>
      <c r="KN13" s="878"/>
      <c r="KO13" s="880"/>
      <c r="KP13" s="878"/>
      <c r="KQ13" s="878"/>
      <c r="KR13" s="878"/>
      <c r="KS13" s="880"/>
      <c r="KT13" s="878"/>
      <c r="KU13" s="878"/>
      <c r="KV13" s="878"/>
      <c r="KW13" s="880"/>
      <c r="KX13" s="878"/>
      <c r="KY13" s="878"/>
      <c r="KZ13" s="878"/>
      <c r="LA13" s="880"/>
      <c r="LB13" s="878"/>
      <c r="LC13" s="878"/>
      <c r="LD13" s="878"/>
      <c r="LE13" s="880"/>
      <c r="LF13" s="878"/>
      <c r="LG13" s="878"/>
      <c r="LH13" s="878"/>
      <c r="LI13" s="880"/>
      <c r="LJ13" s="878"/>
      <c r="LK13" s="878"/>
      <c r="LL13" s="878"/>
      <c r="LM13" s="880"/>
      <c r="LN13" s="878"/>
      <c r="LO13" s="878"/>
      <c r="LP13" s="878"/>
      <c r="LQ13" s="880"/>
      <c r="LR13" s="878"/>
      <c r="LS13" s="878"/>
      <c r="LT13" s="878"/>
      <c r="LU13" s="880"/>
      <c r="LV13" s="878"/>
      <c r="LW13" s="878"/>
      <c r="LX13" s="878"/>
      <c r="LY13" s="880"/>
      <c r="LZ13" s="878"/>
      <c r="MA13" s="878"/>
      <c r="MB13" s="878"/>
      <c r="MC13" s="880"/>
      <c r="MD13" s="878"/>
      <c r="ME13" s="878"/>
      <c r="MF13" s="878"/>
      <c r="MG13" s="880"/>
      <c r="MH13" s="878"/>
      <c r="MI13" s="878"/>
      <c r="MJ13" s="878"/>
      <c r="MK13" s="880"/>
      <c r="ML13" s="878"/>
      <c r="MM13" s="878"/>
      <c r="MN13" s="878"/>
      <c r="MO13" s="880"/>
      <c r="MP13" s="878"/>
      <c r="MQ13" s="878"/>
      <c r="MR13" s="878"/>
      <c r="MS13" s="880"/>
      <c r="MT13" s="878"/>
      <c r="MU13" s="878"/>
      <c r="MV13" s="878"/>
      <c r="MW13" s="880"/>
      <c r="MX13" s="878"/>
      <c r="MY13" s="878"/>
      <c r="MZ13" s="878"/>
      <c r="NA13" s="880"/>
      <c r="NB13" s="878"/>
      <c r="NC13" s="878"/>
      <c r="ND13" s="878"/>
      <c r="NE13" s="880"/>
      <c r="NF13" s="878"/>
      <c r="NG13" s="878"/>
      <c r="NH13" s="878"/>
      <c r="NI13" s="880"/>
      <c r="NJ13" s="878"/>
      <c r="NK13" s="878"/>
      <c r="NL13" s="878"/>
      <c r="NM13" s="880"/>
      <c r="NN13" s="878"/>
      <c r="NO13" s="878"/>
      <c r="NP13" s="878"/>
      <c r="NQ13" s="880"/>
      <c r="NR13" s="878"/>
      <c r="NS13" s="878"/>
      <c r="NT13" s="878"/>
      <c r="NU13" s="880"/>
      <c r="NV13" s="878"/>
      <c r="NW13" s="878"/>
      <c r="NX13" s="878"/>
      <c r="NY13" s="880"/>
      <c r="NZ13" s="878"/>
      <c r="OA13" s="878"/>
      <c r="OB13" s="878"/>
      <c r="OC13" s="880"/>
      <c r="OD13" s="878"/>
      <c r="OE13" s="878"/>
      <c r="OF13" s="878"/>
      <c r="OG13" s="880"/>
      <c r="OH13" s="878"/>
      <c r="OI13" s="878"/>
      <c r="OJ13" s="878"/>
      <c r="OK13" s="880"/>
      <c r="OL13" s="878"/>
      <c r="OM13" s="878"/>
      <c r="ON13" s="878"/>
      <c r="OO13" s="880"/>
      <c r="OP13" s="878"/>
      <c r="OQ13" s="878"/>
      <c r="OR13" s="878"/>
      <c r="OS13" s="880"/>
      <c r="OT13" s="878"/>
      <c r="OU13" s="878"/>
      <c r="OV13" s="878"/>
      <c r="OW13" s="880"/>
      <c r="OX13" s="878"/>
      <c r="OY13" s="878"/>
      <c r="OZ13" s="878"/>
      <c r="PA13" s="880"/>
      <c r="PB13" s="878"/>
      <c r="PC13" s="878"/>
      <c r="PD13" s="878"/>
      <c r="PE13" s="880"/>
      <c r="PF13" s="878"/>
      <c r="PG13" s="878"/>
      <c r="PH13" s="878"/>
      <c r="PI13" s="880"/>
      <c r="PJ13" s="878"/>
      <c r="PK13" s="878"/>
      <c r="PL13" s="878"/>
      <c r="PM13" s="880"/>
      <c r="PN13" s="878"/>
      <c r="PO13" s="878"/>
      <c r="PP13" s="878"/>
      <c r="PQ13" s="880"/>
      <c r="PR13" s="878"/>
      <c r="PS13" s="878"/>
      <c r="PT13" s="878"/>
      <c r="PU13" s="880"/>
      <c r="PV13" s="878"/>
      <c r="PW13" s="878"/>
      <c r="PX13" s="878"/>
      <c r="PY13" s="880"/>
      <c r="PZ13" s="878"/>
      <c r="QA13" s="878"/>
      <c r="QB13" s="878"/>
      <c r="QC13" s="880"/>
      <c r="QD13" s="878"/>
      <c r="QE13" s="878"/>
      <c r="QF13" s="878"/>
      <c r="QG13" s="880"/>
      <c r="QH13" s="878"/>
      <c r="QI13" s="878"/>
      <c r="QJ13" s="878"/>
      <c r="QK13" s="880"/>
      <c r="QL13" s="878"/>
      <c r="QM13" s="878"/>
      <c r="QN13" s="878"/>
      <c r="QO13" s="880"/>
      <c r="QP13" s="878"/>
      <c r="QQ13" s="878"/>
      <c r="QR13" s="878"/>
      <c r="QS13" s="880"/>
      <c r="QT13" s="878"/>
      <c r="QU13" s="878"/>
      <c r="QV13" s="878"/>
      <c r="QW13" s="880"/>
      <c r="QX13" s="878"/>
      <c r="QY13" s="878"/>
      <c r="QZ13" s="878"/>
      <c r="RA13" s="880"/>
      <c r="RB13" s="878"/>
      <c r="RC13" s="878"/>
      <c r="RD13" s="878"/>
      <c r="RE13" s="880"/>
      <c r="RF13" s="878"/>
      <c r="RG13" s="878"/>
      <c r="RH13" s="878"/>
      <c r="RI13" s="880"/>
      <c r="RJ13" s="878"/>
      <c r="RK13" s="878"/>
      <c r="RL13" s="878"/>
      <c r="RM13" s="880"/>
      <c r="RN13" s="878"/>
      <c r="RO13" s="878"/>
      <c r="RP13" s="878"/>
      <c r="RQ13" s="880"/>
      <c r="RR13" s="878"/>
      <c r="RS13" s="878"/>
      <c r="RT13" s="878"/>
      <c r="RU13" s="880"/>
      <c r="RV13" s="878"/>
      <c r="RW13" s="878"/>
      <c r="RX13" s="878"/>
      <c r="RY13" s="880"/>
      <c r="RZ13" s="878"/>
      <c r="SA13" s="878"/>
      <c r="SB13" s="878"/>
      <c r="SC13" s="880"/>
      <c r="SD13" s="878"/>
      <c r="SE13" s="878"/>
      <c r="SF13" s="878"/>
      <c r="SG13" s="880"/>
      <c r="SH13" s="878"/>
      <c r="SI13" s="878"/>
      <c r="SJ13" s="878"/>
      <c r="SK13" s="880"/>
      <c r="SL13" s="878"/>
      <c r="SM13" s="878"/>
      <c r="SN13" s="878"/>
      <c r="SO13" s="880"/>
      <c r="SP13" s="878"/>
      <c r="SQ13" s="878"/>
      <c r="SR13" s="878"/>
      <c r="SS13" s="880"/>
      <c r="ST13" s="878"/>
      <c r="SU13" s="878"/>
      <c r="SV13" s="878"/>
      <c r="SW13" s="880"/>
      <c r="SX13" s="878"/>
      <c r="SY13" s="878"/>
      <c r="SZ13" s="878"/>
      <c r="TA13" s="880"/>
      <c r="TB13" s="878"/>
      <c r="TC13" s="878"/>
      <c r="TD13" s="878"/>
      <c r="TE13" s="880"/>
      <c r="TF13" s="878"/>
      <c r="TG13" s="878"/>
      <c r="TH13" s="878"/>
      <c r="TI13" s="880"/>
      <c r="TJ13" s="878"/>
      <c r="TK13" s="878"/>
      <c r="TL13" s="878"/>
      <c r="TM13" s="880"/>
      <c r="TN13" s="878"/>
      <c r="TO13" s="878"/>
      <c r="TP13" s="878"/>
      <c r="TQ13" s="880"/>
      <c r="TR13" s="878"/>
      <c r="TS13" s="878"/>
      <c r="TT13" s="878"/>
      <c r="TU13" s="880"/>
      <c r="TV13" s="878"/>
      <c r="TW13" s="878"/>
      <c r="TX13" s="878"/>
      <c r="TY13" s="880"/>
      <c r="TZ13" s="878"/>
      <c r="UA13" s="878"/>
      <c r="UB13" s="878"/>
      <c r="UC13" s="880"/>
      <c r="UD13" s="878"/>
      <c r="UE13" s="878"/>
      <c r="UF13" s="878"/>
      <c r="UG13" s="880"/>
      <c r="UH13" s="878"/>
      <c r="UI13" s="878"/>
      <c r="UJ13" s="878"/>
      <c r="UK13" s="880"/>
      <c r="UL13" s="878"/>
      <c r="UM13" s="878"/>
      <c r="UN13" s="878"/>
      <c r="UO13" s="880"/>
      <c r="UP13" s="878"/>
      <c r="UQ13" s="878"/>
      <c r="UR13" s="878"/>
      <c r="US13" s="880"/>
      <c r="UT13" s="878"/>
      <c r="UU13" s="878"/>
      <c r="UV13" s="878"/>
      <c r="UW13" s="880"/>
      <c r="UX13" s="878"/>
      <c r="UY13" s="878"/>
      <c r="UZ13" s="878"/>
      <c r="VA13" s="880"/>
      <c r="VB13" s="878"/>
      <c r="VC13" s="878"/>
      <c r="VD13" s="878"/>
      <c r="VE13" s="880"/>
      <c r="VF13" s="878"/>
      <c r="VG13" s="878"/>
      <c r="VH13" s="878"/>
      <c r="VI13" s="880"/>
      <c r="VJ13" s="878"/>
      <c r="VK13" s="878"/>
      <c r="VL13" s="878"/>
      <c r="VM13" s="880"/>
      <c r="VN13" s="878"/>
      <c r="VO13" s="878"/>
      <c r="VP13" s="878"/>
      <c r="VQ13" s="880"/>
      <c r="VR13" s="878"/>
      <c r="VS13" s="878"/>
      <c r="VT13" s="878"/>
      <c r="VU13" s="880"/>
      <c r="VV13" s="878"/>
      <c r="VW13" s="878"/>
      <c r="VX13" s="878"/>
      <c r="VY13" s="880"/>
      <c r="VZ13" s="878"/>
      <c r="WA13" s="878"/>
      <c r="WB13" s="878"/>
      <c r="WC13" s="880"/>
      <c r="WD13" s="878"/>
      <c r="WE13" s="878"/>
      <c r="WF13" s="878"/>
      <c r="WG13" s="880"/>
      <c r="WH13" s="878"/>
      <c r="WI13" s="878"/>
      <c r="WJ13" s="878"/>
      <c r="WK13" s="880"/>
      <c r="WL13" s="878"/>
      <c r="WM13" s="878"/>
      <c r="WN13" s="878"/>
      <c r="WO13" s="880"/>
      <c r="WP13" s="878"/>
      <c r="WQ13" s="878"/>
      <c r="WR13" s="878"/>
      <c r="WS13" s="880"/>
      <c r="WT13" s="878"/>
      <c r="WU13" s="878"/>
      <c r="WV13" s="878"/>
      <c r="WW13" s="880"/>
      <c r="WX13" s="878"/>
      <c r="WY13" s="878"/>
      <c r="WZ13" s="878"/>
      <c r="XA13" s="880"/>
      <c r="XB13" s="878"/>
      <c r="XC13" s="878"/>
      <c r="XD13" s="878"/>
      <c r="XE13" s="880"/>
      <c r="XF13" s="878"/>
      <c r="XG13" s="878"/>
      <c r="XH13" s="878"/>
      <c r="XI13" s="880"/>
      <c r="XJ13" s="878"/>
      <c r="XK13" s="878"/>
      <c r="XL13" s="878"/>
      <c r="XM13" s="880"/>
      <c r="XN13" s="878"/>
      <c r="XO13" s="878"/>
      <c r="XP13" s="878"/>
      <c r="XQ13" s="880"/>
      <c r="XR13" s="878"/>
      <c r="XS13" s="878"/>
      <c r="XT13" s="878"/>
      <c r="XU13" s="880"/>
      <c r="XV13" s="878"/>
      <c r="XW13" s="878"/>
      <c r="XX13" s="878"/>
      <c r="XY13" s="880"/>
      <c r="XZ13" s="878"/>
      <c r="YA13" s="878"/>
      <c r="YB13" s="878"/>
      <c r="YC13" s="880"/>
      <c r="YD13" s="878"/>
      <c r="YE13" s="878"/>
      <c r="YF13" s="878"/>
      <c r="YG13" s="880"/>
      <c r="YH13" s="878"/>
      <c r="YI13" s="878"/>
      <c r="YJ13" s="878"/>
      <c r="YK13" s="880"/>
      <c r="YL13" s="878"/>
      <c r="YM13" s="878"/>
      <c r="YN13" s="878"/>
      <c r="YO13" s="880"/>
      <c r="YP13" s="878"/>
      <c r="YQ13" s="878"/>
      <c r="YR13" s="878"/>
      <c r="YS13" s="880"/>
      <c r="YT13" s="878"/>
      <c r="YU13" s="878"/>
      <c r="YV13" s="878"/>
      <c r="YW13" s="880"/>
      <c r="YX13" s="878"/>
      <c r="YY13" s="878"/>
      <c r="YZ13" s="878"/>
      <c r="ZA13" s="880"/>
      <c r="ZB13" s="878"/>
      <c r="ZC13" s="878"/>
      <c r="ZD13" s="878"/>
      <c r="ZE13" s="880"/>
      <c r="ZF13" s="878"/>
      <c r="ZG13" s="878"/>
      <c r="ZH13" s="878"/>
      <c r="ZI13" s="880"/>
      <c r="ZJ13" s="878"/>
      <c r="ZK13" s="878"/>
      <c r="ZL13" s="878"/>
      <c r="ZM13" s="880"/>
      <c r="ZN13" s="878"/>
      <c r="ZO13" s="878"/>
      <c r="ZP13" s="878"/>
      <c r="ZQ13" s="880"/>
      <c r="ZR13" s="878"/>
      <c r="ZS13" s="878"/>
      <c r="ZT13" s="878"/>
      <c r="ZU13" s="880"/>
      <c r="ZV13" s="878"/>
      <c r="ZW13" s="878"/>
      <c r="ZX13" s="878"/>
      <c r="ZY13" s="880"/>
      <c r="ZZ13" s="878"/>
      <c r="AAA13" s="878"/>
      <c r="AAB13" s="878"/>
      <c r="AAC13" s="880"/>
      <c r="AAD13" s="878"/>
      <c r="AAE13" s="878"/>
      <c r="AAF13" s="878"/>
      <c r="AAG13" s="880"/>
      <c r="AAH13" s="878"/>
      <c r="AAI13" s="878"/>
      <c r="AAJ13" s="878"/>
      <c r="AAK13" s="880"/>
      <c r="AAL13" s="878"/>
      <c r="AAM13" s="878"/>
      <c r="AAN13" s="878"/>
      <c r="AAO13" s="880"/>
      <c r="AAP13" s="878"/>
      <c r="AAQ13" s="878"/>
      <c r="AAR13" s="878"/>
      <c r="AAS13" s="880"/>
      <c r="AAT13" s="878"/>
      <c r="AAU13" s="878"/>
      <c r="AAV13" s="878"/>
      <c r="AAW13" s="880"/>
      <c r="AAX13" s="878"/>
      <c r="AAY13" s="878"/>
      <c r="AAZ13" s="878"/>
      <c r="ABA13" s="880"/>
      <c r="ABB13" s="878"/>
      <c r="ABC13" s="878"/>
      <c r="ABD13" s="878"/>
      <c r="ABE13" s="880"/>
      <c r="ABF13" s="878"/>
      <c r="ABG13" s="878"/>
      <c r="ABH13" s="878"/>
      <c r="ABI13" s="880"/>
      <c r="ABJ13" s="878"/>
      <c r="ABK13" s="878"/>
      <c r="ABL13" s="878"/>
      <c r="ABM13" s="880"/>
      <c r="ABN13" s="878"/>
      <c r="ABO13" s="878"/>
      <c r="ABP13" s="878"/>
      <c r="ABQ13" s="880"/>
      <c r="ABR13" s="878"/>
      <c r="ABS13" s="878"/>
      <c r="ABT13" s="878"/>
      <c r="ABU13" s="880"/>
      <c r="ABV13" s="878"/>
      <c r="ABW13" s="878"/>
      <c r="ABX13" s="878"/>
      <c r="ABY13" s="880"/>
      <c r="ABZ13" s="878"/>
      <c r="ACA13" s="878"/>
      <c r="ACB13" s="878"/>
      <c r="ACC13" s="880"/>
      <c r="ACD13" s="878"/>
      <c r="ACE13" s="878"/>
      <c r="ACF13" s="878"/>
      <c r="ACG13" s="880"/>
      <c r="ACH13" s="878"/>
      <c r="ACI13" s="878"/>
      <c r="ACJ13" s="878"/>
      <c r="ACK13" s="880"/>
      <c r="ACL13" s="878"/>
      <c r="ACM13" s="878"/>
      <c r="ACN13" s="878"/>
      <c r="ACO13" s="880"/>
      <c r="ACP13" s="878"/>
      <c r="ACQ13" s="878"/>
      <c r="ACR13" s="878"/>
      <c r="ACS13" s="880"/>
      <c r="ACT13" s="878"/>
      <c r="ACU13" s="878"/>
      <c r="ACV13" s="878"/>
      <c r="ACW13" s="880"/>
      <c r="ACX13" s="878"/>
      <c r="ACY13" s="878"/>
      <c r="ACZ13" s="878"/>
      <c r="ADA13" s="880"/>
      <c r="ADB13" s="878"/>
      <c r="ADC13" s="878"/>
      <c r="ADD13" s="878"/>
      <c r="ADE13" s="880"/>
      <c r="ADF13" s="878"/>
      <c r="ADG13" s="878"/>
      <c r="ADH13" s="878"/>
      <c r="ADI13" s="880"/>
      <c r="ADJ13" s="878"/>
      <c r="ADK13" s="878"/>
      <c r="ADL13" s="878"/>
      <c r="ADM13" s="880"/>
      <c r="ADN13" s="878"/>
      <c r="ADO13" s="878"/>
      <c r="ADP13" s="878"/>
      <c r="ADQ13" s="880"/>
      <c r="ADR13" s="878"/>
      <c r="ADS13" s="878"/>
      <c r="ADT13" s="878"/>
      <c r="ADU13" s="880"/>
      <c r="ADV13" s="878"/>
      <c r="ADW13" s="878"/>
      <c r="ADX13" s="878"/>
      <c r="ADY13" s="880"/>
      <c r="ADZ13" s="878"/>
      <c r="AEA13" s="878"/>
      <c r="AEB13" s="878"/>
      <c r="AEC13" s="880"/>
      <c r="AED13" s="878"/>
      <c r="AEE13" s="878"/>
      <c r="AEF13" s="878"/>
      <c r="AEG13" s="880"/>
      <c r="AEH13" s="878"/>
      <c r="AEI13" s="878"/>
      <c r="AEJ13" s="878"/>
      <c r="AEK13" s="880"/>
      <c r="AEL13" s="878"/>
      <c r="AEM13" s="878"/>
      <c r="AEN13" s="878"/>
      <c r="AEO13" s="880"/>
      <c r="AEP13" s="878"/>
      <c r="AEQ13" s="878"/>
      <c r="AER13" s="878"/>
      <c r="AES13" s="880"/>
      <c r="AET13" s="878"/>
      <c r="AEU13" s="878"/>
      <c r="AEV13" s="878"/>
      <c r="AEW13" s="880"/>
      <c r="AEX13" s="878"/>
      <c r="AEY13" s="878"/>
      <c r="AEZ13" s="878"/>
      <c r="AFA13" s="880"/>
      <c r="AFB13" s="878"/>
      <c r="AFC13" s="878"/>
      <c r="AFD13" s="878"/>
      <c r="AFE13" s="880"/>
      <c r="AFF13" s="878"/>
      <c r="AFG13" s="878"/>
      <c r="AFH13" s="878"/>
      <c r="AFI13" s="880"/>
      <c r="AFJ13" s="878"/>
      <c r="AFK13" s="878"/>
      <c r="AFL13" s="878"/>
      <c r="AFM13" s="880"/>
      <c r="AFN13" s="878"/>
      <c r="AFO13" s="878"/>
      <c r="AFP13" s="878"/>
      <c r="AFQ13" s="880"/>
      <c r="AFR13" s="878"/>
      <c r="AFS13" s="878"/>
      <c r="AFT13" s="878"/>
      <c r="AFU13" s="880"/>
      <c r="AFV13" s="878"/>
      <c r="AFW13" s="878"/>
      <c r="AFX13" s="878"/>
      <c r="AFY13" s="880"/>
      <c r="AFZ13" s="878"/>
      <c r="AGA13" s="878"/>
      <c r="AGB13" s="878"/>
      <c r="AGC13" s="880"/>
      <c r="AGD13" s="878"/>
      <c r="AGE13" s="878"/>
      <c r="AGF13" s="878"/>
      <c r="AGG13" s="880"/>
      <c r="AGH13" s="878"/>
      <c r="AGI13" s="878"/>
      <c r="AGJ13" s="878"/>
      <c r="AGK13" s="880"/>
      <c r="AGL13" s="878"/>
      <c r="AGM13" s="878"/>
      <c r="AGN13" s="878"/>
      <c r="AGO13" s="880"/>
      <c r="AGP13" s="878"/>
      <c r="AGQ13" s="878"/>
      <c r="AGR13" s="878"/>
      <c r="AGS13" s="880"/>
      <c r="AGT13" s="878"/>
      <c r="AGU13" s="878"/>
      <c r="AGV13" s="878"/>
      <c r="AGW13" s="880"/>
      <c r="AGX13" s="878"/>
      <c r="AGY13" s="878"/>
      <c r="AGZ13" s="878"/>
      <c r="AHA13" s="880"/>
      <c r="AHB13" s="878"/>
      <c r="AHC13" s="878"/>
      <c r="AHD13" s="878"/>
      <c r="AHE13" s="880"/>
      <c r="AHF13" s="878"/>
      <c r="AHG13" s="878"/>
      <c r="AHH13" s="878"/>
      <c r="AHI13" s="880"/>
      <c r="AHJ13" s="878"/>
      <c r="AHK13" s="878"/>
      <c r="AHL13" s="878"/>
      <c r="AHM13" s="880"/>
      <c r="AHN13" s="878"/>
      <c r="AHO13" s="878"/>
      <c r="AHP13" s="878"/>
      <c r="AHQ13" s="880"/>
      <c r="AHR13" s="878"/>
      <c r="AHS13" s="878"/>
      <c r="AHT13" s="878"/>
      <c r="AHU13" s="880"/>
      <c r="AHV13" s="878"/>
      <c r="AHW13" s="878"/>
      <c r="AHX13" s="878"/>
      <c r="AHY13" s="880"/>
      <c r="AHZ13" s="878"/>
      <c r="AIA13" s="878"/>
      <c r="AIB13" s="878"/>
      <c r="AIC13" s="880"/>
      <c r="AID13" s="878"/>
      <c r="AIE13" s="878"/>
      <c r="AIF13" s="878"/>
      <c r="AIG13" s="880"/>
      <c r="AIH13" s="878"/>
      <c r="AII13" s="878"/>
      <c r="AIJ13" s="878"/>
      <c r="AIK13" s="880"/>
      <c r="AIL13" s="878"/>
      <c r="AIM13" s="878"/>
      <c r="AIN13" s="878"/>
      <c r="AIO13" s="880"/>
      <c r="AIP13" s="878"/>
      <c r="AIQ13" s="878"/>
      <c r="AIR13" s="878"/>
      <c r="AIS13" s="880"/>
      <c r="AIT13" s="878"/>
      <c r="AIU13" s="878"/>
      <c r="AIV13" s="878"/>
      <c r="AIW13" s="880"/>
      <c r="AIX13" s="878"/>
      <c r="AIY13" s="878"/>
      <c r="AIZ13" s="878"/>
      <c r="AJA13" s="880"/>
      <c r="AJB13" s="878"/>
      <c r="AJC13" s="878"/>
      <c r="AJD13" s="878"/>
      <c r="AJE13" s="880"/>
      <c r="AJF13" s="878"/>
      <c r="AJG13" s="878"/>
      <c r="AJH13" s="878"/>
      <c r="AJI13" s="880"/>
      <c r="AJJ13" s="878"/>
      <c r="AJK13" s="878"/>
      <c r="AJL13" s="878"/>
      <c r="AJM13" s="880"/>
      <c r="AJN13" s="878"/>
      <c r="AJO13" s="878"/>
      <c r="AJP13" s="878"/>
      <c r="AJQ13" s="880"/>
      <c r="AJR13" s="878"/>
      <c r="AJS13" s="878"/>
      <c r="AJT13" s="878"/>
      <c r="AJU13" s="880"/>
      <c r="AJV13" s="878"/>
      <c r="AJW13" s="878"/>
      <c r="AJX13" s="878"/>
      <c r="AJY13" s="880"/>
      <c r="AJZ13" s="878"/>
      <c r="AKA13" s="878"/>
      <c r="AKB13" s="878"/>
      <c r="AKC13" s="880"/>
      <c r="AKD13" s="878"/>
      <c r="AKE13" s="878"/>
      <c r="AKF13" s="878"/>
      <c r="AKG13" s="880"/>
      <c r="AKH13" s="878"/>
      <c r="AKI13" s="878"/>
      <c r="AKJ13" s="878"/>
      <c r="AKK13" s="880"/>
      <c r="AKL13" s="878"/>
      <c r="AKM13" s="878"/>
      <c r="AKN13" s="878"/>
      <c r="AKO13" s="880"/>
      <c r="AKP13" s="878"/>
      <c r="AKQ13" s="878"/>
      <c r="AKR13" s="878"/>
      <c r="AKS13" s="880"/>
      <c r="AKT13" s="878"/>
      <c r="AKU13" s="878"/>
      <c r="AKV13" s="878"/>
      <c r="AKW13" s="880"/>
      <c r="AKX13" s="878"/>
      <c r="AKY13" s="878"/>
      <c r="AKZ13" s="878"/>
      <c r="ALA13" s="880"/>
      <c r="ALB13" s="878"/>
      <c r="ALC13" s="878"/>
      <c r="ALD13" s="878"/>
      <c r="ALE13" s="880"/>
      <c r="ALF13" s="878"/>
      <c r="ALG13" s="878"/>
      <c r="ALH13" s="878"/>
      <c r="ALI13" s="880"/>
      <c r="ALJ13" s="878"/>
      <c r="ALK13" s="878"/>
      <c r="ALL13" s="878"/>
      <c r="ALM13" s="880"/>
      <c r="ALN13" s="878"/>
      <c r="ALO13" s="878"/>
      <c r="ALP13" s="878"/>
      <c r="ALQ13" s="880"/>
      <c r="ALR13" s="878"/>
      <c r="ALS13" s="878"/>
      <c r="ALT13" s="878"/>
      <c r="ALU13" s="880"/>
      <c r="ALV13" s="878"/>
      <c r="ALW13" s="878"/>
      <c r="ALX13" s="878"/>
      <c r="ALY13" s="880"/>
      <c r="ALZ13" s="878"/>
      <c r="AMA13" s="878"/>
      <c r="AMB13" s="878"/>
      <c r="AMC13" s="880"/>
      <c r="AMD13" s="878"/>
      <c r="AME13" s="878"/>
      <c r="AMF13" s="878"/>
      <c r="AMG13" s="880"/>
      <c r="AMH13" s="878"/>
      <c r="AMI13" s="878"/>
      <c r="AMJ13" s="878"/>
      <c r="AMK13" s="880"/>
      <c r="AML13" s="878"/>
      <c r="AMM13" s="878"/>
      <c r="AMN13" s="878"/>
      <c r="AMO13" s="880"/>
      <c r="AMP13" s="878"/>
      <c r="AMQ13" s="878"/>
      <c r="AMR13" s="878"/>
      <c r="AMS13" s="880"/>
      <c r="AMT13" s="878"/>
      <c r="AMU13" s="878"/>
      <c r="AMV13" s="878"/>
      <c r="AMW13" s="880"/>
      <c r="AMX13" s="878"/>
      <c r="AMY13" s="878"/>
      <c r="AMZ13" s="878"/>
      <c r="ANA13" s="880"/>
      <c r="ANB13" s="878"/>
      <c r="ANC13" s="878"/>
      <c r="AND13" s="878"/>
      <c r="ANE13" s="880"/>
      <c r="ANF13" s="878"/>
      <c r="ANG13" s="878"/>
      <c r="ANH13" s="878"/>
      <c r="ANI13" s="880"/>
      <c r="ANJ13" s="878"/>
      <c r="ANK13" s="878"/>
      <c r="ANL13" s="878"/>
      <c r="ANM13" s="880"/>
      <c r="ANN13" s="878"/>
      <c r="ANO13" s="878"/>
      <c r="ANP13" s="878"/>
      <c r="ANQ13" s="880"/>
      <c r="ANR13" s="878"/>
      <c r="ANS13" s="878"/>
      <c r="ANT13" s="878"/>
      <c r="ANU13" s="880"/>
      <c r="ANV13" s="878"/>
      <c r="ANW13" s="878"/>
      <c r="ANX13" s="878"/>
      <c r="ANY13" s="880"/>
      <c r="ANZ13" s="878"/>
      <c r="AOA13" s="878"/>
      <c r="AOB13" s="878"/>
      <c r="AOC13" s="880"/>
      <c r="AOD13" s="878"/>
      <c r="AOE13" s="878"/>
      <c r="AOF13" s="878"/>
      <c r="AOG13" s="880"/>
      <c r="AOH13" s="878"/>
      <c r="AOI13" s="878"/>
      <c r="AOJ13" s="878"/>
      <c r="AOK13" s="880"/>
      <c r="AOL13" s="878"/>
      <c r="AOM13" s="878"/>
      <c r="AON13" s="878"/>
      <c r="AOO13" s="880"/>
      <c r="AOP13" s="878"/>
      <c r="AOQ13" s="878"/>
      <c r="AOR13" s="878"/>
      <c r="AOS13" s="880"/>
      <c r="AOT13" s="878"/>
      <c r="AOU13" s="878"/>
      <c r="AOV13" s="878"/>
      <c r="AOW13" s="880"/>
      <c r="AOX13" s="878"/>
      <c r="AOY13" s="878"/>
      <c r="AOZ13" s="878"/>
      <c r="APA13" s="880"/>
      <c r="APB13" s="878"/>
      <c r="APC13" s="878"/>
      <c r="APD13" s="878"/>
      <c r="APE13" s="880"/>
      <c r="APF13" s="878"/>
      <c r="APG13" s="878"/>
      <c r="APH13" s="878"/>
      <c r="API13" s="880"/>
      <c r="APJ13" s="878"/>
      <c r="APK13" s="878"/>
      <c r="APL13" s="878"/>
      <c r="APM13" s="880"/>
      <c r="APN13" s="878"/>
      <c r="APO13" s="878"/>
      <c r="APP13" s="878"/>
      <c r="APQ13" s="880"/>
      <c r="APR13" s="878"/>
      <c r="APS13" s="878"/>
      <c r="APT13" s="878"/>
      <c r="APU13" s="880"/>
      <c r="APV13" s="878"/>
      <c r="APW13" s="878"/>
      <c r="APX13" s="878"/>
      <c r="APY13" s="880"/>
      <c r="APZ13" s="878"/>
      <c r="AQA13" s="878"/>
      <c r="AQB13" s="878"/>
      <c r="AQC13" s="880"/>
      <c r="AQD13" s="878"/>
      <c r="AQE13" s="878"/>
      <c r="AQF13" s="878"/>
      <c r="AQG13" s="880"/>
      <c r="AQH13" s="878"/>
      <c r="AQI13" s="878"/>
      <c r="AQJ13" s="878"/>
      <c r="AQK13" s="880"/>
      <c r="AQL13" s="878"/>
      <c r="AQM13" s="878"/>
      <c r="AQN13" s="878"/>
      <c r="AQO13" s="880"/>
      <c r="AQP13" s="878"/>
      <c r="AQQ13" s="878"/>
      <c r="AQR13" s="878"/>
      <c r="AQS13" s="880"/>
      <c r="AQT13" s="878"/>
      <c r="AQU13" s="878"/>
      <c r="AQV13" s="878"/>
      <c r="AQW13" s="880"/>
      <c r="AQX13" s="878"/>
      <c r="AQY13" s="878"/>
      <c r="AQZ13" s="878"/>
      <c r="ARA13" s="880"/>
      <c r="ARB13" s="878"/>
      <c r="ARC13" s="878"/>
      <c r="ARD13" s="878"/>
      <c r="ARE13" s="880"/>
      <c r="ARF13" s="878"/>
      <c r="ARG13" s="878"/>
      <c r="ARH13" s="878"/>
      <c r="ARI13" s="880"/>
      <c r="ARJ13" s="878"/>
      <c r="ARK13" s="878"/>
      <c r="ARL13" s="878"/>
      <c r="ARM13" s="880"/>
      <c r="ARN13" s="878"/>
      <c r="ARO13" s="878"/>
      <c r="ARP13" s="878"/>
      <c r="ARQ13" s="880"/>
      <c r="ARR13" s="878"/>
      <c r="ARS13" s="878"/>
      <c r="ART13" s="878"/>
      <c r="ARU13" s="880"/>
      <c r="ARV13" s="878"/>
      <c r="ARW13" s="878"/>
      <c r="ARX13" s="878"/>
      <c r="ARY13" s="880"/>
      <c r="ARZ13" s="878"/>
      <c r="ASA13" s="878"/>
      <c r="ASB13" s="878"/>
      <c r="ASC13" s="880"/>
      <c r="ASD13" s="878"/>
      <c r="ASE13" s="878"/>
      <c r="ASF13" s="878"/>
      <c r="ASG13" s="880"/>
      <c r="ASH13" s="878"/>
      <c r="ASI13" s="878"/>
      <c r="ASJ13" s="878"/>
      <c r="ASK13" s="880"/>
      <c r="ASL13" s="878"/>
      <c r="ASM13" s="878"/>
      <c r="ASN13" s="878"/>
      <c r="ASO13" s="880"/>
      <c r="ASP13" s="878"/>
      <c r="ASQ13" s="878"/>
      <c r="ASR13" s="878"/>
      <c r="ASS13" s="880"/>
      <c r="AST13" s="878"/>
      <c r="ASU13" s="878"/>
      <c r="ASV13" s="878"/>
      <c r="ASW13" s="880"/>
      <c r="ASX13" s="878"/>
      <c r="ASY13" s="878"/>
      <c r="ASZ13" s="878"/>
      <c r="ATA13" s="880"/>
      <c r="ATB13" s="878"/>
      <c r="ATC13" s="878"/>
      <c r="ATD13" s="878"/>
      <c r="ATE13" s="880"/>
      <c r="ATF13" s="878"/>
      <c r="ATG13" s="878"/>
      <c r="ATH13" s="878"/>
      <c r="ATI13" s="880"/>
      <c r="ATJ13" s="878"/>
      <c r="ATK13" s="878"/>
      <c r="ATL13" s="878"/>
      <c r="ATM13" s="880"/>
      <c r="ATN13" s="878"/>
      <c r="ATO13" s="878"/>
      <c r="ATP13" s="878"/>
      <c r="ATQ13" s="880"/>
      <c r="ATR13" s="878"/>
      <c r="ATS13" s="878"/>
      <c r="ATT13" s="878"/>
      <c r="ATU13" s="880"/>
      <c r="ATV13" s="878"/>
      <c r="ATW13" s="878"/>
      <c r="ATX13" s="878"/>
      <c r="ATY13" s="880"/>
      <c r="ATZ13" s="878"/>
      <c r="AUA13" s="878"/>
      <c r="AUB13" s="878"/>
      <c r="AUC13" s="880"/>
      <c r="AUD13" s="878"/>
      <c r="AUE13" s="878"/>
      <c r="AUF13" s="878"/>
      <c r="AUG13" s="880"/>
      <c r="AUH13" s="878"/>
      <c r="AUI13" s="878"/>
      <c r="AUJ13" s="878"/>
      <c r="AUK13" s="880"/>
      <c r="AUL13" s="878"/>
      <c r="AUM13" s="878"/>
      <c r="AUN13" s="878"/>
      <c r="AUO13" s="880"/>
      <c r="AUP13" s="878"/>
      <c r="AUQ13" s="878"/>
      <c r="AUR13" s="878"/>
      <c r="AUS13" s="880"/>
      <c r="AUT13" s="878"/>
      <c r="AUU13" s="878"/>
      <c r="AUV13" s="878"/>
      <c r="AUW13" s="880"/>
      <c r="AUX13" s="878"/>
      <c r="AUY13" s="878"/>
      <c r="AUZ13" s="878"/>
      <c r="AVA13" s="880"/>
      <c r="AVB13" s="878"/>
      <c r="AVC13" s="878"/>
      <c r="AVD13" s="878"/>
      <c r="AVE13" s="880"/>
      <c r="AVF13" s="878"/>
      <c r="AVG13" s="878"/>
      <c r="AVH13" s="878"/>
      <c r="AVI13" s="880"/>
      <c r="AVJ13" s="878"/>
      <c r="AVK13" s="878"/>
      <c r="AVL13" s="878"/>
      <c r="AVM13" s="880"/>
      <c r="AVN13" s="878"/>
      <c r="AVO13" s="878"/>
      <c r="AVP13" s="878"/>
      <c r="AVQ13" s="880"/>
      <c r="AVR13" s="878"/>
      <c r="AVS13" s="878"/>
      <c r="AVT13" s="878"/>
      <c r="AVU13" s="880"/>
      <c r="AVV13" s="878"/>
      <c r="AVW13" s="878"/>
      <c r="AVX13" s="878"/>
      <c r="AVY13" s="880"/>
      <c r="AVZ13" s="878"/>
      <c r="AWA13" s="878"/>
      <c r="AWB13" s="878"/>
      <c r="AWC13" s="880"/>
      <c r="AWD13" s="878"/>
      <c r="AWE13" s="878"/>
      <c r="AWF13" s="878"/>
      <c r="AWG13" s="880"/>
      <c r="AWH13" s="878"/>
      <c r="AWI13" s="878"/>
      <c r="AWJ13" s="878"/>
      <c r="AWK13" s="880"/>
      <c r="AWL13" s="878"/>
      <c r="AWM13" s="878"/>
      <c r="AWN13" s="878"/>
      <c r="AWO13" s="880"/>
      <c r="AWP13" s="878"/>
      <c r="AWQ13" s="878"/>
      <c r="AWR13" s="878"/>
      <c r="AWS13" s="880"/>
      <c r="AWT13" s="878"/>
      <c r="AWU13" s="878"/>
      <c r="AWV13" s="878"/>
      <c r="AWW13" s="880"/>
      <c r="AWX13" s="878"/>
      <c r="AWY13" s="878"/>
      <c r="AWZ13" s="878"/>
      <c r="AXA13" s="880"/>
      <c r="AXB13" s="878"/>
      <c r="AXC13" s="878"/>
      <c r="AXD13" s="878"/>
      <c r="AXE13" s="880"/>
      <c r="AXF13" s="878"/>
      <c r="AXG13" s="878"/>
      <c r="AXH13" s="878"/>
      <c r="AXI13" s="880"/>
      <c r="AXJ13" s="878"/>
      <c r="AXK13" s="878"/>
      <c r="AXL13" s="878"/>
      <c r="AXM13" s="880"/>
      <c r="AXN13" s="878"/>
      <c r="AXO13" s="878"/>
      <c r="AXP13" s="878"/>
      <c r="AXQ13" s="880"/>
      <c r="AXR13" s="878"/>
      <c r="AXS13" s="878"/>
      <c r="AXT13" s="878"/>
      <c r="AXU13" s="880"/>
      <c r="AXV13" s="878"/>
      <c r="AXW13" s="878"/>
      <c r="AXX13" s="878"/>
      <c r="AXY13" s="880"/>
      <c r="AXZ13" s="878"/>
      <c r="AYA13" s="878"/>
      <c r="AYB13" s="878"/>
      <c r="AYC13" s="880"/>
      <c r="AYD13" s="878"/>
      <c r="AYE13" s="878"/>
      <c r="AYF13" s="878"/>
      <c r="AYG13" s="880"/>
      <c r="AYH13" s="878"/>
      <c r="AYI13" s="878"/>
      <c r="AYJ13" s="878"/>
      <c r="AYK13" s="880"/>
      <c r="AYL13" s="878"/>
      <c r="AYM13" s="878"/>
      <c r="AYN13" s="878"/>
      <c r="AYO13" s="880"/>
      <c r="AYP13" s="878"/>
      <c r="AYQ13" s="878"/>
      <c r="AYR13" s="878"/>
      <c r="AYS13" s="880"/>
      <c r="AYT13" s="878"/>
      <c r="AYU13" s="878"/>
      <c r="AYV13" s="878"/>
      <c r="AYW13" s="880"/>
      <c r="AYX13" s="878"/>
      <c r="AYY13" s="878"/>
      <c r="AYZ13" s="878"/>
      <c r="AZA13" s="880"/>
      <c r="AZB13" s="878"/>
      <c r="AZC13" s="878"/>
      <c r="AZD13" s="878"/>
      <c r="AZE13" s="880"/>
      <c r="AZF13" s="878"/>
      <c r="AZG13" s="878"/>
      <c r="AZH13" s="878"/>
      <c r="AZI13" s="880"/>
      <c r="AZJ13" s="878"/>
      <c r="AZK13" s="878"/>
      <c r="AZL13" s="878"/>
      <c r="AZM13" s="880"/>
      <c r="AZN13" s="878"/>
      <c r="AZO13" s="878"/>
      <c r="AZP13" s="878"/>
      <c r="AZQ13" s="880"/>
      <c r="AZR13" s="878"/>
      <c r="AZS13" s="878"/>
      <c r="AZT13" s="878"/>
      <c r="AZU13" s="880"/>
      <c r="AZV13" s="878"/>
      <c r="AZW13" s="878"/>
      <c r="AZX13" s="878"/>
      <c r="AZY13" s="880"/>
      <c r="AZZ13" s="878"/>
      <c r="BAA13" s="878"/>
      <c r="BAB13" s="878"/>
      <c r="BAC13" s="880"/>
      <c r="BAD13" s="878"/>
      <c r="BAE13" s="878"/>
      <c r="BAF13" s="878"/>
      <c r="BAG13" s="880"/>
      <c r="BAH13" s="878"/>
      <c r="BAI13" s="878"/>
      <c r="BAJ13" s="878"/>
      <c r="BAK13" s="880"/>
      <c r="BAL13" s="878"/>
      <c r="BAM13" s="878"/>
      <c r="BAN13" s="878"/>
      <c r="BAO13" s="880"/>
      <c r="BAP13" s="878"/>
      <c r="BAQ13" s="878"/>
      <c r="BAR13" s="878"/>
      <c r="BAS13" s="880"/>
      <c r="BAT13" s="878"/>
      <c r="BAU13" s="878"/>
      <c r="BAV13" s="878"/>
      <c r="BAW13" s="880"/>
      <c r="BAX13" s="878"/>
      <c r="BAY13" s="878"/>
      <c r="BAZ13" s="878"/>
      <c r="BBA13" s="880"/>
      <c r="BBB13" s="878"/>
      <c r="BBC13" s="878"/>
      <c r="BBD13" s="878"/>
      <c r="BBE13" s="880"/>
      <c r="BBF13" s="878"/>
      <c r="BBG13" s="878"/>
      <c r="BBH13" s="878"/>
      <c r="BBI13" s="880"/>
      <c r="BBJ13" s="878"/>
      <c r="BBK13" s="878"/>
      <c r="BBL13" s="878"/>
      <c r="BBM13" s="880"/>
      <c r="BBN13" s="878"/>
      <c r="BBO13" s="878"/>
      <c r="BBP13" s="878"/>
      <c r="BBQ13" s="880"/>
      <c r="BBR13" s="878"/>
      <c r="BBS13" s="878"/>
      <c r="BBT13" s="878"/>
      <c r="BBU13" s="880"/>
      <c r="BBV13" s="878"/>
      <c r="BBW13" s="878"/>
      <c r="BBX13" s="878"/>
      <c r="BBY13" s="880"/>
      <c r="BBZ13" s="878"/>
      <c r="BCA13" s="878"/>
      <c r="BCB13" s="878"/>
      <c r="BCC13" s="880"/>
      <c r="BCD13" s="878"/>
      <c r="BCE13" s="878"/>
      <c r="BCF13" s="878"/>
      <c r="BCG13" s="880"/>
      <c r="BCH13" s="878"/>
      <c r="BCI13" s="878"/>
      <c r="BCJ13" s="878"/>
      <c r="BCK13" s="880"/>
      <c r="BCL13" s="878"/>
      <c r="BCM13" s="878"/>
      <c r="BCN13" s="878"/>
      <c r="BCO13" s="880"/>
      <c r="BCP13" s="878"/>
      <c r="BCQ13" s="878"/>
      <c r="BCR13" s="878"/>
      <c r="BCS13" s="880"/>
      <c r="BCT13" s="878"/>
      <c r="BCU13" s="878"/>
      <c r="BCV13" s="878"/>
      <c r="BCW13" s="880"/>
      <c r="BCX13" s="878"/>
      <c r="BCY13" s="878"/>
      <c r="BCZ13" s="878"/>
      <c r="BDA13" s="880"/>
      <c r="BDB13" s="878"/>
      <c r="BDC13" s="878"/>
      <c r="BDD13" s="878"/>
      <c r="BDE13" s="880"/>
      <c r="BDF13" s="878"/>
      <c r="BDG13" s="878"/>
      <c r="BDH13" s="878"/>
      <c r="BDI13" s="880"/>
      <c r="BDJ13" s="878"/>
      <c r="BDK13" s="878"/>
      <c r="BDL13" s="878"/>
      <c r="BDM13" s="880"/>
      <c r="BDN13" s="878"/>
      <c r="BDO13" s="878"/>
      <c r="BDP13" s="878"/>
      <c r="BDQ13" s="880"/>
      <c r="BDR13" s="878"/>
      <c r="BDS13" s="878"/>
      <c r="BDT13" s="878"/>
      <c r="BDU13" s="880"/>
      <c r="BDV13" s="878"/>
      <c r="BDW13" s="878"/>
      <c r="BDX13" s="878"/>
      <c r="BDY13" s="880"/>
      <c r="BDZ13" s="878"/>
      <c r="BEA13" s="878"/>
      <c r="BEB13" s="878"/>
      <c r="BEC13" s="880"/>
      <c r="BED13" s="878"/>
      <c r="BEE13" s="878"/>
      <c r="BEF13" s="878"/>
      <c r="BEG13" s="880"/>
      <c r="BEH13" s="878"/>
      <c r="BEI13" s="878"/>
      <c r="BEJ13" s="878"/>
      <c r="BEK13" s="880"/>
      <c r="BEL13" s="878"/>
      <c r="BEM13" s="878"/>
      <c r="BEN13" s="878"/>
      <c r="BEO13" s="880"/>
      <c r="BEP13" s="878"/>
      <c r="BEQ13" s="878"/>
      <c r="BER13" s="878"/>
      <c r="BES13" s="880"/>
      <c r="BET13" s="878"/>
      <c r="BEU13" s="878"/>
      <c r="BEV13" s="878"/>
      <c r="BEW13" s="880"/>
      <c r="BEX13" s="878"/>
      <c r="BEY13" s="878"/>
      <c r="BEZ13" s="878"/>
      <c r="BFA13" s="880"/>
      <c r="BFB13" s="878"/>
      <c r="BFC13" s="878"/>
      <c r="BFD13" s="878"/>
      <c r="BFE13" s="880"/>
      <c r="BFF13" s="878"/>
      <c r="BFG13" s="878"/>
      <c r="BFH13" s="878"/>
      <c r="BFI13" s="880"/>
      <c r="BFJ13" s="878"/>
      <c r="BFK13" s="878"/>
      <c r="BFL13" s="878"/>
      <c r="BFM13" s="880"/>
      <c r="BFN13" s="878"/>
      <c r="BFO13" s="878"/>
      <c r="BFP13" s="878"/>
      <c r="BFQ13" s="880"/>
      <c r="BFR13" s="878"/>
      <c r="BFS13" s="878"/>
      <c r="BFT13" s="878"/>
      <c r="BFU13" s="880"/>
      <c r="BFV13" s="878"/>
      <c r="BFW13" s="878"/>
      <c r="BFX13" s="878"/>
      <c r="BFY13" s="880"/>
      <c r="BFZ13" s="878"/>
      <c r="BGA13" s="878"/>
      <c r="BGB13" s="878"/>
      <c r="BGC13" s="880"/>
      <c r="BGD13" s="878"/>
      <c r="BGE13" s="878"/>
      <c r="BGF13" s="878"/>
      <c r="BGG13" s="880"/>
      <c r="BGH13" s="878"/>
      <c r="BGI13" s="878"/>
      <c r="BGJ13" s="878"/>
      <c r="BGK13" s="880"/>
      <c r="BGL13" s="878"/>
      <c r="BGM13" s="878"/>
      <c r="BGN13" s="878"/>
      <c r="BGO13" s="880"/>
      <c r="BGP13" s="878"/>
      <c r="BGQ13" s="878"/>
      <c r="BGR13" s="878"/>
      <c r="BGS13" s="880"/>
      <c r="BGT13" s="878"/>
      <c r="BGU13" s="878"/>
      <c r="BGV13" s="878"/>
      <c r="BGW13" s="880"/>
      <c r="BGX13" s="878"/>
      <c r="BGY13" s="878"/>
      <c r="BGZ13" s="878"/>
      <c r="BHA13" s="880"/>
      <c r="BHB13" s="878"/>
      <c r="BHC13" s="878"/>
      <c r="BHD13" s="878"/>
      <c r="BHE13" s="880"/>
      <c r="BHF13" s="878"/>
      <c r="BHG13" s="878"/>
      <c r="BHH13" s="878"/>
      <c r="BHI13" s="880"/>
      <c r="BHJ13" s="878"/>
      <c r="BHK13" s="878"/>
      <c r="BHL13" s="878"/>
      <c r="BHM13" s="880"/>
      <c r="BHN13" s="878"/>
      <c r="BHO13" s="878"/>
      <c r="BHP13" s="878"/>
      <c r="BHQ13" s="880"/>
      <c r="BHR13" s="878"/>
      <c r="BHS13" s="878"/>
      <c r="BHT13" s="878"/>
      <c r="BHU13" s="880"/>
      <c r="BHV13" s="878"/>
      <c r="BHW13" s="878"/>
      <c r="BHX13" s="878"/>
      <c r="BHY13" s="880"/>
      <c r="BHZ13" s="878"/>
      <c r="BIA13" s="878"/>
      <c r="BIB13" s="878"/>
      <c r="BIC13" s="880"/>
      <c r="BID13" s="878"/>
      <c r="BIE13" s="878"/>
      <c r="BIF13" s="878"/>
      <c r="BIG13" s="880"/>
      <c r="BIH13" s="878"/>
      <c r="BII13" s="878"/>
      <c r="BIJ13" s="878"/>
      <c r="BIK13" s="880"/>
      <c r="BIL13" s="878"/>
      <c r="BIM13" s="878"/>
      <c r="BIN13" s="878"/>
      <c r="BIO13" s="880"/>
      <c r="BIP13" s="878"/>
      <c r="BIQ13" s="878"/>
      <c r="BIR13" s="878"/>
      <c r="BIS13" s="880"/>
      <c r="BIT13" s="878"/>
      <c r="BIU13" s="878"/>
      <c r="BIV13" s="878"/>
      <c r="BIW13" s="880"/>
      <c r="BIX13" s="878"/>
      <c r="BIY13" s="878"/>
      <c r="BIZ13" s="878"/>
      <c r="BJA13" s="880"/>
      <c r="BJB13" s="878"/>
      <c r="BJC13" s="878"/>
      <c r="BJD13" s="878"/>
      <c r="BJE13" s="880"/>
      <c r="BJF13" s="878"/>
      <c r="BJG13" s="878"/>
      <c r="BJH13" s="878"/>
      <c r="BJI13" s="880"/>
      <c r="BJJ13" s="878"/>
      <c r="BJK13" s="878"/>
      <c r="BJL13" s="878"/>
      <c r="BJM13" s="880"/>
      <c r="BJN13" s="878"/>
      <c r="BJO13" s="878"/>
      <c r="BJP13" s="878"/>
      <c r="BJQ13" s="880"/>
      <c r="BJR13" s="878"/>
      <c r="BJS13" s="878"/>
      <c r="BJT13" s="878"/>
      <c r="BJU13" s="880"/>
      <c r="BJV13" s="878"/>
      <c r="BJW13" s="878"/>
      <c r="BJX13" s="878"/>
      <c r="BJY13" s="880"/>
      <c r="BJZ13" s="878"/>
      <c r="BKA13" s="878"/>
      <c r="BKB13" s="878"/>
      <c r="BKC13" s="880"/>
      <c r="BKD13" s="878"/>
      <c r="BKE13" s="878"/>
      <c r="BKF13" s="878"/>
      <c r="BKG13" s="880"/>
      <c r="BKH13" s="878"/>
      <c r="BKI13" s="878"/>
      <c r="BKJ13" s="878"/>
      <c r="BKK13" s="880"/>
      <c r="BKL13" s="878"/>
      <c r="BKM13" s="878"/>
      <c r="BKN13" s="878"/>
      <c r="BKO13" s="880"/>
      <c r="BKP13" s="878"/>
      <c r="BKQ13" s="878"/>
      <c r="BKR13" s="878"/>
      <c r="BKS13" s="880"/>
      <c r="BKT13" s="878"/>
      <c r="BKU13" s="878"/>
      <c r="BKV13" s="878"/>
      <c r="BKW13" s="880"/>
      <c r="BKX13" s="878"/>
      <c r="BKY13" s="878"/>
      <c r="BKZ13" s="878"/>
      <c r="BLA13" s="880"/>
      <c r="BLB13" s="878"/>
      <c r="BLC13" s="878"/>
      <c r="BLD13" s="878"/>
      <c r="BLE13" s="880"/>
      <c r="BLF13" s="878"/>
      <c r="BLG13" s="878"/>
      <c r="BLH13" s="878"/>
      <c r="BLI13" s="880"/>
      <c r="BLJ13" s="878"/>
      <c r="BLK13" s="878"/>
      <c r="BLL13" s="878"/>
      <c r="BLM13" s="880"/>
      <c r="BLN13" s="878"/>
      <c r="BLO13" s="878"/>
      <c r="BLP13" s="878"/>
      <c r="BLQ13" s="880"/>
      <c r="BLR13" s="878"/>
      <c r="BLS13" s="878"/>
      <c r="BLT13" s="878"/>
      <c r="BLU13" s="880"/>
      <c r="BLV13" s="878"/>
      <c r="BLW13" s="878"/>
      <c r="BLX13" s="878"/>
      <c r="BLY13" s="880"/>
      <c r="BLZ13" s="878"/>
      <c r="BMA13" s="878"/>
      <c r="BMB13" s="878"/>
      <c r="BMC13" s="880"/>
      <c r="BMD13" s="878"/>
      <c r="BME13" s="878"/>
      <c r="BMF13" s="878"/>
      <c r="BMG13" s="880"/>
      <c r="BMH13" s="878"/>
      <c r="BMI13" s="878"/>
      <c r="BMJ13" s="878"/>
      <c r="BMK13" s="880"/>
      <c r="BML13" s="878"/>
      <c r="BMM13" s="878"/>
      <c r="BMN13" s="878"/>
      <c r="BMO13" s="880"/>
      <c r="BMP13" s="878"/>
      <c r="BMQ13" s="878"/>
      <c r="BMR13" s="878"/>
      <c r="BMS13" s="880"/>
      <c r="BMT13" s="878"/>
      <c r="BMU13" s="878"/>
      <c r="BMV13" s="878"/>
      <c r="BMW13" s="880"/>
      <c r="BMX13" s="878"/>
      <c r="BMY13" s="878"/>
      <c r="BMZ13" s="878"/>
      <c r="BNA13" s="880"/>
      <c r="BNB13" s="878"/>
      <c r="BNC13" s="878"/>
      <c r="BND13" s="878"/>
      <c r="BNE13" s="880"/>
      <c r="BNF13" s="878"/>
      <c r="BNG13" s="878"/>
      <c r="BNH13" s="878"/>
      <c r="BNI13" s="880"/>
      <c r="BNJ13" s="878"/>
      <c r="BNK13" s="878"/>
      <c r="BNL13" s="878"/>
      <c r="BNM13" s="880"/>
      <c r="BNN13" s="878"/>
      <c r="BNO13" s="878"/>
      <c r="BNP13" s="878"/>
      <c r="BNQ13" s="880"/>
      <c r="BNR13" s="878"/>
      <c r="BNS13" s="878"/>
      <c r="BNT13" s="878"/>
      <c r="BNU13" s="880"/>
      <c r="BNV13" s="878"/>
      <c r="BNW13" s="878"/>
      <c r="BNX13" s="878"/>
      <c r="BNY13" s="880"/>
      <c r="BNZ13" s="878"/>
      <c r="BOA13" s="878"/>
      <c r="BOB13" s="878"/>
      <c r="BOC13" s="880"/>
      <c r="BOD13" s="878"/>
      <c r="BOE13" s="878"/>
      <c r="BOF13" s="878"/>
      <c r="BOG13" s="880"/>
      <c r="BOH13" s="878"/>
      <c r="BOI13" s="878"/>
      <c r="BOJ13" s="878"/>
      <c r="BOK13" s="880"/>
      <c r="BOL13" s="878"/>
      <c r="BOM13" s="878"/>
      <c r="BON13" s="878"/>
      <c r="BOO13" s="880"/>
      <c r="BOP13" s="878"/>
      <c r="BOQ13" s="878"/>
      <c r="BOR13" s="878"/>
      <c r="BOS13" s="880"/>
      <c r="BOT13" s="878"/>
      <c r="BOU13" s="878"/>
      <c r="BOV13" s="878"/>
      <c r="BOW13" s="880"/>
      <c r="BOX13" s="878"/>
      <c r="BOY13" s="878"/>
      <c r="BOZ13" s="878"/>
      <c r="BPA13" s="880"/>
      <c r="BPB13" s="878"/>
      <c r="BPC13" s="878"/>
      <c r="BPD13" s="878"/>
      <c r="BPE13" s="880"/>
      <c r="BPF13" s="878"/>
      <c r="BPG13" s="878"/>
      <c r="BPH13" s="878"/>
      <c r="BPI13" s="880"/>
      <c r="BPJ13" s="878"/>
      <c r="BPK13" s="878"/>
      <c r="BPL13" s="878"/>
      <c r="BPM13" s="880"/>
      <c r="BPN13" s="878"/>
      <c r="BPO13" s="878"/>
      <c r="BPP13" s="878"/>
      <c r="BPQ13" s="880"/>
      <c r="BPR13" s="878"/>
      <c r="BPS13" s="878"/>
      <c r="BPT13" s="878"/>
      <c r="BPU13" s="880"/>
      <c r="BPV13" s="878"/>
      <c r="BPW13" s="878"/>
      <c r="BPX13" s="878"/>
      <c r="BPY13" s="880"/>
      <c r="BPZ13" s="878"/>
      <c r="BQA13" s="878"/>
      <c r="BQB13" s="878"/>
      <c r="BQC13" s="880"/>
      <c r="BQD13" s="878"/>
      <c r="BQE13" s="878"/>
      <c r="BQF13" s="878"/>
      <c r="BQG13" s="880"/>
      <c r="BQH13" s="878"/>
      <c r="BQI13" s="878"/>
      <c r="BQJ13" s="878"/>
      <c r="BQK13" s="880"/>
      <c r="BQL13" s="878"/>
      <c r="BQM13" s="878"/>
      <c r="BQN13" s="878"/>
      <c r="BQO13" s="880"/>
      <c r="BQP13" s="878"/>
      <c r="BQQ13" s="878"/>
      <c r="BQR13" s="878"/>
      <c r="BQS13" s="880"/>
      <c r="BQT13" s="878"/>
      <c r="BQU13" s="878"/>
      <c r="BQV13" s="878"/>
      <c r="BQW13" s="880"/>
      <c r="BQX13" s="878"/>
      <c r="BQY13" s="878"/>
      <c r="BQZ13" s="878"/>
      <c r="BRA13" s="880"/>
      <c r="BRB13" s="878"/>
      <c r="BRC13" s="878"/>
      <c r="BRD13" s="878"/>
      <c r="BRE13" s="880"/>
      <c r="BRF13" s="878"/>
      <c r="BRG13" s="878"/>
      <c r="BRH13" s="878"/>
      <c r="BRI13" s="880"/>
      <c r="BRJ13" s="878"/>
      <c r="BRK13" s="878"/>
      <c r="BRL13" s="878"/>
      <c r="BRM13" s="880"/>
      <c r="BRN13" s="878"/>
      <c r="BRO13" s="878"/>
      <c r="BRP13" s="878"/>
      <c r="BRQ13" s="880"/>
      <c r="BRR13" s="878"/>
      <c r="BRS13" s="878"/>
      <c r="BRT13" s="878"/>
      <c r="BRU13" s="880"/>
      <c r="BRV13" s="878"/>
      <c r="BRW13" s="878"/>
      <c r="BRX13" s="878"/>
      <c r="BRY13" s="880"/>
      <c r="BRZ13" s="878"/>
      <c r="BSA13" s="878"/>
      <c r="BSB13" s="878"/>
      <c r="BSC13" s="880"/>
      <c r="BSD13" s="878"/>
      <c r="BSE13" s="878"/>
      <c r="BSF13" s="878"/>
      <c r="BSG13" s="880"/>
      <c r="BSH13" s="878"/>
      <c r="BSI13" s="878"/>
      <c r="BSJ13" s="878"/>
      <c r="BSK13" s="880"/>
      <c r="BSL13" s="878"/>
      <c r="BSM13" s="878"/>
      <c r="BSN13" s="878"/>
      <c r="BSO13" s="880"/>
      <c r="BSP13" s="878"/>
      <c r="BSQ13" s="878"/>
      <c r="BSR13" s="878"/>
      <c r="BSS13" s="880"/>
      <c r="BST13" s="878"/>
      <c r="BSU13" s="878"/>
      <c r="BSV13" s="878"/>
      <c r="BSW13" s="880"/>
      <c r="BSX13" s="878"/>
      <c r="BSY13" s="878"/>
      <c r="BSZ13" s="878"/>
      <c r="BTA13" s="880"/>
      <c r="BTB13" s="878"/>
      <c r="BTC13" s="878"/>
      <c r="BTD13" s="878"/>
      <c r="BTE13" s="880"/>
      <c r="BTF13" s="878"/>
      <c r="BTG13" s="878"/>
      <c r="BTH13" s="878"/>
      <c r="BTI13" s="880"/>
      <c r="BTJ13" s="878"/>
      <c r="BTK13" s="878"/>
      <c r="BTL13" s="878"/>
      <c r="BTM13" s="880"/>
      <c r="BTN13" s="878"/>
      <c r="BTO13" s="878"/>
      <c r="BTP13" s="878"/>
      <c r="BTQ13" s="880"/>
      <c r="BTR13" s="878"/>
      <c r="BTS13" s="878"/>
      <c r="BTT13" s="878"/>
      <c r="BTU13" s="880"/>
      <c r="BTV13" s="878"/>
      <c r="BTW13" s="878"/>
      <c r="BTX13" s="878"/>
      <c r="BTY13" s="880"/>
      <c r="BTZ13" s="878"/>
      <c r="BUA13" s="878"/>
      <c r="BUB13" s="878"/>
      <c r="BUC13" s="880"/>
      <c r="BUD13" s="878"/>
      <c r="BUE13" s="878"/>
      <c r="BUF13" s="878"/>
      <c r="BUG13" s="880"/>
      <c r="BUH13" s="878"/>
      <c r="BUI13" s="878"/>
      <c r="BUJ13" s="878"/>
      <c r="BUK13" s="880"/>
      <c r="BUL13" s="878"/>
      <c r="BUM13" s="878"/>
      <c r="BUN13" s="878"/>
      <c r="BUO13" s="880"/>
      <c r="BUP13" s="878"/>
      <c r="BUQ13" s="878"/>
      <c r="BUR13" s="878"/>
      <c r="BUS13" s="880"/>
      <c r="BUT13" s="878"/>
      <c r="BUU13" s="878"/>
      <c r="BUV13" s="878"/>
      <c r="BUW13" s="880"/>
      <c r="BUX13" s="878"/>
      <c r="BUY13" s="878"/>
      <c r="BUZ13" s="878"/>
      <c r="BVA13" s="880"/>
      <c r="BVB13" s="878"/>
      <c r="BVC13" s="878"/>
      <c r="BVD13" s="878"/>
      <c r="BVE13" s="880"/>
      <c r="BVF13" s="878"/>
      <c r="BVG13" s="878"/>
      <c r="BVH13" s="878"/>
      <c r="BVI13" s="880"/>
      <c r="BVJ13" s="878"/>
      <c r="BVK13" s="878"/>
      <c r="BVL13" s="878"/>
      <c r="BVM13" s="880"/>
      <c r="BVN13" s="878"/>
      <c r="BVO13" s="878"/>
      <c r="BVP13" s="878"/>
      <c r="BVQ13" s="880"/>
      <c r="BVR13" s="878"/>
      <c r="BVS13" s="878"/>
      <c r="BVT13" s="878"/>
      <c r="BVU13" s="880"/>
      <c r="BVV13" s="878"/>
      <c r="BVW13" s="878"/>
      <c r="BVX13" s="878"/>
      <c r="BVY13" s="880"/>
      <c r="BVZ13" s="878"/>
      <c r="BWA13" s="878"/>
      <c r="BWB13" s="878"/>
      <c r="BWC13" s="880"/>
      <c r="BWD13" s="878"/>
      <c r="BWE13" s="878"/>
      <c r="BWF13" s="878"/>
      <c r="BWG13" s="880"/>
      <c r="BWH13" s="878"/>
      <c r="BWI13" s="878"/>
      <c r="BWJ13" s="878"/>
      <c r="BWK13" s="880"/>
      <c r="BWL13" s="878"/>
      <c r="BWM13" s="878"/>
      <c r="BWN13" s="878"/>
      <c r="BWO13" s="880"/>
      <c r="BWP13" s="878"/>
      <c r="BWQ13" s="878"/>
      <c r="BWR13" s="878"/>
      <c r="BWS13" s="880"/>
      <c r="BWT13" s="878"/>
      <c r="BWU13" s="878"/>
      <c r="BWV13" s="878"/>
      <c r="BWW13" s="880"/>
      <c r="BWX13" s="878"/>
      <c r="BWY13" s="878"/>
      <c r="BWZ13" s="878"/>
      <c r="BXA13" s="880"/>
      <c r="BXB13" s="878"/>
      <c r="BXC13" s="878"/>
      <c r="BXD13" s="878"/>
      <c r="BXE13" s="880"/>
      <c r="BXF13" s="878"/>
      <c r="BXG13" s="878"/>
      <c r="BXH13" s="878"/>
      <c r="BXI13" s="880"/>
      <c r="BXJ13" s="878"/>
      <c r="BXK13" s="878"/>
      <c r="BXL13" s="878"/>
      <c r="BXM13" s="880"/>
      <c r="BXN13" s="878"/>
      <c r="BXO13" s="878"/>
      <c r="BXP13" s="878"/>
      <c r="BXQ13" s="880"/>
      <c r="BXR13" s="878"/>
      <c r="BXS13" s="878"/>
      <c r="BXT13" s="878"/>
      <c r="BXU13" s="880"/>
      <c r="BXV13" s="878"/>
      <c r="BXW13" s="878"/>
      <c r="BXX13" s="878"/>
      <c r="BXY13" s="880"/>
      <c r="BXZ13" s="878"/>
      <c r="BYA13" s="878"/>
      <c r="BYB13" s="878"/>
      <c r="BYC13" s="880"/>
      <c r="BYD13" s="878"/>
      <c r="BYE13" s="878"/>
      <c r="BYF13" s="878"/>
      <c r="BYG13" s="880"/>
      <c r="BYH13" s="878"/>
      <c r="BYI13" s="878"/>
      <c r="BYJ13" s="878"/>
      <c r="BYK13" s="880"/>
      <c r="BYL13" s="878"/>
      <c r="BYM13" s="878"/>
      <c r="BYN13" s="878"/>
      <c r="BYO13" s="880"/>
      <c r="BYP13" s="878"/>
      <c r="BYQ13" s="878"/>
      <c r="BYR13" s="878"/>
      <c r="BYS13" s="880"/>
      <c r="BYT13" s="878"/>
      <c r="BYU13" s="878"/>
      <c r="BYV13" s="878"/>
      <c r="BYW13" s="880"/>
      <c r="BYX13" s="878"/>
      <c r="BYY13" s="878"/>
      <c r="BYZ13" s="878"/>
      <c r="BZA13" s="880"/>
      <c r="BZB13" s="878"/>
      <c r="BZC13" s="878"/>
      <c r="BZD13" s="878"/>
      <c r="BZE13" s="880"/>
      <c r="BZF13" s="878"/>
      <c r="BZG13" s="878"/>
      <c r="BZH13" s="878"/>
      <c r="BZI13" s="880"/>
      <c r="BZJ13" s="878"/>
      <c r="BZK13" s="878"/>
      <c r="BZL13" s="878"/>
      <c r="BZM13" s="880"/>
      <c r="BZN13" s="878"/>
      <c r="BZO13" s="878"/>
      <c r="BZP13" s="878"/>
      <c r="BZQ13" s="880"/>
      <c r="BZR13" s="878"/>
      <c r="BZS13" s="878"/>
      <c r="BZT13" s="878"/>
      <c r="BZU13" s="880"/>
      <c r="BZV13" s="878"/>
      <c r="BZW13" s="878"/>
      <c r="BZX13" s="878"/>
      <c r="BZY13" s="880"/>
      <c r="BZZ13" s="878"/>
      <c r="CAA13" s="878"/>
      <c r="CAB13" s="878"/>
      <c r="CAC13" s="880"/>
      <c r="CAD13" s="878"/>
      <c r="CAE13" s="878"/>
      <c r="CAF13" s="878"/>
      <c r="CAG13" s="880"/>
      <c r="CAH13" s="878"/>
      <c r="CAI13" s="878"/>
      <c r="CAJ13" s="878"/>
      <c r="CAK13" s="880"/>
      <c r="CAL13" s="878"/>
      <c r="CAM13" s="878"/>
      <c r="CAN13" s="878"/>
      <c r="CAO13" s="880"/>
      <c r="CAP13" s="878"/>
      <c r="CAQ13" s="878"/>
      <c r="CAR13" s="878"/>
      <c r="CAS13" s="880"/>
      <c r="CAT13" s="878"/>
      <c r="CAU13" s="878"/>
      <c r="CAV13" s="878"/>
      <c r="CAW13" s="880"/>
      <c r="CAX13" s="878"/>
      <c r="CAY13" s="878"/>
      <c r="CAZ13" s="878"/>
      <c r="CBA13" s="880"/>
      <c r="CBB13" s="878"/>
      <c r="CBC13" s="878"/>
      <c r="CBD13" s="878"/>
      <c r="CBE13" s="880"/>
      <c r="CBF13" s="878"/>
      <c r="CBG13" s="878"/>
      <c r="CBH13" s="878"/>
      <c r="CBI13" s="880"/>
      <c r="CBJ13" s="878"/>
      <c r="CBK13" s="878"/>
      <c r="CBL13" s="878"/>
      <c r="CBM13" s="880"/>
      <c r="CBN13" s="878"/>
      <c r="CBO13" s="878"/>
      <c r="CBP13" s="878"/>
      <c r="CBQ13" s="880"/>
      <c r="CBR13" s="878"/>
      <c r="CBS13" s="878"/>
      <c r="CBT13" s="878"/>
      <c r="CBU13" s="880"/>
      <c r="CBV13" s="878"/>
      <c r="CBW13" s="878"/>
      <c r="CBX13" s="878"/>
      <c r="CBY13" s="880"/>
      <c r="CBZ13" s="878"/>
      <c r="CCA13" s="878"/>
      <c r="CCB13" s="878"/>
      <c r="CCC13" s="880"/>
      <c r="CCD13" s="878"/>
      <c r="CCE13" s="878"/>
      <c r="CCF13" s="878"/>
      <c r="CCG13" s="880"/>
      <c r="CCH13" s="878"/>
      <c r="CCI13" s="878"/>
      <c r="CCJ13" s="878"/>
      <c r="CCK13" s="880"/>
      <c r="CCL13" s="878"/>
      <c r="CCM13" s="878"/>
      <c r="CCN13" s="878"/>
      <c r="CCO13" s="880"/>
      <c r="CCP13" s="878"/>
      <c r="CCQ13" s="878"/>
      <c r="CCR13" s="878"/>
      <c r="CCS13" s="880"/>
      <c r="CCT13" s="878"/>
      <c r="CCU13" s="878"/>
      <c r="CCV13" s="878"/>
      <c r="CCW13" s="880"/>
      <c r="CCX13" s="878"/>
      <c r="CCY13" s="878"/>
      <c r="CCZ13" s="878"/>
      <c r="CDA13" s="880"/>
      <c r="CDB13" s="878"/>
      <c r="CDC13" s="878"/>
      <c r="CDD13" s="878"/>
      <c r="CDE13" s="880"/>
      <c r="CDF13" s="878"/>
      <c r="CDG13" s="878"/>
      <c r="CDH13" s="878"/>
      <c r="CDI13" s="880"/>
      <c r="CDJ13" s="878"/>
      <c r="CDK13" s="878"/>
      <c r="CDL13" s="878"/>
      <c r="CDM13" s="880"/>
      <c r="CDN13" s="878"/>
      <c r="CDO13" s="878"/>
      <c r="CDP13" s="878"/>
      <c r="CDQ13" s="880"/>
      <c r="CDR13" s="878"/>
      <c r="CDS13" s="878"/>
      <c r="CDT13" s="878"/>
      <c r="CDU13" s="880"/>
      <c r="CDV13" s="878"/>
      <c r="CDW13" s="878"/>
      <c r="CDX13" s="878"/>
      <c r="CDY13" s="880"/>
      <c r="CDZ13" s="878"/>
      <c r="CEA13" s="878"/>
      <c r="CEB13" s="878"/>
      <c r="CEC13" s="880"/>
      <c r="CED13" s="878"/>
      <c r="CEE13" s="878"/>
      <c r="CEF13" s="878"/>
      <c r="CEG13" s="880"/>
      <c r="CEH13" s="878"/>
      <c r="CEI13" s="878"/>
      <c r="CEJ13" s="878"/>
      <c r="CEK13" s="880"/>
      <c r="CEL13" s="878"/>
      <c r="CEM13" s="878"/>
      <c r="CEN13" s="878"/>
      <c r="CEO13" s="880"/>
      <c r="CEP13" s="878"/>
      <c r="CEQ13" s="878"/>
      <c r="CER13" s="878"/>
      <c r="CES13" s="880"/>
      <c r="CET13" s="878"/>
      <c r="CEU13" s="878"/>
      <c r="CEV13" s="878"/>
      <c r="CEW13" s="880"/>
      <c r="CEX13" s="878"/>
      <c r="CEY13" s="878"/>
      <c r="CEZ13" s="878"/>
      <c r="CFA13" s="880"/>
      <c r="CFB13" s="878"/>
      <c r="CFC13" s="878"/>
      <c r="CFD13" s="878"/>
      <c r="CFE13" s="880"/>
      <c r="CFF13" s="878"/>
      <c r="CFG13" s="878"/>
      <c r="CFH13" s="878"/>
      <c r="CFI13" s="880"/>
      <c r="CFJ13" s="878"/>
      <c r="CFK13" s="878"/>
      <c r="CFL13" s="878"/>
      <c r="CFM13" s="880"/>
      <c r="CFN13" s="878"/>
      <c r="CFO13" s="878"/>
      <c r="CFP13" s="878"/>
      <c r="CFQ13" s="880"/>
      <c r="CFR13" s="878"/>
      <c r="CFS13" s="878"/>
      <c r="CFT13" s="878"/>
      <c r="CFU13" s="880"/>
      <c r="CFV13" s="878"/>
      <c r="CFW13" s="878"/>
      <c r="CFX13" s="878"/>
      <c r="CFY13" s="880"/>
      <c r="CFZ13" s="878"/>
      <c r="CGA13" s="878"/>
      <c r="CGB13" s="878"/>
      <c r="CGC13" s="880"/>
      <c r="CGD13" s="878"/>
      <c r="CGE13" s="878"/>
      <c r="CGF13" s="878"/>
      <c r="CGG13" s="880"/>
      <c r="CGH13" s="878"/>
      <c r="CGI13" s="878"/>
      <c r="CGJ13" s="878"/>
      <c r="CGK13" s="880"/>
      <c r="CGL13" s="878"/>
      <c r="CGM13" s="878"/>
      <c r="CGN13" s="878"/>
      <c r="CGO13" s="880"/>
      <c r="CGP13" s="878"/>
      <c r="CGQ13" s="878"/>
      <c r="CGR13" s="878"/>
      <c r="CGS13" s="880"/>
      <c r="CGT13" s="878"/>
      <c r="CGU13" s="878"/>
      <c r="CGV13" s="878"/>
      <c r="CGW13" s="880"/>
      <c r="CGX13" s="878"/>
      <c r="CGY13" s="878"/>
      <c r="CGZ13" s="878"/>
      <c r="CHA13" s="880"/>
      <c r="CHB13" s="878"/>
      <c r="CHC13" s="878"/>
      <c r="CHD13" s="878"/>
      <c r="CHE13" s="880"/>
      <c r="CHF13" s="878"/>
      <c r="CHG13" s="878"/>
      <c r="CHH13" s="878"/>
      <c r="CHI13" s="880"/>
      <c r="CHJ13" s="878"/>
      <c r="CHK13" s="878"/>
      <c r="CHL13" s="878"/>
      <c r="CHM13" s="880"/>
      <c r="CHN13" s="878"/>
      <c r="CHO13" s="878"/>
      <c r="CHP13" s="878"/>
      <c r="CHQ13" s="880"/>
      <c r="CHR13" s="878"/>
      <c r="CHS13" s="878"/>
      <c r="CHT13" s="878"/>
      <c r="CHU13" s="880"/>
      <c r="CHV13" s="878"/>
      <c r="CHW13" s="878"/>
      <c r="CHX13" s="878"/>
      <c r="CHY13" s="880"/>
      <c r="CHZ13" s="878"/>
      <c r="CIA13" s="878"/>
      <c r="CIB13" s="878"/>
      <c r="CIC13" s="880"/>
      <c r="CID13" s="878"/>
      <c r="CIE13" s="878"/>
      <c r="CIF13" s="878"/>
      <c r="CIG13" s="880"/>
      <c r="CIH13" s="878"/>
      <c r="CII13" s="878"/>
      <c r="CIJ13" s="878"/>
      <c r="CIK13" s="880"/>
      <c r="CIL13" s="878"/>
      <c r="CIM13" s="878"/>
      <c r="CIN13" s="878"/>
      <c r="CIO13" s="880"/>
      <c r="CIP13" s="878"/>
      <c r="CIQ13" s="878"/>
      <c r="CIR13" s="878"/>
      <c r="CIS13" s="880"/>
      <c r="CIT13" s="878"/>
      <c r="CIU13" s="878"/>
      <c r="CIV13" s="878"/>
      <c r="CIW13" s="880"/>
      <c r="CIX13" s="878"/>
      <c r="CIY13" s="878"/>
      <c r="CIZ13" s="878"/>
      <c r="CJA13" s="880"/>
      <c r="CJB13" s="878"/>
      <c r="CJC13" s="878"/>
      <c r="CJD13" s="878"/>
      <c r="CJE13" s="880"/>
      <c r="CJF13" s="878"/>
      <c r="CJG13" s="878"/>
      <c r="CJH13" s="878"/>
      <c r="CJI13" s="880"/>
      <c r="CJJ13" s="878"/>
      <c r="CJK13" s="878"/>
      <c r="CJL13" s="878"/>
      <c r="CJM13" s="880"/>
      <c r="CJN13" s="878"/>
      <c r="CJO13" s="878"/>
      <c r="CJP13" s="878"/>
      <c r="CJQ13" s="880"/>
      <c r="CJR13" s="878"/>
      <c r="CJS13" s="878"/>
      <c r="CJT13" s="878"/>
      <c r="CJU13" s="880"/>
      <c r="CJV13" s="878"/>
      <c r="CJW13" s="878"/>
      <c r="CJX13" s="878"/>
      <c r="CJY13" s="880"/>
      <c r="CJZ13" s="878"/>
      <c r="CKA13" s="878"/>
      <c r="CKB13" s="878"/>
      <c r="CKC13" s="880"/>
      <c r="CKD13" s="878"/>
      <c r="CKE13" s="878"/>
      <c r="CKF13" s="878"/>
      <c r="CKG13" s="880"/>
      <c r="CKH13" s="878"/>
      <c r="CKI13" s="878"/>
      <c r="CKJ13" s="878"/>
      <c r="CKK13" s="880"/>
      <c r="CKL13" s="878"/>
      <c r="CKM13" s="878"/>
      <c r="CKN13" s="878"/>
      <c r="CKO13" s="880"/>
      <c r="CKP13" s="878"/>
      <c r="CKQ13" s="878"/>
      <c r="CKR13" s="878"/>
      <c r="CKS13" s="880"/>
      <c r="CKT13" s="878"/>
      <c r="CKU13" s="878"/>
      <c r="CKV13" s="878"/>
      <c r="CKW13" s="880"/>
      <c r="CKX13" s="878"/>
      <c r="CKY13" s="878"/>
      <c r="CKZ13" s="878"/>
      <c r="CLA13" s="880"/>
      <c r="CLB13" s="878"/>
      <c r="CLC13" s="878"/>
      <c r="CLD13" s="878"/>
      <c r="CLE13" s="880"/>
      <c r="CLF13" s="878"/>
      <c r="CLG13" s="878"/>
      <c r="CLH13" s="878"/>
      <c r="CLI13" s="880"/>
      <c r="CLJ13" s="878"/>
      <c r="CLK13" s="878"/>
      <c r="CLL13" s="878"/>
      <c r="CLM13" s="880"/>
      <c r="CLN13" s="878"/>
      <c r="CLO13" s="878"/>
      <c r="CLP13" s="878"/>
      <c r="CLQ13" s="880"/>
      <c r="CLR13" s="878"/>
      <c r="CLS13" s="878"/>
      <c r="CLT13" s="878"/>
      <c r="CLU13" s="880"/>
      <c r="CLV13" s="878"/>
      <c r="CLW13" s="878"/>
      <c r="CLX13" s="878"/>
      <c r="CLY13" s="880"/>
      <c r="CLZ13" s="878"/>
      <c r="CMA13" s="878"/>
      <c r="CMB13" s="878"/>
      <c r="CMC13" s="880"/>
      <c r="CMD13" s="878"/>
      <c r="CME13" s="878"/>
      <c r="CMF13" s="878"/>
      <c r="CMG13" s="880"/>
      <c r="CMH13" s="878"/>
      <c r="CMI13" s="878"/>
      <c r="CMJ13" s="878"/>
      <c r="CMK13" s="880"/>
      <c r="CML13" s="878"/>
      <c r="CMM13" s="878"/>
      <c r="CMN13" s="878"/>
      <c r="CMO13" s="880"/>
      <c r="CMP13" s="878"/>
      <c r="CMQ13" s="878"/>
      <c r="CMR13" s="878"/>
      <c r="CMS13" s="880"/>
      <c r="CMT13" s="878"/>
      <c r="CMU13" s="878"/>
      <c r="CMV13" s="878"/>
      <c r="CMW13" s="880"/>
      <c r="CMX13" s="878"/>
      <c r="CMY13" s="878"/>
      <c r="CMZ13" s="878"/>
      <c r="CNA13" s="880"/>
      <c r="CNB13" s="878"/>
      <c r="CNC13" s="878"/>
      <c r="CND13" s="878"/>
      <c r="CNE13" s="880"/>
      <c r="CNF13" s="878"/>
      <c r="CNG13" s="878"/>
      <c r="CNH13" s="878"/>
      <c r="CNI13" s="880"/>
      <c r="CNJ13" s="878"/>
      <c r="CNK13" s="878"/>
      <c r="CNL13" s="878"/>
      <c r="CNM13" s="880"/>
      <c r="CNN13" s="878"/>
      <c r="CNO13" s="878"/>
      <c r="CNP13" s="878"/>
      <c r="CNQ13" s="880"/>
      <c r="CNR13" s="878"/>
      <c r="CNS13" s="878"/>
      <c r="CNT13" s="878"/>
      <c r="CNU13" s="880"/>
      <c r="CNV13" s="878"/>
      <c r="CNW13" s="878"/>
      <c r="CNX13" s="878"/>
      <c r="CNY13" s="880"/>
      <c r="CNZ13" s="878"/>
      <c r="COA13" s="878"/>
      <c r="COB13" s="878"/>
      <c r="COC13" s="880"/>
      <c r="COD13" s="878"/>
      <c r="COE13" s="878"/>
      <c r="COF13" s="878"/>
      <c r="COG13" s="880"/>
      <c r="COH13" s="878"/>
      <c r="COI13" s="878"/>
      <c r="COJ13" s="878"/>
      <c r="COK13" s="880"/>
      <c r="COL13" s="878"/>
      <c r="COM13" s="878"/>
      <c r="CON13" s="878"/>
      <c r="COO13" s="880"/>
      <c r="COP13" s="878"/>
      <c r="COQ13" s="878"/>
      <c r="COR13" s="878"/>
      <c r="COS13" s="880"/>
      <c r="COT13" s="878"/>
      <c r="COU13" s="878"/>
      <c r="COV13" s="878"/>
      <c r="COW13" s="880"/>
      <c r="COX13" s="878"/>
      <c r="COY13" s="878"/>
      <c r="COZ13" s="878"/>
      <c r="CPA13" s="880"/>
      <c r="CPB13" s="878"/>
      <c r="CPC13" s="878"/>
      <c r="CPD13" s="878"/>
      <c r="CPE13" s="880"/>
      <c r="CPF13" s="878"/>
      <c r="CPG13" s="878"/>
      <c r="CPH13" s="878"/>
      <c r="CPI13" s="880"/>
      <c r="CPJ13" s="878"/>
      <c r="CPK13" s="878"/>
      <c r="CPL13" s="878"/>
      <c r="CPM13" s="880"/>
      <c r="CPN13" s="878"/>
      <c r="CPO13" s="878"/>
      <c r="CPP13" s="878"/>
      <c r="CPQ13" s="880"/>
      <c r="CPR13" s="878"/>
      <c r="CPS13" s="878"/>
      <c r="CPT13" s="878"/>
      <c r="CPU13" s="880"/>
      <c r="CPV13" s="878"/>
      <c r="CPW13" s="878"/>
      <c r="CPX13" s="878"/>
      <c r="CPY13" s="880"/>
      <c r="CPZ13" s="878"/>
      <c r="CQA13" s="878"/>
      <c r="CQB13" s="878"/>
      <c r="CQC13" s="880"/>
      <c r="CQD13" s="878"/>
      <c r="CQE13" s="878"/>
      <c r="CQF13" s="878"/>
      <c r="CQG13" s="880"/>
      <c r="CQH13" s="878"/>
      <c r="CQI13" s="878"/>
      <c r="CQJ13" s="878"/>
      <c r="CQK13" s="880"/>
      <c r="CQL13" s="878"/>
      <c r="CQM13" s="878"/>
      <c r="CQN13" s="878"/>
      <c r="CQO13" s="880"/>
      <c r="CQP13" s="878"/>
      <c r="CQQ13" s="878"/>
      <c r="CQR13" s="878"/>
      <c r="CQS13" s="880"/>
      <c r="CQT13" s="878"/>
      <c r="CQU13" s="878"/>
      <c r="CQV13" s="878"/>
      <c r="CQW13" s="880"/>
      <c r="CQX13" s="878"/>
      <c r="CQY13" s="878"/>
      <c r="CQZ13" s="878"/>
      <c r="CRA13" s="880"/>
      <c r="CRB13" s="878"/>
      <c r="CRC13" s="878"/>
      <c r="CRD13" s="878"/>
      <c r="CRE13" s="880"/>
      <c r="CRF13" s="878"/>
      <c r="CRG13" s="878"/>
      <c r="CRH13" s="878"/>
      <c r="CRI13" s="880"/>
      <c r="CRJ13" s="878"/>
      <c r="CRK13" s="878"/>
      <c r="CRL13" s="878"/>
      <c r="CRM13" s="880"/>
      <c r="CRN13" s="878"/>
      <c r="CRO13" s="878"/>
      <c r="CRP13" s="878"/>
      <c r="CRQ13" s="880"/>
      <c r="CRR13" s="878"/>
      <c r="CRS13" s="878"/>
      <c r="CRT13" s="878"/>
      <c r="CRU13" s="880"/>
      <c r="CRV13" s="878"/>
      <c r="CRW13" s="878"/>
      <c r="CRX13" s="878"/>
      <c r="CRY13" s="880"/>
      <c r="CRZ13" s="878"/>
      <c r="CSA13" s="878"/>
      <c r="CSB13" s="878"/>
      <c r="CSC13" s="880"/>
      <c r="CSD13" s="878"/>
      <c r="CSE13" s="878"/>
      <c r="CSF13" s="878"/>
      <c r="CSG13" s="880"/>
      <c r="CSH13" s="878"/>
      <c r="CSI13" s="878"/>
      <c r="CSJ13" s="878"/>
      <c r="CSK13" s="880"/>
      <c r="CSL13" s="878"/>
      <c r="CSM13" s="878"/>
      <c r="CSN13" s="878"/>
      <c r="CSO13" s="880"/>
      <c r="CSP13" s="878"/>
      <c r="CSQ13" s="878"/>
      <c r="CSR13" s="878"/>
      <c r="CSS13" s="880"/>
      <c r="CST13" s="878"/>
      <c r="CSU13" s="878"/>
      <c r="CSV13" s="878"/>
      <c r="CSW13" s="880"/>
      <c r="CSX13" s="878"/>
      <c r="CSY13" s="878"/>
      <c r="CSZ13" s="878"/>
      <c r="CTA13" s="880"/>
      <c r="CTB13" s="878"/>
      <c r="CTC13" s="878"/>
      <c r="CTD13" s="878"/>
      <c r="CTE13" s="880"/>
      <c r="CTF13" s="878"/>
      <c r="CTG13" s="878"/>
      <c r="CTH13" s="878"/>
      <c r="CTI13" s="880"/>
      <c r="CTJ13" s="878"/>
      <c r="CTK13" s="878"/>
      <c r="CTL13" s="878"/>
      <c r="CTM13" s="880"/>
      <c r="CTN13" s="878"/>
      <c r="CTO13" s="878"/>
      <c r="CTP13" s="878"/>
      <c r="CTQ13" s="880"/>
      <c r="CTR13" s="878"/>
      <c r="CTS13" s="878"/>
      <c r="CTT13" s="878"/>
      <c r="CTU13" s="880"/>
      <c r="CTV13" s="878"/>
      <c r="CTW13" s="878"/>
      <c r="CTX13" s="878"/>
      <c r="CTY13" s="880"/>
      <c r="CTZ13" s="878"/>
      <c r="CUA13" s="878"/>
      <c r="CUB13" s="878"/>
      <c r="CUC13" s="880"/>
      <c r="CUD13" s="878"/>
      <c r="CUE13" s="878"/>
      <c r="CUF13" s="878"/>
      <c r="CUG13" s="880"/>
      <c r="CUH13" s="878"/>
      <c r="CUI13" s="878"/>
      <c r="CUJ13" s="878"/>
      <c r="CUK13" s="880"/>
      <c r="CUL13" s="878"/>
      <c r="CUM13" s="878"/>
      <c r="CUN13" s="878"/>
      <c r="CUO13" s="880"/>
      <c r="CUP13" s="878"/>
      <c r="CUQ13" s="878"/>
      <c r="CUR13" s="878"/>
      <c r="CUS13" s="880"/>
      <c r="CUT13" s="878"/>
      <c r="CUU13" s="878"/>
      <c r="CUV13" s="878"/>
      <c r="CUW13" s="880"/>
      <c r="CUX13" s="878"/>
      <c r="CUY13" s="878"/>
      <c r="CUZ13" s="878"/>
      <c r="CVA13" s="880"/>
      <c r="CVB13" s="878"/>
      <c r="CVC13" s="878"/>
      <c r="CVD13" s="878"/>
      <c r="CVE13" s="880"/>
      <c r="CVF13" s="878"/>
      <c r="CVG13" s="878"/>
      <c r="CVH13" s="878"/>
      <c r="CVI13" s="880"/>
      <c r="CVJ13" s="878"/>
      <c r="CVK13" s="878"/>
      <c r="CVL13" s="878"/>
      <c r="CVM13" s="880"/>
      <c r="CVN13" s="878"/>
      <c r="CVO13" s="878"/>
      <c r="CVP13" s="878"/>
      <c r="CVQ13" s="880"/>
      <c r="CVR13" s="878"/>
      <c r="CVS13" s="878"/>
      <c r="CVT13" s="878"/>
      <c r="CVU13" s="880"/>
      <c r="CVV13" s="878"/>
      <c r="CVW13" s="878"/>
      <c r="CVX13" s="878"/>
      <c r="CVY13" s="880"/>
      <c r="CVZ13" s="878"/>
      <c r="CWA13" s="878"/>
      <c r="CWB13" s="878"/>
      <c r="CWC13" s="880"/>
      <c r="CWD13" s="878"/>
      <c r="CWE13" s="878"/>
      <c r="CWF13" s="878"/>
      <c r="CWG13" s="880"/>
      <c r="CWH13" s="878"/>
      <c r="CWI13" s="878"/>
      <c r="CWJ13" s="878"/>
      <c r="CWK13" s="880"/>
      <c r="CWL13" s="878"/>
      <c r="CWM13" s="878"/>
      <c r="CWN13" s="878"/>
      <c r="CWO13" s="880"/>
      <c r="CWP13" s="878"/>
      <c r="CWQ13" s="878"/>
      <c r="CWR13" s="878"/>
      <c r="CWS13" s="880"/>
      <c r="CWT13" s="878"/>
      <c r="CWU13" s="878"/>
      <c r="CWV13" s="878"/>
      <c r="CWW13" s="880"/>
      <c r="CWX13" s="878"/>
      <c r="CWY13" s="878"/>
      <c r="CWZ13" s="878"/>
      <c r="CXA13" s="880"/>
      <c r="CXB13" s="878"/>
      <c r="CXC13" s="878"/>
      <c r="CXD13" s="878"/>
      <c r="CXE13" s="880"/>
      <c r="CXF13" s="878"/>
      <c r="CXG13" s="878"/>
      <c r="CXH13" s="878"/>
      <c r="CXI13" s="880"/>
      <c r="CXJ13" s="878"/>
      <c r="CXK13" s="878"/>
      <c r="CXL13" s="878"/>
      <c r="CXM13" s="880"/>
      <c r="CXN13" s="878"/>
      <c r="CXO13" s="878"/>
      <c r="CXP13" s="878"/>
      <c r="CXQ13" s="880"/>
      <c r="CXR13" s="878"/>
      <c r="CXS13" s="878"/>
      <c r="CXT13" s="878"/>
      <c r="CXU13" s="880"/>
      <c r="CXV13" s="878"/>
      <c r="CXW13" s="878"/>
      <c r="CXX13" s="878"/>
      <c r="CXY13" s="880"/>
      <c r="CXZ13" s="878"/>
      <c r="CYA13" s="878"/>
      <c r="CYB13" s="878"/>
      <c r="CYC13" s="880"/>
      <c r="CYD13" s="878"/>
      <c r="CYE13" s="878"/>
      <c r="CYF13" s="878"/>
      <c r="CYG13" s="880"/>
      <c r="CYH13" s="878"/>
      <c r="CYI13" s="878"/>
      <c r="CYJ13" s="878"/>
      <c r="CYK13" s="880"/>
      <c r="CYL13" s="878"/>
      <c r="CYM13" s="878"/>
      <c r="CYN13" s="878"/>
      <c r="CYO13" s="880"/>
      <c r="CYP13" s="878"/>
      <c r="CYQ13" s="878"/>
      <c r="CYR13" s="878"/>
      <c r="CYS13" s="880"/>
      <c r="CYT13" s="878"/>
      <c r="CYU13" s="878"/>
      <c r="CYV13" s="878"/>
      <c r="CYW13" s="880"/>
      <c r="CYX13" s="878"/>
      <c r="CYY13" s="878"/>
      <c r="CYZ13" s="878"/>
      <c r="CZA13" s="880"/>
      <c r="CZB13" s="878"/>
      <c r="CZC13" s="878"/>
      <c r="CZD13" s="878"/>
      <c r="CZE13" s="880"/>
      <c r="CZF13" s="878"/>
      <c r="CZG13" s="878"/>
      <c r="CZH13" s="878"/>
      <c r="CZI13" s="880"/>
      <c r="CZJ13" s="878"/>
      <c r="CZK13" s="878"/>
      <c r="CZL13" s="878"/>
      <c r="CZM13" s="880"/>
      <c r="CZN13" s="878"/>
      <c r="CZO13" s="878"/>
      <c r="CZP13" s="878"/>
      <c r="CZQ13" s="880"/>
      <c r="CZR13" s="878"/>
      <c r="CZS13" s="878"/>
      <c r="CZT13" s="878"/>
      <c r="CZU13" s="880"/>
      <c r="CZV13" s="878"/>
      <c r="CZW13" s="878"/>
      <c r="CZX13" s="878"/>
      <c r="CZY13" s="880"/>
      <c r="CZZ13" s="878"/>
      <c r="DAA13" s="878"/>
      <c r="DAB13" s="878"/>
      <c r="DAC13" s="880"/>
      <c r="DAD13" s="878"/>
      <c r="DAE13" s="878"/>
      <c r="DAF13" s="878"/>
      <c r="DAG13" s="880"/>
      <c r="DAH13" s="878"/>
      <c r="DAI13" s="878"/>
      <c r="DAJ13" s="878"/>
      <c r="DAK13" s="880"/>
      <c r="DAL13" s="878"/>
      <c r="DAM13" s="878"/>
      <c r="DAN13" s="878"/>
      <c r="DAO13" s="880"/>
      <c r="DAP13" s="878"/>
      <c r="DAQ13" s="878"/>
      <c r="DAR13" s="878"/>
      <c r="DAS13" s="880"/>
      <c r="DAT13" s="878"/>
      <c r="DAU13" s="878"/>
      <c r="DAV13" s="878"/>
      <c r="DAW13" s="880"/>
      <c r="DAX13" s="878"/>
      <c r="DAY13" s="878"/>
      <c r="DAZ13" s="878"/>
      <c r="DBA13" s="880"/>
      <c r="DBB13" s="878"/>
      <c r="DBC13" s="878"/>
      <c r="DBD13" s="878"/>
      <c r="DBE13" s="880"/>
      <c r="DBF13" s="878"/>
      <c r="DBG13" s="878"/>
      <c r="DBH13" s="878"/>
      <c r="DBI13" s="880"/>
      <c r="DBJ13" s="878"/>
      <c r="DBK13" s="878"/>
      <c r="DBL13" s="878"/>
      <c r="DBM13" s="880"/>
      <c r="DBN13" s="878"/>
      <c r="DBO13" s="878"/>
      <c r="DBP13" s="878"/>
      <c r="DBQ13" s="880"/>
      <c r="DBR13" s="878"/>
      <c r="DBS13" s="878"/>
      <c r="DBT13" s="878"/>
      <c r="DBU13" s="880"/>
      <c r="DBV13" s="878"/>
      <c r="DBW13" s="878"/>
      <c r="DBX13" s="878"/>
      <c r="DBY13" s="880"/>
      <c r="DBZ13" s="878"/>
      <c r="DCA13" s="878"/>
      <c r="DCB13" s="878"/>
      <c r="DCC13" s="880"/>
      <c r="DCD13" s="878"/>
      <c r="DCE13" s="878"/>
      <c r="DCF13" s="878"/>
      <c r="DCG13" s="880"/>
      <c r="DCH13" s="878"/>
      <c r="DCI13" s="878"/>
      <c r="DCJ13" s="878"/>
      <c r="DCK13" s="880"/>
      <c r="DCL13" s="878"/>
      <c r="DCM13" s="878"/>
      <c r="DCN13" s="878"/>
      <c r="DCO13" s="880"/>
      <c r="DCP13" s="878"/>
      <c r="DCQ13" s="878"/>
      <c r="DCR13" s="878"/>
      <c r="DCS13" s="880"/>
      <c r="DCT13" s="878"/>
      <c r="DCU13" s="878"/>
      <c r="DCV13" s="878"/>
      <c r="DCW13" s="880"/>
      <c r="DCX13" s="878"/>
      <c r="DCY13" s="878"/>
      <c r="DCZ13" s="878"/>
      <c r="DDA13" s="880"/>
      <c r="DDB13" s="878"/>
      <c r="DDC13" s="878"/>
      <c r="DDD13" s="878"/>
      <c r="DDE13" s="880"/>
      <c r="DDF13" s="878"/>
      <c r="DDG13" s="878"/>
      <c r="DDH13" s="878"/>
      <c r="DDI13" s="880"/>
      <c r="DDJ13" s="878"/>
      <c r="DDK13" s="878"/>
      <c r="DDL13" s="878"/>
      <c r="DDM13" s="880"/>
      <c r="DDN13" s="878"/>
      <c r="DDO13" s="878"/>
      <c r="DDP13" s="878"/>
      <c r="DDQ13" s="880"/>
      <c r="DDR13" s="878"/>
      <c r="DDS13" s="878"/>
      <c r="DDT13" s="878"/>
      <c r="DDU13" s="880"/>
      <c r="DDV13" s="878"/>
      <c r="DDW13" s="878"/>
      <c r="DDX13" s="878"/>
      <c r="DDY13" s="880"/>
      <c r="DDZ13" s="878"/>
      <c r="DEA13" s="878"/>
      <c r="DEB13" s="878"/>
      <c r="DEC13" s="880"/>
      <c r="DED13" s="878"/>
      <c r="DEE13" s="878"/>
      <c r="DEF13" s="878"/>
      <c r="DEG13" s="880"/>
      <c r="DEH13" s="878"/>
      <c r="DEI13" s="878"/>
      <c r="DEJ13" s="878"/>
      <c r="DEK13" s="880"/>
      <c r="DEL13" s="878"/>
      <c r="DEM13" s="878"/>
      <c r="DEN13" s="878"/>
      <c r="DEO13" s="880"/>
      <c r="DEP13" s="878"/>
      <c r="DEQ13" s="878"/>
      <c r="DER13" s="878"/>
      <c r="DES13" s="880"/>
      <c r="DET13" s="878"/>
      <c r="DEU13" s="878"/>
      <c r="DEV13" s="878"/>
      <c r="DEW13" s="880"/>
      <c r="DEX13" s="878"/>
      <c r="DEY13" s="878"/>
      <c r="DEZ13" s="878"/>
      <c r="DFA13" s="880"/>
      <c r="DFB13" s="878"/>
      <c r="DFC13" s="878"/>
      <c r="DFD13" s="878"/>
      <c r="DFE13" s="880"/>
      <c r="DFF13" s="878"/>
      <c r="DFG13" s="878"/>
      <c r="DFH13" s="878"/>
      <c r="DFI13" s="880"/>
      <c r="DFJ13" s="878"/>
      <c r="DFK13" s="878"/>
      <c r="DFL13" s="878"/>
      <c r="DFM13" s="880"/>
      <c r="DFN13" s="878"/>
      <c r="DFO13" s="878"/>
      <c r="DFP13" s="878"/>
      <c r="DFQ13" s="880"/>
      <c r="DFR13" s="878"/>
      <c r="DFS13" s="878"/>
      <c r="DFT13" s="878"/>
      <c r="DFU13" s="880"/>
      <c r="DFV13" s="878"/>
      <c r="DFW13" s="878"/>
      <c r="DFX13" s="878"/>
      <c r="DFY13" s="880"/>
      <c r="DFZ13" s="878"/>
      <c r="DGA13" s="878"/>
      <c r="DGB13" s="878"/>
      <c r="DGC13" s="880"/>
      <c r="DGD13" s="878"/>
      <c r="DGE13" s="878"/>
      <c r="DGF13" s="878"/>
      <c r="DGG13" s="880"/>
      <c r="DGH13" s="878"/>
      <c r="DGI13" s="878"/>
      <c r="DGJ13" s="878"/>
      <c r="DGK13" s="880"/>
      <c r="DGL13" s="878"/>
      <c r="DGM13" s="878"/>
      <c r="DGN13" s="878"/>
      <c r="DGO13" s="880"/>
      <c r="DGP13" s="878"/>
      <c r="DGQ13" s="878"/>
      <c r="DGR13" s="878"/>
      <c r="DGS13" s="880"/>
      <c r="DGT13" s="878"/>
      <c r="DGU13" s="878"/>
      <c r="DGV13" s="878"/>
      <c r="DGW13" s="880"/>
      <c r="DGX13" s="878"/>
      <c r="DGY13" s="878"/>
      <c r="DGZ13" s="878"/>
      <c r="DHA13" s="880"/>
      <c r="DHB13" s="878"/>
      <c r="DHC13" s="878"/>
      <c r="DHD13" s="878"/>
      <c r="DHE13" s="880"/>
      <c r="DHF13" s="878"/>
      <c r="DHG13" s="878"/>
      <c r="DHH13" s="878"/>
      <c r="DHI13" s="880"/>
      <c r="DHJ13" s="878"/>
      <c r="DHK13" s="878"/>
      <c r="DHL13" s="878"/>
      <c r="DHM13" s="880"/>
      <c r="DHN13" s="878"/>
      <c r="DHO13" s="878"/>
      <c r="DHP13" s="878"/>
      <c r="DHQ13" s="880"/>
      <c r="DHR13" s="878"/>
      <c r="DHS13" s="878"/>
      <c r="DHT13" s="878"/>
      <c r="DHU13" s="880"/>
      <c r="DHV13" s="878"/>
      <c r="DHW13" s="878"/>
      <c r="DHX13" s="878"/>
      <c r="DHY13" s="880"/>
      <c r="DHZ13" s="878"/>
      <c r="DIA13" s="878"/>
      <c r="DIB13" s="878"/>
      <c r="DIC13" s="880"/>
      <c r="DID13" s="878"/>
      <c r="DIE13" s="878"/>
      <c r="DIF13" s="878"/>
      <c r="DIG13" s="880"/>
      <c r="DIH13" s="878"/>
      <c r="DII13" s="878"/>
      <c r="DIJ13" s="878"/>
      <c r="DIK13" s="880"/>
      <c r="DIL13" s="878"/>
      <c r="DIM13" s="878"/>
      <c r="DIN13" s="878"/>
      <c r="DIO13" s="880"/>
      <c r="DIP13" s="878"/>
      <c r="DIQ13" s="878"/>
      <c r="DIR13" s="878"/>
      <c r="DIS13" s="880"/>
      <c r="DIT13" s="878"/>
      <c r="DIU13" s="878"/>
      <c r="DIV13" s="878"/>
      <c r="DIW13" s="880"/>
      <c r="DIX13" s="878"/>
      <c r="DIY13" s="878"/>
      <c r="DIZ13" s="878"/>
      <c r="DJA13" s="880"/>
      <c r="DJB13" s="878"/>
      <c r="DJC13" s="878"/>
      <c r="DJD13" s="878"/>
      <c r="DJE13" s="880"/>
      <c r="DJF13" s="878"/>
      <c r="DJG13" s="878"/>
      <c r="DJH13" s="878"/>
      <c r="DJI13" s="880"/>
      <c r="DJJ13" s="878"/>
      <c r="DJK13" s="878"/>
      <c r="DJL13" s="878"/>
      <c r="DJM13" s="880"/>
      <c r="DJN13" s="878"/>
      <c r="DJO13" s="878"/>
      <c r="DJP13" s="878"/>
      <c r="DJQ13" s="880"/>
      <c r="DJR13" s="878"/>
      <c r="DJS13" s="878"/>
      <c r="DJT13" s="878"/>
      <c r="DJU13" s="880"/>
      <c r="DJV13" s="878"/>
      <c r="DJW13" s="878"/>
      <c r="DJX13" s="878"/>
      <c r="DJY13" s="880"/>
      <c r="DJZ13" s="878"/>
      <c r="DKA13" s="878"/>
      <c r="DKB13" s="878"/>
      <c r="DKC13" s="880"/>
      <c r="DKD13" s="878"/>
      <c r="DKE13" s="878"/>
      <c r="DKF13" s="878"/>
      <c r="DKG13" s="880"/>
      <c r="DKH13" s="878"/>
      <c r="DKI13" s="878"/>
      <c r="DKJ13" s="878"/>
      <c r="DKK13" s="880"/>
      <c r="DKL13" s="878"/>
      <c r="DKM13" s="878"/>
      <c r="DKN13" s="878"/>
      <c r="DKO13" s="880"/>
      <c r="DKP13" s="878"/>
      <c r="DKQ13" s="878"/>
      <c r="DKR13" s="878"/>
      <c r="DKS13" s="880"/>
      <c r="DKT13" s="878"/>
      <c r="DKU13" s="878"/>
      <c r="DKV13" s="878"/>
      <c r="DKW13" s="880"/>
      <c r="DKX13" s="878"/>
      <c r="DKY13" s="878"/>
      <c r="DKZ13" s="878"/>
      <c r="DLA13" s="880"/>
      <c r="DLB13" s="878"/>
      <c r="DLC13" s="878"/>
      <c r="DLD13" s="878"/>
      <c r="DLE13" s="880"/>
      <c r="DLF13" s="878"/>
      <c r="DLG13" s="878"/>
      <c r="DLH13" s="878"/>
      <c r="DLI13" s="880"/>
      <c r="DLJ13" s="878"/>
      <c r="DLK13" s="878"/>
      <c r="DLL13" s="878"/>
      <c r="DLM13" s="880"/>
      <c r="DLN13" s="878"/>
      <c r="DLO13" s="878"/>
      <c r="DLP13" s="878"/>
      <c r="DLQ13" s="880"/>
      <c r="DLR13" s="878"/>
      <c r="DLS13" s="878"/>
      <c r="DLT13" s="878"/>
      <c r="DLU13" s="880"/>
      <c r="DLV13" s="878"/>
      <c r="DLW13" s="878"/>
      <c r="DLX13" s="878"/>
      <c r="DLY13" s="880"/>
      <c r="DLZ13" s="878"/>
      <c r="DMA13" s="878"/>
      <c r="DMB13" s="878"/>
      <c r="DMC13" s="880"/>
      <c r="DMD13" s="878"/>
      <c r="DME13" s="878"/>
      <c r="DMF13" s="878"/>
      <c r="DMG13" s="880"/>
      <c r="DMH13" s="878"/>
      <c r="DMI13" s="878"/>
      <c r="DMJ13" s="878"/>
      <c r="DMK13" s="880"/>
      <c r="DML13" s="878"/>
      <c r="DMM13" s="878"/>
      <c r="DMN13" s="878"/>
      <c r="DMO13" s="880"/>
      <c r="DMP13" s="878"/>
      <c r="DMQ13" s="878"/>
      <c r="DMR13" s="878"/>
      <c r="DMS13" s="880"/>
      <c r="DMT13" s="878"/>
      <c r="DMU13" s="878"/>
      <c r="DMV13" s="878"/>
      <c r="DMW13" s="880"/>
      <c r="DMX13" s="878"/>
      <c r="DMY13" s="878"/>
      <c r="DMZ13" s="878"/>
      <c r="DNA13" s="880"/>
      <c r="DNB13" s="878"/>
      <c r="DNC13" s="878"/>
      <c r="DND13" s="878"/>
      <c r="DNE13" s="880"/>
      <c r="DNF13" s="878"/>
      <c r="DNG13" s="878"/>
      <c r="DNH13" s="878"/>
      <c r="DNI13" s="880"/>
      <c r="DNJ13" s="878"/>
      <c r="DNK13" s="878"/>
      <c r="DNL13" s="878"/>
      <c r="DNM13" s="880"/>
      <c r="DNN13" s="878"/>
      <c r="DNO13" s="878"/>
      <c r="DNP13" s="878"/>
      <c r="DNQ13" s="880"/>
      <c r="DNR13" s="878"/>
      <c r="DNS13" s="878"/>
      <c r="DNT13" s="878"/>
      <c r="DNU13" s="880"/>
      <c r="DNV13" s="878"/>
      <c r="DNW13" s="878"/>
      <c r="DNX13" s="878"/>
      <c r="DNY13" s="880"/>
      <c r="DNZ13" s="878"/>
      <c r="DOA13" s="878"/>
      <c r="DOB13" s="878"/>
      <c r="DOC13" s="880"/>
      <c r="DOD13" s="878"/>
      <c r="DOE13" s="878"/>
      <c r="DOF13" s="878"/>
      <c r="DOG13" s="880"/>
      <c r="DOH13" s="878"/>
      <c r="DOI13" s="878"/>
      <c r="DOJ13" s="878"/>
      <c r="DOK13" s="880"/>
      <c r="DOL13" s="878"/>
      <c r="DOM13" s="878"/>
      <c r="DON13" s="878"/>
      <c r="DOO13" s="880"/>
      <c r="DOP13" s="878"/>
      <c r="DOQ13" s="878"/>
      <c r="DOR13" s="878"/>
      <c r="DOS13" s="880"/>
      <c r="DOT13" s="878"/>
      <c r="DOU13" s="878"/>
      <c r="DOV13" s="878"/>
      <c r="DOW13" s="880"/>
      <c r="DOX13" s="878"/>
      <c r="DOY13" s="878"/>
      <c r="DOZ13" s="878"/>
      <c r="DPA13" s="880"/>
      <c r="DPB13" s="878"/>
      <c r="DPC13" s="878"/>
      <c r="DPD13" s="878"/>
      <c r="DPE13" s="880"/>
      <c r="DPF13" s="878"/>
      <c r="DPG13" s="878"/>
      <c r="DPH13" s="878"/>
      <c r="DPI13" s="880"/>
      <c r="DPJ13" s="878"/>
      <c r="DPK13" s="878"/>
      <c r="DPL13" s="878"/>
      <c r="DPM13" s="880"/>
      <c r="DPN13" s="878"/>
      <c r="DPO13" s="878"/>
      <c r="DPP13" s="878"/>
      <c r="DPQ13" s="880"/>
      <c r="DPR13" s="878"/>
      <c r="DPS13" s="878"/>
      <c r="DPT13" s="878"/>
      <c r="DPU13" s="880"/>
      <c r="DPV13" s="878"/>
      <c r="DPW13" s="878"/>
      <c r="DPX13" s="878"/>
      <c r="DPY13" s="880"/>
      <c r="DPZ13" s="878"/>
      <c r="DQA13" s="878"/>
      <c r="DQB13" s="878"/>
      <c r="DQC13" s="880"/>
      <c r="DQD13" s="878"/>
      <c r="DQE13" s="878"/>
      <c r="DQF13" s="878"/>
      <c r="DQG13" s="880"/>
      <c r="DQH13" s="878"/>
      <c r="DQI13" s="878"/>
      <c r="DQJ13" s="878"/>
      <c r="DQK13" s="880"/>
      <c r="DQL13" s="878"/>
      <c r="DQM13" s="878"/>
      <c r="DQN13" s="878"/>
      <c r="DQO13" s="880"/>
      <c r="DQP13" s="878"/>
      <c r="DQQ13" s="878"/>
      <c r="DQR13" s="878"/>
      <c r="DQS13" s="880"/>
      <c r="DQT13" s="878"/>
      <c r="DQU13" s="878"/>
      <c r="DQV13" s="878"/>
      <c r="DQW13" s="880"/>
      <c r="DQX13" s="878"/>
      <c r="DQY13" s="878"/>
      <c r="DQZ13" s="878"/>
      <c r="DRA13" s="880"/>
      <c r="DRB13" s="878"/>
      <c r="DRC13" s="878"/>
      <c r="DRD13" s="878"/>
      <c r="DRE13" s="880"/>
      <c r="DRF13" s="878"/>
      <c r="DRG13" s="878"/>
      <c r="DRH13" s="878"/>
      <c r="DRI13" s="880"/>
      <c r="DRJ13" s="878"/>
      <c r="DRK13" s="878"/>
      <c r="DRL13" s="878"/>
      <c r="DRM13" s="880"/>
      <c r="DRN13" s="878"/>
      <c r="DRO13" s="878"/>
      <c r="DRP13" s="878"/>
      <c r="DRQ13" s="880"/>
      <c r="DRR13" s="878"/>
      <c r="DRS13" s="878"/>
      <c r="DRT13" s="878"/>
      <c r="DRU13" s="880"/>
      <c r="DRV13" s="878"/>
      <c r="DRW13" s="878"/>
      <c r="DRX13" s="878"/>
      <c r="DRY13" s="880"/>
      <c r="DRZ13" s="878"/>
      <c r="DSA13" s="878"/>
      <c r="DSB13" s="878"/>
      <c r="DSC13" s="880"/>
      <c r="DSD13" s="878"/>
      <c r="DSE13" s="878"/>
      <c r="DSF13" s="878"/>
      <c r="DSG13" s="880"/>
      <c r="DSH13" s="878"/>
      <c r="DSI13" s="878"/>
      <c r="DSJ13" s="878"/>
      <c r="DSK13" s="880"/>
      <c r="DSL13" s="878"/>
      <c r="DSM13" s="878"/>
      <c r="DSN13" s="878"/>
      <c r="DSO13" s="880"/>
      <c r="DSP13" s="878"/>
      <c r="DSQ13" s="878"/>
      <c r="DSR13" s="878"/>
      <c r="DSS13" s="880"/>
      <c r="DST13" s="878"/>
      <c r="DSU13" s="878"/>
      <c r="DSV13" s="878"/>
      <c r="DSW13" s="880"/>
      <c r="DSX13" s="878"/>
      <c r="DSY13" s="878"/>
      <c r="DSZ13" s="878"/>
      <c r="DTA13" s="880"/>
      <c r="DTB13" s="878"/>
      <c r="DTC13" s="878"/>
      <c r="DTD13" s="878"/>
      <c r="DTE13" s="880"/>
      <c r="DTF13" s="878"/>
      <c r="DTG13" s="878"/>
      <c r="DTH13" s="878"/>
      <c r="DTI13" s="880"/>
      <c r="DTJ13" s="878"/>
      <c r="DTK13" s="878"/>
      <c r="DTL13" s="878"/>
      <c r="DTM13" s="880"/>
      <c r="DTN13" s="878"/>
      <c r="DTO13" s="878"/>
      <c r="DTP13" s="878"/>
      <c r="DTQ13" s="880"/>
      <c r="DTR13" s="878"/>
      <c r="DTS13" s="878"/>
      <c r="DTT13" s="878"/>
      <c r="DTU13" s="880"/>
      <c r="DTV13" s="878"/>
      <c r="DTW13" s="878"/>
      <c r="DTX13" s="878"/>
      <c r="DTY13" s="880"/>
      <c r="DTZ13" s="878"/>
      <c r="DUA13" s="878"/>
      <c r="DUB13" s="878"/>
      <c r="DUC13" s="880"/>
      <c r="DUD13" s="878"/>
      <c r="DUE13" s="878"/>
      <c r="DUF13" s="878"/>
      <c r="DUG13" s="880"/>
      <c r="DUH13" s="878"/>
      <c r="DUI13" s="878"/>
      <c r="DUJ13" s="878"/>
      <c r="DUK13" s="880"/>
      <c r="DUL13" s="878"/>
      <c r="DUM13" s="878"/>
      <c r="DUN13" s="878"/>
      <c r="DUO13" s="880"/>
      <c r="DUP13" s="878"/>
      <c r="DUQ13" s="878"/>
      <c r="DUR13" s="878"/>
      <c r="DUS13" s="880"/>
      <c r="DUT13" s="878"/>
      <c r="DUU13" s="878"/>
      <c r="DUV13" s="878"/>
      <c r="DUW13" s="880"/>
      <c r="DUX13" s="878"/>
      <c r="DUY13" s="878"/>
      <c r="DUZ13" s="878"/>
      <c r="DVA13" s="880"/>
      <c r="DVB13" s="878"/>
      <c r="DVC13" s="878"/>
      <c r="DVD13" s="878"/>
      <c r="DVE13" s="880"/>
      <c r="DVF13" s="878"/>
      <c r="DVG13" s="878"/>
      <c r="DVH13" s="878"/>
      <c r="DVI13" s="880"/>
      <c r="DVJ13" s="878"/>
      <c r="DVK13" s="878"/>
      <c r="DVL13" s="878"/>
      <c r="DVM13" s="880"/>
      <c r="DVN13" s="878"/>
      <c r="DVO13" s="878"/>
      <c r="DVP13" s="878"/>
      <c r="DVQ13" s="880"/>
      <c r="DVR13" s="878"/>
      <c r="DVS13" s="878"/>
      <c r="DVT13" s="878"/>
      <c r="DVU13" s="880"/>
      <c r="DVV13" s="878"/>
      <c r="DVW13" s="878"/>
      <c r="DVX13" s="878"/>
      <c r="DVY13" s="880"/>
      <c r="DVZ13" s="878"/>
      <c r="DWA13" s="878"/>
      <c r="DWB13" s="878"/>
      <c r="DWC13" s="880"/>
      <c r="DWD13" s="878"/>
      <c r="DWE13" s="878"/>
      <c r="DWF13" s="878"/>
      <c r="DWG13" s="880"/>
      <c r="DWH13" s="878"/>
      <c r="DWI13" s="878"/>
      <c r="DWJ13" s="878"/>
      <c r="DWK13" s="880"/>
      <c r="DWL13" s="878"/>
      <c r="DWM13" s="878"/>
      <c r="DWN13" s="878"/>
      <c r="DWO13" s="880"/>
      <c r="DWP13" s="878"/>
      <c r="DWQ13" s="878"/>
      <c r="DWR13" s="878"/>
      <c r="DWS13" s="880"/>
      <c r="DWT13" s="878"/>
      <c r="DWU13" s="878"/>
      <c r="DWV13" s="878"/>
      <c r="DWW13" s="880"/>
      <c r="DWX13" s="878"/>
      <c r="DWY13" s="878"/>
      <c r="DWZ13" s="878"/>
      <c r="DXA13" s="880"/>
      <c r="DXB13" s="878"/>
      <c r="DXC13" s="878"/>
      <c r="DXD13" s="878"/>
      <c r="DXE13" s="880"/>
      <c r="DXF13" s="878"/>
      <c r="DXG13" s="878"/>
      <c r="DXH13" s="878"/>
      <c r="DXI13" s="880"/>
      <c r="DXJ13" s="878"/>
      <c r="DXK13" s="878"/>
      <c r="DXL13" s="878"/>
      <c r="DXM13" s="880"/>
      <c r="DXN13" s="878"/>
      <c r="DXO13" s="878"/>
      <c r="DXP13" s="878"/>
      <c r="DXQ13" s="880"/>
      <c r="DXR13" s="878"/>
      <c r="DXS13" s="878"/>
      <c r="DXT13" s="878"/>
      <c r="DXU13" s="880"/>
      <c r="DXV13" s="878"/>
      <c r="DXW13" s="878"/>
      <c r="DXX13" s="878"/>
      <c r="DXY13" s="880"/>
      <c r="DXZ13" s="878"/>
      <c r="DYA13" s="878"/>
      <c r="DYB13" s="878"/>
      <c r="DYC13" s="880"/>
      <c r="DYD13" s="878"/>
      <c r="DYE13" s="878"/>
      <c r="DYF13" s="878"/>
      <c r="DYG13" s="880"/>
      <c r="DYH13" s="878"/>
      <c r="DYI13" s="878"/>
      <c r="DYJ13" s="878"/>
      <c r="DYK13" s="880"/>
      <c r="DYL13" s="878"/>
      <c r="DYM13" s="878"/>
      <c r="DYN13" s="878"/>
      <c r="DYO13" s="880"/>
      <c r="DYP13" s="878"/>
      <c r="DYQ13" s="878"/>
      <c r="DYR13" s="878"/>
      <c r="DYS13" s="880"/>
      <c r="DYT13" s="878"/>
      <c r="DYU13" s="878"/>
      <c r="DYV13" s="878"/>
      <c r="DYW13" s="880"/>
      <c r="DYX13" s="878"/>
      <c r="DYY13" s="878"/>
      <c r="DYZ13" s="878"/>
      <c r="DZA13" s="880"/>
      <c r="DZB13" s="878"/>
      <c r="DZC13" s="878"/>
      <c r="DZD13" s="878"/>
      <c r="DZE13" s="880"/>
      <c r="DZF13" s="878"/>
      <c r="DZG13" s="878"/>
      <c r="DZH13" s="878"/>
      <c r="DZI13" s="880"/>
      <c r="DZJ13" s="878"/>
      <c r="DZK13" s="878"/>
      <c r="DZL13" s="878"/>
      <c r="DZM13" s="880"/>
      <c r="DZN13" s="878"/>
      <c r="DZO13" s="878"/>
      <c r="DZP13" s="878"/>
      <c r="DZQ13" s="880"/>
      <c r="DZR13" s="878"/>
      <c r="DZS13" s="878"/>
      <c r="DZT13" s="878"/>
      <c r="DZU13" s="880"/>
      <c r="DZV13" s="878"/>
      <c r="DZW13" s="878"/>
      <c r="DZX13" s="878"/>
      <c r="DZY13" s="880"/>
      <c r="DZZ13" s="878"/>
      <c r="EAA13" s="878"/>
      <c r="EAB13" s="878"/>
      <c r="EAC13" s="880"/>
      <c r="EAD13" s="878"/>
      <c r="EAE13" s="878"/>
      <c r="EAF13" s="878"/>
      <c r="EAG13" s="880"/>
      <c r="EAH13" s="878"/>
      <c r="EAI13" s="878"/>
      <c r="EAJ13" s="878"/>
      <c r="EAK13" s="880"/>
      <c r="EAL13" s="878"/>
      <c r="EAM13" s="878"/>
      <c r="EAN13" s="878"/>
      <c r="EAO13" s="880"/>
      <c r="EAP13" s="878"/>
      <c r="EAQ13" s="878"/>
      <c r="EAR13" s="878"/>
      <c r="EAS13" s="880"/>
      <c r="EAT13" s="878"/>
      <c r="EAU13" s="878"/>
      <c r="EAV13" s="878"/>
      <c r="EAW13" s="880"/>
      <c r="EAX13" s="878"/>
      <c r="EAY13" s="878"/>
      <c r="EAZ13" s="878"/>
      <c r="EBA13" s="880"/>
      <c r="EBB13" s="878"/>
      <c r="EBC13" s="878"/>
      <c r="EBD13" s="878"/>
      <c r="EBE13" s="880"/>
      <c r="EBF13" s="878"/>
      <c r="EBG13" s="878"/>
      <c r="EBH13" s="878"/>
      <c r="EBI13" s="880"/>
      <c r="EBJ13" s="878"/>
      <c r="EBK13" s="878"/>
      <c r="EBL13" s="878"/>
      <c r="EBM13" s="880"/>
      <c r="EBN13" s="878"/>
      <c r="EBO13" s="878"/>
      <c r="EBP13" s="878"/>
      <c r="EBQ13" s="880"/>
      <c r="EBR13" s="878"/>
      <c r="EBS13" s="878"/>
      <c r="EBT13" s="878"/>
      <c r="EBU13" s="880"/>
      <c r="EBV13" s="878"/>
      <c r="EBW13" s="878"/>
      <c r="EBX13" s="878"/>
      <c r="EBY13" s="880"/>
      <c r="EBZ13" s="878"/>
      <c r="ECA13" s="878"/>
      <c r="ECB13" s="878"/>
      <c r="ECC13" s="880"/>
      <c r="ECD13" s="878"/>
      <c r="ECE13" s="878"/>
      <c r="ECF13" s="878"/>
      <c r="ECG13" s="880"/>
      <c r="ECH13" s="878"/>
      <c r="ECI13" s="878"/>
      <c r="ECJ13" s="878"/>
      <c r="ECK13" s="880"/>
      <c r="ECL13" s="878"/>
      <c r="ECM13" s="878"/>
      <c r="ECN13" s="878"/>
      <c r="ECO13" s="880"/>
      <c r="ECP13" s="878"/>
      <c r="ECQ13" s="878"/>
      <c r="ECR13" s="878"/>
      <c r="ECS13" s="880"/>
      <c r="ECT13" s="878"/>
      <c r="ECU13" s="878"/>
      <c r="ECV13" s="878"/>
      <c r="ECW13" s="880"/>
      <c r="ECX13" s="878"/>
      <c r="ECY13" s="878"/>
      <c r="ECZ13" s="878"/>
      <c r="EDA13" s="880"/>
      <c r="EDB13" s="878"/>
      <c r="EDC13" s="878"/>
      <c r="EDD13" s="878"/>
      <c r="EDE13" s="880"/>
      <c r="EDF13" s="878"/>
      <c r="EDG13" s="878"/>
      <c r="EDH13" s="878"/>
      <c r="EDI13" s="880"/>
      <c r="EDJ13" s="878"/>
      <c r="EDK13" s="878"/>
      <c r="EDL13" s="878"/>
      <c r="EDM13" s="880"/>
      <c r="EDN13" s="878"/>
      <c r="EDO13" s="878"/>
      <c r="EDP13" s="878"/>
      <c r="EDQ13" s="880"/>
      <c r="EDR13" s="878"/>
      <c r="EDS13" s="878"/>
      <c r="EDT13" s="878"/>
      <c r="EDU13" s="880"/>
      <c r="EDV13" s="878"/>
      <c r="EDW13" s="878"/>
      <c r="EDX13" s="878"/>
      <c r="EDY13" s="880"/>
      <c r="EDZ13" s="878"/>
      <c r="EEA13" s="878"/>
      <c r="EEB13" s="878"/>
      <c r="EEC13" s="880"/>
      <c r="EED13" s="878"/>
      <c r="EEE13" s="878"/>
      <c r="EEF13" s="878"/>
      <c r="EEG13" s="880"/>
      <c r="EEH13" s="878"/>
      <c r="EEI13" s="878"/>
      <c r="EEJ13" s="878"/>
      <c r="EEK13" s="880"/>
      <c r="EEL13" s="878"/>
      <c r="EEM13" s="878"/>
      <c r="EEN13" s="878"/>
      <c r="EEO13" s="880"/>
      <c r="EEP13" s="878"/>
      <c r="EEQ13" s="878"/>
      <c r="EER13" s="878"/>
      <c r="EES13" s="880"/>
      <c r="EET13" s="878"/>
      <c r="EEU13" s="878"/>
      <c r="EEV13" s="878"/>
      <c r="EEW13" s="880"/>
      <c r="EEX13" s="878"/>
      <c r="EEY13" s="878"/>
      <c r="EEZ13" s="878"/>
      <c r="EFA13" s="880"/>
      <c r="EFB13" s="878"/>
      <c r="EFC13" s="878"/>
      <c r="EFD13" s="878"/>
      <c r="EFE13" s="880"/>
      <c r="EFF13" s="878"/>
      <c r="EFG13" s="878"/>
      <c r="EFH13" s="878"/>
      <c r="EFI13" s="880"/>
      <c r="EFJ13" s="878"/>
      <c r="EFK13" s="878"/>
      <c r="EFL13" s="878"/>
      <c r="EFM13" s="880"/>
      <c r="EFN13" s="878"/>
      <c r="EFO13" s="878"/>
      <c r="EFP13" s="878"/>
      <c r="EFQ13" s="880"/>
      <c r="EFR13" s="878"/>
      <c r="EFS13" s="878"/>
      <c r="EFT13" s="878"/>
      <c r="EFU13" s="880"/>
      <c r="EFV13" s="878"/>
      <c r="EFW13" s="878"/>
      <c r="EFX13" s="878"/>
      <c r="EFY13" s="880"/>
      <c r="EFZ13" s="878"/>
      <c r="EGA13" s="878"/>
      <c r="EGB13" s="878"/>
      <c r="EGC13" s="880"/>
      <c r="EGD13" s="878"/>
      <c r="EGE13" s="878"/>
      <c r="EGF13" s="878"/>
      <c r="EGG13" s="880"/>
      <c r="EGH13" s="878"/>
      <c r="EGI13" s="878"/>
      <c r="EGJ13" s="878"/>
      <c r="EGK13" s="880"/>
      <c r="EGL13" s="878"/>
      <c r="EGM13" s="878"/>
      <c r="EGN13" s="878"/>
      <c r="EGO13" s="880"/>
      <c r="EGP13" s="878"/>
      <c r="EGQ13" s="878"/>
      <c r="EGR13" s="878"/>
      <c r="EGS13" s="880"/>
      <c r="EGT13" s="878"/>
      <c r="EGU13" s="878"/>
      <c r="EGV13" s="878"/>
      <c r="EGW13" s="880"/>
      <c r="EGX13" s="878"/>
      <c r="EGY13" s="878"/>
      <c r="EGZ13" s="878"/>
      <c r="EHA13" s="880"/>
      <c r="EHB13" s="878"/>
      <c r="EHC13" s="878"/>
      <c r="EHD13" s="878"/>
      <c r="EHE13" s="880"/>
      <c r="EHF13" s="878"/>
      <c r="EHG13" s="878"/>
      <c r="EHH13" s="878"/>
      <c r="EHI13" s="880"/>
      <c r="EHJ13" s="878"/>
      <c r="EHK13" s="878"/>
      <c r="EHL13" s="878"/>
      <c r="EHM13" s="880"/>
      <c r="EHN13" s="878"/>
      <c r="EHO13" s="878"/>
      <c r="EHP13" s="878"/>
      <c r="EHQ13" s="880"/>
      <c r="EHR13" s="878"/>
      <c r="EHS13" s="878"/>
      <c r="EHT13" s="878"/>
      <c r="EHU13" s="880"/>
      <c r="EHV13" s="878"/>
      <c r="EHW13" s="878"/>
      <c r="EHX13" s="878"/>
      <c r="EHY13" s="880"/>
      <c r="EHZ13" s="878"/>
      <c r="EIA13" s="878"/>
      <c r="EIB13" s="878"/>
      <c r="EIC13" s="880"/>
      <c r="EID13" s="878"/>
      <c r="EIE13" s="878"/>
      <c r="EIF13" s="878"/>
      <c r="EIG13" s="880"/>
      <c r="EIH13" s="878"/>
      <c r="EII13" s="878"/>
      <c r="EIJ13" s="878"/>
      <c r="EIK13" s="880"/>
      <c r="EIL13" s="878"/>
      <c r="EIM13" s="878"/>
      <c r="EIN13" s="878"/>
      <c r="EIO13" s="880"/>
      <c r="EIP13" s="878"/>
      <c r="EIQ13" s="878"/>
      <c r="EIR13" s="878"/>
      <c r="EIS13" s="880"/>
      <c r="EIT13" s="878"/>
      <c r="EIU13" s="878"/>
      <c r="EIV13" s="878"/>
      <c r="EIW13" s="880"/>
      <c r="EIX13" s="878"/>
      <c r="EIY13" s="878"/>
      <c r="EIZ13" s="878"/>
      <c r="EJA13" s="880"/>
      <c r="EJB13" s="878"/>
      <c r="EJC13" s="878"/>
      <c r="EJD13" s="878"/>
      <c r="EJE13" s="880"/>
      <c r="EJF13" s="878"/>
      <c r="EJG13" s="878"/>
      <c r="EJH13" s="878"/>
      <c r="EJI13" s="880"/>
      <c r="EJJ13" s="878"/>
      <c r="EJK13" s="878"/>
      <c r="EJL13" s="878"/>
      <c r="EJM13" s="880"/>
      <c r="EJN13" s="878"/>
      <c r="EJO13" s="878"/>
      <c r="EJP13" s="878"/>
      <c r="EJQ13" s="880"/>
      <c r="EJR13" s="878"/>
      <c r="EJS13" s="878"/>
      <c r="EJT13" s="878"/>
      <c r="EJU13" s="880"/>
      <c r="EJV13" s="878"/>
      <c r="EJW13" s="878"/>
      <c r="EJX13" s="878"/>
      <c r="EJY13" s="880"/>
      <c r="EJZ13" s="878"/>
      <c r="EKA13" s="878"/>
      <c r="EKB13" s="878"/>
      <c r="EKC13" s="880"/>
      <c r="EKD13" s="878"/>
      <c r="EKE13" s="878"/>
      <c r="EKF13" s="878"/>
      <c r="EKG13" s="880"/>
      <c r="EKH13" s="878"/>
      <c r="EKI13" s="878"/>
      <c r="EKJ13" s="878"/>
      <c r="EKK13" s="880"/>
      <c r="EKL13" s="878"/>
      <c r="EKM13" s="878"/>
      <c r="EKN13" s="878"/>
      <c r="EKO13" s="880"/>
      <c r="EKP13" s="878"/>
      <c r="EKQ13" s="878"/>
      <c r="EKR13" s="878"/>
      <c r="EKS13" s="880"/>
      <c r="EKT13" s="878"/>
      <c r="EKU13" s="878"/>
      <c r="EKV13" s="878"/>
      <c r="EKW13" s="880"/>
      <c r="EKX13" s="878"/>
      <c r="EKY13" s="878"/>
      <c r="EKZ13" s="878"/>
      <c r="ELA13" s="880"/>
      <c r="ELB13" s="878"/>
      <c r="ELC13" s="878"/>
      <c r="ELD13" s="878"/>
      <c r="ELE13" s="880"/>
      <c r="ELF13" s="878"/>
      <c r="ELG13" s="878"/>
      <c r="ELH13" s="878"/>
      <c r="ELI13" s="880"/>
      <c r="ELJ13" s="878"/>
      <c r="ELK13" s="878"/>
      <c r="ELL13" s="878"/>
      <c r="ELM13" s="880"/>
      <c r="ELN13" s="878"/>
      <c r="ELO13" s="878"/>
      <c r="ELP13" s="878"/>
      <c r="ELQ13" s="880"/>
      <c r="ELR13" s="878"/>
      <c r="ELS13" s="878"/>
      <c r="ELT13" s="878"/>
      <c r="ELU13" s="880"/>
      <c r="ELV13" s="878"/>
      <c r="ELW13" s="878"/>
      <c r="ELX13" s="878"/>
      <c r="ELY13" s="880"/>
      <c r="ELZ13" s="878"/>
      <c r="EMA13" s="878"/>
      <c r="EMB13" s="878"/>
      <c r="EMC13" s="880"/>
      <c r="EMD13" s="878"/>
      <c r="EME13" s="878"/>
      <c r="EMF13" s="878"/>
      <c r="EMG13" s="880"/>
      <c r="EMH13" s="878"/>
      <c r="EMI13" s="878"/>
      <c r="EMJ13" s="878"/>
      <c r="EMK13" s="880"/>
      <c r="EML13" s="878"/>
      <c r="EMM13" s="878"/>
      <c r="EMN13" s="878"/>
      <c r="EMO13" s="880"/>
      <c r="EMP13" s="878"/>
      <c r="EMQ13" s="878"/>
      <c r="EMR13" s="878"/>
      <c r="EMS13" s="880"/>
      <c r="EMT13" s="878"/>
      <c r="EMU13" s="878"/>
      <c r="EMV13" s="878"/>
      <c r="EMW13" s="880"/>
      <c r="EMX13" s="878"/>
      <c r="EMY13" s="878"/>
      <c r="EMZ13" s="878"/>
      <c r="ENA13" s="880"/>
      <c r="ENB13" s="878"/>
      <c r="ENC13" s="878"/>
      <c r="END13" s="878"/>
      <c r="ENE13" s="880"/>
      <c r="ENF13" s="878"/>
      <c r="ENG13" s="878"/>
      <c r="ENH13" s="878"/>
      <c r="ENI13" s="880"/>
      <c r="ENJ13" s="878"/>
      <c r="ENK13" s="878"/>
      <c r="ENL13" s="878"/>
      <c r="ENM13" s="880"/>
      <c r="ENN13" s="878"/>
      <c r="ENO13" s="878"/>
      <c r="ENP13" s="878"/>
      <c r="ENQ13" s="880"/>
      <c r="ENR13" s="878"/>
      <c r="ENS13" s="878"/>
      <c r="ENT13" s="878"/>
      <c r="ENU13" s="880"/>
      <c r="ENV13" s="878"/>
      <c r="ENW13" s="878"/>
      <c r="ENX13" s="878"/>
      <c r="ENY13" s="880"/>
      <c r="ENZ13" s="878"/>
      <c r="EOA13" s="878"/>
      <c r="EOB13" s="878"/>
      <c r="EOC13" s="880"/>
      <c r="EOD13" s="878"/>
      <c r="EOE13" s="878"/>
      <c r="EOF13" s="878"/>
      <c r="EOG13" s="880"/>
      <c r="EOH13" s="878"/>
      <c r="EOI13" s="878"/>
      <c r="EOJ13" s="878"/>
      <c r="EOK13" s="880"/>
      <c r="EOL13" s="878"/>
      <c r="EOM13" s="878"/>
      <c r="EON13" s="878"/>
      <c r="EOO13" s="880"/>
      <c r="EOP13" s="878"/>
      <c r="EOQ13" s="878"/>
      <c r="EOR13" s="878"/>
      <c r="EOS13" s="880"/>
      <c r="EOT13" s="878"/>
      <c r="EOU13" s="878"/>
      <c r="EOV13" s="878"/>
      <c r="EOW13" s="880"/>
      <c r="EOX13" s="878"/>
      <c r="EOY13" s="878"/>
      <c r="EOZ13" s="878"/>
      <c r="EPA13" s="880"/>
      <c r="EPB13" s="878"/>
      <c r="EPC13" s="878"/>
      <c r="EPD13" s="878"/>
      <c r="EPE13" s="880"/>
      <c r="EPF13" s="878"/>
      <c r="EPG13" s="878"/>
      <c r="EPH13" s="878"/>
      <c r="EPI13" s="880"/>
      <c r="EPJ13" s="878"/>
      <c r="EPK13" s="878"/>
      <c r="EPL13" s="878"/>
      <c r="EPM13" s="880"/>
      <c r="EPN13" s="878"/>
      <c r="EPO13" s="878"/>
      <c r="EPP13" s="878"/>
      <c r="EPQ13" s="880"/>
      <c r="EPR13" s="878"/>
      <c r="EPS13" s="878"/>
      <c r="EPT13" s="878"/>
      <c r="EPU13" s="880"/>
      <c r="EPV13" s="878"/>
      <c r="EPW13" s="878"/>
      <c r="EPX13" s="878"/>
      <c r="EPY13" s="880"/>
      <c r="EPZ13" s="878"/>
      <c r="EQA13" s="878"/>
      <c r="EQB13" s="878"/>
      <c r="EQC13" s="880"/>
      <c r="EQD13" s="878"/>
      <c r="EQE13" s="878"/>
      <c r="EQF13" s="878"/>
      <c r="EQG13" s="880"/>
      <c r="EQH13" s="878"/>
      <c r="EQI13" s="878"/>
      <c r="EQJ13" s="878"/>
      <c r="EQK13" s="880"/>
      <c r="EQL13" s="878"/>
      <c r="EQM13" s="878"/>
      <c r="EQN13" s="878"/>
      <c r="EQO13" s="880"/>
      <c r="EQP13" s="878"/>
      <c r="EQQ13" s="878"/>
      <c r="EQR13" s="878"/>
      <c r="EQS13" s="880"/>
      <c r="EQT13" s="878"/>
      <c r="EQU13" s="878"/>
      <c r="EQV13" s="878"/>
      <c r="EQW13" s="880"/>
      <c r="EQX13" s="878"/>
      <c r="EQY13" s="878"/>
      <c r="EQZ13" s="878"/>
      <c r="ERA13" s="880"/>
      <c r="ERB13" s="878"/>
      <c r="ERC13" s="878"/>
      <c r="ERD13" s="878"/>
      <c r="ERE13" s="880"/>
      <c r="ERF13" s="878"/>
      <c r="ERG13" s="878"/>
      <c r="ERH13" s="878"/>
      <c r="ERI13" s="880"/>
      <c r="ERJ13" s="878"/>
      <c r="ERK13" s="878"/>
      <c r="ERL13" s="878"/>
      <c r="ERM13" s="880"/>
      <c r="ERN13" s="878"/>
      <c r="ERO13" s="878"/>
      <c r="ERP13" s="878"/>
      <c r="ERQ13" s="880"/>
      <c r="ERR13" s="878"/>
      <c r="ERS13" s="878"/>
      <c r="ERT13" s="878"/>
      <c r="ERU13" s="880"/>
      <c r="ERV13" s="878"/>
      <c r="ERW13" s="878"/>
      <c r="ERX13" s="878"/>
      <c r="ERY13" s="880"/>
      <c r="ERZ13" s="878"/>
      <c r="ESA13" s="878"/>
      <c r="ESB13" s="878"/>
      <c r="ESC13" s="880"/>
      <c r="ESD13" s="878"/>
      <c r="ESE13" s="878"/>
      <c r="ESF13" s="878"/>
      <c r="ESG13" s="880"/>
      <c r="ESH13" s="878"/>
      <c r="ESI13" s="878"/>
      <c r="ESJ13" s="878"/>
      <c r="ESK13" s="880"/>
      <c r="ESL13" s="878"/>
      <c r="ESM13" s="878"/>
      <c r="ESN13" s="878"/>
      <c r="ESO13" s="880"/>
      <c r="ESP13" s="878"/>
      <c r="ESQ13" s="878"/>
      <c r="ESR13" s="878"/>
      <c r="ESS13" s="880"/>
      <c r="EST13" s="878"/>
      <c r="ESU13" s="878"/>
      <c r="ESV13" s="878"/>
      <c r="ESW13" s="880"/>
      <c r="ESX13" s="878"/>
      <c r="ESY13" s="878"/>
      <c r="ESZ13" s="878"/>
      <c r="ETA13" s="880"/>
      <c r="ETB13" s="878"/>
      <c r="ETC13" s="878"/>
      <c r="ETD13" s="878"/>
      <c r="ETE13" s="880"/>
      <c r="ETF13" s="878"/>
      <c r="ETG13" s="878"/>
      <c r="ETH13" s="878"/>
      <c r="ETI13" s="880"/>
      <c r="ETJ13" s="878"/>
      <c r="ETK13" s="878"/>
      <c r="ETL13" s="878"/>
      <c r="ETM13" s="880"/>
      <c r="ETN13" s="878"/>
      <c r="ETO13" s="878"/>
      <c r="ETP13" s="878"/>
      <c r="ETQ13" s="880"/>
      <c r="ETR13" s="878"/>
      <c r="ETS13" s="878"/>
      <c r="ETT13" s="878"/>
      <c r="ETU13" s="880"/>
      <c r="ETV13" s="878"/>
      <c r="ETW13" s="878"/>
      <c r="ETX13" s="878"/>
      <c r="ETY13" s="880"/>
      <c r="ETZ13" s="878"/>
      <c r="EUA13" s="878"/>
      <c r="EUB13" s="878"/>
      <c r="EUC13" s="880"/>
      <c r="EUD13" s="878"/>
      <c r="EUE13" s="878"/>
      <c r="EUF13" s="878"/>
      <c r="EUG13" s="880"/>
      <c r="EUH13" s="878"/>
      <c r="EUI13" s="878"/>
      <c r="EUJ13" s="878"/>
      <c r="EUK13" s="880"/>
      <c r="EUL13" s="878"/>
      <c r="EUM13" s="878"/>
      <c r="EUN13" s="878"/>
      <c r="EUO13" s="880"/>
      <c r="EUP13" s="878"/>
      <c r="EUQ13" s="878"/>
      <c r="EUR13" s="878"/>
      <c r="EUS13" s="880"/>
      <c r="EUT13" s="878"/>
      <c r="EUU13" s="878"/>
      <c r="EUV13" s="878"/>
      <c r="EUW13" s="880"/>
      <c r="EUX13" s="878"/>
      <c r="EUY13" s="878"/>
      <c r="EUZ13" s="878"/>
      <c r="EVA13" s="880"/>
      <c r="EVB13" s="878"/>
      <c r="EVC13" s="878"/>
      <c r="EVD13" s="878"/>
      <c r="EVE13" s="880"/>
      <c r="EVF13" s="878"/>
      <c r="EVG13" s="878"/>
      <c r="EVH13" s="878"/>
      <c r="EVI13" s="880"/>
      <c r="EVJ13" s="878"/>
      <c r="EVK13" s="878"/>
      <c r="EVL13" s="878"/>
      <c r="EVM13" s="880"/>
      <c r="EVN13" s="878"/>
      <c r="EVO13" s="878"/>
      <c r="EVP13" s="878"/>
      <c r="EVQ13" s="880"/>
      <c r="EVR13" s="878"/>
      <c r="EVS13" s="878"/>
      <c r="EVT13" s="878"/>
      <c r="EVU13" s="880"/>
      <c r="EVV13" s="878"/>
      <c r="EVW13" s="878"/>
      <c r="EVX13" s="878"/>
      <c r="EVY13" s="880"/>
      <c r="EVZ13" s="878"/>
      <c r="EWA13" s="878"/>
      <c r="EWB13" s="878"/>
      <c r="EWC13" s="880"/>
      <c r="EWD13" s="878"/>
      <c r="EWE13" s="878"/>
      <c r="EWF13" s="878"/>
      <c r="EWG13" s="880"/>
      <c r="EWH13" s="878"/>
      <c r="EWI13" s="878"/>
      <c r="EWJ13" s="878"/>
      <c r="EWK13" s="880"/>
      <c r="EWL13" s="878"/>
      <c r="EWM13" s="878"/>
      <c r="EWN13" s="878"/>
      <c r="EWO13" s="880"/>
      <c r="EWP13" s="878"/>
      <c r="EWQ13" s="878"/>
      <c r="EWR13" s="878"/>
      <c r="EWS13" s="880"/>
      <c r="EWT13" s="878"/>
      <c r="EWU13" s="878"/>
      <c r="EWV13" s="878"/>
      <c r="EWW13" s="880"/>
      <c r="EWX13" s="878"/>
      <c r="EWY13" s="878"/>
      <c r="EWZ13" s="878"/>
      <c r="EXA13" s="880"/>
      <c r="EXB13" s="878"/>
      <c r="EXC13" s="878"/>
      <c r="EXD13" s="878"/>
      <c r="EXE13" s="880"/>
      <c r="EXF13" s="878"/>
      <c r="EXG13" s="878"/>
      <c r="EXH13" s="878"/>
      <c r="EXI13" s="880"/>
      <c r="EXJ13" s="878"/>
      <c r="EXK13" s="878"/>
      <c r="EXL13" s="878"/>
      <c r="EXM13" s="880"/>
      <c r="EXN13" s="878"/>
      <c r="EXO13" s="878"/>
      <c r="EXP13" s="878"/>
      <c r="EXQ13" s="880"/>
      <c r="EXR13" s="878"/>
      <c r="EXS13" s="878"/>
      <c r="EXT13" s="878"/>
      <c r="EXU13" s="880"/>
      <c r="EXV13" s="878"/>
      <c r="EXW13" s="878"/>
      <c r="EXX13" s="878"/>
      <c r="EXY13" s="880"/>
      <c r="EXZ13" s="878"/>
      <c r="EYA13" s="878"/>
      <c r="EYB13" s="878"/>
      <c r="EYC13" s="880"/>
      <c r="EYD13" s="878"/>
      <c r="EYE13" s="878"/>
      <c r="EYF13" s="878"/>
      <c r="EYG13" s="880"/>
      <c r="EYH13" s="878"/>
      <c r="EYI13" s="878"/>
      <c r="EYJ13" s="878"/>
      <c r="EYK13" s="880"/>
      <c r="EYL13" s="878"/>
      <c r="EYM13" s="878"/>
      <c r="EYN13" s="878"/>
      <c r="EYO13" s="880"/>
      <c r="EYP13" s="878"/>
      <c r="EYQ13" s="878"/>
      <c r="EYR13" s="878"/>
      <c r="EYS13" s="880"/>
      <c r="EYT13" s="878"/>
      <c r="EYU13" s="878"/>
      <c r="EYV13" s="878"/>
      <c r="EYW13" s="880"/>
      <c r="EYX13" s="878"/>
      <c r="EYY13" s="878"/>
      <c r="EYZ13" s="878"/>
      <c r="EZA13" s="880"/>
      <c r="EZB13" s="878"/>
      <c r="EZC13" s="878"/>
      <c r="EZD13" s="878"/>
      <c r="EZE13" s="880"/>
      <c r="EZF13" s="878"/>
      <c r="EZG13" s="878"/>
      <c r="EZH13" s="878"/>
      <c r="EZI13" s="880"/>
      <c r="EZJ13" s="878"/>
      <c r="EZK13" s="878"/>
      <c r="EZL13" s="878"/>
      <c r="EZM13" s="880"/>
      <c r="EZN13" s="878"/>
      <c r="EZO13" s="878"/>
      <c r="EZP13" s="878"/>
      <c r="EZQ13" s="880"/>
      <c r="EZR13" s="878"/>
      <c r="EZS13" s="878"/>
      <c r="EZT13" s="878"/>
      <c r="EZU13" s="880"/>
      <c r="EZV13" s="878"/>
      <c r="EZW13" s="878"/>
      <c r="EZX13" s="878"/>
      <c r="EZY13" s="880"/>
      <c r="EZZ13" s="878"/>
      <c r="FAA13" s="878"/>
      <c r="FAB13" s="878"/>
      <c r="FAC13" s="880"/>
      <c r="FAD13" s="878"/>
      <c r="FAE13" s="878"/>
      <c r="FAF13" s="878"/>
      <c r="FAG13" s="880"/>
      <c r="FAH13" s="878"/>
      <c r="FAI13" s="878"/>
      <c r="FAJ13" s="878"/>
      <c r="FAK13" s="880"/>
      <c r="FAL13" s="878"/>
      <c r="FAM13" s="878"/>
      <c r="FAN13" s="878"/>
      <c r="FAO13" s="880"/>
      <c r="FAP13" s="878"/>
      <c r="FAQ13" s="878"/>
      <c r="FAR13" s="878"/>
      <c r="FAS13" s="880"/>
      <c r="FAT13" s="878"/>
      <c r="FAU13" s="878"/>
      <c r="FAV13" s="878"/>
      <c r="FAW13" s="880"/>
      <c r="FAX13" s="878"/>
      <c r="FAY13" s="878"/>
      <c r="FAZ13" s="878"/>
      <c r="FBA13" s="880"/>
      <c r="FBB13" s="878"/>
      <c r="FBC13" s="878"/>
      <c r="FBD13" s="878"/>
      <c r="FBE13" s="880"/>
      <c r="FBF13" s="878"/>
      <c r="FBG13" s="878"/>
      <c r="FBH13" s="878"/>
      <c r="FBI13" s="880"/>
      <c r="FBJ13" s="878"/>
      <c r="FBK13" s="878"/>
      <c r="FBL13" s="878"/>
      <c r="FBM13" s="880"/>
      <c r="FBN13" s="878"/>
      <c r="FBO13" s="878"/>
      <c r="FBP13" s="878"/>
      <c r="FBQ13" s="880"/>
      <c r="FBR13" s="878"/>
      <c r="FBS13" s="878"/>
      <c r="FBT13" s="878"/>
      <c r="FBU13" s="880"/>
      <c r="FBV13" s="878"/>
      <c r="FBW13" s="878"/>
      <c r="FBX13" s="878"/>
      <c r="FBY13" s="880"/>
      <c r="FBZ13" s="878"/>
      <c r="FCA13" s="878"/>
      <c r="FCB13" s="878"/>
      <c r="FCC13" s="880"/>
      <c r="FCD13" s="878"/>
      <c r="FCE13" s="878"/>
      <c r="FCF13" s="878"/>
      <c r="FCG13" s="880"/>
      <c r="FCH13" s="878"/>
      <c r="FCI13" s="878"/>
      <c r="FCJ13" s="878"/>
      <c r="FCK13" s="880"/>
      <c r="FCL13" s="878"/>
      <c r="FCM13" s="878"/>
      <c r="FCN13" s="878"/>
      <c r="FCO13" s="880"/>
      <c r="FCP13" s="878"/>
      <c r="FCQ13" s="878"/>
      <c r="FCR13" s="878"/>
      <c r="FCS13" s="880"/>
      <c r="FCT13" s="878"/>
      <c r="FCU13" s="878"/>
      <c r="FCV13" s="878"/>
      <c r="FCW13" s="880"/>
      <c r="FCX13" s="878"/>
      <c r="FCY13" s="878"/>
      <c r="FCZ13" s="878"/>
      <c r="FDA13" s="880"/>
      <c r="FDB13" s="878"/>
      <c r="FDC13" s="878"/>
      <c r="FDD13" s="878"/>
      <c r="FDE13" s="880"/>
      <c r="FDF13" s="878"/>
      <c r="FDG13" s="878"/>
      <c r="FDH13" s="878"/>
      <c r="FDI13" s="880"/>
      <c r="FDJ13" s="878"/>
      <c r="FDK13" s="878"/>
      <c r="FDL13" s="878"/>
      <c r="FDM13" s="880"/>
      <c r="FDN13" s="878"/>
      <c r="FDO13" s="878"/>
      <c r="FDP13" s="878"/>
      <c r="FDQ13" s="880"/>
      <c r="FDR13" s="878"/>
      <c r="FDS13" s="878"/>
      <c r="FDT13" s="878"/>
      <c r="FDU13" s="880"/>
      <c r="FDV13" s="878"/>
      <c r="FDW13" s="878"/>
      <c r="FDX13" s="878"/>
      <c r="FDY13" s="880"/>
      <c r="FDZ13" s="878"/>
      <c r="FEA13" s="878"/>
      <c r="FEB13" s="878"/>
      <c r="FEC13" s="880"/>
      <c r="FED13" s="878"/>
      <c r="FEE13" s="878"/>
      <c r="FEF13" s="878"/>
      <c r="FEG13" s="880"/>
      <c r="FEH13" s="878"/>
      <c r="FEI13" s="878"/>
      <c r="FEJ13" s="878"/>
      <c r="FEK13" s="880"/>
      <c r="FEL13" s="878"/>
      <c r="FEM13" s="878"/>
      <c r="FEN13" s="878"/>
      <c r="FEO13" s="880"/>
      <c r="FEP13" s="878"/>
      <c r="FEQ13" s="878"/>
      <c r="FER13" s="878"/>
      <c r="FES13" s="880"/>
      <c r="FET13" s="878"/>
      <c r="FEU13" s="878"/>
      <c r="FEV13" s="878"/>
      <c r="FEW13" s="880"/>
      <c r="FEX13" s="878"/>
      <c r="FEY13" s="878"/>
      <c r="FEZ13" s="878"/>
      <c r="FFA13" s="880"/>
      <c r="FFB13" s="878"/>
      <c r="FFC13" s="878"/>
      <c r="FFD13" s="878"/>
      <c r="FFE13" s="880"/>
      <c r="FFF13" s="878"/>
      <c r="FFG13" s="878"/>
      <c r="FFH13" s="878"/>
      <c r="FFI13" s="880"/>
      <c r="FFJ13" s="878"/>
      <c r="FFK13" s="878"/>
      <c r="FFL13" s="878"/>
      <c r="FFM13" s="880"/>
      <c r="FFN13" s="878"/>
      <c r="FFO13" s="878"/>
      <c r="FFP13" s="878"/>
      <c r="FFQ13" s="880"/>
      <c r="FFR13" s="878"/>
      <c r="FFS13" s="878"/>
      <c r="FFT13" s="878"/>
      <c r="FFU13" s="880"/>
      <c r="FFV13" s="878"/>
      <c r="FFW13" s="878"/>
      <c r="FFX13" s="878"/>
      <c r="FFY13" s="880"/>
      <c r="FFZ13" s="878"/>
      <c r="FGA13" s="878"/>
      <c r="FGB13" s="878"/>
      <c r="FGC13" s="880"/>
      <c r="FGD13" s="878"/>
      <c r="FGE13" s="878"/>
      <c r="FGF13" s="878"/>
      <c r="FGG13" s="880"/>
      <c r="FGH13" s="878"/>
      <c r="FGI13" s="878"/>
      <c r="FGJ13" s="878"/>
      <c r="FGK13" s="880"/>
      <c r="FGL13" s="878"/>
      <c r="FGM13" s="878"/>
      <c r="FGN13" s="878"/>
      <c r="FGO13" s="880"/>
      <c r="FGP13" s="878"/>
      <c r="FGQ13" s="878"/>
      <c r="FGR13" s="878"/>
      <c r="FGS13" s="880"/>
      <c r="FGT13" s="878"/>
      <c r="FGU13" s="878"/>
      <c r="FGV13" s="878"/>
      <c r="FGW13" s="880"/>
      <c r="FGX13" s="878"/>
      <c r="FGY13" s="878"/>
      <c r="FGZ13" s="878"/>
      <c r="FHA13" s="880"/>
      <c r="FHB13" s="878"/>
      <c r="FHC13" s="878"/>
      <c r="FHD13" s="878"/>
      <c r="FHE13" s="880"/>
      <c r="FHF13" s="878"/>
      <c r="FHG13" s="878"/>
      <c r="FHH13" s="878"/>
      <c r="FHI13" s="880"/>
      <c r="FHJ13" s="878"/>
      <c r="FHK13" s="878"/>
      <c r="FHL13" s="878"/>
      <c r="FHM13" s="880"/>
      <c r="FHN13" s="878"/>
      <c r="FHO13" s="878"/>
      <c r="FHP13" s="878"/>
      <c r="FHQ13" s="880"/>
      <c r="FHR13" s="878"/>
      <c r="FHS13" s="878"/>
      <c r="FHT13" s="878"/>
      <c r="FHU13" s="880"/>
      <c r="FHV13" s="878"/>
      <c r="FHW13" s="878"/>
      <c r="FHX13" s="878"/>
      <c r="FHY13" s="880"/>
      <c r="FHZ13" s="878"/>
      <c r="FIA13" s="878"/>
      <c r="FIB13" s="878"/>
      <c r="FIC13" s="880"/>
      <c r="FID13" s="878"/>
      <c r="FIE13" s="878"/>
      <c r="FIF13" s="878"/>
      <c r="FIG13" s="880"/>
      <c r="FIH13" s="878"/>
      <c r="FII13" s="878"/>
      <c r="FIJ13" s="878"/>
      <c r="FIK13" s="880"/>
      <c r="FIL13" s="878"/>
      <c r="FIM13" s="878"/>
      <c r="FIN13" s="878"/>
      <c r="FIO13" s="880"/>
      <c r="FIP13" s="878"/>
      <c r="FIQ13" s="878"/>
      <c r="FIR13" s="878"/>
      <c r="FIS13" s="880"/>
      <c r="FIT13" s="878"/>
      <c r="FIU13" s="878"/>
      <c r="FIV13" s="878"/>
      <c r="FIW13" s="880"/>
      <c r="FIX13" s="878"/>
      <c r="FIY13" s="878"/>
      <c r="FIZ13" s="878"/>
      <c r="FJA13" s="880"/>
      <c r="FJB13" s="878"/>
      <c r="FJC13" s="878"/>
      <c r="FJD13" s="878"/>
      <c r="FJE13" s="880"/>
      <c r="FJF13" s="878"/>
      <c r="FJG13" s="878"/>
      <c r="FJH13" s="878"/>
      <c r="FJI13" s="880"/>
      <c r="FJJ13" s="878"/>
      <c r="FJK13" s="878"/>
      <c r="FJL13" s="878"/>
      <c r="FJM13" s="880"/>
      <c r="FJN13" s="878"/>
      <c r="FJO13" s="878"/>
      <c r="FJP13" s="878"/>
      <c r="FJQ13" s="880"/>
      <c r="FJR13" s="878"/>
      <c r="FJS13" s="878"/>
      <c r="FJT13" s="878"/>
      <c r="FJU13" s="880"/>
      <c r="FJV13" s="878"/>
      <c r="FJW13" s="878"/>
      <c r="FJX13" s="878"/>
      <c r="FJY13" s="880"/>
      <c r="FJZ13" s="878"/>
      <c r="FKA13" s="878"/>
      <c r="FKB13" s="878"/>
      <c r="FKC13" s="880"/>
      <c r="FKD13" s="878"/>
      <c r="FKE13" s="878"/>
      <c r="FKF13" s="878"/>
      <c r="FKG13" s="880"/>
      <c r="FKH13" s="878"/>
      <c r="FKI13" s="878"/>
      <c r="FKJ13" s="878"/>
      <c r="FKK13" s="880"/>
      <c r="FKL13" s="878"/>
      <c r="FKM13" s="878"/>
      <c r="FKN13" s="878"/>
      <c r="FKO13" s="880"/>
      <c r="FKP13" s="878"/>
      <c r="FKQ13" s="878"/>
      <c r="FKR13" s="878"/>
      <c r="FKS13" s="880"/>
      <c r="FKT13" s="878"/>
      <c r="FKU13" s="878"/>
      <c r="FKV13" s="878"/>
      <c r="FKW13" s="880"/>
      <c r="FKX13" s="878"/>
      <c r="FKY13" s="878"/>
      <c r="FKZ13" s="878"/>
      <c r="FLA13" s="880"/>
      <c r="FLB13" s="878"/>
      <c r="FLC13" s="878"/>
      <c r="FLD13" s="878"/>
      <c r="FLE13" s="880"/>
      <c r="FLF13" s="878"/>
      <c r="FLG13" s="878"/>
      <c r="FLH13" s="878"/>
      <c r="FLI13" s="880"/>
      <c r="FLJ13" s="878"/>
      <c r="FLK13" s="878"/>
      <c r="FLL13" s="878"/>
      <c r="FLM13" s="880"/>
      <c r="FLN13" s="878"/>
      <c r="FLO13" s="878"/>
      <c r="FLP13" s="878"/>
      <c r="FLQ13" s="880"/>
      <c r="FLR13" s="878"/>
      <c r="FLS13" s="878"/>
      <c r="FLT13" s="878"/>
      <c r="FLU13" s="880"/>
      <c r="FLV13" s="878"/>
      <c r="FLW13" s="878"/>
      <c r="FLX13" s="878"/>
      <c r="FLY13" s="880"/>
      <c r="FLZ13" s="878"/>
      <c r="FMA13" s="878"/>
      <c r="FMB13" s="878"/>
      <c r="FMC13" s="880"/>
      <c r="FMD13" s="878"/>
      <c r="FME13" s="878"/>
      <c r="FMF13" s="878"/>
      <c r="FMG13" s="880"/>
      <c r="FMH13" s="878"/>
      <c r="FMI13" s="878"/>
      <c r="FMJ13" s="878"/>
      <c r="FMK13" s="880"/>
      <c r="FML13" s="878"/>
      <c r="FMM13" s="878"/>
      <c r="FMN13" s="878"/>
      <c r="FMO13" s="880"/>
      <c r="FMP13" s="878"/>
      <c r="FMQ13" s="878"/>
      <c r="FMR13" s="878"/>
      <c r="FMS13" s="880"/>
      <c r="FMT13" s="878"/>
      <c r="FMU13" s="878"/>
      <c r="FMV13" s="878"/>
      <c r="FMW13" s="880"/>
      <c r="FMX13" s="878"/>
      <c r="FMY13" s="878"/>
      <c r="FMZ13" s="878"/>
      <c r="FNA13" s="880"/>
      <c r="FNB13" s="878"/>
      <c r="FNC13" s="878"/>
      <c r="FND13" s="878"/>
      <c r="FNE13" s="880"/>
      <c r="FNF13" s="878"/>
      <c r="FNG13" s="878"/>
      <c r="FNH13" s="878"/>
      <c r="FNI13" s="880"/>
      <c r="FNJ13" s="878"/>
      <c r="FNK13" s="878"/>
      <c r="FNL13" s="878"/>
      <c r="FNM13" s="880"/>
      <c r="FNN13" s="878"/>
      <c r="FNO13" s="878"/>
      <c r="FNP13" s="878"/>
      <c r="FNQ13" s="880"/>
      <c r="FNR13" s="878"/>
      <c r="FNS13" s="878"/>
      <c r="FNT13" s="878"/>
      <c r="FNU13" s="880"/>
      <c r="FNV13" s="878"/>
      <c r="FNW13" s="878"/>
      <c r="FNX13" s="878"/>
      <c r="FNY13" s="880"/>
      <c r="FNZ13" s="878"/>
      <c r="FOA13" s="878"/>
      <c r="FOB13" s="878"/>
      <c r="FOC13" s="880"/>
      <c r="FOD13" s="878"/>
      <c r="FOE13" s="878"/>
      <c r="FOF13" s="878"/>
      <c r="FOG13" s="880"/>
      <c r="FOH13" s="878"/>
      <c r="FOI13" s="878"/>
      <c r="FOJ13" s="878"/>
      <c r="FOK13" s="880"/>
      <c r="FOL13" s="878"/>
      <c r="FOM13" s="878"/>
      <c r="FON13" s="878"/>
      <c r="FOO13" s="880"/>
      <c r="FOP13" s="878"/>
      <c r="FOQ13" s="878"/>
      <c r="FOR13" s="878"/>
      <c r="FOS13" s="880"/>
      <c r="FOT13" s="878"/>
      <c r="FOU13" s="878"/>
      <c r="FOV13" s="878"/>
      <c r="FOW13" s="880"/>
      <c r="FOX13" s="878"/>
      <c r="FOY13" s="878"/>
      <c r="FOZ13" s="878"/>
      <c r="FPA13" s="880"/>
      <c r="FPB13" s="878"/>
      <c r="FPC13" s="878"/>
      <c r="FPD13" s="878"/>
      <c r="FPE13" s="880"/>
      <c r="FPF13" s="878"/>
      <c r="FPG13" s="878"/>
      <c r="FPH13" s="878"/>
      <c r="FPI13" s="880"/>
      <c r="FPJ13" s="878"/>
      <c r="FPK13" s="878"/>
      <c r="FPL13" s="878"/>
      <c r="FPM13" s="880"/>
      <c r="FPN13" s="878"/>
      <c r="FPO13" s="878"/>
      <c r="FPP13" s="878"/>
      <c r="FPQ13" s="880"/>
      <c r="FPR13" s="878"/>
      <c r="FPS13" s="878"/>
      <c r="FPT13" s="878"/>
      <c r="FPU13" s="880"/>
      <c r="FPV13" s="878"/>
      <c r="FPW13" s="878"/>
      <c r="FPX13" s="878"/>
      <c r="FPY13" s="880"/>
      <c r="FPZ13" s="878"/>
      <c r="FQA13" s="878"/>
      <c r="FQB13" s="878"/>
      <c r="FQC13" s="880"/>
      <c r="FQD13" s="878"/>
      <c r="FQE13" s="878"/>
      <c r="FQF13" s="878"/>
      <c r="FQG13" s="880"/>
      <c r="FQH13" s="878"/>
      <c r="FQI13" s="878"/>
      <c r="FQJ13" s="878"/>
      <c r="FQK13" s="880"/>
      <c r="FQL13" s="878"/>
      <c r="FQM13" s="878"/>
      <c r="FQN13" s="878"/>
      <c r="FQO13" s="880"/>
      <c r="FQP13" s="878"/>
      <c r="FQQ13" s="878"/>
      <c r="FQR13" s="878"/>
      <c r="FQS13" s="880"/>
      <c r="FQT13" s="878"/>
      <c r="FQU13" s="878"/>
      <c r="FQV13" s="878"/>
      <c r="FQW13" s="880"/>
      <c r="FQX13" s="878"/>
      <c r="FQY13" s="878"/>
      <c r="FQZ13" s="878"/>
      <c r="FRA13" s="880"/>
      <c r="FRB13" s="878"/>
      <c r="FRC13" s="878"/>
      <c r="FRD13" s="878"/>
      <c r="FRE13" s="880"/>
      <c r="FRF13" s="878"/>
      <c r="FRG13" s="878"/>
      <c r="FRH13" s="878"/>
      <c r="FRI13" s="880"/>
      <c r="FRJ13" s="878"/>
      <c r="FRK13" s="878"/>
      <c r="FRL13" s="878"/>
      <c r="FRM13" s="880"/>
      <c r="FRN13" s="878"/>
      <c r="FRO13" s="878"/>
      <c r="FRP13" s="878"/>
      <c r="FRQ13" s="880"/>
      <c r="FRR13" s="878"/>
      <c r="FRS13" s="878"/>
      <c r="FRT13" s="878"/>
      <c r="FRU13" s="880"/>
      <c r="FRV13" s="878"/>
      <c r="FRW13" s="878"/>
      <c r="FRX13" s="878"/>
      <c r="FRY13" s="880"/>
      <c r="FRZ13" s="878"/>
      <c r="FSA13" s="878"/>
      <c r="FSB13" s="878"/>
      <c r="FSC13" s="880"/>
      <c r="FSD13" s="878"/>
      <c r="FSE13" s="878"/>
      <c r="FSF13" s="878"/>
      <c r="FSG13" s="880"/>
      <c r="FSH13" s="878"/>
      <c r="FSI13" s="878"/>
      <c r="FSJ13" s="878"/>
      <c r="FSK13" s="880"/>
      <c r="FSL13" s="878"/>
      <c r="FSM13" s="878"/>
      <c r="FSN13" s="878"/>
      <c r="FSO13" s="880"/>
      <c r="FSP13" s="878"/>
      <c r="FSQ13" s="878"/>
      <c r="FSR13" s="878"/>
      <c r="FSS13" s="880"/>
      <c r="FST13" s="878"/>
      <c r="FSU13" s="878"/>
      <c r="FSV13" s="878"/>
      <c r="FSW13" s="880"/>
      <c r="FSX13" s="878"/>
      <c r="FSY13" s="878"/>
      <c r="FSZ13" s="878"/>
      <c r="FTA13" s="880"/>
      <c r="FTB13" s="878"/>
      <c r="FTC13" s="878"/>
      <c r="FTD13" s="878"/>
      <c r="FTE13" s="880"/>
      <c r="FTF13" s="878"/>
      <c r="FTG13" s="878"/>
      <c r="FTH13" s="878"/>
      <c r="FTI13" s="880"/>
      <c r="FTJ13" s="878"/>
      <c r="FTK13" s="878"/>
      <c r="FTL13" s="878"/>
      <c r="FTM13" s="880"/>
      <c r="FTN13" s="878"/>
      <c r="FTO13" s="878"/>
      <c r="FTP13" s="878"/>
      <c r="FTQ13" s="880"/>
      <c r="FTR13" s="878"/>
      <c r="FTS13" s="878"/>
      <c r="FTT13" s="878"/>
      <c r="FTU13" s="880"/>
      <c r="FTV13" s="878"/>
      <c r="FTW13" s="878"/>
      <c r="FTX13" s="878"/>
      <c r="FTY13" s="880"/>
      <c r="FTZ13" s="878"/>
      <c r="FUA13" s="878"/>
      <c r="FUB13" s="878"/>
      <c r="FUC13" s="880"/>
      <c r="FUD13" s="878"/>
      <c r="FUE13" s="878"/>
      <c r="FUF13" s="878"/>
      <c r="FUG13" s="880"/>
      <c r="FUH13" s="878"/>
      <c r="FUI13" s="878"/>
      <c r="FUJ13" s="878"/>
      <c r="FUK13" s="880"/>
      <c r="FUL13" s="878"/>
      <c r="FUM13" s="878"/>
      <c r="FUN13" s="878"/>
      <c r="FUO13" s="880"/>
      <c r="FUP13" s="878"/>
      <c r="FUQ13" s="878"/>
      <c r="FUR13" s="878"/>
      <c r="FUS13" s="880"/>
      <c r="FUT13" s="878"/>
      <c r="FUU13" s="878"/>
      <c r="FUV13" s="878"/>
      <c r="FUW13" s="880"/>
      <c r="FUX13" s="878"/>
      <c r="FUY13" s="878"/>
      <c r="FUZ13" s="878"/>
      <c r="FVA13" s="880"/>
      <c r="FVB13" s="878"/>
      <c r="FVC13" s="878"/>
      <c r="FVD13" s="878"/>
      <c r="FVE13" s="880"/>
      <c r="FVF13" s="878"/>
      <c r="FVG13" s="878"/>
      <c r="FVH13" s="878"/>
      <c r="FVI13" s="880"/>
      <c r="FVJ13" s="878"/>
      <c r="FVK13" s="878"/>
      <c r="FVL13" s="878"/>
      <c r="FVM13" s="880"/>
      <c r="FVN13" s="878"/>
      <c r="FVO13" s="878"/>
      <c r="FVP13" s="878"/>
      <c r="FVQ13" s="880"/>
      <c r="FVR13" s="878"/>
      <c r="FVS13" s="878"/>
      <c r="FVT13" s="878"/>
      <c r="FVU13" s="880"/>
      <c r="FVV13" s="878"/>
      <c r="FVW13" s="878"/>
      <c r="FVX13" s="878"/>
      <c r="FVY13" s="880"/>
      <c r="FVZ13" s="878"/>
      <c r="FWA13" s="878"/>
      <c r="FWB13" s="878"/>
      <c r="FWC13" s="880"/>
      <c r="FWD13" s="878"/>
      <c r="FWE13" s="878"/>
      <c r="FWF13" s="878"/>
      <c r="FWG13" s="880"/>
      <c r="FWH13" s="878"/>
      <c r="FWI13" s="878"/>
      <c r="FWJ13" s="878"/>
      <c r="FWK13" s="880"/>
      <c r="FWL13" s="878"/>
      <c r="FWM13" s="878"/>
      <c r="FWN13" s="878"/>
      <c r="FWO13" s="880"/>
      <c r="FWP13" s="878"/>
      <c r="FWQ13" s="878"/>
      <c r="FWR13" s="878"/>
      <c r="FWS13" s="880"/>
      <c r="FWT13" s="878"/>
      <c r="FWU13" s="878"/>
      <c r="FWV13" s="878"/>
      <c r="FWW13" s="880"/>
      <c r="FWX13" s="878"/>
      <c r="FWY13" s="878"/>
      <c r="FWZ13" s="878"/>
      <c r="FXA13" s="880"/>
      <c r="FXB13" s="878"/>
      <c r="FXC13" s="878"/>
      <c r="FXD13" s="878"/>
      <c r="FXE13" s="880"/>
      <c r="FXF13" s="878"/>
      <c r="FXG13" s="878"/>
      <c r="FXH13" s="878"/>
      <c r="FXI13" s="880"/>
      <c r="FXJ13" s="878"/>
      <c r="FXK13" s="878"/>
      <c r="FXL13" s="878"/>
      <c r="FXM13" s="880"/>
      <c r="FXN13" s="878"/>
      <c r="FXO13" s="878"/>
      <c r="FXP13" s="878"/>
      <c r="FXQ13" s="880"/>
      <c r="FXR13" s="878"/>
      <c r="FXS13" s="878"/>
      <c r="FXT13" s="878"/>
      <c r="FXU13" s="880"/>
      <c r="FXV13" s="878"/>
      <c r="FXW13" s="878"/>
      <c r="FXX13" s="878"/>
      <c r="FXY13" s="880"/>
      <c r="FXZ13" s="878"/>
      <c r="FYA13" s="878"/>
      <c r="FYB13" s="878"/>
      <c r="FYC13" s="880"/>
      <c r="FYD13" s="878"/>
      <c r="FYE13" s="878"/>
      <c r="FYF13" s="878"/>
      <c r="FYG13" s="880"/>
      <c r="FYH13" s="878"/>
      <c r="FYI13" s="878"/>
      <c r="FYJ13" s="878"/>
      <c r="FYK13" s="880"/>
      <c r="FYL13" s="878"/>
      <c r="FYM13" s="878"/>
      <c r="FYN13" s="878"/>
      <c r="FYO13" s="880"/>
      <c r="FYP13" s="878"/>
      <c r="FYQ13" s="878"/>
      <c r="FYR13" s="878"/>
      <c r="FYS13" s="880"/>
      <c r="FYT13" s="878"/>
      <c r="FYU13" s="878"/>
      <c r="FYV13" s="878"/>
      <c r="FYW13" s="880"/>
      <c r="FYX13" s="878"/>
      <c r="FYY13" s="878"/>
      <c r="FYZ13" s="878"/>
      <c r="FZA13" s="880"/>
      <c r="FZB13" s="878"/>
      <c r="FZC13" s="878"/>
      <c r="FZD13" s="878"/>
      <c r="FZE13" s="880"/>
      <c r="FZF13" s="878"/>
      <c r="FZG13" s="878"/>
      <c r="FZH13" s="878"/>
      <c r="FZI13" s="880"/>
      <c r="FZJ13" s="878"/>
      <c r="FZK13" s="878"/>
      <c r="FZL13" s="878"/>
      <c r="FZM13" s="880"/>
      <c r="FZN13" s="878"/>
      <c r="FZO13" s="878"/>
      <c r="FZP13" s="878"/>
      <c r="FZQ13" s="880"/>
      <c r="FZR13" s="878"/>
      <c r="FZS13" s="878"/>
      <c r="FZT13" s="878"/>
      <c r="FZU13" s="880"/>
      <c r="FZV13" s="878"/>
      <c r="FZW13" s="878"/>
      <c r="FZX13" s="878"/>
      <c r="FZY13" s="880"/>
      <c r="FZZ13" s="878"/>
      <c r="GAA13" s="878"/>
      <c r="GAB13" s="878"/>
      <c r="GAC13" s="880"/>
      <c r="GAD13" s="878"/>
      <c r="GAE13" s="878"/>
      <c r="GAF13" s="878"/>
      <c r="GAG13" s="880"/>
      <c r="GAH13" s="878"/>
      <c r="GAI13" s="878"/>
      <c r="GAJ13" s="878"/>
      <c r="GAK13" s="880"/>
      <c r="GAL13" s="878"/>
      <c r="GAM13" s="878"/>
      <c r="GAN13" s="878"/>
      <c r="GAO13" s="880"/>
      <c r="GAP13" s="878"/>
      <c r="GAQ13" s="878"/>
      <c r="GAR13" s="878"/>
      <c r="GAS13" s="880"/>
      <c r="GAT13" s="878"/>
      <c r="GAU13" s="878"/>
      <c r="GAV13" s="878"/>
      <c r="GAW13" s="880"/>
      <c r="GAX13" s="878"/>
      <c r="GAY13" s="878"/>
      <c r="GAZ13" s="878"/>
      <c r="GBA13" s="880"/>
      <c r="GBB13" s="878"/>
      <c r="GBC13" s="878"/>
      <c r="GBD13" s="878"/>
      <c r="GBE13" s="880"/>
      <c r="GBF13" s="878"/>
      <c r="GBG13" s="878"/>
      <c r="GBH13" s="878"/>
      <c r="GBI13" s="880"/>
      <c r="GBJ13" s="878"/>
      <c r="GBK13" s="878"/>
      <c r="GBL13" s="878"/>
      <c r="GBM13" s="880"/>
      <c r="GBN13" s="878"/>
      <c r="GBO13" s="878"/>
      <c r="GBP13" s="878"/>
      <c r="GBQ13" s="880"/>
      <c r="GBR13" s="878"/>
      <c r="GBS13" s="878"/>
      <c r="GBT13" s="878"/>
      <c r="GBU13" s="880"/>
      <c r="GBV13" s="878"/>
      <c r="GBW13" s="878"/>
      <c r="GBX13" s="878"/>
      <c r="GBY13" s="880"/>
      <c r="GBZ13" s="878"/>
      <c r="GCA13" s="878"/>
      <c r="GCB13" s="878"/>
      <c r="GCC13" s="880"/>
      <c r="GCD13" s="878"/>
      <c r="GCE13" s="878"/>
      <c r="GCF13" s="878"/>
      <c r="GCG13" s="880"/>
      <c r="GCH13" s="878"/>
      <c r="GCI13" s="878"/>
      <c r="GCJ13" s="878"/>
      <c r="GCK13" s="880"/>
      <c r="GCL13" s="878"/>
      <c r="GCM13" s="878"/>
      <c r="GCN13" s="878"/>
      <c r="GCO13" s="880"/>
      <c r="GCP13" s="878"/>
      <c r="GCQ13" s="878"/>
      <c r="GCR13" s="878"/>
      <c r="GCS13" s="880"/>
      <c r="GCT13" s="878"/>
      <c r="GCU13" s="878"/>
      <c r="GCV13" s="878"/>
      <c r="GCW13" s="880"/>
      <c r="GCX13" s="878"/>
      <c r="GCY13" s="878"/>
      <c r="GCZ13" s="878"/>
      <c r="GDA13" s="880"/>
      <c r="GDB13" s="878"/>
      <c r="GDC13" s="878"/>
      <c r="GDD13" s="878"/>
      <c r="GDE13" s="880"/>
      <c r="GDF13" s="878"/>
      <c r="GDG13" s="878"/>
      <c r="GDH13" s="878"/>
      <c r="GDI13" s="880"/>
      <c r="GDJ13" s="878"/>
      <c r="GDK13" s="878"/>
      <c r="GDL13" s="878"/>
      <c r="GDM13" s="880"/>
      <c r="GDN13" s="878"/>
      <c r="GDO13" s="878"/>
      <c r="GDP13" s="878"/>
      <c r="GDQ13" s="880"/>
      <c r="GDR13" s="878"/>
      <c r="GDS13" s="878"/>
      <c r="GDT13" s="878"/>
      <c r="GDU13" s="880"/>
      <c r="GDV13" s="878"/>
      <c r="GDW13" s="878"/>
      <c r="GDX13" s="878"/>
      <c r="GDY13" s="880"/>
      <c r="GDZ13" s="878"/>
      <c r="GEA13" s="878"/>
      <c r="GEB13" s="878"/>
      <c r="GEC13" s="880"/>
      <c r="GED13" s="878"/>
      <c r="GEE13" s="878"/>
      <c r="GEF13" s="878"/>
      <c r="GEG13" s="880"/>
      <c r="GEH13" s="878"/>
      <c r="GEI13" s="878"/>
      <c r="GEJ13" s="878"/>
      <c r="GEK13" s="880"/>
      <c r="GEL13" s="878"/>
      <c r="GEM13" s="878"/>
      <c r="GEN13" s="878"/>
      <c r="GEO13" s="880"/>
      <c r="GEP13" s="878"/>
      <c r="GEQ13" s="878"/>
      <c r="GER13" s="878"/>
      <c r="GES13" s="880"/>
      <c r="GET13" s="878"/>
      <c r="GEU13" s="878"/>
      <c r="GEV13" s="878"/>
      <c r="GEW13" s="880"/>
      <c r="GEX13" s="878"/>
      <c r="GEY13" s="878"/>
      <c r="GEZ13" s="878"/>
      <c r="GFA13" s="880"/>
      <c r="GFB13" s="878"/>
      <c r="GFC13" s="878"/>
      <c r="GFD13" s="878"/>
      <c r="GFE13" s="880"/>
      <c r="GFF13" s="878"/>
      <c r="GFG13" s="878"/>
      <c r="GFH13" s="878"/>
      <c r="GFI13" s="880"/>
      <c r="GFJ13" s="878"/>
      <c r="GFK13" s="878"/>
      <c r="GFL13" s="878"/>
      <c r="GFM13" s="880"/>
      <c r="GFN13" s="878"/>
      <c r="GFO13" s="878"/>
      <c r="GFP13" s="878"/>
      <c r="GFQ13" s="880"/>
      <c r="GFR13" s="878"/>
      <c r="GFS13" s="878"/>
      <c r="GFT13" s="878"/>
      <c r="GFU13" s="880"/>
      <c r="GFV13" s="878"/>
      <c r="GFW13" s="878"/>
      <c r="GFX13" s="878"/>
      <c r="GFY13" s="880"/>
      <c r="GFZ13" s="878"/>
      <c r="GGA13" s="878"/>
      <c r="GGB13" s="878"/>
      <c r="GGC13" s="880"/>
      <c r="GGD13" s="878"/>
      <c r="GGE13" s="878"/>
      <c r="GGF13" s="878"/>
      <c r="GGG13" s="880"/>
      <c r="GGH13" s="878"/>
      <c r="GGI13" s="878"/>
      <c r="GGJ13" s="878"/>
      <c r="GGK13" s="880"/>
      <c r="GGL13" s="878"/>
      <c r="GGM13" s="878"/>
      <c r="GGN13" s="878"/>
      <c r="GGO13" s="880"/>
      <c r="GGP13" s="878"/>
      <c r="GGQ13" s="878"/>
      <c r="GGR13" s="878"/>
      <c r="GGS13" s="880"/>
      <c r="GGT13" s="878"/>
      <c r="GGU13" s="878"/>
      <c r="GGV13" s="878"/>
      <c r="GGW13" s="880"/>
      <c r="GGX13" s="878"/>
      <c r="GGY13" s="878"/>
      <c r="GGZ13" s="878"/>
      <c r="GHA13" s="880"/>
      <c r="GHB13" s="878"/>
      <c r="GHC13" s="878"/>
      <c r="GHD13" s="878"/>
      <c r="GHE13" s="880"/>
      <c r="GHF13" s="878"/>
      <c r="GHG13" s="878"/>
      <c r="GHH13" s="878"/>
      <c r="GHI13" s="880"/>
      <c r="GHJ13" s="878"/>
      <c r="GHK13" s="878"/>
      <c r="GHL13" s="878"/>
      <c r="GHM13" s="880"/>
      <c r="GHN13" s="878"/>
      <c r="GHO13" s="878"/>
      <c r="GHP13" s="878"/>
      <c r="GHQ13" s="880"/>
      <c r="GHR13" s="878"/>
      <c r="GHS13" s="878"/>
      <c r="GHT13" s="878"/>
      <c r="GHU13" s="880"/>
      <c r="GHV13" s="878"/>
      <c r="GHW13" s="878"/>
      <c r="GHX13" s="878"/>
      <c r="GHY13" s="880"/>
      <c r="GHZ13" s="878"/>
      <c r="GIA13" s="878"/>
      <c r="GIB13" s="878"/>
      <c r="GIC13" s="880"/>
      <c r="GID13" s="878"/>
      <c r="GIE13" s="878"/>
      <c r="GIF13" s="878"/>
      <c r="GIG13" s="880"/>
      <c r="GIH13" s="878"/>
      <c r="GII13" s="878"/>
      <c r="GIJ13" s="878"/>
      <c r="GIK13" s="880"/>
      <c r="GIL13" s="878"/>
      <c r="GIM13" s="878"/>
      <c r="GIN13" s="878"/>
      <c r="GIO13" s="880"/>
      <c r="GIP13" s="878"/>
      <c r="GIQ13" s="878"/>
      <c r="GIR13" s="878"/>
      <c r="GIS13" s="880"/>
      <c r="GIT13" s="878"/>
      <c r="GIU13" s="878"/>
      <c r="GIV13" s="878"/>
      <c r="GIW13" s="880"/>
      <c r="GIX13" s="878"/>
      <c r="GIY13" s="878"/>
      <c r="GIZ13" s="878"/>
      <c r="GJA13" s="880"/>
      <c r="GJB13" s="878"/>
      <c r="GJC13" s="878"/>
      <c r="GJD13" s="878"/>
      <c r="GJE13" s="880"/>
      <c r="GJF13" s="878"/>
      <c r="GJG13" s="878"/>
      <c r="GJH13" s="878"/>
      <c r="GJI13" s="880"/>
      <c r="GJJ13" s="878"/>
      <c r="GJK13" s="878"/>
      <c r="GJL13" s="878"/>
      <c r="GJM13" s="880"/>
      <c r="GJN13" s="878"/>
      <c r="GJO13" s="878"/>
      <c r="GJP13" s="878"/>
      <c r="GJQ13" s="880"/>
      <c r="GJR13" s="878"/>
      <c r="GJS13" s="878"/>
      <c r="GJT13" s="878"/>
      <c r="GJU13" s="880"/>
      <c r="GJV13" s="878"/>
      <c r="GJW13" s="878"/>
      <c r="GJX13" s="878"/>
      <c r="GJY13" s="880"/>
      <c r="GJZ13" s="878"/>
      <c r="GKA13" s="878"/>
      <c r="GKB13" s="878"/>
      <c r="GKC13" s="880"/>
      <c r="GKD13" s="878"/>
      <c r="GKE13" s="878"/>
      <c r="GKF13" s="878"/>
      <c r="GKG13" s="880"/>
      <c r="GKH13" s="878"/>
      <c r="GKI13" s="878"/>
      <c r="GKJ13" s="878"/>
      <c r="GKK13" s="880"/>
      <c r="GKL13" s="878"/>
      <c r="GKM13" s="878"/>
      <c r="GKN13" s="878"/>
      <c r="GKO13" s="880"/>
      <c r="GKP13" s="878"/>
      <c r="GKQ13" s="878"/>
      <c r="GKR13" s="878"/>
      <c r="GKS13" s="880"/>
      <c r="GKT13" s="878"/>
      <c r="GKU13" s="878"/>
      <c r="GKV13" s="878"/>
      <c r="GKW13" s="880"/>
      <c r="GKX13" s="878"/>
      <c r="GKY13" s="878"/>
      <c r="GKZ13" s="878"/>
      <c r="GLA13" s="880"/>
      <c r="GLB13" s="878"/>
      <c r="GLC13" s="878"/>
      <c r="GLD13" s="878"/>
      <c r="GLE13" s="880"/>
      <c r="GLF13" s="878"/>
      <c r="GLG13" s="878"/>
      <c r="GLH13" s="878"/>
      <c r="GLI13" s="880"/>
      <c r="GLJ13" s="878"/>
      <c r="GLK13" s="878"/>
      <c r="GLL13" s="878"/>
      <c r="GLM13" s="880"/>
      <c r="GLN13" s="878"/>
      <c r="GLO13" s="878"/>
      <c r="GLP13" s="878"/>
      <c r="GLQ13" s="880"/>
      <c r="GLR13" s="878"/>
      <c r="GLS13" s="878"/>
      <c r="GLT13" s="878"/>
      <c r="GLU13" s="880"/>
      <c r="GLV13" s="878"/>
      <c r="GLW13" s="878"/>
      <c r="GLX13" s="878"/>
      <c r="GLY13" s="880"/>
      <c r="GLZ13" s="878"/>
      <c r="GMA13" s="878"/>
      <c r="GMB13" s="878"/>
      <c r="GMC13" s="880"/>
      <c r="GMD13" s="878"/>
      <c r="GME13" s="878"/>
      <c r="GMF13" s="878"/>
      <c r="GMG13" s="880"/>
      <c r="GMH13" s="878"/>
      <c r="GMI13" s="878"/>
      <c r="GMJ13" s="878"/>
      <c r="GMK13" s="880"/>
      <c r="GML13" s="878"/>
      <c r="GMM13" s="878"/>
      <c r="GMN13" s="878"/>
      <c r="GMO13" s="880"/>
      <c r="GMP13" s="878"/>
      <c r="GMQ13" s="878"/>
      <c r="GMR13" s="878"/>
      <c r="GMS13" s="880"/>
      <c r="GMT13" s="878"/>
      <c r="GMU13" s="878"/>
      <c r="GMV13" s="878"/>
      <c r="GMW13" s="880"/>
      <c r="GMX13" s="878"/>
      <c r="GMY13" s="878"/>
      <c r="GMZ13" s="878"/>
      <c r="GNA13" s="880"/>
      <c r="GNB13" s="878"/>
      <c r="GNC13" s="878"/>
      <c r="GND13" s="878"/>
      <c r="GNE13" s="880"/>
      <c r="GNF13" s="878"/>
      <c r="GNG13" s="878"/>
      <c r="GNH13" s="878"/>
      <c r="GNI13" s="880"/>
      <c r="GNJ13" s="878"/>
      <c r="GNK13" s="878"/>
      <c r="GNL13" s="878"/>
      <c r="GNM13" s="880"/>
      <c r="GNN13" s="878"/>
      <c r="GNO13" s="878"/>
      <c r="GNP13" s="878"/>
      <c r="GNQ13" s="880"/>
      <c r="GNR13" s="878"/>
      <c r="GNS13" s="878"/>
      <c r="GNT13" s="878"/>
      <c r="GNU13" s="880"/>
      <c r="GNV13" s="878"/>
      <c r="GNW13" s="878"/>
      <c r="GNX13" s="878"/>
      <c r="GNY13" s="880"/>
      <c r="GNZ13" s="878"/>
      <c r="GOA13" s="878"/>
      <c r="GOB13" s="878"/>
      <c r="GOC13" s="880"/>
      <c r="GOD13" s="878"/>
      <c r="GOE13" s="878"/>
      <c r="GOF13" s="878"/>
      <c r="GOG13" s="880"/>
      <c r="GOH13" s="878"/>
      <c r="GOI13" s="878"/>
      <c r="GOJ13" s="878"/>
      <c r="GOK13" s="880"/>
      <c r="GOL13" s="878"/>
      <c r="GOM13" s="878"/>
      <c r="GON13" s="878"/>
      <c r="GOO13" s="880"/>
      <c r="GOP13" s="878"/>
      <c r="GOQ13" s="878"/>
      <c r="GOR13" s="878"/>
      <c r="GOS13" s="880"/>
      <c r="GOT13" s="878"/>
      <c r="GOU13" s="878"/>
      <c r="GOV13" s="878"/>
      <c r="GOW13" s="880"/>
      <c r="GOX13" s="878"/>
      <c r="GOY13" s="878"/>
      <c r="GOZ13" s="878"/>
      <c r="GPA13" s="880"/>
      <c r="GPB13" s="878"/>
      <c r="GPC13" s="878"/>
      <c r="GPD13" s="878"/>
      <c r="GPE13" s="880"/>
      <c r="GPF13" s="878"/>
      <c r="GPG13" s="878"/>
      <c r="GPH13" s="878"/>
      <c r="GPI13" s="880"/>
      <c r="GPJ13" s="878"/>
      <c r="GPK13" s="878"/>
      <c r="GPL13" s="878"/>
      <c r="GPM13" s="880"/>
      <c r="GPN13" s="878"/>
      <c r="GPO13" s="878"/>
      <c r="GPP13" s="878"/>
      <c r="GPQ13" s="880"/>
      <c r="GPR13" s="878"/>
      <c r="GPS13" s="878"/>
      <c r="GPT13" s="878"/>
      <c r="GPU13" s="880"/>
      <c r="GPV13" s="878"/>
      <c r="GPW13" s="878"/>
      <c r="GPX13" s="878"/>
      <c r="GPY13" s="880"/>
      <c r="GPZ13" s="878"/>
      <c r="GQA13" s="878"/>
      <c r="GQB13" s="878"/>
      <c r="GQC13" s="880"/>
      <c r="GQD13" s="878"/>
      <c r="GQE13" s="878"/>
      <c r="GQF13" s="878"/>
      <c r="GQG13" s="880"/>
      <c r="GQH13" s="878"/>
      <c r="GQI13" s="878"/>
      <c r="GQJ13" s="878"/>
      <c r="GQK13" s="880"/>
      <c r="GQL13" s="878"/>
      <c r="GQM13" s="878"/>
      <c r="GQN13" s="878"/>
      <c r="GQO13" s="880"/>
      <c r="GQP13" s="878"/>
      <c r="GQQ13" s="878"/>
      <c r="GQR13" s="878"/>
      <c r="GQS13" s="880"/>
      <c r="GQT13" s="878"/>
      <c r="GQU13" s="878"/>
      <c r="GQV13" s="878"/>
      <c r="GQW13" s="880"/>
      <c r="GQX13" s="878"/>
      <c r="GQY13" s="878"/>
      <c r="GQZ13" s="878"/>
      <c r="GRA13" s="880"/>
      <c r="GRB13" s="878"/>
      <c r="GRC13" s="878"/>
      <c r="GRD13" s="878"/>
      <c r="GRE13" s="880"/>
      <c r="GRF13" s="878"/>
      <c r="GRG13" s="878"/>
      <c r="GRH13" s="878"/>
      <c r="GRI13" s="880"/>
      <c r="GRJ13" s="878"/>
      <c r="GRK13" s="878"/>
      <c r="GRL13" s="878"/>
      <c r="GRM13" s="880"/>
      <c r="GRN13" s="878"/>
      <c r="GRO13" s="878"/>
      <c r="GRP13" s="878"/>
      <c r="GRQ13" s="880"/>
      <c r="GRR13" s="878"/>
      <c r="GRS13" s="878"/>
      <c r="GRT13" s="878"/>
      <c r="GRU13" s="880"/>
      <c r="GRV13" s="878"/>
      <c r="GRW13" s="878"/>
      <c r="GRX13" s="878"/>
      <c r="GRY13" s="880"/>
      <c r="GRZ13" s="878"/>
      <c r="GSA13" s="878"/>
      <c r="GSB13" s="878"/>
      <c r="GSC13" s="880"/>
      <c r="GSD13" s="878"/>
      <c r="GSE13" s="878"/>
      <c r="GSF13" s="878"/>
      <c r="GSG13" s="880"/>
      <c r="GSH13" s="878"/>
      <c r="GSI13" s="878"/>
      <c r="GSJ13" s="878"/>
      <c r="GSK13" s="880"/>
      <c r="GSL13" s="878"/>
      <c r="GSM13" s="878"/>
      <c r="GSN13" s="878"/>
      <c r="GSO13" s="880"/>
      <c r="GSP13" s="878"/>
      <c r="GSQ13" s="878"/>
      <c r="GSR13" s="878"/>
      <c r="GSS13" s="880"/>
      <c r="GST13" s="878"/>
      <c r="GSU13" s="878"/>
      <c r="GSV13" s="878"/>
      <c r="GSW13" s="880"/>
      <c r="GSX13" s="878"/>
      <c r="GSY13" s="878"/>
      <c r="GSZ13" s="878"/>
      <c r="GTA13" s="880"/>
      <c r="GTB13" s="878"/>
      <c r="GTC13" s="878"/>
      <c r="GTD13" s="878"/>
      <c r="GTE13" s="880"/>
      <c r="GTF13" s="878"/>
      <c r="GTG13" s="878"/>
      <c r="GTH13" s="878"/>
      <c r="GTI13" s="880"/>
      <c r="GTJ13" s="878"/>
      <c r="GTK13" s="878"/>
      <c r="GTL13" s="878"/>
      <c r="GTM13" s="880"/>
      <c r="GTN13" s="878"/>
      <c r="GTO13" s="878"/>
      <c r="GTP13" s="878"/>
      <c r="GTQ13" s="880"/>
      <c r="GTR13" s="878"/>
      <c r="GTS13" s="878"/>
      <c r="GTT13" s="878"/>
      <c r="GTU13" s="880"/>
      <c r="GTV13" s="878"/>
      <c r="GTW13" s="878"/>
      <c r="GTX13" s="878"/>
      <c r="GTY13" s="880"/>
      <c r="GTZ13" s="878"/>
      <c r="GUA13" s="878"/>
      <c r="GUB13" s="878"/>
      <c r="GUC13" s="880"/>
      <c r="GUD13" s="878"/>
      <c r="GUE13" s="878"/>
      <c r="GUF13" s="878"/>
      <c r="GUG13" s="880"/>
      <c r="GUH13" s="878"/>
      <c r="GUI13" s="878"/>
      <c r="GUJ13" s="878"/>
      <c r="GUK13" s="880"/>
      <c r="GUL13" s="878"/>
      <c r="GUM13" s="878"/>
      <c r="GUN13" s="878"/>
      <c r="GUO13" s="880"/>
      <c r="GUP13" s="878"/>
      <c r="GUQ13" s="878"/>
      <c r="GUR13" s="878"/>
      <c r="GUS13" s="880"/>
      <c r="GUT13" s="878"/>
      <c r="GUU13" s="878"/>
      <c r="GUV13" s="878"/>
      <c r="GUW13" s="880"/>
      <c r="GUX13" s="878"/>
      <c r="GUY13" s="878"/>
      <c r="GUZ13" s="878"/>
      <c r="GVA13" s="880"/>
      <c r="GVB13" s="878"/>
      <c r="GVC13" s="878"/>
      <c r="GVD13" s="878"/>
      <c r="GVE13" s="880"/>
      <c r="GVF13" s="878"/>
      <c r="GVG13" s="878"/>
      <c r="GVH13" s="878"/>
      <c r="GVI13" s="880"/>
      <c r="GVJ13" s="878"/>
      <c r="GVK13" s="878"/>
      <c r="GVL13" s="878"/>
      <c r="GVM13" s="880"/>
      <c r="GVN13" s="878"/>
      <c r="GVO13" s="878"/>
      <c r="GVP13" s="878"/>
      <c r="GVQ13" s="880"/>
      <c r="GVR13" s="878"/>
      <c r="GVS13" s="878"/>
      <c r="GVT13" s="878"/>
      <c r="GVU13" s="880"/>
      <c r="GVV13" s="878"/>
      <c r="GVW13" s="878"/>
      <c r="GVX13" s="878"/>
      <c r="GVY13" s="880"/>
      <c r="GVZ13" s="878"/>
      <c r="GWA13" s="878"/>
      <c r="GWB13" s="878"/>
      <c r="GWC13" s="880"/>
      <c r="GWD13" s="878"/>
      <c r="GWE13" s="878"/>
      <c r="GWF13" s="878"/>
      <c r="GWG13" s="880"/>
      <c r="GWH13" s="878"/>
      <c r="GWI13" s="878"/>
      <c r="GWJ13" s="878"/>
      <c r="GWK13" s="880"/>
      <c r="GWL13" s="878"/>
      <c r="GWM13" s="878"/>
      <c r="GWN13" s="878"/>
      <c r="GWO13" s="880"/>
      <c r="GWP13" s="878"/>
      <c r="GWQ13" s="878"/>
      <c r="GWR13" s="878"/>
      <c r="GWS13" s="880"/>
      <c r="GWT13" s="878"/>
      <c r="GWU13" s="878"/>
      <c r="GWV13" s="878"/>
      <c r="GWW13" s="880"/>
      <c r="GWX13" s="878"/>
      <c r="GWY13" s="878"/>
      <c r="GWZ13" s="878"/>
      <c r="GXA13" s="880"/>
      <c r="GXB13" s="878"/>
      <c r="GXC13" s="878"/>
      <c r="GXD13" s="878"/>
      <c r="GXE13" s="880"/>
      <c r="GXF13" s="878"/>
      <c r="GXG13" s="878"/>
      <c r="GXH13" s="878"/>
      <c r="GXI13" s="880"/>
      <c r="GXJ13" s="878"/>
      <c r="GXK13" s="878"/>
      <c r="GXL13" s="878"/>
      <c r="GXM13" s="880"/>
      <c r="GXN13" s="878"/>
      <c r="GXO13" s="878"/>
      <c r="GXP13" s="878"/>
      <c r="GXQ13" s="880"/>
      <c r="GXR13" s="878"/>
      <c r="GXS13" s="878"/>
      <c r="GXT13" s="878"/>
      <c r="GXU13" s="880"/>
      <c r="GXV13" s="878"/>
      <c r="GXW13" s="878"/>
      <c r="GXX13" s="878"/>
      <c r="GXY13" s="880"/>
      <c r="GXZ13" s="878"/>
      <c r="GYA13" s="878"/>
      <c r="GYB13" s="878"/>
      <c r="GYC13" s="880"/>
      <c r="GYD13" s="878"/>
      <c r="GYE13" s="878"/>
      <c r="GYF13" s="878"/>
      <c r="GYG13" s="880"/>
      <c r="GYH13" s="878"/>
      <c r="GYI13" s="878"/>
      <c r="GYJ13" s="878"/>
      <c r="GYK13" s="880"/>
      <c r="GYL13" s="878"/>
      <c r="GYM13" s="878"/>
      <c r="GYN13" s="878"/>
      <c r="GYO13" s="880"/>
      <c r="GYP13" s="878"/>
      <c r="GYQ13" s="878"/>
      <c r="GYR13" s="878"/>
      <c r="GYS13" s="880"/>
      <c r="GYT13" s="878"/>
      <c r="GYU13" s="878"/>
      <c r="GYV13" s="878"/>
      <c r="GYW13" s="880"/>
      <c r="GYX13" s="878"/>
      <c r="GYY13" s="878"/>
      <c r="GYZ13" s="878"/>
      <c r="GZA13" s="880"/>
      <c r="GZB13" s="878"/>
      <c r="GZC13" s="878"/>
      <c r="GZD13" s="878"/>
      <c r="GZE13" s="880"/>
      <c r="GZF13" s="878"/>
      <c r="GZG13" s="878"/>
      <c r="GZH13" s="878"/>
      <c r="GZI13" s="880"/>
      <c r="GZJ13" s="878"/>
      <c r="GZK13" s="878"/>
      <c r="GZL13" s="878"/>
      <c r="GZM13" s="880"/>
      <c r="GZN13" s="878"/>
      <c r="GZO13" s="878"/>
      <c r="GZP13" s="878"/>
      <c r="GZQ13" s="880"/>
      <c r="GZR13" s="878"/>
      <c r="GZS13" s="878"/>
      <c r="GZT13" s="878"/>
      <c r="GZU13" s="880"/>
      <c r="GZV13" s="878"/>
      <c r="GZW13" s="878"/>
      <c r="GZX13" s="878"/>
      <c r="GZY13" s="880"/>
      <c r="GZZ13" s="878"/>
      <c r="HAA13" s="878"/>
      <c r="HAB13" s="878"/>
      <c r="HAC13" s="880"/>
      <c r="HAD13" s="878"/>
      <c r="HAE13" s="878"/>
      <c r="HAF13" s="878"/>
      <c r="HAG13" s="880"/>
      <c r="HAH13" s="878"/>
      <c r="HAI13" s="878"/>
      <c r="HAJ13" s="878"/>
      <c r="HAK13" s="880"/>
      <c r="HAL13" s="878"/>
      <c r="HAM13" s="878"/>
      <c r="HAN13" s="878"/>
      <c r="HAO13" s="880"/>
      <c r="HAP13" s="878"/>
      <c r="HAQ13" s="878"/>
      <c r="HAR13" s="878"/>
      <c r="HAS13" s="880"/>
      <c r="HAT13" s="878"/>
      <c r="HAU13" s="878"/>
      <c r="HAV13" s="878"/>
      <c r="HAW13" s="880"/>
      <c r="HAX13" s="878"/>
      <c r="HAY13" s="878"/>
      <c r="HAZ13" s="878"/>
      <c r="HBA13" s="880"/>
      <c r="HBB13" s="878"/>
      <c r="HBC13" s="878"/>
      <c r="HBD13" s="878"/>
      <c r="HBE13" s="880"/>
      <c r="HBF13" s="878"/>
      <c r="HBG13" s="878"/>
      <c r="HBH13" s="878"/>
      <c r="HBI13" s="880"/>
      <c r="HBJ13" s="878"/>
      <c r="HBK13" s="878"/>
      <c r="HBL13" s="878"/>
      <c r="HBM13" s="880"/>
      <c r="HBN13" s="878"/>
      <c r="HBO13" s="878"/>
      <c r="HBP13" s="878"/>
      <c r="HBQ13" s="880"/>
      <c r="HBR13" s="878"/>
      <c r="HBS13" s="878"/>
      <c r="HBT13" s="878"/>
      <c r="HBU13" s="880"/>
      <c r="HBV13" s="878"/>
      <c r="HBW13" s="878"/>
      <c r="HBX13" s="878"/>
      <c r="HBY13" s="880"/>
      <c r="HBZ13" s="878"/>
      <c r="HCA13" s="878"/>
      <c r="HCB13" s="878"/>
      <c r="HCC13" s="880"/>
      <c r="HCD13" s="878"/>
      <c r="HCE13" s="878"/>
      <c r="HCF13" s="878"/>
      <c r="HCG13" s="880"/>
      <c r="HCH13" s="878"/>
      <c r="HCI13" s="878"/>
      <c r="HCJ13" s="878"/>
      <c r="HCK13" s="880"/>
      <c r="HCL13" s="878"/>
      <c r="HCM13" s="878"/>
      <c r="HCN13" s="878"/>
      <c r="HCO13" s="880"/>
      <c r="HCP13" s="878"/>
      <c r="HCQ13" s="878"/>
      <c r="HCR13" s="878"/>
      <c r="HCS13" s="880"/>
      <c r="HCT13" s="878"/>
      <c r="HCU13" s="878"/>
      <c r="HCV13" s="878"/>
      <c r="HCW13" s="880"/>
      <c r="HCX13" s="878"/>
      <c r="HCY13" s="878"/>
      <c r="HCZ13" s="878"/>
      <c r="HDA13" s="880"/>
      <c r="HDB13" s="878"/>
      <c r="HDC13" s="878"/>
      <c r="HDD13" s="878"/>
      <c r="HDE13" s="880"/>
      <c r="HDF13" s="878"/>
      <c r="HDG13" s="878"/>
      <c r="HDH13" s="878"/>
      <c r="HDI13" s="880"/>
      <c r="HDJ13" s="878"/>
      <c r="HDK13" s="878"/>
      <c r="HDL13" s="878"/>
      <c r="HDM13" s="880"/>
      <c r="HDN13" s="878"/>
      <c r="HDO13" s="878"/>
      <c r="HDP13" s="878"/>
      <c r="HDQ13" s="880"/>
      <c r="HDR13" s="878"/>
      <c r="HDS13" s="878"/>
      <c r="HDT13" s="878"/>
      <c r="HDU13" s="880"/>
      <c r="HDV13" s="878"/>
      <c r="HDW13" s="878"/>
      <c r="HDX13" s="878"/>
      <c r="HDY13" s="880"/>
      <c r="HDZ13" s="878"/>
      <c r="HEA13" s="878"/>
      <c r="HEB13" s="878"/>
      <c r="HEC13" s="880"/>
      <c r="HED13" s="878"/>
      <c r="HEE13" s="878"/>
      <c r="HEF13" s="878"/>
      <c r="HEG13" s="880"/>
      <c r="HEH13" s="878"/>
      <c r="HEI13" s="878"/>
      <c r="HEJ13" s="878"/>
      <c r="HEK13" s="880"/>
      <c r="HEL13" s="878"/>
      <c r="HEM13" s="878"/>
      <c r="HEN13" s="878"/>
      <c r="HEO13" s="880"/>
      <c r="HEP13" s="878"/>
      <c r="HEQ13" s="878"/>
      <c r="HER13" s="878"/>
      <c r="HES13" s="880"/>
      <c r="HET13" s="878"/>
      <c r="HEU13" s="878"/>
      <c r="HEV13" s="878"/>
      <c r="HEW13" s="880"/>
      <c r="HEX13" s="878"/>
      <c r="HEY13" s="878"/>
      <c r="HEZ13" s="878"/>
      <c r="HFA13" s="880"/>
      <c r="HFB13" s="878"/>
      <c r="HFC13" s="878"/>
      <c r="HFD13" s="878"/>
      <c r="HFE13" s="880"/>
      <c r="HFF13" s="878"/>
      <c r="HFG13" s="878"/>
      <c r="HFH13" s="878"/>
      <c r="HFI13" s="880"/>
      <c r="HFJ13" s="878"/>
      <c r="HFK13" s="878"/>
      <c r="HFL13" s="878"/>
      <c r="HFM13" s="880"/>
      <c r="HFN13" s="878"/>
      <c r="HFO13" s="878"/>
      <c r="HFP13" s="878"/>
      <c r="HFQ13" s="880"/>
      <c r="HFR13" s="878"/>
      <c r="HFS13" s="878"/>
      <c r="HFT13" s="878"/>
      <c r="HFU13" s="880"/>
      <c r="HFV13" s="878"/>
      <c r="HFW13" s="878"/>
      <c r="HFX13" s="878"/>
      <c r="HFY13" s="880"/>
      <c r="HFZ13" s="878"/>
      <c r="HGA13" s="878"/>
      <c r="HGB13" s="878"/>
      <c r="HGC13" s="880"/>
      <c r="HGD13" s="878"/>
      <c r="HGE13" s="878"/>
      <c r="HGF13" s="878"/>
      <c r="HGG13" s="880"/>
      <c r="HGH13" s="878"/>
      <c r="HGI13" s="878"/>
      <c r="HGJ13" s="878"/>
      <c r="HGK13" s="880"/>
      <c r="HGL13" s="878"/>
      <c r="HGM13" s="878"/>
      <c r="HGN13" s="878"/>
      <c r="HGO13" s="880"/>
      <c r="HGP13" s="878"/>
      <c r="HGQ13" s="878"/>
      <c r="HGR13" s="878"/>
      <c r="HGS13" s="880"/>
      <c r="HGT13" s="878"/>
      <c r="HGU13" s="878"/>
      <c r="HGV13" s="878"/>
      <c r="HGW13" s="880"/>
      <c r="HGX13" s="878"/>
      <c r="HGY13" s="878"/>
      <c r="HGZ13" s="878"/>
      <c r="HHA13" s="880"/>
      <c r="HHB13" s="878"/>
      <c r="HHC13" s="878"/>
      <c r="HHD13" s="878"/>
      <c r="HHE13" s="880"/>
      <c r="HHF13" s="878"/>
      <c r="HHG13" s="878"/>
      <c r="HHH13" s="878"/>
      <c r="HHI13" s="880"/>
      <c r="HHJ13" s="878"/>
      <c r="HHK13" s="878"/>
      <c r="HHL13" s="878"/>
      <c r="HHM13" s="880"/>
      <c r="HHN13" s="878"/>
      <c r="HHO13" s="878"/>
      <c r="HHP13" s="878"/>
      <c r="HHQ13" s="880"/>
      <c r="HHR13" s="878"/>
      <c r="HHS13" s="878"/>
      <c r="HHT13" s="878"/>
      <c r="HHU13" s="880"/>
      <c r="HHV13" s="878"/>
      <c r="HHW13" s="878"/>
      <c r="HHX13" s="878"/>
      <c r="HHY13" s="880"/>
      <c r="HHZ13" s="878"/>
      <c r="HIA13" s="878"/>
      <c r="HIB13" s="878"/>
      <c r="HIC13" s="880"/>
      <c r="HID13" s="878"/>
      <c r="HIE13" s="878"/>
      <c r="HIF13" s="878"/>
      <c r="HIG13" s="880"/>
      <c r="HIH13" s="878"/>
      <c r="HII13" s="878"/>
      <c r="HIJ13" s="878"/>
      <c r="HIK13" s="880"/>
      <c r="HIL13" s="878"/>
      <c r="HIM13" s="878"/>
      <c r="HIN13" s="878"/>
      <c r="HIO13" s="880"/>
      <c r="HIP13" s="878"/>
      <c r="HIQ13" s="878"/>
      <c r="HIR13" s="878"/>
      <c r="HIS13" s="880"/>
      <c r="HIT13" s="878"/>
      <c r="HIU13" s="878"/>
      <c r="HIV13" s="878"/>
      <c r="HIW13" s="880"/>
      <c r="HIX13" s="878"/>
      <c r="HIY13" s="878"/>
      <c r="HIZ13" s="878"/>
      <c r="HJA13" s="880"/>
      <c r="HJB13" s="878"/>
      <c r="HJC13" s="878"/>
      <c r="HJD13" s="878"/>
      <c r="HJE13" s="880"/>
      <c r="HJF13" s="878"/>
      <c r="HJG13" s="878"/>
      <c r="HJH13" s="878"/>
      <c r="HJI13" s="880"/>
      <c r="HJJ13" s="878"/>
      <c r="HJK13" s="878"/>
      <c r="HJL13" s="878"/>
      <c r="HJM13" s="880"/>
      <c r="HJN13" s="878"/>
      <c r="HJO13" s="878"/>
      <c r="HJP13" s="878"/>
      <c r="HJQ13" s="880"/>
      <c r="HJR13" s="878"/>
      <c r="HJS13" s="878"/>
      <c r="HJT13" s="878"/>
      <c r="HJU13" s="880"/>
      <c r="HJV13" s="878"/>
      <c r="HJW13" s="878"/>
      <c r="HJX13" s="878"/>
      <c r="HJY13" s="880"/>
      <c r="HJZ13" s="878"/>
      <c r="HKA13" s="878"/>
      <c r="HKB13" s="878"/>
      <c r="HKC13" s="880"/>
      <c r="HKD13" s="878"/>
      <c r="HKE13" s="878"/>
      <c r="HKF13" s="878"/>
      <c r="HKG13" s="880"/>
      <c r="HKH13" s="878"/>
      <c r="HKI13" s="878"/>
      <c r="HKJ13" s="878"/>
      <c r="HKK13" s="880"/>
      <c r="HKL13" s="878"/>
      <c r="HKM13" s="878"/>
      <c r="HKN13" s="878"/>
      <c r="HKO13" s="880"/>
      <c r="HKP13" s="878"/>
      <c r="HKQ13" s="878"/>
      <c r="HKR13" s="878"/>
      <c r="HKS13" s="880"/>
      <c r="HKT13" s="878"/>
      <c r="HKU13" s="878"/>
      <c r="HKV13" s="878"/>
      <c r="HKW13" s="880"/>
      <c r="HKX13" s="878"/>
      <c r="HKY13" s="878"/>
      <c r="HKZ13" s="878"/>
      <c r="HLA13" s="880"/>
      <c r="HLB13" s="878"/>
      <c r="HLC13" s="878"/>
      <c r="HLD13" s="878"/>
      <c r="HLE13" s="880"/>
      <c r="HLF13" s="878"/>
      <c r="HLG13" s="878"/>
      <c r="HLH13" s="878"/>
      <c r="HLI13" s="880"/>
      <c r="HLJ13" s="878"/>
      <c r="HLK13" s="878"/>
      <c r="HLL13" s="878"/>
      <c r="HLM13" s="880"/>
      <c r="HLN13" s="878"/>
      <c r="HLO13" s="878"/>
      <c r="HLP13" s="878"/>
      <c r="HLQ13" s="880"/>
      <c r="HLR13" s="878"/>
      <c r="HLS13" s="878"/>
      <c r="HLT13" s="878"/>
      <c r="HLU13" s="880"/>
      <c r="HLV13" s="878"/>
      <c r="HLW13" s="878"/>
      <c r="HLX13" s="878"/>
      <c r="HLY13" s="880"/>
      <c r="HLZ13" s="878"/>
      <c r="HMA13" s="878"/>
      <c r="HMB13" s="878"/>
      <c r="HMC13" s="880"/>
      <c r="HMD13" s="878"/>
      <c r="HME13" s="878"/>
      <c r="HMF13" s="878"/>
      <c r="HMG13" s="880"/>
      <c r="HMH13" s="878"/>
      <c r="HMI13" s="878"/>
      <c r="HMJ13" s="878"/>
      <c r="HMK13" s="880"/>
      <c r="HML13" s="878"/>
      <c r="HMM13" s="878"/>
      <c r="HMN13" s="878"/>
      <c r="HMO13" s="880"/>
      <c r="HMP13" s="878"/>
      <c r="HMQ13" s="878"/>
      <c r="HMR13" s="878"/>
      <c r="HMS13" s="880"/>
      <c r="HMT13" s="878"/>
      <c r="HMU13" s="878"/>
      <c r="HMV13" s="878"/>
      <c r="HMW13" s="880"/>
      <c r="HMX13" s="878"/>
      <c r="HMY13" s="878"/>
      <c r="HMZ13" s="878"/>
      <c r="HNA13" s="880"/>
      <c r="HNB13" s="878"/>
      <c r="HNC13" s="878"/>
      <c r="HND13" s="878"/>
      <c r="HNE13" s="880"/>
      <c r="HNF13" s="878"/>
      <c r="HNG13" s="878"/>
      <c r="HNH13" s="878"/>
      <c r="HNI13" s="880"/>
      <c r="HNJ13" s="878"/>
      <c r="HNK13" s="878"/>
      <c r="HNL13" s="878"/>
      <c r="HNM13" s="880"/>
      <c r="HNN13" s="878"/>
      <c r="HNO13" s="878"/>
      <c r="HNP13" s="878"/>
      <c r="HNQ13" s="880"/>
      <c r="HNR13" s="878"/>
      <c r="HNS13" s="878"/>
      <c r="HNT13" s="878"/>
      <c r="HNU13" s="880"/>
      <c r="HNV13" s="878"/>
      <c r="HNW13" s="878"/>
      <c r="HNX13" s="878"/>
      <c r="HNY13" s="880"/>
      <c r="HNZ13" s="878"/>
      <c r="HOA13" s="878"/>
      <c r="HOB13" s="878"/>
      <c r="HOC13" s="880"/>
      <c r="HOD13" s="878"/>
      <c r="HOE13" s="878"/>
      <c r="HOF13" s="878"/>
      <c r="HOG13" s="880"/>
      <c r="HOH13" s="878"/>
      <c r="HOI13" s="878"/>
      <c r="HOJ13" s="878"/>
      <c r="HOK13" s="880"/>
      <c r="HOL13" s="878"/>
      <c r="HOM13" s="878"/>
      <c r="HON13" s="878"/>
      <c r="HOO13" s="880"/>
      <c r="HOP13" s="878"/>
      <c r="HOQ13" s="878"/>
      <c r="HOR13" s="878"/>
      <c r="HOS13" s="880"/>
      <c r="HOT13" s="878"/>
      <c r="HOU13" s="878"/>
      <c r="HOV13" s="878"/>
      <c r="HOW13" s="880"/>
      <c r="HOX13" s="878"/>
      <c r="HOY13" s="878"/>
      <c r="HOZ13" s="878"/>
      <c r="HPA13" s="880"/>
      <c r="HPB13" s="878"/>
      <c r="HPC13" s="878"/>
      <c r="HPD13" s="878"/>
      <c r="HPE13" s="880"/>
      <c r="HPF13" s="878"/>
      <c r="HPG13" s="878"/>
      <c r="HPH13" s="878"/>
      <c r="HPI13" s="880"/>
      <c r="HPJ13" s="878"/>
      <c r="HPK13" s="878"/>
      <c r="HPL13" s="878"/>
      <c r="HPM13" s="880"/>
      <c r="HPN13" s="878"/>
      <c r="HPO13" s="878"/>
      <c r="HPP13" s="878"/>
      <c r="HPQ13" s="880"/>
      <c r="HPR13" s="878"/>
      <c r="HPS13" s="878"/>
      <c r="HPT13" s="878"/>
      <c r="HPU13" s="880"/>
      <c r="HPV13" s="878"/>
      <c r="HPW13" s="878"/>
      <c r="HPX13" s="878"/>
      <c r="HPY13" s="880"/>
      <c r="HPZ13" s="878"/>
      <c r="HQA13" s="878"/>
      <c r="HQB13" s="878"/>
      <c r="HQC13" s="880"/>
      <c r="HQD13" s="878"/>
      <c r="HQE13" s="878"/>
      <c r="HQF13" s="878"/>
      <c r="HQG13" s="880"/>
      <c r="HQH13" s="878"/>
      <c r="HQI13" s="878"/>
      <c r="HQJ13" s="878"/>
      <c r="HQK13" s="880"/>
      <c r="HQL13" s="878"/>
      <c r="HQM13" s="878"/>
      <c r="HQN13" s="878"/>
      <c r="HQO13" s="880"/>
      <c r="HQP13" s="878"/>
      <c r="HQQ13" s="878"/>
      <c r="HQR13" s="878"/>
      <c r="HQS13" s="880"/>
      <c r="HQT13" s="878"/>
      <c r="HQU13" s="878"/>
      <c r="HQV13" s="878"/>
      <c r="HQW13" s="880"/>
      <c r="HQX13" s="878"/>
      <c r="HQY13" s="878"/>
      <c r="HQZ13" s="878"/>
      <c r="HRA13" s="880"/>
      <c r="HRB13" s="878"/>
      <c r="HRC13" s="878"/>
      <c r="HRD13" s="878"/>
      <c r="HRE13" s="880"/>
      <c r="HRF13" s="878"/>
      <c r="HRG13" s="878"/>
      <c r="HRH13" s="878"/>
      <c r="HRI13" s="880"/>
      <c r="HRJ13" s="878"/>
      <c r="HRK13" s="878"/>
      <c r="HRL13" s="878"/>
      <c r="HRM13" s="880"/>
      <c r="HRN13" s="878"/>
      <c r="HRO13" s="878"/>
      <c r="HRP13" s="878"/>
      <c r="HRQ13" s="880"/>
      <c r="HRR13" s="878"/>
      <c r="HRS13" s="878"/>
      <c r="HRT13" s="878"/>
      <c r="HRU13" s="880"/>
      <c r="HRV13" s="878"/>
      <c r="HRW13" s="878"/>
      <c r="HRX13" s="878"/>
      <c r="HRY13" s="880"/>
      <c r="HRZ13" s="878"/>
      <c r="HSA13" s="878"/>
      <c r="HSB13" s="878"/>
      <c r="HSC13" s="880"/>
      <c r="HSD13" s="878"/>
      <c r="HSE13" s="878"/>
      <c r="HSF13" s="878"/>
      <c r="HSG13" s="880"/>
      <c r="HSH13" s="878"/>
      <c r="HSI13" s="878"/>
      <c r="HSJ13" s="878"/>
      <c r="HSK13" s="880"/>
      <c r="HSL13" s="878"/>
      <c r="HSM13" s="878"/>
      <c r="HSN13" s="878"/>
      <c r="HSO13" s="880"/>
      <c r="HSP13" s="878"/>
      <c r="HSQ13" s="878"/>
      <c r="HSR13" s="878"/>
      <c r="HSS13" s="880"/>
      <c r="HST13" s="878"/>
      <c r="HSU13" s="878"/>
      <c r="HSV13" s="878"/>
      <c r="HSW13" s="880"/>
      <c r="HSX13" s="878"/>
      <c r="HSY13" s="878"/>
      <c r="HSZ13" s="878"/>
      <c r="HTA13" s="880"/>
      <c r="HTB13" s="878"/>
      <c r="HTC13" s="878"/>
      <c r="HTD13" s="878"/>
      <c r="HTE13" s="880"/>
      <c r="HTF13" s="878"/>
      <c r="HTG13" s="878"/>
      <c r="HTH13" s="878"/>
      <c r="HTI13" s="880"/>
      <c r="HTJ13" s="878"/>
      <c r="HTK13" s="878"/>
      <c r="HTL13" s="878"/>
      <c r="HTM13" s="880"/>
      <c r="HTN13" s="878"/>
      <c r="HTO13" s="878"/>
      <c r="HTP13" s="878"/>
      <c r="HTQ13" s="880"/>
      <c r="HTR13" s="878"/>
      <c r="HTS13" s="878"/>
      <c r="HTT13" s="878"/>
      <c r="HTU13" s="880"/>
      <c r="HTV13" s="878"/>
      <c r="HTW13" s="878"/>
      <c r="HTX13" s="878"/>
      <c r="HTY13" s="880"/>
      <c r="HTZ13" s="878"/>
      <c r="HUA13" s="878"/>
      <c r="HUB13" s="878"/>
      <c r="HUC13" s="880"/>
      <c r="HUD13" s="878"/>
      <c r="HUE13" s="878"/>
      <c r="HUF13" s="878"/>
      <c r="HUG13" s="880"/>
      <c r="HUH13" s="878"/>
      <c r="HUI13" s="878"/>
      <c r="HUJ13" s="878"/>
      <c r="HUK13" s="880"/>
      <c r="HUL13" s="878"/>
      <c r="HUM13" s="878"/>
      <c r="HUN13" s="878"/>
      <c r="HUO13" s="880"/>
      <c r="HUP13" s="878"/>
      <c r="HUQ13" s="878"/>
      <c r="HUR13" s="878"/>
      <c r="HUS13" s="880"/>
      <c r="HUT13" s="878"/>
      <c r="HUU13" s="878"/>
      <c r="HUV13" s="878"/>
      <c r="HUW13" s="880"/>
      <c r="HUX13" s="878"/>
      <c r="HUY13" s="878"/>
      <c r="HUZ13" s="878"/>
      <c r="HVA13" s="880"/>
      <c r="HVB13" s="878"/>
      <c r="HVC13" s="878"/>
      <c r="HVD13" s="878"/>
      <c r="HVE13" s="880"/>
      <c r="HVF13" s="878"/>
      <c r="HVG13" s="878"/>
      <c r="HVH13" s="878"/>
      <c r="HVI13" s="880"/>
      <c r="HVJ13" s="878"/>
      <c r="HVK13" s="878"/>
      <c r="HVL13" s="878"/>
      <c r="HVM13" s="880"/>
      <c r="HVN13" s="878"/>
      <c r="HVO13" s="878"/>
      <c r="HVP13" s="878"/>
      <c r="HVQ13" s="880"/>
      <c r="HVR13" s="878"/>
      <c r="HVS13" s="878"/>
      <c r="HVT13" s="878"/>
      <c r="HVU13" s="880"/>
      <c r="HVV13" s="878"/>
      <c r="HVW13" s="878"/>
      <c r="HVX13" s="878"/>
      <c r="HVY13" s="880"/>
      <c r="HVZ13" s="878"/>
      <c r="HWA13" s="878"/>
      <c r="HWB13" s="878"/>
      <c r="HWC13" s="880"/>
      <c r="HWD13" s="878"/>
      <c r="HWE13" s="878"/>
      <c r="HWF13" s="878"/>
      <c r="HWG13" s="880"/>
      <c r="HWH13" s="878"/>
      <c r="HWI13" s="878"/>
      <c r="HWJ13" s="878"/>
      <c r="HWK13" s="880"/>
      <c r="HWL13" s="878"/>
      <c r="HWM13" s="878"/>
      <c r="HWN13" s="878"/>
      <c r="HWO13" s="880"/>
      <c r="HWP13" s="878"/>
      <c r="HWQ13" s="878"/>
      <c r="HWR13" s="878"/>
      <c r="HWS13" s="880"/>
      <c r="HWT13" s="878"/>
      <c r="HWU13" s="878"/>
      <c r="HWV13" s="878"/>
      <c r="HWW13" s="880"/>
      <c r="HWX13" s="878"/>
      <c r="HWY13" s="878"/>
      <c r="HWZ13" s="878"/>
      <c r="HXA13" s="880"/>
      <c r="HXB13" s="878"/>
      <c r="HXC13" s="878"/>
      <c r="HXD13" s="878"/>
      <c r="HXE13" s="880"/>
      <c r="HXF13" s="878"/>
      <c r="HXG13" s="878"/>
      <c r="HXH13" s="878"/>
      <c r="HXI13" s="880"/>
      <c r="HXJ13" s="878"/>
      <c r="HXK13" s="878"/>
      <c r="HXL13" s="878"/>
      <c r="HXM13" s="880"/>
      <c r="HXN13" s="878"/>
      <c r="HXO13" s="878"/>
      <c r="HXP13" s="878"/>
      <c r="HXQ13" s="880"/>
      <c r="HXR13" s="878"/>
      <c r="HXS13" s="878"/>
      <c r="HXT13" s="878"/>
      <c r="HXU13" s="880"/>
      <c r="HXV13" s="878"/>
      <c r="HXW13" s="878"/>
      <c r="HXX13" s="878"/>
      <c r="HXY13" s="880"/>
      <c r="HXZ13" s="878"/>
      <c r="HYA13" s="878"/>
      <c r="HYB13" s="878"/>
      <c r="HYC13" s="880"/>
      <c r="HYD13" s="878"/>
      <c r="HYE13" s="878"/>
      <c r="HYF13" s="878"/>
      <c r="HYG13" s="880"/>
      <c r="HYH13" s="878"/>
      <c r="HYI13" s="878"/>
      <c r="HYJ13" s="878"/>
      <c r="HYK13" s="880"/>
      <c r="HYL13" s="878"/>
      <c r="HYM13" s="878"/>
      <c r="HYN13" s="878"/>
      <c r="HYO13" s="880"/>
      <c r="HYP13" s="878"/>
      <c r="HYQ13" s="878"/>
      <c r="HYR13" s="878"/>
      <c r="HYS13" s="880"/>
      <c r="HYT13" s="878"/>
      <c r="HYU13" s="878"/>
      <c r="HYV13" s="878"/>
      <c r="HYW13" s="880"/>
      <c r="HYX13" s="878"/>
      <c r="HYY13" s="878"/>
      <c r="HYZ13" s="878"/>
      <c r="HZA13" s="880"/>
      <c r="HZB13" s="878"/>
      <c r="HZC13" s="878"/>
      <c r="HZD13" s="878"/>
      <c r="HZE13" s="880"/>
      <c r="HZF13" s="878"/>
      <c r="HZG13" s="878"/>
      <c r="HZH13" s="878"/>
      <c r="HZI13" s="880"/>
      <c r="HZJ13" s="878"/>
      <c r="HZK13" s="878"/>
      <c r="HZL13" s="878"/>
      <c r="HZM13" s="880"/>
      <c r="HZN13" s="878"/>
      <c r="HZO13" s="878"/>
      <c r="HZP13" s="878"/>
      <c r="HZQ13" s="880"/>
      <c r="HZR13" s="878"/>
      <c r="HZS13" s="878"/>
      <c r="HZT13" s="878"/>
      <c r="HZU13" s="880"/>
      <c r="HZV13" s="878"/>
      <c r="HZW13" s="878"/>
      <c r="HZX13" s="878"/>
      <c r="HZY13" s="880"/>
      <c r="HZZ13" s="878"/>
      <c r="IAA13" s="878"/>
      <c r="IAB13" s="878"/>
      <c r="IAC13" s="880"/>
      <c r="IAD13" s="878"/>
      <c r="IAE13" s="878"/>
      <c r="IAF13" s="878"/>
      <c r="IAG13" s="880"/>
      <c r="IAH13" s="878"/>
      <c r="IAI13" s="878"/>
      <c r="IAJ13" s="878"/>
      <c r="IAK13" s="880"/>
      <c r="IAL13" s="878"/>
      <c r="IAM13" s="878"/>
      <c r="IAN13" s="878"/>
      <c r="IAO13" s="880"/>
      <c r="IAP13" s="878"/>
      <c r="IAQ13" s="878"/>
      <c r="IAR13" s="878"/>
      <c r="IAS13" s="880"/>
      <c r="IAT13" s="878"/>
      <c r="IAU13" s="878"/>
      <c r="IAV13" s="878"/>
      <c r="IAW13" s="880"/>
      <c r="IAX13" s="878"/>
      <c r="IAY13" s="878"/>
      <c r="IAZ13" s="878"/>
      <c r="IBA13" s="880"/>
      <c r="IBB13" s="878"/>
      <c r="IBC13" s="878"/>
      <c r="IBD13" s="878"/>
      <c r="IBE13" s="880"/>
      <c r="IBF13" s="878"/>
      <c r="IBG13" s="878"/>
      <c r="IBH13" s="878"/>
      <c r="IBI13" s="880"/>
      <c r="IBJ13" s="878"/>
      <c r="IBK13" s="878"/>
      <c r="IBL13" s="878"/>
      <c r="IBM13" s="880"/>
      <c r="IBN13" s="878"/>
      <c r="IBO13" s="878"/>
      <c r="IBP13" s="878"/>
      <c r="IBQ13" s="880"/>
      <c r="IBR13" s="878"/>
      <c r="IBS13" s="878"/>
      <c r="IBT13" s="878"/>
      <c r="IBU13" s="880"/>
      <c r="IBV13" s="878"/>
      <c r="IBW13" s="878"/>
      <c r="IBX13" s="878"/>
      <c r="IBY13" s="880"/>
      <c r="IBZ13" s="878"/>
      <c r="ICA13" s="878"/>
      <c r="ICB13" s="878"/>
      <c r="ICC13" s="880"/>
      <c r="ICD13" s="878"/>
      <c r="ICE13" s="878"/>
      <c r="ICF13" s="878"/>
      <c r="ICG13" s="880"/>
      <c r="ICH13" s="878"/>
      <c r="ICI13" s="878"/>
      <c r="ICJ13" s="878"/>
      <c r="ICK13" s="880"/>
      <c r="ICL13" s="878"/>
      <c r="ICM13" s="878"/>
      <c r="ICN13" s="878"/>
      <c r="ICO13" s="880"/>
      <c r="ICP13" s="878"/>
      <c r="ICQ13" s="878"/>
      <c r="ICR13" s="878"/>
      <c r="ICS13" s="880"/>
      <c r="ICT13" s="878"/>
      <c r="ICU13" s="878"/>
      <c r="ICV13" s="878"/>
      <c r="ICW13" s="880"/>
      <c r="ICX13" s="878"/>
      <c r="ICY13" s="878"/>
      <c r="ICZ13" s="878"/>
      <c r="IDA13" s="880"/>
      <c r="IDB13" s="878"/>
      <c r="IDC13" s="878"/>
      <c r="IDD13" s="878"/>
      <c r="IDE13" s="880"/>
      <c r="IDF13" s="878"/>
      <c r="IDG13" s="878"/>
      <c r="IDH13" s="878"/>
      <c r="IDI13" s="880"/>
      <c r="IDJ13" s="878"/>
      <c r="IDK13" s="878"/>
      <c r="IDL13" s="878"/>
      <c r="IDM13" s="880"/>
      <c r="IDN13" s="878"/>
      <c r="IDO13" s="878"/>
      <c r="IDP13" s="878"/>
      <c r="IDQ13" s="880"/>
      <c r="IDR13" s="878"/>
      <c r="IDS13" s="878"/>
      <c r="IDT13" s="878"/>
      <c r="IDU13" s="880"/>
      <c r="IDV13" s="878"/>
      <c r="IDW13" s="878"/>
      <c r="IDX13" s="878"/>
      <c r="IDY13" s="880"/>
      <c r="IDZ13" s="878"/>
      <c r="IEA13" s="878"/>
      <c r="IEB13" s="878"/>
      <c r="IEC13" s="880"/>
      <c r="IED13" s="878"/>
      <c r="IEE13" s="878"/>
      <c r="IEF13" s="878"/>
      <c r="IEG13" s="880"/>
      <c r="IEH13" s="878"/>
      <c r="IEI13" s="878"/>
      <c r="IEJ13" s="878"/>
      <c r="IEK13" s="880"/>
      <c r="IEL13" s="878"/>
      <c r="IEM13" s="878"/>
      <c r="IEN13" s="878"/>
      <c r="IEO13" s="880"/>
      <c r="IEP13" s="878"/>
      <c r="IEQ13" s="878"/>
      <c r="IER13" s="878"/>
      <c r="IES13" s="880"/>
      <c r="IET13" s="878"/>
      <c r="IEU13" s="878"/>
      <c r="IEV13" s="878"/>
      <c r="IEW13" s="880"/>
      <c r="IEX13" s="878"/>
      <c r="IEY13" s="878"/>
      <c r="IEZ13" s="878"/>
      <c r="IFA13" s="880"/>
      <c r="IFB13" s="878"/>
      <c r="IFC13" s="878"/>
      <c r="IFD13" s="878"/>
      <c r="IFE13" s="880"/>
      <c r="IFF13" s="878"/>
      <c r="IFG13" s="878"/>
      <c r="IFH13" s="878"/>
      <c r="IFI13" s="880"/>
      <c r="IFJ13" s="878"/>
      <c r="IFK13" s="878"/>
      <c r="IFL13" s="878"/>
      <c r="IFM13" s="880"/>
      <c r="IFN13" s="878"/>
      <c r="IFO13" s="878"/>
      <c r="IFP13" s="878"/>
      <c r="IFQ13" s="880"/>
      <c r="IFR13" s="878"/>
      <c r="IFS13" s="878"/>
      <c r="IFT13" s="878"/>
      <c r="IFU13" s="880"/>
      <c r="IFV13" s="878"/>
      <c r="IFW13" s="878"/>
      <c r="IFX13" s="878"/>
      <c r="IFY13" s="880"/>
      <c r="IFZ13" s="878"/>
      <c r="IGA13" s="878"/>
      <c r="IGB13" s="878"/>
      <c r="IGC13" s="880"/>
      <c r="IGD13" s="878"/>
      <c r="IGE13" s="878"/>
      <c r="IGF13" s="878"/>
      <c r="IGG13" s="880"/>
      <c r="IGH13" s="878"/>
      <c r="IGI13" s="878"/>
      <c r="IGJ13" s="878"/>
      <c r="IGK13" s="880"/>
      <c r="IGL13" s="878"/>
      <c r="IGM13" s="878"/>
      <c r="IGN13" s="878"/>
      <c r="IGO13" s="880"/>
      <c r="IGP13" s="878"/>
      <c r="IGQ13" s="878"/>
      <c r="IGR13" s="878"/>
      <c r="IGS13" s="880"/>
      <c r="IGT13" s="878"/>
      <c r="IGU13" s="878"/>
      <c r="IGV13" s="878"/>
      <c r="IGW13" s="880"/>
      <c r="IGX13" s="878"/>
      <c r="IGY13" s="878"/>
      <c r="IGZ13" s="878"/>
      <c r="IHA13" s="880"/>
      <c r="IHB13" s="878"/>
      <c r="IHC13" s="878"/>
      <c r="IHD13" s="878"/>
      <c r="IHE13" s="880"/>
      <c r="IHF13" s="878"/>
      <c r="IHG13" s="878"/>
      <c r="IHH13" s="878"/>
      <c r="IHI13" s="880"/>
      <c r="IHJ13" s="878"/>
      <c r="IHK13" s="878"/>
      <c r="IHL13" s="878"/>
      <c r="IHM13" s="880"/>
      <c r="IHN13" s="878"/>
      <c r="IHO13" s="878"/>
      <c r="IHP13" s="878"/>
      <c r="IHQ13" s="880"/>
      <c r="IHR13" s="878"/>
      <c r="IHS13" s="878"/>
      <c r="IHT13" s="878"/>
      <c r="IHU13" s="880"/>
      <c r="IHV13" s="878"/>
      <c r="IHW13" s="878"/>
      <c r="IHX13" s="878"/>
      <c r="IHY13" s="880"/>
      <c r="IHZ13" s="878"/>
      <c r="IIA13" s="878"/>
      <c r="IIB13" s="878"/>
      <c r="IIC13" s="880"/>
      <c r="IID13" s="878"/>
      <c r="IIE13" s="878"/>
      <c r="IIF13" s="878"/>
      <c r="IIG13" s="880"/>
      <c r="IIH13" s="878"/>
      <c r="III13" s="878"/>
      <c r="IIJ13" s="878"/>
      <c r="IIK13" s="880"/>
      <c r="IIL13" s="878"/>
      <c r="IIM13" s="878"/>
      <c r="IIN13" s="878"/>
      <c r="IIO13" s="880"/>
      <c r="IIP13" s="878"/>
      <c r="IIQ13" s="878"/>
      <c r="IIR13" s="878"/>
      <c r="IIS13" s="880"/>
      <c r="IIT13" s="878"/>
      <c r="IIU13" s="878"/>
      <c r="IIV13" s="878"/>
      <c r="IIW13" s="880"/>
      <c r="IIX13" s="878"/>
      <c r="IIY13" s="878"/>
      <c r="IIZ13" s="878"/>
      <c r="IJA13" s="880"/>
      <c r="IJB13" s="878"/>
      <c r="IJC13" s="878"/>
      <c r="IJD13" s="878"/>
      <c r="IJE13" s="880"/>
      <c r="IJF13" s="878"/>
      <c r="IJG13" s="878"/>
      <c r="IJH13" s="878"/>
      <c r="IJI13" s="880"/>
      <c r="IJJ13" s="878"/>
      <c r="IJK13" s="878"/>
      <c r="IJL13" s="878"/>
      <c r="IJM13" s="880"/>
      <c r="IJN13" s="878"/>
      <c r="IJO13" s="878"/>
      <c r="IJP13" s="878"/>
      <c r="IJQ13" s="880"/>
      <c r="IJR13" s="878"/>
      <c r="IJS13" s="878"/>
      <c r="IJT13" s="878"/>
      <c r="IJU13" s="880"/>
      <c r="IJV13" s="878"/>
      <c r="IJW13" s="878"/>
      <c r="IJX13" s="878"/>
      <c r="IJY13" s="880"/>
      <c r="IJZ13" s="878"/>
      <c r="IKA13" s="878"/>
      <c r="IKB13" s="878"/>
      <c r="IKC13" s="880"/>
      <c r="IKD13" s="878"/>
      <c r="IKE13" s="878"/>
      <c r="IKF13" s="878"/>
      <c r="IKG13" s="880"/>
      <c r="IKH13" s="878"/>
      <c r="IKI13" s="878"/>
      <c r="IKJ13" s="878"/>
      <c r="IKK13" s="880"/>
      <c r="IKL13" s="878"/>
      <c r="IKM13" s="878"/>
      <c r="IKN13" s="878"/>
      <c r="IKO13" s="880"/>
      <c r="IKP13" s="878"/>
      <c r="IKQ13" s="878"/>
      <c r="IKR13" s="878"/>
      <c r="IKS13" s="880"/>
      <c r="IKT13" s="878"/>
      <c r="IKU13" s="878"/>
      <c r="IKV13" s="878"/>
      <c r="IKW13" s="880"/>
      <c r="IKX13" s="878"/>
      <c r="IKY13" s="878"/>
      <c r="IKZ13" s="878"/>
      <c r="ILA13" s="880"/>
      <c r="ILB13" s="878"/>
      <c r="ILC13" s="878"/>
      <c r="ILD13" s="878"/>
      <c r="ILE13" s="880"/>
      <c r="ILF13" s="878"/>
      <c r="ILG13" s="878"/>
      <c r="ILH13" s="878"/>
      <c r="ILI13" s="880"/>
      <c r="ILJ13" s="878"/>
      <c r="ILK13" s="878"/>
      <c r="ILL13" s="878"/>
      <c r="ILM13" s="880"/>
      <c r="ILN13" s="878"/>
      <c r="ILO13" s="878"/>
      <c r="ILP13" s="878"/>
      <c r="ILQ13" s="880"/>
      <c r="ILR13" s="878"/>
      <c r="ILS13" s="878"/>
      <c r="ILT13" s="878"/>
      <c r="ILU13" s="880"/>
      <c r="ILV13" s="878"/>
      <c r="ILW13" s="878"/>
      <c r="ILX13" s="878"/>
      <c r="ILY13" s="880"/>
      <c r="ILZ13" s="878"/>
      <c r="IMA13" s="878"/>
      <c r="IMB13" s="878"/>
      <c r="IMC13" s="880"/>
      <c r="IMD13" s="878"/>
      <c r="IME13" s="878"/>
      <c r="IMF13" s="878"/>
      <c r="IMG13" s="880"/>
      <c r="IMH13" s="878"/>
      <c r="IMI13" s="878"/>
      <c r="IMJ13" s="878"/>
      <c r="IMK13" s="880"/>
      <c r="IML13" s="878"/>
      <c r="IMM13" s="878"/>
      <c r="IMN13" s="878"/>
      <c r="IMO13" s="880"/>
      <c r="IMP13" s="878"/>
      <c r="IMQ13" s="878"/>
      <c r="IMR13" s="878"/>
      <c r="IMS13" s="880"/>
      <c r="IMT13" s="878"/>
      <c r="IMU13" s="878"/>
      <c r="IMV13" s="878"/>
      <c r="IMW13" s="880"/>
      <c r="IMX13" s="878"/>
      <c r="IMY13" s="878"/>
      <c r="IMZ13" s="878"/>
      <c r="INA13" s="880"/>
      <c r="INB13" s="878"/>
      <c r="INC13" s="878"/>
      <c r="IND13" s="878"/>
      <c r="INE13" s="880"/>
      <c r="INF13" s="878"/>
      <c r="ING13" s="878"/>
      <c r="INH13" s="878"/>
      <c r="INI13" s="880"/>
      <c r="INJ13" s="878"/>
      <c r="INK13" s="878"/>
      <c r="INL13" s="878"/>
      <c r="INM13" s="880"/>
      <c r="INN13" s="878"/>
      <c r="INO13" s="878"/>
      <c r="INP13" s="878"/>
      <c r="INQ13" s="880"/>
      <c r="INR13" s="878"/>
      <c r="INS13" s="878"/>
      <c r="INT13" s="878"/>
      <c r="INU13" s="880"/>
      <c r="INV13" s="878"/>
      <c r="INW13" s="878"/>
      <c r="INX13" s="878"/>
      <c r="INY13" s="880"/>
      <c r="INZ13" s="878"/>
      <c r="IOA13" s="878"/>
      <c r="IOB13" s="878"/>
      <c r="IOC13" s="880"/>
      <c r="IOD13" s="878"/>
      <c r="IOE13" s="878"/>
      <c r="IOF13" s="878"/>
      <c r="IOG13" s="880"/>
      <c r="IOH13" s="878"/>
      <c r="IOI13" s="878"/>
      <c r="IOJ13" s="878"/>
      <c r="IOK13" s="880"/>
      <c r="IOL13" s="878"/>
      <c r="IOM13" s="878"/>
      <c r="ION13" s="878"/>
      <c r="IOO13" s="880"/>
      <c r="IOP13" s="878"/>
      <c r="IOQ13" s="878"/>
      <c r="IOR13" s="878"/>
      <c r="IOS13" s="880"/>
      <c r="IOT13" s="878"/>
      <c r="IOU13" s="878"/>
      <c r="IOV13" s="878"/>
      <c r="IOW13" s="880"/>
      <c r="IOX13" s="878"/>
      <c r="IOY13" s="878"/>
      <c r="IOZ13" s="878"/>
      <c r="IPA13" s="880"/>
      <c r="IPB13" s="878"/>
      <c r="IPC13" s="878"/>
      <c r="IPD13" s="878"/>
      <c r="IPE13" s="880"/>
      <c r="IPF13" s="878"/>
      <c r="IPG13" s="878"/>
      <c r="IPH13" s="878"/>
      <c r="IPI13" s="880"/>
      <c r="IPJ13" s="878"/>
      <c r="IPK13" s="878"/>
      <c r="IPL13" s="878"/>
      <c r="IPM13" s="880"/>
      <c r="IPN13" s="878"/>
      <c r="IPO13" s="878"/>
      <c r="IPP13" s="878"/>
      <c r="IPQ13" s="880"/>
      <c r="IPR13" s="878"/>
      <c r="IPS13" s="878"/>
      <c r="IPT13" s="878"/>
      <c r="IPU13" s="880"/>
      <c r="IPV13" s="878"/>
      <c r="IPW13" s="878"/>
      <c r="IPX13" s="878"/>
      <c r="IPY13" s="880"/>
      <c r="IPZ13" s="878"/>
      <c r="IQA13" s="878"/>
      <c r="IQB13" s="878"/>
      <c r="IQC13" s="880"/>
      <c r="IQD13" s="878"/>
      <c r="IQE13" s="878"/>
      <c r="IQF13" s="878"/>
      <c r="IQG13" s="880"/>
      <c r="IQH13" s="878"/>
      <c r="IQI13" s="878"/>
      <c r="IQJ13" s="878"/>
      <c r="IQK13" s="880"/>
      <c r="IQL13" s="878"/>
      <c r="IQM13" s="878"/>
      <c r="IQN13" s="878"/>
      <c r="IQO13" s="880"/>
      <c r="IQP13" s="878"/>
      <c r="IQQ13" s="878"/>
      <c r="IQR13" s="878"/>
      <c r="IQS13" s="880"/>
      <c r="IQT13" s="878"/>
      <c r="IQU13" s="878"/>
      <c r="IQV13" s="878"/>
      <c r="IQW13" s="880"/>
      <c r="IQX13" s="878"/>
      <c r="IQY13" s="878"/>
      <c r="IQZ13" s="878"/>
      <c r="IRA13" s="880"/>
      <c r="IRB13" s="878"/>
      <c r="IRC13" s="878"/>
      <c r="IRD13" s="878"/>
      <c r="IRE13" s="880"/>
      <c r="IRF13" s="878"/>
      <c r="IRG13" s="878"/>
      <c r="IRH13" s="878"/>
      <c r="IRI13" s="880"/>
      <c r="IRJ13" s="878"/>
      <c r="IRK13" s="878"/>
      <c r="IRL13" s="878"/>
      <c r="IRM13" s="880"/>
      <c r="IRN13" s="878"/>
      <c r="IRO13" s="878"/>
      <c r="IRP13" s="878"/>
      <c r="IRQ13" s="880"/>
      <c r="IRR13" s="878"/>
      <c r="IRS13" s="878"/>
      <c r="IRT13" s="878"/>
      <c r="IRU13" s="880"/>
      <c r="IRV13" s="878"/>
      <c r="IRW13" s="878"/>
      <c r="IRX13" s="878"/>
      <c r="IRY13" s="880"/>
      <c r="IRZ13" s="878"/>
      <c r="ISA13" s="878"/>
      <c r="ISB13" s="878"/>
      <c r="ISC13" s="880"/>
      <c r="ISD13" s="878"/>
      <c r="ISE13" s="878"/>
      <c r="ISF13" s="878"/>
      <c r="ISG13" s="880"/>
      <c r="ISH13" s="878"/>
      <c r="ISI13" s="878"/>
      <c r="ISJ13" s="878"/>
      <c r="ISK13" s="880"/>
      <c r="ISL13" s="878"/>
      <c r="ISM13" s="878"/>
      <c r="ISN13" s="878"/>
      <c r="ISO13" s="880"/>
      <c r="ISP13" s="878"/>
      <c r="ISQ13" s="878"/>
      <c r="ISR13" s="878"/>
      <c r="ISS13" s="880"/>
      <c r="IST13" s="878"/>
      <c r="ISU13" s="878"/>
      <c r="ISV13" s="878"/>
      <c r="ISW13" s="880"/>
      <c r="ISX13" s="878"/>
      <c r="ISY13" s="878"/>
      <c r="ISZ13" s="878"/>
      <c r="ITA13" s="880"/>
      <c r="ITB13" s="878"/>
      <c r="ITC13" s="878"/>
      <c r="ITD13" s="878"/>
      <c r="ITE13" s="880"/>
      <c r="ITF13" s="878"/>
      <c r="ITG13" s="878"/>
      <c r="ITH13" s="878"/>
      <c r="ITI13" s="880"/>
      <c r="ITJ13" s="878"/>
      <c r="ITK13" s="878"/>
      <c r="ITL13" s="878"/>
      <c r="ITM13" s="880"/>
      <c r="ITN13" s="878"/>
      <c r="ITO13" s="878"/>
      <c r="ITP13" s="878"/>
      <c r="ITQ13" s="880"/>
      <c r="ITR13" s="878"/>
      <c r="ITS13" s="878"/>
      <c r="ITT13" s="878"/>
      <c r="ITU13" s="880"/>
      <c r="ITV13" s="878"/>
      <c r="ITW13" s="878"/>
      <c r="ITX13" s="878"/>
      <c r="ITY13" s="880"/>
      <c r="ITZ13" s="878"/>
      <c r="IUA13" s="878"/>
      <c r="IUB13" s="878"/>
      <c r="IUC13" s="880"/>
      <c r="IUD13" s="878"/>
      <c r="IUE13" s="878"/>
      <c r="IUF13" s="878"/>
      <c r="IUG13" s="880"/>
      <c r="IUH13" s="878"/>
      <c r="IUI13" s="878"/>
      <c r="IUJ13" s="878"/>
      <c r="IUK13" s="880"/>
      <c r="IUL13" s="878"/>
      <c r="IUM13" s="878"/>
      <c r="IUN13" s="878"/>
      <c r="IUO13" s="880"/>
      <c r="IUP13" s="878"/>
      <c r="IUQ13" s="878"/>
      <c r="IUR13" s="878"/>
      <c r="IUS13" s="880"/>
      <c r="IUT13" s="878"/>
      <c r="IUU13" s="878"/>
      <c r="IUV13" s="878"/>
      <c r="IUW13" s="880"/>
      <c r="IUX13" s="878"/>
      <c r="IUY13" s="878"/>
      <c r="IUZ13" s="878"/>
      <c r="IVA13" s="880"/>
      <c r="IVB13" s="878"/>
      <c r="IVC13" s="878"/>
      <c r="IVD13" s="878"/>
      <c r="IVE13" s="880"/>
      <c r="IVF13" s="878"/>
      <c r="IVG13" s="878"/>
      <c r="IVH13" s="878"/>
      <c r="IVI13" s="880"/>
      <c r="IVJ13" s="878"/>
      <c r="IVK13" s="878"/>
      <c r="IVL13" s="878"/>
      <c r="IVM13" s="880"/>
      <c r="IVN13" s="878"/>
      <c r="IVO13" s="878"/>
      <c r="IVP13" s="878"/>
      <c r="IVQ13" s="880"/>
      <c r="IVR13" s="878"/>
      <c r="IVS13" s="878"/>
      <c r="IVT13" s="878"/>
      <c r="IVU13" s="880"/>
      <c r="IVV13" s="878"/>
      <c r="IVW13" s="878"/>
      <c r="IVX13" s="878"/>
      <c r="IVY13" s="880"/>
      <c r="IVZ13" s="878"/>
      <c r="IWA13" s="878"/>
      <c r="IWB13" s="878"/>
      <c r="IWC13" s="880"/>
      <c r="IWD13" s="878"/>
      <c r="IWE13" s="878"/>
      <c r="IWF13" s="878"/>
      <c r="IWG13" s="880"/>
      <c r="IWH13" s="878"/>
      <c r="IWI13" s="878"/>
      <c r="IWJ13" s="878"/>
      <c r="IWK13" s="880"/>
      <c r="IWL13" s="878"/>
      <c r="IWM13" s="878"/>
      <c r="IWN13" s="878"/>
      <c r="IWO13" s="880"/>
      <c r="IWP13" s="878"/>
      <c r="IWQ13" s="878"/>
      <c r="IWR13" s="878"/>
      <c r="IWS13" s="880"/>
      <c r="IWT13" s="878"/>
      <c r="IWU13" s="878"/>
      <c r="IWV13" s="878"/>
      <c r="IWW13" s="880"/>
      <c r="IWX13" s="878"/>
      <c r="IWY13" s="878"/>
      <c r="IWZ13" s="878"/>
      <c r="IXA13" s="880"/>
      <c r="IXB13" s="878"/>
      <c r="IXC13" s="878"/>
      <c r="IXD13" s="878"/>
      <c r="IXE13" s="880"/>
      <c r="IXF13" s="878"/>
      <c r="IXG13" s="878"/>
      <c r="IXH13" s="878"/>
      <c r="IXI13" s="880"/>
      <c r="IXJ13" s="878"/>
      <c r="IXK13" s="878"/>
      <c r="IXL13" s="878"/>
      <c r="IXM13" s="880"/>
      <c r="IXN13" s="878"/>
      <c r="IXO13" s="878"/>
      <c r="IXP13" s="878"/>
      <c r="IXQ13" s="880"/>
      <c r="IXR13" s="878"/>
      <c r="IXS13" s="878"/>
      <c r="IXT13" s="878"/>
      <c r="IXU13" s="880"/>
      <c r="IXV13" s="878"/>
      <c r="IXW13" s="878"/>
      <c r="IXX13" s="878"/>
      <c r="IXY13" s="880"/>
      <c r="IXZ13" s="878"/>
      <c r="IYA13" s="878"/>
      <c r="IYB13" s="878"/>
      <c r="IYC13" s="880"/>
      <c r="IYD13" s="878"/>
      <c r="IYE13" s="878"/>
      <c r="IYF13" s="878"/>
      <c r="IYG13" s="880"/>
      <c r="IYH13" s="878"/>
      <c r="IYI13" s="878"/>
      <c r="IYJ13" s="878"/>
      <c r="IYK13" s="880"/>
      <c r="IYL13" s="878"/>
      <c r="IYM13" s="878"/>
      <c r="IYN13" s="878"/>
      <c r="IYO13" s="880"/>
      <c r="IYP13" s="878"/>
      <c r="IYQ13" s="878"/>
      <c r="IYR13" s="878"/>
      <c r="IYS13" s="880"/>
      <c r="IYT13" s="878"/>
      <c r="IYU13" s="878"/>
      <c r="IYV13" s="878"/>
      <c r="IYW13" s="880"/>
      <c r="IYX13" s="878"/>
      <c r="IYY13" s="878"/>
      <c r="IYZ13" s="878"/>
      <c r="IZA13" s="880"/>
      <c r="IZB13" s="878"/>
      <c r="IZC13" s="878"/>
      <c r="IZD13" s="878"/>
      <c r="IZE13" s="880"/>
      <c r="IZF13" s="878"/>
      <c r="IZG13" s="878"/>
      <c r="IZH13" s="878"/>
      <c r="IZI13" s="880"/>
      <c r="IZJ13" s="878"/>
      <c r="IZK13" s="878"/>
      <c r="IZL13" s="878"/>
      <c r="IZM13" s="880"/>
      <c r="IZN13" s="878"/>
      <c r="IZO13" s="878"/>
      <c r="IZP13" s="878"/>
      <c r="IZQ13" s="880"/>
      <c r="IZR13" s="878"/>
      <c r="IZS13" s="878"/>
      <c r="IZT13" s="878"/>
      <c r="IZU13" s="880"/>
      <c r="IZV13" s="878"/>
      <c r="IZW13" s="878"/>
      <c r="IZX13" s="878"/>
      <c r="IZY13" s="880"/>
      <c r="IZZ13" s="878"/>
      <c r="JAA13" s="878"/>
      <c r="JAB13" s="878"/>
      <c r="JAC13" s="880"/>
      <c r="JAD13" s="878"/>
      <c r="JAE13" s="878"/>
      <c r="JAF13" s="878"/>
      <c r="JAG13" s="880"/>
      <c r="JAH13" s="878"/>
      <c r="JAI13" s="878"/>
      <c r="JAJ13" s="878"/>
      <c r="JAK13" s="880"/>
      <c r="JAL13" s="878"/>
      <c r="JAM13" s="878"/>
      <c r="JAN13" s="878"/>
      <c r="JAO13" s="880"/>
      <c r="JAP13" s="878"/>
      <c r="JAQ13" s="878"/>
      <c r="JAR13" s="878"/>
      <c r="JAS13" s="880"/>
      <c r="JAT13" s="878"/>
      <c r="JAU13" s="878"/>
      <c r="JAV13" s="878"/>
      <c r="JAW13" s="880"/>
      <c r="JAX13" s="878"/>
      <c r="JAY13" s="878"/>
      <c r="JAZ13" s="878"/>
      <c r="JBA13" s="880"/>
      <c r="JBB13" s="878"/>
      <c r="JBC13" s="878"/>
      <c r="JBD13" s="878"/>
      <c r="JBE13" s="880"/>
      <c r="JBF13" s="878"/>
      <c r="JBG13" s="878"/>
      <c r="JBH13" s="878"/>
      <c r="JBI13" s="880"/>
      <c r="JBJ13" s="878"/>
      <c r="JBK13" s="878"/>
      <c r="JBL13" s="878"/>
      <c r="JBM13" s="880"/>
      <c r="JBN13" s="878"/>
      <c r="JBO13" s="878"/>
      <c r="JBP13" s="878"/>
      <c r="JBQ13" s="880"/>
      <c r="JBR13" s="878"/>
      <c r="JBS13" s="878"/>
      <c r="JBT13" s="878"/>
      <c r="JBU13" s="880"/>
      <c r="JBV13" s="878"/>
      <c r="JBW13" s="878"/>
      <c r="JBX13" s="878"/>
      <c r="JBY13" s="880"/>
      <c r="JBZ13" s="878"/>
      <c r="JCA13" s="878"/>
      <c r="JCB13" s="878"/>
      <c r="JCC13" s="880"/>
      <c r="JCD13" s="878"/>
      <c r="JCE13" s="878"/>
      <c r="JCF13" s="878"/>
      <c r="JCG13" s="880"/>
      <c r="JCH13" s="878"/>
      <c r="JCI13" s="878"/>
      <c r="JCJ13" s="878"/>
      <c r="JCK13" s="880"/>
      <c r="JCL13" s="878"/>
      <c r="JCM13" s="878"/>
      <c r="JCN13" s="878"/>
      <c r="JCO13" s="880"/>
      <c r="JCP13" s="878"/>
      <c r="JCQ13" s="878"/>
      <c r="JCR13" s="878"/>
      <c r="JCS13" s="880"/>
      <c r="JCT13" s="878"/>
      <c r="JCU13" s="878"/>
      <c r="JCV13" s="878"/>
      <c r="JCW13" s="880"/>
      <c r="JCX13" s="878"/>
      <c r="JCY13" s="878"/>
      <c r="JCZ13" s="878"/>
      <c r="JDA13" s="880"/>
      <c r="JDB13" s="878"/>
      <c r="JDC13" s="878"/>
      <c r="JDD13" s="878"/>
      <c r="JDE13" s="880"/>
      <c r="JDF13" s="878"/>
      <c r="JDG13" s="878"/>
      <c r="JDH13" s="878"/>
      <c r="JDI13" s="880"/>
      <c r="JDJ13" s="878"/>
      <c r="JDK13" s="878"/>
      <c r="JDL13" s="878"/>
      <c r="JDM13" s="880"/>
      <c r="JDN13" s="878"/>
      <c r="JDO13" s="878"/>
      <c r="JDP13" s="878"/>
      <c r="JDQ13" s="880"/>
      <c r="JDR13" s="878"/>
      <c r="JDS13" s="878"/>
      <c r="JDT13" s="878"/>
      <c r="JDU13" s="880"/>
      <c r="JDV13" s="878"/>
      <c r="JDW13" s="878"/>
      <c r="JDX13" s="878"/>
      <c r="JDY13" s="880"/>
      <c r="JDZ13" s="878"/>
      <c r="JEA13" s="878"/>
      <c r="JEB13" s="878"/>
      <c r="JEC13" s="880"/>
      <c r="JED13" s="878"/>
      <c r="JEE13" s="878"/>
      <c r="JEF13" s="878"/>
      <c r="JEG13" s="880"/>
      <c r="JEH13" s="878"/>
      <c r="JEI13" s="878"/>
      <c r="JEJ13" s="878"/>
      <c r="JEK13" s="880"/>
      <c r="JEL13" s="878"/>
      <c r="JEM13" s="878"/>
      <c r="JEN13" s="878"/>
      <c r="JEO13" s="880"/>
      <c r="JEP13" s="878"/>
      <c r="JEQ13" s="878"/>
      <c r="JER13" s="878"/>
      <c r="JES13" s="880"/>
      <c r="JET13" s="878"/>
      <c r="JEU13" s="878"/>
      <c r="JEV13" s="878"/>
      <c r="JEW13" s="880"/>
      <c r="JEX13" s="878"/>
      <c r="JEY13" s="878"/>
      <c r="JEZ13" s="878"/>
      <c r="JFA13" s="880"/>
      <c r="JFB13" s="878"/>
      <c r="JFC13" s="878"/>
      <c r="JFD13" s="878"/>
      <c r="JFE13" s="880"/>
      <c r="JFF13" s="878"/>
      <c r="JFG13" s="878"/>
      <c r="JFH13" s="878"/>
      <c r="JFI13" s="880"/>
      <c r="JFJ13" s="878"/>
      <c r="JFK13" s="878"/>
      <c r="JFL13" s="878"/>
      <c r="JFM13" s="880"/>
      <c r="JFN13" s="878"/>
      <c r="JFO13" s="878"/>
      <c r="JFP13" s="878"/>
      <c r="JFQ13" s="880"/>
      <c r="JFR13" s="878"/>
      <c r="JFS13" s="878"/>
      <c r="JFT13" s="878"/>
      <c r="JFU13" s="880"/>
      <c r="JFV13" s="878"/>
      <c r="JFW13" s="878"/>
      <c r="JFX13" s="878"/>
      <c r="JFY13" s="880"/>
      <c r="JFZ13" s="878"/>
      <c r="JGA13" s="878"/>
      <c r="JGB13" s="878"/>
      <c r="JGC13" s="880"/>
      <c r="JGD13" s="878"/>
      <c r="JGE13" s="878"/>
      <c r="JGF13" s="878"/>
      <c r="JGG13" s="880"/>
      <c r="JGH13" s="878"/>
      <c r="JGI13" s="878"/>
      <c r="JGJ13" s="878"/>
      <c r="JGK13" s="880"/>
      <c r="JGL13" s="878"/>
      <c r="JGM13" s="878"/>
      <c r="JGN13" s="878"/>
      <c r="JGO13" s="880"/>
      <c r="JGP13" s="878"/>
      <c r="JGQ13" s="878"/>
      <c r="JGR13" s="878"/>
      <c r="JGS13" s="880"/>
      <c r="JGT13" s="878"/>
      <c r="JGU13" s="878"/>
      <c r="JGV13" s="878"/>
      <c r="JGW13" s="880"/>
      <c r="JGX13" s="878"/>
      <c r="JGY13" s="878"/>
      <c r="JGZ13" s="878"/>
      <c r="JHA13" s="880"/>
      <c r="JHB13" s="878"/>
      <c r="JHC13" s="878"/>
      <c r="JHD13" s="878"/>
      <c r="JHE13" s="880"/>
      <c r="JHF13" s="878"/>
      <c r="JHG13" s="878"/>
      <c r="JHH13" s="878"/>
      <c r="JHI13" s="880"/>
      <c r="JHJ13" s="878"/>
      <c r="JHK13" s="878"/>
      <c r="JHL13" s="878"/>
      <c r="JHM13" s="880"/>
      <c r="JHN13" s="878"/>
      <c r="JHO13" s="878"/>
      <c r="JHP13" s="878"/>
      <c r="JHQ13" s="880"/>
      <c r="JHR13" s="878"/>
      <c r="JHS13" s="878"/>
      <c r="JHT13" s="878"/>
      <c r="JHU13" s="880"/>
      <c r="JHV13" s="878"/>
      <c r="JHW13" s="878"/>
      <c r="JHX13" s="878"/>
      <c r="JHY13" s="880"/>
      <c r="JHZ13" s="878"/>
      <c r="JIA13" s="878"/>
      <c r="JIB13" s="878"/>
      <c r="JIC13" s="880"/>
      <c r="JID13" s="878"/>
      <c r="JIE13" s="878"/>
      <c r="JIF13" s="878"/>
      <c r="JIG13" s="880"/>
      <c r="JIH13" s="878"/>
      <c r="JII13" s="878"/>
      <c r="JIJ13" s="878"/>
      <c r="JIK13" s="880"/>
      <c r="JIL13" s="878"/>
      <c r="JIM13" s="878"/>
      <c r="JIN13" s="878"/>
      <c r="JIO13" s="880"/>
      <c r="JIP13" s="878"/>
      <c r="JIQ13" s="878"/>
      <c r="JIR13" s="878"/>
      <c r="JIS13" s="880"/>
      <c r="JIT13" s="878"/>
      <c r="JIU13" s="878"/>
      <c r="JIV13" s="878"/>
      <c r="JIW13" s="880"/>
      <c r="JIX13" s="878"/>
      <c r="JIY13" s="878"/>
      <c r="JIZ13" s="878"/>
      <c r="JJA13" s="880"/>
      <c r="JJB13" s="878"/>
      <c r="JJC13" s="878"/>
      <c r="JJD13" s="878"/>
      <c r="JJE13" s="880"/>
      <c r="JJF13" s="878"/>
      <c r="JJG13" s="878"/>
      <c r="JJH13" s="878"/>
      <c r="JJI13" s="880"/>
      <c r="JJJ13" s="878"/>
      <c r="JJK13" s="878"/>
      <c r="JJL13" s="878"/>
      <c r="JJM13" s="880"/>
      <c r="JJN13" s="878"/>
      <c r="JJO13" s="878"/>
      <c r="JJP13" s="878"/>
      <c r="JJQ13" s="880"/>
      <c r="JJR13" s="878"/>
      <c r="JJS13" s="878"/>
      <c r="JJT13" s="878"/>
      <c r="JJU13" s="880"/>
      <c r="JJV13" s="878"/>
      <c r="JJW13" s="878"/>
      <c r="JJX13" s="878"/>
      <c r="JJY13" s="880"/>
      <c r="JJZ13" s="878"/>
      <c r="JKA13" s="878"/>
      <c r="JKB13" s="878"/>
      <c r="JKC13" s="880"/>
      <c r="JKD13" s="878"/>
      <c r="JKE13" s="878"/>
      <c r="JKF13" s="878"/>
      <c r="JKG13" s="880"/>
      <c r="JKH13" s="878"/>
      <c r="JKI13" s="878"/>
      <c r="JKJ13" s="878"/>
      <c r="JKK13" s="880"/>
      <c r="JKL13" s="878"/>
      <c r="JKM13" s="878"/>
      <c r="JKN13" s="878"/>
      <c r="JKO13" s="880"/>
      <c r="JKP13" s="878"/>
      <c r="JKQ13" s="878"/>
      <c r="JKR13" s="878"/>
      <c r="JKS13" s="880"/>
      <c r="JKT13" s="878"/>
      <c r="JKU13" s="878"/>
      <c r="JKV13" s="878"/>
      <c r="JKW13" s="880"/>
      <c r="JKX13" s="878"/>
      <c r="JKY13" s="878"/>
      <c r="JKZ13" s="878"/>
      <c r="JLA13" s="880"/>
      <c r="JLB13" s="878"/>
      <c r="JLC13" s="878"/>
      <c r="JLD13" s="878"/>
      <c r="JLE13" s="880"/>
      <c r="JLF13" s="878"/>
      <c r="JLG13" s="878"/>
      <c r="JLH13" s="878"/>
      <c r="JLI13" s="880"/>
      <c r="JLJ13" s="878"/>
      <c r="JLK13" s="878"/>
      <c r="JLL13" s="878"/>
      <c r="JLM13" s="880"/>
      <c r="JLN13" s="878"/>
      <c r="JLO13" s="878"/>
      <c r="JLP13" s="878"/>
      <c r="JLQ13" s="880"/>
      <c r="JLR13" s="878"/>
      <c r="JLS13" s="878"/>
      <c r="JLT13" s="878"/>
      <c r="JLU13" s="880"/>
      <c r="JLV13" s="878"/>
      <c r="JLW13" s="878"/>
      <c r="JLX13" s="878"/>
      <c r="JLY13" s="880"/>
      <c r="JLZ13" s="878"/>
      <c r="JMA13" s="878"/>
      <c r="JMB13" s="878"/>
      <c r="JMC13" s="880"/>
      <c r="JMD13" s="878"/>
      <c r="JME13" s="878"/>
      <c r="JMF13" s="878"/>
      <c r="JMG13" s="880"/>
      <c r="JMH13" s="878"/>
      <c r="JMI13" s="878"/>
      <c r="JMJ13" s="878"/>
      <c r="JMK13" s="880"/>
      <c r="JML13" s="878"/>
      <c r="JMM13" s="878"/>
      <c r="JMN13" s="878"/>
      <c r="JMO13" s="880"/>
      <c r="JMP13" s="878"/>
      <c r="JMQ13" s="878"/>
      <c r="JMR13" s="878"/>
      <c r="JMS13" s="880"/>
      <c r="JMT13" s="878"/>
      <c r="JMU13" s="878"/>
      <c r="JMV13" s="878"/>
      <c r="JMW13" s="880"/>
      <c r="JMX13" s="878"/>
      <c r="JMY13" s="878"/>
      <c r="JMZ13" s="878"/>
      <c r="JNA13" s="880"/>
      <c r="JNB13" s="878"/>
      <c r="JNC13" s="878"/>
      <c r="JND13" s="878"/>
      <c r="JNE13" s="880"/>
      <c r="JNF13" s="878"/>
      <c r="JNG13" s="878"/>
      <c r="JNH13" s="878"/>
      <c r="JNI13" s="880"/>
      <c r="JNJ13" s="878"/>
      <c r="JNK13" s="878"/>
      <c r="JNL13" s="878"/>
      <c r="JNM13" s="880"/>
      <c r="JNN13" s="878"/>
      <c r="JNO13" s="878"/>
      <c r="JNP13" s="878"/>
      <c r="JNQ13" s="880"/>
      <c r="JNR13" s="878"/>
      <c r="JNS13" s="878"/>
      <c r="JNT13" s="878"/>
      <c r="JNU13" s="880"/>
      <c r="JNV13" s="878"/>
      <c r="JNW13" s="878"/>
      <c r="JNX13" s="878"/>
      <c r="JNY13" s="880"/>
      <c r="JNZ13" s="878"/>
      <c r="JOA13" s="878"/>
      <c r="JOB13" s="878"/>
      <c r="JOC13" s="880"/>
      <c r="JOD13" s="878"/>
      <c r="JOE13" s="878"/>
      <c r="JOF13" s="878"/>
      <c r="JOG13" s="880"/>
      <c r="JOH13" s="878"/>
      <c r="JOI13" s="878"/>
      <c r="JOJ13" s="878"/>
      <c r="JOK13" s="880"/>
      <c r="JOL13" s="878"/>
      <c r="JOM13" s="878"/>
      <c r="JON13" s="878"/>
      <c r="JOO13" s="880"/>
      <c r="JOP13" s="878"/>
      <c r="JOQ13" s="878"/>
      <c r="JOR13" s="878"/>
      <c r="JOS13" s="880"/>
      <c r="JOT13" s="878"/>
      <c r="JOU13" s="878"/>
      <c r="JOV13" s="878"/>
      <c r="JOW13" s="880"/>
      <c r="JOX13" s="878"/>
      <c r="JOY13" s="878"/>
      <c r="JOZ13" s="878"/>
      <c r="JPA13" s="880"/>
      <c r="JPB13" s="878"/>
      <c r="JPC13" s="878"/>
      <c r="JPD13" s="878"/>
      <c r="JPE13" s="880"/>
      <c r="JPF13" s="878"/>
      <c r="JPG13" s="878"/>
      <c r="JPH13" s="878"/>
      <c r="JPI13" s="880"/>
      <c r="JPJ13" s="878"/>
      <c r="JPK13" s="878"/>
      <c r="JPL13" s="878"/>
      <c r="JPM13" s="880"/>
      <c r="JPN13" s="878"/>
      <c r="JPO13" s="878"/>
      <c r="JPP13" s="878"/>
      <c r="JPQ13" s="880"/>
      <c r="JPR13" s="878"/>
      <c r="JPS13" s="878"/>
      <c r="JPT13" s="878"/>
      <c r="JPU13" s="880"/>
      <c r="JPV13" s="878"/>
      <c r="JPW13" s="878"/>
      <c r="JPX13" s="878"/>
      <c r="JPY13" s="880"/>
      <c r="JPZ13" s="878"/>
      <c r="JQA13" s="878"/>
      <c r="JQB13" s="878"/>
      <c r="JQC13" s="880"/>
      <c r="JQD13" s="878"/>
      <c r="JQE13" s="878"/>
      <c r="JQF13" s="878"/>
      <c r="JQG13" s="880"/>
      <c r="JQH13" s="878"/>
      <c r="JQI13" s="878"/>
      <c r="JQJ13" s="878"/>
      <c r="JQK13" s="880"/>
      <c r="JQL13" s="878"/>
      <c r="JQM13" s="878"/>
      <c r="JQN13" s="878"/>
      <c r="JQO13" s="880"/>
      <c r="JQP13" s="878"/>
      <c r="JQQ13" s="878"/>
      <c r="JQR13" s="878"/>
      <c r="JQS13" s="880"/>
      <c r="JQT13" s="878"/>
      <c r="JQU13" s="878"/>
      <c r="JQV13" s="878"/>
      <c r="JQW13" s="880"/>
      <c r="JQX13" s="878"/>
      <c r="JQY13" s="878"/>
      <c r="JQZ13" s="878"/>
      <c r="JRA13" s="880"/>
      <c r="JRB13" s="878"/>
      <c r="JRC13" s="878"/>
      <c r="JRD13" s="878"/>
      <c r="JRE13" s="880"/>
      <c r="JRF13" s="878"/>
      <c r="JRG13" s="878"/>
      <c r="JRH13" s="878"/>
      <c r="JRI13" s="880"/>
      <c r="JRJ13" s="878"/>
      <c r="JRK13" s="878"/>
      <c r="JRL13" s="878"/>
      <c r="JRM13" s="880"/>
      <c r="JRN13" s="878"/>
      <c r="JRO13" s="878"/>
      <c r="JRP13" s="878"/>
      <c r="JRQ13" s="880"/>
      <c r="JRR13" s="878"/>
      <c r="JRS13" s="878"/>
      <c r="JRT13" s="878"/>
      <c r="JRU13" s="880"/>
      <c r="JRV13" s="878"/>
      <c r="JRW13" s="878"/>
      <c r="JRX13" s="878"/>
      <c r="JRY13" s="880"/>
      <c r="JRZ13" s="878"/>
      <c r="JSA13" s="878"/>
      <c r="JSB13" s="878"/>
      <c r="JSC13" s="880"/>
      <c r="JSD13" s="878"/>
      <c r="JSE13" s="878"/>
      <c r="JSF13" s="878"/>
      <c r="JSG13" s="880"/>
      <c r="JSH13" s="878"/>
      <c r="JSI13" s="878"/>
      <c r="JSJ13" s="878"/>
      <c r="JSK13" s="880"/>
      <c r="JSL13" s="878"/>
      <c r="JSM13" s="878"/>
      <c r="JSN13" s="878"/>
      <c r="JSO13" s="880"/>
      <c r="JSP13" s="878"/>
      <c r="JSQ13" s="878"/>
      <c r="JSR13" s="878"/>
      <c r="JSS13" s="880"/>
      <c r="JST13" s="878"/>
      <c r="JSU13" s="878"/>
      <c r="JSV13" s="878"/>
      <c r="JSW13" s="880"/>
      <c r="JSX13" s="878"/>
      <c r="JSY13" s="878"/>
      <c r="JSZ13" s="878"/>
      <c r="JTA13" s="880"/>
      <c r="JTB13" s="878"/>
      <c r="JTC13" s="878"/>
      <c r="JTD13" s="878"/>
      <c r="JTE13" s="880"/>
      <c r="JTF13" s="878"/>
      <c r="JTG13" s="878"/>
      <c r="JTH13" s="878"/>
      <c r="JTI13" s="880"/>
      <c r="JTJ13" s="878"/>
      <c r="JTK13" s="878"/>
      <c r="JTL13" s="878"/>
      <c r="JTM13" s="880"/>
      <c r="JTN13" s="878"/>
      <c r="JTO13" s="878"/>
      <c r="JTP13" s="878"/>
      <c r="JTQ13" s="880"/>
      <c r="JTR13" s="878"/>
      <c r="JTS13" s="878"/>
      <c r="JTT13" s="878"/>
      <c r="JTU13" s="880"/>
      <c r="JTV13" s="878"/>
      <c r="JTW13" s="878"/>
      <c r="JTX13" s="878"/>
      <c r="JTY13" s="880"/>
      <c r="JTZ13" s="878"/>
      <c r="JUA13" s="878"/>
      <c r="JUB13" s="878"/>
      <c r="JUC13" s="880"/>
      <c r="JUD13" s="878"/>
      <c r="JUE13" s="878"/>
      <c r="JUF13" s="878"/>
      <c r="JUG13" s="880"/>
      <c r="JUH13" s="878"/>
      <c r="JUI13" s="878"/>
      <c r="JUJ13" s="878"/>
      <c r="JUK13" s="880"/>
      <c r="JUL13" s="878"/>
      <c r="JUM13" s="878"/>
      <c r="JUN13" s="878"/>
      <c r="JUO13" s="880"/>
      <c r="JUP13" s="878"/>
      <c r="JUQ13" s="878"/>
      <c r="JUR13" s="878"/>
      <c r="JUS13" s="880"/>
      <c r="JUT13" s="878"/>
      <c r="JUU13" s="878"/>
      <c r="JUV13" s="878"/>
      <c r="JUW13" s="880"/>
      <c r="JUX13" s="878"/>
      <c r="JUY13" s="878"/>
      <c r="JUZ13" s="878"/>
      <c r="JVA13" s="880"/>
      <c r="JVB13" s="878"/>
      <c r="JVC13" s="878"/>
      <c r="JVD13" s="878"/>
      <c r="JVE13" s="880"/>
      <c r="JVF13" s="878"/>
      <c r="JVG13" s="878"/>
      <c r="JVH13" s="878"/>
      <c r="JVI13" s="880"/>
      <c r="JVJ13" s="878"/>
      <c r="JVK13" s="878"/>
      <c r="JVL13" s="878"/>
      <c r="JVM13" s="880"/>
      <c r="JVN13" s="878"/>
      <c r="JVO13" s="878"/>
      <c r="JVP13" s="878"/>
      <c r="JVQ13" s="880"/>
      <c r="JVR13" s="878"/>
      <c r="JVS13" s="878"/>
      <c r="JVT13" s="878"/>
      <c r="JVU13" s="880"/>
      <c r="JVV13" s="878"/>
      <c r="JVW13" s="878"/>
      <c r="JVX13" s="878"/>
      <c r="JVY13" s="880"/>
      <c r="JVZ13" s="878"/>
      <c r="JWA13" s="878"/>
      <c r="JWB13" s="878"/>
      <c r="JWC13" s="880"/>
      <c r="JWD13" s="878"/>
      <c r="JWE13" s="878"/>
      <c r="JWF13" s="878"/>
      <c r="JWG13" s="880"/>
      <c r="JWH13" s="878"/>
      <c r="JWI13" s="878"/>
      <c r="JWJ13" s="878"/>
      <c r="JWK13" s="880"/>
      <c r="JWL13" s="878"/>
      <c r="JWM13" s="878"/>
      <c r="JWN13" s="878"/>
      <c r="JWO13" s="880"/>
      <c r="JWP13" s="878"/>
      <c r="JWQ13" s="878"/>
      <c r="JWR13" s="878"/>
      <c r="JWS13" s="880"/>
      <c r="JWT13" s="878"/>
      <c r="JWU13" s="878"/>
      <c r="JWV13" s="878"/>
      <c r="JWW13" s="880"/>
      <c r="JWX13" s="878"/>
      <c r="JWY13" s="878"/>
      <c r="JWZ13" s="878"/>
      <c r="JXA13" s="880"/>
      <c r="JXB13" s="878"/>
      <c r="JXC13" s="878"/>
      <c r="JXD13" s="878"/>
      <c r="JXE13" s="880"/>
      <c r="JXF13" s="878"/>
      <c r="JXG13" s="878"/>
      <c r="JXH13" s="878"/>
      <c r="JXI13" s="880"/>
      <c r="JXJ13" s="878"/>
      <c r="JXK13" s="878"/>
      <c r="JXL13" s="878"/>
      <c r="JXM13" s="880"/>
      <c r="JXN13" s="878"/>
      <c r="JXO13" s="878"/>
      <c r="JXP13" s="878"/>
      <c r="JXQ13" s="880"/>
      <c r="JXR13" s="878"/>
      <c r="JXS13" s="878"/>
      <c r="JXT13" s="878"/>
      <c r="JXU13" s="880"/>
      <c r="JXV13" s="878"/>
      <c r="JXW13" s="878"/>
      <c r="JXX13" s="878"/>
      <c r="JXY13" s="880"/>
      <c r="JXZ13" s="878"/>
      <c r="JYA13" s="878"/>
      <c r="JYB13" s="878"/>
      <c r="JYC13" s="880"/>
      <c r="JYD13" s="878"/>
      <c r="JYE13" s="878"/>
      <c r="JYF13" s="878"/>
      <c r="JYG13" s="880"/>
      <c r="JYH13" s="878"/>
      <c r="JYI13" s="878"/>
      <c r="JYJ13" s="878"/>
      <c r="JYK13" s="880"/>
      <c r="JYL13" s="878"/>
      <c r="JYM13" s="878"/>
      <c r="JYN13" s="878"/>
      <c r="JYO13" s="880"/>
      <c r="JYP13" s="878"/>
      <c r="JYQ13" s="878"/>
      <c r="JYR13" s="878"/>
      <c r="JYS13" s="880"/>
      <c r="JYT13" s="878"/>
      <c r="JYU13" s="878"/>
      <c r="JYV13" s="878"/>
      <c r="JYW13" s="880"/>
      <c r="JYX13" s="878"/>
      <c r="JYY13" s="878"/>
      <c r="JYZ13" s="878"/>
      <c r="JZA13" s="880"/>
      <c r="JZB13" s="878"/>
      <c r="JZC13" s="878"/>
      <c r="JZD13" s="878"/>
      <c r="JZE13" s="880"/>
      <c r="JZF13" s="878"/>
      <c r="JZG13" s="878"/>
      <c r="JZH13" s="878"/>
      <c r="JZI13" s="880"/>
      <c r="JZJ13" s="878"/>
      <c r="JZK13" s="878"/>
      <c r="JZL13" s="878"/>
      <c r="JZM13" s="880"/>
      <c r="JZN13" s="878"/>
      <c r="JZO13" s="878"/>
      <c r="JZP13" s="878"/>
      <c r="JZQ13" s="880"/>
      <c r="JZR13" s="878"/>
      <c r="JZS13" s="878"/>
      <c r="JZT13" s="878"/>
      <c r="JZU13" s="880"/>
      <c r="JZV13" s="878"/>
      <c r="JZW13" s="878"/>
      <c r="JZX13" s="878"/>
      <c r="JZY13" s="880"/>
      <c r="JZZ13" s="878"/>
      <c r="KAA13" s="878"/>
      <c r="KAB13" s="878"/>
      <c r="KAC13" s="880"/>
      <c r="KAD13" s="878"/>
      <c r="KAE13" s="878"/>
      <c r="KAF13" s="878"/>
      <c r="KAG13" s="880"/>
      <c r="KAH13" s="878"/>
      <c r="KAI13" s="878"/>
      <c r="KAJ13" s="878"/>
      <c r="KAK13" s="880"/>
      <c r="KAL13" s="878"/>
      <c r="KAM13" s="878"/>
      <c r="KAN13" s="878"/>
      <c r="KAO13" s="880"/>
      <c r="KAP13" s="878"/>
      <c r="KAQ13" s="878"/>
      <c r="KAR13" s="878"/>
      <c r="KAS13" s="880"/>
      <c r="KAT13" s="878"/>
      <c r="KAU13" s="878"/>
      <c r="KAV13" s="878"/>
      <c r="KAW13" s="880"/>
      <c r="KAX13" s="878"/>
      <c r="KAY13" s="878"/>
      <c r="KAZ13" s="878"/>
      <c r="KBA13" s="880"/>
      <c r="KBB13" s="878"/>
      <c r="KBC13" s="878"/>
      <c r="KBD13" s="878"/>
      <c r="KBE13" s="880"/>
      <c r="KBF13" s="878"/>
      <c r="KBG13" s="878"/>
      <c r="KBH13" s="878"/>
      <c r="KBI13" s="880"/>
      <c r="KBJ13" s="878"/>
      <c r="KBK13" s="878"/>
      <c r="KBL13" s="878"/>
      <c r="KBM13" s="880"/>
      <c r="KBN13" s="878"/>
      <c r="KBO13" s="878"/>
      <c r="KBP13" s="878"/>
      <c r="KBQ13" s="880"/>
      <c r="KBR13" s="878"/>
      <c r="KBS13" s="878"/>
      <c r="KBT13" s="878"/>
      <c r="KBU13" s="880"/>
      <c r="KBV13" s="878"/>
      <c r="KBW13" s="878"/>
      <c r="KBX13" s="878"/>
      <c r="KBY13" s="880"/>
      <c r="KBZ13" s="878"/>
      <c r="KCA13" s="878"/>
      <c r="KCB13" s="878"/>
      <c r="KCC13" s="880"/>
      <c r="KCD13" s="878"/>
      <c r="KCE13" s="878"/>
      <c r="KCF13" s="878"/>
      <c r="KCG13" s="880"/>
      <c r="KCH13" s="878"/>
      <c r="KCI13" s="878"/>
      <c r="KCJ13" s="878"/>
      <c r="KCK13" s="880"/>
      <c r="KCL13" s="878"/>
      <c r="KCM13" s="878"/>
      <c r="KCN13" s="878"/>
      <c r="KCO13" s="880"/>
      <c r="KCP13" s="878"/>
      <c r="KCQ13" s="878"/>
      <c r="KCR13" s="878"/>
      <c r="KCS13" s="880"/>
      <c r="KCT13" s="878"/>
      <c r="KCU13" s="878"/>
      <c r="KCV13" s="878"/>
      <c r="KCW13" s="880"/>
      <c r="KCX13" s="878"/>
      <c r="KCY13" s="878"/>
      <c r="KCZ13" s="878"/>
      <c r="KDA13" s="880"/>
      <c r="KDB13" s="878"/>
      <c r="KDC13" s="878"/>
      <c r="KDD13" s="878"/>
      <c r="KDE13" s="880"/>
      <c r="KDF13" s="878"/>
      <c r="KDG13" s="878"/>
      <c r="KDH13" s="878"/>
      <c r="KDI13" s="880"/>
      <c r="KDJ13" s="878"/>
      <c r="KDK13" s="878"/>
      <c r="KDL13" s="878"/>
      <c r="KDM13" s="880"/>
      <c r="KDN13" s="878"/>
      <c r="KDO13" s="878"/>
      <c r="KDP13" s="878"/>
      <c r="KDQ13" s="880"/>
      <c r="KDR13" s="878"/>
      <c r="KDS13" s="878"/>
      <c r="KDT13" s="878"/>
      <c r="KDU13" s="880"/>
      <c r="KDV13" s="878"/>
      <c r="KDW13" s="878"/>
      <c r="KDX13" s="878"/>
      <c r="KDY13" s="880"/>
      <c r="KDZ13" s="878"/>
      <c r="KEA13" s="878"/>
      <c r="KEB13" s="878"/>
      <c r="KEC13" s="880"/>
      <c r="KED13" s="878"/>
      <c r="KEE13" s="878"/>
      <c r="KEF13" s="878"/>
      <c r="KEG13" s="880"/>
      <c r="KEH13" s="878"/>
      <c r="KEI13" s="878"/>
      <c r="KEJ13" s="878"/>
      <c r="KEK13" s="880"/>
      <c r="KEL13" s="878"/>
      <c r="KEM13" s="878"/>
      <c r="KEN13" s="878"/>
      <c r="KEO13" s="880"/>
      <c r="KEP13" s="878"/>
      <c r="KEQ13" s="878"/>
      <c r="KER13" s="878"/>
      <c r="KES13" s="880"/>
      <c r="KET13" s="878"/>
      <c r="KEU13" s="878"/>
      <c r="KEV13" s="878"/>
      <c r="KEW13" s="880"/>
      <c r="KEX13" s="878"/>
      <c r="KEY13" s="878"/>
      <c r="KEZ13" s="878"/>
      <c r="KFA13" s="880"/>
      <c r="KFB13" s="878"/>
      <c r="KFC13" s="878"/>
      <c r="KFD13" s="878"/>
      <c r="KFE13" s="880"/>
      <c r="KFF13" s="878"/>
      <c r="KFG13" s="878"/>
      <c r="KFH13" s="878"/>
      <c r="KFI13" s="880"/>
      <c r="KFJ13" s="878"/>
      <c r="KFK13" s="878"/>
      <c r="KFL13" s="878"/>
      <c r="KFM13" s="880"/>
      <c r="KFN13" s="878"/>
      <c r="KFO13" s="878"/>
      <c r="KFP13" s="878"/>
      <c r="KFQ13" s="880"/>
      <c r="KFR13" s="878"/>
      <c r="KFS13" s="878"/>
      <c r="KFT13" s="878"/>
      <c r="KFU13" s="880"/>
      <c r="KFV13" s="878"/>
      <c r="KFW13" s="878"/>
      <c r="KFX13" s="878"/>
      <c r="KFY13" s="880"/>
      <c r="KFZ13" s="878"/>
      <c r="KGA13" s="878"/>
      <c r="KGB13" s="878"/>
      <c r="KGC13" s="880"/>
      <c r="KGD13" s="878"/>
      <c r="KGE13" s="878"/>
      <c r="KGF13" s="878"/>
      <c r="KGG13" s="880"/>
      <c r="KGH13" s="878"/>
      <c r="KGI13" s="878"/>
      <c r="KGJ13" s="878"/>
      <c r="KGK13" s="880"/>
      <c r="KGL13" s="878"/>
      <c r="KGM13" s="878"/>
      <c r="KGN13" s="878"/>
      <c r="KGO13" s="880"/>
      <c r="KGP13" s="878"/>
      <c r="KGQ13" s="878"/>
      <c r="KGR13" s="878"/>
      <c r="KGS13" s="880"/>
      <c r="KGT13" s="878"/>
      <c r="KGU13" s="878"/>
      <c r="KGV13" s="878"/>
      <c r="KGW13" s="880"/>
      <c r="KGX13" s="878"/>
      <c r="KGY13" s="878"/>
      <c r="KGZ13" s="878"/>
      <c r="KHA13" s="880"/>
      <c r="KHB13" s="878"/>
      <c r="KHC13" s="878"/>
      <c r="KHD13" s="878"/>
      <c r="KHE13" s="880"/>
      <c r="KHF13" s="878"/>
      <c r="KHG13" s="878"/>
      <c r="KHH13" s="878"/>
      <c r="KHI13" s="880"/>
      <c r="KHJ13" s="878"/>
      <c r="KHK13" s="878"/>
      <c r="KHL13" s="878"/>
      <c r="KHM13" s="880"/>
      <c r="KHN13" s="878"/>
      <c r="KHO13" s="878"/>
      <c r="KHP13" s="878"/>
      <c r="KHQ13" s="880"/>
      <c r="KHR13" s="878"/>
      <c r="KHS13" s="878"/>
      <c r="KHT13" s="878"/>
      <c r="KHU13" s="880"/>
      <c r="KHV13" s="878"/>
      <c r="KHW13" s="878"/>
      <c r="KHX13" s="878"/>
      <c r="KHY13" s="880"/>
      <c r="KHZ13" s="878"/>
      <c r="KIA13" s="878"/>
      <c r="KIB13" s="878"/>
      <c r="KIC13" s="880"/>
      <c r="KID13" s="878"/>
      <c r="KIE13" s="878"/>
      <c r="KIF13" s="878"/>
      <c r="KIG13" s="880"/>
      <c r="KIH13" s="878"/>
      <c r="KII13" s="878"/>
      <c r="KIJ13" s="878"/>
      <c r="KIK13" s="880"/>
      <c r="KIL13" s="878"/>
      <c r="KIM13" s="878"/>
      <c r="KIN13" s="878"/>
      <c r="KIO13" s="880"/>
      <c r="KIP13" s="878"/>
      <c r="KIQ13" s="878"/>
      <c r="KIR13" s="878"/>
      <c r="KIS13" s="880"/>
      <c r="KIT13" s="878"/>
      <c r="KIU13" s="878"/>
      <c r="KIV13" s="878"/>
      <c r="KIW13" s="880"/>
      <c r="KIX13" s="878"/>
      <c r="KIY13" s="878"/>
      <c r="KIZ13" s="878"/>
      <c r="KJA13" s="880"/>
      <c r="KJB13" s="878"/>
      <c r="KJC13" s="878"/>
      <c r="KJD13" s="878"/>
      <c r="KJE13" s="880"/>
      <c r="KJF13" s="878"/>
      <c r="KJG13" s="878"/>
      <c r="KJH13" s="878"/>
      <c r="KJI13" s="880"/>
      <c r="KJJ13" s="878"/>
      <c r="KJK13" s="878"/>
      <c r="KJL13" s="878"/>
      <c r="KJM13" s="880"/>
      <c r="KJN13" s="878"/>
      <c r="KJO13" s="878"/>
      <c r="KJP13" s="878"/>
      <c r="KJQ13" s="880"/>
      <c r="KJR13" s="878"/>
      <c r="KJS13" s="878"/>
      <c r="KJT13" s="878"/>
      <c r="KJU13" s="880"/>
      <c r="KJV13" s="878"/>
      <c r="KJW13" s="878"/>
      <c r="KJX13" s="878"/>
      <c r="KJY13" s="880"/>
      <c r="KJZ13" s="878"/>
      <c r="KKA13" s="878"/>
      <c r="KKB13" s="878"/>
      <c r="KKC13" s="880"/>
      <c r="KKD13" s="878"/>
      <c r="KKE13" s="878"/>
      <c r="KKF13" s="878"/>
      <c r="KKG13" s="880"/>
      <c r="KKH13" s="878"/>
      <c r="KKI13" s="878"/>
      <c r="KKJ13" s="878"/>
      <c r="KKK13" s="880"/>
      <c r="KKL13" s="878"/>
      <c r="KKM13" s="878"/>
      <c r="KKN13" s="878"/>
      <c r="KKO13" s="880"/>
      <c r="KKP13" s="878"/>
      <c r="KKQ13" s="878"/>
      <c r="KKR13" s="878"/>
      <c r="KKS13" s="880"/>
      <c r="KKT13" s="878"/>
      <c r="KKU13" s="878"/>
      <c r="KKV13" s="878"/>
      <c r="KKW13" s="880"/>
      <c r="KKX13" s="878"/>
      <c r="KKY13" s="878"/>
      <c r="KKZ13" s="878"/>
      <c r="KLA13" s="880"/>
      <c r="KLB13" s="878"/>
      <c r="KLC13" s="878"/>
      <c r="KLD13" s="878"/>
      <c r="KLE13" s="880"/>
      <c r="KLF13" s="878"/>
      <c r="KLG13" s="878"/>
      <c r="KLH13" s="878"/>
      <c r="KLI13" s="880"/>
      <c r="KLJ13" s="878"/>
      <c r="KLK13" s="878"/>
      <c r="KLL13" s="878"/>
      <c r="KLM13" s="880"/>
      <c r="KLN13" s="878"/>
      <c r="KLO13" s="878"/>
      <c r="KLP13" s="878"/>
      <c r="KLQ13" s="880"/>
      <c r="KLR13" s="878"/>
      <c r="KLS13" s="878"/>
      <c r="KLT13" s="878"/>
      <c r="KLU13" s="880"/>
      <c r="KLV13" s="878"/>
      <c r="KLW13" s="878"/>
      <c r="KLX13" s="878"/>
      <c r="KLY13" s="880"/>
      <c r="KLZ13" s="878"/>
      <c r="KMA13" s="878"/>
      <c r="KMB13" s="878"/>
      <c r="KMC13" s="880"/>
      <c r="KMD13" s="878"/>
      <c r="KME13" s="878"/>
      <c r="KMF13" s="878"/>
      <c r="KMG13" s="880"/>
      <c r="KMH13" s="878"/>
      <c r="KMI13" s="878"/>
      <c r="KMJ13" s="878"/>
      <c r="KMK13" s="880"/>
      <c r="KML13" s="878"/>
      <c r="KMM13" s="878"/>
      <c r="KMN13" s="878"/>
      <c r="KMO13" s="880"/>
      <c r="KMP13" s="878"/>
      <c r="KMQ13" s="878"/>
      <c r="KMR13" s="878"/>
      <c r="KMS13" s="880"/>
      <c r="KMT13" s="878"/>
      <c r="KMU13" s="878"/>
      <c r="KMV13" s="878"/>
      <c r="KMW13" s="880"/>
      <c r="KMX13" s="878"/>
      <c r="KMY13" s="878"/>
      <c r="KMZ13" s="878"/>
      <c r="KNA13" s="880"/>
      <c r="KNB13" s="878"/>
      <c r="KNC13" s="878"/>
      <c r="KND13" s="878"/>
      <c r="KNE13" s="880"/>
      <c r="KNF13" s="878"/>
      <c r="KNG13" s="878"/>
      <c r="KNH13" s="878"/>
      <c r="KNI13" s="880"/>
      <c r="KNJ13" s="878"/>
      <c r="KNK13" s="878"/>
      <c r="KNL13" s="878"/>
      <c r="KNM13" s="880"/>
      <c r="KNN13" s="878"/>
      <c r="KNO13" s="878"/>
      <c r="KNP13" s="878"/>
      <c r="KNQ13" s="880"/>
      <c r="KNR13" s="878"/>
      <c r="KNS13" s="878"/>
      <c r="KNT13" s="878"/>
      <c r="KNU13" s="880"/>
      <c r="KNV13" s="878"/>
      <c r="KNW13" s="878"/>
      <c r="KNX13" s="878"/>
      <c r="KNY13" s="880"/>
      <c r="KNZ13" s="878"/>
      <c r="KOA13" s="878"/>
      <c r="KOB13" s="878"/>
      <c r="KOC13" s="880"/>
      <c r="KOD13" s="878"/>
      <c r="KOE13" s="878"/>
      <c r="KOF13" s="878"/>
      <c r="KOG13" s="880"/>
      <c r="KOH13" s="878"/>
      <c r="KOI13" s="878"/>
      <c r="KOJ13" s="878"/>
      <c r="KOK13" s="880"/>
      <c r="KOL13" s="878"/>
      <c r="KOM13" s="878"/>
      <c r="KON13" s="878"/>
      <c r="KOO13" s="880"/>
      <c r="KOP13" s="878"/>
      <c r="KOQ13" s="878"/>
      <c r="KOR13" s="878"/>
      <c r="KOS13" s="880"/>
      <c r="KOT13" s="878"/>
      <c r="KOU13" s="878"/>
      <c r="KOV13" s="878"/>
      <c r="KOW13" s="880"/>
      <c r="KOX13" s="878"/>
      <c r="KOY13" s="878"/>
      <c r="KOZ13" s="878"/>
      <c r="KPA13" s="880"/>
      <c r="KPB13" s="878"/>
      <c r="KPC13" s="878"/>
      <c r="KPD13" s="878"/>
      <c r="KPE13" s="880"/>
      <c r="KPF13" s="878"/>
      <c r="KPG13" s="878"/>
      <c r="KPH13" s="878"/>
      <c r="KPI13" s="880"/>
      <c r="KPJ13" s="878"/>
      <c r="KPK13" s="878"/>
      <c r="KPL13" s="878"/>
      <c r="KPM13" s="880"/>
      <c r="KPN13" s="878"/>
      <c r="KPO13" s="878"/>
      <c r="KPP13" s="878"/>
      <c r="KPQ13" s="880"/>
      <c r="KPR13" s="878"/>
      <c r="KPS13" s="878"/>
      <c r="KPT13" s="878"/>
      <c r="KPU13" s="880"/>
      <c r="KPV13" s="878"/>
      <c r="KPW13" s="878"/>
      <c r="KPX13" s="878"/>
      <c r="KPY13" s="880"/>
      <c r="KPZ13" s="878"/>
      <c r="KQA13" s="878"/>
      <c r="KQB13" s="878"/>
      <c r="KQC13" s="880"/>
      <c r="KQD13" s="878"/>
      <c r="KQE13" s="878"/>
      <c r="KQF13" s="878"/>
      <c r="KQG13" s="880"/>
      <c r="KQH13" s="878"/>
      <c r="KQI13" s="878"/>
      <c r="KQJ13" s="878"/>
      <c r="KQK13" s="880"/>
      <c r="KQL13" s="878"/>
      <c r="KQM13" s="878"/>
      <c r="KQN13" s="878"/>
      <c r="KQO13" s="880"/>
      <c r="KQP13" s="878"/>
      <c r="KQQ13" s="878"/>
      <c r="KQR13" s="878"/>
      <c r="KQS13" s="880"/>
      <c r="KQT13" s="878"/>
      <c r="KQU13" s="878"/>
      <c r="KQV13" s="878"/>
      <c r="KQW13" s="880"/>
      <c r="KQX13" s="878"/>
      <c r="KQY13" s="878"/>
      <c r="KQZ13" s="878"/>
      <c r="KRA13" s="880"/>
      <c r="KRB13" s="878"/>
      <c r="KRC13" s="878"/>
      <c r="KRD13" s="878"/>
      <c r="KRE13" s="880"/>
      <c r="KRF13" s="878"/>
      <c r="KRG13" s="878"/>
      <c r="KRH13" s="878"/>
      <c r="KRI13" s="880"/>
      <c r="KRJ13" s="878"/>
      <c r="KRK13" s="878"/>
      <c r="KRL13" s="878"/>
      <c r="KRM13" s="880"/>
      <c r="KRN13" s="878"/>
      <c r="KRO13" s="878"/>
      <c r="KRP13" s="878"/>
      <c r="KRQ13" s="880"/>
      <c r="KRR13" s="878"/>
      <c r="KRS13" s="878"/>
      <c r="KRT13" s="878"/>
      <c r="KRU13" s="880"/>
      <c r="KRV13" s="878"/>
      <c r="KRW13" s="878"/>
      <c r="KRX13" s="878"/>
      <c r="KRY13" s="880"/>
      <c r="KRZ13" s="878"/>
      <c r="KSA13" s="878"/>
      <c r="KSB13" s="878"/>
      <c r="KSC13" s="880"/>
      <c r="KSD13" s="878"/>
      <c r="KSE13" s="878"/>
      <c r="KSF13" s="878"/>
      <c r="KSG13" s="880"/>
      <c r="KSH13" s="878"/>
      <c r="KSI13" s="878"/>
      <c r="KSJ13" s="878"/>
      <c r="KSK13" s="880"/>
      <c r="KSL13" s="878"/>
      <c r="KSM13" s="878"/>
      <c r="KSN13" s="878"/>
      <c r="KSO13" s="880"/>
      <c r="KSP13" s="878"/>
      <c r="KSQ13" s="878"/>
      <c r="KSR13" s="878"/>
      <c r="KSS13" s="880"/>
      <c r="KST13" s="878"/>
      <c r="KSU13" s="878"/>
      <c r="KSV13" s="878"/>
      <c r="KSW13" s="880"/>
      <c r="KSX13" s="878"/>
      <c r="KSY13" s="878"/>
      <c r="KSZ13" s="878"/>
      <c r="KTA13" s="880"/>
      <c r="KTB13" s="878"/>
      <c r="KTC13" s="878"/>
      <c r="KTD13" s="878"/>
      <c r="KTE13" s="880"/>
      <c r="KTF13" s="878"/>
      <c r="KTG13" s="878"/>
      <c r="KTH13" s="878"/>
      <c r="KTI13" s="880"/>
      <c r="KTJ13" s="878"/>
      <c r="KTK13" s="878"/>
      <c r="KTL13" s="878"/>
      <c r="KTM13" s="880"/>
      <c r="KTN13" s="878"/>
      <c r="KTO13" s="878"/>
      <c r="KTP13" s="878"/>
      <c r="KTQ13" s="880"/>
      <c r="KTR13" s="878"/>
      <c r="KTS13" s="878"/>
      <c r="KTT13" s="878"/>
      <c r="KTU13" s="880"/>
      <c r="KTV13" s="878"/>
      <c r="KTW13" s="878"/>
      <c r="KTX13" s="878"/>
      <c r="KTY13" s="880"/>
      <c r="KTZ13" s="878"/>
      <c r="KUA13" s="878"/>
      <c r="KUB13" s="878"/>
      <c r="KUC13" s="880"/>
      <c r="KUD13" s="878"/>
      <c r="KUE13" s="878"/>
      <c r="KUF13" s="878"/>
      <c r="KUG13" s="880"/>
      <c r="KUH13" s="878"/>
      <c r="KUI13" s="878"/>
      <c r="KUJ13" s="878"/>
      <c r="KUK13" s="880"/>
      <c r="KUL13" s="878"/>
      <c r="KUM13" s="878"/>
      <c r="KUN13" s="878"/>
      <c r="KUO13" s="880"/>
      <c r="KUP13" s="878"/>
      <c r="KUQ13" s="878"/>
      <c r="KUR13" s="878"/>
      <c r="KUS13" s="880"/>
      <c r="KUT13" s="878"/>
      <c r="KUU13" s="878"/>
      <c r="KUV13" s="878"/>
      <c r="KUW13" s="880"/>
      <c r="KUX13" s="878"/>
      <c r="KUY13" s="878"/>
      <c r="KUZ13" s="878"/>
      <c r="KVA13" s="880"/>
      <c r="KVB13" s="878"/>
      <c r="KVC13" s="878"/>
      <c r="KVD13" s="878"/>
      <c r="KVE13" s="880"/>
      <c r="KVF13" s="878"/>
      <c r="KVG13" s="878"/>
      <c r="KVH13" s="878"/>
      <c r="KVI13" s="880"/>
      <c r="KVJ13" s="878"/>
      <c r="KVK13" s="878"/>
      <c r="KVL13" s="878"/>
      <c r="KVM13" s="880"/>
      <c r="KVN13" s="878"/>
      <c r="KVO13" s="878"/>
      <c r="KVP13" s="878"/>
      <c r="KVQ13" s="880"/>
      <c r="KVR13" s="878"/>
      <c r="KVS13" s="878"/>
      <c r="KVT13" s="878"/>
      <c r="KVU13" s="880"/>
      <c r="KVV13" s="878"/>
      <c r="KVW13" s="878"/>
      <c r="KVX13" s="878"/>
      <c r="KVY13" s="880"/>
      <c r="KVZ13" s="878"/>
      <c r="KWA13" s="878"/>
      <c r="KWB13" s="878"/>
      <c r="KWC13" s="880"/>
      <c r="KWD13" s="878"/>
      <c r="KWE13" s="878"/>
      <c r="KWF13" s="878"/>
      <c r="KWG13" s="880"/>
      <c r="KWH13" s="878"/>
      <c r="KWI13" s="878"/>
      <c r="KWJ13" s="878"/>
      <c r="KWK13" s="880"/>
      <c r="KWL13" s="878"/>
      <c r="KWM13" s="878"/>
      <c r="KWN13" s="878"/>
      <c r="KWO13" s="880"/>
      <c r="KWP13" s="878"/>
      <c r="KWQ13" s="878"/>
      <c r="KWR13" s="878"/>
      <c r="KWS13" s="880"/>
      <c r="KWT13" s="878"/>
      <c r="KWU13" s="878"/>
      <c r="KWV13" s="878"/>
      <c r="KWW13" s="880"/>
      <c r="KWX13" s="878"/>
      <c r="KWY13" s="878"/>
      <c r="KWZ13" s="878"/>
      <c r="KXA13" s="880"/>
      <c r="KXB13" s="878"/>
      <c r="KXC13" s="878"/>
      <c r="KXD13" s="878"/>
      <c r="KXE13" s="880"/>
      <c r="KXF13" s="878"/>
      <c r="KXG13" s="878"/>
      <c r="KXH13" s="878"/>
      <c r="KXI13" s="880"/>
      <c r="KXJ13" s="878"/>
      <c r="KXK13" s="878"/>
      <c r="KXL13" s="878"/>
      <c r="KXM13" s="880"/>
      <c r="KXN13" s="878"/>
      <c r="KXO13" s="878"/>
      <c r="KXP13" s="878"/>
      <c r="KXQ13" s="880"/>
      <c r="KXR13" s="878"/>
      <c r="KXS13" s="878"/>
      <c r="KXT13" s="878"/>
      <c r="KXU13" s="880"/>
      <c r="KXV13" s="878"/>
      <c r="KXW13" s="878"/>
      <c r="KXX13" s="878"/>
      <c r="KXY13" s="880"/>
      <c r="KXZ13" s="878"/>
      <c r="KYA13" s="878"/>
      <c r="KYB13" s="878"/>
      <c r="KYC13" s="880"/>
      <c r="KYD13" s="878"/>
      <c r="KYE13" s="878"/>
      <c r="KYF13" s="878"/>
      <c r="KYG13" s="880"/>
      <c r="KYH13" s="878"/>
      <c r="KYI13" s="878"/>
      <c r="KYJ13" s="878"/>
      <c r="KYK13" s="880"/>
      <c r="KYL13" s="878"/>
      <c r="KYM13" s="878"/>
      <c r="KYN13" s="878"/>
      <c r="KYO13" s="880"/>
      <c r="KYP13" s="878"/>
      <c r="KYQ13" s="878"/>
      <c r="KYR13" s="878"/>
      <c r="KYS13" s="880"/>
      <c r="KYT13" s="878"/>
      <c r="KYU13" s="878"/>
      <c r="KYV13" s="878"/>
      <c r="KYW13" s="880"/>
      <c r="KYX13" s="878"/>
      <c r="KYY13" s="878"/>
      <c r="KYZ13" s="878"/>
      <c r="KZA13" s="880"/>
      <c r="KZB13" s="878"/>
      <c r="KZC13" s="878"/>
      <c r="KZD13" s="878"/>
      <c r="KZE13" s="880"/>
      <c r="KZF13" s="878"/>
      <c r="KZG13" s="878"/>
      <c r="KZH13" s="878"/>
      <c r="KZI13" s="880"/>
      <c r="KZJ13" s="878"/>
      <c r="KZK13" s="878"/>
      <c r="KZL13" s="878"/>
      <c r="KZM13" s="880"/>
      <c r="KZN13" s="878"/>
      <c r="KZO13" s="878"/>
      <c r="KZP13" s="878"/>
      <c r="KZQ13" s="880"/>
      <c r="KZR13" s="878"/>
      <c r="KZS13" s="878"/>
      <c r="KZT13" s="878"/>
      <c r="KZU13" s="880"/>
      <c r="KZV13" s="878"/>
      <c r="KZW13" s="878"/>
      <c r="KZX13" s="878"/>
      <c r="KZY13" s="880"/>
      <c r="KZZ13" s="878"/>
      <c r="LAA13" s="878"/>
      <c r="LAB13" s="878"/>
      <c r="LAC13" s="880"/>
      <c r="LAD13" s="878"/>
      <c r="LAE13" s="878"/>
      <c r="LAF13" s="878"/>
      <c r="LAG13" s="880"/>
      <c r="LAH13" s="878"/>
      <c r="LAI13" s="878"/>
      <c r="LAJ13" s="878"/>
      <c r="LAK13" s="880"/>
      <c r="LAL13" s="878"/>
      <c r="LAM13" s="878"/>
      <c r="LAN13" s="878"/>
      <c r="LAO13" s="880"/>
      <c r="LAP13" s="878"/>
      <c r="LAQ13" s="878"/>
      <c r="LAR13" s="878"/>
      <c r="LAS13" s="880"/>
      <c r="LAT13" s="878"/>
      <c r="LAU13" s="878"/>
      <c r="LAV13" s="878"/>
      <c r="LAW13" s="880"/>
      <c r="LAX13" s="878"/>
      <c r="LAY13" s="878"/>
      <c r="LAZ13" s="878"/>
      <c r="LBA13" s="880"/>
      <c r="LBB13" s="878"/>
      <c r="LBC13" s="878"/>
      <c r="LBD13" s="878"/>
      <c r="LBE13" s="880"/>
      <c r="LBF13" s="878"/>
      <c r="LBG13" s="878"/>
      <c r="LBH13" s="878"/>
      <c r="LBI13" s="880"/>
      <c r="LBJ13" s="878"/>
      <c r="LBK13" s="878"/>
      <c r="LBL13" s="878"/>
      <c r="LBM13" s="880"/>
      <c r="LBN13" s="878"/>
      <c r="LBO13" s="878"/>
      <c r="LBP13" s="878"/>
      <c r="LBQ13" s="880"/>
      <c r="LBR13" s="878"/>
      <c r="LBS13" s="878"/>
      <c r="LBT13" s="878"/>
      <c r="LBU13" s="880"/>
      <c r="LBV13" s="878"/>
      <c r="LBW13" s="878"/>
      <c r="LBX13" s="878"/>
      <c r="LBY13" s="880"/>
      <c r="LBZ13" s="878"/>
      <c r="LCA13" s="878"/>
      <c r="LCB13" s="878"/>
      <c r="LCC13" s="880"/>
      <c r="LCD13" s="878"/>
      <c r="LCE13" s="878"/>
      <c r="LCF13" s="878"/>
      <c r="LCG13" s="880"/>
      <c r="LCH13" s="878"/>
      <c r="LCI13" s="878"/>
      <c r="LCJ13" s="878"/>
      <c r="LCK13" s="880"/>
      <c r="LCL13" s="878"/>
      <c r="LCM13" s="878"/>
      <c r="LCN13" s="878"/>
      <c r="LCO13" s="880"/>
      <c r="LCP13" s="878"/>
      <c r="LCQ13" s="878"/>
      <c r="LCR13" s="878"/>
      <c r="LCS13" s="880"/>
      <c r="LCT13" s="878"/>
      <c r="LCU13" s="878"/>
      <c r="LCV13" s="878"/>
      <c r="LCW13" s="880"/>
      <c r="LCX13" s="878"/>
      <c r="LCY13" s="878"/>
      <c r="LCZ13" s="878"/>
      <c r="LDA13" s="880"/>
      <c r="LDB13" s="878"/>
      <c r="LDC13" s="878"/>
      <c r="LDD13" s="878"/>
      <c r="LDE13" s="880"/>
      <c r="LDF13" s="878"/>
      <c r="LDG13" s="878"/>
      <c r="LDH13" s="878"/>
      <c r="LDI13" s="880"/>
      <c r="LDJ13" s="878"/>
      <c r="LDK13" s="878"/>
      <c r="LDL13" s="878"/>
      <c r="LDM13" s="880"/>
      <c r="LDN13" s="878"/>
      <c r="LDO13" s="878"/>
      <c r="LDP13" s="878"/>
      <c r="LDQ13" s="880"/>
      <c r="LDR13" s="878"/>
      <c r="LDS13" s="878"/>
      <c r="LDT13" s="878"/>
      <c r="LDU13" s="880"/>
      <c r="LDV13" s="878"/>
      <c r="LDW13" s="878"/>
      <c r="LDX13" s="878"/>
      <c r="LDY13" s="880"/>
      <c r="LDZ13" s="878"/>
      <c r="LEA13" s="878"/>
      <c r="LEB13" s="878"/>
      <c r="LEC13" s="880"/>
      <c r="LED13" s="878"/>
      <c r="LEE13" s="878"/>
      <c r="LEF13" s="878"/>
      <c r="LEG13" s="880"/>
      <c r="LEH13" s="878"/>
      <c r="LEI13" s="878"/>
      <c r="LEJ13" s="878"/>
      <c r="LEK13" s="880"/>
      <c r="LEL13" s="878"/>
      <c r="LEM13" s="878"/>
      <c r="LEN13" s="878"/>
      <c r="LEO13" s="880"/>
      <c r="LEP13" s="878"/>
      <c r="LEQ13" s="878"/>
      <c r="LER13" s="878"/>
      <c r="LES13" s="880"/>
      <c r="LET13" s="878"/>
      <c r="LEU13" s="878"/>
      <c r="LEV13" s="878"/>
      <c r="LEW13" s="880"/>
      <c r="LEX13" s="878"/>
      <c r="LEY13" s="878"/>
      <c r="LEZ13" s="878"/>
      <c r="LFA13" s="880"/>
      <c r="LFB13" s="878"/>
      <c r="LFC13" s="878"/>
      <c r="LFD13" s="878"/>
      <c r="LFE13" s="880"/>
      <c r="LFF13" s="878"/>
      <c r="LFG13" s="878"/>
      <c r="LFH13" s="878"/>
      <c r="LFI13" s="880"/>
      <c r="LFJ13" s="878"/>
      <c r="LFK13" s="878"/>
      <c r="LFL13" s="878"/>
      <c r="LFM13" s="880"/>
      <c r="LFN13" s="878"/>
      <c r="LFO13" s="878"/>
      <c r="LFP13" s="878"/>
      <c r="LFQ13" s="880"/>
      <c r="LFR13" s="878"/>
      <c r="LFS13" s="878"/>
      <c r="LFT13" s="878"/>
      <c r="LFU13" s="880"/>
      <c r="LFV13" s="878"/>
      <c r="LFW13" s="878"/>
      <c r="LFX13" s="878"/>
      <c r="LFY13" s="880"/>
      <c r="LFZ13" s="878"/>
      <c r="LGA13" s="878"/>
      <c r="LGB13" s="878"/>
      <c r="LGC13" s="880"/>
      <c r="LGD13" s="878"/>
      <c r="LGE13" s="878"/>
      <c r="LGF13" s="878"/>
      <c r="LGG13" s="880"/>
      <c r="LGH13" s="878"/>
      <c r="LGI13" s="878"/>
      <c r="LGJ13" s="878"/>
      <c r="LGK13" s="880"/>
      <c r="LGL13" s="878"/>
      <c r="LGM13" s="878"/>
      <c r="LGN13" s="878"/>
      <c r="LGO13" s="880"/>
      <c r="LGP13" s="878"/>
      <c r="LGQ13" s="878"/>
      <c r="LGR13" s="878"/>
      <c r="LGS13" s="880"/>
      <c r="LGT13" s="878"/>
      <c r="LGU13" s="878"/>
      <c r="LGV13" s="878"/>
      <c r="LGW13" s="880"/>
      <c r="LGX13" s="878"/>
      <c r="LGY13" s="878"/>
      <c r="LGZ13" s="878"/>
      <c r="LHA13" s="880"/>
      <c r="LHB13" s="878"/>
      <c r="LHC13" s="878"/>
      <c r="LHD13" s="878"/>
      <c r="LHE13" s="880"/>
      <c r="LHF13" s="878"/>
      <c r="LHG13" s="878"/>
      <c r="LHH13" s="878"/>
      <c r="LHI13" s="880"/>
      <c r="LHJ13" s="878"/>
      <c r="LHK13" s="878"/>
      <c r="LHL13" s="878"/>
      <c r="LHM13" s="880"/>
      <c r="LHN13" s="878"/>
      <c r="LHO13" s="878"/>
      <c r="LHP13" s="878"/>
      <c r="LHQ13" s="880"/>
      <c r="LHR13" s="878"/>
      <c r="LHS13" s="878"/>
      <c r="LHT13" s="878"/>
      <c r="LHU13" s="880"/>
      <c r="LHV13" s="878"/>
      <c r="LHW13" s="878"/>
      <c r="LHX13" s="878"/>
      <c r="LHY13" s="880"/>
      <c r="LHZ13" s="878"/>
      <c r="LIA13" s="878"/>
      <c r="LIB13" s="878"/>
      <c r="LIC13" s="880"/>
      <c r="LID13" s="878"/>
      <c r="LIE13" s="878"/>
      <c r="LIF13" s="878"/>
      <c r="LIG13" s="880"/>
      <c r="LIH13" s="878"/>
      <c r="LII13" s="878"/>
      <c r="LIJ13" s="878"/>
      <c r="LIK13" s="880"/>
      <c r="LIL13" s="878"/>
      <c r="LIM13" s="878"/>
      <c r="LIN13" s="878"/>
      <c r="LIO13" s="880"/>
      <c r="LIP13" s="878"/>
      <c r="LIQ13" s="878"/>
      <c r="LIR13" s="878"/>
      <c r="LIS13" s="880"/>
      <c r="LIT13" s="878"/>
      <c r="LIU13" s="878"/>
      <c r="LIV13" s="878"/>
      <c r="LIW13" s="880"/>
      <c r="LIX13" s="878"/>
      <c r="LIY13" s="878"/>
      <c r="LIZ13" s="878"/>
      <c r="LJA13" s="880"/>
      <c r="LJB13" s="878"/>
      <c r="LJC13" s="878"/>
      <c r="LJD13" s="878"/>
      <c r="LJE13" s="880"/>
      <c r="LJF13" s="878"/>
      <c r="LJG13" s="878"/>
      <c r="LJH13" s="878"/>
      <c r="LJI13" s="880"/>
      <c r="LJJ13" s="878"/>
      <c r="LJK13" s="878"/>
      <c r="LJL13" s="878"/>
      <c r="LJM13" s="880"/>
      <c r="LJN13" s="878"/>
      <c r="LJO13" s="878"/>
      <c r="LJP13" s="878"/>
      <c r="LJQ13" s="880"/>
      <c r="LJR13" s="878"/>
      <c r="LJS13" s="878"/>
      <c r="LJT13" s="878"/>
      <c r="LJU13" s="880"/>
      <c r="LJV13" s="878"/>
      <c r="LJW13" s="878"/>
      <c r="LJX13" s="878"/>
      <c r="LJY13" s="880"/>
      <c r="LJZ13" s="878"/>
      <c r="LKA13" s="878"/>
      <c r="LKB13" s="878"/>
      <c r="LKC13" s="880"/>
      <c r="LKD13" s="878"/>
      <c r="LKE13" s="878"/>
      <c r="LKF13" s="878"/>
      <c r="LKG13" s="880"/>
      <c r="LKH13" s="878"/>
      <c r="LKI13" s="878"/>
      <c r="LKJ13" s="878"/>
      <c r="LKK13" s="880"/>
      <c r="LKL13" s="878"/>
      <c r="LKM13" s="878"/>
      <c r="LKN13" s="878"/>
      <c r="LKO13" s="880"/>
      <c r="LKP13" s="878"/>
      <c r="LKQ13" s="878"/>
      <c r="LKR13" s="878"/>
      <c r="LKS13" s="880"/>
      <c r="LKT13" s="878"/>
      <c r="LKU13" s="878"/>
      <c r="LKV13" s="878"/>
      <c r="LKW13" s="880"/>
      <c r="LKX13" s="878"/>
      <c r="LKY13" s="878"/>
      <c r="LKZ13" s="878"/>
      <c r="LLA13" s="880"/>
      <c r="LLB13" s="878"/>
      <c r="LLC13" s="878"/>
      <c r="LLD13" s="878"/>
      <c r="LLE13" s="880"/>
      <c r="LLF13" s="878"/>
      <c r="LLG13" s="878"/>
      <c r="LLH13" s="878"/>
      <c r="LLI13" s="880"/>
      <c r="LLJ13" s="878"/>
      <c r="LLK13" s="878"/>
      <c r="LLL13" s="878"/>
      <c r="LLM13" s="880"/>
      <c r="LLN13" s="878"/>
      <c r="LLO13" s="878"/>
      <c r="LLP13" s="878"/>
      <c r="LLQ13" s="880"/>
      <c r="LLR13" s="878"/>
      <c r="LLS13" s="878"/>
      <c r="LLT13" s="878"/>
      <c r="LLU13" s="880"/>
      <c r="LLV13" s="878"/>
      <c r="LLW13" s="878"/>
      <c r="LLX13" s="878"/>
      <c r="LLY13" s="880"/>
      <c r="LLZ13" s="878"/>
      <c r="LMA13" s="878"/>
      <c r="LMB13" s="878"/>
      <c r="LMC13" s="880"/>
      <c r="LMD13" s="878"/>
      <c r="LME13" s="878"/>
      <c r="LMF13" s="878"/>
      <c r="LMG13" s="880"/>
      <c r="LMH13" s="878"/>
      <c r="LMI13" s="878"/>
      <c r="LMJ13" s="878"/>
      <c r="LMK13" s="880"/>
      <c r="LML13" s="878"/>
      <c r="LMM13" s="878"/>
      <c r="LMN13" s="878"/>
      <c r="LMO13" s="880"/>
      <c r="LMP13" s="878"/>
      <c r="LMQ13" s="878"/>
      <c r="LMR13" s="878"/>
      <c r="LMS13" s="880"/>
      <c r="LMT13" s="878"/>
      <c r="LMU13" s="878"/>
      <c r="LMV13" s="878"/>
      <c r="LMW13" s="880"/>
      <c r="LMX13" s="878"/>
      <c r="LMY13" s="878"/>
      <c r="LMZ13" s="878"/>
      <c r="LNA13" s="880"/>
      <c r="LNB13" s="878"/>
      <c r="LNC13" s="878"/>
      <c r="LND13" s="878"/>
      <c r="LNE13" s="880"/>
      <c r="LNF13" s="878"/>
      <c r="LNG13" s="878"/>
      <c r="LNH13" s="878"/>
      <c r="LNI13" s="880"/>
      <c r="LNJ13" s="878"/>
      <c r="LNK13" s="878"/>
      <c r="LNL13" s="878"/>
      <c r="LNM13" s="880"/>
      <c r="LNN13" s="878"/>
      <c r="LNO13" s="878"/>
      <c r="LNP13" s="878"/>
      <c r="LNQ13" s="880"/>
      <c r="LNR13" s="878"/>
      <c r="LNS13" s="878"/>
      <c r="LNT13" s="878"/>
      <c r="LNU13" s="880"/>
      <c r="LNV13" s="878"/>
      <c r="LNW13" s="878"/>
      <c r="LNX13" s="878"/>
      <c r="LNY13" s="880"/>
      <c r="LNZ13" s="878"/>
      <c r="LOA13" s="878"/>
      <c r="LOB13" s="878"/>
      <c r="LOC13" s="880"/>
      <c r="LOD13" s="878"/>
      <c r="LOE13" s="878"/>
      <c r="LOF13" s="878"/>
      <c r="LOG13" s="880"/>
      <c r="LOH13" s="878"/>
      <c r="LOI13" s="878"/>
      <c r="LOJ13" s="878"/>
      <c r="LOK13" s="880"/>
      <c r="LOL13" s="878"/>
      <c r="LOM13" s="878"/>
      <c r="LON13" s="878"/>
      <c r="LOO13" s="880"/>
      <c r="LOP13" s="878"/>
      <c r="LOQ13" s="878"/>
      <c r="LOR13" s="878"/>
      <c r="LOS13" s="880"/>
      <c r="LOT13" s="878"/>
      <c r="LOU13" s="878"/>
      <c r="LOV13" s="878"/>
      <c r="LOW13" s="880"/>
      <c r="LOX13" s="878"/>
      <c r="LOY13" s="878"/>
      <c r="LOZ13" s="878"/>
      <c r="LPA13" s="880"/>
      <c r="LPB13" s="878"/>
      <c r="LPC13" s="878"/>
      <c r="LPD13" s="878"/>
      <c r="LPE13" s="880"/>
      <c r="LPF13" s="878"/>
      <c r="LPG13" s="878"/>
      <c r="LPH13" s="878"/>
      <c r="LPI13" s="880"/>
      <c r="LPJ13" s="878"/>
      <c r="LPK13" s="878"/>
      <c r="LPL13" s="878"/>
      <c r="LPM13" s="880"/>
      <c r="LPN13" s="878"/>
      <c r="LPO13" s="878"/>
      <c r="LPP13" s="878"/>
      <c r="LPQ13" s="880"/>
      <c r="LPR13" s="878"/>
      <c r="LPS13" s="878"/>
      <c r="LPT13" s="878"/>
      <c r="LPU13" s="880"/>
      <c r="LPV13" s="878"/>
      <c r="LPW13" s="878"/>
      <c r="LPX13" s="878"/>
      <c r="LPY13" s="880"/>
      <c r="LPZ13" s="878"/>
      <c r="LQA13" s="878"/>
      <c r="LQB13" s="878"/>
      <c r="LQC13" s="880"/>
      <c r="LQD13" s="878"/>
      <c r="LQE13" s="878"/>
      <c r="LQF13" s="878"/>
      <c r="LQG13" s="880"/>
      <c r="LQH13" s="878"/>
      <c r="LQI13" s="878"/>
      <c r="LQJ13" s="878"/>
      <c r="LQK13" s="880"/>
      <c r="LQL13" s="878"/>
      <c r="LQM13" s="878"/>
      <c r="LQN13" s="878"/>
      <c r="LQO13" s="880"/>
      <c r="LQP13" s="878"/>
      <c r="LQQ13" s="878"/>
      <c r="LQR13" s="878"/>
      <c r="LQS13" s="880"/>
      <c r="LQT13" s="878"/>
      <c r="LQU13" s="878"/>
      <c r="LQV13" s="878"/>
      <c r="LQW13" s="880"/>
      <c r="LQX13" s="878"/>
      <c r="LQY13" s="878"/>
      <c r="LQZ13" s="878"/>
      <c r="LRA13" s="880"/>
      <c r="LRB13" s="878"/>
      <c r="LRC13" s="878"/>
      <c r="LRD13" s="878"/>
      <c r="LRE13" s="880"/>
      <c r="LRF13" s="878"/>
      <c r="LRG13" s="878"/>
      <c r="LRH13" s="878"/>
      <c r="LRI13" s="880"/>
      <c r="LRJ13" s="878"/>
      <c r="LRK13" s="878"/>
      <c r="LRL13" s="878"/>
      <c r="LRM13" s="880"/>
      <c r="LRN13" s="878"/>
      <c r="LRO13" s="878"/>
      <c r="LRP13" s="878"/>
      <c r="LRQ13" s="880"/>
      <c r="LRR13" s="878"/>
      <c r="LRS13" s="878"/>
      <c r="LRT13" s="878"/>
      <c r="LRU13" s="880"/>
      <c r="LRV13" s="878"/>
      <c r="LRW13" s="878"/>
      <c r="LRX13" s="878"/>
      <c r="LRY13" s="880"/>
      <c r="LRZ13" s="878"/>
      <c r="LSA13" s="878"/>
      <c r="LSB13" s="878"/>
      <c r="LSC13" s="880"/>
      <c r="LSD13" s="878"/>
      <c r="LSE13" s="878"/>
      <c r="LSF13" s="878"/>
      <c r="LSG13" s="880"/>
      <c r="LSH13" s="878"/>
      <c r="LSI13" s="878"/>
      <c r="LSJ13" s="878"/>
      <c r="LSK13" s="880"/>
      <c r="LSL13" s="878"/>
      <c r="LSM13" s="878"/>
      <c r="LSN13" s="878"/>
      <c r="LSO13" s="880"/>
      <c r="LSP13" s="878"/>
      <c r="LSQ13" s="878"/>
      <c r="LSR13" s="878"/>
      <c r="LSS13" s="880"/>
      <c r="LST13" s="878"/>
      <c r="LSU13" s="878"/>
      <c r="LSV13" s="878"/>
      <c r="LSW13" s="880"/>
      <c r="LSX13" s="878"/>
      <c r="LSY13" s="878"/>
      <c r="LSZ13" s="878"/>
      <c r="LTA13" s="880"/>
      <c r="LTB13" s="878"/>
      <c r="LTC13" s="878"/>
      <c r="LTD13" s="878"/>
      <c r="LTE13" s="880"/>
      <c r="LTF13" s="878"/>
      <c r="LTG13" s="878"/>
      <c r="LTH13" s="878"/>
      <c r="LTI13" s="880"/>
      <c r="LTJ13" s="878"/>
      <c r="LTK13" s="878"/>
      <c r="LTL13" s="878"/>
      <c r="LTM13" s="880"/>
      <c r="LTN13" s="878"/>
      <c r="LTO13" s="878"/>
      <c r="LTP13" s="878"/>
      <c r="LTQ13" s="880"/>
      <c r="LTR13" s="878"/>
      <c r="LTS13" s="878"/>
      <c r="LTT13" s="878"/>
      <c r="LTU13" s="880"/>
      <c r="LTV13" s="878"/>
      <c r="LTW13" s="878"/>
      <c r="LTX13" s="878"/>
      <c r="LTY13" s="880"/>
      <c r="LTZ13" s="878"/>
      <c r="LUA13" s="878"/>
      <c r="LUB13" s="878"/>
      <c r="LUC13" s="880"/>
      <c r="LUD13" s="878"/>
      <c r="LUE13" s="878"/>
      <c r="LUF13" s="878"/>
      <c r="LUG13" s="880"/>
      <c r="LUH13" s="878"/>
      <c r="LUI13" s="878"/>
      <c r="LUJ13" s="878"/>
      <c r="LUK13" s="880"/>
      <c r="LUL13" s="878"/>
      <c r="LUM13" s="878"/>
      <c r="LUN13" s="878"/>
      <c r="LUO13" s="880"/>
      <c r="LUP13" s="878"/>
      <c r="LUQ13" s="878"/>
      <c r="LUR13" s="878"/>
      <c r="LUS13" s="880"/>
      <c r="LUT13" s="878"/>
      <c r="LUU13" s="878"/>
      <c r="LUV13" s="878"/>
      <c r="LUW13" s="880"/>
      <c r="LUX13" s="878"/>
      <c r="LUY13" s="878"/>
      <c r="LUZ13" s="878"/>
      <c r="LVA13" s="880"/>
      <c r="LVB13" s="878"/>
      <c r="LVC13" s="878"/>
      <c r="LVD13" s="878"/>
      <c r="LVE13" s="880"/>
      <c r="LVF13" s="878"/>
      <c r="LVG13" s="878"/>
      <c r="LVH13" s="878"/>
      <c r="LVI13" s="880"/>
      <c r="LVJ13" s="878"/>
      <c r="LVK13" s="878"/>
      <c r="LVL13" s="878"/>
      <c r="LVM13" s="880"/>
      <c r="LVN13" s="878"/>
      <c r="LVO13" s="878"/>
      <c r="LVP13" s="878"/>
      <c r="LVQ13" s="880"/>
      <c r="LVR13" s="878"/>
      <c r="LVS13" s="878"/>
      <c r="LVT13" s="878"/>
      <c r="LVU13" s="880"/>
      <c r="LVV13" s="878"/>
      <c r="LVW13" s="878"/>
      <c r="LVX13" s="878"/>
      <c r="LVY13" s="880"/>
      <c r="LVZ13" s="878"/>
      <c r="LWA13" s="878"/>
      <c r="LWB13" s="878"/>
      <c r="LWC13" s="880"/>
      <c r="LWD13" s="878"/>
      <c r="LWE13" s="878"/>
      <c r="LWF13" s="878"/>
      <c r="LWG13" s="880"/>
      <c r="LWH13" s="878"/>
      <c r="LWI13" s="878"/>
      <c r="LWJ13" s="878"/>
      <c r="LWK13" s="880"/>
      <c r="LWL13" s="878"/>
      <c r="LWM13" s="878"/>
      <c r="LWN13" s="878"/>
      <c r="LWO13" s="880"/>
      <c r="LWP13" s="878"/>
      <c r="LWQ13" s="878"/>
      <c r="LWR13" s="878"/>
      <c r="LWS13" s="880"/>
      <c r="LWT13" s="878"/>
      <c r="LWU13" s="878"/>
      <c r="LWV13" s="878"/>
      <c r="LWW13" s="880"/>
      <c r="LWX13" s="878"/>
      <c r="LWY13" s="878"/>
      <c r="LWZ13" s="878"/>
      <c r="LXA13" s="880"/>
      <c r="LXB13" s="878"/>
      <c r="LXC13" s="878"/>
      <c r="LXD13" s="878"/>
      <c r="LXE13" s="880"/>
      <c r="LXF13" s="878"/>
      <c r="LXG13" s="878"/>
      <c r="LXH13" s="878"/>
      <c r="LXI13" s="880"/>
      <c r="LXJ13" s="878"/>
      <c r="LXK13" s="878"/>
      <c r="LXL13" s="878"/>
      <c r="LXM13" s="880"/>
      <c r="LXN13" s="878"/>
      <c r="LXO13" s="878"/>
      <c r="LXP13" s="878"/>
      <c r="LXQ13" s="880"/>
      <c r="LXR13" s="878"/>
      <c r="LXS13" s="878"/>
      <c r="LXT13" s="878"/>
      <c r="LXU13" s="880"/>
      <c r="LXV13" s="878"/>
      <c r="LXW13" s="878"/>
      <c r="LXX13" s="878"/>
      <c r="LXY13" s="880"/>
      <c r="LXZ13" s="878"/>
      <c r="LYA13" s="878"/>
      <c r="LYB13" s="878"/>
      <c r="LYC13" s="880"/>
      <c r="LYD13" s="878"/>
      <c r="LYE13" s="878"/>
      <c r="LYF13" s="878"/>
      <c r="LYG13" s="880"/>
      <c r="LYH13" s="878"/>
      <c r="LYI13" s="878"/>
      <c r="LYJ13" s="878"/>
      <c r="LYK13" s="880"/>
      <c r="LYL13" s="878"/>
      <c r="LYM13" s="878"/>
      <c r="LYN13" s="878"/>
      <c r="LYO13" s="880"/>
      <c r="LYP13" s="878"/>
      <c r="LYQ13" s="878"/>
      <c r="LYR13" s="878"/>
      <c r="LYS13" s="880"/>
      <c r="LYT13" s="878"/>
      <c r="LYU13" s="878"/>
      <c r="LYV13" s="878"/>
      <c r="LYW13" s="880"/>
      <c r="LYX13" s="878"/>
      <c r="LYY13" s="878"/>
      <c r="LYZ13" s="878"/>
      <c r="LZA13" s="880"/>
      <c r="LZB13" s="878"/>
      <c r="LZC13" s="878"/>
      <c r="LZD13" s="878"/>
      <c r="LZE13" s="880"/>
      <c r="LZF13" s="878"/>
      <c r="LZG13" s="878"/>
      <c r="LZH13" s="878"/>
      <c r="LZI13" s="880"/>
      <c r="LZJ13" s="878"/>
      <c r="LZK13" s="878"/>
      <c r="LZL13" s="878"/>
      <c r="LZM13" s="880"/>
      <c r="LZN13" s="878"/>
      <c r="LZO13" s="878"/>
      <c r="LZP13" s="878"/>
      <c r="LZQ13" s="880"/>
      <c r="LZR13" s="878"/>
      <c r="LZS13" s="878"/>
      <c r="LZT13" s="878"/>
      <c r="LZU13" s="880"/>
      <c r="LZV13" s="878"/>
      <c r="LZW13" s="878"/>
      <c r="LZX13" s="878"/>
      <c r="LZY13" s="880"/>
      <c r="LZZ13" s="878"/>
      <c r="MAA13" s="878"/>
      <c r="MAB13" s="878"/>
      <c r="MAC13" s="880"/>
      <c r="MAD13" s="878"/>
      <c r="MAE13" s="878"/>
      <c r="MAF13" s="878"/>
      <c r="MAG13" s="880"/>
      <c r="MAH13" s="878"/>
      <c r="MAI13" s="878"/>
      <c r="MAJ13" s="878"/>
      <c r="MAK13" s="880"/>
      <c r="MAL13" s="878"/>
      <c r="MAM13" s="878"/>
      <c r="MAN13" s="878"/>
      <c r="MAO13" s="880"/>
      <c r="MAP13" s="878"/>
      <c r="MAQ13" s="878"/>
      <c r="MAR13" s="878"/>
      <c r="MAS13" s="880"/>
      <c r="MAT13" s="878"/>
      <c r="MAU13" s="878"/>
      <c r="MAV13" s="878"/>
      <c r="MAW13" s="880"/>
      <c r="MAX13" s="878"/>
      <c r="MAY13" s="878"/>
      <c r="MAZ13" s="878"/>
      <c r="MBA13" s="880"/>
      <c r="MBB13" s="878"/>
      <c r="MBC13" s="878"/>
      <c r="MBD13" s="878"/>
      <c r="MBE13" s="880"/>
      <c r="MBF13" s="878"/>
      <c r="MBG13" s="878"/>
      <c r="MBH13" s="878"/>
      <c r="MBI13" s="880"/>
      <c r="MBJ13" s="878"/>
      <c r="MBK13" s="878"/>
      <c r="MBL13" s="878"/>
      <c r="MBM13" s="880"/>
      <c r="MBN13" s="878"/>
      <c r="MBO13" s="878"/>
      <c r="MBP13" s="878"/>
      <c r="MBQ13" s="880"/>
      <c r="MBR13" s="878"/>
      <c r="MBS13" s="878"/>
      <c r="MBT13" s="878"/>
      <c r="MBU13" s="880"/>
      <c r="MBV13" s="878"/>
      <c r="MBW13" s="878"/>
      <c r="MBX13" s="878"/>
      <c r="MBY13" s="880"/>
      <c r="MBZ13" s="878"/>
      <c r="MCA13" s="878"/>
      <c r="MCB13" s="878"/>
      <c r="MCC13" s="880"/>
      <c r="MCD13" s="878"/>
      <c r="MCE13" s="878"/>
      <c r="MCF13" s="878"/>
      <c r="MCG13" s="880"/>
      <c r="MCH13" s="878"/>
      <c r="MCI13" s="878"/>
      <c r="MCJ13" s="878"/>
      <c r="MCK13" s="880"/>
      <c r="MCL13" s="878"/>
      <c r="MCM13" s="878"/>
      <c r="MCN13" s="878"/>
      <c r="MCO13" s="880"/>
      <c r="MCP13" s="878"/>
      <c r="MCQ13" s="878"/>
      <c r="MCR13" s="878"/>
      <c r="MCS13" s="880"/>
      <c r="MCT13" s="878"/>
      <c r="MCU13" s="878"/>
      <c r="MCV13" s="878"/>
      <c r="MCW13" s="880"/>
      <c r="MCX13" s="878"/>
      <c r="MCY13" s="878"/>
      <c r="MCZ13" s="878"/>
      <c r="MDA13" s="880"/>
      <c r="MDB13" s="878"/>
      <c r="MDC13" s="878"/>
      <c r="MDD13" s="878"/>
      <c r="MDE13" s="880"/>
      <c r="MDF13" s="878"/>
      <c r="MDG13" s="878"/>
      <c r="MDH13" s="878"/>
      <c r="MDI13" s="880"/>
      <c r="MDJ13" s="878"/>
      <c r="MDK13" s="878"/>
      <c r="MDL13" s="878"/>
      <c r="MDM13" s="880"/>
      <c r="MDN13" s="878"/>
      <c r="MDO13" s="878"/>
      <c r="MDP13" s="878"/>
      <c r="MDQ13" s="880"/>
      <c r="MDR13" s="878"/>
      <c r="MDS13" s="878"/>
      <c r="MDT13" s="878"/>
      <c r="MDU13" s="880"/>
      <c r="MDV13" s="878"/>
      <c r="MDW13" s="878"/>
      <c r="MDX13" s="878"/>
      <c r="MDY13" s="880"/>
      <c r="MDZ13" s="878"/>
      <c r="MEA13" s="878"/>
      <c r="MEB13" s="878"/>
      <c r="MEC13" s="880"/>
      <c r="MED13" s="878"/>
      <c r="MEE13" s="878"/>
      <c r="MEF13" s="878"/>
      <c r="MEG13" s="880"/>
      <c r="MEH13" s="878"/>
      <c r="MEI13" s="878"/>
      <c r="MEJ13" s="878"/>
      <c r="MEK13" s="880"/>
      <c r="MEL13" s="878"/>
      <c r="MEM13" s="878"/>
      <c r="MEN13" s="878"/>
      <c r="MEO13" s="880"/>
      <c r="MEP13" s="878"/>
      <c r="MEQ13" s="878"/>
      <c r="MER13" s="878"/>
      <c r="MES13" s="880"/>
      <c r="MET13" s="878"/>
      <c r="MEU13" s="878"/>
      <c r="MEV13" s="878"/>
      <c r="MEW13" s="880"/>
      <c r="MEX13" s="878"/>
      <c r="MEY13" s="878"/>
      <c r="MEZ13" s="878"/>
      <c r="MFA13" s="880"/>
      <c r="MFB13" s="878"/>
      <c r="MFC13" s="878"/>
      <c r="MFD13" s="878"/>
      <c r="MFE13" s="880"/>
      <c r="MFF13" s="878"/>
      <c r="MFG13" s="878"/>
      <c r="MFH13" s="878"/>
      <c r="MFI13" s="880"/>
      <c r="MFJ13" s="878"/>
      <c r="MFK13" s="878"/>
      <c r="MFL13" s="878"/>
      <c r="MFM13" s="880"/>
      <c r="MFN13" s="878"/>
      <c r="MFO13" s="878"/>
      <c r="MFP13" s="878"/>
      <c r="MFQ13" s="880"/>
      <c r="MFR13" s="878"/>
      <c r="MFS13" s="878"/>
      <c r="MFT13" s="878"/>
      <c r="MFU13" s="880"/>
      <c r="MFV13" s="878"/>
      <c r="MFW13" s="878"/>
      <c r="MFX13" s="878"/>
      <c r="MFY13" s="880"/>
      <c r="MFZ13" s="878"/>
      <c r="MGA13" s="878"/>
      <c r="MGB13" s="878"/>
      <c r="MGC13" s="880"/>
      <c r="MGD13" s="878"/>
      <c r="MGE13" s="878"/>
      <c r="MGF13" s="878"/>
      <c r="MGG13" s="880"/>
      <c r="MGH13" s="878"/>
      <c r="MGI13" s="878"/>
      <c r="MGJ13" s="878"/>
      <c r="MGK13" s="880"/>
      <c r="MGL13" s="878"/>
      <c r="MGM13" s="878"/>
      <c r="MGN13" s="878"/>
      <c r="MGO13" s="880"/>
      <c r="MGP13" s="878"/>
      <c r="MGQ13" s="878"/>
      <c r="MGR13" s="878"/>
      <c r="MGS13" s="880"/>
      <c r="MGT13" s="878"/>
      <c r="MGU13" s="878"/>
      <c r="MGV13" s="878"/>
      <c r="MGW13" s="880"/>
      <c r="MGX13" s="878"/>
      <c r="MGY13" s="878"/>
      <c r="MGZ13" s="878"/>
      <c r="MHA13" s="880"/>
      <c r="MHB13" s="878"/>
      <c r="MHC13" s="878"/>
      <c r="MHD13" s="878"/>
      <c r="MHE13" s="880"/>
      <c r="MHF13" s="878"/>
      <c r="MHG13" s="878"/>
      <c r="MHH13" s="878"/>
      <c r="MHI13" s="880"/>
      <c r="MHJ13" s="878"/>
      <c r="MHK13" s="878"/>
      <c r="MHL13" s="878"/>
      <c r="MHM13" s="880"/>
      <c r="MHN13" s="878"/>
      <c r="MHO13" s="878"/>
      <c r="MHP13" s="878"/>
      <c r="MHQ13" s="880"/>
      <c r="MHR13" s="878"/>
      <c r="MHS13" s="878"/>
      <c r="MHT13" s="878"/>
      <c r="MHU13" s="880"/>
      <c r="MHV13" s="878"/>
      <c r="MHW13" s="878"/>
      <c r="MHX13" s="878"/>
      <c r="MHY13" s="880"/>
      <c r="MHZ13" s="878"/>
      <c r="MIA13" s="878"/>
      <c r="MIB13" s="878"/>
      <c r="MIC13" s="880"/>
      <c r="MID13" s="878"/>
      <c r="MIE13" s="878"/>
      <c r="MIF13" s="878"/>
      <c r="MIG13" s="880"/>
      <c r="MIH13" s="878"/>
      <c r="MII13" s="878"/>
      <c r="MIJ13" s="878"/>
      <c r="MIK13" s="880"/>
      <c r="MIL13" s="878"/>
      <c r="MIM13" s="878"/>
      <c r="MIN13" s="878"/>
      <c r="MIO13" s="880"/>
      <c r="MIP13" s="878"/>
      <c r="MIQ13" s="878"/>
      <c r="MIR13" s="878"/>
      <c r="MIS13" s="880"/>
      <c r="MIT13" s="878"/>
      <c r="MIU13" s="878"/>
      <c r="MIV13" s="878"/>
      <c r="MIW13" s="880"/>
      <c r="MIX13" s="878"/>
      <c r="MIY13" s="878"/>
      <c r="MIZ13" s="878"/>
      <c r="MJA13" s="880"/>
      <c r="MJB13" s="878"/>
      <c r="MJC13" s="878"/>
      <c r="MJD13" s="878"/>
      <c r="MJE13" s="880"/>
      <c r="MJF13" s="878"/>
      <c r="MJG13" s="878"/>
      <c r="MJH13" s="878"/>
      <c r="MJI13" s="880"/>
      <c r="MJJ13" s="878"/>
      <c r="MJK13" s="878"/>
      <c r="MJL13" s="878"/>
      <c r="MJM13" s="880"/>
      <c r="MJN13" s="878"/>
      <c r="MJO13" s="878"/>
      <c r="MJP13" s="878"/>
      <c r="MJQ13" s="880"/>
      <c r="MJR13" s="878"/>
      <c r="MJS13" s="878"/>
      <c r="MJT13" s="878"/>
      <c r="MJU13" s="880"/>
      <c r="MJV13" s="878"/>
      <c r="MJW13" s="878"/>
      <c r="MJX13" s="878"/>
      <c r="MJY13" s="880"/>
      <c r="MJZ13" s="878"/>
      <c r="MKA13" s="878"/>
      <c r="MKB13" s="878"/>
      <c r="MKC13" s="880"/>
      <c r="MKD13" s="878"/>
      <c r="MKE13" s="878"/>
      <c r="MKF13" s="878"/>
      <c r="MKG13" s="880"/>
      <c r="MKH13" s="878"/>
      <c r="MKI13" s="878"/>
      <c r="MKJ13" s="878"/>
      <c r="MKK13" s="880"/>
      <c r="MKL13" s="878"/>
      <c r="MKM13" s="878"/>
      <c r="MKN13" s="878"/>
      <c r="MKO13" s="880"/>
      <c r="MKP13" s="878"/>
      <c r="MKQ13" s="878"/>
      <c r="MKR13" s="878"/>
      <c r="MKS13" s="880"/>
      <c r="MKT13" s="878"/>
      <c r="MKU13" s="878"/>
      <c r="MKV13" s="878"/>
      <c r="MKW13" s="880"/>
      <c r="MKX13" s="878"/>
      <c r="MKY13" s="878"/>
      <c r="MKZ13" s="878"/>
      <c r="MLA13" s="880"/>
      <c r="MLB13" s="878"/>
      <c r="MLC13" s="878"/>
      <c r="MLD13" s="878"/>
      <c r="MLE13" s="880"/>
      <c r="MLF13" s="878"/>
      <c r="MLG13" s="878"/>
      <c r="MLH13" s="878"/>
      <c r="MLI13" s="880"/>
      <c r="MLJ13" s="878"/>
      <c r="MLK13" s="878"/>
      <c r="MLL13" s="878"/>
      <c r="MLM13" s="880"/>
      <c r="MLN13" s="878"/>
      <c r="MLO13" s="878"/>
      <c r="MLP13" s="878"/>
      <c r="MLQ13" s="880"/>
      <c r="MLR13" s="878"/>
      <c r="MLS13" s="878"/>
      <c r="MLT13" s="878"/>
      <c r="MLU13" s="880"/>
      <c r="MLV13" s="878"/>
      <c r="MLW13" s="878"/>
      <c r="MLX13" s="878"/>
      <c r="MLY13" s="880"/>
      <c r="MLZ13" s="878"/>
      <c r="MMA13" s="878"/>
      <c r="MMB13" s="878"/>
      <c r="MMC13" s="880"/>
      <c r="MMD13" s="878"/>
      <c r="MME13" s="878"/>
      <c r="MMF13" s="878"/>
      <c r="MMG13" s="880"/>
      <c r="MMH13" s="878"/>
      <c r="MMI13" s="878"/>
      <c r="MMJ13" s="878"/>
      <c r="MMK13" s="880"/>
      <c r="MML13" s="878"/>
      <c r="MMM13" s="878"/>
      <c r="MMN13" s="878"/>
      <c r="MMO13" s="880"/>
      <c r="MMP13" s="878"/>
      <c r="MMQ13" s="878"/>
      <c r="MMR13" s="878"/>
      <c r="MMS13" s="880"/>
      <c r="MMT13" s="878"/>
      <c r="MMU13" s="878"/>
      <c r="MMV13" s="878"/>
      <c r="MMW13" s="880"/>
      <c r="MMX13" s="878"/>
      <c r="MMY13" s="878"/>
      <c r="MMZ13" s="878"/>
      <c r="MNA13" s="880"/>
      <c r="MNB13" s="878"/>
      <c r="MNC13" s="878"/>
      <c r="MND13" s="878"/>
      <c r="MNE13" s="880"/>
      <c r="MNF13" s="878"/>
      <c r="MNG13" s="878"/>
      <c r="MNH13" s="878"/>
      <c r="MNI13" s="880"/>
      <c r="MNJ13" s="878"/>
      <c r="MNK13" s="878"/>
      <c r="MNL13" s="878"/>
      <c r="MNM13" s="880"/>
      <c r="MNN13" s="878"/>
      <c r="MNO13" s="878"/>
      <c r="MNP13" s="878"/>
      <c r="MNQ13" s="880"/>
      <c r="MNR13" s="878"/>
      <c r="MNS13" s="878"/>
      <c r="MNT13" s="878"/>
      <c r="MNU13" s="880"/>
      <c r="MNV13" s="878"/>
      <c r="MNW13" s="878"/>
      <c r="MNX13" s="878"/>
      <c r="MNY13" s="880"/>
      <c r="MNZ13" s="878"/>
      <c r="MOA13" s="878"/>
      <c r="MOB13" s="878"/>
      <c r="MOC13" s="880"/>
      <c r="MOD13" s="878"/>
      <c r="MOE13" s="878"/>
      <c r="MOF13" s="878"/>
      <c r="MOG13" s="880"/>
      <c r="MOH13" s="878"/>
      <c r="MOI13" s="878"/>
      <c r="MOJ13" s="878"/>
      <c r="MOK13" s="880"/>
      <c r="MOL13" s="878"/>
      <c r="MOM13" s="878"/>
      <c r="MON13" s="878"/>
      <c r="MOO13" s="880"/>
      <c r="MOP13" s="878"/>
      <c r="MOQ13" s="878"/>
      <c r="MOR13" s="878"/>
      <c r="MOS13" s="880"/>
      <c r="MOT13" s="878"/>
      <c r="MOU13" s="878"/>
      <c r="MOV13" s="878"/>
      <c r="MOW13" s="880"/>
      <c r="MOX13" s="878"/>
      <c r="MOY13" s="878"/>
      <c r="MOZ13" s="878"/>
      <c r="MPA13" s="880"/>
      <c r="MPB13" s="878"/>
      <c r="MPC13" s="878"/>
      <c r="MPD13" s="878"/>
      <c r="MPE13" s="880"/>
      <c r="MPF13" s="878"/>
      <c r="MPG13" s="878"/>
      <c r="MPH13" s="878"/>
      <c r="MPI13" s="880"/>
      <c r="MPJ13" s="878"/>
      <c r="MPK13" s="878"/>
      <c r="MPL13" s="878"/>
      <c r="MPM13" s="880"/>
      <c r="MPN13" s="878"/>
      <c r="MPO13" s="878"/>
      <c r="MPP13" s="878"/>
      <c r="MPQ13" s="880"/>
      <c r="MPR13" s="878"/>
      <c r="MPS13" s="878"/>
      <c r="MPT13" s="878"/>
      <c r="MPU13" s="880"/>
      <c r="MPV13" s="878"/>
      <c r="MPW13" s="878"/>
      <c r="MPX13" s="878"/>
      <c r="MPY13" s="880"/>
      <c r="MPZ13" s="878"/>
      <c r="MQA13" s="878"/>
      <c r="MQB13" s="878"/>
      <c r="MQC13" s="880"/>
      <c r="MQD13" s="878"/>
      <c r="MQE13" s="878"/>
      <c r="MQF13" s="878"/>
      <c r="MQG13" s="880"/>
      <c r="MQH13" s="878"/>
      <c r="MQI13" s="878"/>
      <c r="MQJ13" s="878"/>
      <c r="MQK13" s="880"/>
      <c r="MQL13" s="878"/>
      <c r="MQM13" s="878"/>
      <c r="MQN13" s="878"/>
      <c r="MQO13" s="880"/>
      <c r="MQP13" s="878"/>
      <c r="MQQ13" s="878"/>
      <c r="MQR13" s="878"/>
      <c r="MQS13" s="880"/>
      <c r="MQT13" s="878"/>
      <c r="MQU13" s="878"/>
      <c r="MQV13" s="878"/>
      <c r="MQW13" s="880"/>
      <c r="MQX13" s="878"/>
      <c r="MQY13" s="878"/>
      <c r="MQZ13" s="878"/>
      <c r="MRA13" s="880"/>
      <c r="MRB13" s="878"/>
      <c r="MRC13" s="878"/>
      <c r="MRD13" s="878"/>
      <c r="MRE13" s="880"/>
      <c r="MRF13" s="878"/>
      <c r="MRG13" s="878"/>
      <c r="MRH13" s="878"/>
      <c r="MRI13" s="880"/>
      <c r="MRJ13" s="878"/>
      <c r="MRK13" s="878"/>
      <c r="MRL13" s="878"/>
      <c r="MRM13" s="880"/>
      <c r="MRN13" s="878"/>
      <c r="MRO13" s="878"/>
      <c r="MRP13" s="878"/>
      <c r="MRQ13" s="880"/>
      <c r="MRR13" s="878"/>
      <c r="MRS13" s="878"/>
      <c r="MRT13" s="878"/>
      <c r="MRU13" s="880"/>
      <c r="MRV13" s="878"/>
      <c r="MRW13" s="878"/>
      <c r="MRX13" s="878"/>
      <c r="MRY13" s="880"/>
      <c r="MRZ13" s="878"/>
      <c r="MSA13" s="878"/>
      <c r="MSB13" s="878"/>
      <c r="MSC13" s="880"/>
      <c r="MSD13" s="878"/>
      <c r="MSE13" s="878"/>
      <c r="MSF13" s="878"/>
      <c r="MSG13" s="880"/>
      <c r="MSH13" s="878"/>
      <c r="MSI13" s="878"/>
      <c r="MSJ13" s="878"/>
      <c r="MSK13" s="880"/>
      <c r="MSL13" s="878"/>
      <c r="MSM13" s="878"/>
      <c r="MSN13" s="878"/>
      <c r="MSO13" s="880"/>
      <c r="MSP13" s="878"/>
      <c r="MSQ13" s="878"/>
      <c r="MSR13" s="878"/>
      <c r="MSS13" s="880"/>
      <c r="MST13" s="878"/>
      <c r="MSU13" s="878"/>
      <c r="MSV13" s="878"/>
      <c r="MSW13" s="880"/>
      <c r="MSX13" s="878"/>
      <c r="MSY13" s="878"/>
      <c r="MSZ13" s="878"/>
      <c r="MTA13" s="880"/>
      <c r="MTB13" s="878"/>
      <c r="MTC13" s="878"/>
      <c r="MTD13" s="878"/>
      <c r="MTE13" s="880"/>
      <c r="MTF13" s="878"/>
      <c r="MTG13" s="878"/>
      <c r="MTH13" s="878"/>
      <c r="MTI13" s="880"/>
      <c r="MTJ13" s="878"/>
      <c r="MTK13" s="878"/>
      <c r="MTL13" s="878"/>
      <c r="MTM13" s="880"/>
      <c r="MTN13" s="878"/>
      <c r="MTO13" s="878"/>
      <c r="MTP13" s="878"/>
      <c r="MTQ13" s="880"/>
      <c r="MTR13" s="878"/>
      <c r="MTS13" s="878"/>
      <c r="MTT13" s="878"/>
      <c r="MTU13" s="880"/>
      <c r="MTV13" s="878"/>
      <c r="MTW13" s="878"/>
      <c r="MTX13" s="878"/>
      <c r="MTY13" s="880"/>
      <c r="MTZ13" s="878"/>
      <c r="MUA13" s="878"/>
      <c r="MUB13" s="878"/>
      <c r="MUC13" s="880"/>
      <c r="MUD13" s="878"/>
      <c r="MUE13" s="878"/>
      <c r="MUF13" s="878"/>
      <c r="MUG13" s="880"/>
      <c r="MUH13" s="878"/>
      <c r="MUI13" s="878"/>
      <c r="MUJ13" s="878"/>
      <c r="MUK13" s="880"/>
      <c r="MUL13" s="878"/>
      <c r="MUM13" s="878"/>
      <c r="MUN13" s="878"/>
      <c r="MUO13" s="880"/>
      <c r="MUP13" s="878"/>
      <c r="MUQ13" s="878"/>
      <c r="MUR13" s="878"/>
      <c r="MUS13" s="880"/>
      <c r="MUT13" s="878"/>
      <c r="MUU13" s="878"/>
      <c r="MUV13" s="878"/>
      <c r="MUW13" s="880"/>
      <c r="MUX13" s="878"/>
      <c r="MUY13" s="878"/>
      <c r="MUZ13" s="878"/>
      <c r="MVA13" s="880"/>
      <c r="MVB13" s="878"/>
      <c r="MVC13" s="878"/>
      <c r="MVD13" s="878"/>
      <c r="MVE13" s="880"/>
      <c r="MVF13" s="878"/>
      <c r="MVG13" s="878"/>
      <c r="MVH13" s="878"/>
      <c r="MVI13" s="880"/>
      <c r="MVJ13" s="878"/>
      <c r="MVK13" s="878"/>
      <c r="MVL13" s="878"/>
      <c r="MVM13" s="880"/>
      <c r="MVN13" s="878"/>
      <c r="MVO13" s="878"/>
      <c r="MVP13" s="878"/>
      <c r="MVQ13" s="880"/>
      <c r="MVR13" s="878"/>
      <c r="MVS13" s="878"/>
      <c r="MVT13" s="878"/>
      <c r="MVU13" s="880"/>
      <c r="MVV13" s="878"/>
      <c r="MVW13" s="878"/>
      <c r="MVX13" s="878"/>
      <c r="MVY13" s="880"/>
      <c r="MVZ13" s="878"/>
      <c r="MWA13" s="878"/>
      <c r="MWB13" s="878"/>
      <c r="MWC13" s="880"/>
      <c r="MWD13" s="878"/>
      <c r="MWE13" s="878"/>
      <c r="MWF13" s="878"/>
      <c r="MWG13" s="880"/>
      <c r="MWH13" s="878"/>
      <c r="MWI13" s="878"/>
      <c r="MWJ13" s="878"/>
      <c r="MWK13" s="880"/>
      <c r="MWL13" s="878"/>
      <c r="MWM13" s="878"/>
      <c r="MWN13" s="878"/>
      <c r="MWO13" s="880"/>
      <c r="MWP13" s="878"/>
      <c r="MWQ13" s="878"/>
      <c r="MWR13" s="878"/>
      <c r="MWS13" s="880"/>
      <c r="MWT13" s="878"/>
      <c r="MWU13" s="878"/>
      <c r="MWV13" s="878"/>
      <c r="MWW13" s="880"/>
      <c r="MWX13" s="878"/>
      <c r="MWY13" s="878"/>
      <c r="MWZ13" s="878"/>
      <c r="MXA13" s="880"/>
      <c r="MXB13" s="878"/>
      <c r="MXC13" s="878"/>
      <c r="MXD13" s="878"/>
      <c r="MXE13" s="880"/>
      <c r="MXF13" s="878"/>
      <c r="MXG13" s="878"/>
      <c r="MXH13" s="878"/>
      <c r="MXI13" s="880"/>
      <c r="MXJ13" s="878"/>
      <c r="MXK13" s="878"/>
      <c r="MXL13" s="878"/>
      <c r="MXM13" s="880"/>
      <c r="MXN13" s="878"/>
      <c r="MXO13" s="878"/>
      <c r="MXP13" s="878"/>
      <c r="MXQ13" s="880"/>
      <c r="MXR13" s="878"/>
      <c r="MXS13" s="878"/>
      <c r="MXT13" s="878"/>
      <c r="MXU13" s="880"/>
      <c r="MXV13" s="878"/>
      <c r="MXW13" s="878"/>
      <c r="MXX13" s="878"/>
      <c r="MXY13" s="880"/>
      <c r="MXZ13" s="878"/>
      <c r="MYA13" s="878"/>
      <c r="MYB13" s="878"/>
      <c r="MYC13" s="880"/>
      <c r="MYD13" s="878"/>
      <c r="MYE13" s="878"/>
      <c r="MYF13" s="878"/>
      <c r="MYG13" s="880"/>
      <c r="MYH13" s="878"/>
      <c r="MYI13" s="878"/>
      <c r="MYJ13" s="878"/>
      <c r="MYK13" s="880"/>
      <c r="MYL13" s="878"/>
      <c r="MYM13" s="878"/>
      <c r="MYN13" s="878"/>
      <c r="MYO13" s="880"/>
      <c r="MYP13" s="878"/>
      <c r="MYQ13" s="878"/>
      <c r="MYR13" s="878"/>
      <c r="MYS13" s="880"/>
      <c r="MYT13" s="878"/>
      <c r="MYU13" s="878"/>
      <c r="MYV13" s="878"/>
      <c r="MYW13" s="880"/>
      <c r="MYX13" s="878"/>
      <c r="MYY13" s="878"/>
      <c r="MYZ13" s="878"/>
      <c r="MZA13" s="880"/>
      <c r="MZB13" s="878"/>
      <c r="MZC13" s="878"/>
      <c r="MZD13" s="878"/>
      <c r="MZE13" s="880"/>
      <c r="MZF13" s="878"/>
      <c r="MZG13" s="878"/>
      <c r="MZH13" s="878"/>
      <c r="MZI13" s="880"/>
      <c r="MZJ13" s="878"/>
      <c r="MZK13" s="878"/>
      <c r="MZL13" s="878"/>
      <c r="MZM13" s="880"/>
      <c r="MZN13" s="878"/>
      <c r="MZO13" s="878"/>
      <c r="MZP13" s="878"/>
      <c r="MZQ13" s="880"/>
      <c r="MZR13" s="878"/>
      <c r="MZS13" s="878"/>
      <c r="MZT13" s="878"/>
      <c r="MZU13" s="880"/>
      <c r="MZV13" s="878"/>
      <c r="MZW13" s="878"/>
      <c r="MZX13" s="878"/>
      <c r="MZY13" s="880"/>
      <c r="MZZ13" s="878"/>
      <c r="NAA13" s="878"/>
      <c r="NAB13" s="878"/>
      <c r="NAC13" s="880"/>
      <c r="NAD13" s="878"/>
      <c r="NAE13" s="878"/>
      <c r="NAF13" s="878"/>
      <c r="NAG13" s="880"/>
      <c r="NAH13" s="878"/>
      <c r="NAI13" s="878"/>
      <c r="NAJ13" s="878"/>
      <c r="NAK13" s="880"/>
      <c r="NAL13" s="878"/>
      <c r="NAM13" s="878"/>
      <c r="NAN13" s="878"/>
      <c r="NAO13" s="880"/>
      <c r="NAP13" s="878"/>
      <c r="NAQ13" s="878"/>
      <c r="NAR13" s="878"/>
      <c r="NAS13" s="880"/>
      <c r="NAT13" s="878"/>
      <c r="NAU13" s="878"/>
      <c r="NAV13" s="878"/>
      <c r="NAW13" s="880"/>
      <c r="NAX13" s="878"/>
      <c r="NAY13" s="878"/>
      <c r="NAZ13" s="878"/>
      <c r="NBA13" s="880"/>
      <c r="NBB13" s="878"/>
      <c r="NBC13" s="878"/>
      <c r="NBD13" s="878"/>
      <c r="NBE13" s="880"/>
      <c r="NBF13" s="878"/>
      <c r="NBG13" s="878"/>
      <c r="NBH13" s="878"/>
      <c r="NBI13" s="880"/>
      <c r="NBJ13" s="878"/>
      <c r="NBK13" s="878"/>
      <c r="NBL13" s="878"/>
      <c r="NBM13" s="880"/>
      <c r="NBN13" s="878"/>
      <c r="NBO13" s="878"/>
      <c r="NBP13" s="878"/>
      <c r="NBQ13" s="880"/>
      <c r="NBR13" s="878"/>
      <c r="NBS13" s="878"/>
      <c r="NBT13" s="878"/>
      <c r="NBU13" s="880"/>
      <c r="NBV13" s="878"/>
      <c r="NBW13" s="878"/>
      <c r="NBX13" s="878"/>
      <c r="NBY13" s="880"/>
      <c r="NBZ13" s="878"/>
      <c r="NCA13" s="878"/>
      <c r="NCB13" s="878"/>
      <c r="NCC13" s="880"/>
      <c r="NCD13" s="878"/>
      <c r="NCE13" s="878"/>
      <c r="NCF13" s="878"/>
      <c r="NCG13" s="880"/>
      <c r="NCH13" s="878"/>
      <c r="NCI13" s="878"/>
      <c r="NCJ13" s="878"/>
      <c r="NCK13" s="880"/>
      <c r="NCL13" s="878"/>
      <c r="NCM13" s="878"/>
      <c r="NCN13" s="878"/>
      <c r="NCO13" s="880"/>
      <c r="NCP13" s="878"/>
      <c r="NCQ13" s="878"/>
      <c r="NCR13" s="878"/>
      <c r="NCS13" s="880"/>
      <c r="NCT13" s="878"/>
      <c r="NCU13" s="878"/>
      <c r="NCV13" s="878"/>
      <c r="NCW13" s="880"/>
      <c r="NCX13" s="878"/>
      <c r="NCY13" s="878"/>
      <c r="NCZ13" s="878"/>
      <c r="NDA13" s="880"/>
      <c r="NDB13" s="878"/>
      <c r="NDC13" s="878"/>
      <c r="NDD13" s="878"/>
      <c r="NDE13" s="880"/>
      <c r="NDF13" s="878"/>
      <c r="NDG13" s="878"/>
      <c r="NDH13" s="878"/>
      <c r="NDI13" s="880"/>
      <c r="NDJ13" s="878"/>
      <c r="NDK13" s="878"/>
      <c r="NDL13" s="878"/>
      <c r="NDM13" s="880"/>
      <c r="NDN13" s="878"/>
      <c r="NDO13" s="878"/>
      <c r="NDP13" s="878"/>
      <c r="NDQ13" s="880"/>
      <c r="NDR13" s="878"/>
      <c r="NDS13" s="878"/>
      <c r="NDT13" s="878"/>
      <c r="NDU13" s="880"/>
      <c r="NDV13" s="878"/>
      <c r="NDW13" s="878"/>
      <c r="NDX13" s="878"/>
      <c r="NDY13" s="880"/>
      <c r="NDZ13" s="878"/>
      <c r="NEA13" s="878"/>
      <c r="NEB13" s="878"/>
      <c r="NEC13" s="880"/>
      <c r="NED13" s="878"/>
      <c r="NEE13" s="878"/>
      <c r="NEF13" s="878"/>
      <c r="NEG13" s="880"/>
      <c r="NEH13" s="878"/>
      <c r="NEI13" s="878"/>
      <c r="NEJ13" s="878"/>
      <c r="NEK13" s="880"/>
      <c r="NEL13" s="878"/>
      <c r="NEM13" s="878"/>
      <c r="NEN13" s="878"/>
      <c r="NEO13" s="880"/>
      <c r="NEP13" s="878"/>
      <c r="NEQ13" s="878"/>
      <c r="NER13" s="878"/>
      <c r="NES13" s="880"/>
      <c r="NET13" s="878"/>
      <c r="NEU13" s="878"/>
      <c r="NEV13" s="878"/>
      <c r="NEW13" s="880"/>
      <c r="NEX13" s="878"/>
      <c r="NEY13" s="878"/>
      <c r="NEZ13" s="878"/>
      <c r="NFA13" s="880"/>
      <c r="NFB13" s="878"/>
      <c r="NFC13" s="878"/>
      <c r="NFD13" s="878"/>
      <c r="NFE13" s="880"/>
      <c r="NFF13" s="878"/>
      <c r="NFG13" s="878"/>
      <c r="NFH13" s="878"/>
      <c r="NFI13" s="880"/>
      <c r="NFJ13" s="878"/>
      <c r="NFK13" s="878"/>
      <c r="NFL13" s="878"/>
      <c r="NFM13" s="880"/>
      <c r="NFN13" s="878"/>
      <c r="NFO13" s="878"/>
      <c r="NFP13" s="878"/>
      <c r="NFQ13" s="880"/>
      <c r="NFR13" s="878"/>
      <c r="NFS13" s="878"/>
      <c r="NFT13" s="878"/>
      <c r="NFU13" s="880"/>
      <c r="NFV13" s="878"/>
      <c r="NFW13" s="878"/>
      <c r="NFX13" s="878"/>
      <c r="NFY13" s="880"/>
      <c r="NFZ13" s="878"/>
      <c r="NGA13" s="878"/>
      <c r="NGB13" s="878"/>
      <c r="NGC13" s="880"/>
      <c r="NGD13" s="878"/>
      <c r="NGE13" s="878"/>
      <c r="NGF13" s="878"/>
      <c r="NGG13" s="880"/>
      <c r="NGH13" s="878"/>
      <c r="NGI13" s="878"/>
      <c r="NGJ13" s="878"/>
      <c r="NGK13" s="880"/>
      <c r="NGL13" s="878"/>
      <c r="NGM13" s="878"/>
      <c r="NGN13" s="878"/>
      <c r="NGO13" s="880"/>
      <c r="NGP13" s="878"/>
      <c r="NGQ13" s="878"/>
      <c r="NGR13" s="878"/>
      <c r="NGS13" s="880"/>
      <c r="NGT13" s="878"/>
      <c r="NGU13" s="878"/>
      <c r="NGV13" s="878"/>
      <c r="NGW13" s="880"/>
      <c r="NGX13" s="878"/>
      <c r="NGY13" s="878"/>
      <c r="NGZ13" s="878"/>
      <c r="NHA13" s="880"/>
      <c r="NHB13" s="878"/>
      <c r="NHC13" s="878"/>
      <c r="NHD13" s="878"/>
      <c r="NHE13" s="880"/>
      <c r="NHF13" s="878"/>
      <c r="NHG13" s="878"/>
      <c r="NHH13" s="878"/>
      <c r="NHI13" s="880"/>
      <c r="NHJ13" s="878"/>
      <c r="NHK13" s="878"/>
      <c r="NHL13" s="878"/>
      <c r="NHM13" s="880"/>
      <c r="NHN13" s="878"/>
      <c r="NHO13" s="878"/>
      <c r="NHP13" s="878"/>
      <c r="NHQ13" s="880"/>
      <c r="NHR13" s="878"/>
      <c r="NHS13" s="878"/>
      <c r="NHT13" s="878"/>
      <c r="NHU13" s="880"/>
      <c r="NHV13" s="878"/>
      <c r="NHW13" s="878"/>
      <c r="NHX13" s="878"/>
      <c r="NHY13" s="880"/>
      <c r="NHZ13" s="878"/>
      <c r="NIA13" s="878"/>
      <c r="NIB13" s="878"/>
      <c r="NIC13" s="880"/>
      <c r="NID13" s="878"/>
      <c r="NIE13" s="878"/>
      <c r="NIF13" s="878"/>
      <c r="NIG13" s="880"/>
      <c r="NIH13" s="878"/>
      <c r="NII13" s="878"/>
      <c r="NIJ13" s="878"/>
      <c r="NIK13" s="880"/>
      <c r="NIL13" s="878"/>
      <c r="NIM13" s="878"/>
      <c r="NIN13" s="878"/>
      <c r="NIO13" s="880"/>
      <c r="NIP13" s="878"/>
      <c r="NIQ13" s="878"/>
      <c r="NIR13" s="878"/>
      <c r="NIS13" s="880"/>
      <c r="NIT13" s="878"/>
      <c r="NIU13" s="878"/>
      <c r="NIV13" s="878"/>
      <c r="NIW13" s="880"/>
      <c r="NIX13" s="878"/>
      <c r="NIY13" s="878"/>
      <c r="NIZ13" s="878"/>
      <c r="NJA13" s="880"/>
      <c r="NJB13" s="878"/>
      <c r="NJC13" s="878"/>
      <c r="NJD13" s="878"/>
      <c r="NJE13" s="880"/>
      <c r="NJF13" s="878"/>
      <c r="NJG13" s="878"/>
      <c r="NJH13" s="878"/>
      <c r="NJI13" s="880"/>
      <c r="NJJ13" s="878"/>
      <c r="NJK13" s="878"/>
      <c r="NJL13" s="878"/>
      <c r="NJM13" s="880"/>
      <c r="NJN13" s="878"/>
      <c r="NJO13" s="878"/>
      <c r="NJP13" s="878"/>
      <c r="NJQ13" s="880"/>
      <c r="NJR13" s="878"/>
      <c r="NJS13" s="878"/>
      <c r="NJT13" s="878"/>
      <c r="NJU13" s="880"/>
      <c r="NJV13" s="878"/>
      <c r="NJW13" s="878"/>
      <c r="NJX13" s="878"/>
      <c r="NJY13" s="880"/>
      <c r="NJZ13" s="878"/>
      <c r="NKA13" s="878"/>
      <c r="NKB13" s="878"/>
      <c r="NKC13" s="880"/>
      <c r="NKD13" s="878"/>
      <c r="NKE13" s="878"/>
      <c r="NKF13" s="878"/>
      <c r="NKG13" s="880"/>
      <c r="NKH13" s="878"/>
      <c r="NKI13" s="878"/>
      <c r="NKJ13" s="878"/>
      <c r="NKK13" s="880"/>
      <c r="NKL13" s="878"/>
      <c r="NKM13" s="878"/>
      <c r="NKN13" s="878"/>
      <c r="NKO13" s="880"/>
      <c r="NKP13" s="878"/>
      <c r="NKQ13" s="878"/>
      <c r="NKR13" s="878"/>
      <c r="NKS13" s="880"/>
      <c r="NKT13" s="878"/>
      <c r="NKU13" s="878"/>
      <c r="NKV13" s="878"/>
      <c r="NKW13" s="880"/>
      <c r="NKX13" s="878"/>
      <c r="NKY13" s="878"/>
      <c r="NKZ13" s="878"/>
      <c r="NLA13" s="880"/>
      <c r="NLB13" s="878"/>
      <c r="NLC13" s="878"/>
      <c r="NLD13" s="878"/>
      <c r="NLE13" s="880"/>
      <c r="NLF13" s="878"/>
      <c r="NLG13" s="878"/>
      <c r="NLH13" s="878"/>
      <c r="NLI13" s="880"/>
      <c r="NLJ13" s="878"/>
      <c r="NLK13" s="878"/>
      <c r="NLL13" s="878"/>
      <c r="NLM13" s="880"/>
      <c r="NLN13" s="878"/>
      <c r="NLO13" s="878"/>
      <c r="NLP13" s="878"/>
      <c r="NLQ13" s="880"/>
      <c r="NLR13" s="878"/>
      <c r="NLS13" s="878"/>
      <c r="NLT13" s="878"/>
      <c r="NLU13" s="880"/>
      <c r="NLV13" s="878"/>
      <c r="NLW13" s="878"/>
      <c r="NLX13" s="878"/>
      <c r="NLY13" s="880"/>
      <c r="NLZ13" s="878"/>
      <c r="NMA13" s="878"/>
      <c r="NMB13" s="878"/>
      <c r="NMC13" s="880"/>
      <c r="NMD13" s="878"/>
      <c r="NME13" s="878"/>
      <c r="NMF13" s="878"/>
      <c r="NMG13" s="880"/>
      <c r="NMH13" s="878"/>
      <c r="NMI13" s="878"/>
      <c r="NMJ13" s="878"/>
      <c r="NMK13" s="880"/>
      <c r="NML13" s="878"/>
      <c r="NMM13" s="878"/>
      <c r="NMN13" s="878"/>
      <c r="NMO13" s="880"/>
      <c r="NMP13" s="878"/>
      <c r="NMQ13" s="878"/>
      <c r="NMR13" s="878"/>
      <c r="NMS13" s="880"/>
      <c r="NMT13" s="878"/>
      <c r="NMU13" s="878"/>
      <c r="NMV13" s="878"/>
      <c r="NMW13" s="880"/>
      <c r="NMX13" s="878"/>
      <c r="NMY13" s="878"/>
      <c r="NMZ13" s="878"/>
      <c r="NNA13" s="880"/>
      <c r="NNB13" s="878"/>
      <c r="NNC13" s="878"/>
      <c r="NND13" s="878"/>
      <c r="NNE13" s="880"/>
      <c r="NNF13" s="878"/>
      <c r="NNG13" s="878"/>
      <c r="NNH13" s="878"/>
      <c r="NNI13" s="880"/>
      <c r="NNJ13" s="878"/>
      <c r="NNK13" s="878"/>
      <c r="NNL13" s="878"/>
      <c r="NNM13" s="880"/>
      <c r="NNN13" s="878"/>
      <c r="NNO13" s="878"/>
      <c r="NNP13" s="878"/>
      <c r="NNQ13" s="880"/>
      <c r="NNR13" s="878"/>
      <c r="NNS13" s="878"/>
      <c r="NNT13" s="878"/>
      <c r="NNU13" s="880"/>
      <c r="NNV13" s="878"/>
      <c r="NNW13" s="878"/>
      <c r="NNX13" s="878"/>
      <c r="NNY13" s="880"/>
      <c r="NNZ13" s="878"/>
      <c r="NOA13" s="878"/>
      <c r="NOB13" s="878"/>
      <c r="NOC13" s="880"/>
      <c r="NOD13" s="878"/>
      <c r="NOE13" s="878"/>
      <c r="NOF13" s="878"/>
      <c r="NOG13" s="880"/>
      <c r="NOH13" s="878"/>
      <c r="NOI13" s="878"/>
      <c r="NOJ13" s="878"/>
      <c r="NOK13" s="880"/>
      <c r="NOL13" s="878"/>
      <c r="NOM13" s="878"/>
      <c r="NON13" s="878"/>
      <c r="NOO13" s="880"/>
      <c r="NOP13" s="878"/>
      <c r="NOQ13" s="878"/>
      <c r="NOR13" s="878"/>
      <c r="NOS13" s="880"/>
      <c r="NOT13" s="878"/>
      <c r="NOU13" s="878"/>
      <c r="NOV13" s="878"/>
      <c r="NOW13" s="880"/>
      <c r="NOX13" s="878"/>
      <c r="NOY13" s="878"/>
      <c r="NOZ13" s="878"/>
      <c r="NPA13" s="880"/>
      <c r="NPB13" s="878"/>
      <c r="NPC13" s="878"/>
      <c r="NPD13" s="878"/>
      <c r="NPE13" s="880"/>
      <c r="NPF13" s="878"/>
      <c r="NPG13" s="878"/>
      <c r="NPH13" s="878"/>
      <c r="NPI13" s="880"/>
      <c r="NPJ13" s="878"/>
      <c r="NPK13" s="878"/>
      <c r="NPL13" s="878"/>
      <c r="NPM13" s="880"/>
      <c r="NPN13" s="878"/>
      <c r="NPO13" s="878"/>
      <c r="NPP13" s="878"/>
      <c r="NPQ13" s="880"/>
      <c r="NPR13" s="878"/>
      <c r="NPS13" s="878"/>
      <c r="NPT13" s="878"/>
      <c r="NPU13" s="880"/>
      <c r="NPV13" s="878"/>
      <c r="NPW13" s="878"/>
      <c r="NPX13" s="878"/>
      <c r="NPY13" s="880"/>
      <c r="NPZ13" s="878"/>
      <c r="NQA13" s="878"/>
      <c r="NQB13" s="878"/>
      <c r="NQC13" s="880"/>
      <c r="NQD13" s="878"/>
      <c r="NQE13" s="878"/>
      <c r="NQF13" s="878"/>
      <c r="NQG13" s="880"/>
      <c r="NQH13" s="878"/>
      <c r="NQI13" s="878"/>
      <c r="NQJ13" s="878"/>
      <c r="NQK13" s="880"/>
      <c r="NQL13" s="878"/>
      <c r="NQM13" s="878"/>
      <c r="NQN13" s="878"/>
      <c r="NQO13" s="880"/>
      <c r="NQP13" s="878"/>
      <c r="NQQ13" s="878"/>
      <c r="NQR13" s="878"/>
      <c r="NQS13" s="880"/>
      <c r="NQT13" s="878"/>
      <c r="NQU13" s="878"/>
      <c r="NQV13" s="878"/>
      <c r="NQW13" s="880"/>
      <c r="NQX13" s="878"/>
      <c r="NQY13" s="878"/>
      <c r="NQZ13" s="878"/>
      <c r="NRA13" s="880"/>
      <c r="NRB13" s="878"/>
      <c r="NRC13" s="878"/>
      <c r="NRD13" s="878"/>
      <c r="NRE13" s="880"/>
      <c r="NRF13" s="878"/>
      <c r="NRG13" s="878"/>
      <c r="NRH13" s="878"/>
      <c r="NRI13" s="880"/>
      <c r="NRJ13" s="878"/>
      <c r="NRK13" s="878"/>
      <c r="NRL13" s="878"/>
      <c r="NRM13" s="880"/>
      <c r="NRN13" s="878"/>
      <c r="NRO13" s="878"/>
      <c r="NRP13" s="878"/>
      <c r="NRQ13" s="880"/>
      <c r="NRR13" s="878"/>
      <c r="NRS13" s="878"/>
      <c r="NRT13" s="878"/>
      <c r="NRU13" s="880"/>
      <c r="NRV13" s="878"/>
      <c r="NRW13" s="878"/>
      <c r="NRX13" s="878"/>
      <c r="NRY13" s="880"/>
      <c r="NRZ13" s="878"/>
      <c r="NSA13" s="878"/>
      <c r="NSB13" s="878"/>
      <c r="NSC13" s="880"/>
      <c r="NSD13" s="878"/>
      <c r="NSE13" s="878"/>
      <c r="NSF13" s="878"/>
      <c r="NSG13" s="880"/>
      <c r="NSH13" s="878"/>
      <c r="NSI13" s="878"/>
      <c r="NSJ13" s="878"/>
      <c r="NSK13" s="880"/>
      <c r="NSL13" s="878"/>
      <c r="NSM13" s="878"/>
      <c r="NSN13" s="878"/>
      <c r="NSO13" s="880"/>
      <c r="NSP13" s="878"/>
      <c r="NSQ13" s="878"/>
      <c r="NSR13" s="878"/>
      <c r="NSS13" s="880"/>
      <c r="NST13" s="878"/>
      <c r="NSU13" s="878"/>
      <c r="NSV13" s="878"/>
      <c r="NSW13" s="880"/>
      <c r="NSX13" s="878"/>
      <c r="NSY13" s="878"/>
      <c r="NSZ13" s="878"/>
      <c r="NTA13" s="880"/>
      <c r="NTB13" s="878"/>
      <c r="NTC13" s="878"/>
      <c r="NTD13" s="878"/>
      <c r="NTE13" s="880"/>
      <c r="NTF13" s="878"/>
      <c r="NTG13" s="878"/>
      <c r="NTH13" s="878"/>
      <c r="NTI13" s="880"/>
      <c r="NTJ13" s="878"/>
      <c r="NTK13" s="878"/>
      <c r="NTL13" s="878"/>
      <c r="NTM13" s="880"/>
      <c r="NTN13" s="878"/>
      <c r="NTO13" s="878"/>
      <c r="NTP13" s="878"/>
      <c r="NTQ13" s="880"/>
      <c r="NTR13" s="878"/>
      <c r="NTS13" s="878"/>
      <c r="NTT13" s="878"/>
      <c r="NTU13" s="880"/>
      <c r="NTV13" s="878"/>
      <c r="NTW13" s="878"/>
      <c r="NTX13" s="878"/>
      <c r="NTY13" s="880"/>
      <c r="NTZ13" s="878"/>
      <c r="NUA13" s="878"/>
      <c r="NUB13" s="878"/>
      <c r="NUC13" s="880"/>
      <c r="NUD13" s="878"/>
      <c r="NUE13" s="878"/>
      <c r="NUF13" s="878"/>
      <c r="NUG13" s="880"/>
      <c r="NUH13" s="878"/>
      <c r="NUI13" s="878"/>
      <c r="NUJ13" s="878"/>
      <c r="NUK13" s="880"/>
      <c r="NUL13" s="878"/>
      <c r="NUM13" s="878"/>
      <c r="NUN13" s="878"/>
      <c r="NUO13" s="880"/>
      <c r="NUP13" s="878"/>
      <c r="NUQ13" s="878"/>
      <c r="NUR13" s="878"/>
      <c r="NUS13" s="880"/>
      <c r="NUT13" s="878"/>
      <c r="NUU13" s="878"/>
      <c r="NUV13" s="878"/>
      <c r="NUW13" s="880"/>
      <c r="NUX13" s="878"/>
      <c r="NUY13" s="878"/>
      <c r="NUZ13" s="878"/>
      <c r="NVA13" s="880"/>
      <c r="NVB13" s="878"/>
      <c r="NVC13" s="878"/>
      <c r="NVD13" s="878"/>
      <c r="NVE13" s="880"/>
      <c r="NVF13" s="878"/>
      <c r="NVG13" s="878"/>
      <c r="NVH13" s="878"/>
      <c r="NVI13" s="880"/>
      <c r="NVJ13" s="878"/>
      <c r="NVK13" s="878"/>
      <c r="NVL13" s="878"/>
      <c r="NVM13" s="880"/>
      <c r="NVN13" s="878"/>
      <c r="NVO13" s="878"/>
      <c r="NVP13" s="878"/>
      <c r="NVQ13" s="880"/>
      <c r="NVR13" s="878"/>
      <c r="NVS13" s="878"/>
      <c r="NVT13" s="878"/>
      <c r="NVU13" s="880"/>
      <c r="NVV13" s="878"/>
      <c r="NVW13" s="878"/>
      <c r="NVX13" s="878"/>
      <c r="NVY13" s="880"/>
      <c r="NVZ13" s="878"/>
      <c r="NWA13" s="878"/>
      <c r="NWB13" s="878"/>
      <c r="NWC13" s="880"/>
      <c r="NWD13" s="878"/>
      <c r="NWE13" s="878"/>
      <c r="NWF13" s="878"/>
      <c r="NWG13" s="880"/>
      <c r="NWH13" s="878"/>
      <c r="NWI13" s="878"/>
      <c r="NWJ13" s="878"/>
      <c r="NWK13" s="880"/>
      <c r="NWL13" s="878"/>
      <c r="NWM13" s="878"/>
      <c r="NWN13" s="878"/>
      <c r="NWO13" s="880"/>
      <c r="NWP13" s="878"/>
      <c r="NWQ13" s="878"/>
      <c r="NWR13" s="878"/>
      <c r="NWS13" s="880"/>
      <c r="NWT13" s="878"/>
      <c r="NWU13" s="878"/>
      <c r="NWV13" s="878"/>
      <c r="NWW13" s="880"/>
      <c r="NWX13" s="878"/>
      <c r="NWY13" s="878"/>
      <c r="NWZ13" s="878"/>
      <c r="NXA13" s="880"/>
      <c r="NXB13" s="878"/>
      <c r="NXC13" s="878"/>
      <c r="NXD13" s="878"/>
      <c r="NXE13" s="880"/>
      <c r="NXF13" s="878"/>
      <c r="NXG13" s="878"/>
      <c r="NXH13" s="878"/>
      <c r="NXI13" s="880"/>
      <c r="NXJ13" s="878"/>
      <c r="NXK13" s="878"/>
      <c r="NXL13" s="878"/>
      <c r="NXM13" s="880"/>
      <c r="NXN13" s="878"/>
      <c r="NXO13" s="878"/>
      <c r="NXP13" s="878"/>
      <c r="NXQ13" s="880"/>
      <c r="NXR13" s="878"/>
      <c r="NXS13" s="878"/>
      <c r="NXT13" s="878"/>
      <c r="NXU13" s="880"/>
      <c r="NXV13" s="878"/>
      <c r="NXW13" s="878"/>
      <c r="NXX13" s="878"/>
      <c r="NXY13" s="880"/>
      <c r="NXZ13" s="878"/>
      <c r="NYA13" s="878"/>
      <c r="NYB13" s="878"/>
      <c r="NYC13" s="880"/>
      <c r="NYD13" s="878"/>
      <c r="NYE13" s="878"/>
      <c r="NYF13" s="878"/>
      <c r="NYG13" s="880"/>
      <c r="NYH13" s="878"/>
      <c r="NYI13" s="878"/>
      <c r="NYJ13" s="878"/>
      <c r="NYK13" s="880"/>
      <c r="NYL13" s="878"/>
      <c r="NYM13" s="878"/>
      <c r="NYN13" s="878"/>
      <c r="NYO13" s="880"/>
      <c r="NYP13" s="878"/>
      <c r="NYQ13" s="878"/>
      <c r="NYR13" s="878"/>
      <c r="NYS13" s="880"/>
      <c r="NYT13" s="878"/>
      <c r="NYU13" s="878"/>
      <c r="NYV13" s="878"/>
      <c r="NYW13" s="880"/>
      <c r="NYX13" s="878"/>
      <c r="NYY13" s="878"/>
      <c r="NYZ13" s="878"/>
      <c r="NZA13" s="880"/>
      <c r="NZB13" s="878"/>
      <c r="NZC13" s="878"/>
      <c r="NZD13" s="878"/>
      <c r="NZE13" s="880"/>
      <c r="NZF13" s="878"/>
      <c r="NZG13" s="878"/>
      <c r="NZH13" s="878"/>
      <c r="NZI13" s="880"/>
      <c r="NZJ13" s="878"/>
      <c r="NZK13" s="878"/>
      <c r="NZL13" s="878"/>
      <c r="NZM13" s="880"/>
      <c r="NZN13" s="878"/>
      <c r="NZO13" s="878"/>
      <c r="NZP13" s="878"/>
      <c r="NZQ13" s="880"/>
      <c r="NZR13" s="878"/>
      <c r="NZS13" s="878"/>
      <c r="NZT13" s="878"/>
      <c r="NZU13" s="880"/>
      <c r="NZV13" s="878"/>
      <c r="NZW13" s="878"/>
      <c r="NZX13" s="878"/>
      <c r="NZY13" s="880"/>
      <c r="NZZ13" s="878"/>
      <c r="OAA13" s="878"/>
      <c r="OAB13" s="878"/>
      <c r="OAC13" s="880"/>
      <c r="OAD13" s="878"/>
      <c r="OAE13" s="878"/>
      <c r="OAF13" s="878"/>
      <c r="OAG13" s="880"/>
      <c r="OAH13" s="878"/>
      <c r="OAI13" s="878"/>
      <c r="OAJ13" s="878"/>
      <c r="OAK13" s="880"/>
      <c r="OAL13" s="878"/>
      <c r="OAM13" s="878"/>
      <c r="OAN13" s="878"/>
      <c r="OAO13" s="880"/>
      <c r="OAP13" s="878"/>
      <c r="OAQ13" s="878"/>
      <c r="OAR13" s="878"/>
      <c r="OAS13" s="880"/>
      <c r="OAT13" s="878"/>
      <c r="OAU13" s="878"/>
      <c r="OAV13" s="878"/>
      <c r="OAW13" s="880"/>
      <c r="OAX13" s="878"/>
      <c r="OAY13" s="878"/>
      <c r="OAZ13" s="878"/>
      <c r="OBA13" s="880"/>
      <c r="OBB13" s="878"/>
      <c r="OBC13" s="878"/>
      <c r="OBD13" s="878"/>
      <c r="OBE13" s="880"/>
      <c r="OBF13" s="878"/>
      <c r="OBG13" s="878"/>
      <c r="OBH13" s="878"/>
      <c r="OBI13" s="880"/>
      <c r="OBJ13" s="878"/>
      <c r="OBK13" s="878"/>
      <c r="OBL13" s="878"/>
      <c r="OBM13" s="880"/>
      <c r="OBN13" s="878"/>
      <c r="OBO13" s="878"/>
      <c r="OBP13" s="878"/>
      <c r="OBQ13" s="880"/>
      <c r="OBR13" s="878"/>
      <c r="OBS13" s="878"/>
      <c r="OBT13" s="878"/>
      <c r="OBU13" s="880"/>
      <c r="OBV13" s="878"/>
      <c r="OBW13" s="878"/>
      <c r="OBX13" s="878"/>
      <c r="OBY13" s="880"/>
      <c r="OBZ13" s="878"/>
      <c r="OCA13" s="878"/>
      <c r="OCB13" s="878"/>
      <c r="OCC13" s="880"/>
      <c r="OCD13" s="878"/>
      <c r="OCE13" s="878"/>
      <c r="OCF13" s="878"/>
      <c r="OCG13" s="880"/>
      <c r="OCH13" s="878"/>
      <c r="OCI13" s="878"/>
      <c r="OCJ13" s="878"/>
      <c r="OCK13" s="880"/>
      <c r="OCL13" s="878"/>
      <c r="OCM13" s="878"/>
      <c r="OCN13" s="878"/>
      <c r="OCO13" s="880"/>
      <c r="OCP13" s="878"/>
      <c r="OCQ13" s="878"/>
      <c r="OCR13" s="878"/>
      <c r="OCS13" s="880"/>
      <c r="OCT13" s="878"/>
      <c r="OCU13" s="878"/>
      <c r="OCV13" s="878"/>
      <c r="OCW13" s="880"/>
      <c r="OCX13" s="878"/>
      <c r="OCY13" s="878"/>
      <c r="OCZ13" s="878"/>
      <c r="ODA13" s="880"/>
      <c r="ODB13" s="878"/>
      <c r="ODC13" s="878"/>
      <c r="ODD13" s="878"/>
      <c r="ODE13" s="880"/>
      <c r="ODF13" s="878"/>
      <c r="ODG13" s="878"/>
      <c r="ODH13" s="878"/>
      <c r="ODI13" s="880"/>
      <c r="ODJ13" s="878"/>
      <c r="ODK13" s="878"/>
      <c r="ODL13" s="878"/>
      <c r="ODM13" s="880"/>
      <c r="ODN13" s="878"/>
      <c r="ODO13" s="878"/>
      <c r="ODP13" s="878"/>
      <c r="ODQ13" s="880"/>
      <c r="ODR13" s="878"/>
      <c r="ODS13" s="878"/>
      <c r="ODT13" s="878"/>
      <c r="ODU13" s="880"/>
      <c r="ODV13" s="878"/>
      <c r="ODW13" s="878"/>
      <c r="ODX13" s="878"/>
      <c r="ODY13" s="880"/>
      <c r="ODZ13" s="878"/>
      <c r="OEA13" s="878"/>
      <c r="OEB13" s="878"/>
      <c r="OEC13" s="880"/>
      <c r="OED13" s="878"/>
      <c r="OEE13" s="878"/>
      <c r="OEF13" s="878"/>
      <c r="OEG13" s="880"/>
      <c r="OEH13" s="878"/>
      <c r="OEI13" s="878"/>
      <c r="OEJ13" s="878"/>
      <c r="OEK13" s="880"/>
      <c r="OEL13" s="878"/>
      <c r="OEM13" s="878"/>
      <c r="OEN13" s="878"/>
      <c r="OEO13" s="880"/>
      <c r="OEP13" s="878"/>
      <c r="OEQ13" s="878"/>
      <c r="OER13" s="878"/>
      <c r="OES13" s="880"/>
      <c r="OET13" s="878"/>
      <c r="OEU13" s="878"/>
      <c r="OEV13" s="878"/>
      <c r="OEW13" s="880"/>
      <c r="OEX13" s="878"/>
      <c r="OEY13" s="878"/>
      <c r="OEZ13" s="878"/>
      <c r="OFA13" s="880"/>
      <c r="OFB13" s="878"/>
      <c r="OFC13" s="878"/>
      <c r="OFD13" s="878"/>
      <c r="OFE13" s="880"/>
      <c r="OFF13" s="878"/>
      <c r="OFG13" s="878"/>
      <c r="OFH13" s="878"/>
      <c r="OFI13" s="880"/>
      <c r="OFJ13" s="878"/>
      <c r="OFK13" s="878"/>
      <c r="OFL13" s="878"/>
      <c r="OFM13" s="880"/>
      <c r="OFN13" s="878"/>
      <c r="OFO13" s="878"/>
      <c r="OFP13" s="878"/>
      <c r="OFQ13" s="880"/>
      <c r="OFR13" s="878"/>
      <c r="OFS13" s="878"/>
      <c r="OFT13" s="878"/>
      <c r="OFU13" s="880"/>
      <c r="OFV13" s="878"/>
      <c r="OFW13" s="878"/>
      <c r="OFX13" s="878"/>
      <c r="OFY13" s="880"/>
      <c r="OFZ13" s="878"/>
      <c r="OGA13" s="878"/>
      <c r="OGB13" s="878"/>
      <c r="OGC13" s="880"/>
      <c r="OGD13" s="878"/>
      <c r="OGE13" s="878"/>
      <c r="OGF13" s="878"/>
      <c r="OGG13" s="880"/>
      <c r="OGH13" s="878"/>
      <c r="OGI13" s="878"/>
      <c r="OGJ13" s="878"/>
      <c r="OGK13" s="880"/>
      <c r="OGL13" s="878"/>
      <c r="OGM13" s="878"/>
      <c r="OGN13" s="878"/>
      <c r="OGO13" s="880"/>
      <c r="OGP13" s="878"/>
      <c r="OGQ13" s="878"/>
      <c r="OGR13" s="878"/>
      <c r="OGS13" s="880"/>
      <c r="OGT13" s="878"/>
      <c r="OGU13" s="878"/>
      <c r="OGV13" s="878"/>
      <c r="OGW13" s="880"/>
      <c r="OGX13" s="878"/>
      <c r="OGY13" s="878"/>
      <c r="OGZ13" s="878"/>
      <c r="OHA13" s="880"/>
      <c r="OHB13" s="878"/>
      <c r="OHC13" s="878"/>
      <c r="OHD13" s="878"/>
      <c r="OHE13" s="880"/>
      <c r="OHF13" s="878"/>
      <c r="OHG13" s="878"/>
      <c r="OHH13" s="878"/>
      <c r="OHI13" s="880"/>
      <c r="OHJ13" s="878"/>
      <c r="OHK13" s="878"/>
      <c r="OHL13" s="878"/>
      <c r="OHM13" s="880"/>
      <c r="OHN13" s="878"/>
      <c r="OHO13" s="878"/>
      <c r="OHP13" s="878"/>
      <c r="OHQ13" s="880"/>
      <c r="OHR13" s="878"/>
      <c r="OHS13" s="878"/>
      <c r="OHT13" s="878"/>
      <c r="OHU13" s="880"/>
      <c r="OHV13" s="878"/>
      <c r="OHW13" s="878"/>
      <c r="OHX13" s="878"/>
      <c r="OHY13" s="880"/>
      <c r="OHZ13" s="878"/>
      <c r="OIA13" s="878"/>
      <c r="OIB13" s="878"/>
      <c r="OIC13" s="880"/>
      <c r="OID13" s="878"/>
      <c r="OIE13" s="878"/>
      <c r="OIF13" s="878"/>
      <c r="OIG13" s="880"/>
      <c r="OIH13" s="878"/>
      <c r="OII13" s="878"/>
      <c r="OIJ13" s="878"/>
      <c r="OIK13" s="880"/>
      <c r="OIL13" s="878"/>
      <c r="OIM13" s="878"/>
      <c r="OIN13" s="878"/>
      <c r="OIO13" s="880"/>
      <c r="OIP13" s="878"/>
      <c r="OIQ13" s="878"/>
      <c r="OIR13" s="878"/>
      <c r="OIS13" s="880"/>
      <c r="OIT13" s="878"/>
      <c r="OIU13" s="878"/>
      <c r="OIV13" s="878"/>
      <c r="OIW13" s="880"/>
      <c r="OIX13" s="878"/>
      <c r="OIY13" s="878"/>
      <c r="OIZ13" s="878"/>
      <c r="OJA13" s="880"/>
      <c r="OJB13" s="878"/>
      <c r="OJC13" s="878"/>
      <c r="OJD13" s="878"/>
      <c r="OJE13" s="880"/>
      <c r="OJF13" s="878"/>
      <c r="OJG13" s="878"/>
      <c r="OJH13" s="878"/>
      <c r="OJI13" s="880"/>
      <c r="OJJ13" s="878"/>
      <c r="OJK13" s="878"/>
      <c r="OJL13" s="878"/>
      <c r="OJM13" s="880"/>
      <c r="OJN13" s="878"/>
      <c r="OJO13" s="878"/>
      <c r="OJP13" s="878"/>
      <c r="OJQ13" s="880"/>
      <c r="OJR13" s="878"/>
      <c r="OJS13" s="878"/>
      <c r="OJT13" s="878"/>
      <c r="OJU13" s="880"/>
      <c r="OJV13" s="878"/>
      <c r="OJW13" s="878"/>
      <c r="OJX13" s="878"/>
      <c r="OJY13" s="880"/>
      <c r="OJZ13" s="878"/>
      <c r="OKA13" s="878"/>
      <c r="OKB13" s="878"/>
      <c r="OKC13" s="880"/>
      <c r="OKD13" s="878"/>
      <c r="OKE13" s="878"/>
      <c r="OKF13" s="878"/>
      <c r="OKG13" s="880"/>
      <c r="OKH13" s="878"/>
      <c r="OKI13" s="878"/>
      <c r="OKJ13" s="878"/>
      <c r="OKK13" s="880"/>
      <c r="OKL13" s="878"/>
      <c r="OKM13" s="878"/>
      <c r="OKN13" s="878"/>
      <c r="OKO13" s="880"/>
      <c r="OKP13" s="878"/>
      <c r="OKQ13" s="878"/>
      <c r="OKR13" s="878"/>
      <c r="OKS13" s="880"/>
      <c r="OKT13" s="878"/>
      <c r="OKU13" s="878"/>
      <c r="OKV13" s="878"/>
      <c r="OKW13" s="880"/>
      <c r="OKX13" s="878"/>
      <c r="OKY13" s="878"/>
      <c r="OKZ13" s="878"/>
      <c r="OLA13" s="880"/>
      <c r="OLB13" s="878"/>
      <c r="OLC13" s="878"/>
      <c r="OLD13" s="878"/>
      <c r="OLE13" s="880"/>
      <c r="OLF13" s="878"/>
      <c r="OLG13" s="878"/>
      <c r="OLH13" s="878"/>
      <c r="OLI13" s="880"/>
      <c r="OLJ13" s="878"/>
      <c r="OLK13" s="878"/>
      <c r="OLL13" s="878"/>
      <c r="OLM13" s="880"/>
      <c r="OLN13" s="878"/>
      <c r="OLO13" s="878"/>
      <c r="OLP13" s="878"/>
      <c r="OLQ13" s="880"/>
      <c r="OLR13" s="878"/>
      <c r="OLS13" s="878"/>
      <c r="OLT13" s="878"/>
      <c r="OLU13" s="880"/>
      <c r="OLV13" s="878"/>
      <c r="OLW13" s="878"/>
      <c r="OLX13" s="878"/>
      <c r="OLY13" s="880"/>
      <c r="OLZ13" s="878"/>
      <c r="OMA13" s="878"/>
      <c r="OMB13" s="878"/>
      <c r="OMC13" s="880"/>
      <c r="OMD13" s="878"/>
      <c r="OME13" s="878"/>
      <c r="OMF13" s="878"/>
      <c r="OMG13" s="880"/>
      <c r="OMH13" s="878"/>
      <c r="OMI13" s="878"/>
      <c r="OMJ13" s="878"/>
      <c r="OMK13" s="880"/>
      <c r="OML13" s="878"/>
      <c r="OMM13" s="878"/>
      <c r="OMN13" s="878"/>
      <c r="OMO13" s="880"/>
      <c r="OMP13" s="878"/>
      <c r="OMQ13" s="878"/>
      <c r="OMR13" s="878"/>
      <c r="OMS13" s="880"/>
      <c r="OMT13" s="878"/>
      <c r="OMU13" s="878"/>
      <c r="OMV13" s="878"/>
      <c r="OMW13" s="880"/>
      <c r="OMX13" s="878"/>
      <c r="OMY13" s="878"/>
      <c r="OMZ13" s="878"/>
      <c r="ONA13" s="880"/>
      <c r="ONB13" s="878"/>
      <c r="ONC13" s="878"/>
      <c r="OND13" s="878"/>
      <c r="ONE13" s="880"/>
      <c r="ONF13" s="878"/>
      <c r="ONG13" s="878"/>
      <c r="ONH13" s="878"/>
      <c r="ONI13" s="880"/>
      <c r="ONJ13" s="878"/>
      <c r="ONK13" s="878"/>
      <c r="ONL13" s="878"/>
      <c r="ONM13" s="880"/>
      <c r="ONN13" s="878"/>
      <c r="ONO13" s="878"/>
      <c r="ONP13" s="878"/>
      <c r="ONQ13" s="880"/>
      <c r="ONR13" s="878"/>
      <c r="ONS13" s="878"/>
      <c r="ONT13" s="878"/>
      <c r="ONU13" s="880"/>
      <c r="ONV13" s="878"/>
      <c r="ONW13" s="878"/>
      <c r="ONX13" s="878"/>
      <c r="ONY13" s="880"/>
      <c r="ONZ13" s="878"/>
      <c r="OOA13" s="878"/>
      <c r="OOB13" s="878"/>
      <c r="OOC13" s="880"/>
      <c r="OOD13" s="878"/>
      <c r="OOE13" s="878"/>
      <c r="OOF13" s="878"/>
      <c r="OOG13" s="880"/>
      <c r="OOH13" s="878"/>
      <c r="OOI13" s="878"/>
      <c r="OOJ13" s="878"/>
      <c r="OOK13" s="880"/>
      <c r="OOL13" s="878"/>
      <c r="OOM13" s="878"/>
      <c r="OON13" s="878"/>
      <c r="OOO13" s="880"/>
      <c r="OOP13" s="878"/>
      <c r="OOQ13" s="878"/>
      <c r="OOR13" s="878"/>
      <c r="OOS13" s="880"/>
      <c r="OOT13" s="878"/>
      <c r="OOU13" s="878"/>
      <c r="OOV13" s="878"/>
      <c r="OOW13" s="880"/>
      <c r="OOX13" s="878"/>
      <c r="OOY13" s="878"/>
      <c r="OOZ13" s="878"/>
      <c r="OPA13" s="880"/>
      <c r="OPB13" s="878"/>
      <c r="OPC13" s="878"/>
      <c r="OPD13" s="878"/>
      <c r="OPE13" s="880"/>
      <c r="OPF13" s="878"/>
      <c r="OPG13" s="878"/>
      <c r="OPH13" s="878"/>
      <c r="OPI13" s="880"/>
      <c r="OPJ13" s="878"/>
      <c r="OPK13" s="878"/>
      <c r="OPL13" s="878"/>
      <c r="OPM13" s="880"/>
      <c r="OPN13" s="878"/>
      <c r="OPO13" s="878"/>
      <c r="OPP13" s="878"/>
      <c r="OPQ13" s="880"/>
      <c r="OPR13" s="878"/>
      <c r="OPS13" s="878"/>
      <c r="OPT13" s="878"/>
      <c r="OPU13" s="880"/>
      <c r="OPV13" s="878"/>
      <c r="OPW13" s="878"/>
      <c r="OPX13" s="878"/>
      <c r="OPY13" s="880"/>
      <c r="OPZ13" s="878"/>
      <c r="OQA13" s="878"/>
      <c r="OQB13" s="878"/>
      <c r="OQC13" s="880"/>
      <c r="OQD13" s="878"/>
      <c r="OQE13" s="878"/>
      <c r="OQF13" s="878"/>
      <c r="OQG13" s="880"/>
      <c r="OQH13" s="878"/>
      <c r="OQI13" s="878"/>
      <c r="OQJ13" s="878"/>
      <c r="OQK13" s="880"/>
      <c r="OQL13" s="878"/>
      <c r="OQM13" s="878"/>
      <c r="OQN13" s="878"/>
      <c r="OQO13" s="880"/>
      <c r="OQP13" s="878"/>
      <c r="OQQ13" s="878"/>
      <c r="OQR13" s="878"/>
      <c r="OQS13" s="880"/>
      <c r="OQT13" s="878"/>
      <c r="OQU13" s="878"/>
      <c r="OQV13" s="878"/>
      <c r="OQW13" s="880"/>
      <c r="OQX13" s="878"/>
      <c r="OQY13" s="878"/>
      <c r="OQZ13" s="878"/>
      <c r="ORA13" s="880"/>
      <c r="ORB13" s="878"/>
      <c r="ORC13" s="878"/>
      <c r="ORD13" s="878"/>
      <c r="ORE13" s="880"/>
      <c r="ORF13" s="878"/>
      <c r="ORG13" s="878"/>
      <c r="ORH13" s="878"/>
      <c r="ORI13" s="880"/>
      <c r="ORJ13" s="878"/>
      <c r="ORK13" s="878"/>
      <c r="ORL13" s="878"/>
      <c r="ORM13" s="880"/>
      <c r="ORN13" s="878"/>
      <c r="ORO13" s="878"/>
      <c r="ORP13" s="878"/>
      <c r="ORQ13" s="880"/>
      <c r="ORR13" s="878"/>
      <c r="ORS13" s="878"/>
      <c r="ORT13" s="878"/>
      <c r="ORU13" s="880"/>
      <c r="ORV13" s="878"/>
      <c r="ORW13" s="878"/>
      <c r="ORX13" s="878"/>
      <c r="ORY13" s="880"/>
      <c r="ORZ13" s="878"/>
      <c r="OSA13" s="878"/>
      <c r="OSB13" s="878"/>
      <c r="OSC13" s="880"/>
      <c r="OSD13" s="878"/>
      <c r="OSE13" s="878"/>
      <c r="OSF13" s="878"/>
      <c r="OSG13" s="880"/>
      <c r="OSH13" s="878"/>
      <c r="OSI13" s="878"/>
      <c r="OSJ13" s="878"/>
      <c r="OSK13" s="880"/>
      <c r="OSL13" s="878"/>
      <c r="OSM13" s="878"/>
      <c r="OSN13" s="878"/>
      <c r="OSO13" s="880"/>
      <c r="OSP13" s="878"/>
      <c r="OSQ13" s="878"/>
      <c r="OSR13" s="878"/>
      <c r="OSS13" s="880"/>
      <c r="OST13" s="878"/>
      <c r="OSU13" s="878"/>
      <c r="OSV13" s="878"/>
      <c r="OSW13" s="880"/>
      <c r="OSX13" s="878"/>
      <c r="OSY13" s="878"/>
      <c r="OSZ13" s="878"/>
      <c r="OTA13" s="880"/>
      <c r="OTB13" s="878"/>
      <c r="OTC13" s="878"/>
      <c r="OTD13" s="878"/>
      <c r="OTE13" s="880"/>
      <c r="OTF13" s="878"/>
      <c r="OTG13" s="878"/>
      <c r="OTH13" s="878"/>
      <c r="OTI13" s="880"/>
      <c r="OTJ13" s="878"/>
      <c r="OTK13" s="878"/>
      <c r="OTL13" s="878"/>
      <c r="OTM13" s="880"/>
      <c r="OTN13" s="878"/>
      <c r="OTO13" s="878"/>
      <c r="OTP13" s="878"/>
      <c r="OTQ13" s="880"/>
      <c r="OTR13" s="878"/>
      <c r="OTS13" s="878"/>
      <c r="OTT13" s="878"/>
      <c r="OTU13" s="880"/>
      <c r="OTV13" s="878"/>
      <c r="OTW13" s="878"/>
      <c r="OTX13" s="878"/>
      <c r="OTY13" s="880"/>
      <c r="OTZ13" s="878"/>
      <c r="OUA13" s="878"/>
      <c r="OUB13" s="878"/>
      <c r="OUC13" s="880"/>
      <c r="OUD13" s="878"/>
      <c r="OUE13" s="878"/>
      <c r="OUF13" s="878"/>
      <c r="OUG13" s="880"/>
      <c r="OUH13" s="878"/>
      <c r="OUI13" s="878"/>
      <c r="OUJ13" s="878"/>
      <c r="OUK13" s="880"/>
      <c r="OUL13" s="878"/>
      <c r="OUM13" s="878"/>
      <c r="OUN13" s="878"/>
      <c r="OUO13" s="880"/>
      <c r="OUP13" s="878"/>
      <c r="OUQ13" s="878"/>
      <c r="OUR13" s="878"/>
      <c r="OUS13" s="880"/>
      <c r="OUT13" s="878"/>
      <c r="OUU13" s="878"/>
      <c r="OUV13" s="878"/>
      <c r="OUW13" s="880"/>
      <c r="OUX13" s="878"/>
      <c r="OUY13" s="878"/>
      <c r="OUZ13" s="878"/>
      <c r="OVA13" s="880"/>
      <c r="OVB13" s="878"/>
      <c r="OVC13" s="878"/>
      <c r="OVD13" s="878"/>
      <c r="OVE13" s="880"/>
      <c r="OVF13" s="878"/>
      <c r="OVG13" s="878"/>
      <c r="OVH13" s="878"/>
      <c r="OVI13" s="880"/>
      <c r="OVJ13" s="878"/>
      <c r="OVK13" s="878"/>
      <c r="OVL13" s="878"/>
      <c r="OVM13" s="880"/>
      <c r="OVN13" s="878"/>
      <c r="OVO13" s="878"/>
      <c r="OVP13" s="878"/>
      <c r="OVQ13" s="880"/>
      <c r="OVR13" s="878"/>
      <c r="OVS13" s="878"/>
      <c r="OVT13" s="878"/>
      <c r="OVU13" s="880"/>
      <c r="OVV13" s="878"/>
      <c r="OVW13" s="878"/>
      <c r="OVX13" s="878"/>
      <c r="OVY13" s="880"/>
      <c r="OVZ13" s="878"/>
      <c r="OWA13" s="878"/>
      <c r="OWB13" s="878"/>
      <c r="OWC13" s="880"/>
      <c r="OWD13" s="878"/>
      <c r="OWE13" s="878"/>
      <c r="OWF13" s="878"/>
      <c r="OWG13" s="880"/>
      <c r="OWH13" s="878"/>
      <c r="OWI13" s="878"/>
      <c r="OWJ13" s="878"/>
      <c r="OWK13" s="880"/>
      <c r="OWL13" s="878"/>
      <c r="OWM13" s="878"/>
      <c r="OWN13" s="878"/>
      <c r="OWO13" s="880"/>
      <c r="OWP13" s="878"/>
      <c r="OWQ13" s="878"/>
      <c r="OWR13" s="878"/>
      <c r="OWS13" s="880"/>
      <c r="OWT13" s="878"/>
      <c r="OWU13" s="878"/>
      <c r="OWV13" s="878"/>
      <c r="OWW13" s="880"/>
      <c r="OWX13" s="878"/>
      <c r="OWY13" s="878"/>
      <c r="OWZ13" s="878"/>
      <c r="OXA13" s="880"/>
      <c r="OXB13" s="878"/>
      <c r="OXC13" s="878"/>
      <c r="OXD13" s="878"/>
      <c r="OXE13" s="880"/>
      <c r="OXF13" s="878"/>
      <c r="OXG13" s="878"/>
      <c r="OXH13" s="878"/>
      <c r="OXI13" s="880"/>
      <c r="OXJ13" s="878"/>
      <c r="OXK13" s="878"/>
      <c r="OXL13" s="878"/>
      <c r="OXM13" s="880"/>
      <c r="OXN13" s="878"/>
      <c r="OXO13" s="878"/>
      <c r="OXP13" s="878"/>
      <c r="OXQ13" s="880"/>
      <c r="OXR13" s="878"/>
      <c r="OXS13" s="878"/>
      <c r="OXT13" s="878"/>
      <c r="OXU13" s="880"/>
      <c r="OXV13" s="878"/>
      <c r="OXW13" s="878"/>
      <c r="OXX13" s="878"/>
      <c r="OXY13" s="880"/>
      <c r="OXZ13" s="878"/>
      <c r="OYA13" s="878"/>
      <c r="OYB13" s="878"/>
      <c r="OYC13" s="880"/>
      <c r="OYD13" s="878"/>
      <c r="OYE13" s="878"/>
      <c r="OYF13" s="878"/>
      <c r="OYG13" s="880"/>
      <c r="OYH13" s="878"/>
      <c r="OYI13" s="878"/>
      <c r="OYJ13" s="878"/>
      <c r="OYK13" s="880"/>
      <c r="OYL13" s="878"/>
      <c r="OYM13" s="878"/>
      <c r="OYN13" s="878"/>
      <c r="OYO13" s="880"/>
      <c r="OYP13" s="878"/>
      <c r="OYQ13" s="878"/>
      <c r="OYR13" s="878"/>
      <c r="OYS13" s="880"/>
      <c r="OYT13" s="878"/>
      <c r="OYU13" s="878"/>
      <c r="OYV13" s="878"/>
      <c r="OYW13" s="880"/>
      <c r="OYX13" s="878"/>
      <c r="OYY13" s="878"/>
      <c r="OYZ13" s="878"/>
      <c r="OZA13" s="880"/>
      <c r="OZB13" s="878"/>
      <c r="OZC13" s="878"/>
      <c r="OZD13" s="878"/>
      <c r="OZE13" s="880"/>
      <c r="OZF13" s="878"/>
      <c r="OZG13" s="878"/>
      <c r="OZH13" s="878"/>
      <c r="OZI13" s="880"/>
      <c r="OZJ13" s="878"/>
      <c r="OZK13" s="878"/>
      <c r="OZL13" s="878"/>
      <c r="OZM13" s="880"/>
      <c r="OZN13" s="878"/>
      <c r="OZO13" s="878"/>
      <c r="OZP13" s="878"/>
      <c r="OZQ13" s="880"/>
      <c r="OZR13" s="878"/>
      <c r="OZS13" s="878"/>
      <c r="OZT13" s="878"/>
      <c r="OZU13" s="880"/>
      <c r="OZV13" s="878"/>
      <c r="OZW13" s="878"/>
      <c r="OZX13" s="878"/>
      <c r="OZY13" s="880"/>
      <c r="OZZ13" s="878"/>
      <c r="PAA13" s="878"/>
      <c r="PAB13" s="878"/>
      <c r="PAC13" s="880"/>
      <c r="PAD13" s="878"/>
      <c r="PAE13" s="878"/>
      <c r="PAF13" s="878"/>
      <c r="PAG13" s="880"/>
      <c r="PAH13" s="878"/>
      <c r="PAI13" s="878"/>
      <c r="PAJ13" s="878"/>
      <c r="PAK13" s="880"/>
      <c r="PAL13" s="878"/>
      <c r="PAM13" s="878"/>
      <c r="PAN13" s="878"/>
      <c r="PAO13" s="880"/>
      <c r="PAP13" s="878"/>
      <c r="PAQ13" s="878"/>
      <c r="PAR13" s="878"/>
      <c r="PAS13" s="880"/>
      <c r="PAT13" s="878"/>
      <c r="PAU13" s="878"/>
      <c r="PAV13" s="878"/>
      <c r="PAW13" s="880"/>
      <c r="PAX13" s="878"/>
      <c r="PAY13" s="878"/>
      <c r="PAZ13" s="878"/>
      <c r="PBA13" s="880"/>
      <c r="PBB13" s="878"/>
      <c r="PBC13" s="878"/>
      <c r="PBD13" s="878"/>
      <c r="PBE13" s="880"/>
      <c r="PBF13" s="878"/>
      <c r="PBG13" s="878"/>
      <c r="PBH13" s="878"/>
      <c r="PBI13" s="880"/>
      <c r="PBJ13" s="878"/>
      <c r="PBK13" s="878"/>
      <c r="PBL13" s="878"/>
      <c r="PBM13" s="880"/>
      <c r="PBN13" s="878"/>
      <c r="PBO13" s="878"/>
      <c r="PBP13" s="878"/>
      <c r="PBQ13" s="880"/>
      <c r="PBR13" s="878"/>
      <c r="PBS13" s="878"/>
      <c r="PBT13" s="878"/>
      <c r="PBU13" s="880"/>
      <c r="PBV13" s="878"/>
      <c r="PBW13" s="878"/>
      <c r="PBX13" s="878"/>
      <c r="PBY13" s="880"/>
      <c r="PBZ13" s="878"/>
      <c r="PCA13" s="878"/>
      <c r="PCB13" s="878"/>
      <c r="PCC13" s="880"/>
      <c r="PCD13" s="878"/>
      <c r="PCE13" s="878"/>
      <c r="PCF13" s="878"/>
      <c r="PCG13" s="880"/>
      <c r="PCH13" s="878"/>
      <c r="PCI13" s="878"/>
      <c r="PCJ13" s="878"/>
      <c r="PCK13" s="880"/>
      <c r="PCL13" s="878"/>
      <c r="PCM13" s="878"/>
      <c r="PCN13" s="878"/>
      <c r="PCO13" s="880"/>
      <c r="PCP13" s="878"/>
      <c r="PCQ13" s="878"/>
      <c r="PCR13" s="878"/>
      <c r="PCS13" s="880"/>
      <c r="PCT13" s="878"/>
      <c r="PCU13" s="878"/>
      <c r="PCV13" s="878"/>
      <c r="PCW13" s="880"/>
      <c r="PCX13" s="878"/>
      <c r="PCY13" s="878"/>
      <c r="PCZ13" s="878"/>
      <c r="PDA13" s="880"/>
      <c r="PDB13" s="878"/>
      <c r="PDC13" s="878"/>
      <c r="PDD13" s="878"/>
      <c r="PDE13" s="880"/>
      <c r="PDF13" s="878"/>
      <c r="PDG13" s="878"/>
      <c r="PDH13" s="878"/>
      <c r="PDI13" s="880"/>
      <c r="PDJ13" s="878"/>
      <c r="PDK13" s="878"/>
      <c r="PDL13" s="878"/>
      <c r="PDM13" s="880"/>
      <c r="PDN13" s="878"/>
      <c r="PDO13" s="878"/>
      <c r="PDP13" s="878"/>
      <c r="PDQ13" s="880"/>
      <c r="PDR13" s="878"/>
      <c r="PDS13" s="878"/>
      <c r="PDT13" s="878"/>
      <c r="PDU13" s="880"/>
      <c r="PDV13" s="878"/>
      <c r="PDW13" s="878"/>
      <c r="PDX13" s="878"/>
      <c r="PDY13" s="880"/>
      <c r="PDZ13" s="878"/>
      <c r="PEA13" s="878"/>
      <c r="PEB13" s="878"/>
      <c r="PEC13" s="880"/>
      <c r="PED13" s="878"/>
      <c r="PEE13" s="878"/>
      <c r="PEF13" s="878"/>
      <c r="PEG13" s="880"/>
      <c r="PEH13" s="878"/>
      <c r="PEI13" s="878"/>
      <c r="PEJ13" s="878"/>
      <c r="PEK13" s="880"/>
      <c r="PEL13" s="878"/>
      <c r="PEM13" s="878"/>
      <c r="PEN13" s="878"/>
      <c r="PEO13" s="880"/>
      <c r="PEP13" s="878"/>
      <c r="PEQ13" s="878"/>
      <c r="PER13" s="878"/>
      <c r="PES13" s="880"/>
      <c r="PET13" s="878"/>
      <c r="PEU13" s="878"/>
      <c r="PEV13" s="878"/>
      <c r="PEW13" s="880"/>
      <c r="PEX13" s="878"/>
      <c r="PEY13" s="878"/>
      <c r="PEZ13" s="878"/>
      <c r="PFA13" s="880"/>
      <c r="PFB13" s="878"/>
      <c r="PFC13" s="878"/>
      <c r="PFD13" s="878"/>
      <c r="PFE13" s="880"/>
      <c r="PFF13" s="878"/>
      <c r="PFG13" s="878"/>
      <c r="PFH13" s="878"/>
      <c r="PFI13" s="880"/>
      <c r="PFJ13" s="878"/>
      <c r="PFK13" s="878"/>
      <c r="PFL13" s="878"/>
      <c r="PFM13" s="880"/>
      <c r="PFN13" s="878"/>
      <c r="PFO13" s="878"/>
      <c r="PFP13" s="878"/>
      <c r="PFQ13" s="880"/>
      <c r="PFR13" s="878"/>
      <c r="PFS13" s="878"/>
      <c r="PFT13" s="878"/>
      <c r="PFU13" s="880"/>
      <c r="PFV13" s="878"/>
      <c r="PFW13" s="878"/>
      <c r="PFX13" s="878"/>
      <c r="PFY13" s="880"/>
      <c r="PFZ13" s="878"/>
      <c r="PGA13" s="878"/>
      <c r="PGB13" s="878"/>
      <c r="PGC13" s="880"/>
      <c r="PGD13" s="878"/>
      <c r="PGE13" s="878"/>
      <c r="PGF13" s="878"/>
      <c r="PGG13" s="880"/>
      <c r="PGH13" s="878"/>
      <c r="PGI13" s="878"/>
      <c r="PGJ13" s="878"/>
      <c r="PGK13" s="880"/>
      <c r="PGL13" s="878"/>
      <c r="PGM13" s="878"/>
      <c r="PGN13" s="878"/>
      <c r="PGO13" s="880"/>
      <c r="PGP13" s="878"/>
      <c r="PGQ13" s="878"/>
      <c r="PGR13" s="878"/>
      <c r="PGS13" s="880"/>
      <c r="PGT13" s="878"/>
      <c r="PGU13" s="878"/>
      <c r="PGV13" s="878"/>
      <c r="PGW13" s="880"/>
      <c r="PGX13" s="878"/>
      <c r="PGY13" s="878"/>
      <c r="PGZ13" s="878"/>
      <c r="PHA13" s="880"/>
      <c r="PHB13" s="878"/>
      <c r="PHC13" s="878"/>
      <c r="PHD13" s="878"/>
      <c r="PHE13" s="880"/>
      <c r="PHF13" s="878"/>
      <c r="PHG13" s="878"/>
      <c r="PHH13" s="878"/>
      <c r="PHI13" s="880"/>
      <c r="PHJ13" s="878"/>
      <c r="PHK13" s="878"/>
      <c r="PHL13" s="878"/>
      <c r="PHM13" s="880"/>
      <c r="PHN13" s="878"/>
      <c r="PHO13" s="878"/>
      <c r="PHP13" s="878"/>
      <c r="PHQ13" s="880"/>
      <c r="PHR13" s="878"/>
      <c r="PHS13" s="878"/>
      <c r="PHT13" s="878"/>
      <c r="PHU13" s="880"/>
      <c r="PHV13" s="878"/>
      <c r="PHW13" s="878"/>
      <c r="PHX13" s="878"/>
      <c r="PHY13" s="880"/>
      <c r="PHZ13" s="878"/>
      <c r="PIA13" s="878"/>
      <c r="PIB13" s="878"/>
      <c r="PIC13" s="880"/>
      <c r="PID13" s="878"/>
      <c r="PIE13" s="878"/>
      <c r="PIF13" s="878"/>
      <c r="PIG13" s="880"/>
      <c r="PIH13" s="878"/>
      <c r="PII13" s="878"/>
      <c r="PIJ13" s="878"/>
      <c r="PIK13" s="880"/>
      <c r="PIL13" s="878"/>
      <c r="PIM13" s="878"/>
      <c r="PIN13" s="878"/>
      <c r="PIO13" s="880"/>
      <c r="PIP13" s="878"/>
      <c r="PIQ13" s="878"/>
      <c r="PIR13" s="878"/>
      <c r="PIS13" s="880"/>
      <c r="PIT13" s="878"/>
      <c r="PIU13" s="878"/>
      <c r="PIV13" s="878"/>
      <c r="PIW13" s="880"/>
      <c r="PIX13" s="878"/>
      <c r="PIY13" s="878"/>
      <c r="PIZ13" s="878"/>
      <c r="PJA13" s="880"/>
      <c r="PJB13" s="878"/>
      <c r="PJC13" s="878"/>
      <c r="PJD13" s="878"/>
      <c r="PJE13" s="880"/>
      <c r="PJF13" s="878"/>
      <c r="PJG13" s="878"/>
      <c r="PJH13" s="878"/>
      <c r="PJI13" s="880"/>
      <c r="PJJ13" s="878"/>
      <c r="PJK13" s="878"/>
      <c r="PJL13" s="878"/>
      <c r="PJM13" s="880"/>
      <c r="PJN13" s="878"/>
      <c r="PJO13" s="878"/>
      <c r="PJP13" s="878"/>
      <c r="PJQ13" s="880"/>
      <c r="PJR13" s="878"/>
      <c r="PJS13" s="878"/>
      <c r="PJT13" s="878"/>
      <c r="PJU13" s="880"/>
      <c r="PJV13" s="878"/>
      <c r="PJW13" s="878"/>
      <c r="PJX13" s="878"/>
      <c r="PJY13" s="880"/>
      <c r="PJZ13" s="878"/>
      <c r="PKA13" s="878"/>
      <c r="PKB13" s="878"/>
      <c r="PKC13" s="880"/>
      <c r="PKD13" s="878"/>
      <c r="PKE13" s="878"/>
      <c r="PKF13" s="878"/>
      <c r="PKG13" s="880"/>
      <c r="PKH13" s="878"/>
      <c r="PKI13" s="878"/>
      <c r="PKJ13" s="878"/>
      <c r="PKK13" s="880"/>
      <c r="PKL13" s="878"/>
      <c r="PKM13" s="878"/>
      <c r="PKN13" s="878"/>
      <c r="PKO13" s="880"/>
      <c r="PKP13" s="878"/>
      <c r="PKQ13" s="878"/>
      <c r="PKR13" s="878"/>
      <c r="PKS13" s="880"/>
      <c r="PKT13" s="878"/>
      <c r="PKU13" s="878"/>
      <c r="PKV13" s="878"/>
      <c r="PKW13" s="880"/>
      <c r="PKX13" s="878"/>
      <c r="PKY13" s="878"/>
      <c r="PKZ13" s="878"/>
      <c r="PLA13" s="880"/>
      <c r="PLB13" s="878"/>
      <c r="PLC13" s="878"/>
      <c r="PLD13" s="878"/>
      <c r="PLE13" s="880"/>
      <c r="PLF13" s="878"/>
      <c r="PLG13" s="878"/>
      <c r="PLH13" s="878"/>
      <c r="PLI13" s="880"/>
      <c r="PLJ13" s="878"/>
      <c r="PLK13" s="878"/>
      <c r="PLL13" s="878"/>
      <c r="PLM13" s="880"/>
      <c r="PLN13" s="878"/>
      <c r="PLO13" s="878"/>
      <c r="PLP13" s="878"/>
      <c r="PLQ13" s="880"/>
      <c r="PLR13" s="878"/>
      <c r="PLS13" s="878"/>
      <c r="PLT13" s="878"/>
      <c r="PLU13" s="880"/>
      <c r="PLV13" s="878"/>
      <c r="PLW13" s="878"/>
      <c r="PLX13" s="878"/>
      <c r="PLY13" s="880"/>
      <c r="PLZ13" s="878"/>
      <c r="PMA13" s="878"/>
      <c r="PMB13" s="878"/>
      <c r="PMC13" s="880"/>
      <c r="PMD13" s="878"/>
      <c r="PME13" s="878"/>
      <c r="PMF13" s="878"/>
      <c r="PMG13" s="880"/>
      <c r="PMH13" s="878"/>
      <c r="PMI13" s="878"/>
      <c r="PMJ13" s="878"/>
      <c r="PMK13" s="880"/>
      <c r="PML13" s="878"/>
      <c r="PMM13" s="878"/>
      <c r="PMN13" s="878"/>
      <c r="PMO13" s="880"/>
      <c r="PMP13" s="878"/>
      <c r="PMQ13" s="878"/>
      <c r="PMR13" s="878"/>
      <c r="PMS13" s="880"/>
      <c r="PMT13" s="878"/>
      <c r="PMU13" s="878"/>
      <c r="PMV13" s="878"/>
      <c r="PMW13" s="880"/>
      <c r="PMX13" s="878"/>
      <c r="PMY13" s="878"/>
      <c r="PMZ13" s="878"/>
      <c r="PNA13" s="880"/>
      <c r="PNB13" s="878"/>
      <c r="PNC13" s="878"/>
      <c r="PND13" s="878"/>
      <c r="PNE13" s="880"/>
      <c r="PNF13" s="878"/>
      <c r="PNG13" s="878"/>
      <c r="PNH13" s="878"/>
      <c r="PNI13" s="880"/>
      <c r="PNJ13" s="878"/>
      <c r="PNK13" s="878"/>
      <c r="PNL13" s="878"/>
      <c r="PNM13" s="880"/>
      <c r="PNN13" s="878"/>
      <c r="PNO13" s="878"/>
      <c r="PNP13" s="878"/>
      <c r="PNQ13" s="880"/>
      <c r="PNR13" s="878"/>
      <c r="PNS13" s="878"/>
      <c r="PNT13" s="878"/>
      <c r="PNU13" s="880"/>
      <c r="PNV13" s="878"/>
      <c r="PNW13" s="878"/>
      <c r="PNX13" s="878"/>
      <c r="PNY13" s="880"/>
      <c r="PNZ13" s="878"/>
      <c r="POA13" s="878"/>
      <c r="POB13" s="878"/>
      <c r="POC13" s="880"/>
      <c r="POD13" s="878"/>
      <c r="POE13" s="878"/>
      <c r="POF13" s="878"/>
      <c r="POG13" s="880"/>
      <c r="POH13" s="878"/>
      <c r="POI13" s="878"/>
      <c r="POJ13" s="878"/>
      <c r="POK13" s="880"/>
      <c r="POL13" s="878"/>
      <c r="POM13" s="878"/>
      <c r="PON13" s="878"/>
      <c r="POO13" s="880"/>
      <c r="POP13" s="878"/>
      <c r="POQ13" s="878"/>
      <c r="POR13" s="878"/>
      <c r="POS13" s="880"/>
      <c r="POT13" s="878"/>
      <c r="POU13" s="878"/>
      <c r="POV13" s="878"/>
      <c r="POW13" s="880"/>
      <c r="POX13" s="878"/>
      <c r="POY13" s="878"/>
      <c r="POZ13" s="878"/>
      <c r="PPA13" s="880"/>
      <c r="PPB13" s="878"/>
      <c r="PPC13" s="878"/>
      <c r="PPD13" s="878"/>
      <c r="PPE13" s="880"/>
      <c r="PPF13" s="878"/>
      <c r="PPG13" s="878"/>
      <c r="PPH13" s="878"/>
      <c r="PPI13" s="880"/>
      <c r="PPJ13" s="878"/>
      <c r="PPK13" s="878"/>
      <c r="PPL13" s="878"/>
      <c r="PPM13" s="880"/>
      <c r="PPN13" s="878"/>
      <c r="PPO13" s="878"/>
      <c r="PPP13" s="878"/>
      <c r="PPQ13" s="880"/>
      <c r="PPR13" s="878"/>
      <c r="PPS13" s="878"/>
      <c r="PPT13" s="878"/>
      <c r="PPU13" s="880"/>
      <c r="PPV13" s="878"/>
      <c r="PPW13" s="878"/>
      <c r="PPX13" s="878"/>
      <c r="PPY13" s="880"/>
      <c r="PPZ13" s="878"/>
      <c r="PQA13" s="878"/>
      <c r="PQB13" s="878"/>
      <c r="PQC13" s="880"/>
      <c r="PQD13" s="878"/>
      <c r="PQE13" s="878"/>
      <c r="PQF13" s="878"/>
      <c r="PQG13" s="880"/>
      <c r="PQH13" s="878"/>
      <c r="PQI13" s="878"/>
      <c r="PQJ13" s="878"/>
      <c r="PQK13" s="880"/>
      <c r="PQL13" s="878"/>
      <c r="PQM13" s="878"/>
      <c r="PQN13" s="878"/>
      <c r="PQO13" s="880"/>
      <c r="PQP13" s="878"/>
      <c r="PQQ13" s="878"/>
      <c r="PQR13" s="878"/>
      <c r="PQS13" s="880"/>
      <c r="PQT13" s="878"/>
      <c r="PQU13" s="878"/>
      <c r="PQV13" s="878"/>
      <c r="PQW13" s="880"/>
      <c r="PQX13" s="878"/>
      <c r="PQY13" s="878"/>
      <c r="PQZ13" s="878"/>
      <c r="PRA13" s="880"/>
      <c r="PRB13" s="878"/>
      <c r="PRC13" s="878"/>
      <c r="PRD13" s="878"/>
      <c r="PRE13" s="880"/>
      <c r="PRF13" s="878"/>
      <c r="PRG13" s="878"/>
      <c r="PRH13" s="878"/>
      <c r="PRI13" s="880"/>
      <c r="PRJ13" s="878"/>
      <c r="PRK13" s="878"/>
      <c r="PRL13" s="878"/>
      <c r="PRM13" s="880"/>
      <c r="PRN13" s="878"/>
      <c r="PRO13" s="878"/>
      <c r="PRP13" s="878"/>
      <c r="PRQ13" s="880"/>
      <c r="PRR13" s="878"/>
      <c r="PRS13" s="878"/>
      <c r="PRT13" s="878"/>
      <c r="PRU13" s="880"/>
      <c r="PRV13" s="878"/>
      <c r="PRW13" s="878"/>
      <c r="PRX13" s="878"/>
      <c r="PRY13" s="880"/>
      <c r="PRZ13" s="878"/>
      <c r="PSA13" s="878"/>
      <c r="PSB13" s="878"/>
      <c r="PSC13" s="880"/>
      <c r="PSD13" s="878"/>
      <c r="PSE13" s="878"/>
      <c r="PSF13" s="878"/>
      <c r="PSG13" s="880"/>
      <c r="PSH13" s="878"/>
      <c r="PSI13" s="878"/>
      <c r="PSJ13" s="878"/>
      <c r="PSK13" s="880"/>
      <c r="PSL13" s="878"/>
      <c r="PSM13" s="878"/>
      <c r="PSN13" s="878"/>
      <c r="PSO13" s="880"/>
      <c r="PSP13" s="878"/>
      <c r="PSQ13" s="878"/>
      <c r="PSR13" s="878"/>
      <c r="PSS13" s="880"/>
      <c r="PST13" s="878"/>
      <c r="PSU13" s="878"/>
      <c r="PSV13" s="878"/>
      <c r="PSW13" s="880"/>
      <c r="PSX13" s="878"/>
      <c r="PSY13" s="878"/>
      <c r="PSZ13" s="878"/>
      <c r="PTA13" s="880"/>
      <c r="PTB13" s="878"/>
      <c r="PTC13" s="878"/>
      <c r="PTD13" s="878"/>
      <c r="PTE13" s="880"/>
      <c r="PTF13" s="878"/>
      <c r="PTG13" s="878"/>
      <c r="PTH13" s="878"/>
      <c r="PTI13" s="880"/>
      <c r="PTJ13" s="878"/>
      <c r="PTK13" s="878"/>
      <c r="PTL13" s="878"/>
      <c r="PTM13" s="880"/>
      <c r="PTN13" s="878"/>
      <c r="PTO13" s="878"/>
      <c r="PTP13" s="878"/>
      <c r="PTQ13" s="880"/>
      <c r="PTR13" s="878"/>
      <c r="PTS13" s="878"/>
      <c r="PTT13" s="878"/>
      <c r="PTU13" s="880"/>
      <c r="PTV13" s="878"/>
      <c r="PTW13" s="878"/>
      <c r="PTX13" s="878"/>
      <c r="PTY13" s="880"/>
      <c r="PTZ13" s="878"/>
      <c r="PUA13" s="878"/>
      <c r="PUB13" s="878"/>
      <c r="PUC13" s="880"/>
      <c r="PUD13" s="878"/>
      <c r="PUE13" s="878"/>
      <c r="PUF13" s="878"/>
      <c r="PUG13" s="880"/>
      <c r="PUH13" s="878"/>
      <c r="PUI13" s="878"/>
      <c r="PUJ13" s="878"/>
      <c r="PUK13" s="880"/>
      <c r="PUL13" s="878"/>
      <c r="PUM13" s="878"/>
      <c r="PUN13" s="878"/>
      <c r="PUO13" s="880"/>
      <c r="PUP13" s="878"/>
      <c r="PUQ13" s="878"/>
      <c r="PUR13" s="878"/>
      <c r="PUS13" s="880"/>
      <c r="PUT13" s="878"/>
      <c r="PUU13" s="878"/>
      <c r="PUV13" s="878"/>
      <c r="PUW13" s="880"/>
      <c r="PUX13" s="878"/>
      <c r="PUY13" s="878"/>
      <c r="PUZ13" s="878"/>
      <c r="PVA13" s="880"/>
      <c r="PVB13" s="878"/>
      <c r="PVC13" s="878"/>
      <c r="PVD13" s="878"/>
      <c r="PVE13" s="880"/>
      <c r="PVF13" s="878"/>
      <c r="PVG13" s="878"/>
      <c r="PVH13" s="878"/>
      <c r="PVI13" s="880"/>
      <c r="PVJ13" s="878"/>
      <c r="PVK13" s="878"/>
      <c r="PVL13" s="878"/>
      <c r="PVM13" s="880"/>
      <c r="PVN13" s="878"/>
      <c r="PVO13" s="878"/>
      <c r="PVP13" s="878"/>
      <c r="PVQ13" s="880"/>
      <c r="PVR13" s="878"/>
      <c r="PVS13" s="878"/>
      <c r="PVT13" s="878"/>
      <c r="PVU13" s="880"/>
      <c r="PVV13" s="878"/>
      <c r="PVW13" s="878"/>
      <c r="PVX13" s="878"/>
      <c r="PVY13" s="880"/>
      <c r="PVZ13" s="878"/>
      <c r="PWA13" s="878"/>
      <c r="PWB13" s="878"/>
      <c r="PWC13" s="880"/>
      <c r="PWD13" s="878"/>
      <c r="PWE13" s="878"/>
      <c r="PWF13" s="878"/>
      <c r="PWG13" s="880"/>
      <c r="PWH13" s="878"/>
      <c r="PWI13" s="878"/>
      <c r="PWJ13" s="878"/>
      <c r="PWK13" s="880"/>
      <c r="PWL13" s="878"/>
      <c r="PWM13" s="878"/>
      <c r="PWN13" s="878"/>
      <c r="PWO13" s="880"/>
      <c r="PWP13" s="878"/>
      <c r="PWQ13" s="878"/>
      <c r="PWR13" s="878"/>
      <c r="PWS13" s="880"/>
      <c r="PWT13" s="878"/>
      <c r="PWU13" s="878"/>
      <c r="PWV13" s="878"/>
      <c r="PWW13" s="880"/>
      <c r="PWX13" s="878"/>
      <c r="PWY13" s="878"/>
      <c r="PWZ13" s="878"/>
      <c r="PXA13" s="880"/>
      <c r="PXB13" s="878"/>
      <c r="PXC13" s="878"/>
      <c r="PXD13" s="878"/>
      <c r="PXE13" s="880"/>
      <c r="PXF13" s="878"/>
      <c r="PXG13" s="878"/>
      <c r="PXH13" s="878"/>
      <c r="PXI13" s="880"/>
      <c r="PXJ13" s="878"/>
      <c r="PXK13" s="878"/>
      <c r="PXL13" s="878"/>
      <c r="PXM13" s="880"/>
      <c r="PXN13" s="878"/>
      <c r="PXO13" s="878"/>
      <c r="PXP13" s="878"/>
      <c r="PXQ13" s="880"/>
      <c r="PXR13" s="878"/>
      <c r="PXS13" s="878"/>
      <c r="PXT13" s="878"/>
      <c r="PXU13" s="880"/>
      <c r="PXV13" s="878"/>
      <c r="PXW13" s="878"/>
      <c r="PXX13" s="878"/>
      <c r="PXY13" s="880"/>
      <c r="PXZ13" s="878"/>
      <c r="PYA13" s="878"/>
      <c r="PYB13" s="878"/>
      <c r="PYC13" s="880"/>
      <c r="PYD13" s="878"/>
      <c r="PYE13" s="878"/>
      <c r="PYF13" s="878"/>
      <c r="PYG13" s="880"/>
      <c r="PYH13" s="878"/>
      <c r="PYI13" s="878"/>
      <c r="PYJ13" s="878"/>
      <c r="PYK13" s="880"/>
      <c r="PYL13" s="878"/>
      <c r="PYM13" s="878"/>
      <c r="PYN13" s="878"/>
      <c r="PYO13" s="880"/>
      <c r="PYP13" s="878"/>
      <c r="PYQ13" s="878"/>
      <c r="PYR13" s="878"/>
      <c r="PYS13" s="880"/>
      <c r="PYT13" s="878"/>
      <c r="PYU13" s="878"/>
      <c r="PYV13" s="878"/>
      <c r="PYW13" s="880"/>
      <c r="PYX13" s="878"/>
      <c r="PYY13" s="878"/>
      <c r="PYZ13" s="878"/>
      <c r="PZA13" s="880"/>
      <c r="PZB13" s="878"/>
      <c r="PZC13" s="878"/>
      <c r="PZD13" s="878"/>
      <c r="PZE13" s="880"/>
      <c r="PZF13" s="878"/>
      <c r="PZG13" s="878"/>
      <c r="PZH13" s="878"/>
      <c r="PZI13" s="880"/>
      <c r="PZJ13" s="878"/>
      <c r="PZK13" s="878"/>
      <c r="PZL13" s="878"/>
      <c r="PZM13" s="880"/>
      <c r="PZN13" s="878"/>
      <c r="PZO13" s="878"/>
      <c r="PZP13" s="878"/>
      <c r="PZQ13" s="880"/>
      <c r="PZR13" s="878"/>
      <c r="PZS13" s="878"/>
      <c r="PZT13" s="878"/>
      <c r="PZU13" s="880"/>
      <c r="PZV13" s="878"/>
      <c r="PZW13" s="878"/>
      <c r="PZX13" s="878"/>
      <c r="PZY13" s="880"/>
      <c r="PZZ13" s="878"/>
      <c r="QAA13" s="878"/>
      <c r="QAB13" s="878"/>
      <c r="QAC13" s="880"/>
      <c r="QAD13" s="878"/>
      <c r="QAE13" s="878"/>
      <c r="QAF13" s="878"/>
      <c r="QAG13" s="880"/>
      <c r="QAH13" s="878"/>
      <c r="QAI13" s="878"/>
      <c r="QAJ13" s="878"/>
      <c r="QAK13" s="880"/>
      <c r="QAL13" s="878"/>
      <c r="QAM13" s="878"/>
      <c r="QAN13" s="878"/>
      <c r="QAO13" s="880"/>
      <c r="QAP13" s="878"/>
      <c r="QAQ13" s="878"/>
      <c r="QAR13" s="878"/>
      <c r="QAS13" s="880"/>
      <c r="QAT13" s="878"/>
      <c r="QAU13" s="878"/>
      <c r="QAV13" s="878"/>
      <c r="QAW13" s="880"/>
      <c r="QAX13" s="878"/>
      <c r="QAY13" s="878"/>
      <c r="QAZ13" s="878"/>
      <c r="QBA13" s="880"/>
      <c r="QBB13" s="878"/>
      <c r="QBC13" s="878"/>
      <c r="QBD13" s="878"/>
      <c r="QBE13" s="880"/>
      <c r="QBF13" s="878"/>
      <c r="QBG13" s="878"/>
      <c r="QBH13" s="878"/>
      <c r="QBI13" s="880"/>
      <c r="QBJ13" s="878"/>
      <c r="QBK13" s="878"/>
      <c r="QBL13" s="878"/>
      <c r="QBM13" s="880"/>
      <c r="QBN13" s="878"/>
      <c r="QBO13" s="878"/>
      <c r="QBP13" s="878"/>
      <c r="QBQ13" s="880"/>
      <c r="QBR13" s="878"/>
      <c r="QBS13" s="878"/>
      <c r="QBT13" s="878"/>
      <c r="QBU13" s="880"/>
      <c r="QBV13" s="878"/>
      <c r="QBW13" s="878"/>
      <c r="QBX13" s="878"/>
      <c r="QBY13" s="880"/>
      <c r="QBZ13" s="878"/>
      <c r="QCA13" s="878"/>
      <c r="QCB13" s="878"/>
      <c r="QCC13" s="880"/>
      <c r="QCD13" s="878"/>
      <c r="QCE13" s="878"/>
      <c r="QCF13" s="878"/>
      <c r="QCG13" s="880"/>
      <c r="QCH13" s="878"/>
      <c r="QCI13" s="878"/>
      <c r="QCJ13" s="878"/>
      <c r="QCK13" s="880"/>
      <c r="QCL13" s="878"/>
      <c r="QCM13" s="878"/>
      <c r="QCN13" s="878"/>
      <c r="QCO13" s="880"/>
      <c r="QCP13" s="878"/>
      <c r="QCQ13" s="878"/>
      <c r="QCR13" s="878"/>
      <c r="QCS13" s="880"/>
      <c r="QCT13" s="878"/>
      <c r="QCU13" s="878"/>
      <c r="QCV13" s="878"/>
      <c r="QCW13" s="880"/>
      <c r="QCX13" s="878"/>
      <c r="QCY13" s="878"/>
      <c r="QCZ13" s="878"/>
      <c r="QDA13" s="880"/>
      <c r="QDB13" s="878"/>
      <c r="QDC13" s="878"/>
      <c r="QDD13" s="878"/>
      <c r="QDE13" s="880"/>
      <c r="QDF13" s="878"/>
      <c r="QDG13" s="878"/>
      <c r="QDH13" s="878"/>
      <c r="QDI13" s="880"/>
      <c r="QDJ13" s="878"/>
      <c r="QDK13" s="878"/>
      <c r="QDL13" s="878"/>
      <c r="QDM13" s="880"/>
      <c r="QDN13" s="878"/>
      <c r="QDO13" s="878"/>
      <c r="QDP13" s="878"/>
      <c r="QDQ13" s="880"/>
      <c r="QDR13" s="878"/>
      <c r="QDS13" s="878"/>
      <c r="QDT13" s="878"/>
      <c r="QDU13" s="880"/>
      <c r="QDV13" s="878"/>
      <c r="QDW13" s="878"/>
      <c r="QDX13" s="878"/>
      <c r="QDY13" s="880"/>
      <c r="QDZ13" s="878"/>
      <c r="QEA13" s="878"/>
      <c r="QEB13" s="878"/>
      <c r="QEC13" s="880"/>
      <c r="QED13" s="878"/>
      <c r="QEE13" s="878"/>
      <c r="QEF13" s="878"/>
      <c r="QEG13" s="880"/>
      <c r="QEH13" s="878"/>
      <c r="QEI13" s="878"/>
      <c r="QEJ13" s="878"/>
      <c r="QEK13" s="880"/>
      <c r="QEL13" s="878"/>
      <c r="QEM13" s="878"/>
      <c r="QEN13" s="878"/>
      <c r="QEO13" s="880"/>
      <c r="QEP13" s="878"/>
      <c r="QEQ13" s="878"/>
      <c r="QER13" s="878"/>
      <c r="QES13" s="880"/>
      <c r="QET13" s="878"/>
      <c r="QEU13" s="878"/>
      <c r="QEV13" s="878"/>
      <c r="QEW13" s="880"/>
      <c r="QEX13" s="878"/>
      <c r="QEY13" s="878"/>
      <c r="QEZ13" s="878"/>
      <c r="QFA13" s="880"/>
      <c r="QFB13" s="878"/>
      <c r="QFC13" s="878"/>
      <c r="QFD13" s="878"/>
      <c r="QFE13" s="880"/>
      <c r="QFF13" s="878"/>
      <c r="QFG13" s="878"/>
      <c r="QFH13" s="878"/>
      <c r="QFI13" s="880"/>
      <c r="QFJ13" s="878"/>
      <c r="QFK13" s="878"/>
      <c r="QFL13" s="878"/>
      <c r="QFM13" s="880"/>
      <c r="QFN13" s="878"/>
      <c r="QFO13" s="878"/>
      <c r="QFP13" s="878"/>
      <c r="QFQ13" s="880"/>
      <c r="QFR13" s="878"/>
      <c r="QFS13" s="878"/>
      <c r="QFT13" s="878"/>
      <c r="QFU13" s="880"/>
      <c r="QFV13" s="878"/>
      <c r="QFW13" s="878"/>
      <c r="QFX13" s="878"/>
      <c r="QFY13" s="880"/>
      <c r="QFZ13" s="878"/>
      <c r="QGA13" s="878"/>
      <c r="QGB13" s="878"/>
      <c r="QGC13" s="880"/>
      <c r="QGD13" s="878"/>
      <c r="QGE13" s="878"/>
      <c r="QGF13" s="878"/>
      <c r="QGG13" s="880"/>
      <c r="QGH13" s="878"/>
      <c r="QGI13" s="878"/>
      <c r="QGJ13" s="878"/>
      <c r="QGK13" s="880"/>
      <c r="QGL13" s="878"/>
      <c r="QGM13" s="878"/>
      <c r="QGN13" s="878"/>
      <c r="QGO13" s="880"/>
      <c r="QGP13" s="878"/>
      <c r="QGQ13" s="878"/>
      <c r="QGR13" s="878"/>
      <c r="QGS13" s="880"/>
      <c r="QGT13" s="878"/>
      <c r="QGU13" s="878"/>
      <c r="QGV13" s="878"/>
      <c r="QGW13" s="880"/>
      <c r="QGX13" s="878"/>
      <c r="QGY13" s="878"/>
      <c r="QGZ13" s="878"/>
      <c r="QHA13" s="880"/>
      <c r="QHB13" s="878"/>
      <c r="QHC13" s="878"/>
      <c r="QHD13" s="878"/>
      <c r="QHE13" s="880"/>
      <c r="QHF13" s="878"/>
      <c r="QHG13" s="878"/>
      <c r="QHH13" s="878"/>
      <c r="QHI13" s="880"/>
      <c r="QHJ13" s="878"/>
      <c r="QHK13" s="878"/>
      <c r="QHL13" s="878"/>
      <c r="QHM13" s="880"/>
      <c r="QHN13" s="878"/>
      <c r="QHO13" s="878"/>
      <c r="QHP13" s="878"/>
      <c r="QHQ13" s="880"/>
      <c r="QHR13" s="878"/>
      <c r="QHS13" s="878"/>
      <c r="QHT13" s="878"/>
      <c r="QHU13" s="880"/>
      <c r="QHV13" s="878"/>
      <c r="QHW13" s="878"/>
      <c r="QHX13" s="878"/>
      <c r="QHY13" s="880"/>
      <c r="QHZ13" s="878"/>
      <c r="QIA13" s="878"/>
      <c r="QIB13" s="878"/>
      <c r="QIC13" s="880"/>
      <c r="QID13" s="878"/>
      <c r="QIE13" s="878"/>
      <c r="QIF13" s="878"/>
      <c r="QIG13" s="880"/>
      <c r="QIH13" s="878"/>
      <c r="QII13" s="878"/>
      <c r="QIJ13" s="878"/>
      <c r="QIK13" s="880"/>
      <c r="QIL13" s="878"/>
      <c r="QIM13" s="878"/>
      <c r="QIN13" s="878"/>
      <c r="QIO13" s="880"/>
      <c r="QIP13" s="878"/>
      <c r="QIQ13" s="878"/>
      <c r="QIR13" s="878"/>
      <c r="QIS13" s="880"/>
      <c r="QIT13" s="878"/>
      <c r="QIU13" s="878"/>
      <c r="QIV13" s="878"/>
      <c r="QIW13" s="880"/>
      <c r="QIX13" s="878"/>
      <c r="QIY13" s="878"/>
      <c r="QIZ13" s="878"/>
      <c r="QJA13" s="880"/>
      <c r="QJB13" s="878"/>
      <c r="QJC13" s="878"/>
      <c r="QJD13" s="878"/>
      <c r="QJE13" s="880"/>
      <c r="QJF13" s="878"/>
      <c r="QJG13" s="878"/>
      <c r="QJH13" s="878"/>
      <c r="QJI13" s="880"/>
      <c r="QJJ13" s="878"/>
      <c r="QJK13" s="878"/>
      <c r="QJL13" s="878"/>
      <c r="QJM13" s="880"/>
      <c r="QJN13" s="878"/>
      <c r="QJO13" s="878"/>
      <c r="QJP13" s="878"/>
      <c r="QJQ13" s="880"/>
      <c r="QJR13" s="878"/>
      <c r="QJS13" s="878"/>
      <c r="QJT13" s="878"/>
      <c r="QJU13" s="880"/>
      <c r="QJV13" s="878"/>
      <c r="QJW13" s="878"/>
      <c r="QJX13" s="878"/>
      <c r="QJY13" s="880"/>
      <c r="QJZ13" s="878"/>
      <c r="QKA13" s="878"/>
      <c r="QKB13" s="878"/>
      <c r="QKC13" s="880"/>
      <c r="QKD13" s="878"/>
      <c r="QKE13" s="878"/>
      <c r="QKF13" s="878"/>
      <c r="QKG13" s="880"/>
      <c r="QKH13" s="878"/>
      <c r="QKI13" s="878"/>
      <c r="QKJ13" s="878"/>
      <c r="QKK13" s="880"/>
      <c r="QKL13" s="878"/>
      <c r="QKM13" s="878"/>
      <c r="QKN13" s="878"/>
      <c r="QKO13" s="880"/>
      <c r="QKP13" s="878"/>
      <c r="QKQ13" s="878"/>
      <c r="QKR13" s="878"/>
      <c r="QKS13" s="880"/>
      <c r="QKT13" s="878"/>
      <c r="QKU13" s="878"/>
      <c r="QKV13" s="878"/>
      <c r="QKW13" s="880"/>
      <c r="QKX13" s="878"/>
      <c r="QKY13" s="878"/>
      <c r="QKZ13" s="878"/>
      <c r="QLA13" s="880"/>
      <c r="QLB13" s="878"/>
      <c r="QLC13" s="878"/>
      <c r="QLD13" s="878"/>
      <c r="QLE13" s="880"/>
      <c r="QLF13" s="878"/>
      <c r="QLG13" s="878"/>
      <c r="QLH13" s="878"/>
      <c r="QLI13" s="880"/>
      <c r="QLJ13" s="878"/>
      <c r="QLK13" s="878"/>
      <c r="QLL13" s="878"/>
      <c r="QLM13" s="880"/>
      <c r="QLN13" s="878"/>
      <c r="QLO13" s="878"/>
      <c r="QLP13" s="878"/>
      <c r="QLQ13" s="880"/>
      <c r="QLR13" s="878"/>
      <c r="QLS13" s="878"/>
      <c r="QLT13" s="878"/>
      <c r="QLU13" s="880"/>
      <c r="QLV13" s="878"/>
      <c r="QLW13" s="878"/>
      <c r="QLX13" s="878"/>
      <c r="QLY13" s="880"/>
      <c r="QLZ13" s="878"/>
      <c r="QMA13" s="878"/>
      <c r="QMB13" s="878"/>
      <c r="QMC13" s="880"/>
      <c r="QMD13" s="878"/>
      <c r="QME13" s="878"/>
      <c r="QMF13" s="878"/>
      <c r="QMG13" s="880"/>
      <c r="QMH13" s="878"/>
      <c r="QMI13" s="878"/>
      <c r="QMJ13" s="878"/>
      <c r="QMK13" s="880"/>
      <c r="QML13" s="878"/>
      <c r="QMM13" s="878"/>
      <c r="QMN13" s="878"/>
      <c r="QMO13" s="880"/>
      <c r="QMP13" s="878"/>
      <c r="QMQ13" s="878"/>
      <c r="QMR13" s="878"/>
      <c r="QMS13" s="880"/>
      <c r="QMT13" s="878"/>
      <c r="QMU13" s="878"/>
      <c r="QMV13" s="878"/>
      <c r="QMW13" s="880"/>
      <c r="QMX13" s="878"/>
      <c r="QMY13" s="878"/>
      <c r="QMZ13" s="878"/>
      <c r="QNA13" s="880"/>
      <c r="QNB13" s="878"/>
      <c r="QNC13" s="878"/>
      <c r="QND13" s="878"/>
      <c r="QNE13" s="880"/>
      <c r="QNF13" s="878"/>
      <c r="QNG13" s="878"/>
      <c r="QNH13" s="878"/>
      <c r="QNI13" s="880"/>
      <c r="QNJ13" s="878"/>
      <c r="QNK13" s="878"/>
      <c r="QNL13" s="878"/>
      <c r="QNM13" s="880"/>
      <c r="QNN13" s="878"/>
      <c r="QNO13" s="878"/>
      <c r="QNP13" s="878"/>
      <c r="QNQ13" s="880"/>
      <c r="QNR13" s="878"/>
      <c r="QNS13" s="878"/>
      <c r="QNT13" s="878"/>
      <c r="QNU13" s="880"/>
      <c r="QNV13" s="878"/>
      <c r="QNW13" s="878"/>
      <c r="QNX13" s="878"/>
      <c r="QNY13" s="880"/>
      <c r="QNZ13" s="878"/>
      <c r="QOA13" s="878"/>
      <c r="QOB13" s="878"/>
      <c r="QOC13" s="880"/>
      <c r="QOD13" s="878"/>
      <c r="QOE13" s="878"/>
      <c r="QOF13" s="878"/>
      <c r="QOG13" s="880"/>
      <c r="QOH13" s="878"/>
      <c r="QOI13" s="878"/>
      <c r="QOJ13" s="878"/>
      <c r="QOK13" s="880"/>
      <c r="QOL13" s="878"/>
      <c r="QOM13" s="878"/>
      <c r="QON13" s="878"/>
      <c r="QOO13" s="880"/>
      <c r="QOP13" s="878"/>
      <c r="QOQ13" s="878"/>
      <c r="QOR13" s="878"/>
      <c r="QOS13" s="880"/>
      <c r="QOT13" s="878"/>
      <c r="QOU13" s="878"/>
      <c r="QOV13" s="878"/>
      <c r="QOW13" s="880"/>
      <c r="QOX13" s="878"/>
      <c r="QOY13" s="878"/>
      <c r="QOZ13" s="878"/>
      <c r="QPA13" s="880"/>
      <c r="QPB13" s="878"/>
      <c r="QPC13" s="878"/>
      <c r="QPD13" s="878"/>
      <c r="QPE13" s="880"/>
      <c r="QPF13" s="878"/>
      <c r="QPG13" s="878"/>
      <c r="QPH13" s="878"/>
      <c r="QPI13" s="880"/>
      <c r="QPJ13" s="878"/>
      <c r="QPK13" s="878"/>
      <c r="QPL13" s="878"/>
      <c r="QPM13" s="880"/>
      <c r="QPN13" s="878"/>
      <c r="QPO13" s="878"/>
      <c r="QPP13" s="878"/>
      <c r="QPQ13" s="880"/>
      <c r="QPR13" s="878"/>
      <c r="QPS13" s="878"/>
      <c r="QPT13" s="878"/>
      <c r="QPU13" s="880"/>
      <c r="QPV13" s="878"/>
      <c r="QPW13" s="878"/>
      <c r="QPX13" s="878"/>
      <c r="QPY13" s="880"/>
      <c r="QPZ13" s="878"/>
      <c r="QQA13" s="878"/>
      <c r="QQB13" s="878"/>
      <c r="QQC13" s="880"/>
      <c r="QQD13" s="878"/>
      <c r="QQE13" s="878"/>
      <c r="QQF13" s="878"/>
      <c r="QQG13" s="880"/>
      <c r="QQH13" s="878"/>
      <c r="QQI13" s="878"/>
      <c r="QQJ13" s="878"/>
      <c r="QQK13" s="880"/>
      <c r="QQL13" s="878"/>
      <c r="QQM13" s="878"/>
      <c r="QQN13" s="878"/>
      <c r="QQO13" s="880"/>
      <c r="QQP13" s="878"/>
      <c r="QQQ13" s="878"/>
      <c r="QQR13" s="878"/>
      <c r="QQS13" s="880"/>
      <c r="QQT13" s="878"/>
      <c r="QQU13" s="878"/>
      <c r="QQV13" s="878"/>
      <c r="QQW13" s="880"/>
      <c r="QQX13" s="878"/>
      <c r="QQY13" s="878"/>
      <c r="QQZ13" s="878"/>
      <c r="QRA13" s="880"/>
      <c r="QRB13" s="878"/>
      <c r="QRC13" s="878"/>
      <c r="QRD13" s="878"/>
      <c r="QRE13" s="880"/>
      <c r="QRF13" s="878"/>
      <c r="QRG13" s="878"/>
      <c r="QRH13" s="878"/>
      <c r="QRI13" s="880"/>
      <c r="QRJ13" s="878"/>
      <c r="QRK13" s="878"/>
      <c r="QRL13" s="878"/>
      <c r="QRM13" s="880"/>
      <c r="QRN13" s="878"/>
      <c r="QRO13" s="878"/>
      <c r="QRP13" s="878"/>
      <c r="QRQ13" s="880"/>
      <c r="QRR13" s="878"/>
      <c r="QRS13" s="878"/>
      <c r="QRT13" s="878"/>
      <c r="QRU13" s="880"/>
      <c r="QRV13" s="878"/>
      <c r="QRW13" s="878"/>
      <c r="QRX13" s="878"/>
      <c r="QRY13" s="880"/>
      <c r="QRZ13" s="878"/>
      <c r="QSA13" s="878"/>
      <c r="QSB13" s="878"/>
      <c r="QSC13" s="880"/>
      <c r="QSD13" s="878"/>
      <c r="QSE13" s="878"/>
      <c r="QSF13" s="878"/>
      <c r="QSG13" s="880"/>
      <c r="QSH13" s="878"/>
      <c r="QSI13" s="878"/>
      <c r="QSJ13" s="878"/>
      <c r="QSK13" s="880"/>
      <c r="QSL13" s="878"/>
      <c r="QSM13" s="878"/>
      <c r="QSN13" s="878"/>
      <c r="QSO13" s="880"/>
      <c r="QSP13" s="878"/>
      <c r="QSQ13" s="878"/>
      <c r="QSR13" s="878"/>
      <c r="QSS13" s="880"/>
      <c r="QST13" s="878"/>
      <c r="QSU13" s="878"/>
      <c r="QSV13" s="878"/>
      <c r="QSW13" s="880"/>
      <c r="QSX13" s="878"/>
      <c r="QSY13" s="878"/>
      <c r="QSZ13" s="878"/>
      <c r="QTA13" s="880"/>
      <c r="QTB13" s="878"/>
      <c r="QTC13" s="878"/>
      <c r="QTD13" s="878"/>
      <c r="QTE13" s="880"/>
      <c r="QTF13" s="878"/>
      <c r="QTG13" s="878"/>
      <c r="QTH13" s="878"/>
      <c r="QTI13" s="880"/>
      <c r="QTJ13" s="878"/>
      <c r="QTK13" s="878"/>
      <c r="QTL13" s="878"/>
      <c r="QTM13" s="880"/>
      <c r="QTN13" s="878"/>
      <c r="QTO13" s="878"/>
      <c r="QTP13" s="878"/>
      <c r="QTQ13" s="880"/>
      <c r="QTR13" s="878"/>
      <c r="QTS13" s="878"/>
      <c r="QTT13" s="878"/>
      <c r="QTU13" s="880"/>
      <c r="QTV13" s="878"/>
      <c r="QTW13" s="878"/>
      <c r="QTX13" s="878"/>
      <c r="QTY13" s="880"/>
      <c r="QTZ13" s="878"/>
      <c r="QUA13" s="878"/>
      <c r="QUB13" s="878"/>
      <c r="QUC13" s="880"/>
      <c r="QUD13" s="878"/>
      <c r="QUE13" s="878"/>
      <c r="QUF13" s="878"/>
      <c r="QUG13" s="880"/>
      <c r="QUH13" s="878"/>
      <c r="QUI13" s="878"/>
      <c r="QUJ13" s="878"/>
      <c r="QUK13" s="880"/>
      <c r="QUL13" s="878"/>
      <c r="QUM13" s="878"/>
      <c r="QUN13" s="878"/>
      <c r="QUO13" s="880"/>
      <c r="QUP13" s="878"/>
      <c r="QUQ13" s="878"/>
      <c r="QUR13" s="878"/>
      <c r="QUS13" s="880"/>
      <c r="QUT13" s="878"/>
      <c r="QUU13" s="878"/>
      <c r="QUV13" s="878"/>
      <c r="QUW13" s="880"/>
      <c r="QUX13" s="878"/>
      <c r="QUY13" s="878"/>
      <c r="QUZ13" s="878"/>
      <c r="QVA13" s="880"/>
      <c r="QVB13" s="878"/>
      <c r="QVC13" s="878"/>
      <c r="QVD13" s="878"/>
      <c r="QVE13" s="880"/>
      <c r="QVF13" s="878"/>
      <c r="QVG13" s="878"/>
      <c r="QVH13" s="878"/>
      <c r="QVI13" s="880"/>
      <c r="QVJ13" s="878"/>
      <c r="QVK13" s="878"/>
      <c r="QVL13" s="878"/>
      <c r="QVM13" s="880"/>
      <c r="QVN13" s="878"/>
      <c r="QVO13" s="878"/>
      <c r="QVP13" s="878"/>
      <c r="QVQ13" s="880"/>
      <c r="QVR13" s="878"/>
      <c r="QVS13" s="878"/>
      <c r="QVT13" s="878"/>
      <c r="QVU13" s="880"/>
      <c r="QVV13" s="878"/>
      <c r="QVW13" s="878"/>
      <c r="QVX13" s="878"/>
      <c r="QVY13" s="880"/>
      <c r="QVZ13" s="878"/>
      <c r="QWA13" s="878"/>
      <c r="QWB13" s="878"/>
      <c r="QWC13" s="880"/>
      <c r="QWD13" s="878"/>
      <c r="QWE13" s="878"/>
      <c r="QWF13" s="878"/>
      <c r="QWG13" s="880"/>
      <c r="QWH13" s="878"/>
      <c r="QWI13" s="878"/>
      <c r="QWJ13" s="878"/>
      <c r="QWK13" s="880"/>
      <c r="QWL13" s="878"/>
      <c r="QWM13" s="878"/>
      <c r="QWN13" s="878"/>
      <c r="QWO13" s="880"/>
      <c r="QWP13" s="878"/>
      <c r="QWQ13" s="878"/>
      <c r="QWR13" s="878"/>
      <c r="QWS13" s="880"/>
      <c r="QWT13" s="878"/>
      <c r="QWU13" s="878"/>
      <c r="QWV13" s="878"/>
      <c r="QWW13" s="880"/>
      <c r="QWX13" s="878"/>
      <c r="QWY13" s="878"/>
      <c r="QWZ13" s="878"/>
      <c r="QXA13" s="880"/>
      <c r="QXB13" s="878"/>
      <c r="QXC13" s="878"/>
      <c r="QXD13" s="878"/>
      <c r="QXE13" s="880"/>
      <c r="QXF13" s="878"/>
      <c r="QXG13" s="878"/>
      <c r="QXH13" s="878"/>
      <c r="QXI13" s="880"/>
      <c r="QXJ13" s="878"/>
      <c r="QXK13" s="878"/>
      <c r="QXL13" s="878"/>
      <c r="QXM13" s="880"/>
      <c r="QXN13" s="878"/>
      <c r="QXO13" s="878"/>
      <c r="QXP13" s="878"/>
      <c r="QXQ13" s="880"/>
      <c r="QXR13" s="878"/>
      <c r="QXS13" s="878"/>
      <c r="QXT13" s="878"/>
      <c r="QXU13" s="880"/>
      <c r="QXV13" s="878"/>
      <c r="QXW13" s="878"/>
      <c r="QXX13" s="878"/>
      <c r="QXY13" s="880"/>
      <c r="QXZ13" s="878"/>
      <c r="QYA13" s="878"/>
      <c r="QYB13" s="878"/>
      <c r="QYC13" s="880"/>
      <c r="QYD13" s="878"/>
      <c r="QYE13" s="878"/>
      <c r="QYF13" s="878"/>
      <c r="QYG13" s="880"/>
      <c r="QYH13" s="878"/>
      <c r="QYI13" s="878"/>
      <c r="QYJ13" s="878"/>
      <c r="QYK13" s="880"/>
      <c r="QYL13" s="878"/>
      <c r="QYM13" s="878"/>
      <c r="QYN13" s="878"/>
      <c r="QYO13" s="880"/>
      <c r="QYP13" s="878"/>
      <c r="QYQ13" s="878"/>
      <c r="QYR13" s="878"/>
      <c r="QYS13" s="880"/>
      <c r="QYT13" s="878"/>
      <c r="QYU13" s="878"/>
      <c r="QYV13" s="878"/>
      <c r="QYW13" s="880"/>
      <c r="QYX13" s="878"/>
      <c r="QYY13" s="878"/>
      <c r="QYZ13" s="878"/>
      <c r="QZA13" s="880"/>
      <c r="QZB13" s="878"/>
      <c r="QZC13" s="878"/>
      <c r="QZD13" s="878"/>
      <c r="QZE13" s="880"/>
      <c r="QZF13" s="878"/>
      <c r="QZG13" s="878"/>
      <c r="QZH13" s="878"/>
      <c r="QZI13" s="880"/>
      <c r="QZJ13" s="878"/>
      <c r="QZK13" s="878"/>
      <c r="QZL13" s="878"/>
      <c r="QZM13" s="880"/>
      <c r="QZN13" s="878"/>
      <c r="QZO13" s="878"/>
      <c r="QZP13" s="878"/>
      <c r="QZQ13" s="880"/>
      <c r="QZR13" s="878"/>
      <c r="QZS13" s="878"/>
      <c r="QZT13" s="878"/>
      <c r="QZU13" s="880"/>
      <c r="QZV13" s="878"/>
      <c r="QZW13" s="878"/>
      <c r="QZX13" s="878"/>
      <c r="QZY13" s="880"/>
      <c r="QZZ13" s="878"/>
      <c r="RAA13" s="878"/>
      <c r="RAB13" s="878"/>
      <c r="RAC13" s="880"/>
      <c r="RAD13" s="878"/>
      <c r="RAE13" s="878"/>
      <c r="RAF13" s="878"/>
      <c r="RAG13" s="880"/>
      <c r="RAH13" s="878"/>
      <c r="RAI13" s="878"/>
      <c r="RAJ13" s="878"/>
      <c r="RAK13" s="880"/>
      <c r="RAL13" s="878"/>
      <c r="RAM13" s="878"/>
      <c r="RAN13" s="878"/>
      <c r="RAO13" s="880"/>
      <c r="RAP13" s="878"/>
      <c r="RAQ13" s="878"/>
      <c r="RAR13" s="878"/>
      <c r="RAS13" s="880"/>
      <c r="RAT13" s="878"/>
      <c r="RAU13" s="878"/>
      <c r="RAV13" s="878"/>
      <c r="RAW13" s="880"/>
      <c r="RAX13" s="878"/>
      <c r="RAY13" s="878"/>
      <c r="RAZ13" s="878"/>
      <c r="RBA13" s="880"/>
      <c r="RBB13" s="878"/>
      <c r="RBC13" s="878"/>
      <c r="RBD13" s="878"/>
      <c r="RBE13" s="880"/>
      <c r="RBF13" s="878"/>
      <c r="RBG13" s="878"/>
      <c r="RBH13" s="878"/>
      <c r="RBI13" s="880"/>
      <c r="RBJ13" s="878"/>
      <c r="RBK13" s="878"/>
      <c r="RBL13" s="878"/>
      <c r="RBM13" s="880"/>
      <c r="RBN13" s="878"/>
      <c r="RBO13" s="878"/>
      <c r="RBP13" s="878"/>
      <c r="RBQ13" s="880"/>
      <c r="RBR13" s="878"/>
      <c r="RBS13" s="878"/>
      <c r="RBT13" s="878"/>
      <c r="RBU13" s="880"/>
      <c r="RBV13" s="878"/>
      <c r="RBW13" s="878"/>
      <c r="RBX13" s="878"/>
      <c r="RBY13" s="880"/>
      <c r="RBZ13" s="878"/>
      <c r="RCA13" s="878"/>
      <c r="RCB13" s="878"/>
      <c r="RCC13" s="880"/>
      <c r="RCD13" s="878"/>
      <c r="RCE13" s="878"/>
      <c r="RCF13" s="878"/>
      <c r="RCG13" s="880"/>
      <c r="RCH13" s="878"/>
      <c r="RCI13" s="878"/>
      <c r="RCJ13" s="878"/>
      <c r="RCK13" s="880"/>
      <c r="RCL13" s="878"/>
      <c r="RCM13" s="878"/>
      <c r="RCN13" s="878"/>
      <c r="RCO13" s="880"/>
      <c r="RCP13" s="878"/>
      <c r="RCQ13" s="878"/>
      <c r="RCR13" s="878"/>
      <c r="RCS13" s="880"/>
      <c r="RCT13" s="878"/>
      <c r="RCU13" s="878"/>
      <c r="RCV13" s="878"/>
      <c r="RCW13" s="880"/>
      <c r="RCX13" s="878"/>
      <c r="RCY13" s="878"/>
      <c r="RCZ13" s="878"/>
      <c r="RDA13" s="880"/>
      <c r="RDB13" s="878"/>
      <c r="RDC13" s="878"/>
      <c r="RDD13" s="878"/>
      <c r="RDE13" s="880"/>
      <c r="RDF13" s="878"/>
      <c r="RDG13" s="878"/>
      <c r="RDH13" s="878"/>
      <c r="RDI13" s="880"/>
      <c r="RDJ13" s="878"/>
      <c r="RDK13" s="878"/>
      <c r="RDL13" s="878"/>
      <c r="RDM13" s="880"/>
      <c r="RDN13" s="878"/>
      <c r="RDO13" s="878"/>
      <c r="RDP13" s="878"/>
      <c r="RDQ13" s="880"/>
      <c r="RDR13" s="878"/>
      <c r="RDS13" s="878"/>
      <c r="RDT13" s="878"/>
      <c r="RDU13" s="880"/>
      <c r="RDV13" s="878"/>
      <c r="RDW13" s="878"/>
      <c r="RDX13" s="878"/>
      <c r="RDY13" s="880"/>
      <c r="RDZ13" s="878"/>
      <c r="REA13" s="878"/>
      <c r="REB13" s="878"/>
      <c r="REC13" s="880"/>
      <c r="RED13" s="878"/>
      <c r="REE13" s="878"/>
      <c r="REF13" s="878"/>
      <c r="REG13" s="880"/>
      <c r="REH13" s="878"/>
      <c r="REI13" s="878"/>
      <c r="REJ13" s="878"/>
      <c r="REK13" s="880"/>
      <c r="REL13" s="878"/>
      <c r="REM13" s="878"/>
      <c r="REN13" s="878"/>
      <c r="REO13" s="880"/>
      <c r="REP13" s="878"/>
      <c r="REQ13" s="878"/>
      <c r="RER13" s="878"/>
      <c r="RES13" s="880"/>
      <c r="RET13" s="878"/>
      <c r="REU13" s="878"/>
      <c r="REV13" s="878"/>
      <c r="REW13" s="880"/>
      <c r="REX13" s="878"/>
      <c r="REY13" s="878"/>
      <c r="REZ13" s="878"/>
      <c r="RFA13" s="880"/>
      <c r="RFB13" s="878"/>
      <c r="RFC13" s="878"/>
      <c r="RFD13" s="878"/>
      <c r="RFE13" s="880"/>
      <c r="RFF13" s="878"/>
      <c r="RFG13" s="878"/>
      <c r="RFH13" s="878"/>
      <c r="RFI13" s="880"/>
      <c r="RFJ13" s="878"/>
      <c r="RFK13" s="878"/>
      <c r="RFL13" s="878"/>
      <c r="RFM13" s="880"/>
      <c r="RFN13" s="878"/>
      <c r="RFO13" s="878"/>
      <c r="RFP13" s="878"/>
      <c r="RFQ13" s="880"/>
      <c r="RFR13" s="878"/>
      <c r="RFS13" s="878"/>
      <c r="RFT13" s="878"/>
      <c r="RFU13" s="880"/>
      <c r="RFV13" s="878"/>
      <c r="RFW13" s="878"/>
      <c r="RFX13" s="878"/>
      <c r="RFY13" s="880"/>
      <c r="RFZ13" s="878"/>
      <c r="RGA13" s="878"/>
      <c r="RGB13" s="878"/>
      <c r="RGC13" s="880"/>
      <c r="RGD13" s="878"/>
      <c r="RGE13" s="878"/>
      <c r="RGF13" s="878"/>
      <c r="RGG13" s="880"/>
      <c r="RGH13" s="878"/>
      <c r="RGI13" s="878"/>
      <c r="RGJ13" s="878"/>
      <c r="RGK13" s="880"/>
      <c r="RGL13" s="878"/>
      <c r="RGM13" s="878"/>
      <c r="RGN13" s="878"/>
      <c r="RGO13" s="880"/>
      <c r="RGP13" s="878"/>
      <c r="RGQ13" s="878"/>
      <c r="RGR13" s="878"/>
      <c r="RGS13" s="880"/>
      <c r="RGT13" s="878"/>
      <c r="RGU13" s="878"/>
      <c r="RGV13" s="878"/>
      <c r="RGW13" s="880"/>
      <c r="RGX13" s="878"/>
      <c r="RGY13" s="878"/>
      <c r="RGZ13" s="878"/>
      <c r="RHA13" s="880"/>
      <c r="RHB13" s="878"/>
      <c r="RHC13" s="878"/>
      <c r="RHD13" s="878"/>
      <c r="RHE13" s="880"/>
      <c r="RHF13" s="878"/>
      <c r="RHG13" s="878"/>
      <c r="RHH13" s="878"/>
      <c r="RHI13" s="880"/>
      <c r="RHJ13" s="878"/>
      <c r="RHK13" s="878"/>
      <c r="RHL13" s="878"/>
      <c r="RHM13" s="880"/>
      <c r="RHN13" s="878"/>
      <c r="RHO13" s="878"/>
      <c r="RHP13" s="878"/>
      <c r="RHQ13" s="880"/>
      <c r="RHR13" s="878"/>
      <c r="RHS13" s="878"/>
      <c r="RHT13" s="878"/>
      <c r="RHU13" s="880"/>
      <c r="RHV13" s="878"/>
      <c r="RHW13" s="878"/>
      <c r="RHX13" s="878"/>
      <c r="RHY13" s="880"/>
      <c r="RHZ13" s="878"/>
      <c r="RIA13" s="878"/>
      <c r="RIB13" s="878"/>
      <c r="RIC13" s="880"/>
      <c r="RID13" s="878"/>
      <c r="RIE13" s="878"/>
      <c r="RIF13" s="878"/>
      <c r="RIG13" s="880"/>
      <c r="RIH13" s="878"/>
      <c r="RII13" s="878"/>
      <c r="RIJ13" s="878"/>
      <c r="RIK13" s="880"/>
      <c r="RIL13" s="878"/>
      <c r="RIM13" s="878"/>
      <c r="RIN13" s="878"/>
      <c r="RIO13" s="880"/>
      <c r="RIP13" s="878"/>
      <c r="RIQ13" s="878"/>
      <c r="RIR13" s="878"/>
      <c r="RIS13" s="880"/>
      <c r="RIT13" s="878"/>
      <c r="RIU13" s="878"/>
      <c r="RIV13" s="878"/>
      <c r="RIW13" s="880"/>
      <c r="RIX13" s="878"/>
      <c r="RIY13" s="878"/>
      <c r="RIZ13" s="878"/>
      <c r="RJA13" s="880"/>
      <c r="RJB13" s="878"/>
      <c r="RJC13" s="878"/>
      <c r="RJD13" s="878"/>
      <c r="RJE13" s="880"/>
      <c r="RJF13" s="878"/>
      <c r="RJG13" s="878"/>
      <c r="RJH13" s="878"/>
      <c r="RJI13" s="880"/>
      <c r="RJJ13" s="878"/>
      <c r="RJK13" s="878"/>
      <c r="RJL13" s="878"/>
      <c r="RJM13" s="880"/>
      <c r="RJN13" s="878"/>
      <c r="RJO13" s="878"/>
      <c r="RJP13" s="878"/>
      <c r="RJQ13" s="880"/>
      <c r="RJR13" s="878"/>
      <c r="RJS13" s="878"/>
      <c r="RJT13" s="878"/>
      <c r="RJU13" s="880"/>
      <c r="RJV13" s="878"/>
      <c r="RJW13" s="878"/>
      <c r="RJX13" s="878"/>
      <c r="RJY13" s="880"/>
      <c r="RJZ13" s="878"/>
      <c r="RKA13" s="878"/>
      <c r="RKB13" s="878"/>
      <c r="RKC13" s="880"/>
      <c r="RKD13" s="878"/>
      <c r="RKE13" s="878"/>
      <c r="RKF13" s="878"/>
      <c r="RKG13" s="880"/>
      <c r="RKH13" s="878"/>
      <c r="RKI13" s="878"/>
      <c r="RKJ13" s="878"/>
      <c r="RKK13" s="880"/>
      <c r="RKL13" s="878"/>
      <c r="RKM13" s="878"/>
      <c r="RKN13" s="878"/>
      <c r="RKO13" s="880"/>
      <c r="RKP13" s="878"/>
      <c r="RKQ13" s="878"/>
      <c r="RKR13" s="878"/>
      <c r="RKS13" s="880"/>
      <c r="RKT13" s="878"/>
      <c r="RKU13" s="878"/>
      <c r="RKV13" s="878"/>
      <c r="RKW13" s="880"/>
      <c r="RKX13" s="878"/>
      <c r="RKY13" s="878"/>
      <c r="RKZ13" s="878"/>
      <c r="RLA13" s="880"/>
      <c r="RLB13" s="878"/>
      <c r="RLC13" s="878"/>
      <c r="RLD13" s="878"/>
      <c r="RLE13" s="880"/>
      <c r="RLF13" s="878"/>
      <c r="RLG13" s="878"/>
      <c r="RLH13" s="878"/>
      <c r="RLI13" s="880"/>
      <c r="RLJ13" s="878"/>
      <c r="RLK13" s="878"/>
      <c r="RLL13" s="878"/>
      <c r="RLM13" s="880"/>
      <c r="RLN13" s="878"/>
      <c r="RLO13" s="878"/>
      <c r="RLP13" s="878"/>
      <c r="RLQ13" s="880"/>
      <c r="RLR13" s="878"/>
      <c r="RLS13" s="878"/>
      <c r="RLT13" s="878"/>
      <c r="RLU13" s="880"/>
      <c r="RLV13" s="878"/>
      <c r="RLW13" s="878"/>
      <c r="RLX13" s="878"/>
      <c r="RLY13" s="880"/>
      <c r="RLZ13" s="878"/>
      <c r="RMA13" s="878"/>
      <c r="RMB13" s="878"/>
      <c r="RMC13" s="880"/>
      <c r="RMD13" s="878"/>
      <c r="RME13" s="878"/>
      <c r="RMF13" s="878"/>
      <c r="RMG13" s="880"/>
      <c r="RMH13" s="878"/>
      <c r="RMI13" s="878"/>
      <c r="RMJ13" s="878"/>
      <c r="RMK13" s="880"/>
      <c r="RML13" s="878"/>
      <c r="RMM13" s="878"/>
      <c r="RMN13" s="878"/>
      <c r="RMO13" s="880"/>
      <c r="RMP13" s="878"/>
      <c r="RMQ13" s="878"/>
      <c r="RMR13" s="878"/>
      <c r="RMS13" s="880"/>
      <c r="RMT13" s="878"/>
      <c r="RMU13" s="878"/>
      <c r="RMV13" s="878"/>
      <c r="RMW13" s="880"/>
      <c r="RMX13" s="878"/>
      <c r="RMY13" s="878"/>
      <c r="RMZ13" s="878"/>
      <c r="RNA13" s="880"/>
      <c r="RNB13" s="878"/>
      <c r="RNC13" s="878"/>
      <c r="RND13" s="878"/>
      <c r="RNE13" s="880"/>
      <c r="RNF13" s="878"/>
      <c r="RNG13" s="878"/>
      <c r="RNH13" s="878"/>
      <c r="RNI13" s="880"/>
      <c r="RNJ13" s="878"/>
      <c r="RNK13" s="878"/>
      <c r="RNL13" s="878"/>
      <c r="RNM13" s="880"/>
      <c r="RNN13" s="878"/>
      <c r="RNO13" s="878"/>
      <c r="RNP13" s="878"/>
      <c r="RNQ13" s="880"/>
      <c r="RNR13" s="878"/>
      <c r="RNS13" s="878"/>
      <c r="RNT13" s="878"/>
      <c r="RNU13" s="880"/>
      <c r="RNV13" s="878"/>
      <c r="RNW13" s="878"/>
      <c r="RNX13" s="878"/>
      <c r="RNY13" s="880"/>
      <c r="RNZ13" s="878"/>
      <c r="ROA13" s="878"/>
      <c r="ROB13" s="878"/>
      <c r="ROC13" s="880"/>
      <c r="ROD13" s="878"/>
      <c r="ROE13" s="878"/>
      <c r="ROF13" s="878"/>
      <c r="ROG13" s="880"/>
      <c r="ROH13" s="878"/>
      <c r="ROI13" s="878"/>
      <c r="ROJ13" s="878"/>
      <c r="ROK13" s="880"/>
      <c r="ROL13" s="878"/>
      <c r="ROM13" s="878"/>
      <c r="RON13" s="878"/>
      <c r="ROO13" s="880"/>
      <c r="ROP13" s="878"/>
      <c r="ROQ13" s="878"/>
      <c r="ROR13" s="878"/>
      <c r="ROS13" s="880"/>
      <c r="ROT13" s="878"/>
      <c r="ROU13" s="878"/>
      <c r="ROV13" s="878"/>
      <c r="ROW13" s="880"/>
      <c r="ROX13" s="878"/>
      <c r="ROY13" s="878"/>
      <c r="ROZ13" s="878"/>
      <c r="RPA13" s="880"/>
      <c r="RPB13" s="878"/>
      <c r="RPC13" s="878"/>
      <c r="RPD13" s="878"/>
      <c r="RPE13" s="880"/>
      <c r="RPF13" s="878"/>
      <c r="RPG13" s="878"/>
      <c r="RPH13" s="878"/>
      <c r="RPI13" s="880"/>
      <c r="RPJ13" s="878"/>
      <c r="RPK13" s="878"/>
      <c r="RPL13" s="878"/>
      <c r="RPM13" s="880"/>
      <c r="RPN13" s="878"/>
      <c r="RPO13" s="878"/>
      <c r="RPP13" s="878"/>
      <c r="RPQ13" s="880"/>
      <c r="RPR13" s="878"/>
      <c r="RPS13" s="878"/>
      <c r="RPT13" s="878"/>
      <c r="RPU13" s="880"/>
      <c r="RPV13" s="878"/>
      <c r="RPW13" s="878"/>
      <c r="RPX13" s="878"/>
      <c r="RPY13" s="880"/>
      <c r="RPZ13" s="878"/>
      <c r="RQA13" s="878"/>
      <c r="RQB13" s="878"/>
      <c r="RQC13" s="880"/>
      <c r="RQD13" s="878"/>
      <c r="RQE13" s="878"/>
      <c r="RQF13" s="878"/>
      <c r="RQG13" s="880"/>
      <c r="RQH13" s="878"/>
      <c r="RQI13" s="878"/>
      <c r="RQJ13" s="878"/>
      <c r="RQK13" s="880"/>
      <c r="RQL13" s="878"/>
      <c r="RQM13" s="878"/>
      <c r="RQN13" s="878"/>
      <c r="RQO13" s="880"/>
      <c r="RQP13" s="878"/>
      <c r="RQQ13" s="878"/>
      <c r="RQR13" s="878"/>
      <c r="RQS13" s="880"/>
      <c r="RQT13" s="878"/>
      <c r="RQU13" s="878"/>
      <c r="RQV13" s="878"/>
      <c r="RQW13" s="880"/>
      <c r="RQX13" s="878"/>
      <c r="RQY13" s="878"/>
      <c r="RQZ13" s="878"/>
      <c r="RRA13" s="880"/>
      <c r="RRB13" s="878"/>
      <c r="RRC13" s="878"/>
      <c r="RRD13" s="878"/>
      <c r="RRE13" s="880"/>
      <c r="RRF13" s="878"/>
      <c r="RRG13" s="878"/>
      <c r="RRH13" s="878"/>
      <c r="RRI13" s="880"/>
      <c r="RRJ13" s="878"/>
      <c r="RRK13" s="878"/>
      <c r="RRL13" s="878"/>
      <c r="RRM13" s="880"/>
      <c r="RRN13" s="878"/>
      <c r="RRO13" s="878"/>
      <c r="RRP13" s="878"/>
      <c r="RRQ13" s="880"/>
      <c r="RRR13" s="878"/>
      <c r="RRS13" s="878"/>
      <c r="RRT13" s="878"/>
      <c r="RRU13" s="880"/>
      <c r="RRV13" s="878"/>
      <c r="RRW13" s="878"/>
      <c r="RRX13" s="878"/>
      <c r="RRY13" s="880"/>
      <c r="RRZ13" s="878"/>
      <c r="RSA13" s="878"/>
      <c r="RSB13" s="878"/>
      <c r="RSC13" s="880"/>
      <c r="RSD13" s="878"/>
      <c r="RSE13" s="878"/>
      <c r="RSF13" s="878"/>
      <c r="RSG13" s="880"/>
      <c r="RSH13" s="878"/>
      <c r="RSI13" s="878"/>
      <c r="RSJ13" s="878"/>
      <c r="RSK13" s="880"/>
      <c r="RSL13" s="878"/>
      <c r="RSM13" s="878"/>
      <c r="RSN13" s="878"/>
      <c r="RSO13" s="880"/>
      <c r="RSP13" s="878"/>
      <c r="RSQ13" s="878"/>
      <c r="RSR13" s="878"/>
      <c r="RSS13" s="880"/>
      <c r="RST13" s="878"/>
      <c r="RSU13" s="878"/>
      <c r="RSV13" s="878"/>
      <c r="RSW13" s="880"/>
      <c r="RSX13" s="878"/>
      <c r="RSY13" s="878"/>
      <c r="RSZ13" s="878"/>
      <c r="RTA13" s="880"/>
      <c r="RTB13" s="878"/>
      <c r="RTC13" s="878"/>
      <c r="RTD13" s="878"/>
      <c r="RTE13" s="880"/>
      <c r="RTF13" s="878"/>
      <c r="RTG13" s="878"/>
      <c r="RTH13" s="878"/>
      <c r="RTI13" s="880"/>
      <c r="RTJ13" s="878"/>
      <c r="RTK13" s="878"/>
      <c r="RTL13" s="878"/>
      <c r="RTM13" s="880"/>
      <c r="RTN13" s="878"/>
      <c r="RTO13" s="878"/>
      <c r="RTP13" s="878"/>
      <c r="RTQ13" s="880"/>
      <c r="RTR13" s="878"/>
      <c r="RTS13" s="878"/>
      <c r="RTT13" s="878"/>
      <c r="RTU13" s="880"/>
      <c r="RTV13" s="878"/>
      <c r="RTW13" s="878"/>
      <c r="RTX13" s="878"/>
      <c r="RTY13" s="880"/>
      <c r="RTZ13" s="878"/>
      <c r="RUA13" s="878"/>
      <c r="RUB13" s="878"/>
      <c r="RUC13" s="880"/>
      <c r="RUD13" s="878"/>
      <c r="RUE13" s="878"/>
      <c r="RUF13" s="878"/>
      <c r="RUG13" s="880"/>
      <c r="RUH13" s="878"/>
      <c r="RUI13" s="878"/>
      <c r="RUJ13" s="878"/>
      <c r="RUK13" s="880"/>
      <c r="RUL13" s="878"/>
      <c r="RUM13" s="878"/>
      <c r="RUN13" s="878"/>
      <c r="RUO13" s="880"/>
      <c r="RUP13" s="878"/>
      <c r="RUQ13" s="878"/>
      <c r="RUR13" s="878"/>
      <c r="RUS13" s="880"/>
      <c r="RUT13" s="878"/>
      <c r="RUU13" s="878"/>
      <c r="RUV13" s="878"/>
      <c r="RUW13" s="880"/>
      <c r="RUX13" s="878"/>
      <c r="RUY13" s="878"/>
      <c r="RUZ13" s="878"/>
      <c r="RVA13" s="880"/>
      <c r="RVB13" s="878"/>
      <c r="RVC13" s="878"/>
      <c r="RVD13" s="878"/>
      <c r="RVE13" s="880"/>
      <c r="RVF13" s="878"/>
      <c r="RVG13" s="878"/>
      <c r="RVH13" s="878"/>
      <c r="RVI13" s="880"/>
      <c r="RVJ13" s="878"/>
      <c r="RVK13" s="878"/>
      <c r="RVL13" s="878"/>
      <c r="RVM13" s="880"/>
      <c r="RVN13" s="878"/>
      <c r="RVO13" s="878"/>
      <c r="RVP13" s="878"/>
      <c r="RVQ13" s="880"/>
      <c r="RVR13" s="878"/>
      <c r="RVS13" s="878"/>
      <c r="RVT13" s="878"/>
      <c r="RVU13" s="880"/>
      <c r="RVV13" s="878"/>
      <c r="RVW13" s="878"/>
      <c r="RVX13" s="878"/>
      <c r="RVY13" s="880"/>
      <c r="RVZ13" s="878"/>
      <c r="RWA13" s="878"/>
      <c r="RWB13" s="878"/>
      <c r="RWC13" s="880"/>
      <c r="RWD13" s="878"/>
      <c r="RWE13" s="878"/>
      <c r="RWF13" s="878"/>
      <c r="RWG13" s="880"/>
      <c r="RWH13" s="878"/>
      <c r="RWI13" s="878"/>
      <c r="RWJ13" s="878"/>
      <c r="RWK13" s="880"/>
      <c r="RWL13" s="878"/>
      <c r="RWM13" s="878"/>
      <c r="RWN13" s="878"/>
      <c r="RWO13" s="880"/>
      <c r="RWP13" s="878"/>
      <c r="RWQ13" s="878"/>
      <c r="RWR13" s="878"/>
      <c r="RWS13" s="880"/>
      <c r="RWT13" s="878"/>
      <c r="RWU13" s="878"/>
      <c r="RWV13" s="878"/>
      <c r="RWW13" s="880"/>
      <c r="RWX13" s="878"/>
      <c r="RWY13" s="878"/>
      <c r="RWZ13" s="878"/>
      <c r="RXA13" s="880"/>
      <c r="RXB13" s="878"/>
      <c r="RXC13" s="878"/>
      <c r="RXD13" s="878"/>
      <c r="RXE13" s="880"/>
      <c r="RXF13" s="878"/>
      <c r="RXG13" s="878"/>
      <c r="RXH13" s="878"/>
      <c r="RXI13" s="880"/>
      <c r="RXJ13" s="878"/>
      <c r="RXK13" s="878"/>
      <c r="RXL13" s="878"/>
      <c r="RXM13" s="880"/>
      <c r="RXN13" s="878"/>
      <c r="RXO13" s="878"/>
      <c r="RXP13" s="878"/>
      <c r="RXQ13" s="880"/>
      <c r="RXR13" s="878"/>
      <c r="RXS13" s="878"/>
      <c r="RXT13" s="878"/>
      <c r="RXU13" s="880"/>
      <c r="RXV13" s="878"/>
      <c r="RXW13" s="878"/>
      <c r="RXX13" s="878"/>
      <c r="RXY13" s="880"/>
      <c r="RXZ13" s="878"/>
      <c r="RYA13" s="878"/>
      <c r="RYB13" s="878"/>
      <c r="RYC13" s="880"/>
      <c r="RYD13" s="878"/>
      <c r="RYE13" s="878"/>
      <c r="RYF13" s="878"/>
      <c r="RYG13" s="880"/>
      <c r="RYH13" s="878"/>
      <c r="RYI13" s="878"/>
      <c r="RYJ13" s="878"/>
      <c r="RYK13" s="880"/>
      <c r="RYL13" s="878"/>
      <c r="RYM13" s="878"/>
      <c r="RYN13" s="878"/>
      <c r="RYO13" s="880"/>
      <c r="RYP13" s="878"/>
      <c r="RYQ13" s="878"/>
      <c r="RYR13" s="878"/>
      <c r="RYS13" s="880"/>
      <c r="RYT13" s="878"/>
      <c r="RYU13" s="878"/>
      <c r="RYV13" s="878"/>
      <c r="RYW13" s="880"/>
      <c r="RYX13" s="878"/>
      <c r="RYY13" s="878"/>
      <c r="RYZ13" s="878"/>
      <c r="RZA13" s="880"/>
      <c r="RZB13" s="878"/>
      <c r="RZC13" s="878"/>
      <c r="RZD13" s="878"/>
      <c r="RZE13" s="880"/>
      <c r="RZF13" s="878"/>
      <c r="RZG13" s="878"/>
      <c r="RZH13" s="878"/>
      <c r="RZI13" s="880"/>
      <c r="RZJ13" s="878"/>
      <c r="RZK13" s="878"/>
      <c r="RZL13" s="878"/>
      <c r="RZM13" s="880"/>
      <c r="RZN13" s="878"/>
      <c r="RZO13" s="878"/>
      <c r="RZP13" s="878"/>
      <c r="RZQ13" s="880"/>
      <c r="RZR13" s="878"/>
      <c r="RZS13" s="878"/>
      <c r="RZT13" s="878"/>
      <c r="RZU13" s="880"/>
      <c r="RZV13" s="878"/>
      <c r="RZW13" s="878"/>
      <c r="RZX13" s="878"/>
      <c r="RZY13" s="880"/>
      <c r="RZZ13" s="878"/>
      <c r="SAA13" s="878"/>
      <c r="SAB13" s="878"/>
      <c r="SAC13" s="880"/>
      <c r="SAD13" s="878"/>
      <c r="SAE13" s="878"/>
      <c r="SAF13" s="878"/>
      <c r="SAG13" s="880"/>
      <c r="SAH13" s="878"/>
      <c r="SAI13" s="878"/>
      <c r="SAJ13" s="878"/>
      <c r="SAK13" s="880"/>
      <c r="SAL13" s="878"/>
      <c r="SAM13" s="878"/>
      <c r="SAN13" s="878"/>
      <c r="SAO13" s="880"/>
      <c r="SAP13" s="878"/>
      <c r="SAQ13" s="878"/>
      <c r="SAR13" s="878"/>
      <c r="SAS13" s="880"/>
      <c r="SAT13" s="878"/>
      <c r="SAU13" s="878"/>
      <c r="SAV13" s="878"/>
      <c r="SAW13" s="880"/>
      <c r="SAX13" s="878"/>
      <c r="SAY13" s="878"/>
      <c r="SAZ13" s="878"/>
      <c r="SBA13" s="880"/>
      <c r="SBB13" s="878"/>
      <c r="SBC13" s="878"/>
      <c r="SBD13" s="878"/>
      <c r="SBE13" s="880"/>
      <c r="SBF13" s="878"/>
      <c r="SBG13" s="878"/>
      <c r="SBH13" s="878"/>
      <c r="SBI13" s="880"/>
      <c r="SBJ13" s="878"/>
      <c r="SBK13" s="878"/>
      <c r="SBL13" s="878"/>
      <c r="SBM13" s="880"/>
      <c r="SBN13" s="878"/>
      <c r="SBO13" s="878"/>
      <c r="SBP13" s="878"/>
      <c r="SBQ13" s="880"/>
      <c r="SBR13" s="878"/>
      <c r="SBS13" s="878"/>
      <c r="SBT13" s="878"/>
      <c r="SBU13" s="880"/>
      <c r="SBV13" s="878"/>
      <c r="SBW13" s="878"/>
      <c r="SBX13" s="878"/>
      <c r="SBY13" s="880"/>
      <c r="SBZ13" s="878"/>
      <c r="SCA13" s="878"/>
      <c r="SCB13" s="878"/>
      <c r="SCC13" s="880"/>
      <c r="SCD13" s="878"/>
      <c r="SCE13" s="878"/>
      <c r="SCF13" s="878"/>
      <c r="SCG13" s="880"/>
      <c r="SCH13" s="878"/>
      <c r="SCI13" s="878"/>
      <c r="SCJ13" s="878"/>
      <c r="SCK13" s="880"/>
      <c r="SCL13" s="878"/>
      <c r="SCM13" s="878"/>
      <c r="SCN13" s="878"/>
      <c r="SCO13" s="880"/>
      <c r="SCP13" s="878"/>
      <c r="SCQ13" s="878"/>
      <c r="SCR13" s="878"/>
      <c r="SCS13" s="880"/>
      <c r="SCT13" s="878"/>
      <c r="SCU13" s="878"/>
      <c r="SCV13" s="878"/>
      <c r="SCW13" s="880"/>
      <c r="SCX13" s="878"/>
      <c r="SCY13" s="878"/>
      <c r="SCZ13" s="878"/>
      <c r="SDA13" s="880"/>
      <c r="SDB13" s="878"/>
      <c r="SDC13" s="878"/>
      <c r="SDD13" s="878"/>
      <c r="SDE13" s="880"/>
      <c r="SDF13" s="878"/>
      <c r="SDG13" s="878"/>
      <c r="SDH13" s="878"/>
      <c r="SDI13" s="880"/>
      <c r="SDJ13" s="878"/>
      <c r="SDK13" s="878"/>
      <c r="SDL13" s="878"/>
      <c r="SDM13" s="880"/>
      <c r="SDN13" s="878"/>
      <c r="SDO13" s="878"/>
      <c r="SDP13" s="878"/>
      <c r="SDQ13" s="880"/>
      <c r="SDR13" s="878"/>
      <c r="SDS13" s="878"/>
      <c r="SDT13" s="878"/>
      <c r="SDU13" s="880"/>
      <c r="SDV13" s="878"/>
      <c r="SDW13" s="878"/>
      <c r="SDX13" s="878"/>
      <c r="SDY13" s="880"/>
      <c r="SDZ13" s="878"/>
      <c r="SEA13" s="878"/>
      <c r="SEB13" s="878"/>
      <c r="SEC13" s="880"/>
      <c r="SED13" s="878"/>
      <c r="SEE13" s="878"/>
      <c r="SEF13" s="878"/>
      <c r="SEG13" s="880"/>
      <c r="SEH13" s="878"/>
      <c r="SEI13" s="878"/>
      <c r="SEJ13" s="878"/>
      <c r="SEK13" s="880"/>
      <c r="SEL13" s="878"/>
      <c r="SEM13" s="878"/>
      <c r="SEN13" s="878"/>
      <c r="SEO13" s="880"/>
      <c r="SEP13" s="878"/>
      <c r="SEQ13" s="878"/>
      <c r="SER13" s="878"/>
      <c r="SES13" s="880"/>
      <c r="SET13" s="878"/>
      <c r="SEU13" s="878"/>
      <c r="SEV13" s="878"/>
      <c r="SEW13" s="880"/>
      <c r="SEX13" s="878"/>
      <c r="SEY13" s="878"/>
      <c r="SEZ13" s="878"/>
      <c r="SFA13" s="880"/>
      <c r="SFB13" s="878"/>
      <c r="SFC13" s="878"/>
      <c r="SFD13" s="878"/>
      <c r="SFE13" s="880"/>
      <c r="SFF13" s="878"/>
      <c r="SFG13" s="878"/>
      <c r="SFH13" s="878"/>
      <c r="SFI13" s="880"/>
      <c r="SFJ13" s="878"/>
      <c r="SFK13" s="878"/>
      <c r="SFL13" s="878"/>
      <c r="SFM13" s="880"/>
      <c r="SFN13" s="878"/>
      <c r="SFO13" s="878"/>
      <c r="SFP13" s="878"/>
      <c r="SFQ13" s="880"/>
      <c r="SFR13" s="878"/>
      <c r="SFS13" s="878"/>
      <c r="SFT13" s="878"/>
      <c r="SFU13" s="880"/>
      <c r="SFV13" s="878"/>
      <c r="SFW13" s="878"/>
      <c r="SFX13" s="878"/>
      <c r="SFY13" s="880"/>
      <c r="SFZ13" s="878"/>
      <c r="SGA13" s="878"/>
      <c r="SGB13" s="878"/>
      <c r="SGC13" s="880"/>
      <c r="SGD13" s="878"/>
      <c r="SGE13" s="878"/>
      <c r="SGF13" s="878"/>
      <c r="SGG13" s="880"/>
      <c r="SGH13" s="878"/>
      <c r="SGI13" s="878"/>
      <c r="SGJ13" s="878"/>
      <c r="SGK13" s="880"/>
      <c r="SGL13" s="878"/>
      <c r="SGM13" s="878"/>
      <c r="SGN13" s="878"/>
      <c r="SGO13" s="880"/>
      <c r="SGP13" s="878"/>
      <c r="SGQ13" s="878"/>
      <c r="SGR13" s="878"/>
      <c r="SGS13" s="880"/>
      <c r="SGT13" s="878"/>
      <c r="SGU13" s="878"/>
      <c r="SGV13" s="878"/>
      <c r="SGW13" s="880"/>
      <c r="SGX13" s="878"/>
      <c r="SGY13" s="878"/>
      <c r="SGZ13" s="878"/>
      <c r="SHA13" s="880"/>
      <c r="SHB13" s="878"/>
      <c r="SHC13" s="878"/>
      <c r="SHD13" s="878"/>
      <c r="SHE13" s="880"/>
      <c r="SHF13" s="878"/>
      <c r="SHG13" s="878"/>
      <c r="SHH13" s="878"/>
      <c r="SHI13" s="880"/>
      <c r="SHJ13" s="878"/>
      <c r="SHK13" s="878"/>
      <c r="SHL13" s="878"/>
      <c r="SHM13" s="880"/>
      <c r="SHN13" s="878"/>
      <c r="SHO13" s="878"/>
      <c r="SHP13" s="878"/>
      <c r="SHQ13" s="880"/>
      <c r="SHR13" s="878"/>
      <c r="SHS13" s="878"/>
      <c r="SHT13" s="878"/>
      <c r="SHU13" s="880"/>
      <c r="SHV13" s="878"/>
      <c r="SHW13" s="878"/>
      <c r="SHX13" s="878"/>
      <c r="SHY13" s="880"/>
      <c r="SHZ13" s="878"/>
      <c r="SIA13" s="878"/>
      <c r="SIB13" s="878"/>
      <c r="SIC13" s="880"/>
      <c r="SID13" s="878"/>
      <c r="SIE13" s="878"/>
      <c r="SIF13" s="878"/>
      <c r="SIG13" s="880"/>
      <c r="SIH13" s="878"/>
      <c r="SII13" s="878"/>
      <c r="SIJ13" s="878"/>
      <c r="SIK13" s="880"/>
      <c r="SIL13" s="878"/>
      <c r="SIM13" s="878"/>
      <c r="SIN13" s="878"/>
      <c r="SIO13" s="880"/>
      <c r="SIP13" s="878"/>
      <c r="SIQ13" s="878"/>
      <c r="SIR13" s="878"/>
      <c r="SIS13" s="880"/>
      <c r="SIT13" s="878"/>
      <c r="SIU13" s="878"/>
      <c r="SIV13" s="878"/>
      <c r="SIW13" s="880"/>
      <c r="SIX13" s="878"/>
      <c r="SIY13" s="878"/>
      <c r="SIZ13" s="878"/>
      <c r="SJA13" s="880"/>
      <c r="SJB13" s="878"/>
      <c r="SJC13" s="878"/>
      <c r="SJD13" s="878"/>
      <c r="SJE13" s="880"/>
      <c r="SJF13" s="878"/>
      <c r="SJG13" s="878"/>
      <c r="SJH13" s="878"/>
      <c r="SJI13" s="880"/>
      <c r="SJJ13" s="878"/>
      <c r="SJK13" s="878"/>
      <c r="SJL13" s="878"/>
      <c r="SJM13" s="880"/>
      <c r="SJN13" s="878"/>
      <c r="SJO13" s="878"/>
      <c r="SJP13" s="878"/>
      <c r="SJQ13" s="880"/>
      <c r="SJR13" s="878"/>
      <c r="SJS13" s="878"/>
      <c r="SJT13" s="878"/>
      <c r="SJU13" s="880"/>
      <c r="SJV13" s="878"/>
      <c r="SJW13" s="878"/>
      <c r="SJX13" s="878"/>
      <c r="SJY13" s="880"/>
      <c r="SJZ13" s="878"/>
      <c r="SKA13" s="878"/>
      <c r="SKB13" s="878"/>
      <c r="SKC13" s="880"/>
      <c r="SKD13" s="878"/>
      <c r="SKE13" s="878"/>
      <c r="SKF13" s="878"/>
      <c r="SKG13" s="880"/>
      <c r="SKH13" s="878"/>
      <c r="SKI13" s="878"/>
      <c r="SKJ13" s="878"/>
      <c r="SKK13" s="880"/>
      <c r="SKL13" s="878"/>
      <c r="SKM13" s="878"/>
      <c r="SKN13" s="878"/>
      <c r="SKO13" s="880"/>
      <c r="SKP13" s="878"/>
      <c r="SKQ13" s="878"/>
      <c r="SKR13" s="878"/>
      <c r="SKS13" s="880"/>
      <c r="SKT13" s="878"/>
      <c r="SKU13" s="878"/>
      <c r="SKV13" s="878"/>
      <c r="SKW13" s="880"/>
      <c r="SKX13" s="878"/>
      <c r="SKY13" s="878"/>
      <c r="SKZ13" s="878"/>
      <c r="SLA13" s="880"/>
      <c r="SLB13" s="878"/>
      <c r="SLC13" s="878"/>
      <c r="SLD13" s="878"/>
      <c r="SLE13" s="880"/>
      <c r="SLF13" s="878"/>
      <c r="SLG13" s="878"/>
      <c r="SLH13" s="878"/>
      <c r="SLI13" s="880"/>
      <c r="SLJ13" s="878"/>
      <c r="SLK13" s="878"/>
      <c r="SLL13" s="878"/>
      <c r="SLM13" s="880"/>
      <c r="SLN13" s="878"/>
      <c r="SLO13" s="878"/>
      <c r="SLP13" s="878"/>
      <c r="SLQ13" s="880"/>
      <c r="SLR13" s="878"/>
      <c r="SLS13" s="878"/>
      <c r="SLT13" s="878"/>
      <c r="SLU13" s="880"/>
      <c r="SLV13" s="878"/>
      <c r="SLW13" s="878"/>
      <c r="SLX13" s="878"/>
      <c r="SLY13" s="880"/>
      <c r="SLZ13" s="878"/>
      <c r="SMA13" s="878"/>
      <c r="SMB13" s="878"/>
      <c r="SMC13" s="880"/>
      <c r="SMD13" s="878"/>
      <c r="SME13" s="878"/>
      <c r="SMF13" s="878"/>
      <c r="SMG13" s="880"/>
      <c r="SMH13" s="878"/>
      <c r="SMI13" s="878"/>
      <c r="SMJ13" s="878"/>
      <c r="SMK13" s="880"/>
      <c r="SML13" s="878"/>
      <c r="SMM13" s="878"/>
      <c r="SMN13" s="878"/>
      <c r="SMO13" s="880"/>
      <c r="SMP13" s="878"/>
      <c r="SMQ13" s="878"/>
      <c r="SMR13" s="878"/>
      <c r="SMS13" s="880"/>
      <c r="SMT13" s="878"/>
      <c r="SMU13" s="878"/>
      <c r="SMV13" s="878"/>
      <c r="SMW13" s="880"/>
      <c r="SMX13" s="878"/>
      <c r="SMY13" s="878"/>
      <c r="SMZ13" s="878"/>
      <c r="SNA13" s="880"/>
      <c r="SNB13" s="878"/>
      <c r="SNC13" s="878"/>
      <c r="SND13" s="878"/>
      <c r="SNE13" s="880"/>
      <c r="SNF13" s="878"/>
      <c r="SNG13" s="878"/>
      <c r="SNH13" s="878"/>
      <c r="SNI13" s="880"/>
      <c r="SNJ13" s="878"/>
      <c r="SNK13" s="878"/>
      <c r="SNL13" s="878"/>
      <c r="SNM13" s="880"/>
      <c r="SNN13" s="878"/>
      <c r="SNO13" s="878"/>
      <c r="SNP13" s="878"/>
      <c r="SNQ13" s="880"/>
      <c r="SNR13" s="878"/>
      <c r="SNS13" s="878"/>
      <c r="SNT13" s="878"/>
      <c r="SNU13" s="880"/>
      <c r="SNV13" s="878"/>
      <c r="SNW13" s="878"/>
      <c r="SNX13" s="878"/>
      <c r="SNY13" s="880"/>
      <c r="SNZ13" s="878"/>
      <c r="SOA13" s="878"/>
      <c r="SOB13" s="878"/>
      <c r="SOC13" s="880"/>
      <c r="SOD13" s="878"/>
      <c r="SOE13" s="878"/>
      <c r="SOF13" s="878"/>
      <c r="SOG13" s="880"/>
      <c r="SOH13" s="878"/>
      <c r="SOI13" s="878"/>
      <c r="SOJ13" s="878"/>
      <c r="SOK13" s="880"/>
      <c r="SOL13" s="878"/>
      <c r="SOM13" s="878"/>
      <c r="SON13" s="878"/>
      <c r="SOO13" s="880"/>
      <c r="SOP13" s="878"/>
      <c r="SOQ13" s="878"/>
      <c r="SOR13" s="878"/>
      <c r="SOS13" s="880"/>
      <c r="SOT13" s="878"/>
      <c r="SOU13" s="878"/>
      <c r="SOV13" s="878"/>
      <c r="SOW13" s="880"/>
      <c r="SOX13" s="878"/>
      <c r="SOY13" s="878"/>
      <c r="SOZ13" s="878"/>
      <c r="SPA13" s="880"/>
      <c r="SPB13" s="878"/>
      <c r="SPC13" s="878"/>
      <c r="SPD13" s="878"/>
      <c r="SPE13" s="880"/>
      <c r="SPF13" s="878"/>
      <c r="SPG13" s="878"/>
      <c r="SPH13" s="878"/>
      <c r="SPI13" s="880"/>
      <c r="SPJ13" s="878"/>
      <c r="SPK13" s="878"/>
      <c r="SPL13" s="878"/>
      <c r="SPM13" s="880"/>
      <c r="SPN13" s="878"/>
      <c r="SPO13" s="878"/>
      <c r="SPP13" s="878"/>
      <c r="SPQ13" s="880"/>
      <c r="SPR13" s="878"/>
      <c r="SPS13" s="878"/>
      <c r="SPT13" s="878"/>
      <c r="SPU13" s="880"/>
      <c r="SPV13" s="878"/>
      <c r="SPW13" s="878"/>
      <c r="SPX13" s="878"/>
      <c r="SPY13" s="880"/>
      <c r="SPZ13" s="878"/>
      <c r="SQA13" s="878"/>
      <c r="SQB13" s="878"/>
      <c r="SQC13" s="880"/>
      <c r="SQD13" s="878"/>
      <c r="SQE13" s="878"/>
      <c r="SQF13" s="878"/>
      <c r="SQG13" s="880"/>
      <c r="SQH13" s="878"/>
      <c r="SQI13" s="878"/>
      <c r="SQJ13" s="878"/>
      <c r="SQK13" s="880"/>
      <c r="SQL13" s="878"/>
      <c r="SQM13" s="878"/>
      <c r="SQN13" s="878"/>
      <c r="SQO13" s="880"/>
      <c r="SQP13" s="878"/>
      <c r="SQQ13" s="878"/>
      <c r="SQR13" s="878"/>
      <c r="SQS13" s="880"/>
      <c r="SQT13" s="878"/>
      <c r="SQU13" s="878"/>
      <c r="SQV13" s="878"/>
      <c r="SQW13" s="880"/>
      <c r="SQX13" s="878"/>
      <c r="SQY13" s="878"/>
      <c r="SQZ13" s="878"/>
      <c r="SRA13" s="880"/>
      <c r="SRB13" s="878"/>
      <c r="SRC13" s="878"/>
      <c r="SRD13" s="878"/>
      <c r="SRE13" s="880"/>
      <c r="SRF13" s="878"/>
      <c r="SRG13" s="878"/>
      <c r="SRH13" s="878"/>
      <c r="SRI13" s="880"/>
      <c r="SRJ13" s="878"/>
      <c r="SRK13" s="878"/>
      <c r="SRL13" s="878"/>
      <c r="SRM13" s="880"/>
      <c r="SRN13" s="878"/>
      <c r="SRO13" s="878"/>
      <c r="SRP13" s="878"/>
      <c r="SRQ13" s="880"/>
      <c r="SRR13" s="878"/>
      <c r="SRS13" s="878"/>
      <c r="SRT13" s="878"/>
      <c r="SRU13" s="880"/>
      <c r="SRV13" s="878"/>
      <c r="SRW13" s="878"/>
      <c r="SRX13" s="878"/>
      <c r="SRY13" s="880"/>
      <c r="SRZ13" s="878"/>
      <c r="SSA13" s="878"/>
      <c r="SSB13" s="878"/>
      <c r="SSC13" s="880"/>
      <c r="SSD13" s="878"/>
      <c r="SSE13" s="878"/>
      <c r="SSF13" s="878"/>
      <c r="SSG13" s="880"/>
      <c r="SSH13" s="878"/>
      <c r="SSI13" s="878"/>
      <c r="SSJ13" s="878"/>
      <c r="SSK13" s="880"/>
      <c r="SSL13" s="878"/>
      <c r="SSM13" s="878"/>
      <c r="SSN13" s="878"/>
      <c r="SSO13" s="880"/>
      <c r="SSP13" s="878"/>
      <c r="SSQ13" s="878"/>
      <c r="SSR13" s="878"/>
      <c r="SSS13" s="880"/>
      <c r="SST13" s="878"/>
      <c r="SSU13" s="878"/>
      <c r="SSV13" s="878"/>
      <c r="SSW13" s="880"/>
      <c r="SSX13" s="878"/>
      <c r="SSY13" s="878"/>
      <c r="SSZ13" s="878"/>
      <c r="STA13" s="880"/>
      <c r="STB13" s="878"/>
      <c r="STC13" s="878"/>
      <c r="STD13" s="878"/>
      <c r="STE13" s="880"/>
      <c r="STF13" s="878"/>
      <c r="STG13" s="878"/>
      <c r="STH13" s="878"/>
      <c r="STI13" s="880"/>
      <c r="STJ13" s="878"/>
      <c r="STK13" s="878"/>
      <c r="STL13" s="878"/>
      <c r="STM13" s="880"/>
      <c r="STN13" s="878"/>
      <c r="STO13" s="878"/>
      <c r="STP13" s="878"/>
      <c r="STQ13" s="880"/>
      <c r="STR13" s="878"/>
      <c r="STS13" s="878"/>
      <c r="STT13" s="878"/>
      <c r="STU13" s="880"/>
      <c r="STV13" s="878"/>
      <c r="STW13" s="878"/>
      <c r="STX13" s="878"/>
      <c r="STY13" s="880"/>
      <c r="STZ13" s="878"/>
      <c r="SUA13" s="878"/>
      <c r="SUB13" s="878"/>
      <c r="SUC13" s="880"/>
      <c r="SUD13" s="878"/>
      <c r="SUE13" s="878"/>
      <c r="SUF13" s="878"/>
      <c r="SUG13" s="880"/>
      <c r="SUH13" s="878"/>
      <c r="SUI13" s="878"/>
      <c r="SUJ13" s="878"/>
      <c r="SUK13" s="880"/>
      <c r="SUL13" s="878"/>
      <c r="SUM13" s="878"/>
      <c r="SUN13" s="878"/>
      <c r="SUO13" s="880"/>
      <c r="SUP13" s="878"/>
      <c r="SUQ13" s="878"/>
      <c r="SUR13" s="878"/>
      <c r="SUS13" s="880"/>
      <c r="SUT13" s="878"/>
      <c r="SUU13" s="878"/>
      <c r="SUV13" s="878"/>
      <c r="SUW13" s="880"/>
      <c r="SUX13" s="878"/>
      <c r="SUY13" s="878"/>
      <c r="SUZ13" s="878"/>
      <c r="SVA13" s="880"/>
      <c r="SVB13" s="878"/>
      <c r="SVC13" s="878"/>
      <c r="SVD13" s="878"/>
      <c r="SVE13" s="880"/>
      <c r="SVF13" s="878"/>
      <c r="SVG13" s="878"/>
      <c r="SVH13" s="878"/>
      <c r="SVI13" s="880"/>
      <c r="SVJ13" s="878"/>
      <c r="SVK13" s="878"/>
      <c r="SVL13" s="878"/>
      <c r="SVM13" s="880"/>
      <c r="SVN13" s="878"/>
      <c r="SVO13" s="878"/>
      <c r="SVP13" s="878"/>
      <c r="SVQ13" s="880"/>
      <c r="SVR13" s="878"/>
      <c r="SVS13" s="878"/>
      <c r="SVT13" s="878"/>
      <c r="SVU13" s="880"/>
      <c r="SVV13" s="878"/>
      <c r="SVW13" s="878"/>
      <c r="SVX13" s="878"/>
      <c r="SVY13" s="880"/>
      <c r="SVZ13" s="878"/>
      <c r="SWA13" s="878"/>
      <c r="SWB13" s="878"/>
      <c r="SWC13" s="880"/>
      <c r="SWD13" s="878"/>
      <c r="SWE13" s="878"/>
      <c r="SWF13" s="878"/>
      <c r="SWG13" s="880"/>
      <c r="SWH13" s="878"/>
      <c r="SWI13" s="878"/>
      <c r="SWJ13" s="878"/>
      <c r="SWK13" s="880"/>
      <c r="SWL13" s="878"/>
      <c r="SWM13" s="878"/>
      <c r="SWN13" s="878"/>
      <c r="SWO13" s="880"/>
      <c r="SWP13" s="878"/>
      <c r="SWQ13" s="878"/>
      <c r="SWR13" s="878"/>
      <c r="SWS13" s="880"/>
      <c r="SWT13" s="878"/>
      <c r="SWU13" s="878"/>
      <c r="SWV13" s="878"/>
      <c r="SWW13" s="880"/>
      <c r="SWX13" s="878"/>
      <c r="SWY13" s="878"/>
      <c r="SWZ13" s="878"/>
      <c r="SXA13" s="880"/>
      <c r="SXB13" s="878"/>
      <c r="SXC13" s="878"/>
      <c r="SXD13" s="878"/>
      <c r="SXE13" s="880"/>
      <c r="SXF13" s="878"/>
      <c r="SXG13" s="878"/>
      <c r="SXH13" s="878"/>
      <c r="SXI13" s="880"/>
      <c r="SXJ13" s="878"/>
      <c r="SXK13" s="878"/>
      <c r="SXL13" s="878"/>
      <c r="SXM13" s="880"/>
      <c r="SXN13" s="878"/>
      <c r="SXO13" s="878"/>
      <c r="SXP13" s="878"/>
      <c r="SXQ13" s="880"/>
      <c r="SXR13" s="878"/>
      <c r="SXS13" s="878"/>
      <c r="SXT13" s="878"/>
      <c r="SXU13" s="880"/>
      <c r="SXV13" s="878"/>
      <c r="SXW13" s="878"/>
      <c r="SXX13" s="878"/>
      <c r="SXY13" s="880"/>
      <c r="SXZ13" s="878"/>
      <c r="SYA13" s="878"/>
      <c r="SYB13" s="878"/>
      <c r="SYC13" s="880"/>
      <c r="SYD13" s="878"/>
      <c r="SYE13" s="878"/>
      <c r="SYF13" s="878"/>
      <c r="SYG13" s="880"/>
      <c r="SYH13" s="878"/>
      <c r="SYI13" s="878"/>
      <c r="SYJ13" s="878"/>
      <c r="SYK13" s="880"/>
      <c r="SYL13" s="878"/>
      <c r="SYM13" s="878"/>
      <c r="SYN13" s="878"/>
      <c r="SYO13" s="880"/>
      <c r="SYP13" s="878"/>
      <c r="SYQ13" s="878"/>
      <c r="SYR13" s="878"/>
      <c r="SYS13" s="880"/>
      <c r="SYT13" s="878"/>
      <c r="SYU13" s="878"/>
      <c r="SYV13" s="878"/>
      <c r="SYW13" s="880"/>
      <c r="SYX13" s="878"/>
      <c r="SYY13" s="878"/>
      <c r="SYZ13" s="878"/>
      <c r="SZA13" s="880"/>
      <c r="SZB13" s="878"/>
      <c r="SZC13" s="878"/>
      <c r="SZD13" s="878"/>
      <c r="SZE13" s="880"/>
      <c r="SZF13" s="878"/>
      <c r="SZG13" s="878"/>
      <c r="SZH13" s="878"/>
      <c r="SZI13" s="880"/>
      <c r="SZJ13" s="878"/>
      <c r="SZK13" s="878"/>
      <c r="SZL13" s="878"/>
      <c r="SZM13" s="880"/>
      <c r="SZN13" s="878"/>
      <c r="SZO13" s="878"/>
      <c r="SZP13" s="878"/>
      <c r="SZQ13" s="880"/>
      <c r="SZR13" s="878"/>
      <c r="SZS13" s="878"/>
      <c r="SZT13" s="878"/>
      <c r="SZU13" s="880"/>
      <c r="SZV13" s="878"/>
      <c r="SZW13" s="878"/>
      <c r="SZX13" s="878"/>
      <c r="SZY13" s="880"/>
      <c r="SZZ13" s="878"/>
      <c r="TAA13" s="878"/>
      <c r="TAB13" s="878"/>
      <c r="TAC13" s="880"/>
      <c r="TAD13" s="878"/>
      <c r="TAE13" s="878"/>
      <c r="TAF13" s="878"/>
      <c r="TAG13" s="880"/>
      <c r="TAH13" s="878"/>
      <c r="TAI13" s="878"/>
      <c r="TAJ13" s="878"/>
      <c r="TAK13" s="880"/>
      <c r="TAL13" s="878"/>
      <c r="TAM13" s="878"/>
      <c r="TAN13" s="878"/>
      <c r="TAO13" s="880"/>
      <c r="TAP13" s="878"/>
      <c r="TAQ13" s="878"/>
      <c r="TAR13" s="878"/>
      <c r="TAS13" s="880"/>
      <c r="TAT13" s="878"/>
      <c r="TAU13" s="878"/>
      <c r="TAV13" s="878"/>
      <c r="TAW13" s="880"/>
      <c r="TAX13" s="878"/>
      <c r="TAY13" s="878"/>
      <c r="TAZ13" s="878"/>
      <c r="TBA13" s="880"/>
      <c r="TBB13" s="878"/>
      <c r="TBC13" s="878"/>
      <c r="TBD13" s="878"/>
      <c r="TBE13" s="880"/>
      <c r="TBF13" s="878"/>
      <c r="TBG13" s="878"/>
      <c r="TBH13" s="878"/>
      <c r="TBI13" s="880"/>
      <c r="TBJ13" s="878"/>
      <c r="TBK13" s="878"/>
      <c r="TBL13" s="878"/>
      <c r="TBM13" s="880"/>
      <c r="TBN13" s="878"/>
      <c r="TBO13" s="878"/>
      <c r="TBP13" s="878"/>
      <c r="TBQ13" s="880"/>
      <c r="TBR13" s="878"/>
      <c r="TBS13" s="878"/>
      <c r="TBT13" s="878"/>
      <c r="TBU13" s="880"/>
      <c r="TBV13" s="878"/>
      <c r="TBW13" s="878"/>
      <c r="TBX13" s="878"/>
      <c r="TBY13" s="880"/>
      <c r="TBZ13" s="878"/>
      <c r="TCA13" s="878"/>
      <c r="TCB13" s="878"/>
      <c r="TCC13" s="880"/>
      <c r="TCD13" s="878"/>
      <c r="TCE13" s="878"/>
      <c r="TCF13" s="878"/>
      <c r="TCG13" s="880"/>
      <c r="TCH13" s="878"/>
      <c r="TCI13" s="878"/>
      <c r="TCJ13" s="878"/>
      <c r="TCK13" s="880"/>
      <c r="TCL13" s="878"/>
      <c r="TCM13" s="878"/>
      <c r="TCN13" s="878"/>
      <c r="TCO13" s="880"/>
      <c r="TCP13" s="878"/>
      <c r="TCQ13" s="878"/>
      <c r="TCR13" s="878"/>
      <c r="TCS13" s="880"/>
      <c r="TCT13" s="878"/>
      <c r="TCU13" s="878"/>
      <c r="TCV13" s="878"/>
      <c r="TCW13" s="880"/>
      <c r="TCX13" s="878"/>
      <c r="TCY13" s="878"/>
      <c r="TCZ13" s="878"/>
      <c r="TDA13" s="880"/>
      <c r="TDB13" s="878"/>
      <c r="TDC13" s="878"/>
      <c r="TDD13" s="878"/>
      <c r="TDE13" s="880"/>
      <c r="TDF13" s="878"/>
      <c r="TDG13" s="878"/>
      <c r="TDH13" s="878"/>
      <c r="TDI13" s="880"/>
      <c r="TDJ13" s="878"/>
      <c r="TDK13" s="878"/>
      <c r="TDL13" s="878"/>
      <c r="TDM13" s="880"/>
      <c r="TDN13" s="878"/>
      <c r="TDO13" s="878"/>
      <c r="TDP13" s="878"/>
      <c r="TDQ13" s="880"/>
      <c r="TDR13" s="878"/>
      <c r="TDS13" s="878"/>
      <c r="TDT13" s="878"/>
      <c r="TDU13" s="880"/>
      <c r="TDV13" s="878"/>
      <c r="TDW13" s="878"/>
      <c r="TDX13" s="878"/>
      <c r="TDY13" s="880"/>
      <c r="TDZ13" s="878"/>
      <c r="TEA13" s="878"/>
      <c r="TEB13" s="878"/>
      <c r="TEC13" s="880"/>
      <c r="TED13" s="878"/>
      <c r="TEE13" s="878"/>
      <c r="TEF13" s="878"/>
      <c r="TEG13" s="880"/>
      <c r="TEH13" s="878"/>
      <c r="TEI13" s="878"/>
      <c r="TEJ13" s="878"/>
      <c r="TEK13" s="880"/>
      <c r="TEL13" s="878"/>
      <c r="TEM13" s="878"/>
      <c r="TEN13" s="878"/>
      <c r="TEO13" s="880"/>
      <c r="TEP13" s="878"/>
      <c r="TEQ13" s="878"/>
      <c r="TER13" s="878"/>
      <c r="TES13" s="880"/>
      <c r="TET13" s="878"/>
      <c r="TEU13" s="878"/>
      <c r="TEV13" s="878"/>
      <c r="TEW13" s="880"/>
      <c r="TEX13" s="878"/>
      <c r="TEY13" s="878"/>
      <c r="TEZ13" s="878"/>
      <c r="TFA13" s="880"/>
      <c r="TFB13" s="878"/>
      <c r="TFC13" s="878"/>
      <c r="TFD13" s="878"/>
      <c r="TFE13" s="880"/>
      <c r="TFF13" s="878"/>
      <c r="TFG13" s="878"/>
      <c r="TFH13" s="878"/>
      <c r="TFI13" s="880"/>
      <c r="TFJ13" s="878"/>
      <c r="TFK13" s="878"/>
      <c r="TFL13" s="878"/>
      <c r="TFM13" s="880"/>
      <c r="TFN13" s="878"/>
      <c r="TFO13" s="878"/>
      <c r="TFP13" s="878"/>
      <c r="TFQ13" s="880"/>
      <c r="TFR13" s="878"/>
      <c r="TFS13" s="878"/>
      <c r="TFT13" s="878"/>
      <c r="TFU13" s="880"/>
      <c r="TFV13" s="878"/>
      <c r="TFW13" s="878"/>
      <c r="TFX13" s="878"/>
      <c r="TFY13" s="880"/>
      <c r="TFZ13" s="878"/>
      <c r="TGA13" s="878"/>
      <c r="TGB13" s="878"/>
      <c r="TGC13" s="880"/>
      <c r="TGD13" s="878"/>
      <c r="TGE13" s="878"/>
      <c r="TGF13" s="878"/>
      <c r="TGG13" s="880"/>
      <c r="TGH13" s="878"/>
      <c r="TGI13" s="878"/>
      <c r="TGJ13" s="878"/>
      <c r="TGK13" s="880"/>
      <c r="TGL13" s="878"/>
      <c r="TGM13" s="878"/>
      <c r="TGN13" s="878"/>
      <c r="TGO13" s="880"/>
      <c r="TGP13" s="878"/>
      <c r="TGQ13" s="878"/>
      <c r="TGR13" s="878"/>
      <c r="TGS13" s="880"/>
      <c r="TGT13" s="878"/>
      <c r="TGU13" s="878"/>
      <c r="TGV13" s="878"/>
      <c r="TGW13" s="880"/>
      <c r="TGX13" s="878"/>
      <c r="TGY13" s="878"/>
      <c r="TGZ13" s="878"/>
      <c r="THA13" s="880"/>
      <c r="THB13" s="878"/>
      <c r="THC13" s="878"/>
      <c r="THD13" s="878"/>
      <c r="THE13" s="880"/>
      <c r="THF13" s="878"/>
      <c r="THG13" s="878"/>
      <c r="THH13" s="878"/>
      <c r="THI13" s="880"/>
      <c r="THJ13" s="878"/>
      <c r="THK13" s="878"/>
      <c r="THL13" s="878"/>
      <c r="THM13" s="880"/>
      <c r="THN13" s="878"/>
      <c r="THO13" s="878"/>
      <c r="THP13" s="878"/>
      <c r="THQ13" s="880"/>
      <c r="THR13" s="878"/>
      <c r="THS13" s="878"/>
      <c r="THT13" s="878"/>
      <c r="THU13" s="880"/>
      <c r="THV13" s="878"/>
      <c r="THW13" s="878"/>
      <c r="THX13" s="878"/>
      <c r="THY13" s="880"/>
      <c r="THZ13" s="878"/>
      <c r="TIA13" s="878"/>
      <c r="TIB13" s="878"/>
      <c r="TIC13" s="880"/>
      <c r="TID13" s="878"/>
      <c r="TIE13" s="878"/>
      <c r="TIF13" s="878"/>
      <c r="TIG13" s="880"/>
      <c r="TIH13" s="878"/>
      <c r="TII13" s="878"/>
      <c r="TIJ13" s="878"/>
      <c r="TIK13" s="880"/>
      <c r="TIL13" s="878"/>
      <c r="TIM13" s="878"/>
      <c r="TIN13" s="878"/>
      <c r="TIO13" s="880"/>
      <c r="TIP13" s="878"/>
      <c r="TIQ13" s="878"/>
      <c r="TIR13" s="878"/>
      <c r="TIS13" s="880"/>
      <c r="TIT13" s="878"/>
      <c r="TIU13" s="878"/>
      <c r="TIV13" s="878"/>
      <c r="TIW13" s="880"/>
      <c r="TIX13" s="878"/>
      <c r="TIY13" s="878"/>
      <c r="TIZ13" s="878"/>
      <c r="TJA13" s="880"/>
      <c r="TJB13" s="878"/>
      <c r="TJC13" s="878"/>
      <c r="TJD13" s="878"/>
      <c r="TJE13" s="880"/>
      <c r="TJF13" s="878"/>
      <c r="TJG13" s="878"/>
      <c r="TJH13" s="878"/>
      <c r="TJI13" s="880"/>
      <c r="TJJ13" s="878"/>
      <c r="TJK13" s="878"/>
      <c r="TJL13" s="878"/>
      <c r="TJM13" s="880"/>
      <c r="TJN13" s="878"/>
      <c r="TJO13" s="878"/>
      <c r="TJP13" s="878"/>
      <c r="TJQ13" s="880"/>
      <c r="TJR13" s="878"/>
      <c r="TJS13" s="878"/>
      <c r="TJT13" s="878"/>
      <c r="TJU13" s="880"/>
      <c r="TJV13" s="878"/>
      <c r="TJW13" s="878"/>
      <c r="TJX13" s="878"/>
      <c r="TJY13" s="880"/>
      <c r="TJZ13" s="878"/>
      <c r="TKA13" s="878"/>
      <c r="TKB13" s="878"/>
      <c r="TKC13" s="880"/>
      <c r="TKD13" s="878"/>
      <c r="TKE13" s="878"/>
      <c r="TKF13" s="878"/>
      <c r="TKG13" s="880"/>
      <c r="TKH13" s="878"/>
      <c r="TKI13" s="878"/>
      <c r="TKJ13" s="878"/>
      <c r="TKK13" s="880"/>
      <c r="TKL13" s="878"/>
      <c r="TKM13" s="878"/>
      <c r="TKN13" s="878"/>
      <c r="TKO13" s="880"/>
      <c r="TKP13" s="878"/>
      <c r="TKQ13" s="878"/>
      <c r="TKR13" s="878"/>
      <c r="TKS13" s="880"/>
      <c r="TKT13" s="878"/>
      <c r="TKU13" s="878"/>
      <c r="TKV13" s="878"/>
      <c r="TKW13" s="880"/>
      <c r="TKX13" s="878"/>
      <c r="TKY13" s="878"/>
      <c r="TKZ13" s="878"/>
      <c r="TLA13" s="880"/>
      <c r="TLB13" s="878"/>
      <c r="TLC13" s="878"/>
      <c r="TLD13" s="878"/>
      <c r="TLE13" s="880"/>
      <c r="TLF13" s="878"/>
      <c r="TLG13" s="878"/>
      <c r="TLH13" s="878"/>
      <c r="TLI13" s="880"/>
      <c r="TLJ13" s="878"/>
      <c r="TLK13" s="878"/>
      <c r="TLL13" s="878"/>
      <c r="TLM13" s="880"/>
      <c r="TLN13" s="878"/>
      <c r="TLO13" s="878"/>
      <c r="TLP13" s="878"/>
      <c r="TLQ13" s="880"/>
      <c r="TLR13" s="878"/>
      <c r="TLS13" s="878"/>
      <c r="TLT13" s="878"/>
      <c r="TLU13" s="880"/>
      <c r="TLV13" s="878"/>
      <c r="TLW13" s="878"/>
      <c r="TLX13" s="878"/>
      <c r="TLY13" s="880"/>
      <c r="TLZ13" s="878"/>
      <c r="TMA13" s="878"/>
      <c r="TMB13" s="878"/>
      <c r="TMC13" s="880"/>
      <c r="TMD13" s="878"/>
      <c r="TME13" s="878"/>
      <c r="TMF13" s="878"/>
      <c r="TMG13" s="880"/>
      <c r="TMH13" s="878"/>
      <c r="TMI13" s="878"/>
      <c r="TMJ13" s="878"/>
      <c r="TMK13" s="880"/>
      <c r="TML13" s="878"/>
      <c r="TMM13" s="878"/>
      <c r="TMN13" s="878"/>
      <c r="TMO13" s="880"/>
      <c r="TMP13" s="878"/>
      <c r="TMQ13" s="878"/>
      <c r="TMR13" s="878"/>
      <c r="TMS13" s="880"/>
      <c r="TMT13" s="878"/>
      <c r="TMU13" s="878"/>
      <c r="TMV13" s="878"/>
      <c r="TMW13" s="880"/>
      <c r="TMX13" s="878"/>
      <c r="TMY13" s="878"/>
      <c r="TMZ13" s="878"/>
      <c r="TNA13" s="880"/>
      <c r="TNB13" s="878"/>
      <c r="TNC13" s="878"/>
      <c r="TND13" s="878"/>
      <c r="TNE13" s="880"/>
      <c r="TNF13" s="878"/>
      <c r="TNG13" s="878"/>
      <c r="TNH13" s="878"/>
      <c r="TNI13" s="880"/>
      <c r="TNJ13" s="878"/>
      <c r="TNK13" s="878"/>
      <c r="TNL13" s="878"/>
      <c r="TNM13" s="880"/>
      <c r="TNN13" s="878"/>
      <c r="TNO13" s="878"/>
      <c r="TNP13" s="878"/>
      <c r="TNQ13" s="880"/>
      <c r="TNR13" s="878"/>
      <c r="TNS13" s="878"/>
      <c r="TNT13" s="878"/>
      <c r="TNU13" s="880"/>
      <c r="TNV13" s="878"/>
      <c r="TNW13" s="878"/>
      <c r="TNX13" s="878"/>
      <c r="TNY13" s="880"/>
      <c r="TNZ13" s="878"/>
      <c r="TOA13" s="878"/>
      <c r="TOB13" s="878"/>
      <c r="TOC13" s="880"/>
      <c r="TOD13" s="878"/>
      <c r="TOE13" s="878"/>
      <c r="TOF13" s="878"/>
      <c r="TOG13" s="880"/>
      <c r="TOH13" s="878"/>
      <c r="TOI13" s="878"/>
      <c r="TOJ13" s="878"/>
      <c r="TOK13" s="880"/>
      <c r="TOL13" s="878"/>
      <c r="TOM13" s="878"/>
      <c r="TON13" s="878"/>
      <c r="TOO13" s="880"/>
      <c r="TOP13" s="878"/>
      <c r="TOQ13" s="878"/>
      <c r="TOR13" s="878"/>
      <c r="TOS13" s="880"/>
      <c r="TOT13" s="878"/>
      <c r="TOU13" s="878"/>
      <c r="TOV13" s="878"/>
      <c r="TOW13" s="880"/>
      <c r="TOX13" s="878"/>
      <c r="TOY13" s="878"/>
      <c r="TOZ13" s="878"/>
      <c r="TPA13" s="880"/>
      <c r="TPB13" s="878"/>
      <c r="TPC13" s="878"/>
      <c r="TPD13" s="878"/>
      <c r="TPE13" s="880"/>
      <c r="TPF13" s="878"/>
      <c r="TPG13" s="878"/>
      <c r="TPH13" s="878"/>
      <c r="TPI13" s="880"/>
      <c r="TPJ13" s="878"/>
      <c r="TPK13" s="878"/>
      <c r="TPL13" s="878"/>
      <c r="TPM13" s="880"/>
      <c r="TPN13" s="878"/>
      <c r="TPO13" s="878"/>
      <c r="TPP13" s="878"/>
      <c r="TPQ13" s="880"/>
      <c r="TPR13" s="878"/>
      <c r="TPS13" s="878"/>
      <c r="TPT13" s="878"/>
      <c r="TPU13" s="880"/>
      <c r="TPV13" s="878"/>
      <c r="TPW13" s="878"/>
      <c r="TPX13" s="878"/>
      <c r="TPY13" s="880"/>
      <c r="TPZ13" s="878"/>
      <c r="TQA13" s="878"/>
      <c r="TQB13" s="878"/>
      <c r="TQC13" s="880"/>
      <c r="TQD13" s="878"/>
      <c r="TQE13" s="878"/>
      <c r="TQF13" s="878"/>
      <c r="TQG13" s="880"/>
      <c r="TQH13" s="878"/>
      <c r="TQI13" s="878"/>
      <c r="TQJ13" s="878"/>
      <c r="TQK13" s="880"/>
      <c r="TQL13" s="878"/>
      <c r="TQM13" s="878"/>
      <c r="TQN13" s="878"/>
      <c r="TQO13" s="880"/>
      <c r="TQP13" s="878"/>
      <c r="TQQ13" s="878"/>
      <c r="TQR13" s="878"/>
      <c r="TQS13" s="880"/>
      <c r="TQT13" s="878"/>
      <c r="TQU13" s="878"/>
      <c r="TQV13" s="878"/>
      <c r="TQW13" s="880"/>
      <c r="TQX13" s="878"/>
      <c r="TQY13" s="878"/>
      <c r="TQZ13" s="878"/>
      <c r="TRA13" s="880"/>
      <c r="TRB13" s="878"/>
      <c r="TRC13" s="878"/>
      <c r="TRD13" s="878"/>
      <c r="TRE13" s="880"/>
      <c r="TRF13" s="878"/>
      <c r="TRG13" s="878"/>
      <c r="TRH13" s="878"/>
      <c r="TRI13" s="880"/>
      <c r="TRJ13" s="878"/>
      <c r="TRK13" s="878"/>
      <c r="TRL13" s="878"/>
      <c r="TRM13" s="880"/>
      <c r="TRN13" s="878"/>
      <c r="TRO13" s="878"/>
      <c r="TRP13" s="878"/>
      <c r="TRQ13" s="880"/>
      <c r="TRR13" s="878"/>
      <c r="TRS13" s="878"/>
      <c r="TRT13" s="878"/>
      <c r="TRU13" s="880"/>
      <c r="TRV13" s="878"/>
      <c r="TRW13" s="878"/>
      <c r="TRX13" s="878"/>
      <c r="TRY13" s="880"/>
      <c r="TRZ13" s="878"/>
      <c r="TSA13" s="878"/>
      <c r="TSB13" s="878"/>
      <c r="TSC13" s="880"/>
      <c r="TSD13" s="878"/>
      <c r="TSE13" s="878"/>
      <c r="TSF13" s="878"/>
      <c r="TSG13" s="880"/>
      <c r="TSH13" s="878"/>
      <c r="TSI13" s="878"/>
      <c r="TSJ13" s="878"/>
      <c r="TSK13" s="880"/>
      <c r="TSL13" s="878"/>
      <c r="TSM13" s="878"/>
      <c r="TSN13" s="878"/>
      <c r="TSO13" s="880"/>
      <c r="TSP13" s="878"/>
      <c r="TSQ13" s="878"/>
      <c r="TSR13" s="878"/>
      <c r="TSS13" s="880"/>
      <c r="TST13" s="878"/>
      <c r="TSU13" s="878"/>
      <c r="TSV13" s="878"/>
      <c r="TSW13" s="880"/>
      <c r="TSX13" s="878"/>
      <c r="TSY13" s="878"/>
      <c r="TSZ13" s="878"/>
      <c r="TTA13" s="880"/>
      <c r="TTB13" s="878"/>
      <c r="TTC13" s="878"/>
      <c r="TTD13" s="878"/>
      <c r="TTE13" s="880"/>
      <c r="TTF13" s="878"/>
      <c r="TTG13" s="878"/>
      <c r="TTH13" s="878"/>
      <c r="TTI13" s="880"/>
      <c r="TTJ13" s="878"/>
      <c r="TTK13" s="878"/>
      <c r="TTL13" s="878"/>
      <c r="TTM13" s="880"/>
      <c r="TTN13" s="878"/>
      <c r="TTO13" s="878"/>
      <c r="TTP13" s="878"/>
      <c r="TTQ13" s="880"/>
      <c r="TTR13" s="878"/>
      <c r="TTS13" s="878"/>
      <c r="TTT13" s="878"/>
      <c r="TTU13" s="880"/>
      <c r="TTV13" s="878"/>
      <c r="TTW13" s="878"/>
      <c r="TTX13" s="878"/>
      <c r="TTY13" s="880"/>
      <c r="TTZ13" s="878"/>
      <c r="TUA13" s="878"/>
      <c r="TUB13" s="878"/>
      <c r="TUC13" s="880"/>
      <c r="TUD13" s="878"/>
      <c r="TUE13" s="878"/>
      <c r="TUF13" s="878"/>
      <c r="TUG13" s="880"/>
      <c r="TUH13" s="878"/>
      <c r="TUI13" s="878"/>
      <c r="TUJ13" s="878"/>
      <c r="TUK13" s="880"/>
      <c r="TUL13" s="878"/>
      <c r="TUM13" s="878"/>
      <c r="TUN13" s="878"/>
      <c r="TUO13" s="880"/>
      <c r="TUP13" s="878"/>
      <c r="TUQ13" s="878"/>
      <c r="TUR13" s="878"/>
      <c r="TUS13" s="880"/>
      <c r="TUT13" s="878"/>
      <c r="TUU13" s="878"/>
      <c r="TUV13" s="878"/>
      <c r="TUW13" s="880"/>
      <c r="TUX13" s="878"/>
      <c r="TUY13" s="878"/>
      <c r="TUZ13" s="878"/>
      <c r="TVA13" s="880"/>
      <c r="TVB13" s="878"/>
      <c r="TVC13" s="878"/>
      <c r="TVD13" s="878"/>
      <c r="TVE13" s="880"/>
      <c r="TVF13" s="878"/>
      <c r="TVG13" s="878"/>
      <c r="TVH13" s="878"/>
      <c r="TVI13" s="880"/>
      <c r="TVJ13" s="878"/>
      <c r="TVK13" s="878"/>
      <c r="TVL13" s="878"/>
      <c r="TVM13" s="880"/>
      <c r="TVN13" s="878"/>
      <c r="TVO13" s="878"/>
      <c r="TVP13" s="878"/>
      <c r="TVQ13" s="880"/>
      <c r="TVR13" s="878"/>
      <c r="TVS13" s="878"/>
      <c r="TVT13" s="878"/>
      <c r="TVU13" s="880"/>
      <c r="TVV13" s="878"/>
      <c r="TVW13" s="878"/>
      <c r="TVX13" s="878"/>
      <c r="TVY13" s="880"/>
      <c r="TVZ13" s="878"/>
      <c r="TWA13" s="878"/>
      <c r="TWB13" s="878"/>
      <c r="TWC13" s="880"/>
      <c r="TWD13" s="878"/>
      <c r="TWE13" s="878"/>
      <c r="TWF13" s="878"/>
      <c r="TWG13" s="880"/>
      <c r="TWH13" s="878"/>
      <c r="TWI13" s="878"/>
      <c r="TWJ13" s="878"/>
      <c r="TWK13" s="880"/>
      <c r="TWL13" s="878"/>
      <c r="TWM13" s="878"/>
      <c r="TWN13" s="878"/>
      <c r="TWO13" s="880"/>
      <c r="TWP13" s="878"/>
      <c r="TWQ13" s="878"/>
      <c r="TWR13" s="878"/>
      <c r="TWS13" s="880"/>
      <c r="TWT13" s="878"/>
      <c r="TWU13" s="878"/>
      <c r="TWV13" s="878"/>
      <c r="TWW13" s="880"/>
      <c r="TWX13" s="878"/>
      <c r="TWY13" s="878"/>
      <c r="TWZ13" s="878"/>
      <c r="TXA13" s="880"/>
      <c r="TXB13" s="878"/>
      <c r="TXC13" s="878"/>
      <c r="TXD13" s="878"/>
      <c r="TXE13" s="880"/>
      <c r="TXF13" s="878"/>
      <c r="TXG13" s="878"/>
      <c r="TXH13" s="878"/>
      <c r="TXI13" s="880"/>
      <c r="TXJ13" s="878"/>
      <c r="TXK13" s="878"/>
      <c r="TXL13" s="878"/>
      <c r="TXM13" s="880"/>
      <c r="TXN13" s="878"/>
      <c r="TXO13" s="878"/>
      <c r="TXP13" s="878"/>
      <c r="TXQ13" s="880"/>
      <c r="TXR13" s="878"/>
      <c r="TXS13" s="878"/>
      <c r="TXT13" s="878"/>
      <c r="TXU13" s="880"/>
      <c r="TXV13" s="878"/>
      <c r="TXW13" s="878"/>
      <c r="TXX13" s="878"/>
      <c r="TXY13" s="880"/>
      <c r="TXZ13" s="878"/>
      <c r="TYA13" s="878"/>
      <c r="TYB13" s="878"/>
      <c r="TYC13" s="880"/>
      <c r="TYD13" s="878"/>
      <c r="TYE13" s="878"/>
      <c r="TYF13" s="878"/>
      <c r="TYG13" s="880"/>
      <c r="TYH13" s="878"/>
      <c r="TYI13" s="878"/>
      <c r="TYJ13" s="878"/>
      <c r="TYK13" s="880"/>
      <c r="TYL13" s="878"/>
      <c r="TYM13" s="878"/>
      <c r="TYN13" s="878"/>
      <c r="TYO13" s="880"/>
      <c r="TYP13" s="878"/>
      <c r="TYQ13" s="878"/>
      <c r="TYR13" s="878"/>
      <c r="TYS13" s="880"/>
      <c r="TYT13" s="878"/>
      <c r="TYU13" s="878"/>
      <c r="TYV13" s="878"/>
      <c r="TYW13" s="880"/>
      <c r="TYX13" s="878"/>
      <c r="TYY13" s="878"/>
      <c r="TYZ13" s="878"/>
      <c r="TZA13" s="880"/>
      <c r="TZB13" s="878"/>
      <c r="TZC13" s="878"/>
      <c r="TZD13" s="878"/>
      <c r="TZE13" s="880"/>
      <c r="TZF13" s="878"/>
      <c r="TZG13" s="878"/>
      <c r="TZH13" s="878"/>
      <c r="TZI13" s="880"/>
      <c r="TZJ13" s="878"/>
      <c r="TZK13" s="878"/>
      <c r="TZL13" s="878"/>
      <c r="TZM13" s="880"/>
      <c r="TZN13" s="878"/>
      <c r="TZO13" s="878"/>
      <c r="TZP13" s="878"/>
      <c r="TZQ13" s="880"/>
      <c r="TZR13" s="878"/>
      <c r="TZS13" s="878"/>
      <c r="TZT13" s="878"/>
      <c r="TZU13" s="880"/>
      <c r="TZV13" s="878"/>
      <c r="TZW13" s="878"/>
      <c r="TZX13" s="878"/>
      <c r="TZY13" s="880"/>
      <c r="TZZ13" s="878"/>
      <c r="UAA13" s="878"/>
      <c r="UAB13" s="878"/>
      <c r="UAC13" s="880"/>
      <c r="UAD13" s="878"/>
      <c r="UAE13" s="878"/>
      <c r="UAF13" s="878"/>
      <c r="UAG13" s="880"/>
      <c r="UAH13" s="878"/>
      <c r="UAI13" s="878"/>
      <c r="UAJ13" s="878"/>
      <c r="UAK13" s="880"/>
      <c r="UAL13" s="878"/>
      <c r="UAM13" s="878"/>
      <c r="UAN13" s="878"/>
      <c r="UAO13" s="880"/>
      <c r="UAP13" s="878"/>
      <c r="UAQ13" s="878"/>
      <c r="UAR13" s="878"/>
      <c r="UAS13" s="880"/>
      <c r="UAT13" s="878"/>
      <c r="UAU13" s="878"/>
      <c r="UAV13" s="878"/>
      <c r="UAW13" s="880"/>
      <c r="UAX13" s="878"/>
      <c r="UAY13" s="878"/>
      <c r="UAZ13" s="878"/>
      <c r="UBA13" s="880"/>
      <c r="UBB13" s="878"/>
      <c r="UBC13" s="878"/>
      <c r="UBD13" s="878"/>
      <c r="UBE13" s="880"/>
      <c r="UBF13" s="878"/>
      <c r="UBG13" s="878"/>
      <c r="UBH13" s="878"/>
      <c r="UBI13" s="880"/>
      <c r="UBJ13" s="878"/>
      <c r="UBK13" s="878"/>
      <c r="UBL13" s="878"/>
      <c r="UBM13" s="880"/>
      <c r="UBN13" s="878"/>
      <c r="UBO13" s="878"/>
      <c r="UBP13" s="878"/>
      <c r="UBQ13" s="880"/>
      <c r="UBR13" s="878"/>
      <c r="UBS13" s="878"/>
      <c r="UBT13" s="878"/>
      <c r="UBU13" s="880"/>
      <c r="UBV13" s="878"/>
      <c r="UBW13" s="878"/>
      <c r="UBX13" s="878"/>
      <c r="UBY13" s="880"/>
      <c r="UBZ13" s="878"/>
      <c r="UCA13" s="878"/>
      <c r="UCB13" s="878"/>
      <c r="UCC13" s="880"/>
      <c r="UCD13" s="878"/>
      <c r="UCE13" s="878"/>
      <c r="UCF13" s="878"/>
      <c r="UCG13" s="880"/>
      <c r="UCH13" s="878"/>
      <c r="UCI13" s="878"/>
      <c r="UCJ13" s="878"/>
      <c r="UCK13" s="880"/>
      <c r="UCL13" s="878"/>
      <c r="UCM13" s="878"/>
      <c r="UCN13" s="878"/>
      <c r="UCO13" s="880"/>
      <c r="UCP13" s="878"/>
      <c r="UCQ13" s="878"/>
      <c r="UCR13" s="878"/>
      <c r="UCS13" s="880"/>
      <c r="UCT13" s="878"/>
      <c r="UCU13" s="878"/>
      <c r="UCV13" s="878"/>
      <c r="UCW13" s="880"/>
      <c r="UCX13" s="878"/>
      <c r="UCY13" s="878"/>
      <c r="UCZ13" s="878"/>
      <c r="UDA13" s="880"/>
      <c r="UDB13" s="878"/>
      <c r="UDC13" s="878"/>
      <c r="UDD13" s="878"/>
      <c r="UDE13" s="880"/>
      <c r="UDF13" s="878"/>
      <c r="UDG13" s="878"/>
      <c r="UDH13" s="878"/>
      <c r="UDI13" s="880"/>
      <c r="UDJ13" s="878"/>
      <c r="UDK13" s="878"/>
      <c r="UDL13" s="878"/>
      <c r="UDM13" s="880"/>
      <c r="UDN13" s="878"/>
      <c r="UDO13" s="878"/>
      <c r="UDP13" s="878"/>
      <c r="UDQ13" s="880"/>
      <c r="UDR13" s="878"/>
      <c r="UDS13" s="878"/>
      <c r="UDT13" s="878"/>
      <c r="UDU13" s="880"/>
      <c r="UDV13" s="878"/>
      <c r="UDW13" s="878"/>
      <c r="UDX13" s="878"/>
      <c r="UDY13" s="880"/>
      <c r="UDZ13" s="878"/>
      <c r="UEA13" s="878"/>
      <c r="UEB13" s="878"/>
      <c r="UEC13" s="880"/>
      <c r="UED13" s="878"/>
      <c r="UEE13" s="878"/>
      <c r="UEF13" s="878"/>
      <c r="UEG13" s="880"/>
      <c r="UEH13" s="878"/>
      <c r="UEI13" s="878"/>
      <c r="UEJ13" s="878"/>
      <c r="UEK13" s="880"/>
      <c r="UEL13" s="878"/>
      <c r="UEM13" s="878"/>
      <c r="UEN13" s="878"/>
      <c r="UEO13" s="880"/>
      <c r="UEP13" s="878"/>
      <c r="UEQ13" s="878"/>
      <c r="UER13" s="878"/>
      <c r="UES13" s="880"/>
      <c r="UET13" s="878"/>
      <c r="UEU13" s="878"/>
      <c r="UEV13" s="878"/>
      <c r="UEW13" s="880"/>
      <c r="UEX13" s="878"/>
      <c r="UEY13" s="878"/>
      <c r="UEZ13" s="878"/>
      <c r="UFA13" s="880"/>
      <c r="UFB13" s="878"/>
      <c r="UFC13" s="878"/>
      <c r="UFD13" s="878"/>
      <c r="UFE13" s="880"/>
      <c r="UFF13" s="878"/>
      <c r="UFG13" s="878"/>
      <c r="UFH13" s="878"/>
      <c r="UFI13" s="880"/>
      <c r="UFJ13" s="878"/>
      <c r="UFK13" s="878"/>
      <c r="UFL13" s="878"/>
      <c r="UFM13" s="880"/>
      <c r="UFN13" s="878"/>
      <c r="UFO13" s="878"/>
      <c r="UFP13" s="878"/>
      <c r="UFQ13" s="880"/>
      <c r="UFR13" s="878"/>
      <c r="UFS13" s="878"/>
      <c r="UFT13" s="878"/>
      <c r="UFU13" s="880"/>
      <c r="UFV13" s="878"/>
      <c r="UFW13" s="878"/>
      <c r="UFX13" s="878"/>
      <c r="UFY13" s="880"/>
      <c r="UFZ13" s="878"/>
      <c r="UGA13" s="878"/>
      <c r="UGB13" s="878"/>
      <c r="UGC13" s="880"/>
      <c r="UGD13" s="878"/>
      <c r="UGE13" s="878"/>
      <c r="UGF13" s="878"/>
      <c r="UGG13" s="880"/>
      <c r="UGH13" s="878"/>
      <c r="UGI13" s="878"/>
      <c r="UGJ13" s="878"/>
      <c r="UGK13" s="880"/>
      <c r="UGL13" s="878"/>
      <c r="UGM13" s="878"/>
      <c r="UGN13" s="878"/>
      <c r="UGO13" s="880"/>
      <c r="UGP13" s="878"/>
      <c r="UGQ13" s="878"/>
      <c r="UGR13" s="878"/>
      <c r="UGS13" s="880"/>
      <c r="UGT13" s="878"/>
      <c r="UGU13" s="878"/>
      <c r="UGV13" s="878"/>
      <c r="UGW13" s="880"/>
      <c r="UGX13" s="878"/>
      <c r="UGY13" s="878"/>
      <c r="UGZ13" s="878"/>
      <c r="UHA13" s="880"/>
      <c r="UHB13" s="878"/>
      <c r="UHC13" s="878"/>
      <c r="UHD13" s="878"/>
      <c r="UHE13" s="880"/>
      <c r="UHF13" s="878"/>
      <c r="UHG13" s="878"/>
      <c r="UHH13" s="878"/>
      <c r="UHI13" s="880"/>
      <c r="UHJ13" s="878"/>
      <c r="UHK13" s="878"/>
      <c r="UHL13" s="878"/>
      <c r="UHM13" s="880"/>
      <c r="UHN13" s="878"/>
      <c r="UHO13" s="878"/>
      <c r="UHP13" s="878"/>
      <c r="UHQ13" s="880"/>
      <c r="UHR13" s="878"/>
      <c r="UHS13" s="878"/>
      <c r="UHT13" s="878"/>
      <c r="UHU13" s="880"/>
      <c r="UHV13" s="878"/>
      <c r="UHW13" s="878"/>
      <c r="UHX13" s="878"/>
      <c r="UHY13" s="880"/>
      <c r="UHZ13" s="878"/>
      <c r="UIA13" s="878"/>
      <c r="UIB13" s="878"/>
      <c r="UIC13" s="880"/>
      <c r="UID13" s="878"/>
      <c r="UIE13" s="878"/>
      <c r="UIF13" s="878"/>
      <c r="UIG13" s="880"/>
      <c r="UIH13" s="878"/>
      <c r="UII13" s="878"/>
      <c r="UIJ13" s="878"/>
      <c r="UIK13" s="880"/>
      <c r="UIL13" s="878"/>
      <c r="UIM13" s="878"/>
      <c r="UIN13" s="878"/>
      <c r="UIO13" s="880"/>
      <c r="UIP13" s="878"/>
      <c r="UIQ13" s="878"/>
      <c r="UIR13" s="878"/>
      <c r="UIS13" s="880"/>
      <c r="UIT13" s="878"/>
      <c r="UIU13" s="878"/>
      <c r="UIV13" s="878"/>
      <c r="UIW13" s="880"/>
      <c r="UIX13" s="878"/>
      <c r="UIY13" s="878"/>
      <c r="UIZ13" s="878"/>
      <c r="UJA13" s="880"/>
      <c r="UJB13" s="878"/>
      <c r="UJC13" s="878"/>
      <c r="UJD13" s="878"/>
      <c r="UJE13" s="880"/>
      <c r="UJF13" s="878"/>
      <c r="UJG13" s="878"/>
      <c r="UJH13" s="878"/>
      <c r="UJI13" s="880"/>
      <c r="UJJ13" s="878"/>
      <c r="UJK13" s="878"/>
      <c r="UJL13" s="878"/>
      <c r="UJM13" s="880"/>
      <c r="UJN13" s="878"/>
      <c r="UJO13" s="878"/>
      <c r="UJP13" s="878"/>
      <c r="UJQ13" s="880"/>
      <c r="UJR13" s="878"/>
      <c r="UJS13" s="878"/>
      <c r="UJT13" s="878"/>
      <c r="UJU13" s="880"/>
      <c r="UJV13" s="878"/>
      <c r="UJW13" s="878"/>
      <c r="UJX13" s="878"/>
      <c r="UJY13" s="880"/>
      <c r="UJZ13" s="878"/>
      <c r="UKA13" s="878"/>
      <c r="UKB13" s="878"/>
      <c r="UKC13" s="880"/>
      <c r="UKD13" s="878"/>
      <c r="UKE13" s="878"/>
      <c r="UKF13" s="878"/>
      <c r="UKG13" s="880"/>
      <c r="UKH13" s="878"/>
      <c r="UKI13" s="878"/>
      <c r="UKJ13" s="878"/>
      <c r="UKK13" s="880"/>
      <c r="UKL13" s="878"/>
      <c r="UKM13" s="878"/>
      <c r="UKN13" s="878"/>
      <c r="UKO13" s="880"/>
      <c r="UKP13" s="878"/>
      <c r="UKQ13" s="878"/>
      <c r="UKR13" s="878"/>
      <c r="UKS13" s="880"/>
      <c r="UKT13" s="878"/>
      <c r="UKU13" s="878"/>
      <c r="UKV13" s="878"/>
      <c r="UKW13" s="880"/>
      <c r="UKX13" s="878"/>
      <c r="UKY13" s="878"/>
      <c r="UKZ13" s="878"/>
      <c r="ULA13" s="880"/>
      <c r="ULB13" s="878"/>
      <c r="ULC13" s="878"/>
      <c r="ULD13" s="878"/>
      <c r="ULE13" s="880"/>
      <c r="ULF13" s="878"/>
      <c r="ULG13" s="878"/>
      <c r="ULH13" s="878"/>
      <c r="ULI13" s="880"/>
      <c r="ULJ13" s="878"/>
      <c r="ULK13" s="878"/>
      <c r="ULL13" s="878"/>
      <c r="ULM13" s="880"/>
      <c r="ULN13" s="878"/>
      <c r="ULO13" s="878"/>
      <c r="ULP13" s="878"/>
      <c r="ULQ13" s="880"/>
      <c r="ULR13" s="878"/>
      <c r="ULS13" s="878"/>
      <c r="ULT13" s="878"/>
      <c r="ULU13" s="880"/>
      <c r="ULV13" s="878"/>
      <c r="ULW13" s="878"/>
      <c r="ULX13" s="878"/>
      <c r="ULY13" s="880"/>
      <c r="ULZ13" s="878"/>
      <c r="UMA13" s="878"/>
      <c r="UMB13" s="878"/>
      <c r="UMC13" s="880"/>
      <c r="UMD13" s="878"/>
      <c r="UME13" s="878"/>
      <c r="UMF13" s="878"/>
      <c r="UMG13" s="880"/>
      <c r="UMH13" s="878"/>
      <c r="UMI13" s="878"/>
      <c r="UMJ13" s="878"/>
      <c r="UMK13" s="880"/>
      <c r="UML13" s="878"/>
      <c r="UMM13" s="878"/>
      <c r="UMN13" s="878"/>
      <c r="UMO13" s="880"/>
      <c r="UMP13" s="878"/>
      <c r="UMQ13" s="878"/>
      <c r="UMR13" s="878"/>
      <c r="UMS13" s="880"/>
      <c r="UMT13" s="878"/>
      <c r="UMU13" s="878"/>
      <c r="UMV13" s="878"/>
      <c r="UMW13" s="880"/>
      <c r="UMX13" s="878"/>
      <c r="UMY13" s="878"/>
      <c r="UMZ13" s="878"/>
      <c r="UNA13" s="880"/>
      <c r="UNB13" s="878"/>
      <c r="UNC13" s="878"/>
      <c r="UND13" s="878"/>
      <c r="UNE13" s="880"/>
      <c r="UNF13" s="878"/>
      <c r="UNG13" s="878"/>
      <c r="UNH13" s="878"/>
      <c r="UNI13" s="880"/>
      <c r="UNJ13" s="878"/>
      <c r="UNK13" s="878"/>
      <c r="UNL13" s="878"/>
      <c r="UNM13" s="880"/>
      <c r="UNN13" s="878"/>
      <c r="UNO13" s="878"/>
      <c r="UNP13" s="878"/>
      <c r="UNQ13" s="880"/>
      <c r="UNR13" s="878"/>
      <c r="UNS13" s="878"/>
      <c r="UNT13" s="878"/>
      <c r="UNU13" s="880"/>
      <c r="UNV13" s="878"/>
      <c r="UNW13" s="878"/>
      <c r="UNX13" s="878"/>
      <c r="UNY13" s="880"/>
      <c r="UNZ13" s="878"/>
      <c r="UOA13" s="878"/>
      <c r="UOB13" s="878"/>
      <c r="UOC13" s="880"/>
      <c r="UOD13" s="878"/>
      <c r="UOE13" s="878"/>
      <c r="UOF13" s="878"/>
      <c r="UOG13" s="880"/>
      <c r="UOH13" s="878"/>
      <c r="UOI13" s="878"/>
      <c r="UOJ13" s="878"/>
      <c r="UOK13" s="880"/>
      <c r="UOL13" s="878"/>
      <c r="UOM13" s="878"/>
      <c r="UON13" s="878"/>
      <c r="UOO13" s="880"/>
      <c r="UOP13" s="878"/>
      <c r="UOQ13" s="878"/>
      <c r="UOR13" s="878"/>
      <c r="UOS13" s="880"/>
      <c r="UOT13" s="878"/>
      <c r="UOU13" s="878"/>
      <c r="UOV13" s="878"/>
      <c r="UOW13" s="880"/>
      <c r="UOX13" s="878"/>
      <c r="UOY13" s="878"/>
      <c r="UOZ13" s="878"/>
      <c r="UPA13" s="880"/>
      <c r="UPB13" s="878"/>
      <c r="UPC13" s="878"/>
      <c r="UPD13" s="878"/>
      <c r="UPE13" s="880"/>
      <c r="UPF13" s="878"/>
      <c r="UPG13" s="878"/>
      <c r="UPH13" s="878"/>
      <c r="UPI13" s="880"/>
      <c r="UPJ13" s="878"/>
      <c r="UPK13" s="878"/>
      <c r="UPL13" s="878"/>
      <c r="UPM13" s="880"/>
      <c r="UPN13" s="878"/>
      <c r="UPO13" s="878"/>
      <c r="UPP13" s="878"/>
      <c r="UPQ13" s="880"/>
      <c r="UPR13" s="878"/>
      <c r="UPS13" s="878"/>
      <c r="UPT13" s="878"/>
      <c r="UPU13" s="880"/>
      <c r="UPV13" s="878"/>
      <c r="UPW13" s="878"/>
      <c r="UPX13" s="878"/>
      <c r="UPY13" s="880"/>
      <c r="UPZ13" s="878"/>
      <c r="UQA13" s="878"/>
      <c r="UQB13" s="878"/>
      <c r="UQC13" s="880"/>
      <c r="UQD13" s="878"/>
      <c r="UQE13" s="878"/>
      <c r="UQF13" s="878"/>
      <c r="UQG13" s="880"/>
      <c r="UQH13" s="878"/>
      <c r="UQI13" s="878"/>
      <c r="UQJ13" s="878"/>
      <c r="UQK13" s="880"/>
      <c r="UQL13" s="878"/>
      <c r="UQM13" s="878"/>
      <c r="UQN13" s="878"/>
      <c r="UQO13" s="880"/>
      <c r="UQP13" s="878"/>
      <c r="UQQ13" s="878"/>
      <c r="UQR13" s="878"/>
      <c r="UQS13" s="880"/>
      <c r="UQT13" s="878"/>
      <c r="UQU13" s="878"/>
      <c r="UQV13" s="878"/>
      <c r="UQW13" s="880"/>
      <c r="UQX13" s="878"/>
      <c r="UQY13" s="878"/>
      <c r="UQZ13" s="878"/>
      <c r="URA13" s="880"/>
      <c r="URB13" s="878"/>
      <c r="URC13" s="878"/>
      <c r="URD13" s="878"/>
      <c r="URE13" s="880"/>
      <c r="URF13" s="878"/>
      <c r="URG13" s="878"/>
      <c r="URH13" s="878"/>
      <c r="URI13" s="880"/>
      <c r="URJ13" s="878"/>
      <c r="URK13" s="878"/>
      <c r="URL13" s="878"/>
      <c r="URM13" s="880"/>
      <c r="URN13" s="878"/>
      <c r="URO13" s="878"/>
      <c r="URP13" s="878"/>
      <c r="URQ13" s="880"/>
      <c r="URR13" s="878"/>
      <c r="URS13" s="878"/>
      <c r="URT13" s="878"/>
      <c r="URU13" s="880"/>
      <c r="URV13" s="878"/>
      <c r="URW13" s="878"/>
      <c r="URX13" s="878"/>
      <c r="URY13" s="880"/>
      <c r="URZ13" s="878"/>
      <c r="USA13" s="878"/>
      <c r="USB13" s="878"/>
      <c r="USC13" s="880"/>
      <c r="USD13" s="878"/>
      <c r="USE13" s="878"/>
      <c r="USF13" s="878"/>
      <c r="USG13" s="880"/>
      <c r="USH13" s="878"/>
      <c r="USI13" s="878"/>
      <c r="USJ13" s="878"/>
      <c r="USK13" s="880"/>
      <c r="USL13" s="878"/>
      <c r="USM13" s="878"/>
      <c r="USN13" s="878"/>
      <c r="USO13" s="880"/>
      <c r="USP13" s="878"/>
      <c r="USQ13" s="878"/>
      <c r="USR13" s="878"/>
      <c r="USS13" s="880"/>
      <c r="UST13" s="878"/>
      <c r="USU13" s="878"/>
      <c r="USV13" s="878"/>
      <c r="USW13" s="880"/>
      <c r="USX13" s="878"/>
      <c r="USY13" s="878"/>
      <c r="USZ13" s="878"/>
      <c r="UTA13" s="880"/>
      <c r="UTB13" s="878"/>
      <c r="UTC13" s="878"/>
      <c r="UTD13" s="878"/>
      <c r="UTE13" s="880"/>
      <c r="UTF13" s="878"/>
      <c r="UTG13" s="878"/>
      <c r="UTH13" s="878"/>
      <c r="UTI13" s="880"/>
      <c r="UTJ13" s="878"/>
      <c r="UTK13" s="878"/>
      <c r="UTL13" s="878"/>
      <c r="UTM13" s="880"/>
      <c r="UTN13" s="878"/>
      <c r="UTO13" s="878"/>
      <c r="UTP13" s="878"/>
      <c r="UTQ13" s="880"/>
      <c r="UTR13" s="878"/>
      <c r="UTS13" s="878"/>
      <c r="UTT13" s="878"/>
      <c r="UTU13" s="880"/>
      <c r="UTV13" s="878"/>
      <c r="UTW13" s="878"/>
      <c r="UTX13" s="878"/>
      <c r="UTY13" s="880"/>
      <c r="UTZ13" s="878"/>
      <c r="UUA13" s="878"/>
      <c r="UUB13" s="878"/>
      <c r="UUC13" s="880"/>
      <c r="UUD13" s="878"/>
      <c r="UUE13" s="878"/>
      <c r="UUF13" s="878"/>
      <c r="UUG13" s="880"/>
      <c r="UUH13" s="878"/>
      <c r="UUI13" s="878"/>
      <c r="UUJ13" s="878"/>
      <c r="UUK13" s="880"/>
      <c r="UUL13" s="878"/>
      <c r="UUM13" s="878"/>
      <c r="UUN13" s="878"/>
      <c r="UUO13" s="880"/>
      <c r="UUP13" s="878"/>
      <c r="UUQ13" s="878"/>
      <c r="UUR13" s="878"/>
      <c r="UUS13" s="880"/>
      <c r="UUT13" s="878"/>
      <c r="UUU13" s="878"/>
      <c r="UUV13" s="878"/>
      <c r="UUW13" s="880"/>
      <c r="UUX13" s="878"/>
      <c r="UUY13" s="878"/>
      <c r="UUZ13" s="878"/>
      <c r="UVA13" s="880"/>
      <c r="UVB13" s="878"/>
      <c r="UVC13" s="878"/>
      <c r="UVD13" s="878"/>
      <c r="UVE13" s="880"/>
      <c r="UVF13" s="878"/>
      <c r="UVG13" s="878"/>
      <c r="UVH13" s="878"/>
      <c r="UVI13" s="880"/>
      <c r="UVJ13" s="878"/>
      <c r="UVK13" s="878"/>
      <c r="UVL13" s="878"/>
      <c r="UVM13" s="880"/>
      <c r="UVN13" s="878"/>
      <c r="UVO13" s="878"/>
      <c r="UVP13" s="878"/>
      <c r="UVQ13" s="880"/>
      <c r="UVR13" s="878"/>
      <c r="UVS13" s="878"/>
      <c r="UVT13" s="878"/>
      <c r="UVU13" s="880"/>
      <c r="UVV13" s="878"/>
      <c r="UVW13" s="878"/>
      <c r="UVX13" s="878"/>
      <c r="UVY13" s="880"/>
      <c r="UVZ13" s="878"/>
      <c r="UWA13" s="878"/>
      <c r="UWB13" s="878"/>
      <c r="UWC13" s="880"/>
      <c r="UWD13" s="878"/>
      <c r="UWE13" s="878"/>
      <c r="UWF13" s="878"/>
      <c r="UWG13" s="880"/>
      <c r="UWH13" s="878"/>
      <c r="UWI13" s="878"/>
      <c r="UWJ13" s="878"/>
      <c r="UWK13" s="880"/>
      <c r="UWL13" s="878"/>
      <c r="UWM13" s="878"/>
      <c r="UWN13" s="878"/>
      <c r="UWO13" s="880"/>
      <c r="UWP13" s="878"/>
      <c r="UWQ13" s="878"/>
      <c r="UWR13" s="878"/>
      <c r="UWS13" s="880"/>
      <c r="UWT13" s="878"/>
      <c r="UWU13" s="878"/>
      <c r="UWV13" s="878"/>
      <c r="UWW13" s="880"/>
      <c r="UWX13" s="878"/>
      <c r="UWY13" s="878"/>
      <c r="UWZ13" s="878"/>
      <c r="UXA13" s="880"/>
      <c r="UXB13" s="878"/>
      <c r="UXC13" s="878"/>
      <c r="UXD13" s="878"/>
      <c r="UXE13" s="880"/>
      <c r="UXF13" s="878"/>
      <c r="UXG13" s="878"/>
      <c r="UXH13" s="878"/>
      <c r="UXI13" s="880"/>
      <c r="UXJ13" s="878"/>
      <c r="UXK13" s="878"/>
      <c r="UXL13" s="878"/>
      <c r="UXM13" s="880"/>
      <c r="UXN13" s="878"/>
      <c r="UXO13" s="878"/>
      <c r="UXP13" s="878"/>
      <c r="UXQ13" s="880"/>
      <c r="UXR13" s="878"/>
      <c r="UXS13" s="878"/>
      <c r="UXT13" s="878"/>
      <c r="UXU13" s="880"/>
      <c r="UXV13" s="878"/>
      <c r="UXW13" s="878"/>
      <c r="UXX13" s="878"/>
      <c r="UXY13" s="880"/>
      <c r="UXZ13" s="878"/>
      <c r="UYA13" s="878"/>
      <c r="UYB13" s="878"/>
      <c r="UYC13" s="880"/>
      <c r="UYD13" s="878"/>
      <c r="UYE13" s="878"/>
      <c r="UYF13" s="878"/>
      <c r="UYG13" s="880"/>
      <c r="UYH13" s="878"/>
      <c r="UYI13" s="878"/>
      <c r="UYJ13" s="878"/>
      <c r="UYK13" s="880"/>
      <c r="UYL13" s="878"/>
      <c r="UYM13" s="878"/>
      <c r="UYN13" s="878"/>
      <c r="UYO13" s="880"/>
      <c r="UYP13" s="878"/>
      <c r="UYQ13" s="878"/>
      <c r="UYR13" s="878"/>
      <c r="UYS13" s="880"/>
      <c r="UYT13" s="878"/>
      <c r="UYU13" s="878"/>
      <c r="UYV13" s="878"/>
      <c r="UYW13" s="880"/>
      <c r="UYX13" s="878"/>
      <c r="UYY13" s="878"/>
      <c r="UYZ13" s="878"/>
      <c r="UZA13" s="880"/>
      <c r="UZB13" s="878"/>
      <c r="UZC13" s="878"/>
      <c r="UZD13" s="878"/>
      <c r="UZE13" s="880"/>
      <c r="UZF13" s="878"/>
      <c r="UZG13" s="878"/>
      <c r="UZH13" s="878"/>
      <c r="UZI13" s="880"/>
      <c r="UZJ13" s="878"/>
      <c r="UZK13" s="878"/>
      <c r="UZL13" s="878"/>
      <c r="UZM13" s="880"/>
      <c r="UZN13" s="878"/>
      <c r="UZO13" s="878"/>
      <c r="UZP13" s="878"/>
      <c r="UZQ13" s="880"/>
      <c r="UZR13" s="878"/>
      <c r="UZS13" s="878"/>
      <c r="UZT13" s="878"/>
      <c r="UZU13" s="880"/>
      <c r="UZV13" s="878"/>
      <c r="UZW13" s="878"/>
      <c r="UZX13" s="878"/>
      <c r="UZY13" s="880"/>
      <c r="UZZ13" s="878"/>
      <c r="VAA13" s="878"/>
      <c r="VAB13" s="878"/>
      <c r="VAC13" s="880"/>
      <c r="VAD13" s="878"/>
      <c r="VAE13" s="878"/>
      <c r="VAF13" s="878"/>
      <c r="VAG13" s="880"/>
      <c r="VAH13" s="878"/>
      <c r="VAI13" s="878"/>
      <c r="VAJ13" s="878"/>
      <c r="VAK13" s="880"/>
      <c r="VAL13" s="878"/>
      <c r="VAM13" s="878"/>
      <c r="VAN13" s="878"/>
      <c r="VAO13" s="880"/>
      <c r="VAP13" s="878"/>
      <c r="VAQ13" s="878"/>
      <c r="VAR13" s="878"/>
      <c r="VAS13" s="880"/>
      <c r="VAT13" s="878"/>
      <c r="VAU13" s="878"/>
      <c r="VAV13" s="878"/>
      <c r="VAW13" s="880"/>
      <c r="VAX13" s="878"/>
      <c r="VAY13" s="878"/>
      <c r="VAZ13" s="878"/>
      <c r="VBA13" s="880"/>
      <c r="VBB13" s="878"/>
      <c r="VBC13" s="878"/>
      <c r="VBD13" s="878"/>
      <c r="VBE13" s="880"/>
      <c r="VBF13" s="878"/>
      <c r="VBG13" s="878"/>
      <c r="VBH13" s="878"/>
      <c r="VBI13" s="880"/>
      <c r="VBJ13" s="878"/>
      <c r="VBK13" s="878"/>
      <c r="VBL13" s="878"/>
      <c r="VBM13" s="880"/>
      <c r="VBN13" s="878"/>
      <c r="VBO13" s="878"/>
      <c r="VBP13" s="878"/>
      <c r="VBQ13" s="880"/>
      <c r="VBR13" s="878"/>
      <c r="VBS13" s="878"/>
      <c r="VBT13" s="878"/>
      <c r="VBU13" s="880"/>
      <c r="VBV13" s="878"/>
      <c r="VBW13" s="878"/>
      <c r="VBX13" s="878"/>
      <c r="VBY13" s="880"/>
      <c r="VBZ13" s="878"/>
      <c r="VCA13" s="878"/>
      <c r="VCB13" s="878"/>
      <c r="VCC13" s="880"/>
      <c r="VCD13" s="878"/>
      <c r="VCE13" s="878"/>
      <c r="VCF13" s="878"/>
      <c r="VCG13" s="880"/>
      <c r="VCH13" s="878"/>
      <c r="VCI13" s="878"/>
      <c r="VCJ13" s="878"/>
      <c r="VCK13" s="880"/>
      <c r="VCL13" s="878"/>
      <c r="VCM13" s="878"/>
      <c r="VCN13" s="878"/>
      <c r="VCO13" s="880"/>
      <c r="VCP13" s="878"/>
      <c r="VCQ13" s="878"/>
      <c r="VCR13" s="878"/>
      <c r="VCS13" s="880"/>
      <c r="VCT13" s="878"/>
      <c r="VCU13" s="878"/>
      <c r="VCV13" s="878"/>
      <c r="VCW13" s="880"/>
      <c r="VCX13" s="878"/>
      <c r="VCY13" s="878"/>
      <c r="VCZ13" s="878"/>
      <c r="VDA13" s="880"/>
      <c r="VDB13" s="878"/>
      <c r="VDC13" s="878"/>
      <c r="VDD13" s="878"/>
      <c r="VDE13" s="880"/>
      <c r="VDF13" s="878"/>
      <c r="VDG13" s="878"/>
      <c r="VDH13" s="878"/>
      <c r="VDI13" s="880"/>
      <c r="VDJ13" s="878"/>
      <c r="VDK13" s="878"/>
      <c r="VDL13" s="878"/>
      <c r="VDM13" s="880"/>
      <c r="VDN13" s="878"/>
      <c r="VDO13" s="878"/>
      <c r="VDP13" s="878"/>
      <c r="VDQ13" s="880"/>
      <c r="VDR13" s="878"/>
      <c r="VDS13" s="878"/>
      <c r="VDT13" s="878"/>
      <c r="VDU13" s="880"/>
      <c r="VDV13" s="878"/>
      <c r="VDW13" s="878"/>
      <c r="VDX13" s="878"/>
      <c r="VDY13" s="880"/>
      <c r="VDZ13" s="878"/>
      <c r="VEA13" s="878"/>
      <c r="VEB13" s="878"/>
      <c r="VEC13" s="880"/>
      <c r="VED13" s="878"/>
      <c r="VEE13" s="878"/>
      <c r="VEF13" s="878"/>
      <c r="VEG13" s="880"/>
      <c r="VEH13" s="878"/>
      <c r="VEI13" s="878"/>
      <c r="VEJ13" s="878"/>
      <c r="VEK13" s="880"/>
      <c r="VEL13" s="878"/>
      <c r="VEM13" s="878"/>
      <c r="VEN13" s="878"/>
      <c r="VEO13" s="880"/>
      <c r="VEP13" s="878"/>
      <c r="VEQ13" s="878"/>
      <c r="VER13" s="878"/>
      <c r="VES13" s="880"/>
      <c r="VET13" s="878"/>
      <c r="VEU13" s="878"/>
      <c r="VEV13" s="878"/>
      <c r="VEW13" s="880"/>
      <c r="VEX13" s="878"/>
      <c r="VEY13" s="878"/>
      <c r="VEZ13" s="878"/>
      <c r="VFA13" s="880"/>
      <c r="VFB13" s="878"/>
      <c r="VFC13" s="878"/>
      <c r="VFD13" s="878"/>
      <c r="VFE13" s="880"/>
      <c r="VFF13" s="878"/>
      <c r="VFG13" s="878"/>
      <c r="VFH13" s="878"/>
      <c r="VFI13" s="880"/>
      <c r="VFJ13" s="878"/>
      <c r="VFK13" s="878"/>
      <c r="VFL13" s="878"/>
      <c r="VFM13" s="880"/>
      <c r="VFN13" s="878"/>
      <c r="VFO13" s="878"/>
      <c r="VFP13" s="878"/>
      <c r="VFQ13" s="880"/>
      <c r="VFR13" s="878"/>
      <c r="VFS13" s="878"/>
      <c r="VFT13" s="878"/>
      <c r="VFU13" s="880"/>
      <c r="VFV13" s="878"/>
      <c r="VFW13" s="878"/>
      <c r="VFX13" s="878"/>
      <c r="VFY13" s="880"/>
      <c r="VFZ13" s="878"/>
      <c r="VGA13" s="878"/>
      <c r="VGB13" s="878"/>
      <c r="VGC13" s="880"/>
      <c r="VGD13" s="878"/>
      <c r="VGE13" s="878"/>
      <c r="VGF13" s="878"/>
      <c r="VGG13" s="880"/>
      <c r="VGH13" s="878"/>
      <c r="VGI13" s="878"/>
      <c r="VGJ13" s="878"/>
      <c r="VGK13" s="880"/>
      <c r="VGL13" s="878"/>
      <c r="VGM13" s="878"/>
      <c r="VGN13" s="878"/>
      <c r="VGO13" s="880"/>
      <c r="VGP13" s="878"/>
      <c r="VGQ13" s="878"/>
      <c r="VGR13" s="878"/>
      <c r="VGS13" s="880"/>
      <c r="VGT13" s="878"/>
      <c r="VGU13" s="878"/>
      <c r="VGV13" s="878"/>
      <c r="VGW13" s="880"/>
      <c r="VGX13" s="878"/>
      <c r="VGY13" s="878"/>
      <c r="VGZ13" s="878"/>
      <c r="VHA13" s="880"/>
      <c r="VHB13" s="878"/>
      <c r="VHC13" s="878"/>
      <c r="VHD13" s="878"/>
      <c r="VHE13" s="880"/>
      <c r="VHF13" s="878"/>
      <c r="VHG13" s="878"/>
      <c r="VHH13" s="878"/>
      <c r="VHI13" s="880"/>
      <c r="VHJ13" s="878"/>
      <c r="VHK13" s="878"/>
      <c r="VHL13" s="878"/>
      <c r="VHM13" s="880"/>
      <c r="VHN13" s="878"/>
      <c r="VHO13" s="878"/>
      <c r="VHP13" s="878"/>
      <c r="VHQ13" s="880"/>
      <c r="VHR13" s="878"/>
      <c r="VHS13" s="878"/>
      <c r="VHT13" s="878"/>
      <c r="VHU13" s="880"/>
      <c r="VHV13" s="878"/>
      <c r="VHW13" s="878"/>
      <c r="VHX13" s="878"/>
      <c r="VHY13" s="880"/>
      <c r="VHZ13" s="878"/>
      <c r="VIA13" s="878"/>
      <c r="VIB13" s="878"/>
      <c r="VIC13" s="880"/>
      <c r="VID13" s="878"/>
      <c r="VIE13" s="878"/>
      <c r="VIF13" s="878"/>
      <c r="VIG13" s="880"/>
      <c r="VIH13" s="878"/>
      <c r="VII13" s="878"/>
      <c r="VIJ13" s="878"/>
      <c r="VIK13" s="880"/>
      <c r="VIL13" s="878"/>
      <c r="VIM13" s="878"/>
      <c r="VIN13" s="878"/>
      <c r="VIO13" s="880"/>
      <c r="VIP13" s="878"/>
      <c r="VIQ13" s="878"/>
      <c r="VIR13" s="878"/>
      <c r="VIS13" s="880"/>
      <c r="VIT13" s="878"/>
      <c r="VIU13" s="878"/>
      <c r="VIV13" s="878"/>
      <c r="VIW13" s="880"/>
      <c r="VIX13" s="878"/>
      <c r="VIY13" s="878"/>
      <c r="VIZ13" s="878"/>
      <c r="VJA13" s="880"/>
      <c r="VJB13" s="878"/>
      <c r="VJC13" s="878"/>
      <c r="VJD13" s="878"/>
      <c r="VJE13" s="880"/>
      <c r="VJF13" s="878"/>
      <c r="VJG13" s="878"/>
      <c r="VJH13" s="878"/>
      <c r="VJI13" s="880"/>
      <c r="VJJ13" s="878"/>
      <c r="VJK13" s="878"/>
      <c r="VJL13" s="878"/>
      <c r="VJM13" s="880"/>
      <c r="VJN13" s="878"/>
      <c r="VJO13" s="878"/>
      <c r="VJP13" s="878"/>
      <c r="VJQ13" s="880"/>
      <c r="VJR13" s="878"/>
      <c r="VJS13" s="878"/>
      <c r="VJT13" s="878"/>
      <c r="VJU13" s="880"/>
      <c r="VJV13" s="878"/>
      <c r="VJW13" s="878"/>
      <c r="VJX13" s="878"/>
      <c r="VJY13" s="880"/>
      <c r="VJZ13" s="878"/>
      <c r="VKA13" s="878"/>
      <c r="VKB13" s="878"/>
      <c r="VKC13" s="880"/>
      <c r="VKD13" s="878"/>
      <c r="VKE13" s="878"/>
      <c r="VKF13" s="878"/>
      <c r="VKG13" s="880"/>
      <c r="VKH13" s="878"/>
      <c r="VKI13" s="878"/>
      <c r="VKJ13" s="878"/>
      <c r="VKK13" s="880"/>
      <c r="VKL13" s="878"/>
      <c r="VKM13" s="878"/>
      <c r="VKN13" s="878"/>
      <c r="VKO13" s="880"/>
      <c r="VKP13" s="878"/>
      <c r="VKQ13" s="878"/>
      <c r="VKR13" s="878"/>
      <c r="VKS13" s="880"/>
      <c r="VKT13" s="878"/>
      <c r="VKU13" s="878"/>
      <c r="VKV13" s="878"/>
      <c r="VKW13" s="880"/>
      <c r="VKX13" s="878"/>
      <c r="VKY13" s="878"/>
      <c r="VKZ13" s="878"/>
      <c r="VLA13" s="880"/>
      <c r="VLB13" s="878"/>
      <c r="VLC13" s="878"/>
      <c r="VLD13" s="878"/>
      <c r="VLE13" s="880"/>
      <c r="VLF13" s="878"/>
      <c r="VLG13" s="878"/>
      <c r="VLH13" s="878"/>
      <c r="VLI13" s="880"/>
      <c r="VLJ13" s="878"/>
      <c r="VLK13" s="878"/>
      <c r="VLL13" s="878"/>
      <c r="VLM13" s="880"/>
      <c r="VLN13" s="878"/>
      <c r="VLO13" s="878"/>
      <c r="VLP13" s="878"/>
      <c r="VLQ13" s="880"/>
      <c r="VLR13" s="878"/>
      <c r="VLS13" s="878"/>
      <c r="VLT13" s="878"/>
      <c r="VLU13" s="880"/>
      <c r="VLV13" s="878"/>
      <c r="VLW13" s="878"/>
      <c r="VLX13" s="878"/>
      <c r="VLY13" s="880"/>
      <c r="VLZ13" s="878"/>
      <c r="VMA13" s="878"/>
      <c r="VMB13" s="878"/>
      <c r="VMC13" s="880"/>
      <c r="VMD13" s="878"/>
      <c r="VME13" s="878"/>
      <c r="VMF13" s="878"/>
      <c r="VMG13" s="880"/>
      <c r="VMH13" s="878"/>
      <c r="VMI13" s="878"/>
      <c r="VMJ13" s="878"/>
      <c r="VMK13" s="880"/>
      <c r="VML13" s="878"/>
      <c r="VMM13" s="878"/>
      <c r="VMN13" s="878"/>
      <c r="VMO13" s="880"/>
      <c r="VMP13" s="878"/>
      <c r="VMQ13" s="878"/>
      <c r="VMR13" s="878"/>
      <c r="VMS13" s="880"/>
      <c r="VMT13" s="878"/>
      <c r="VMU13" s="878"/>
      <c r="VMV13" s="878"/>
      <c r="VMW13" s="880"/>
      <c r="VMX13" s="878"/>
      <c r="VMY13" s="878"/>
      <c r="VMZ13" s="878"/>
      <c r="VNA13" s="880"/>
      <c r="VNB13" s="878"/>
      <c r="VNC13" s="878"/>
      <c r="VND13" s="878"/>
      <c r="VNE13" s="880"/>
      <c r="VNF13" s="878"/>
      <c r="VNG13" s="878"/>
      <c r="VNH13" s="878"/>
      <c r="VNI13" s="880"/>
      <c r="VNJ13" s="878"/>
      <c r="VNK13" s="878"/>
      <c r="VNL13" s="878"/>
      <c r="VNM13" s="880"/>
      <c r="VNN13" s="878"/>
      <c r="VNO13" s="878"/>
      <c r="VNP13" s="878"/>
      <c r="VNQ13" s="880"/>
      <c r="VNR13" s="878"/>
      <c r="VNS13" s="878"/>
      <c r="VNT13" s="878"/>
      <c r="VNU13" s="880"/>
      <c r="VNV13" s="878"/>
      <c r="VNW13" s="878"/>
      <c r="VNX13" s="878"/>
      <c r="VNY13" s="880"/>
      <c r="VNZ13" s="878"/>
      <c r="VOA13" s="878"/>
      <c r="VOB13" s="878"/>
      <c r="VOC13" s="880"/>
      <c r="VOD13" s="878"/>
      <c r="VOE13" s="878"/>
      <c r="VOF13" s="878"/>
      <c r="VOG13" s="880"/>
      <c r="VOH13" s="878"/>
      <c r="VOI13" s="878"/>
      <c r="VOJ13" s="878"/>
      <c r="VOK13" s="880"/>
      <c r="VOL13" s="878"/>
      <c r="VOM13" s="878"/>
      <c r="VON13" s="878"/>
      <c r="VOO13" s="880"/>
      <c r="VOP13" s="878"/>
      <c r="VOQ13" s="878"/>
      <c r="VOR13" s="878"/>
      <c r="VOS13" s="880"/>
      <c r="VOT13" s="878"/>
      <c r="VOU13" s="878"/>
      <c r="VOV13" s="878"/>
      <c r="VOW13" s="880"/>
      <c r="VOX13" s="878"/>
      <c r="VOY13" s="878"/>
      <c r="VOZ13" s="878"/>
      <c r="VPA13" s="880"/>
      <c r="VPB13" s="878"/>
      <c r="VPC13" s="878"/>
      <c r="VPD13" s="878"/>
      <c r="VPE13" s="880"/>
      <c r="VPF13" s="878"/>
      <c r="VPG13" s="878"/>
      <c r="VPH13" s="878"/>
      <c r="VPI13" s="880"/>
      <c r="VPJ13" s="878"/>
      <c r="VPK13" s="878"/>
      <c r="VPL13" s="878"/>
      <c r="VPM13" s="880"/>
      <c r="VPN13" s="878"/>
      <c r="VPO13" s="878"/>
      <c r="VPP13" s="878"/>
      <c r="VPQ13" s="880"/>
      <c r="VPR13" s="878"/>
      <c r="VPS13" s="878"/>
      <c r="VPT13" s="878"/>
      <c r="VPU13" s="880"/>
      <c r="VPV13" s="878"/>
      <c r="VPW13" s="878"/>
      <c r="VPX13" s="878"/>
      <c r="VPY13" s="880"/>
      <c r="VPZ13" s="878"/>
      <c r="VQA13" s="878"/>
      <c r="VQB13" s="878"/>
      <c r="VQC13" s="880"/>
      <c r="VQD13" s="878"/>
      <c r="VQE13" s="878"/>
      <c r="VQF13" s="878"/>
      <c r="VQG13" s="880"/>
      <c r="VQH13" s="878"/>
      <c r="VQI13" s="878"/>
      <c r="VQJ13" s="878"/>
      <c r="VQK13" s="880"/>
      <c r="VQL13" s="878"/>
      <c r="VQM13" s="878"/>
      <c r="VQN13" s="878"/>
      <c r="VQO13" s="880"/>
      <c r="VQP13" s="878"/>
      <c r="VQQ13" s="878"/>
      <c r="VQR13" s="878"/>
      <c r="VQS13" s="880"/>
      <c r="VQT13" s="878"/>
      <c r="VQU13" s="878"/>
      <c r="VQV13" s="878"/>
      <c r="VQW13" s="880"/>
      <c r="VQX13" s="878"/>
      <c r="VQY13" s="878"/>
      <c r="VQZ13" s="878"/>
      <c r="VRA13" s="880"/>
      <c r="VRB13" s="878"/>
      <c r="VRC13" s="878"/>
      <c r="VRD13" s="878"/>
      <c r="VRE13" s="880"/>
      <c r="VRF13" s="878"/>
      <c r="VRG13" s="878"/>
      <c r="VRH13" s="878"/>
      <c r="VRI13" s="880"/>
      <c r="VRJ13" s="878"/>
      <c r="VRK13" s="878"/>
      <c r="VRL13" s="878"/>
      <c r="VRM13" s="880"/>
      <c r="VRN13" s="878"/>
      <c r="VRO13" s="878"/>
      <c r="VRP13" s="878"/>
      <c r="VRQ13" s="880"/>
      <c r="VRR13" s="878"/>
      <c r="VRS13" s="878"/>
      <c r="VRT13" s="878"/>
      <c r="VRU13" s="880"/>
      <c r="VRV13" s="878"/>
      <c r="VRW13" s="878"/>
      <c r="VRX13" s="878"/>
      <c r="VRY13" s="880"/>
      <c r="VRZ13" s="878"/>
      <c r="VSA13" s="878"/>
      <c r="VSB13" s="878"/>
      <c r="VSC13" s="880"/>
      <c r="VSD13" s="878"/>
      <c r="VSE13" s="878"/>
      <c r="VSF13" s="878"/>
      <c r="VSG13" s="880"/>
      <c r="VSH13" s="878"/>
      <c r="VSI13" s="878"/>
      <c r="VSJ13" s="878"/>
      <c r="VSK13" s="880"/>
      <c r="VSL13" s="878"/>
      <c r="VSM13" s="878"/>
      <c r="VSN13" s="878"/>
      <c r="VSO13" s="880"/>
      <c r="VSP13" s="878"/>
      <c r="VSQ13" s="878"/>
      <c r="VSR13" s="878"/>
      <c r="VSS13" s="880"/>
      <c r="VST13" s="878"/>
      <c r="VSU13" s="878"/>
      <c r="VSV13" s="878"/>
      <c r="VSW13" s="880"/>
      <c r="VSX13" s="878"/>
      <c r="VSY13" s="878"/>
      <c r="VSZ13" s="878"/>
      <c r="VTA13" s="880"/>
      <c r="VTB13" s="878"/>
      <c r="VTC13" s="878"/>
      <c r="VTD13" s="878"/>
      <c r="VTE13" s="880"/>
      <c r="VTF13" s="878"/>
      <c r="VTG13" s="878"/>
      <c r="VTH13" s="878"/>
      <c r="VTI13" s="880"/>
      <c r="VTJ13" s="878"/>
      <c r="VTK13" s="878"/>
      <c r="VTL13" s="878"/>
      <c r="VTM13" s="880"/>
      <c r="VTN13" s="878"/>
      <c r="VTO13" s="878"/>
      <c r="VTP13" s="878"/>
      <c r="VTQ13" s="880"/>
      <c r="VTR13" s="878"/>
      <c r="VTS13" s="878"/>
      <c r="VTT13" s="878"/>
      <c r="VTU13" s="880"/>
      <c r="VTV13" s="878"/>
      <c r="VTW13" s="878"/>
      <c r="VTX13" s="878"/>
      <c r="VTY13" s="880"/>
      <c r="VTZ13" s="878"/>
      <c r="VUA13" s="878"/>
      <c r="VUB13" s="878"/>
      <c r="VUC13" s="880"/>
      <c r="VUD13" s="878"/>
      <c r="VUE13" s="878"/>
      <c r="VUF13" s="878"/>
      <c r="VUG13" s="880"/>
      <c r="VUH13" s="878"/>
      <c r="VUI13" s="878"/>
      <c r="VUJ13" s="878"/>
      <c r="VUK13" s="880"/>
      <c r="VUL13" s="878"/>
      <c r="VUM13" s="878"/>
      <c r="VUN13" s="878"/>
      <c r="VUO13" s="880"/>
      <c r="VUP13" s="878"/>
      <c r="VUQ13" s="878"/>
      <c r="VUR13" s="878"/>
      <c r="VUS13" s="880"/>
      <c r="VUT13" s="878"/>
      <c r="VUU13" s="878"/>
      <c r="VUV13" s="878"/>
      <c r="VUW13" s="880"/>
      <c r="VUX13" s="878"/>
      <c r="VUY13" s="878"/>
      <c r="VUZ13" s="878"/>
      <c r="VVA13" s="880"/>
      <c r="VVB13" s="878"/>
      <c r="VVC13" s="878"/>
      <c r="VVD13" s="878"/>
      <c r="VVE13" s="880"/>
      <c r="VVF13" s="878"/>
      <c r="VVG13" s="878"/>
      <c r="VVH13" s="878"/>
      <c r="VVI13" s="880"/>
      <c r="VVJ13" s="878"/>
      <c r="VVK13" s="878"/>
      <c r="VVL13" s="878"/>
      <c r="VVM13" s="880"/>
      <c r="VVN13" s="878"/>
      <c r="VVO13" s="878"/>
      <c r="VVP13" s="878"/>
      <c r="VVQ13" s="880"/>
      <c r="VVR13" s="878"/>
      <c r="VVS13" s="878"/>
      <c r="VVT13" s="878"/>
      <c r="VVU13" s="880"/>
      <c r="VVV13" s="878"/>
      <c r="VVW13" s="878"/>
      <c r="VVX13" s="878"/>
      <c r="VVY13" s="880"/>
      <c r="VVZ13" s="878"/>
      <c r="VWA13" s="878"/>
      <c r="VWB13" s="878"/>
      <c r="VWC13" s="880"/>
      <c r="VWD13" s="878"/>
      <c r="VWE13" s="878"/>
      <c r="VWF13" s="878"/>
      <c r="VWG13" s="880"/>
      <c r="VWH13" s="878"/>
      <c r="VWI13" s="878"/>
      <c r="VWJ13" s="878"/>
      <c r="VWK13" s="880"/>
      <c r="VWL13" s="878"/>
      <c r="VWM13" s="878"/>
      <c r="VWN13" s="878"/>
      <c r="VWO13" s="880"/>
      <c r="VWP13" s="878"/>
      <c r="VWQ13" s="878"/>
      <c r="VWR13" s="878"/>
      <c r="VWS13" s="880"/>
      <c r="VWT13" s="878"/>
      <c r="VWU13" s="878"/>
      <c r="VWV13" s="878"/>
      <c r="VWW13" s="880"/>
      <c r="VWX13" s="878"/>
      <c r="VWY13" s="878"/>
      <c r="VWZ13" s="878"/>
      <c r="VXA13" s="880"/>
      <c r="VXB13" s="878"/>
      <c r="VXC13" s="878"/>
      <c r="VXD13" s="878"/>
      <c r="VXE13" s="880"/>
      <c r="VXF13" s="878"/>
      <c r="VXG13" s="878"/>
      <c r="VXH13" s="878"/>
      <c r="VXI13" s="880"/>
      <c r="VXJ13" s="878"/>
      <c r="VXK13" s="878"/>
      <c r="VXL13" s="878"/>
      <c r="VXM13" s="880"/>
      <c r="VXN13" s="878"/>
      <c r="VXO13" s="878"/>
      <c r="VXP13" s="878"/>
      <c r="VXQ13" s="880"/>
      <c r="VXR13" s="878"/>
      <c r="VXS13" s="878"/>
      <c r="VXT13" s="878"/>
      <c r="VXU13" s="880"/>
      <c r="VXV13" s="878"/>
      <c r="VXW13" s="878"/>
      <c r="VXX13" s="878"/>
      <c r="VXY13" s="880"/>
      <c r="VXZ13" s="878"/>
      <c r="VYA13" s="878"/>
      <c r="VYB13" s="878"/>
      <c r="VYC13" s="880"/>
      <c r="VYD13" s="878"/>
      <c r="VYE13" s="878"/>
      <c r="VYF13" s="878"/>
      <c r="VYG13" s="880"/>
      <c r="VYH13" s="878"/>
      <c r="VYI13" s="878"/>
      <c r="VYJ13" s="878"/>
      <c r="VYK13" s="880"/>
      <c r="VYL13" s="878"/>
      <c r="VYM13" s="878"/>
      <c r="VYN13" s="878"/>
      <c r="VYO13" s="880"/>
      <c r="VYP13" s="878"/>
      <c r="VYQ13" s="878"/>
      <c r="VYR13" s="878"/>
      <c r="VYS13" s="880"/>
      <c r="VYT13" s="878"/>
      <c r="VYU13" s="878"/>
      <c r="VYV13" s="878"/>
      <c r="VYW13" s="880"/>
      <c r="VYX13" s="878"/>
      <c r="VYY13" s="878"/>
      <c r="VYZ13" s="878"/>
      <c r="VZA13" s="880"/>
      <c r="VZB13" s="878"/>
      <c r="VZC13" s="878"/>
      <c r="VZD13" s="878"/>
      <c r="VZE13" s="880"/>
      <c r="VZF13" s="878"/>
      <c r="VZG13" s="878"/>
      <c r="VZH13" s="878"/>
      <c r="VZI13" s="880"/>
      <c r="VZJ13" s="878"/>
      <c r="VZK13" s="878"/>
      <c r="VZL13" s="878"/>
      <c r="VZM13" s="880"/>
      <c r="VZN13" s="878"/>
      <c r="VZO13" s="878"/>
      <c r="VZP13" s="878"/>
      <c r="VZQ13" s="880"/>
      <c r="VZR13" s="878"/>
      <c r="VZS13" s="878"/>
      <c r="VZT13" s="878"/>
      <c r="VZU13" s="880"/>
      <c r="VZV13" s="878"/>
      <c r="VZW13" s="878"/>
      <c r="VZX13" s="878"/>
      <c r="VZY13" s="880"/>
      <c r="VZZ13" s="878"/>
      <c r="WAA13" s="878"/>
      <c r="WAB13" s="878"/>
      <c r="WAC13" s="880"/>
      <c r="WAD13" s="878"/>
      <c r="WAE13" s="878"/>
      <c r="WAF13" s="878"/>
      <c r="WAG13" s="880"/>
      <c r="WAH13" s="878"/>
      <c r="WAI13" s="878"/>
      <c r="WAJ13" s="878"/>
      <c r="WAK13" s="880"/>
      <c r="WAL13" s="878"/>
      <c r="WAM13" s="878"/>
      <c r="WAN13" s="878"/>
      <c r="WAO13" s="880"/>
      <c r="WAP13" s="878"/>
      <c r="WAQ13" s="878"/>
      <c r="WAR13" s="878"/>
      <c r="WAS13" s="880"/>
      <c r="WAT13" s="878"/>
      <c r="WAU13" s="878"/>
      <c r="WAV13" s="878"/>
      <c r="WAW13" s="880"/>
      <c r="WAX13" s="878"/>
      <c r="WAY13" s="878"/>
      <c r="WAZ13" s="878"/>
      <c r="WBA13" s="880"/>
      <c r="WBB13" s="878"/>
      <c r="WBC13" s="878"/>
      <c r="WBD13" s="878"/>
      <c r="WBE13" s="880"/>
      <c r="WBF13" s="878"/>
      <c r="WBG13" s="878"/>
      <c r="WBH13" s="878"/>
      <c r="WBI13" s="880"/>
      <c r="WBJ13" s="878"/>
      <c r="WBK13" s="878"/>
      <c r="WBL13" s="878"/>
      <c r="WBM13" s="880"/>
      <c r="WBN13" s="878"/>
      <c r="WBO13" s="878"/>
      <c r="WBP13" s="878"/>
      <c r="WBQ13" s="880"/>
      <c r="WBR13" s="878"/>
      <c r="WBS13" s="878"/>
      <c r="WBT13" s="878"/>
      <c r="WBU13" s="880"/>
      <c r="WBV13" s="878"/>
      <c r="WBW13" s="878"/>
      <c r="WBX13" s="878"/>
      <c r="WBY13" s="880"/>
      <c r="WBZ13" s="878"/>
      <c r="WCA13" s="878"/>
      <c r="WCB13" s="878"/>
      <c r="WCC13" s="880"/>
      <c r="WCD13" s="878"/>
      <c r="WCE13" s="878"/>
      <c r="WCF13" s="878"/>
      <c r="WCG13" s="880"/>
      <c r="WCH13" s="878"/>
      <c r="WCI13" s="878"/>
      <c r="WCJ13" s="878"/>
      <c r="WCK13" s="880"/>
      <c r="WCL13" s="878"/>
      <c r="WCM13" s="878"/>
      <c r="WCN13" s="878"/>
      <c r="WCO13" s="880"/>
      <c r="WCP13" s="878"/>
      <c r="WCQ13" s="878"/>
      <c r="WCR13" s="878"/>
      <c r="WCS13" s="880"/>
      <c r="WCT13" s="878"/>
      <c r="WCU13" s="878"/>
      <c r="WCV13" s="878"/>
      <c r="WCW13" s="880"/>
      <c r="WCX13" s="878"/>
      <c r="WCY13" s="878"/>
      <c r="WCZ13" s="878"/>
      <c r="WDA13" s="880"/>
      <c r="WDB13" s="878"/>
      <c r="WDC13" s="878"/>
      <c r="WDD13" s="878"/>
      <c r="WDE13" s="880"/>
      <c r="WDF13" s="878"/>
      <c r="WDG13" s="878"/>
      <c r="WDH13" s="878"/>
      <c r="WDI13" s="880"/>
      <c r="WDJ13" s="878"/>
      <c r="WDK13" s="878"/>
      <c r="WDL13" s="878"/>
      <c r="WDM13" s="880"/>
      <c r="WDN13" s="878"/>
      <c r="WDO13" s="878"/>
      <c r="WDP13" s="878"/>
      <c r="WDQ13" s="880"/>
      <c r="WDR13" s="878"/>
      <c r="WDS13" s="878"/>
      <c r="WDT13" s="878"/>
      <c r="WDU13" s="880"/>
      <c r="WDV13" s="878"/>
      <c r="WDW13" s="878"/>
      <c r="WDX13" s="878"/>
      <c r="WDY13" s="880"/>
      <c r="WDZ13" s="878"/>
      <c r="WEA13" s="878"/>
      <c r="WEB13" s="878"/>
      <c r="WEC13" s="880"/>
      <c r="WED13" s="878"/>
      <c r="WEE13" s="878"/>
      <c r="WEF13" s="878"/>
      <c r="WEG13" s="880"/>
      <c r="WEH13" s="878"/>
      <c r="WEI13" s="878"/>
      <c r="WEJ13" s="878"/>
      <c r="WEK13" s="880"/>
      <c r="WEL13" s="878"/>
      <c r="WEM13" s="878"/>
      <c r="WEN13" s="878"/>
      <c r="WEO13" s="880"/>
      <c r="WEP13" s="878"/>
      <c r="WEQ13" s="878"/>
      <c r="WER13" s="878"/>
      <c r="WES13" s="880"/>
      <c r="WET13" s="878"/>
      <c r="WEU13" s="878"/>
      <c r="WEV13" s="878"/>
      <c r="WEW13" s="880"/>
      <c r="WEX13" s="878"/>
      <c r="WEY13" s="878"/>
      <c r="WEZ13" s="878"/>
      <c r="WFA13" s="880"/>
      <c r="WFB13" s="878"/>
      <c r="WFC13" s="878"/>
      <c r="WFD13" s="878"/>
      <c r="WFE13" s="880"/>
      <c r="WFF13" s="878"/>
      <c r="WFG13" s="878"/>
      <c r="WFH13" s="878"/>
      <c r="WFI13" s="880"/>
      <c r="WFJ13" s="878"/>
      <c r="WFK13" s="878"/>
      <c r="WFL13" s="878"/>
      <c r="WFM13" s="880"/>
      <c r="WFN13" s="878"/>
      <c r="WFO13" s="878"/>
      <c r="WFP13" s="878"/>
      <c r="WFQ13" s="880"/>
      <c r="WFR13" s="878"/>
      <c r="WFS13" s="878"/>
      <c r="WFT13" s="878"/>
      <c r="WFU13" s="880"/>
      <c r="WFV13" s="878"/>
      <c r="WFW13" s="878"/>
      <c r="WFX13" s="878"/>
      <c r="WFY13" s="880"/>
      <c r="WFZ13" s="878"/>
      <c r="WGA13" s="878"/>
      <c r="WGB13" s="878"/>
      <c r="WGC13" s="880"/>
      <c r="WGD13" s="878"/>
      <c r="WGE13" s="878"/>
      <c r="WGF13" s="878"/>
      <c r="WGG13" s="880"/>
      <c r="WGH13" s="878"/>
      <c r="WGI13" s="878"/>
      <c r="WGJ13" s="878"/>
      <c r="WGK13" s="880"/>
      <c r="WGL13" s="878"/>
      <c r="WGM13" s="878"/>
      <c r="WGN13" s="878"/>
      <c r="WGO13" s="880"/>
      <c r="WGP13" s="878"/>
      <c r="WGQ13" s="878"/>
      <c r="WGR13" s="878"/>
      <c r="WGS13" s="880"/>
      <c r="WGT13" s="878"/>
      <c r="WGU13" s="878"/>
      <c r="WGV13" s="878"/>
      <c r="WGW13" s="880"/>
      <c r="WGX13" s="878"/>
      <c r="WGY13" s="878"/>
      <c r="WGZ13" s="878"/>
      <c r="WHA13" s="880"/>
      <c r="WHB13" s="878"/>
      <c r="WHC13" s="878"/>
      <c r="WHD13" s="878"/>
      <c r="WHE13" s="880"/>
      <c r="WHF13" s="878"/>
      <c r="WHG13" s="878"/>
      <c r="WHH13" s="878"/>
      <c r="WHI13" s="880"/>
      <c r="WHJ13" s="878"/>
      <c r="WHK13" s="878"/>
      <c r="WHL13" s="878"/>
      <c r="WHM13" s="880"/>
      <c r="WHN13" s="878"/>
      <c r="WHO13" s="878"/>
      <c r="WHP13" s="878"/>
      <c r="WHQ13" s="880"/>
      <c r="WHR13" s="878"/>
      <c r="WHS13" s="878"/>
      <c r="WHT13" s="878"/>
      <c r="WHU13" s="880"/>
      <c r="WHV13" s="878"/>
      <c r="WHW13" s="878"/>
      <c r="WHX13" s="878"/>
      <c r="WHY13" s="880"/>
      <c r="WHZ13" s="878"/>
      <c r="WIA13" s="878"/>
      <c r="WIB13" s="878"/>
      <c r="WIC13" s="880"/>
      <c r="WID13" s="878"/>
      <c r="WIE13" s="878"/>
      <c r="WIF13" s="878"/>
      <c r="WIG13" s="880"/>
      <c r="WIH13" s="878"/>
      <c r="WII13" s="878"/>
      <c r="WIJ13" s="878"/>
      <c r="WIK13" s="880"/>
      <c r="WIL13" s="878"/>
      <c r="WIM13" s="878"/>
      <c r="WIN13" s="878"/>
      <c r="WIO13" s="880"/>
      <c r="WIP13" s="878"/>
      <c r="WIQ13" s="878"/>
      <c r="WIR13" s="878"/>
      <c r="WIS13" s="880"/>
      <c r="WIT13" s="878"/>
      <c r="WIU13" s="878"/>
      <c r="WIV13" s="878"/>
      <c r="WIW13" s="880"/>
      <c r="WIX13" s="878"/>
      <c r="WIY13" s="878"/>
      <c r="WIZ13" s="878"/>
      <c r="WJA13" s="880"/>
      <c r="WJB13" s="878"/>
      <c r="WJC13" s="878"/>
      <c r="WJD13" s="878"/>
      <c r="WJE13" s="880"/>
      <c r="WJF13" s="878"/>
      <c r="WJG13" s="878"/>
      <c r="WJH13" s="878"/>
      <c r="WJI13" s="880"/>
      <c r="WJJ13" s="878"/>
      <c r="WJK13" s="878"/>
      <c r="WJL13" s="878"/>
      <c r="WJM13" s="880"/>
      <c r="WJN13" s="878"/>
      <c r="WJO13" s="878"/>
      <c r="WJP13" s="878"/>
      <c r="WJQ13" s="880"/>
      <c r="WJR13" s="878"/>
      <c r="WJS13" s="878"/>
      <c r="WJT13" s="878"/>
      <c r="WJU13" s="880"/>
      <c r="WJV13" s="878"/>
      <c r="WJW13" s="878"/>
      <c r="WJX13" s="878"/>
      <c r="WJY13" s="880"/>
      <c r="WJZ13" s="878"/>
      <c r="WKA13" s="878"/>
      <c r="WKB13" s="878"/>
      <c r="WKC13" s="880"/>
      <c r="WKD13" s="878"/>
      <c r="WKE13" s="878"/>
      <c r="WKF13" s="878"/>
      <c r="WKG13" s="880"/>
      <c r="WKH13" s="878"/>
      <c r="WKI13" s="878"/>
      <c r="WKJ13" s="878"/>
      <c r="WKK13" s="880"/>
      <c r="WKL13" s="878"/>
      <c r="WKM13" s="878"/>
      <c r="WKN13" s="878"/>
      <c r="WKO13" s="880"/>
      <c r="WKP13" s="878"/>
      <c r="WKQ13" s="878"/>
      <c r="WKR13" s="878"/>
      <c r="WKS13" s="880"/>
      <c r="WKT13" s="878"/>
      <c r="WKU13" s="878"/>
      <c r="WKV13" s="878"/>
      <c r="WKW13" s="880"/>
      <c r="WKX13" s="878"/>
      <c r="WKY13" s="878"/>
      <c r="WKZ13" s="878"/>
      <c r="WLA13" s="880"/>
      <c r="WLB13" s="878"/>
      <c r="WLC13" s="878"/>
      <c r="WLD13" s="878"/>
      <c r="WLE13" s="880"/>
      <c r="WLF13" s="878"/>
      <c r="WLG13" s="878"/>
      <c r="WLH13" s="878"/>
      <c r="WLI13" s="880"/>
      <c r="WLJ13" s="878"/>
      <c r="WLK13" s="878"/>
      <c r="WLL13" s="878"/>
      <c r="WLM13" s="880"/>
      <c r="WLN13" s="878"/>
      <c r="WLO13" s="878"/>
      <c r="WLP13" s="878"/>
      <c r="WLQ13" s="880"/>
      <c r="WLR13" s="878"/>
      <c r="WLS13" s="878"/>
      <c r="WLT13" s="878"/>
      <c r="WLU13" s="880"/>
      <c r="WLV13" s="878"/>
      <c r="WLW13" s="878"/>
      <c r="WLX13" s="878"/>
      <c r="WLY13" s="880"/>
      <c r="WLZ13" s="878"/>
      <c r="WMA13" s="878"/>
      <c r="WMB13" s="878"/>
      <c r="WMC13" s="880"/>
      <c r="WMD13" s="878"/>
      <c r="WME13" s="878"/>
      <c r="WMF13" s="878"/>
      <c r="WMG13" s="880"/>
      <c r="WMH13" s="878"/>
      <c r="WMI13" s="878"/>
      <c r="WMJ13" s="878"/>
      <c r="WMK13" s="880"/>
      <c r="WML13" s="878"/>
      <c r="WMM13" s="878"/>
      <c r="WMN13" s="878"/>
      <c r="WMO13" s="880"/>
      <c r="WMP13" s="878"/>
      <c r="WMQ13" s="878"/>
      <c r="WMR13" s="878"/>
      <c r="WMS13" s="880"/>
      <c r="WMT13" s="878"/>
      <c r="WMU13" s="878"/>
      <c r="WMV13" s="878"/>
      <c r="WMW13" s="880"/>
      <c r="WMX13" s="878"/>
      <c r="WMY13" s="878"/>
      <c r="WMZ13" s="878"/>
      <c r="WNA13" s="880"/>
      <c r="WNB13" s="878"/>
      <c r="WNC13" s="878"/>
      <c r="WND13" s="878"/>
      <c r="WNE13" s="880"/>
      <c r="WNF13" s="878"/>
      <c r="WNG13" s="878"/>
      <c r="WNH13" s="878"/>
      <c r="WNI13" s="880"/>
      <c r="WNJ13" s="878"/>
      <c r="WNK13" s="878"/>
      <c r="WNL13" s="878"/>
      <c r="WNM13" s="880"/>
      <c r="WNN13" s="878"/>
      <c r="WNO13" s="878"/>
      <c r="WNP13" s="878"/>
      <c r="WNQ13" s="880"/>
      <c r="WNR13" s="878"/>
      <c r="WNS13" s="878"/>
      <c r="WNT13" s="878"/>
      <c r="WNU13" s="880"/>
      <c r="WNV13" s="878"/>
      <c r="WNW13" s="878"/>
      <c r="WNX13" s="878"/>
      <c r="WNY13" s="880"/>
      <c r="WNZ13" s="878"/>
      <c r="WOA13" s="878"/>
      <c r="WOB13" s="878"/>
      <c r="WOC13" s="880"/>
      <c r="WOD13" s="878"/>
      <c r="WOE13" s="878"/>
      <c r="WOF13" s="878"/>
      <c r="WOG13" s="880"/>
      <c r="WOH13" s="878"/>
      <c r="WOI13" s="878"/>
      <c r="WOJ13" s="878"/>
      <c r="WOK13" s="880"/>
      <c r="WOL13" s="878"/>
      <c r="WOM13" s="878"/>
      <c r="WON13" s="878"/>
      <c r="WOO13" s="880"/>
      <c r="WOP13" s="878"/>
      <c r="WOQ13" s="878"/>
      <c r="WOR13" s="878"/>
      <c r="WOS13" s="880"/>
      <c r="WOT13" s="878"/>
      <c r="WOU13" s="878"/>
      <c r="WOV13" s="878"/>
      <c r="WOW13" s="880"/>
      <c r="WOX13" s="878"/>
      <c r="WOY13" s="878"/>
      <c r="WOZ13" s="878"/>
      <c r="WPA13" s="880"/>
      <c r="WPB13" s="878"/>
      <c r="WPC13" s="878"/>
      <c r="WPD13" s="878"/>
      <c r="WPE13" s="880"/>
      <c r="WPF13" s="878"/>
      <c r="WPG13" s="878"/>
      <c r="WPH13" s="878"/>
      <c r="WPI13" s="880"/>
      <c r="WPJ13" s="878"/>
      <c r="WPK13" s="878"/>
      <c r="WPL13" s="878"/>
      <c r="WPM13" s="880"/>
      <c r="WPN13" s="878"/>
      <c r="WPO13" s="878"/>
      <c r="WPP13" s="878"/>
      <c r="WPQ13" s="880"/>
      <c r="WPR13" s="878"/>
      <c r="WPS13" s="878"/>
      <c r="WPT13" s="878"/>
      <c r="WPU13" s="880"/>
      <c r="WPV13" s="878"/>
      <c r="WPW13" s="878"/>
      <c r="WPX13" s="878"/>
      <c r="WPY13" s="880"/>
      <c r="WPZ13" s="878"/>
      <c r="WQA13" s="878"/>
      <c r="WQB13" s="878"/>
      <c r="WQC13" s="880"/>
      <c r="WQD13" s="878"/>
      <c r="WQE13" s="878"/>
      <c r="WQF13" s="878"/>
      <c r="WQG13" s="880"/>
      <c r="WQH13" s="878"/>
      <c r="WQI13" s="878"/>
      <c r="WQJ13" s="878"/>
      <c r="WQK13" s="880"/>
      <c r="WQL13" s="878"/>
      <c r="WQM13" s="878"/>
      <c r="WQN13" s="878"/>
      <c r="WQO13" s="880"/>
      <c r="WQP13" s="878"/>
      <c r="WQQ13" s="878"/>
      <c r="WQR13" s="878"/>
      <c r="WQS13" s="880"/>
      <c r="WQT13" s="878"/>
      <c r="WQU13" s="878"/>
      <c r="WQV13" s="878"/>
      <c r="WQW13" s="880"/>
      <c r="WQX13" s="878"/>
      <c r="WQY13" s="878"/>
      <c r="WQZ13" s="878"/>
      <c r="WRA13" s="880"/>
      <c r="WRB13" s="878"/>
      <c r="WRC13" s="878"/>
      <c r="WRD13" s="878"/>
      <c r="WRE13" s="880"/>
      <c r="WRF13" s="878"/>
      <c r="WRG13" s="878"/>
      <c r="WRH13" s="878"/>
      <c r="WRI13" s="880"/>
      <c r="WRJ13" s="878"/>
      <c r="WRK13" s="878"/>
      <c r="WRL13" s="878"/>
      <c r="WRM13" s="880"/>
      <c r="WRN13" s="878"/>
      <c r="WRO13" s="878"/>
      <c r="WRP13" s="878"/>
      <c r="WRQ13" s="880"/>
      <c r="WRR13" s="878"/>
      <c r="WRS13" s="878"/>
      <c r="WRT13" s="878"/>
      <c r="WRU13" s="880"/>
      <c r="WRV13" s="878"/>
      <c r="WRW13" s="878"/>
      <c r="WRX13" s="878"/>
      <c r="WRY13" s="880"/>
      <c r="WRZ13" s="878"/>
      <c r="WSA13" s="878"/>
      <c r="WSB13" s="878"/>
      <c r="WSC13" s="880"/>
      <c r="WSD13" s="878"/>
      <c r="WSE13" s="878"/>
      <c r="WSF13" s="878"/>
      <c r="WSG13" s="880"/>
      <c r="WSH13" s="878"/>
      <c r="WSI13" s="878"/>
      <c r="WSJ13" s="878"/>
      <c r="WSK13" s="880"/>
      <c r="WSL13" s="878"/>
      <c r="WSM13" s="878"/>
      <c r="WSN13" s="878"/>
      <c r="WSO13" s="880"/>
      <c r="WSP13" s="878"/>
      <c r="WSQ13" s="878"/>
      <c r="WSR13" s="878"/>
      <c r="WSS13" s="880"/>
      <c r="WST13" s="878"/>
      <c r="WSU13" s="878"/>
      <c r="WSV13" s="878"/>
      <c r="WSW13" s="880"/>
      <c r="WSX13" s="878"/>
      <c r="WSY13" s="878"/>
      <c r="WSZ13" s="878"/>
      <c r="WTA13" s="880"/>
      <c r="WTB13" s="878"/>
      <c r="WTC13" s="878"/>
      <c r="WTD13" s="878"/>
      <c r="WTE13" s="880"/>
      <c r="WTF13" s="878"/>
      <c r="WTG13" s="878"/>
      <c r="WTH13" s="878"/>
      <c r="WTI13" s="880"/>
      <c r="WTJ13" s="878"/>
      <c r="WTK13" s="878"/>
      <c r="WTL13" s="878"/>
      <c r="WTM13" s="880"/>
      <c r="WTN13" s="878"/>
      <c r="WTO13" s="878"/>
      <c r="WTP13" s="878"/>
      <c r="WTQ13" s="880"/>
      <c r="WTR13" s="878"/>
      <c r="WTS13" s="878"/>
      <c r="WTT13" s="878"/>
      <c r="WTU13" s="880"/>
      <c r="WTV13" s="878"/>
      <c r="WTW13" s="878"/>
      <c r="WTX13" s="878"/>
      <c r="WTY13" s="880"/>
      <c r="WTZ13" s="878"/>
      <c r="WUA13" s="878"/>
      <c r="WUB13" s="878"/>
      <c r="WUC13" s="880"/>
      <c r="WUD13" s="878"/>
      <c r="WUE13" s="878"/>
      <c r="WUF13" s="878"/>
      <c r="WUG13" s="880"/>
      <c r="WUH13" s="878"/>
      <c r="WUI13" s="878"/>
      <c r="WUJ13" s="878"/>
      <c r="WUK13" s="880"/>
      <c r="WUL13" s="878"/>
      <c r="WUM13" s="878"/>
      <c r="WUN13" s="878"/>
      <c r="WUO13" s="880"/>
      <c r="WUP13" s="878"/>
      <c r="WUQ13" s="878"/>
      <c r="WUR13" s="878"/>
      <c r="WUS13" s="880"/>
      <c r="WUT13" s="878"/>
      <c r="WUU13" s="878"/>
      <c r="WUV13" s="878"/>
      <c r="WUW13" s="880"/>
      <c r="WUX13" s="878"/>
      <c r="WUY13" s="878"/>
      <c r="WUZ13" s="878"/>
      <c r="WVA13" s="880"/>
      <c r="WVB13" s="878"/>
      <c r="WVC13" s="878"/>
      <c r="WVD13" s="878"/>
      <c r="WVE13" s="880"/>
      <c r="WVF13" s="878"/>
      <c r="WVG13" s="878"/>
      <c r="WVH13" s="878"/>
      <c r="WVI13" s="880"/>
      <c r="WVJ13" s="878"/>
      <c r="WVK13" s="878"/>
      <c r="WVL13" s="878"/>
      <c r="WVM13" s="880"/>
      <c r="WVN13" s="878"/>
      <c r="WVO13" s="878"/>
      <c r="WVP13" s="878"/>
      <c r="WVQ13" s="880"/>
      <c r="WVR13" s="878"/>
      <c r="WVS13" s="878"/>
      <c r="WVT13" s="878"/>
      <c r="WVU13" s="880"/>
      <c r="WVV13" s="878"/>
      <c r="WVW13" s="878"/>
      <c r="WVX13" s="878"/>
      <c r="WVY13" s="880"/>
      <c r="WVZ13" s="878"/>
      <c r="WWA13" s="878"/>
      <c r="WWB13" s="878"/>
      <c r="WWC13" s="880"/>
      <c r="WWD13" s="878"/>
      <c r="WWE13" s="878"/>
      <c r="WWF13" s="878"/>
      <c r="WWG13" s="880"/>
      <c r="WWH13" s="878"/>
      <c r="WWI13" s="878"/>
      <c r="WWJ13" s="878"/>
      <c r="WWK13" s="880"/>
      <c r="WWL13" s="878"/>
      <c r="WWM13" s="878"/>
      <c r="WWN13" s="878"/>
      <c r="WWO13" s="880"/>
      <c r="WWP13" s="878"/>
      <c r="WWQ13" s="878"/>
      <c r="WWR13" s="878"/>
      <c r="WWS13" s="880"/>
      <c r="WWT13" s="878"/>
      <c r="WWU13" s="878"/>
      <c r="WWV13" s="878"/>
      <c r="WWW13" s="880"/>
      <c r="WWX13" s="878"/>
      <c r="WWY13" s="878"/>
      <c r="WWZ13" s="878"/>
      <c r="WXA13" s="880"/>
      <c r="WXB13" s="878"/>
      <c r="WXC13" s="878"/>
      <c r="WXD13" s="878"/>
      <c r="WXE13" s="880"/>
      <c r="WXF13" s="878"/>
      <c r="WXG13" s="878"/>
      <c r="WXH13" s="878"/>
      <c r="WXI13" s="880"/>
      <c r="WXJ13" s="878"/>
      <c r="WXK13" s="878"/>
      <c r="WXL13" s="878"/>
      <c r="WXM13" s="880"/>
      <c r="WXN13" s="878"/>
      <c r="WXO13" s="878"/>
      <c r="WXP13" s="878"/>
      <c r="WXQ13" s="880"/>
      <c r="WXR13" s="878"/>
      <c r="WXS13" s="878"/>
      <c r="WXT13" s="878"/>
      <c r="WXU13" s="880"/>
      <c r="WXV13" s="878"/>
      <c r="WXW13" s="878"/>
      <c r="WXX13" s="878"/>
      <c r="WXY13" s="880"/>
      <c r="WXZ13" s="878"/>
      <c r="WYA13" s="878"/>
      <c r="WYB13" s="878"/>
      <c r="WYC13" s="880"/>
      <c r="WYD13" s="878"/>
      <c r="WYE13" s="878"/>
      <c r="WYF13" s="878"/>
      <c r="WYG13" s="880"/>
      <c r="WYH13" s="878"/>
      <c r="WYI13" s="878"/>
      <c r="WYJ13" s="878"/>
      <c r="WYK13" s="880"/>
      <c r="WYL13" s="878"/>
      <c r="WYM13" s="878"/>
      <c r="WYN13" s="878"/>
      <c r="WYO13" s="880"/>
      <c r="WYP13" s="878"/>
      <c r="WYQ13" s="878"/>
      <c r="WYR13" s="878"/>
      <c r="WYS13" s="880"/>
      <c r="WYT13" s="878"/>
      <c r="WYU13" s="878"/>
      <c r="WYV13" s="878"/>
      <c r="WYW13" s="880"/>
      <c r="WYX13" s="878"/>
      <c r="WYY13" s="878"/>
      <c r="WYZ13" s="878"/>
      <c r="WZA13" s="880"/>
      <c r="WZB13" s="878"/>
      <c r="WZC13" s="878"/>
      <c r="WZD13" s="878"/>
      <c r="WZE13" s="880"/>
      <c r="WZF13" s="878"/>
      <c r="WZG13" s="878"/>
      <c r="WZH13" s="878"/>
      <c r="WZI13" s="880"/>
      <c r="WZJ13" s="878"/>
      <c r="WZK13" s="878"/>
      <c r="WZL13" s="878"/>
      <c r="WZM13" s="880"/>
      <c r="WZN13" s="878"/>
      <c r="WZO13" s="878"/>
      <c r="WZP13" s="878"/>
      <c r="WZQ13" s="880"/>
      <c r="WZR13" s="878"/>
      <c r="WZS13" s="878"/>
      <c r="WZT13" s="878"/>
      <c r="WZU13" s="880"/>
      <c r="WZV13" s="878"/>
      <c r="WZW13" s="878"/>
      <c r="WZX13" s="878"/>
      <c r="WZY13" s="880"/>
      <c r="WZZ13" s="878"/>
      <c r="XAA13" s="878"/>
      <c r="XAB13" s="878"/>
      <c r="XAC13" s="880"/>
      <c r="XAD13" s="878"/>
      <c r="XAE13" s="878"/>
      <c r="XAF13" s="878"/>
      <c r="XAG13" s="880"/>
      <c r="XAH13" s="878"/>
      <c r="XAI13" s="878"/>
      <c r="XAJ13" s="878"/>
      <c r="XAK13" s="880"/>
      <c r="XAL13" s="878"/>
      <c r="XAM13" s="878"/>
      <c r="XAN13" s="878"/>
      <c r="XAO13" s="880"/>
      <c r="XAP13" s="878"/>
      <c r="XAQ13" s="878"/>
      <c r="XAR13" s="878"/>
      <c r="XAS13" s="880"/>
      <c r="XAT13" s="878"/>
      <c r="XAU13" s="878"/>
      <c r="XAV13" s="878"/>
      <c r="XAW13" s="880"/>
      <c r="XAX13" s="878"/>
      <c r="XAY13" s="878"/>
      <c r="XAZ13" s="878"/>
      <c r="XBA13" s="880"/>
      <c r="XBB13" s="878"/>
      <c r="XBC13" s="878"/>
      <c r="XBD13" s="878"/>
      <c r="XBE13" s="880"/>
      <c r="XBF13" s="878"/>
      <c r="XBG13" s="878"/>
      <c r="XBH13" s="878"/>
      <c r="XBI13" s="880"/>
      <c r="XBJ13" s="878"/>
      <c r="XBK13" s="878"/>
      <c r="XBL13" s="878"/>
      <c r="XBM13" s="880"/>
      <c r="XBN13" s="878"/>
      <c r="XBO13" s="878"/>
      <c r="XBP13" s="878"/>
      <c r="XBQ13" s="880"/>
      <c r="XBR13" s="878"/>
      <c r="XBS13" s="878"/>
      <c r="XBT13" s="878"/>
      <c r="XBU13" s="880"/>
      <c r="XBV13" s="878"/>
      <c r="XBW13" s="878"/>
      <c r="XBX13" s="878"/>
      <c r="XBY13" s="880"/>
      <c r="XBZ13" s="878"/>
      <c r="XCA13" s="878"/>
      <c r="XCB13" s="878"/>
      <c r="XCC13" s="880"/>
      <c r="XCD13" s="878"/>
      <c r="XCE13" s="878"/>
      <c r="XCF13" s="878"/>
      <c r="XCG13" s="880"/>
      <c r="XCH13" s="878"/>
      <c r="XCI13" s="878"/>
      <c r="XCJ13" s="878"/>
      <c r="XCK13" s="880"/>
      <c r="XCL13" s="878"/>
      <c r="XCM13" s="878"/>
      <c r="XCN13" s="878"/>
      <c r="XCO13" s="880"/>
      <c r="XCP13" s="878"/>
      <c r="XCQ13" s="878"/>
      <c r="XCR13" s="878"/>
      <c r="XCS13" s="880"/>
      <c r="XCT13" s="878"/>
      <c r="XCU13" s="878"/>
      <c r="XCV13" s="878"/>
      <c r="XCW13" s="880"/>
      <c r="XCX13" s="878"/>
      <c r="XCY13" s="878"/>
      <c r="XCZ13" s="878"/>
      <c r="XDA13" s="880"/>
      <c r="XDB13" s="878"/>
      <c r="XDC13" s="878"/>
      <c r="XDD13" s="878"/>
      <c r="XDE13" s="880"/>
      <c r="XDF13" s="878"/>
      <c r="XDG13" s="878"/>
      <c r="XDH13" s="878"/>
      <c r="XDI13" s="880"/>
      <c r="XDJ13" s="878"/>
      <c r="XDK13" s="878"/>
      <c r="XDL13" s="878"/>
      <c r="XDM13" s="880"/>
      <c r="XDN13" s="878"/>
      <c r="XDO13" s="878"/>
      <c r="XDP13" s="878"/>
      <c r="XDQ13" s="880"/>
      <c r="XDR13" s="878"/>
      <c r="XDS13" s="878"/>
      <c r="XDT13" s="878"/>
      <c r="XDU13" s="880"/>
      <c r="XDV13" s="878"/>
      <c r="XDW13" s="878"/>
      <c r="XDX13" s="878"/>
      <c r="XDY13" s="880"/>
      <c r="XDZ13" s="878"/>
      <c r="XEA13" s="878"/>
      <c r="XEB13" s="878"/>
      <c r="XEC13" s="880"/>
      <c r="XED13" s="878"/>
      <c r="XEE13" s="878"/>
      <c r="XEF13" s="878"/>
      <c r="XEG13" s="880"/>
      <c r="XEH13" s="878"/>
      <c r="XEI13" s="878"/>
      <c r="XEJ13" s="878"/>
      <c r="XEK13" s="880"/>
      <c r="XEL13" s="878"/>
      <c r="XEM13" s="878"/>
      <c r="XEN13" s="878"/>
    </row>
    <row r="14" spans="1:16368" s="869" customFormat="1" ht="21" customHeight="1" x14ac:dyDescent="0.3">
      <c r="A14" s="911" t="s">
        <v>623</v>
      </c>
      <c r="B14" s="911"/>
      <c r="C14" s="911"/>
      <c r="D14" s="911"/>
      <c r="E14" s="878"/>
      <c r="F14" s="879">
        <f>SUM('تراز 1400'!$M$83)</f>
        <v>6901749765</v>
      </c>
      <c r="G14" s="878"/>
      <c r="H14" s="879">
        <f>SUM('تراز 1400'!$I$83)</f>
        <v>13860000000</v>
      </c>
      <c r="I14" s="878"/>
      <c r="J14" s="878"/>
      <c r="K14" s="878"/>
      <c r="L14" s="878"/>
      <c r="M14" s="880"/>
      <c r="N14" s="878"/>
      <c r="O14" s="878"/>
      <c r="P14" s="878"/>
      <c r="Q14" s="880"/>
      <c r="R14" s="878"/>
      <c r="S14" s="878"/>
      <c r="T14" s="878"/>
      <c r="U14" s="880"/>
      <c r="V14" s="878"/>
      <c r="W14" s="878"/>
      <c r="X14" s="878"/>
      <c r="Y14" s="880"/>
      <c r="Z14" s="878"/>
      <c r="AA14" s="878"/>
      <c r="AB14" s="878"/>
      <c r="AC14" s="880"/>
      <c r="AD14" s="878"/>
      <c r="AE14" s="878"/>
      <c r="AF14" s="878"/>
      <c r="AG14" s="880"/>
      <c r="AH14" s="878"/>
      <c r="AI14" s="878"/>
      <c r="AJ14" s="878"/>
      <c r="AK14" s="880"/>
      <c r="AL14" s="878"/>
      <c r="AM14" s="878"/>
      <c r="AN14" s="878"/>
      <c r="AO14" s="880"/>
      <c r="AP14" s="878"/>
      <c r="AQ14" s="878"/>
      <c r="AR14" s="878"/>
      <c r="AS14" s="880"/>
      <c r="AT14" s="878"/>
      <c r="AU14" s="878"/>
      <c r="AV14" s="878"/>
      <c r="AW14" s="880"/>
      <c r="AX14" s="878"/>
      <c r="AY14" s="878"/>
      <c r="AZ14" s="878"/>
      <c r="BA14" s="880"/>
      <c r="BB14" s="878"/>
      <c r="BC14" s="878"/>
      <c r="BD14" s="878"/>
      <c r="BE14" s="880"/>
      <c r="BF14" s="878"/>
      <c r="BG14" s="878"/>
      <c r="BH14" s="878"/>
      <c r="BI14" s="880"/>
      <c r="BJ14" s="878"/>
      <c r="BK14" s="878"/>
      <c r="BL14" s="878"/>
      <c r="BM14" s="880"/>
      <c r="BN14" s="878"/>
      <c r="BO14" s="878"/>
      <c r="BP14" s="878"/>
      <c r="BQ14" s="880"/>
      <c r="BR14" s="878"/>
      <c r="BS14" s="878"/>
      <c r="BT14" s="878"/>
      <c r="BU14" s="880"/>
      <c r="BV14" s="878"/>
      <c r="BW14" s="878"/>
      <c r="BX14" s="878"/>
      <c r="BY14" s="880"/>
      <c r="BZ14" s="878"/>
      <c r="CA14" s="878"/>
      <c r="CB14" s="878"/>
      <c r="CC14" s="880"/>
      <c r="CD14" s="878"/>
      <c r="CE14" s="878"/>
      <c r="CF14" s="878"/>
      <c r="CG14" s="880"/>
      <c r="CH14" s="878"/>
      <c r="CI14" s="878"/>
      <c r="CJ14" s="878"/>
      <c r="CK14" s="880"/>
      <c r="CL14" s="878"/>
      <c r="CM14" s="878"/>
      <c r="CN14" s="878"/>
      <c r="CO14" s="880"/>
      <c r="CP14" s="878"/>
      <c r="CQ14" s="878"/>
      <c r="CR14" s="878"/>
      <c r="CS14" s="880"/>
      <c r="CT14" s="878"/>
      <c r="CU14" s="878"/>
      <c r="CV14" s="878"/>
      <c r="CW14" s="880"/>
      <c r="CX14" s="878"/>
      <c r="CY14" s="878"/>
      <c r="CZ14" s="878"/>
      <c r="DA14" s="880"/>
      <c r="DB14" s="878"/>
      <c r="DC14" s="878"/>
      <c r="DD14" s="878"/>
      <c r="DE14" s="880"/>
      <c r="DF14" s="878"/>
      <c r="DG14" s="878"/>
      <c r="DH14" s="878"/>
      <c r="DI14" s="880"/>
      <c r="DJ14" s="878"/>
      <c r="DK14" s="878"/>
      <c r="DL14" s="878"/>
      <c r="DM14" s="880"/>
      <c r="DN14" s="878"/>
      <c r="DO14" s="878"/>
      <c r="DP14" s="878"/>
      <c r="DQ14" s="880"/>
      <c r="DR14" s="878"/>
      <c r="DS14" s="878"/>
      <c r="DT14" s="878"/>
      <c r="DU14" s="880"/>
      <c r="DV14" s="878"/>
      <c r="DW14" s="878"/>
      <c r="DX14" s="878"/>
      <c r="DY14" s="880"/>
      <c r="DZ14" s="878"/>
      <c r="EA14" s="878"/>
      <c r="EB14" s="878"/>
      <c r="EC14" s="880"/>
      <c r="ED14" s="878"/>
      <c r="EE14" s="878"/>
      <c r="EF14" s="878"/>
      <c r="EG14" s="880"/>
      <c r="EH14" s="878"/>
      <c r="EI14" s="878"/>
      <c r="EJ14" s="878"/>
      <c r="EK14" s="880"/>
      <c r="EL14" s="878"/>
      <c r="EM14" s="878"/>
      <c r="EN14" s="878"/>
      <c r="EO14" s="880"/>
      <c r="EP14" s="878"/>
      <c r="EQ14" s="878"/>
      <c r="ER14" s="878"/>
      <c r="ES14" s="880"/>
      <c r="ET14" s="878"/>
      <c r="EU14" s="878"/>
      <c r="EV14" s="878"/>
      <c r="EW14" s="880"/>
      <c r="EX14" s="878"/>
      <c r="EY14" s="878"/>
      <c r="EZ14" s="878"/>
      <c r="FA14" s="880"/>
      <c r="FB14" s="878"/>
      <c r="FC14" s="878"/>
      <c r="FD14" s="878"/>
      <c r="FE14" s="880"/>
      <c r="FF14" s="878"/>
      <c r="FG14" s="878"/>
      <c r="FH14" s="878"/>
      <c r="FI14" s="880"/>
      <c r="FJ14" s="878"/>
      <c r="FK14" s="878"/>
      <c r="FL14" s="878"/>
      <c r="FM14" s="880"/>
      <c r="FN14" s="878"/>
      <c r="FO14" s="878"/>
      <c r="FP14" s="878"/>
      <c r="FQ14" s="880"/>
      <c r="FR14" s="878"/>
      <c r="FS14" s="878"/>
      <c r="FT14" s="878"/>
      <c r="FU14" s="880"/>
      <c r="FV14" s="878"/>
      <c r="FW14" s="878"/>
      <c r="FX14" s="878"/>
      <c r="FY14" s="880"/>
      <c r="FZ14" s="878"/>
      <c r="GA14" s="878"/>
      <c r="GB14" s="878"/>
      <c r="GC14" s="880"/>
      <c r="GD14" s="878"/>
      <c r="GE14" s="878"/>
      <c r="GF14" s="878"/>
      <c r="GG14" s="880"/>
      <c r="GH14" s="878"/>
      <c r="GI14" s="878"/>
      <c r="GJ14" s="878"/>
      <c r="GK14" s="880"/>
      <c r="GL14" s="878"/>
      <c r="GM14" s="878"/>
      <c r="GN14" s="878"/>
      <c r="GO14" s="880"/>
      <c r="GP14" s="878"/>
      <c r="GQ14" s="878"/>
      <c r="GR14" s="878"/>
      <c r="GS14" s="880"/>
      <c r="GT14" s="878"/>
      <c r="GU14" s="878"/>
      <c r="GV14" s="878"/>
      <c r="GW14" s="880"/>
      <c r="GX14" s="878"/>
      <c r="GY14" s="878"/>
      <c r="GZ14" s="878"/>
      <c r="HA14" s="880"/>
      <c r="HB14" s="878"/>
      <c r="HC14" s="878"/>
      <c r="HD14" s="878"/>
      <c r="HE14" s="880"/>
      <c r="HF14" s="878"/>
      <c r="HG14" s="878"/>
      <c r="HH14" s="878"/>
      <c r="HI14" s="880"/>
      <c r="HJ14" s="878"/>
      <c r="HK14" s="878"/>
      <c r="HL14" s="878"/>
      <c r="HM14" s="880"/>
      <c r="HN14" s="878"/>
      <c r="HO14" s="878"/>
      <c r="HP14" s="878"/>
      <c r="HQ14" s="880"/>
      <c r="HR14" s="878"/>
      <c r="HS14" s="878"/>
      <c r="HT14" s="878"/>
      <c r="HU14" s="880"/>
      <c r="HV14" s="878"/>
      <c r="HW14" s="878"/>
      <c r="HX14" s="878"/>
      <c r="HY14" s="880"/>
      <c r="HZ14" s="878"/>
      <c r="IA14" s="878"/>
      <c r="IB14" s="878"/>
      <c r="IC14" s="880"/>
      <c r="ID14" s="878"/>
      <c r="IE14" s="878"/>
      <c r="IF14" s="878"/>
      <c r="IG14" s="880"/>
      <c r="IH14" s="878"/>
      <c r="II14" s="878"/>
      <c r="IJ14" s="878"/>
      <c r="IK14" s="880"/>
      <c r="IL14" s="878"/>
      <c r="IM14" s="878"/>
      <c r="IN14" s="878"/>
      <c r="IO14" s="880"/>
      <c r="IP14" s="878"/>
      <c r="IQ14" s="878"/>
      <c r="IR14" s="878"/>
      <c r="IS14" s="880"/>
      <c r="IT14" s="878"/>
      <c r="IU14" s="878"/>
      <c r="IV14" s="878"/>
      <c r="IW14" s="880"/>
      <c r="IX14" s="878"/>
      <c r="IY14" s="878"/>
      <c r="IZ14" s="878"/>
      <c r="JA14" s="880"/>
      <c r="JB14" s="878"/>
      <c r="JC14" s="878"/>
      <c r="JD14" s="878"/>
      <c r="JE14" s="880"/>
      <c r="JF14" s="878"/>
      <c r="JG14" s="878"/>
      <c r="JH14" s="878"/>
      <c r="JI14" s="880"/>
      <c r="JJ14" s="878"/>
      <c r="JK14" s="878"/>
      <c r="JL14" s="878"/>
      <c r="JM14" s="880"/>
      <c r="JN14" s="878"/>
      <c r="JO14" s="878"/>
      <c r="JP14" s="878"/>
      <c r="JQ14" s="880"/>
      <c r="JR14" s="878"/>
      <c r="JS14" s="878"/>
      <c r="JT14" s="878"/>
      <c r="JU14" s="880"/>
      <c r="JV14" s="878"/>
      <c r="JW14" s="878"/>
      <c r="JX14" s="878"/>
      <c r="JY14" s="880"/>
      <c r="JZ14" s="878"/>
      <c r="KA14" s="878"/>
      <c r="KB14" s="878"/>
      <c r="KC14" s="880"/>
      <c r="KD14" s="878"/>
      <c r="KE14" s="878"/>
      <c r="KF14" s="878"/>
      <c r="KG14" s="880"/>
      <c r="KH14" s="878"/>
      <c r="KI14" s="878"/>
      <c r="KJ14" s="878"/>
      <c r="KK14" s="880"/>
      <c r="KL14" s="878"/>
      <c r="KM14" s="878"/>
      <c r="KN14" s="878"/>
      <c r="KO14" s="880"/>
      <c r="KP14" s="878"/>
      <c r="KQ14" s="878"/>
      <c r="KR14" s="878"/>
      <c r="KS14" s="880"/>
      <c r="KT14" s="878"/>
      <c r="KU14" s="878"/>
      <c r="KV14" s="878"/>
      <c r="KW14" s="880"/>
      <c r="KX14" s="878"/>
      <c r="KY14" s="878"/>
      <c r="KZ14" s="878"/>
      <c r="LA14" s="880"/>
      <c r="LB14" s="878"/>
      <c r="LC14" s="878"/>
      <c r="LD14" s="878"/>
      <c r="LE14" s="880"/>
      <c r="LF14" s="878"/>
      <c r="LG14" s="878"/>
      <c r="LH14" s="878"/>
      <c r="LI14" s="880"/>
      <c r="LJ14" s="878"/>
      <c r="LK14" s="878"/>
      <c r="LL14" s="878"/>
      <c r="LM14" s="880"/>
      <c r="LN14" s="878"/>
      <c r="LO14" s="878"/>
      <c r="LP14" s="878"/>
      <c r="LQ14" s="880"/>
      <c r="LR14" s="878"/>
      <c r="LS14" s="878"/>
      <c r="LT14" s="878"/>
      <c r="LU14" s="880"/>
      <c r="LV14" s="878"/>
      <c r="LW14" s="878"/>
      <c r="LX14" s="878"/>
      <c r="LY14" s="880"/>
      <c r="LZ14" s="878"/>
      <c r="MA14" s="878"/>
      <c r="MB14" s="878"/>
      <c r="MC14" s="880"/>
      <c r="MD14" s="878"/>
      <c r="ME14" s="878"/>
      <c r="MF14" s="878"/>
      <c r="MG14" s="880"/>
      <c r="MH14" s="878"/>
      <c r="MI14" s="878"/>
      <c r="MJ14" s="878"/>
      <c r="MK14" s="880"/>
      <c r="ML14" s="878"/>
      <c r="MM14" s="878"/>
      <c r="MN14" s="878"/>
      <c r="MO14" s="880"/>
      <c r="MP14" s="878"/>
      <c r="MQ14" s="878"/>
      <c r="MR14" s="878"/>
      <c r="MS14" s="880"/>
      <c r="MT14" s="878"/>
      <c r="MU14" s="878"/>
      <c r="MV14" s="878"/>
      <c r="MW14" s="880"/>
      <c r="MX14" s="878"/>
      <c r="MY14" s="878"/>
      <c r="MZ14" s="878"/>
      <c r="NA14" s="880"/>
      <c r="NB14" s="878"/>
      <c r="NC14" s="878"/>
      <c r="ND14" s="878"/>
      <c r="NE14" s="880"/>
      <c r="NF14" s="878"/>
      <c r="NG14" s="878"/>
      <c r="NH14" s="878"/>
      <c r="NI14" s="880"/>
      <c r="NJ14" s="878"/>
      <c r="NK14" s="878"/>
      <c r="NL14" s="878"/>
      <c r="NM14" s="880"/>
      <c r="NN14" s="878"/>
      <c r="NO14" s="878"/>
      <c r="NP14" s="878"/>
      <c r="NQ14" s="880"/>
      <c r="NR14" s="878"/>
      <c r="NS14" s="878"/>
      <c r="NT14" s="878"/>
      <c r="NU14" s="880"/>
      <c r="NV14" s="878"/>
      <c r="NW14" s="878"/>
      <c r="NX14" s="878"/>
      <c r="NY14" s="880"/>
      <c r="NZ14" s="878"/>
      <c r="OA14" s="878"/>
      <c r="OB14" s="878"/>
      <c r="OC14" s="880"/>
      <c r="OD14" s="878"/>
      <c r="OE14" s="878"/>
      <c r="OF14" s="878"/>
      <c r="OG14" s="880"/>
      <c r="OH14" s="878"/>
      <c r="OI14" s="878"/>
      <c r="OJ14" s="878"/>
      <c r="OK14" s="880"/>
      <c r="OL14" s="878"/>
      <c r="OM14" s="878"/>
      <c r="ON14" s="878"/>
      <c r="OO14" s="880"/>
      <c r="OP14" s="878"/>
      <c r="OQ14" s="878"/>
      <c r="OR14" s="878"/>
      <c r="OS14" s="880"/>
      <c r="OT14" s="878"/>
      <c r="OU14" s="878"/>
      <c r="OV14" s="878"/>
      <c r="OW14" s="880"/>
      <c r="OX14" s="878"/>
      <c r="OY14" s="878"/>
      <c r="OZ14" s="878"/>
      <c r="PA14" s="880"/>
      <c r="PB14" s="878"/>
      <c r="PC14" s="878"/>
      <c r="PD14" s="878"/>
      <c r="PE14" s="880"/>
      <c r="PF14" s="878"/>
      <c r="PG14" s="878"/>
      <c r="PH14" s="878"/>
      <c r="PI14" s="880"/>
      <c r="PJ14" s="878"/>
      <c r="PK14" s="878"/>
      <c r="PL14" s="878"/>
      <c r="PM14" s="880"/>
      <c r="PN14" s="878"/>
      <c r="PO14" s="878"/>
      <c r="PP14" s="878"/>
      <c r="PQ14" s="880"/>
      <c r="PR14" s="878"/>
      <c r="PS14" s="878"/>
      <c r="PT14" s="878"/>
      <c r="PU14" s="880"/>
      <c r="PV14" s="878"/>
      <c r="PW14" s="878"/>
      <c r="PX14" s="878"/>
      <c r="PY14" s="880"/>
      <c r="PZ14" s="878"/>
      <c r="QA14" s="878"/>
      <c r="QB14" s="878"/>
      <c r="QC14" s="880"/>
      <c r="QD14" s="878"/>
      <c r="QE14" s="878"/>
      <c r="QF14" s="878"/>
      <c r="QG14" s="880"/>
      <c r="QH14" s="878"/>
      <c r="QI14" s="878"/>
      <c r="QJ14" s="878"/>
      <c r="QK14" s="880"/>
      <c r="QL14" s="878"/>
      <c r="QM14" s="878"/>
      <c r="QN14" s="878"/>
      <c r="QO14" s="880"/>
      <c r="QP14" s="878"/>
      <c r="QQ14" s="878"/>
      <c r="QR14" s="878"/>
      <c r="QS14" s="880"/>
      <c r="QT14" s="878"/>
      <c r="QU14" s="878"/>
      <c r="QV14" s="878"/>
      <c r="QW14" s="880"/>
      <c r="QX14" s="878"/>
      <c r="QY14" s="878"/>
      <c r="QZ14" s="878"/>
      <c r="RA14" s="880"/>
      <c r="RB14" s="878"/>
      <c r="RC14" s="878"/>
      <c r="RD14" s="878"/>
      <c r="RE14" s="880"/>
      <c r="RF14" s="878"/>
      <c r="RG14" s="878"/>
      <c r="RH14" s="878"/>
      <c r="RI14" s="880"/>
      <c r="RJ14" s="878"/>
      <c r="RK14" s="878"/>
      <c r="RL14" s="878"/>
      <c r="RM14" s="880"/>
      <c r="RN14" s="878"/>
      <c r="RO14" s="878"/>
      <c r="RP14" s="878"/>
      <c r="RQ14" s="880"/>
      <c r="RR14" s="878"/>
      <c r="RS14" s="878"/>
      <c r="RT14" s="878"/>
      <c r="RU14" s="880"/>
      <c r="RV14" s="878"/>
      <c r="RW14" s="878"/>
      <c r="RX14" s="878"/>
      <c r="RY14" s="880"/>
      <c r="RZ14" s="878"/>
      <c r="SA14" s="878"/>
      <c r="SB14" s="878"/>
      <c r="SC14" s="880"/>
      <c r="SD14" s="878"/>
      <c r="SE14" s="878"/>
      <c r="SF14" s="878"/>
      <c r="SG14" s="880"/>
      <c r="SH14" s="878"/>
      <c r="SI14" s="878"/>
      <c r="SJ14" s="878"/>
      <c r="SK14" s="880"/>
      <c r="SL14" s="878"/>
      <c r="SM14" s="878"/>
      <c r="SN14" s="878"/>
      <c r="SO14" s="880"/>
      <c r="SP14" s="878"/>
      <c r="SQ14" s="878"/>
      <c r="SR14" s="878"/>
      <c r="SS14" s="880"/>
      <c r="ST14" s="878"/>
      <c r="SU14" s="878"/>
      <c r="SV14" s="878"/>
      <c r="SW14" s="880"/>
      <c r="SX14" s="878"/>
      <c r="SY14" s="878"/>
      <c r="SZ14" s="878"/>
      <c r="TA14" s="880"/>
      <c r="TB14" s="878"/>
      <c r="TC14" s="878"/>
      <c r="TD14" s="878"/>
      <c r="TE14" s="880"/>
      <c r="TF14" s="878"/>
      <c r="TG14" s="878"/>
      <c r="TH14" s="878"/>
      <c r="TI14" s="880"/>
      <c r="TJ14" s="878"/>
      <c r="TK14" s="878"/>
      <c r="TL14" s="878"/>
      <c r="TM14" s="880"/>
      <c r="TN14" s="878"/>
      <c r="TO14" s="878"/>
      <c r="TP14" s="878"/>
      <c r="TQ14" s="880"/>
      <c r="TR14" s="878"/>
      <c r="TS14" s="878"/>
      <c r="TT14" s="878"/>
      <c r="TU14" s="880"/>
      <c r="TV14" s="878"/>
      <c r="TW14" s="878"/>
      <c r="TX14" s="878"/>
      <c r="TY14" s="880"/>
      <c r="TZ14" s="878"/>
      <c r="UA14" s="878"/>
      <c r="UB14" s="878"/>
      <c r="UC14" s="880"/>
      <c r="UD14" s="878"/>
      <c r="UE14" s="878"/>
      <c r="UF14" s="878"/>
      <c r="UG14" s="880"/>
      <c r="UH14" s="878"/>
      <c r="UI14" s="878"/>
      <c r="UJ14" s="878"/>
      <c r="UK14" s="880"/>
      <c r="UL14" s="878"/>
      <c r="UM14" s="878"/>
      <c r="UN14" s="878"/>
      <c r="UO14" s="880"/>
      <c r="UP14" s="878"/>
      <c r="UQ14" s="878"/>
      <c r="UR14" s="878"/>
      <c r="US14" s="880"/>
      <c r="UT14" s="878"/>
      <c r="UU14" s="878"/>
      <c r="UV14" s="878"/>
      <c r="UW14" s="880"/>
      <c r="UX14" s="878"/>
      <c r="UY14" s="878"/>
      <c r="UZ14" s="878"/>
      <c r="VA14" s="880"/>
      <c r="VB14" s="878"/>
      <c r="VC14" s="878"/>
      <c r="VD14" s="878"/>
      <c r="VE14" s="880"/>
      <c r="VF14" s="878"/>
      <c r="VG14" s="878"/>
      <c r="VH14" s="878"/>
      <c r="VI14" s="880"/>
      <c r="VJ14" s="878"/>
      <c r="VK14" s="878"/>
      <c r="VL14" s="878"/>
      <c r="VM14" s="880"/>
      <c r="VN14" s="878"/>
      <c r="VO14" s="878"/>
      <c r="VP14" s="878"/>
      <c r="VQ14" s="880"/>
      <c r="VR14" s="878"/>
      <c r="VS14" s="878"/>
      <c r="VT14" s="878"/>
      <c r="VU14" s="880"/>
      <c r="VV14" s="878"/>
      <c r="VW14" s="878"/>
      <c r="VX14" s="878"/>
      <c r="VY14" s="880"/>
      <c r="VZ14" s="878"/>
      <c r="WA14" s="878"/>
      <c r="WB14" s="878"/>
      <c r="WC14" s="880"/>
      <c r="WD14" s="878"/>
      <c r="WE14" s="878"/>
      <c r="WF14" s="878"/>
      <c r="WG14" s="880"/>
      <c r="WH14" s="878"/>
      <c r="WI14" s="878"/>
      <c r="WJ14" s="878"/>
      <c r="WK14" s="880"/>
      <c r="WL14" s="878"/>
      <c r="WM14" s="878"/>
      <c r="WN14" s="878"/>
      <c r="WO14" s="880"/>
      <c r="WP14" s="878"/>
      <c r="WQ14" s="878"/>
      <c r="WR14" s="878"/>
      <c r="WS14" s="880"/>
      <c r="WT14" s="878"/>
      <c r="WU14" s="878"/>
      <c r="WV14" s="878"/>
      <c r="WW14" s="880"/>
      <c r="WX14" s="878"/>
      <c r="WY14" s="878"/>
      <c r="WZ14" s="878"/>
      <c r="XA14" s="880"/>
      <c r="XB14" s="878"/>
      <c r="XC14" s="878"/>
      <c r="XD14" s="878"/>
      <c r="XE14" s="880"/>
      <c r="XF14" s="878"/>
      <c r="XG14" s="878"/>
      <c r="XH14" s="878"/>
      <c r="XI14" s="880"/>
      <c r="XJ14" s="878"/>
      <c r="XK14" s="878"/>
      <c r="XL14" s="878"/>
      <c r="XM14" s="880"/>
      <c r="XN14" s="878"/>
      <c r="XO14" s="878"/>
      <c r="XP14" s="878"/>
      <c r="XQ14" s="880"/>
      <c r="XR14" s="878"/>
      <c r="XS14" s="878"/>
      <c r="XT14" s="878"/>
      <c r="XU14" s="880"/>
      <c r="XV14" s="878"/>
      <c r="XW14" s="878"/>
      <c r="XX14" s="878"/>
      <c r="XY14" s="880"/>
      <c r="XZ14" s="878"/>
      <c r="YA14" s="878"/>
      <c r="YB14" s="878"/>
      <c r="YC14" s="880"/>
      <c r="YD14" s="878"/>
      <c r="YE14" s="878"/>
      <c r="YF14" s="878"/>
      <c r="YG14" s="880"/>
      <c r="YH14" s="878"/>
      <c r="YI14" s="878"/>
      <c r="YJ14" s="878"/>
      <c r="YK14" s="880"/>
      <c r="YL14" s="878"/>
      <c r="YM14" s="878"/>
      <c r="YN14" s="878"/>
      <c r="YO14" s="880"/>
      <c r="YP14" s="878"/>
      <c r="YQ14" s="878"/>
      <c r="YR14" s="878"/>
      <c r="YS14" s="880"/>
      <c r="YT14" s="878"/>
      <c r="YU14" s="878"/>
      <c r="YV14" s="878"/>
      <c r="YW14" s="880"/>
      <c r="YX14" s="878"/>
      <c r="YY14" s="878"/>
      <c r="YZ14" s="878"/>
      <c r="ZA14" s="880"/>
      <c r="ZB14" s="878"/>
      <c r="ZC14" s="878"/>
      <c r="ZD14" s="878"/>
      <c r="ZE14" s="880"/>
      <c r="ZF14" s="878"/>
      <c r="ZG14" s="878"/>
      <c r="ZH14" s="878"/>
      <c r="ZI14" s="880"/>
      <c r="ZJ14" s="878"/>
      <c r="ZK14" s="878"/>
      <c r="ZL14" s="878"/>
      <c r="ZM14" s="880"/>
      <c r="ZN14" s="878"/>
      <c r="ZO14" s="878"/>
      <c r="ZP14" s="878"/>
      <c r="ZQ14" s="880"/>
      <c r="ZR14" s="878"/>
      <c r="ZS14" s="878"/>
      <c r="ZT14" s="878"/>
      <c r="ZU14" s="880"/>
      <c r="ZV14" s="878"/>
      <c r="ZW14" s="878"/>
      <c r="ZX14" s="878"/>
      <c r="ZY14" s="880"/>
      <c r="ZZ14" s="878"/>
      <c r="AAA14" s="878"/>
      <c r="AAB14" s="878"/>
      <c r="AAC14" s="880"/>
      <c r="AAD14" s="878"/>
      <c r="AAE14" s="878"/>
      <c r="AAF14" s="878"/>
      <c r="AAG14" s="880"/>
      <c r="AAH14" s="878"/>
      <c r="AAI14" s="878"/>
      <c r="AAJ14" s="878"/>
      <c r="AAK14" s="880"/>
      <c r="AAL14" s="878"/>
      <c r="AAM14" s="878"/>
      <c r="AAN14" s="878"/>
      <c r="AAO14" s="880"/>
      <c r="AAP14" s="878"/>
      <c r="AAQ14" s="878"/>
      <c r="AAR14" s="878"/>
      <c r="AAS14" s="880"/>
      <c r="AAT14" s="878"/>
      <c r="AAU14" s="878"/>
      <c r="AAV14" s="878"/>
      <c r="AAW14" s="880"/>
      <c r="AAX14" s="878"/>
      <c r="AAY14" s="878"/>
      <c r="AAZ14" s="878"/>
      <c r="ABA14" s="880"/>
      <c r="ABB14" s="878"/>
      <c r="ABC14" s="878"/>
      <c r="ABD14" s="878"/>
      <c r="ABE14" s="880"/>
      <c r="ABF14" s="878"/>
      <c r="ABG14" s="878"/>
      <c r="ABH14" s="878"/>
      <c r="ABI14" s="880"/>
      <c r="ABJ14" s="878"/>
      <c r="ABK14" s="878"/>
      <c r="ABL14" s="878"/>
      <c r="ABM14" s="880"/>
      <c r="ABN14" s="878"/>
      <c r="ABO14" s="878"/>
      <c r="ABP14" s="878"/>
      <c r="ABQ14" s="880"/>
      <c r="ABR14" s="878"/>
      <c r="ABS14" s="878"/>
      <c r="ABT14" s="878"/>
      <c r="ABU14" s="880"/>
      <c r="ABV14" s="878"/>
      <c r="ABW14" s="878"/>
      <c r="ABX14" s="878"/>
      <c r="ABY14" s="880"/>
      <c r="ABZ14" s="878"/>
      <c r="ACA14" s="878"/>
      <c r="ACB14" s="878"/>
      <c r="ACC14" s="880"/>
      <c r="ACD14" s="878"/>
      <c r="ACE14" s="878"/>
      <c r="ACF14" s="878"/>
      <c r="ACG14" s="880"/>
      <c r="ACH14" s="878"/>
      <c r="ACI14" s="878"/>
      <c r="ACJ14" s="878"/>
      <c r="ACK14" s="880"/>
      <c r="ACL14" s="878"/>
      <c r="ACM14" s="878"/>
      <c r="ACN14" s="878"/>
      <c r="ACO14" s="880"/>
      <c r="ACP14" s="878"/>
      <c r="ACQ14" s="878"/>
      <c r="ACR14" s="878"/>
      <c r="ACS14" s="880"/>
      <c r="ACT14" s="878"/>
      <c r="ACU14" s="878"/>
      <c r="ACV14" s="878"/>
      <c r="ACW14" s="880"/>
      <c r="ACX14" s="878"/>
      <c r="ACY14" s="878"/>
      <c r="ACZ14" s="878"/>
      <c r="ADA14" s="880"/>
      <c r="ADB14" s="878"/>
      <c r="ADC14" s="878"/>
      <c r="ADD14" s="878"/>
      <c r="ADE14" s="880"/>
      <c r="ADF14" s="878"/>
      <c r="ADG14" s="878"/>
      <c r="ADH14" s="878"/>
      <c r="ADI14" s="880"/>
      <c r="ADJ14" s="878"/>
      <c r="ADK14" s="878"/>
      <c r="ADL14" s="878"/>
      <c r="ADM14" s="880"/>
      <c r="ADN14" s="878"/>
      <c r="ADO14" s="878"/>
      <c r="ADP14" s="878"/>
      <c r="ADQ14" s="880"/>
      <c r="ADR14" s="878"/>
      <c r="ADS14" s="878"/>
      <c r="ADT14" s="878"/>
      <c r="ADU14" s="880"/>
      <c r="ADV14" s="878"/>
      <c r="ADW14" s="878"/>
      <c r="ADX14" s="878"/>
      <c r="ADY14" s="880"/>
      <c r="ADZ14" s="878"/>
      <c r="AEA14" s="878"/>
      <c r="AEB14" s="878"/>
      <c r="AEC14" s="880"/>
      <c r="AED14" s="878"/>
      <c r="AEE14" s="878"/>
      <c r="AEF14" s="878"/>
      <c r="AEG14" s="880"/>
      <c r="AEH14" s="878"/>
      <c r="AEI14" s="878"/>
      <c r="AEJ14" s="878"/>
      <c r="AEK14" s="880"/>
      <c r="AEL14" s="878"/>
      <c r="AEM14" s="878"/>
      <c r="AEN14" s="878"/>
      <c r="AEO14" s="880"/>
      <c r="AEP14" s="878"/>
      <c r="AEQ14" s="878"/>
      <c r="AER14" s="878"/>
      <c r="AES14" s="880"/>
      <c r="AET14" s="878"/>
      <c r="AEU14" s="878"/>
      <c r="AEV14" s="878"/>
      <c r="AEW14" s="880"/>
      <c r="AEX14" s="878"/>
      <c r="AEY14" s="878"/>
      <c r="AEZ14" s="878"/>
      <c r="AFA14" s="880"/>
      <c r="AFB14" s="878"/>
      <c r="AFC14" s="878"/>
      <c r="AFD14" s="878"/>
      <c r="AFE14" s="880"/>
      <c r="AFF14" s="878"/>
      <c r="AFG14" s="878"/>
      <c r="AFH14" s="878"/>
      <c r="AFI14" s="880"/>
      <c r="AFJ14" s="878"/>
      <c r="AFK14" s="878"/>
      <c r="AFL14" s="878"/>
      <c r="AFM14" s="880"/>
      <c r="AFN14" s="878"/>
      <c r="AFO14" s="878"/>
      <c r="AFP14" s="878"/>
      <c r="AFQ14" s="880"/>
      <c r="AFR14" s="878"/>
      <c r="AFS14" s="878"/>
      <c r="AFT14" s="878"/>
      <c r="AFU14" s="880"/>
      <c r="AFV14" s="878"/>
      <c r="AFW14" s="878"/>
      <c r="AFX14" s="878"/>
      <c r="AFY14" s="880"/>
      <c r="AFZ14" s="878"/>
      <c r="AGA14" s="878"/>
      <c r="AGB14" s="878"/>
      <c r="AGC14" s="880"/>
      <c r="AGD14" s="878"/>
      <c r="AGE14" s="878"/>
      <c r="AGF14" s="878"/>
      <c r="AGG14" s="880"/>
      <c r="AGH14" s="878"/>
      <c r="AGI14" s="878"/>
      <c r="AGJ14" s="878"/>
      <c r="AGK14" s="880"/>
      <c r="AGL14" s="878"/>
      <c r="AGM14" s="878"/>
      <c r="AGN14" s="878"/>
      <c r="AGO14" s="880"/>
      <c r="AGP14" s="878"/>
      <c r="AGQ14" s="878"/>
      <c r="AGR14" s="878"/>
      <c r="AGS14" s="880"/>
      <c r="AGT14" s="878"/>
      <c r="AGU14" s="878"/>
      <c r="AGV14" s="878"/>
      <c r="AGW14" s="880"/>
      <c r="AGX14" s="878"/>
      <c r="AGY14" s="878"/>
      <c r="AGZ14" s="878"/>
      <c r="AHA14" s="880"/>
      <c r="AHB14" s="878"/>
      <c r="AHC14" s="878"/>
      <c r="AHD14" s="878"/>
      <c r="AHE14" s="880"/>
      <c r="AHF14" s="878"/>
      <c r="AHG14" s="878"/>
      <c r="AHH14" s="878"/>
      <c r="AHI14" s="880"/>
      <c r="AHJ14" s="878"/>
      <c r="AHK14" s="878"/>
      <c r="AHL14" s="878"/>
      <c r="AHM14" s="880"/>
      <c r="AHN14" s="878"/>
      <c r="AHO14" s="878"/>
      <c r="AHP14" s="878"/>
      <c r="AHQ14" s="880"/>
      <c r="AHR14" s="878"/>
      <c r="AHS14" s="878"/>
      <c r="AHT14" s="878"/>
      <c r="AHU14" s="880"/>
      <c r="AHV14" s="878"/>
      <c r="AHW14" s="878"/>
      <c r="AHX14" s="878"/>
      <c r="AHY14" s="880"/>
      <c r="AHZ14" s="878"/>
      <c r="AIA14" s="878"/>
      <c r="AIB14" s="878"/>
      <c r="AIC14" s="880"/>
      <c r="AID14" s="878"/>
      <c r="AIE14" s="878"/>
      <c r="AIF14" s="878"/>
      <c r="AIG14" s="880"/>
      <c r="AIH14" s="878"/>
      <c r="AII14" s="878"/>
      <c r="AIJ14" s="878"/>
      <c r="AIK14" s="880"/>
      <c r="AIL14" s="878"/>
      <c r="AIM14" s="878"/>
      <c r="AIN14" s="878"/>
      <c r="AIO14" s="880"/>
      <c r="AIP14" s="878"/>
      <c r="AIQ14" s="878"/>
      <c r="AIR14" s="878"/>
      <c r="AIS14" s="880"/>
      <c r="AIT14" s="878"/>
      <c r="AIU14" s="878"/>
      <c r="AIV14" s="878"/>
      <c r="AIW14" s="880"/>
      <c r="AIX14" s="878"/>
      <c r="AIY14" s="878"/>
      <c r="AIZ14" s="878"/>
      <c r="AJA14" s="880"/>
      <c r="AJB14" s="878"/>
      <c r="AJC14" s="878"/>
      <c r="AJD14" s="878"/>
      <c r="AJE14" s="880"/>
      <c r="AJF14" s="878"/>
      <c r="AJG14" s="878"/>
      <c r="AJH14" s="878"/>
      <c r="AJI14" s="880"/>
      <c r="AJJ14" s="878"/>
      <c r="AJK14" s="878"/>
      <c r="AJL14" s="878"/>
      <c r="AJM14" s="880"/>
      <c r="AJN14" s="878"/>
      <c r="AJO14" s="878"/>
      <c r="AJP14" s="878"/>
      <c r="AJQ14" s="880"/>
      <c r="AJR14" s="878"/>
      <c r="AJS14" s="878"/>
      <c r="AJT14" s="878"/>
      <c r="AJU14" s="880"/>
      <c r="AJV14" s="878"/>
      <c r="AJW14" s="878"/>
      <c r="AJX14" s="878"/>
      <c r="AJY14" s="880"/>
      <c r="AJZ14" s="878"/>
      <c r="AKA14" s="878"/>
      <c r="AKB14" s="878"/>
      <c r="AKC14" s="880"/>
      <c r="AKD14" s="878"/>
      <c r="AKE14" s="878"/>
      <c r="AKF14" s="878"/>
      <c r="AKG14" s="880"/>
      <c r="AKH14" s="878"/>
      <c r="AKI14" s="878"/>
      <c r="AKJ14" s="878"/>
      <c r="AKK14" s="880"/>
      <c r="AKL14" s="878"/>
      <c r="AKM14" s="878"/>
      <c r="AKN14" s="878"/>
      <c r="AKO14" s="880"/>
      <c r="AKP14" s="878"/>
      <c r="AKQ14" s="878"/>
      <c r="AKR14" s="878"/>
      <c r="AKS14" s="880"/>
      <c r="AKT14" s="878"/>
      <c r="AKU14" s="878"/>
      <c r="AKV14" s="878"/>
      <c r="AKW14" s="880"/>
      <c r="AKX14" s="878"/>
      <c r="AKY14" s="878"/>
      <c r="AKZ14" s="878"/>
      <c r="ALA14" s="880"/>
      <c r="ALB14" s="878"/>
      <c r="ALC14" s="878"/>
      <c r="ALD14" s="878"/>
      <c r="ALE14" s="880"/>
      <c r="ALF14" s="878"/>
      <c r="ALG14" s="878"/>
      <c r="ALH14" s="878"/>
      <c r="ALI14" s="880"/>
      <c r="ALJ14" s="878"/>
      <c r="ALK14" s="878"/>
      <c r="ALL14" s="878"/>
      <c r="ALM14" s="880"/>
      <c r="ALN14" s="878"/>
      <c r="ALO14" s="878"/>
      <c r="ALP14" s="878"/>
      <c r="ALQ14" s="880"/>
      <c r="ALR14" s="878"/>
      <c r="ALS14" s="878"/>
      <c r="ALT14" s="878"/>
      <c r="ALU14" s="880"/>
      <c r="ALV14" s="878"/>
      <c r="ALW14" s="878"/>
      <c r="ALX14" s="878"/>
      <c r="ALY14" s="880"/>
      <c r="ALZ14" s="878"/>
      <c r="AMA14" s="878"/>
      <c r="AMB14" s="878"/>
      <c r="AMC14" s="880"/>
      <c r="AMD14" s="878"/>
      <c r="AME14" s="878"/>
      <c r="AMF14" s="878"/>
      <c r="AMG14" s="880"/>
      <c r="AMH14" s="878"/>
      <c r="AMI14" s="878"/>
      <c r="AMJ14" s="878"/>
      <c r="AMK14" s="880"/>
      <c r="AML14" s="878"/>
      <c r="AMM14" s="878"/>
      <c r="AMN14" s="878"/>
      <c r="AMO14" s="880"/>
      <c r="AMP14" s="878"/>
      <c r="AMQ14" s="878"/>
      <c r="AMR14" s="878"/>
      <c r="AMS14" s="880"/>
      <c r="AMT14" s="878"/>
      <c r="AMU14" s="878"/>
      <c r="AMV14" s="878"/>
      <c r="AMW14" s="880"/>
      <c r="AMX14" s="878"/>
      <c r="AMY14" s="878"/>
      <c r="AMZ14" s="878"/>
      <c r="ANA14" s="880"/>
      <c r="ANB14" s="878"/>
      <c r="ANC14" s="878"/>
      <c r="AND14" s="878"/>
      <c r="ANE14" s="880"/>
      <c r="ANF14" s="878"/>
      <c r="ANG14" s="878"/>
      <c r="ANH14" s="878"/>
      <c r="ANI14" s="880"/>
      <c r="ANJ14" s="878"/>
      <c r="ANK14" s="878"/>
      <c r="ANL14" s="878"/>
      <c r="ANM14" s="880"/>
      <c r="ANN14" s="878"/>
      <c r="ANO14" s="878"/>
      <c r="ANP14" s="878"/>
      <c r="ANQ14" s="880"/>
      <c r="ANR14" s="878"/>
      <c r="ANS14" s="878"/>
      <c r="ANT14" s="878"/>
      <c r="ANU14" s="880"/>
      <c r="ANV14" s="878"/>
      <c r="ANW14" s="878"/>
      <c r="ANX14" s="878"/>
      <c r="ANY14" s="880"/>
      <c r="ANZ14" s="878"/>
      <c r="AOA14" s="878"/>
      <c r="AOB14" s="878"/>
      <c r="AOC14" s="880"/>
      <c r="AOD14" s="878"/>
      <c r="AOE14" s="878"/>
      <c r="AOF14" s="878"/>
      <c r="AOG14" s="880"/>
      <c r="AOH14" s="878"/>
      <c r="AOI14" s="878"/>
      <c r="AOJ14" s="878"/>
      <c r="AOK14" s="880"/>
      <c r="AOL14" s="878"/>
      <c r="AOM14" s="878"/>
      <c r="AON14" s="878"/>
      <c r="AOO14" s="880"/>
      <c r="AOP14" s="878"/>
      <c r="AOQ14" s="878"/>
      <c r="AOR14" s="878"/>
      <c r="AOS14" s="880"/>
      <c r="AOT14" s="878"/>
      <c r="AOU14" s="878"/>
      <c r="AOV14" s="878"/>
      <c r="AOW14" s="880"/>
      <c r="AOX14" s="878"/>
      <c r="AOY14" s="878"/>
      <c r="AOZ14" s="878"/>
      <c r="APA14" s="880"/>
      <c r="APB14" s="878"/>
      <c r="APC14" s="878"/>
      <c r="APD14" s="878"/>
      <c r="APE14" s="880"/>
      <c r="APF14" s="878"/>
      <c r="APG14" s="878"/>
      <c r="APH14" s="878"/>
      <c r="API14" s="880"/>
      <c r="APJ14" s="878"/>
      <c r="APK14" s="878"/>
      <c r="APL14" s="878"/>
      <c r="APM14" s="880"/>
      <c r="APN14" s="878"/>
      <c r="APO14" s="878"/>
      <c r="APP14" s="878"/>
      <c r="APQ14" s="880"/>
      <c r="APR14" s="878"/>
      <c r="APS14" s="878"/>
      <c r="APT14" s="878"/>
      <c r="APU14" s="880"/>
      <c r="APV14" s="878"/>
      <c r="APW14" s="878"/>
      <c r="APX14" s="878"/>
      <c r="APY14" s="880"/>
      <c r="APZ14" s="878"/>
      <c r="AQA14" s="878"/>
      <c r="AQB14" s="878"/>
      <c r="AQC14" s="880"/>
      <c r="AQD14" s="878"/>
      <c r="AQE14" s="878"/>
      <c r="AQF14" s="878"/>
      <c r="AQG14" s="880"/>
      <c r="AQH14" s="878"/>
      <c r="AQI14" s="878"/>
      <c r="AQJ14" s="878"/>
      <c r="AQK14" s="880"/>
      <c r="AQL14" s="878"/>
      <c r="AQM14" s="878"/>
      <c r="AQN14" s="878"/>
      <c r="AQO14" s="880"/>
      <c r="AQP14" s="878"/>
      <c r="AQQ14" s="878"/>
      <c r="AQR14" s="878"/>
      <c r="AQS14" s="880"/>
      <c r="AQT14" s="878"/>
      <c r="AQU14" s="878"/>
      <c r="AQV14" s="878"/>
      <c r="AQW14" s="880"/>
      <c r="AQX14" s="878"/>
      <c r="AQY14" s="878"/>
      <c r="AQZ14" s="878"/>
      <c r="ARA14" s="880"/>
      <c r="ARB14" s="878"/>
      <c r="ARC14" s="878"/>
      <c r="ARD14" s="878"/>
      <c r="ARE14" s="880"/>
      <c r="ARF14" s="878"/>
      <c r="ARG14" s="878"/>
      <c r="ARH14" s="878"/>
      <c r="ARI14" s="880"/>
      <c r="ARJ14" s="878"/>
      <c r="ARK14" s="878"/>
      <c r="ARL14" s="878"/>
      <c r="ARM14" s="880"/>
      <c r="ARN14" s="878"/>
      <c r="ARO14" s="878"/>
      <c r="ARP14" s="878"/>
      <c r="ARQ14" s="880"/>
      <c r="ARR14" s="878"/>
      <c r="ARS14" s="878"/>
      <c r="ART14" s="878"/>
      <c r="ARU14" s="880"/>
      <c r="ARV14" s="878"/>
      <c r="ARW14" s="878"/>
      <c r="ARX14" s="878"/>
      <c r="ARY14" s="880"/>
      <c r="ARZ14" s="878"/>
      <c r="ASA14" s="878"/>
      <c r="ASB14" s="878"/>
      <c r="ASC14" s="880"/>
      <c r="ASD14" s="878"/>
      <c r="ASE14" s="878"/>
      <c r="ASF14" s="878"/>
      <c r="ASG14" s="880"/>
      <c r="ASH14" s="878"/>
      <c r="ASI14" s="878"/>
      <c r="ASJ14" s="878"/>
      <c r="ASK14" s="880"/>
      <c r="ASL14" s="878"/>
      <c r="ASM14" s="878"/>
      <c r="ASN14" s="878"/>
      <c r="ASO14" s="880"/>
      <c r="ASP14" s="878"/>
      <c r="ASQ14" s="878"/>
      <c r="ASR14" s="878"/>
      <c r="ASS14" s="880"/>
      <c r="AST14" s="878"/>
      <c r="ASU14" s="878"/>
      <c r="ASV14" s="878"/>
      <c r="ASW14" s="880"/>
      <c r="ASX14" s="878"/>
      <c r="ASY14" s="878"/>
      <c r="ASZ14" s="878"/>
      <c r="ATA14" s="880"/>
      <c r="ATB14" s="878"/>
      <c r="ATC14" s="878"/>
      <c r="ATD14" s="878"/>
      <c r="ATE14" s="880"/>
      <c r="ATF14" s="878"/>
      <c r="ATG14" s="878"/>
      <c r="ATH14" s="878"/>
      <c r="ATI14" s="880"/>
      <c r="ATJ14" s="878"/>
      <c r="ATK14" s="878"/>
      <c r="ATL14" s="878"/>
      <c r="ATM14" s="880"/>
      <c r="ATN14" s="878"/>
      <c r="ATO14" s="878"/>
      <c r="ATP14" s="878"/>
      <c r="ATQ14" s="880"/>
      <c r="ATR14" s="878"/>
      <c r="ATS14" s="878"/>
      <c r="ATT14" s="878"/>
      <c r="ATU14" s="880"/>
      <c r="ATV14" s="878"/>
      <c r="ATW14" s="878"/>
      <c r="ATX14" s="878"/>
      <c r="ATY14" s="880"/>
      <c r="ATZ14" s="878"/>
      <c r="AUA14" s="878"/>
      <c r="AUB14" s="878"/>
      <c r="AUC14" s="880"/>
      <c r="AUD14" s="878"/>
      <c r="AUE14" s="878"/>
      <c r="AUF14" s="878"/>
      <c r="AUG14" s="880"/>
      <c r="AUH14" s="878"/>
      <c r="AUI14" s="878"/>
      <c r="AUJ14" s="878"/>
      <c r="AUK14" s="880"/>
      <c r="AUL14" s="878"/>
      <c r="AUM14" s="878"/>
      <c r="AUN14" s="878"/>
      <c r="AUO14" s="880"/>
      <c r="AUP14" s="878"/>
      <c r="AUQ14" s="878"/>
      <c r="AUR14" s="878"/>
      <c r="AUS14" s="880"/>
      <c r="AUT14" s="878"/>
      <c r="AUU14" s="878"/>
      <c r="AUV14" s="878"/>
      <c r="AUW14" s="880"/>
      <c r="AUX14" s="878"/>
      <c r="AUY14" s="878"/>
      <c r="AUZ14" s="878"/>
      <c r="AVA14" s="880"/>
      <c r="AVB14" s="878"/>
      <c r="AVC14" s="878"/>
      <c r="AVD14" s="878"/>
      <c r="AVE14" s="880"/>
      <c r="AVF14" s="878"/>
      <c r="AVG14" s="878"/>
      <c r="AVH14" s="878"/>
      <c r="AVI14" s="880"/>
      <c r="AVJ14" s="878"/>
      <c r="AVK14" s="878"/>
      <c r="AVL14" s="878"/>
      <c r="AVM14" s="880"/>
      <c r="AVN14" s="878"/>
      <c r="AVO14" s="878"/>
      <c r="AVP14" s="878"/>
      <c r="AVQ14" s="880"/>
      <c r="AVR14" s="878"/>
      <c r="AVS14" s="878"/>
      <c r="AVT14" s="878"/>
      <c r="AVU14" s="880"/>
      <c r="AVV14" s="878"/>
      <c r="AVW14" s="878"/>
      <c r="AVX14" s="878"/>
      <c r="AVY14" s="880"/>
      <c r="AVZ14" s="878"/>
      <c r="AWA14" s="878"/>
      <c r="AWB14" s="878"/>
      <c r="AWC14" s="880"/>
      <c r="AWD14" s="878"/>
      <c r="AWE14" s="878"/>
      <c r="AWF14" s="878"/>
      <c r="AWG14" s="880"/>
      <c r="AWH14" s="878"/>
      <c r="AWI14" s="878"/>
      <c r="AWJ14" s="878"/>
      <c r="AWK14" s="880"/>
      <c r="AWL14" s="878"/>
      <c r="AWM14" s="878"/>
      <c r="AWN14" s="878"/>
      <c r="AWO14" s="880"/>
      <c r="AWP14" s="878"/>
      <c r="AWQ14" s="878"/>
      <c r="AWR14" s="878"/>
      <c r="AWS14" s="880"/>
      <c r="AWT14" s="878"/>
      <c r="AWU14" s="878"/>
      <c r="AWV14" s="878"/>
      <c r="AWW14" s="880"/>
      <c r="AWX14" s="878"/>
      <c r="AWY14" s="878"/>
      <c r="AWZ14" s="878"/>
      <c r="AXA14" s="880"/>
      <c r="AXB14" s="878"/>
      <c r="AXC14" s="878"/>
      <c r="AXD14" s="878"/>
      <c r="AXE14" s="880"/>
      <c r="AXF14" s="878"/>
      <c r="AXG14" s="878"/>
      <c r="AXH14" s="878"/>
      <c r="AXI14" s="880"/>
      <c r="AXJ14" s="878"/>
      <c r="AXK14" s="878"/>
      <c r="AXL14" s="878"/>
      <c r="AXM14" s="880"/>
      <c r="AXN14" s="878"/>
      <c r="AXO14" s="878"/>
      <c r="AXP14" s="878"/>
      <c r="AXQ14" s="880"/>
      <c r="AXR14" s="878"/>
      <c r="AXS14" s="878"/>
      <c r="AXT14" s="878"/>
      <c r="AXU14" s="880"/>
      <c r="AXV14" s="878"/>
      <c r="AXW14" s="878"/>
      <c r="AXX14" s="878"/>
      <c r="AXY14" s="880"/>
      <c r="AXZ14" s="878"/>
      <c r="AYA14" s="878"/>
      <c r="AYB14" s="878"/>
      <c r="AYC14" s="880"/>
      <c r="AYD14" s="878"/>
      <c r="AYE14" s="878"/>
      <c r="AYF14" s="878"/>
      <c r="AYG14" s="880"/>
      <c r="AYH14" s="878"/>
      <c r="AYI14" s="878"/>
      <c r="AYJ14" s="878"/>
      <c r="AYK14" s="880"/>
      <c r="AYL14" s="878"/>
      <c r="AYM14" s="878"/>
      <c r="AYN14" s="878"/>
      <c r="AYO14" s="880"/>
      <c r="AYP14" s="878"/>
      <c r="AYQ14" s="878"/>
      <c r="AYR14" s="878"/>
      <c r="AYS14" s="880"/>
      <c r="AYT14" s="878"/>
      <c r="AYU14" s="878"/>
      <c r="AYV14" s="878"/>
      <c r="AYW14" s="880"/>
      <c r="AYX14" s="878"/>
      <c r="AYY14" s="878"/>
      <c r="AYZ14" s="878"/>
      <c r="AZA14" s="880"/>
      <c r="AZB14" s="878"/>
      <c r="AZC14" s="878"/>
      <c r="AZD14" s="878"/>
      <c r="AZE14" s="880"/>
      <c r="AZF14" s="878"/>
      <c r="AZG14" s="878"/>
      <c r="AZH14" s="878"/>
      <c r="AZI14" s="880"/>
      <c r="AZJ14" s="878"/>
      <c r="AZK14" s="878"/>
      <c r="AZL14" s="878"/>
      <c r="AZM14" s="880"/>
      <c r="AZN14" s="878"/>
      <c r="AZO14" s="878"/>
      <c r="AZP14" s="878"/>
      <c r="AZQ14" s="880"/>
      <c r="AZR14" s="878"/>
      <c r="AZS14" s="878"/>
      <c r="AZT14" s="878"/>
      <c r="AZU14" s="880"/>
      <c r="AZV14" s="878"/>
      <c r="AZW14" s="878"/>
      <c r="AZX14" s="878"/>
      <c r="AZY14" s="880"/>
      <c r="AZZ14" s="878"/>
      <c r="BAA14" s="878"/>
      <c r="BAB14" s="878"/>
      <c r="BAC14" s="880"/>
      <c r="BAD14" s="878"/>
      <c r="BAE14" s="878"/>
      <c r="BAF14" s="878"/>
      <c r="BAG14" s="880"/>
      <c r="BAH14" s="878"/>
      <c r="BAI14" s="878"/>
      <c r="BAJ14" s="878"/>
      <c r="BAK14" s="880"/>
      <c r="BAL14" s="878"/>
      <c r="BAM14" s="878"/>
      <c r="BAN14" s="878"/>
      <c r="BAO14" s="880"/>
      <c r="BAP14" s="878"/>
      <c r="BAQ14" s="878"/>
      <c r="BAR14" s="878"/>
      <c r="BAS14" s="880"/>
      <c r="BAT14" s="878"/>
      <c r="BAU14" s="878"/>
      <c r="BAV14" s="878"/>
      <c r="BAW14" s="880"/>
      <c r="BAX14" s="878"/>
      <c r="BAY14" s="878"/>
      <c r="BAZ14" s="878"/>
      <c r="BBA14" s="880"/>
      <c r="BBB14" s="878"/>
      <c r="BBC14" s="878"/>
      <c r="BBD14" s="878"/>
      <c r="BBE14" s="880"/>
      <c r="BBF14" s="878"/>
      <c r="BBG14" s="878"/>
      <c r="BBH14" s="878"/>
      <c r="BBI14" s="880"/>
      <c r="BBJ14" s="878"/>
      <c r="BBK14" s="878"/>
      <c r="BBL14" s="878"/>
      <c r="BBM14" s="880"/>
      <c r="BBN14" s="878"/>
      <c r="BBO14" s="878"/>
      <c r="BBP14" s="878"/>
      <c r="BBQ14" s="880"/>
      <c r="BBR14" s="878"/>
      <c r="BBS14" s="878"/>
      <c r="BBT14" s="878"/>
      <c r="BBU14" s="880"/>
      <c r="BBV14" s="878"/>
      <c r="BBW14" s="878"/>
      <c r="BBX14" s="878"/>
      <c r="BBY14" s="880"/>
      <c r="BBZ14" s="878"/>
      <c r="BCA14" s="878"/>
      <c r="BCB14" s="878"/>
      <c r="BCC14" s="880"/>
      <c r="BCD14" s="878"/>
      <c r="BCE14" s="878"/>
      <c r="BCF14" s="878"/>
      <c r="BCG14" s="880"/>
      <c r="BCH14" s="878"/>
      <c r="BCI14" s="878"/>
      <c r="BCJ14" s="878"/>
      <c r="BCK14" s="880"/>
      <c r="BCL14" s="878"/>
      <c r="BCM14" s="878"/>
      <c r="BCN14" s="878"/>
      <c r="BCO14" s="880"/>
      <c r="BCP14" s="878"/>
      <c r="BCQ14" s="878"/>
      <c r="BCR14" s="878"/>
      <c r="BCS14" s="880"/>
      <c r="BCT14" s="878"/>
      <c r="BCU14" s="878"/>
      <c r="BCV14" s="878"/>
      <c r="BCW14" s="880"/>
      <c r="BCX14" s="878"/>
      <c r="BCY14" s="878"/>
      <c r="BCZ14" s="878"/>
      <c r="BDA14" s="880"/>
      <c r="BDB14" s="878"/>
      <c r="BDC14" s="878"/>
      <c r="BDD14" s="878"/>
      <c r="BDE14" s="880"/>
      <c r="BDF14" s="878"/>
      <c r="BDG14" s="878"/>
      <c r="BDH14" s="878"/>
      <c r="BDI14" s="880"/>
      <c r="BDJ14" s="878"/>
      <c r="BDK14" s="878"/>
      <c r="BDL14" s="878"/>
      <c r="BDM14" s="880"/>
      <c r="BDN14" s="878"/>
      <c r="BDO14" s="878"/>
      <c r="BDP14" s="878"/>
      <c r="BDQ14" s="880"/>
      <c r="BDR14" s="878"/>
      <c r="BDS14" s="878"/>
      <c r="BDT14" s="878"/>
      <c r="BDU14" s="880"/>
      <c r="BDV14" s="878"/>
      <c r="BDW14" s="878"/>
      <c r="BDX14" s="878"/>
      <c r="BDY14" s="880"/>
      <c r="BDZ14" s="878"/>
      <c r="BEA14" s="878"/>
      <c r="BEB14" s="878"/>
      <c r="BEC14" s="880"/>
      <c r="BED14" s="878"/>
      <c r="BEE14" s="878"/>
      <c r="BEF14" s="878"/>
      <c r="BEG14" s="880"/>
      <c r="BEH14" s="878"/>
      <c r="BEI14" s="878"/>
      <c r="BEJ14" s="878"/>
      <c r="BEK14" s="880"/>
      <c r="BEL14" s="878"/>
      <c r="BEM14" s="878"/>
      <c r="BEN14" s="878"/>
      <c r="BEO14" s="880"/>
      <c r="BEP14" s="878"/>
      <c r="BEQ14" s="878"/>
      <c r="BER14" s="878"/>
      <c r="BES14" s="880"/>
      <c r="BET14" s="878"/>
      <c r="BEU14" s="878"/>
      <c r="BEV14" s="878"/>
      <c r="BEW14" s="880"/>
      <c r="BEX14" s="878"/>
      <c r="BEY14" s="878"/>
      <c r="BEZ14" s="878"/>
      <c r="BFA14" s="880"/>
      <c r="BFB14" s="878"/>
      <c r="BFC14" s="878"/>
      <c r="BFD14" s="878"/>
      <c r="BFE14" s="880"/>
      <c r="BFF14" s="878"/>
      <c r="BFG14" s="878"/>
      <c r="BFH14" s="878"/>
      <c r="BFI14" s="880"/>
      <c r="BFJ14" s="878"/>
      <c r="BFK14" s="878"/>
      <c r="BFL14" s="878"/>
      <c r="BFM14" s="880"/>
      <c r="BFN14" s="878"/>
      <c r="BFO14" s="878"/>
      <c r="BFP14" s="878"/>
      <c r="BFQ14" s="880"/>
      <c r="BFR14" s="878"/>
      <c r="BFS14" s="878"/>
      <c r="BFT14" s="878"/>
      <c r="BFU14" s="880"/>
      <c r="BFV14" s="878"/>
      <c r="BFW14" s="878"/>
      <c r="BFX14" s="878"/>
      <c r="BFY14" s="880"/>
      <c r="BFZ14" s="878"/>
      <c r="BGA14" s="878"/>
      <c r="BGB14" s="878"/>
      <c r="BGC14" s="880"/>
      <c r="BGD14" s="878"/>
      <c r="BGE14" s="878"/>
      <c r="BGF14" s="878"/>
      <c r="BGG14" s="880"/>
      <c r="BGH14" s="878"/>
      <c r="BGI14" s="878"/>
      <c r="BGJ14" s="878"/>
      <c r="BGK14" s="880"/>
      <c r="BGL14" s="878"/>
      <c r="BGM14" s="878"/>
      <c r="BGN14" s="878"/>
      <c r="BGO14" s="880"/>
      <c r="BGP14" s="878"/>
      <c r="BGQ14" s="878"/>
      <c r="BGR14" s="878"/>
      <c r="BGS14" s="880"/>
      <c r="BGT14" s="878"/>
      <c r="BGU14" s="878"/>
      <c r="BGV14" s="878"/>
      <c r="BGW14" s="880"/>
      <c r="BGX14" s="878"/>
      <c r="BGY14" s="878"/>
      <c r="BGZ14" s="878"/>
      <c r="BHA14" s="880"/>
      <c r="BHB14" s="878"/>
      <c r="BHC14" s="878"/>
      <c r="BHD14" s="878"/>
      <c r="BHE14" s="880"/>
      <c r="BHF14" s="878"/>
      <c r="BHG14" s="878"/>
      <c r="BHH14" s="878"/>
      <c r="BHI14" s="880"/>
      <c r="BHJ14" s="878"/>
      <c r="BHK14" s="878"/>
      <c r="BHL14" s="878"/>
      <c r="BHM14" s="880"/>
      <c r="BHN14" s="878"/>
      <c r="BHO14" s="878"/>
      <c r="BHP14" s="878"/>
      <c r="BHQ14" s="880"/>
      <c r="BHR14" s="878"/>
      <c r="BHS14" s="878"/>
      <c r="BHT14" s="878"/>
      <c r="BHU14" s="880"/>
      <c r="BHV14" s="878"/>
      <c r="BHW14" s="878"/>
      <c r="BHX14" s="878"/>
      <c r="BHY14" s="880"/>
      <c r="BHZ14" s="878"/>
      <c r="BIA14" s="878"/>
      <c r="BIB14" s="878"/>
      <c r="BIC14" s="880"/>
      <c r="BID14" s="878"/>
      <c r="BIE14" s="878"/>
      <c r="BIF14" s="878"/>
      <c r="BIG14" s="880"/>
      <c r="BIH14" s="878"/>
      <c r="BII14" s="878"/>
      <c r="BIJ14" s="878"/>
      <c r="BIK14" s="880"/>
      <c r="BIL14" s="878"/>
      <c r="BIM14" s="878"/>
      <c r="BIN14" s="878"/>
      <c r="BIO14" s="880"/>
      <c r="BIP14" s="878"/>
      <c r="BIQ14" s="878"/>
      <c r="BIR14" s="878"/>
      <c r="BIS14" s="880"/>
      <c r="BIT14" s="878"/>
      <c r="BIU14" s="878"/>
      <c r="BIV14" s="878"/>
      <c r="BIW14" s="880"/>
      <c r="BIX14" s="878"/>
      <c r="BIY14" s="878"/>
      <c r="BIZ14" s="878"/>
      <c r="BJA14" s="880"/>
      <c r="BJB14" s="878"/>
      <c r="BJC14" s="878"/>
      <c r="BJD14" s="878"/>
      <c r="BJE14" s="880"/>
      <c r="BJF14" s="878"/>
      <c r="BJG14" s="878"/>
      <c r="BJH14" s="878"/>
      <c r="BJI14" s="880"/>
      <c r="BJJ14" s="878"/>
      <c r="BJK14" s="878"/>
      <c r="BJL14" s="878"/>
      <c r="BJM14" s="880"/>
      <c r="BJN14" s="878"/>
      <c r="BJO14" s="878"/>
      <c r="BJP14" s="878"/>
      <c r="BJQ14" s="880"/>
      <c r="BJR14" s="878"/>
      <c r="BJS14" s="878"/>
      <c r="BJT14" s="878"/>
      <c r="BJU14" s="880"/>
      <c r="BJV14" s="878"/>
      <c r="BJW14" s="878"/>
      <c r="BJX14" s="878"/>
      <c r="BJY14" s="880"/>
      <c r="BJZ14" s="878"/>
      <c r="BKA14" s="878"/>
      <c r="BKB14" s="878"/>
      <c r="BKC14" s="880"/>
      <c r="BKD14" s="878"/>
      <c r="BKE14" s="878"/>
      <c r="BKF14" s="878"/>
      <c r="BKG14" s="880"/>
      <c r="BKH14" s="878"/>
      <c r="BKI14" s="878"/>
      <c r="BKJ14" s="878"/>
      <c r="BKK14" s="880"/>
      <c r="BKL14" s="878"/>
      <c r="BKM14" s="878"/>
      <c r="BKN14" s="878"/>
      <c r="BKO14" s="880"/>
      <c r="BKP14" s="878"/>
      <c r="BKQ14" s="878"/>
      <c r="BKR14" s="878"/>
      <c r="BKS14" s="880"/>
      <c r="BKT14" s="878"/>
      <c r="BKU14" s="878"/>
      <c r="BKV14" s="878"/>
      <c r="BKW14" s="880"/>
      <c r="BKX14" s="878"/>
      <c r="BKY14" s="878"/>
      <c r="BKZ14" s="878"/>
      <c r="BLA14" s="880"/>
      <c r="BLB14" s="878"/>
      <c r="BLC14" s="878"/>
      <c r="BLD14" s="878"/>
      <c r="BLE14" s="880"/>
      <c r="BLF14" s="878"/>
      <c r="BLG14" s="878"/>
      <c r="BLH14" s="878"/>
      <c r="BLI14" s="880"/>
      <c r="BLJ14" s="878"/>
      <c r="BLK14" s="878"/>
      <c r="BLL14" s="878"/>
      <c r="BLM14" s="880"/>
      <c r="BLN14" s="878"/>
      <c r="BLO14" s="878"/>
      <c r="BLP14" s="878"/>
      <c r="BLQ14" s="880"/>
      <c r="BLR14" s="878"/>
      <c r="BLS14" s="878"/>
      <c r="BLT14" s="878"/>
      <c r="BLU14" s="880"/>
      <c r="BLV14" s="878"/>
      <c r="BLW14" s="878"/>
      <c r="BLX14" s="878"/>
      <c r="BLY14" s="880"/>
      <c r="BLZ14" s="878"/>
      <c r="BMA14" s="878"/>
      <c r="BMB14" s="878"/>
      <c r="BMC14" s="880"/>
      <c r="BMD14" s="878"/>
      <c r="BME14" s="878"/>
      <c r="BMF14" s="878"/>
      <c r="BMG14" s="880"/>
      <c r="BMH14" s="878"/>
      <c r="BMI14" s="878"/>
      <c r="BMJ14" s="878"/>
      <c r="BMK14" s="880"/>
      <c r="BML14" s="878"/>
      <c r="BMM14" s="878"/>
      <c r="BMN14" s="878"/>
      <c r="BMO14" s="880"/>
      <c r="BMP14" s="878"/>
      <c r="BMQ14" s="878"/>
      <c r="BMR14" s="878"/>
      <c r="BMS14" s="880"/>
      <c r="BMT14" s="878"/>
      <c r="BMU14" s="878"/>
      <c r="BMV14" s="878"/>
      <c r="BMW14" s="880"/>
      <c r="BMX14" s="878"/>
      <c r="BMY14" s="878"/>
      <c r="BMZ14" s="878"/>
      <c r="BNA14" s="880"/>
      <c r="BNB14" s="878"/>
      <c r="BNC14" s="878"/>
      <c r="BND14" s="878"/>
      <c r="BNE14" s="880"/>
      <c r="BNF14" s="878"/>
      <c r="BNG14" s="878"/>
      <c r="BNH14" s="878"/>
      <c r="BNI14" s="880"/>
      <c r="BNJ14" s="878"/>
      <c r="BNK14" s="878"/>
      <c r="BNL14" s="878"/>
      <c r="BNM14" s="880"/>
      <c r="BNN14" s="878"/>
      <c r="BNO14" s="878"/>
      <c r="BNP14" s="878"/>
      <c r="BNQ14" s="880"/>
      <c r="BNR14" s="878"/>
      <c r="BNS14" s="878"/>
      <c r="BNT14" s="878"/>
      <c r="BNU14" s="880"/>
      <c r="BNV14" s="878"/>
      <c r="BNW14" s="878"/>
      <c r="BNX14" s="878"/>
      <c r="BNY14" s="880"/>
      <c r="BNZ14" s="878"/>
      <c r="BOA14" s="878"/>
      <c r="BOB14" s="878"/>
      <c r="BOC14" s="880"/>
      <c r="BOD14" s="878"/>
      <c r="BOE14" s="878"/>
      <c r="BOF14" s="878"/>
      <c r="BOG14" s="880"/>
      <c r="BOH14" s="878"/>
      <c r="BOI14" s="878"/>
      <c r="BOJ14" s="878"/>
      <c r="BOK14" s="880"/>
      <c r="BOL14" s="878"/>
      <c r="BOM14" s="878"/>
      <c r="BON14" s="878"/>
      <c r="BOO14" s="880"/>
      <c r="BOP14" s="878"/>
      <c r="BOQ14" s="878"/>
      <c r="BOR14" s="878"/>
      <c r="BOS14" s="880"/>
      <c r="BOT14" s="878"/>
      <c r="BOU14" s="878"/>
      <c r="BOV14" s="878"/>
      <c r="BOW14" s="880"/>
      <c r="BOX14" s="878"/>
      <c r="BOY14" s="878"/>
      <c r="BOZ14" s="878"/>
      <c r="BPA14" s="880"/>
      <c r="BPB14" s="878"/>
      <c r="BPC14" s="878"/>
      <c r="BPD14" s="878"/>
      <c r="BPE14" s="880"/>
      <c r="BPF14" s="878"/>
      <c r="BPG14" s="878"/>
      <c r="BPH14" s="878"/>
      <c r="BPI14" s="880"/>
      <c r="BPJ14" s="878"/>
      <c r="BPK14" s="878"/>
      <c r="BPL14" s="878"/>
      <c r="BPM14" s="880"/>
      <c r="BPN14" s="878"/>
      <c r="BPO14" s="878"/>
      <c r="BPP14" s="878"/>
      <c r="BPQ14" s="880"/>
      <c r="BPR14" s="878"/>
      <c r="BPS14" s="878"/>
      <c r="BPT14" s="878"/>
      <c r="BPU14" s="880"/>
      <c r="BPV14" s="878"/>
      <c r="BPW14" s="878"/>
      <c r="BPX14" s="878"/>
      <c r="BPY14" s="880"/>
      <c r="BPZ14" s="878"/>
      <c r="BQA14" s="878"/>
      <c r="BQB14" s="878"/>
      <c r="BQC14" s="880"/>
      <c r="BQD14" s="878"/>
      <c r="BQE14" s="878"/>
      <c r="BQF14" s="878"/>
      <c r="BQG14" s="880"/>
      <c r="BQH14" s="878"/>
      <c r="BQI14" s="878"/>
      <c r="BQJ14" s="878"/>
      <c r="BQK14" s="880"/>
      <c r="BQL14" s="878"/>
      <c r="BQM14" s="878"/>
      <c r="BQN14" s="878"/>
      <c r="BQO14" s="880"/>
      <c r="BQP14" s="878"/>
      <c r="BQQ14" s="878"/>
      <c r="BQR14" s="878"/>
      <c r="BQS14" s="880"/>
      <c r="BQT14" s="878"/>
      <c r="BQU14" s="878"/>
      <c r="BQV14" s="878"/>
      <c r="BQW14" s="880"/>
      <c r="BQX14" s="878"/>
      <c r="BQY14" s="878"/>
      <c r="BQZ14" s="878"/>
      <c r="BRA14" s="880"/>
      <c r="BRB14" s="878"/>
      <c r="BRC14" s="878"/>
      <c r="BRD14" s="878"/>
      <c r="BRE14" s="880"/>
      <c r="BRF14" s="878"/>
      <c r="BRG14" s="878"/>
      <c r="BRH14" s="878"/>
      <c r="BRI14" s="880"/>
      <c r="BRJ14" s="878"/>
      <c r="BRK14" s="878"/>
      <c r="BRL14" s="878"/>
      <c r="BRM14" s="880"/>
      <c r="BRN14" s="878"/>
      <c r="BRO14" s="878"/>
      <c r="BRP14" s="878"/>
      <c r="BRQ14" s="880"/>
      <c r="BRR14" s="878"/>
      <c r="BRS14" s="878"/>
      <c r="BRT14" s="878"/>
      <c r="BRU14" s="880"/>
      <c r="BRV14" s="878"/>
      <c r="BRW14" s="878"/>
      <c r="BRX14" s="878"/>
      <c r="BRY14" s="880"/>
      <c r="BRZ14" s="878"/>
      <c r="BSA14" s="878"/>
      <c r="BSB14" s="878"/>
      <c r="BSC14" s="880"/>
      <c r="BSD14" s="878"/>
      <c r="BSE14" s="878"/>
      <c r="BSF14" s="878"/>
      <c r="BSG14" s="880"/>
      <c r="BSH14" s="878"/>
      <c r="BSI14" s="878"/>
      <c r="BSJ14" s="878"/>
      <c r="BSK14" s="880"/>
      <c r="BSL14" s="878"/>
      <c r="BSM14" s="878"/>
      <c r="BSN14" s="878"/>
      <c r="BSO14" s="880"/>
      <c r="BSP14" s="878"/>
      <c r="BSQ14" s="878"/>
      <c r="BSR14" s="878"/>
      <c r="BSS14" s="880"/>
      <c r="BST14" s="878"/>
      <c r="BSU14" s="878"/>
      <c r="BSV14" s="878"/>
      <c r="BSW14" s="880"/>
      <c r="BSX14" s="878"/>
      <c r="BSY14" s="878"/>
      <c r="BSZ14" s="878"/>
      <c r="BTA14" s="880"/>
      <c r="BTB14" s="878"/>
      <c r="BTC14" s="878"/>
      <c r="BTD14" s="878"/>
      <c r="BTE14" s="880"/>
      <c r="BTF14" s="878"/>
      <c r="BTG14" s="878"/>
      <c r="BTH14" s="878"/>
      <c r="BTI14" s="880"/>
      <c r="BTJ14" s="878"/>
      <c r="BTK14" s="878"/>
      <c r="BTL14" s="878"/>
      <c r="BTM14" s="880"/>
      <c r="BTN14" s="878"/>
      <c r="BTO14" s="878"/>
      <c r="BTP14" s="878"/>
      <c r="BTQ14" s="880"/>
      <c r="BTR14" s="878"/>
      <c r="BTS14" s="878"/>
      <c r="BTT14" s="878"/>
      <c r="BTU14" s="880"/>
      <c r="BTV14" s="878"/>
      <c r="BTW14" s="878"/>
      <c r="BTX14" s="878"/>
      <c r="BTY14" s="880"/>
      <c r="BTZ14" s="878"/>
      <c r="BUA14" s="878"/>
      <c r="BUB14" s="878"/>
      <c r="BUC14" s="880"/>
      <c r="BUD14" s="878"/>
      <c r="BUE14" s="878"/>
      <c r="BUF14" s="878"/>
      <c r="BUG14" s="880"/>
      <c r="BUH14" s="878"/>
      <c r="BUI14" s="878"/>
      <c r="BUJ14" s="878"/>
      <c r="BUK14" s="880"/>
      <c r="BUL14" s="878"/>
      <c r="BUM14" s="878"/>
      <c r="BUN14" s="878"/>
      <c r="BUO14" s="880"/>
      <c r="BUP14" s="878"/>
      <c r="BUQ14" s="878"/>
      <c r="BUR14" s="878"/>
      <c r="BUS14" s="880"/>
      <c r="BUT14" s="878"/>
      <c r="BUU14" s="878"/>
      <c r="BUV14" s="878"/>
      <c r="BUW14" s="880"/>
      <c r="BUX14" s="878"/>
      <c r="BUY14" s="878"/>
      <c r="BUZ14" s="878"/>
      <c r="BVA14" s="880"/>
      <c r="BVB14" s="878"/>
      <c r="BVC14" s="878"/>
      <c r="BVD14" s="878"/>
      <c r="BVE14" s="880"/>
      <c r="BVF14" s="878"/>
      <c r="BVG14" s="878"/>
      <c r="BVH14" s="878"/>
      <c r="BVI14" s="880"/>
      <c r="BVJ14" s="878"/>
      <c r="BVK14" s="878"/>
      <c r="BVL14" s="878"/>
      <c r="BVM14" s="880"/>
      <c r="BVN14" s="878"/>
      <c r="BVO14" s="878"/>
      <c r="BVP14" s="878"/>
      <c r="BVQ14" s="880"/>
      <c r="BVR14" s="878"/>
      <c r="BVS14" s="878"/>
      <c r="BVT14" s="878"/>
      <c r="BVU14" s="880"/>
      <c r="BVV14" s="878"/>
      <c r="BVW14" s="878"/>
      <c r="BVX14" s="878"/>
      <c r="BVY14" s="880"/>
      <c r="BVZ14" s="878"/>
      <c r="BWA14" s="878"/>
      <c r="BWB14" s="878"/>
      <c r="BWC14" s="880"/>
      <c r="BWD14" s="878"/>
      <c r="BWE14" s="878"/>
      <c r="BWF14" s="878"/>
      <c r="BWG14" s="880"/>
      <c r="BWH14" s="878"/>
      <c r="BWI14" s="878"/>
      <c r="BWJ14" s="878"/>
      <c r="BWK14" s="880"/>
      <c r="BWL14" s="878"/>
      <c r="BWM14" s="878"/>
      <c r="BWN14" s="878"/>
      <c r="BWO14" s="880"/>
      <c r="BWP14" s="878"/>
      <c r="BWQ14" s="878"/>
      <c r="BWR14" s="878"/>
      <c r="BWS14" s="880"/>
      <c r="BWT14" s="878"/>
      <c r="BWU14" s="878"/>
      <c r="BWV14" s="878"/>
      <c r="BWW14" s="880"/>
      <c r="BWX14" s="878"/>
      <c r="BWY14" s="878"/>
      <c r="BWZ14" s="878"/>
      <c r="BXA14" s="880"/>
      <c r="BXB14" s="878"/>
      <c r="BXC14" s="878"/>
      <c r="BXD14" s="878"/>
      <c r="BXE14" s="880"/>
      <c r="BXF14" s="878"/>
      <c r="BXG14" s="878"/>
      <c r="BXH14" s="878"/>
      <c r="BXI14" s="880"/>
      <c r="BXJ14" s="878"/>
      <c r="BXK14" s="878"/>
      <c r="BXL14" s="878"/>
      <c r="BXM14" s="880"/>
      <c r="BXN14" s="878"/>
      <c r="BXO14" s="878"/>
      <c r="BXP14" s="878"/>
      <c r="BXQ14" s="880"/>
      <c r="BXR14" s="878"/>
      <c r="BXS14" s="878"/>
      <c r="BXT14" s="878"/>
      <c r="BXU14" s="880"/>
      <c r="BXV14" s="878"/>
      <c r="BXW14" s="878"/>
      <c r="BXX14" s="878"/>
      <c r="BXY14" s="880"/>
      <c r="BXZ14" s="878"/>
      <c r="BYA14" s="878"/>
      <c r="BYB14" s="878"/>
      <c r="BYC14" s="880"/>
      <c r="BYD14" s="878"/>
      <c r="BYE14" s="878"/>
      <c r="BYF14" s="878"/>
      <c r="BYG14" s="880"/>
      <c r="BYH14" s="878"/>
      <c r="BYI14" s="878"/>
      <c r="BYJ14" s="878"/>
      <c r="BYK14" s="880"/>
      <c r="BYL14" s="878"/>
      <c r="BYM14" s="878"/>
      <c r="BYN14" s="878"/>
      <c r="BYO14" s="880"/>
      <c r="BYP14" s="878"/>
      <c r="BYQ14" s="878"/>
      <c r="BYR14" s="878"/>
      <c r="BYS14" s="880"/>
      <c r="BYT14" s="878"/>
      <c r="BYU14" s="878"/>
      <c r="BYV14" s="878"/>
      <c r="BYW14" s="880"/>
      <c r="BYX14" s="878"/>
      <c r="BYY14" s="878"/>
      <c r="BYZ14" s="878"/>
      <c r="BZA14" s="880"/>
      <c r="BZB14" s="878"/>
      <c r="BZC14" s="878"/>
      <c r="BZD14" s="878"/>
      <c r="BZE14" s="880"/>
      <c r="BZF14" s="878"/>
      <c r="BZG14" s="878"/>
      <c r="BZH14" s="878"/>
      <c r="BZI14" s="880"/>
      <c r="BZJ14" s="878"/>
      <c r="BZK14" s="878"/>
      <c r="BZL14" s="878"/>
      <c r="BZM14" s="880"/>
      <c r="BZN14" s="878"/>
      <c r="BZO14" s="878"/>
      <c r="BZP14" s="878"/>
      <c r="BZQ14" s="880"/>
      <c r="BZR14" s="878"/>
      <c r="BZS14" s="878"/>
      <c r="BZT14" s="878"/>
      <c r="BZU14" s="880"/>
      <c r="BZV14" s="878"/>
      <c r="BZW14" s="878"/>
      <c r="BZX14" s="878"/>
      <c r="BZY14" s="880"/>
      <c r="BZZ14" s="878"/>
      <c r="CAA14" s="878"/>
      <c r="CAB14" s="878"/>
      <c r="CAC14" s="880"/>
      <c r="CAD14" s="878"/>
      <c r="CAE14" s="878"/>
      <c r="CAF14" s="878"/>
      <c r="CAG14" s="880"/>
      <c r="CAH14" s="878"/>
      <c r="CAI14" s="878"/>
      <c r="CAJ14" s="878"/>
      <c r="CAK14" s="880"/>
      <c r="CAL14" s="878"/>
      <c r="CAM14" s="878"/>
      <c r="CAN14" s="878"/>
      <c r="CAO14" s="880"/>
      <c r="CAP14" s="878"/>
      <c r="CAQ14" s="878"/>
      <c r="CAR14" s="878"/>
      <c r="CAS14" s="880"/>
      <c r="CAT14" s="878"/>
      <c r="CAU14" s="878"/>
      <c r="CAV14" s="878"/>
      <c r="CAW14" s="880"/>
      <c r="CAX14" s="878"/>
      <c r="CAY14" s="878"/>
      <c r="CAZ14" s="878"/>
      <c r="CBA14" s="880"/>
      <c r="CBB14" s="878"/>
      <c r="CBC14" s="878"/>
      <c r="CBD14" s="878"/>
      <c r="CBE14" s="880"/>
      <c r="CBF14" s="878"/>
      <c r="CBG14" s="878"/>
      <c r="CBH14" s="878"/>
      <c r="CBI14" s="880"/>
      <c r="CBJ14" s="878"/>
      <c r="CBK14" s="878"/>
      <c r="CBL14" s="878"/>
      <c r="CBM14" s="880"/>
      <c r="CBN14" s="878"/>
      <c r="CBO14" s="878"/>
      <c r="CBP14" s="878"/>
      <c r="CBQ14" s="880"/>
      <c r="CBR14" s="878"/>
      <c r="CBS14" s="878"/>
      <c r="CBT14" s="878"/>
      <c r="CBU14" s="880"/>
      <c r="CBV14" s="878"/>
      <c r="CBW14" s="878"/>
      <c r="CBX14" s="878"/>
      <c r="CBY14" s="880"/>
      <c r="CBZ14" s="878"/>
      <c r="CCA14" s="878"/>
      <c r="CCB14" s="878"/>
      <c r="CCC14" s="880"/>
      <c r="CCD14" s="878"/>
      <c r="CCE14" s="878"/>
      <c r="CCF14" s="878"/>
      <c r="CCG14" s="880"/>
      <c r="CCH14" s="878"/>
      <c r="CCI14" s="878"/>
      <c r="CCJ14" s="878"/>
      <c r="CCK14" s="880"/>
      <c r="CCL14" s="878"/>
      <c r="CCM14" s="878"/>
      <c r="CCN14" s="878"/>
      <c r="CCO14" s="880"/>
      <c r="CCP14" s="878"/>
      <c r="CCQ14" s="878"/>
      <c r="CCR14" s="878"/>
      <c r="CCS14" s="880"/>
      <c r="CCT14" s="878"/>
      <c r="CCU14" s="878"/>
      <c r="CCV14" s="878"/>
      <c r="CCW14" s="880"/>
      <c r="CCX14" s="878"/>
      <c r="CCY14" s="878"/>
      <c r="CCZ14" s="878"/>
      <c r="CDA14" s="880"/>
      <c r="CDB14" s="878"/>
      <c r="CDC14" s="878"/>
      <c r="CDD14" s="878"/>
      <c r="CDE14" s="880"/>
      <c r="CDF14" s="878"/>
      <c r="CDG14" s="878"/>
      <c r="CDH14" s="878"/>
      <c r="CDI14" s="880"/>
      <c r="CDJ14" s="878"/>
      <c r="CDK14" s="878"/>
      <c r="CDL14" s="878"/>
      <c r="CDM14" s="880"/>
      <c r="CDN14" s="878"/>
      <c r="CDO14" s="878"/>
      <c r="CDP14" s="878"/>
      <c r="CDQ14" s="880"/>
      <c r="CDR14" s="878"/>
      <c r="CDS14" s="878"/>
      <c r="CDT14" s="878"/>
      <c r="CDU14" s="880"/>
      <c r="CDV14" s="878"/>
      <c r="CDW14" s="878"/>
      <c r="CDX14" s="878"/>
      <c r="CDY14" s="880"/>
      <c r="CDZ14" s="878"/>
      <c r="CEA14" s="878"/>
      <c r="CEB14" s="878"/>
      <c r="CEC14" s="880"/>
      <c r="CED14" s="878"/>
      <c r="CEE14" s="878"/>
      <c r="CEF14" s="878"/>
      <c r="CEG14" s="880"/>
      <c r="CEH14" s="878"/>
      <c r="CEI14" s="878"/>
      <c r="CEJ14" s="878"/>
      <c r="CEK14" s="880"/>
      <c r="CEL14" s="878"/>
      <c r="CEM14" s="878"/>
      <c r="CEN14" s="878"/>
      <c r="CEO14" s="880"/>
      <c r="CEP14" s="878"/>
      <c r="CEQ14" s="878"/>
      <c r="CER14" s="878"/>
      <c r="CES14" s="880"/>
      <c r="CET14" s="878"/>
      <c r="CEU14" s="878"/>
      <c r="CEV14" s="878"/>
      <c r="CEW14" s="880"/>
      <c r="CEX14" s="878"/>
      <c r="CEY14" s="878"/>
      <c r="CEZ14" s="878"/>
      <c r="CFA14" s="880"/>
      <c r="CFB14" s="878"/>
      <c r="CFC14" s="878"/>
      <c r="CFD14" s="878"/>
      <c r="CFE14" s="880"/>
      <c r="CFF14" s="878"/>
      <c r="CFG14" s="878"/>
      <c r="CFH14" s="878"/>
      <c r="CFI14" s="880"/>
      <c r="CFJ14" s="878"/>
      <c r="CFK14" s="878"/>
      <c r="CFL14" s="878"/>
      <c r="CFM14" s="880"/>
      <c r="CFN14" s="878"/>
      <c r="CFO14" s="878"/>
      <c r="CFP14" s="878"/>
      <c r="CFQ14" s="880"/>
      <c r="CFR14" s="878"/>
      <c r="CFS14" s="878"/>
      <c r="CFT14" s="878"/>
      <c r="CFU14" s="880"/>
      <c r="CFV14" s="878"/>
      <c r="CFW14" s="878"/>
      <c r="CFX14" s="878"/>
      <c r="CFY14" s="880"/>
      <c r="CFZ14" s="878"/>
      <c r="CGA14" s="878"/>
      <c r="CGB14" s="878"/>
      <c r="CGC14" s="880"/>
      <c r="CGD14" s="878"/>
      <c r="CGE14" s="878"/>
      <c r="CGF14" s="878"/>
      <c r="CGG14" s="880"/>
      <c r="CGH14" s="878"/>
      <c r="CGI14" s="878"/>
      <c r="CGJ14" s="878"/>
      <c r="CGK14" s="880"/>
      <c r="CGL14" s="878"/>
      <c r="CGM14" s="878"/>
      <c r="CGN14" s="878"/>
      <c r="CGO14" s="880"/>
      <c r="CGP14" s="878"/>
      <c r="CGQ14" s="878"/>
      <c r="CGR14" s="878"/>
      <c r="CGS14" s="880"/>
      <c r="CGT14" s="878"/>
      <c r="CGU14" s="878"/>
      <c r="CGV14" s="878"/>
      <c r="CGW14" s="880"/>
      <c r="CGX14" s="878"/>
      <c r="CGY14" s="878"/>
      <c r="CGZ14" s="878"/>
      <c r="CHA14" s="880"/>
      <c r="CHB14" s="878"/>
      <c r="CHC14" s="878"/>
      <c r="CHD14" s="878"/>
      <c r="CHE14" s="880"/>
      <c r="CHF14" s="878"/>
      <c r="CHG14" s="878"/>
      <c r="CHH14" s="878"/>
      <c r="CHI14" s="880"/>
      <c r="CHJ14" s="878"/>
      <c r="CHK14" s="878"/>
      <c r="CHL14" s="878"/>
      <c r="CHM14" s="880"/>
      <c r="CHN14" s="878"/>
      <c r="CHO14" s="878"/>
      <c r="CHP14" s="878"/>
      <c r="CHQ14" s="880"/>
      <c r="CHR14" s="878"/>
      <c r="CHS14" s="878"/>
      <c r="CHT14" s="878"/>
      <c r="CHU14" s="880"/>
      <c r="CHV14" s="878"/>
      <c r="CHW14" s="878"/>
      <c r="CHX14" s="878"/>
      <c r="CHY14" s="880"/>
      <c r="CHZ14" s="878"/>
      <c r="CIA14" s="878"/>
      <c r="CIB14" s="878"/>
      <c r="CIC14" s="880"/>
      <c r="CID14" s="878"/>
      <c r="CIE14" s="878"/>
      <c r="CIF14" s="878"/>
      <c r="CIG14" s="880"/>
      <c r="CIH14" s="878"/>
      <c r="CII14" s="878"/>
      <c r="CIJ14" s="878"/>
      <c r="CIK14" s="880"/>
      <c r="CIL14" s="878"/>
      <c r="CIM14" s="878"/>
      <c r="CIN14" s="878"/>
      <c r="CIO14" s="880"/>
      <c r="CIP14" s="878"/>
      <c r="CIQ14" s="878"/>
      <c r="CIR14" s="878"/>
      <c r="CIS14" s="880"/>
      <c r="CIT14" s="878"/>
      <c r="CIU14" s="878"/>
      <c r="CIV14" s="878"/>
      <c r="CIW14" s="880"/>
      <c r="CIX14" s="878"/>
      <c r="CIY14" s="878"/>
      <c r="CIZ14" s="878"/>
      <c r="CJA14" s="880"/>
      <c r="CJB14" s="878"/>
      <c r="CJC14" s="878"/>
      <c r="CJD14" s="878"/>
      <c r="CJE14" s="880"/>
      <c r="CJF14" s="878"/>
      <c r="CJG14" s="878"/>
      <c r="CJH14" s="878"/>
      <c r="CJI14" s="880"/>
      <c r="CJJ14" s="878"/>
      <c r="CJK14" s="878"/>
      <c r="CJL14" s="878"/>
      <c r="CJM14" s="880"/>
      <c r="CJN14" s="878"/>
      <c r="CJO14" s="878"/>
      <c r="CJP14" s="878"/>
      <c r="CJQ14" s="880"/>
      <c r="CJR14" s="878"/>
      <c r="CJS14" s="878"/>
      <c r="CJT14" s="878"/>
      <c r="CJU14" s="880"/>
      <c r="CJV14" s="878"/>
      <c r="CJW14" s="878"/>
      <c r="CJX14" s="878"/>
      <c r="CJY14" s="880"/>
      <c r="CJZ14" s="878"/>
      <c r="CKA14" s="878"/>
      <c r="CKB14" s="878"/>
      <c r="CKC14" s="880"/>
      <c r="CKD14" s="878"/>
      <c r="CKE14" s="878"/>
      <c r="CKF14" s="878"/>
      <c r="CKG14" s="880"/>
      <c r="CKH14" s="878"/>
      <c r="CKI14" s="878"/>
      <c r="CKJ14" s="878"/>
      <c r="CKK14" s="880"/>
      <c r="CKL14" s="878"/>
      <c r="CKM14" s="878"/>
      <c r="CKN14" s="878"/>
      <c r="CKO14" s="880"/>
      <c r="CKP14" s="878"/>
      <c r="CKQ14" s="878"/>
      <c r="CKR14" s="878"/>
      <c r="CKS14" s="880"/>
      <c r="CKT14" s="878"/>
      <c r="CKU14" s="878"/>
      <c r="CKV14" s="878"/>
      <c r="CKW14" s="880"/>
      <c r="CKX14" s="878"/>
      <c r="CKY14" s="878"/>
      <c r="CKZ14" s="878"/>
      <c r="CLA14" s="880"/>
      <c r="CLB14" s="878"/>
      <c r="CLC14" s="878"/>
      <c r="CLD14" s="878"/>
      <c r="CLE14" s="880"/>
      <c r="CLF14" s="878"/>
      <c r="CLG14" s="878"/>
      <c r="CLH14" s="878"/>
      <c r="CLI14" s="880"/>
      <c r="CLJ14" s="878"/>
      <c r="CLK14" s="878"/>
      <c r="CLL14" s="878"/>
      <c r="CLM14" s="880"/>
      <c r="CLN14" s="878"/>
      <c r="CLO14" s="878"/>
      <c r="CLP14" s="878"/>
      <c r="CLQ14" s="880"/>
      <c r="CLR14" s="878"/>
      <c r="CLS14" s="878"/>
      <c r="CLT14" s="878"/>
      <c r="CLU14" s="880"/>
      <c r="CLV14" s="878"/>
      <c r="CLW14" s="878"/>
      <c r="CLX14" s="878"/>
      <c r="CLY14" s="880"/>
      <c r="CLZ14" s="878"/>
      <c r="CMA14" s="878"/>
      <c r="CMB14" s="878"/>
      <c r="CMC14" s="880"/>
      <c r="CMD14" s="878"/>
      <c r="CME14" s="878"/>
      <c r="CMF14" s="878"/>
      <c r="CMG14" s="880"/>
      <c r="CMH14" s="878"/>
      <c r="CMI14" s="878"/>
      <c r="CMJ14" s="878"/>
      <c r="CMK14" s="880"/>
      <c r="CML14" s="878"/>
      <c r="CMM14" s="878"/>
      <c r="CMN14" s="878"/>
      <c r="CMO14" s="880"/>
      <c r="CMP14" s="878"/>
      <c r="CMQ14" s="878"/>
      <c r="CMR14" s="878"/>
      <c r="CMS14" s="880"/>
      <c r="CMT14" s="878"/>
      <c r="CMU14" s="878"/>
      <c r="CMV14" s="878"/>
      <c r="CMW14" s="880"/>
      <c r="CMX14" s="878"/>
      <c r="CMY14" s="878"/>
      <c r="CMZ14" s="878"/>
      <c r="CNA14" s="880"/>
      <c r="CNB14" s="878"/>
      <c r="CNC14" s="878"/>
      <c r="CND14" s="878"/>
      <c r="CNE14" s="880"/>
      <c r="CNF14" s="878"/>
      <c r="CNG14" s="878"/>
      <c r="CNH14" s="878"/>
      <c r="CNI14" s="880"/>
      <c r="CNJ14" s="878"/>
      <c r="CNK14" s="878"/>
      <c r="CNL14" s="878"/>
      <c r="CNM14" s="880"/>
      <c r="CNN14" s="878"/>
      <c r="CNO14" s="878"/>
      <c r="CNP14" s="878"/>
      <c r="CNQ14" s="880"/>
      <c r="CNR14" s="878"/>
      <c r="CNS14" s="878"/>
      <c r="CNT14" s="878"/>
      <c r="CNU14" s="880"/>
      <c r="CNV14" s="878"/>
      <c r="CNW14" s="878"/>
      <c r="CNX14" s="878"/>
      <c r="CNY14" s="880"/>
      <c r="CNZ14" s="878"/>
      <c r="COA14" s="878"/>
      <c r="COB14" s="878"/>
      <c r="COC14" s="880"/>
      <c r="COD14" s="878"/>
      <c r="COE14" s="878"/>
      <c r="COF14" s="878"/>
      <c r="COG14" s="880"/>
      <c r="COH14" s="878"/>
      <c r="COI14" s="878"/>
      <c r="COJ14" s="878"/>
      <c r="COK14" s="880"/>
      <c r="COL14" s="878"/>
      <c r="COM14" s="878"/>
      <c r="CON14" s="878"/>
      <c r="COO14" s="880"/>
      <c r="COP14" s="878"/>
      <c r="COQ14" s="878"/>
      <c r="COR14" s="878"/>
      <c r="COS14" s="880"/>
      <c r="COT14" s="878"/>
      <c r="COU14" s="878"/>
      <c r="COV14" s="878"/>
      <c r="COW14" s="880"/>
      <c r="COX14" s="878"/>
      <c r="COY14" s="878"/>
      <c r="COZ14" s="878"/>
      <c r="CPA14" s="880"/>
      <c r="CPB14" s="878"/>
      <c r="CPC14" s="878"/>
      <c r="CPD14" s="878"/>
      <c r="CPE14" s="880"/>
      <c r="CPF14" s="878"/>
      <c r="CPG14" s="878"/>
      <c r="CPH14" s="878"/>
      <c r="CPI14" s="880"/>
      <c r="CPJ14" s="878"/>
      <c r="CPK14" s="878"/>
      <c r="CPL14" s="878"/>
      <c r="CPM14" s="880"/>
      <c r="CPN14" s="878"/>
      <c r="CPO14" s="878"/>
      <c r="CPP14" s="878"/>
      <c r="CPQ14" s="880"/>
      <c r="CPR14" s="878"/>
      <c r="CPS14" s="878"/>
      <c r="CPT14" s="878"/>
      <c r="CPU14" s="880"/>
      <c r="CPV14" s="878"/>
      <c r="CPW14" s="878"/>
      <c r="CPX14" s="878"/>
      <c r="CPY14" s="880"/>
      <c r="CPZ14" s="878"/>
      <c r="CQA14" s="878"/>
      <c r="CQB14" s="878"/>
      <c r="CQC14" s="880"/>
      <c r="CQD14" s="878"/>
      <c r="CQE14" s="878"/>
      <c r="CQF14" s="878"/>
      <c r="CQG14" s="880"/>
      <c r="CQH14" s="878"/>
      <c r="CQI14" s="878"/>
      <c r="CQJ14" s="878"/>
      <c r="CQK14" s="880"/>
      <c r="CQL14" s="878"/>
      <c r="CQM14" s="878"/>
      <c r="CQN14" s="878"/>
      <c r="CQO14" s="880"/>
      <c r="CQP14" s="878"/>
      <c r="CQQ14" s="878"/>
      <c r="CQR14" s="878"/>
      <c r="CQS14" s="880"/>
      <c r="CQT14" s="878"/>
      <c r="CQU14" s="878"/>
      <c r="CQV14" s="878"/>
      <c r="CQW14" s="880"/>
      <c r="CQX14" s="878"/>
      <c r="CQY14" s="878"/>
      <c r="CQZ14" s="878"/>
      <c r="CRA14" s="880"/>
      <c r="CRB14" s="878"/>
      <c r="CRC14" s="878"/>
      <c r="CRD14" s="878"/>
      <c r="CRE14" s="880"/>
      <c r="CRF14" s="878"/>
      <c r="CRG14" s="878"/>
      <c r="CRH14" s="878"/>
      <c r="CRI14" s="880"/>
      <c r="CRJ14" s="878"/>
      <c r="CRK14" s="878"/>
      <c r="CRL14" s="878"/>
      <c r="CRM14" s="880"/>
      <c r="CRN14" s="878"/>
      <c r="CRO14" s="878"/>
      <c r="CRP14" s="878"/>
      <c r="CRQ14" s="880"/>
      <c r="CRR14" s="878"/>
      <c r="CRS14" s="878"/>
      <c r="CRT14" s="878"/>
      <c r="CRU14" s="880"/>
      <c r="CRV14" s="878"/>
      <c r="CRW14" s="878"/>
      <c r="CRX14" s="878"/>
      <c r="CRY14" s="880"/>
      <c r="CRZ14" s="878"/>
      <c r="CSA14" s="878"/>
      <c r="CSB14" s="878"/>
      <c r="CSC14" s="880"/>
      <c r="CSD14" s="878"/>
      <c r="CSE14" s="878"/>
      <c r="CSF14" s="878"/>
      <c r="CSG14" s="880"/>
      <c r="CSH14" s="878"/>
      <c r="CSI14" s="878"/>
      <c r="CSJ14" s="878"/>
      <c r="CSK14" s="880"/>
      <c r="CSL14" s="878"/>
      <c r="CSM14" s="878"/>
      <c r="CSN14" s="878"/>
      <c r="CSO14" s="880"/>
      <c r="CSP14" s="878"/>
      <c r="CSQ14" s="878"/>
      <c r="CSR14" s="878"/>
      <c r="CSS14" s="880"/>
      <c r="CST14" s="878"/>
      <c r="CSU14" s="878"/>
      <c r="CSV14" s="878"/>
      <c r="CSW14" s="880"/>
      <c r="CSX14" s="878"/>
      <c r="CSY14" s="878"/>
      <c r="CSZ14" s="878"/>
      <c r="CTA14" s="880"/>
      <c r="CTB14" s="878"/>
      <c r="CTC14" s="878"/>
      <c r="CTD14" s="878"/>
      <c r="CTE14" s="880"/>
      <c r="CTF14" s="878"/>
      <c r="CTG14" s="878"/>
      <c r="CTH14" s="878"/>
      <c r="CTI14" s="880"/>
      <c r="CTJ14" s="878"/>
      <c r="CTK14" s="878"/>
      <c r="CTL14" s="878"/>
      <c r="CTM14" s="880"/>
      <c r="CTN14" s="878"/>
      <c r="CTO14" s="878"/>
      <c r="CTP14" s="878"/>
      <c r="CTQ14" s="880"/>
      <c r="CTR14" s="878"/>
      <c r="CTS14" s="878"/>
      <c r="CTT14" s="878"/>
      <c r="CTU14" s="880"/>
      <c r="CTV14" s="878"/>
      <c r="CTW14" s="878"/>
      <c r="CTX14" s="878"/>
      <c r="CTY14" s="880"/>
      <c r="CTZ14" s="878"/>
      <c r="CUA14" s="878"/>
      <c r="CUB14" s="878"/>
      <c r="CUC14" s="880"/>
      <c r="CUD14" s="878"/>
      <c r="CUE14" s="878"/>
      <c r="CUF14" s="878"/>
      <c r="CUG14" s="880"/>
      <c r="CUH14" s="878"/>
      <c r="CUI14" s="878"/>
      <c r="CUJ14" s="878"/>
      <c r="CUK14" s="880"/>
      <c r="CUL14" s="878"/>
      <c r="CUM14" s="878"/>
      <c r="CUN14" s="878"/>
      <c r="CUO14" s="880"/>
      <c r="CUP14" s="878"/>
      <c r="CUQ14" s="878"/>
      <c r="CUR14" s="878"/>
      <c r="CUS14" s="880"/>
      <c r="CUT14" s="878"/>
      <c r="CUU14" s="878"/>
      <c r="CUV14" s="878"/>
      <c r="CUW14" s="880"/>
      <c r="CUX14" s="878"/>
      <c r="CUY14" s="878"/>
      <c r="CUZ14" s="878"/>
      <c r="CVA14" s="880"/>
      <c r="CVB14" s="878"/>
      <c r="CVC14" s="878"/>
      <c r="CVD14" s="878"/>
      <c r="CVE14" s="880"/>
      <c r="CVF14" s="878"/>
      <c r="CVG14" s="878"/>
      <c r="CVH14" s="878"/>
      <c r="CVI14" s="880"/>
      <c r="CVJ14" s="878"/>
      <c r="CVK14" s="878"/>
      <c r="CVL14" s="878"/>
      <c r="CVM14" s="880"/>
      <c r="CVN14" s="878"/>
      <c r="CVO14" s="878"/>
      <c r="CVP14" s="878"/>
      <c r="CVQ14" s="880"/>
      <c r="CVR14" s="878"/>
      <c r="CVS14" s="878"/>
      <c r="CVT14" s="878"/>
      <c r="CVU14" s="880"/>
      <c r="CVV14" s="878"/>
      <c r="CVW14" s="878"/>
      <c r="CVX14" s="878"/>
      <c r="CVY14" s="880"/>
      <c r="CVZ14" s="878"/>
      <c r="CWA14" s="878"/>
      <c r="CWB14" s="878"/>
      <c r="CWC14" s="880"/>
      <c r="CWD14" s="878"/>
      <c r="CWE14" s="878"/>
      <c r="CWF14" s="878"/>
      <c r="CWG14" s="880"/>
      <c r="CWH14" s="878"/>
      <c r="CWI14" s="878"/>
      <c r="CWJ14" s="878"/>
      <c r="CWK14" s="880"/>
      <c r="CWL14" s="878"/>
      <c r="CWM14" s="878"/>
      <c r="CWN14" s="878"/>
      <c r="CWO14" s="880"/>
      <c r="CWP14" s="878"/>
      <c r="CWQ14" s="878"/>
      <c r="CWR14" s="878"/>
      <c r="CWS14" s="880"/>
      <c r="CWT14" s="878"/>
      <c r="CWU14" s="878"/>
      <c r="CWV14" s="878"/>
      <c r="CWW14" s="880"/>
      <c r="CWX14" s="878"/>
      <c r="CWY14" s="878"/>
      <c r="CWZ14" s="878"/>
      <c r="CXA14" s="880"/>
      <c r="CXB14" s="878"/>
      <c r="CXC14" s="878"/>
      <c r="CXD14" s="878"/>
      <c r="CXE14" s="880"/>
      <c r="CXF14" s="878"/>
      <c r="CXG14" s="878"/>
      <c r="CXH14" s="878"/>
      <c r="CXI14" s="880"/>
      <c r="CXJ14" s="878"/>
      <c r="CXK14" s="878"/>
      <c r="CXL14" s="878"/>
      <c r="CXM14" s="880"/>
      <c r="CXN14" s="878"/>
      <c r="CXO14" s="878"/>
      <c r="CXP14" s="878"/>
      <c r="CXQ14" s="880"/>
      <c r="CXR14" s="878"/>
      <c r="CXS14" s="878"/>
      <c r="CXT14" s="878"/>
      <c r="CXU14" s="880"/>
      <c r="CXV14" s="878"/>
      <c r="CXW14" s="878"/>
      <c r="CXX14" s="878"/>
      <c r="CXY14" s="880"/>
      <c r="CXZ14" s="878"/>
      <c r="CYA14" s="878"/>
      <c r="CYB14" s="878"/>
      <c r="CYC14" s="880"/>
      <c r="CYD14" s="878"/>
      <c r="CYE14" s="878"/>
      <c r="CYF14" s="878"/>
      <c r="CYG14" s="880"/>
      <c r="CYH14" s="878"/>
      <c r="CYI14" s="878"/>
      <c r="CYJ14" s="878"/>
      <c r="CYK14" s="880"/>
      <c r="CYL14" s="878"/>
      <c r="CYM14" s="878"/>
      <c r="CYN14" s="878"/>
      <c r="CYO14" s="880"/>
      <c r="CYP14" s="878"/>
      <c r="CYQ14" s="878"/>
      <c r="CYR14" s="878"/>
      <c r="CYS14" s="880"/>
      <c r="CYT14" s="878"/>
      <c r="CYU14" s="878"/>
      <c r="CYV14" s="878"/>
      <c r="CYW14" s="880"/>
      <c r="CYX14" s="878"/>
      <c r="CYY14" s="878"/>
      <c r="CYZ14" s="878"/>
      <c r="CZA14" s="880"/>
      <c r="CZB14" s="878"/>
      <c r="CZC14" s="878"/>
      <c r="CZD14" s="878"/>
      <c r="CZE14" s="880"/>
      <c r="CZF14" s="878"/>
      <c r="CZG14" s="878"/>
      <c r="CZH14" s="878"/>
      <c r="CZI14" s="880"/>
      <c r="CZJ14" s="878"/>
      <c r="CZK14" s="878"/>
      <c r="CZL14" s="878"/>
      <c r="CZM14" s="880"/>
      <c r="CZN14" s="878"/>
      <c r="CZO14" s="878"/>
      <c r="CZP14" s="878"/>
      <c r="CZQ14" s="880"/>
      <c r="CZR14" s="878"/>
      <c r="CZS14" s="878"/>
      <c r="CZT14" s="878"/>
      <c r="CZU14" s="880"/>
      <c r="CZV14" s="878"/>
      <c r="CZW14" s="878"/>
      <c r="CZX14" s="878"/>
      <c r="CZY14" s="880"/>
      <c r="CZZ14" s="878"/>
      <c r="DAA14" s="878"/>
      <c r="DAB14" s="878"/>
      <c r="DAC14" s="880"/>
      <c r="DAD14" s="878"/>
      <c r="DAE14" s="878"/>
      <c r="DAF14" s="878"/>
      <c r="DAG14" s="880"/>
      <c r="DAH14" s="878"/>
      <c r="DAI14" s="878"/>
      <c r="DAJ14" s="878"/>
      <c r="DAK14" s="880"/>
      <c r="DAL14" s="878"/>
      <c r="DAM14" s="878"/>
      <c r="DAN14" s="878"/>
      <c r="DAO14" s="880"/>
      <c r="DAP14" s="878"/>
      <c r="DAQ14" s="878"/>
      <c r="DAR14" s="878"/>
      <c r="DAS14" s="880"/>
      <c r="DAT14" s="878"/>
      <c r="DAU14" s="878"/>
      <c r="DAV14" s="878"/>
      <c r="DAW14" s="880"/>
      <c r="DAX14" s="878"/>
      <c r="DAY14" s="878"/>
      <c r="DAZ14" s="878"/>
      <c r="DBA14" s="880"/>
      <c r="DBB14" s="878"/>
      <c r="DBC14" s="878"/>
      <c r="DBD14" s="878"/>
      <c r="DBE14" s="880"/>
      <c r="DBF14" s="878"/>
      <c r="DBG14" s="878"/>
      <c r="DBH14" s="878"/>
      <c r="DBI14" s="880"/>
      <c r="DBJ14" s="878"/>
      <c r="DBK14" s="878"/>
      <c r="DBL14" s="878"/>
      <c r="DBM14" s="880"/>
      <c r="DBN14" s="878"/>
      <c r="DBO14" s="878"/>
      <c r="DBP14" s="878"/>
      <c r="DBQ14" s="880"/>
      <c r="DBR14" s="878"/>
      <c r="DBS14" s="878"/>
      <c r="DBT14" s="878"/>
      <c r="DBU14" s="880"/>
      <c r="DBV14" s="878"/>
      <c r="DBW14" s="878"/>
      <c r="DBX14" s="878"/>
      <c r="DBY14" s="880"/>
      <c r="DBZ14" s="878"/>
      <c r="DCA14" s="878"/>
      <c r="DCB14" s="878"/>
      <c r="DCC14" s="880"/>
      <c r="DCD14" s="878"/>
      <c r="DCE14" s="878"/>
      <c r="DCF14" s="878"/>
      <c r="DCG14" s="880"/>
      <c r="DCH14" s="878"/>
      <c r="DCI14" s="878"/>
      <c r="DCJ14" s="878"/>
      <c r="DCK14" s="880"/>
      <c r="DCL14" s="878"/>
      <c r="DCM14" s="878"/>
      <c r="DCN14" s="878"/>
      <c r="DCO14" s="880"/>
      <c r="DCP14" s="878"/>
      <c r="DCQ14" s="878"/>
      <c r="DCR14" s="878"/>
      <c r="DCS14" s="880"/>
      <c r="DCT14" s="878"/>
      <c r="DCU14" s="878"/>
      <c r="DCV14" s="878"/>
      <c r="DCW14" s="880"/>
      <c r="DCX14" s="878"/>
      <c r="DCY14" s="878"/>
      <c r="DCZ14" s="878"/>
      <c r="DDA14" s="880"/>
      <c r="DDB14" s="878"/>
      <c r="DDC14" s="878"/>
      <c r="DDD14" s="878"/>
      <c r="DDE14" s="880"/>
      <c r="DDF14" s="878"/>
      <c r="DDG14" s="878"/>
      <c r="DDH14" s="878"/>
      <c r="DDI14" s="880"/>
      <c r="DDJ14" s="878"/>
      <c r="DDK14" s="878"/>
      <c r="DDL14" s="878"/>
      <c r="DDM14" s="880"/>
      <c r="DDN14" s="878"/>
      <c r="DDO14" s="878"/>
      <c r="DDP14" s="878"/>
      <c r="DDQ14" s="880"/>
      <c r="DDR14" s="878"/>
      <c r="DDS14" s="878"/>
      <c r="DDT14" s="878"/>
      <c r="DDU14" s="880"/>
      <c r="DDV14" s="878"/>
      <c r="DDW14" s="878"/>
      <c r="DDX14" s="878"/>
      <c r="DDY14" s="880"/>
      <c r="DDZ14" s="878"/>
      <c r="DEA14" s="878"/>
      <c r="DEB14" s="878"/>
      <c r="DEC14" s="880"/>
      <c r="DED14" s="878"/>
      <c r="DEE14" s="878"/>
      <c r="DEF14" s="878"/>
      <c r="DEG14" s="880"/>
      <c r="DEH14" s="878"/>
      <c r="DEI14" s="878"/>
      <c r="DEJ14" s="878"/>
      <c r="DEK14" s="880"/>
      <c r="DEL14" s="878"/>
      <c r="DEM14" s="878"/>
      <c r="DEN14" s="878"/>
      <c r="DEO14" s="880"/>
      <c r="DEP14" s="878"/>
      <c r="DEQ14" s="878"/>
      <c r="DER14" s="878"/>
      <c r="DES14" s="880"/>
      <c r="DET14" s="878"/>
      <c r="DEU14" s="878"/>
      <c r="DEV14" s="878"/>
      <c r="DEW14" s="880"/>
      <c r="DEX14" s="878"/>
      <c r="DEY14" s="878"/>
      <c r="DEZ14" s="878"/>
      <c r="DFA14" s="880"/>
      <c r="DFB14" s="878"/>
      <c r="DFC14" s="878"/>
      <c r="DFD14" s="878"/>
      <c r="DFE14" s="880"/>
      <c r="DFF14" s="878"/>
      <c r="DFG14" s="878"/>
      <c r="DFH14" s="878"/>
      <c r="DFI14" s="880"/>
      <c r="DFJ14" s="878"/>
      <c r="DFK14" s="878"/>
      <c r="DFL14" s="878"/>
      <c r="DFM14" s="880"/>
      <c r="DFN14" s="878"/>
      <c r="DFO14" s="878"/>
      <c r="DFP14" s="878"/>
      <c r="DFQ14" s="880"/>
      <c r="DFR14" s="878"/>
      <c r="DFS14" s="878"/>
      <c r="DFT14" s="878"/>
      <c r="DFU14" s="880"/>
      <c r="DFV14" s="878"/>
      <c r="DFW14" s="878"/>
      <c r="DFX14" s="878"/>
      <c r="DFY14" s="880"/>
      <c r="DFZ14" s="878"/>
      <c r="DGA14" s="878"/>
      <c r="DGB14" s="878"/>
      <c r="DGC14" s="880"/>
      <c r="DGD14" s="878"/>
      <c r="DGE14" s="878"/>
      <c r="DGF14" s="878"/>
      <c r="DGG14" s="880"/>
      <c r="DGH14" s="878"/>
      <c r="DGI14" s="878"/>
      <c r="DGJ14" s="878"/>
      <c r="DGK14" s="880"/>
      <c r="DGL14" s="878"/>
      <c r="DGM14" s="878"/>
      <c r="DGN14" s="878"/>
      <c r="DGO14" s="880"/>
      <c r="DGP14" s="878"/>
      <c r="DGQ14" s="878"/>
      <c r="DGR14" s="878"/>
      <c r="DGS14" s="880"/>
      <c r="DGT14" s="878"/>
      <c r="DGU14" s="878"/>
      <c r="DGV14" s="878"/>
      <c r="DGW14" s="880"/>
      <c r="DGX14" s="878"/>
      <c r="DGY14" s="878"/>
      <c r="DGZ14" s="878"/>
      <c r="DHA14" s="880"/>
      <c r="DHB14" s="878"/>
      <c r="DHC14" s="878"/>
      <c r="DHD14" s="878"/>
      <c r="DHE14" s="880"/>
      <c r="DHF14" s="878"/>
      <c r="DHG14" s="878"/>
      <c r="DHH14" s="878"/>
      <c r="DHI14" s="880"/>
      <c r="DHJ14" s="878"/>
      <c r="DHK14" s="878"/>
      <c r="DHL14" s="878"/>
      <c r="DHM14" s="880"/>
      <c r="DHN14" s="878"/>
      <c r="DHO14" s="878"/>
      <c r="DHP14" s="878"/>
      <c r="DHQ14" s="880"/>
      <c r="DHR14" s="878"/>
      <c r="DHS14" s="878"/>
      <c r="DHT14" s="878"/>
      <c r="DHU14" s="880"/>
      <c r="DHV14" s="878"/>
      <c r="DHW14" s="878"/>
      <c r="DHX14" s="878"/>
      <c r="DHY14" s="880"/>
      <c r="DHZ14" s="878"/>
      <c r="DIA14" s="878"/>
      <c r="DIB14" s="878"/>
      <c r="DIC14" s="880"/>
      <c r="DID14" s="878"/>
      <c r="DIE14" s="878"/>
      <c r="DIF14" s="878"/>
      <c r="DIG14" s="880"/>
      <c r="DIH14" s="878"/>
      <c r="DII14" s="878"/>
      <c r="DIJ14" s="878"/>
      <c r="DIK14" s="880"/>
      <c r="DIL14" s="878"/>
      <c r="DIM14" s="878"/>
      <c r="DIN14" s="878"/>
      <c r="DIO14" s="880"/>
      <c r="DIP14" s="878"/>
      <c r="DIQ14" s="878"/>
      <c r="DIR14" s="878"/>
      <c r="DIS14" s="880"/>
      <c r="DIT14" s="878"/>
      <c r="DIU14" s="878"/>
      <c r="DIV14" s="878"/>
      <c r="DIW14" s="880"/>
      <c r="DIX14" s="878"/>
      <c r="DIY14" s="878"/>
      <c r="DIZ14" s="878"/>
      <c r="DJA14" s="880"/>
      <c r="DJB14" s="878"/>
      <c r="DJC14" s="878"/>
      <c r="DJD14" s="878"/>
      <c r="DJE14" s="880"/>
      <c r="DJF14" s="878"/>
      <c r="DJG14" s="878"/>
      <c r="DJH14" s="878"/>
      <c r="DJI14" s="880"/>
      <c r="DJJ14" s="878"/>
      <c r="DJK14" s="878"/>
      <c r="DJL14" s="878"/>
      <c r="DJM14" s="880"/>
      <c r="DJN14" s="878"/>
      <c r="DJO14" s="878"/>
      <c r="DJP14" s="878"/>
      <c r="DJQ14" s="880"/>
      <c r="DJR14" s="878"/>
      <c r="DJS14" s="878"/>
      <c r="DJT14" s="878"/>
      <c r="DJU14" s="880"/>
      <c r="DJV14" s="878"/>
      <c r="DJW14" s="878"/>
      <c r="DJX14" s="878"/>
      <c r="DJY14" s="880"/>
      <c r="DJZ14" s="878"/>
      <c r="DKA14" s="878"/>
      <c r="DKB14" s="878"/>
      <c r="DKC14" s="880"/>
      <c r="DKD14" s="878"/>
      <c r="DKE14" s="878"/>
      <c r="DKF14" s="878"/>
      <c r="DKG14" s="880"/>
      <c r="DKH14" s="878"/>
      <c r="DKI14" s="878"/>
      <c r="DKJ14" s="878"/>
      <c r="DKK14" s="880"/>
      <c r="DKL14" s="878"/>
      <c r="DKM14" s="878"/>
      <c r="DKN14" s="878"/>
      <c r="DKO14" s="880"/>
      <c r="DKP14" s="878"/>
      <c r="DKQ14" s="878"/>
      <c r="DKR14" s="878"/>
      <c r="DKS14" s="880"/>
      <c r="DKT14" s="878"/>
      <c r="DKU14" s="878"/>
      <c r="DKV14" s="878"/>
      <c r="DKW14" s="880"/>
      <c r="DKX14" s="878"/>
      <c r="DKY14" s="878"/>
      <c r="DKZ14" s="878"/>
      <c r="DLA14" s="880"/>
      <c r="DLB14" s="878"/>
      <c r="DLC14" s="878"/>
      <c r="DLD14" s="878"/>
      <c r="DLE14" s="880"/>
      <c r="DLF14" s="878"/>
      <c r="DLG14" s="878"/>
      <c r="DLH14" s="878"/>
      <c r="DLI14" s="880"/>
      <c r="DLJ14" s="878"/>
      <c r="DLK14" s="878"/>
      <c r="DLL14" s="878"/>
      <c r="DLM14" s="880"/>
      <c r="DLN14" s="878"/>
      <c r="DLO14" s="878"/>
      <c r="DLP14" s="878"/>
      <c r="DLQ14" s="880"/>
      <c r="DLR14" s="878"/>
      <c r="DLS14" s="878"/>
      <c r="DLT14" s="878"/>
      <c r="DLU14" s="880"/>
      <c r="DLV14" s="878"/>
      <c r="DLW14" s="878"/>
      <c r="DLX14" s="878"/>
      <c r="DLY14" s="880"/>
      <c r="DLZ14" s="878"/>
      <c r="DMA14" s="878"/>
      <c r="DMB14" s="878"/>
      <c r="DMC14" s="880"/>
      <c r="DMD14" s="878"/>
      <c r="DME14" s="878"/>
      <c r="DMF14" s="878"/>
      <c r="DMG14" s="880"/>
      <c r="DMH14" s="878"/>
      <c r="DMI14" s="878"/>
      <c r="DMJ14" s="878"/>
      <c r="DMK14" s="880"/>
      <c r="DML14" s="878"/>
      <c r="DMM14" s="878"/>
      <c r="DMN14" s="878"/>
      <c r="DMO14" s="880"/>
      <c r="DMP14" s="878"/>
      <c r="DMQ14" s="878"/>
      <c r="DMR14" s="878"/>
      <c r="DMS14" s="880"/>
      <c r="DMT14" s="878"/>
      <c r="DMU14" s="878"/>
      <c r="DMV14" s="878"/>
      <c r="DMW14" s="880"/>
      <c r="DMX14" s="878"/>
      <c r="DMY14" s="878"/>
      <c r="DMZ14" s="878"/>
      <c r="DNA14" s="880"/>
      <c r="DNB14" s="878"/>
      <c r="DNC14" s="878"/>
      <c r="DND14" s="878"/>
      <c r="DNE14" s="880"/>
      <c r="DNF14" s="878"/>
      <c r="DNG14" s="878"/>
      <c r="DNH14" s="878"/>
      <c r="DNI14" s="880"/>
      <c r="DNJ14" s="878"/>
      <c r="DNK14" s="878"/>
      <c r="DNL14" s="878"/>
      <c r="DNM14" s="880"/>
      <c r="DNN14" s="878"/>
      <c r="DNO14" s="878"/>
      <c r="DNP14" s="878"/>
      <c r="DNQ14" s="880"/>
      <c r="DNR14" s="878"/>
      <c r="DNS14" s="878"/>
      <c r="DNT14" s="878"/>
      <c r="DNU14" s="880"/>
      <c r="DNV14" s="878"/>
      <c r="DNW14" s="878"/>
      <c r="DNX14" s="878"/>
      <c r="DNY14" s="880"/>
      <c r="DNZ14" s="878"/>
      <c r="DOA14" s="878"/>
      <c r="DOB14" s="878"/>
      <c r="DOC14" s="880"/>
      <c r="DOD14" s="878"/>
      <c r="DOE14" s="878"/>
      <c r="DOF14" s="878"/>
      <c r="DOG14" s="880"/>
      <c r="DOH14" s="878"/>
      <c r="DOI14" s="878"/>
      <c r="DOJ14" s="878"/>
      <c r="DOK14" s="880"/>
      <c r="DOL14" s="878"/>
      <c r="DOM14" s="878"/>
      <c r="DON14" s="878"/>
      <c r="DOO14" s="880"/>
      <c r="DOP14" s="878"/>
      <c r="DOQ14" s="878"/>
      <c r="DOR14" s="878"/>
      <c r="DOS14" s="880"/>
      <c r="DOT14" s="878"/>
      <c r="DOU14" s="878"/>
      <c r="DOV14" s="878"/>
      <c r="DOW14" s="880"/>
      <c r="DOX14" s="878"/>
      <c r="DOY14" s="878"/>
      <c r="DOZ14" s="878"/>
      <c r="DPA14" s="880"/>
      <c r="DPB14" s="878"/>
      <c r="DPC14" s="878"/>
      <c r="DPD14" s="878"/>
      <c r="DPE14" s="880"/>
      <c r="DPF14" s="878"/>
      <c r="DPG14" s="878"/>
      <c r="DPH14" s="878"/>
      <c r="DPI14" s="880"/>
      <c r="DPJ14" s="878"/>
      <c r="DPK14" s="878"/>
      <c r="DPL14" s="878"/>
      <c r="DPM14" s="880"/>
      <c r="DPN14" s="878"/>
      <c r="DPO14" s="878"/>
      <c r="DPP14" s="878"/>
      <c r="DPQ14" s="880"/>
      <c r="DPR14" s="878"/>
      <c r="DPS14" s="878"/>
      <c r="DPT14" s="878"/>
      <c r="DPU14" s="880"/>
      <c r="DPV14" s="878"/>
      <c r="DPW14" s="878"/>
      <c r="DPX14" s="878"/>
      <c r="DPY14" s="880"/>
      <c r="DPZ14" s="878"/>
      <c r="DQA14" s="878"/>
      <c r="DQB14" s="878"/>
      <c r="DQC14" s="880"/>
      <c r="DQD14" s="878"/>
      <c r="DQE14" s="878"/>
      <c r="DQF14" s="878"/>
      <c r="DQG14" s="880"/>
      <c r="DQH14" s="878"/>
      <c r="DQI14" s="878"/>
      <c r="DQJ14" s="878"/>
      <c r="DQK14" s="880"/>
      <c r="DQL14" s="878"/>
      <c r="DQM14" s="878"/>
      <c r="DQN14" s="878"/>
      <c r="DQO14" s="880"/>
      <c r="DQP14" s="878"/>
      <c r="DQQ14" s="878"/>
      <c r="DQR14" s="878"/>
      <c r="DQS14" s="880"/>
      <c r="DQT14" s="878"/>
      <c r="DQU14" s="878"/>
      <c r="DQV14" s="878"/>
      <c r="DQW14" s="880"/>
      <c r="DQX14" s="878"/>
      <c r="DQY14" s="878"/>
      <c r="DQZ14" s="878"/>
      <c r="DRA14" s="880"/>
      <c r="DRB14" s="878"/>
      <c r="DRC14" s="878"/>
      <c r="DRD14" s="878"/>
      <c r="DRE14" s="880"/>
      <c r="DRF14" s="878"/>
      <c r="DRG14" s="878"/>
      <c r="DRH14" s="878"/>
      <c r="DRI14" s="880"/>
      <c r="DRJ14" s="878"/>
      <c r="DRK14" s="878"/>
      <c r="DRL14" s="878"/>
      <c r="DRM14" s="880"/>
      <c r="DRN14" s="878"/>
      <c r="DRO14" s="878"/>
      <c r="DRP14" s="878"/>
      <c r="DRQ14" s="880"/>
      <c r="DRR14" s="878"/>
      <c r="DRS14" s="878"/>
      <c r="DRT14" s="878"/>
      <c r="DRU14" s="880"/>
      <c r="DRV14" s="878"/>
      <c r="DRW14" s="878"/>
      <c r="DRX14" s="878"/>
      <c r="DRY14" s="880"/>
      <c r="DRZ14" s="878"/>
      <c r="DSA14" s="878"/>
      <c r="DSB14" s="878"/>
      <c r="DSC14" s="880"/>
      <c r="DSD14" s="878"/>
      <c r="DSE14" s="878"/>
      <c r="DSF14" s="878"/>
      <c r="DSG14" s="880"/>
      <c r="DSH14" s="878"/>
      <c r="DSI14" s="878"/>
      <c r="DSJ14" s="878"/>
      <c r="DSK14" s="880"/>
      <c r="DSL14" s="878"/>
      <c r="DSM14" s="878"/>
      <c r="DSN14" s="878"/>
      <c r="DSO14" s="880"/>
      <c r="DSP14" s="878"/>
      <c r="DSQ14" s="878"/>
      <c r="DSR14" s="878"/>
      <c r="DSS14" s="880"/>
      <c r="DST14" s="878"/>
      <c r="DSU14" s="878"/>
      <c r="DSV14" s="878"/>
      <c r="DSW14" s="880"/>
      <c r="DSX14" s="878"/>
      <c r="DSY14" s="878"/>
      <c r="DSZ14" s="878"/>
      <c r="DTA14" s="880"/>
      <c r="DTB14" s="878"/>
      <c r="DTC14" s="878"/>
      <c r="DTD14" s="878"/>
      <c r="DTE14" s="880"/>
      <c r="DTF14" s="878"/>
      <c r="DTG14" s="878"/>
      <c r="DTH14" s="878"/>
      <c r="DTI14" s="880"/>
      <c r="DTJ14" s="878"/>
      <c r="DTK14" s="878"/>
      <c r="DTL14" s="878"/>
      <c r="DTM14" s="880"/>
      <c r="DTN14" s="878"/>
      <c r="DTO14" s="878"/>
      <c r="DTP14" s="878"/>
      <c r="DTQ14" s="880"/>
      <c r="DTR14" s="878"/>
      <c r="DTS14" s="878"/>
      <c r="DTT14" s="878"/>
      <c r="DTU14" s="880"/>
      <c r="DTV14" s="878"/>
      <c r="DTW14" s="878"/>
      <c r="DTX14" s="878"/>
      <c r="DTY14" s="880"/>
      <c r="DTZ14" s="878"/>
      <c r="DUA14" s="878"/>
      <c r="DUB14" s="878"/>
      <c r="DUC14" s="880"/>
      <c r="DUD14" s="878"/>
      <c r="DUE14" s="878"/>
      <c r="DUF14" s="878"/>
      <c r="DUG14" s="880"/>
      <c r="DUH14" s="878"/>
      <c r="DUI14" s="878"/>
      <c r="DUJ14" s="878"/>
      <c r="DUK14" s="880"/>
      <c r="DUL14" s="878"/>
      <c r="DUM14" s="878"/>
      <c r="DUN14" s="878"/>
      <c r="DUO14" s="880"/>
      <c r="DUP14" s="878"/>
      <c r="DUQ14" s="878"/>
      <c r="DUR14" s="878"/>
      <c r="DUS14" s="880"/>
      <c r="DUT14" s="878"/>
      <c r="DUU14" s="878"/>
      <c r="DUV14" s="878"/>
      <c r="DUW14" s="880"/>
      <c r="DUX14" s="878"/>
      <c r="DUY14" s="878"/>
      <c r="DUZ14" s="878"/>
      <c r="DVA14" s="880"/>
      <c r="DVB14" s="878"/>
      <c r="DVC14" s="878"/>
      <c r="DVD14" s="878"/>
      <c r="DVE14" s="880"/>
      <c r="DVF14" s="878"/>
      <c r="DVG14" s="878"/>
      <c r="DVH14" s="878"/>
      <c r="DVI14" s="880"/>
      <c r="DVJ14" s="878"/>
      <c r="DVK14" s="878"/>
      <c r="DVL14" s="878"/>
      <c r="DVM14" s="880"/>
      <c r="DVN14" s="878"/>
      <c r="DVO14" s="878"/>
      <c r="DVP14" s="878"/>
      <c r="DVQ14" s="880"/>
      <c r="DVR14" s="878"/>
      <c r="DVS14" s="878"/>
      <c r="DVT14" s="878"/>
      <c r="DVU14" s="880"/>
      <c r="DVV14" s="878"/>
      <c r="DVW14" s="878"/>
      <c r="DVX14" s="878"/>
      <c r="DVY14" s="880"/>
      <c r="DVZ14" s="878"/>
      <c r="DWA14" s="878"/>
      <c r="DWB14" s="878"/>
      <c r="DWC14" s="880"/>
      <c r="DWD14" s="878"/>
      <c r="DWE14" s="878"/>
      <c r="DWF14" s="878"/>
      <c r="DWG14" s="880"/>
      <c r="DWH14" s="878"/>
      <c r="DWI14" s="878"/>
      <c r="DWJ14" s="878"/>
      <c r="DWK14" s="880"/>
      <c r="DWL14" s="878"/>
      <c r="DWM14" s="878"/>
      <c r="DWN14" s="878"/>
      <c r="DWO14" s="880"/>
      <c r="DWP14" s="878"/>
      <c r="DWQ14" s="878"/>
      <c r="DWR14" s="878"/>
      <c r="DWS14" s="880"/>
      <c r="DWT14" s="878"/>
      <c r="DWU14" s="878"/>
      <c r="DWV14" s="878"/>
      <c r="DWW14" s="880"/>
      <c r="DWX14" s="878"/>
      <c r="DWY14" s="878"/>
      <c r="DWZ14" s="878"/>
      <c r="DXA14" s="880"/>
      <c r="DXB14" s="878"/>
      <c r="DXC14" s="878"/>
      <c r="DXD14" s="878"/>
      <c r="DXE14" s="880"/>
      <c r="DXF14" s="878"/>
      <c r="DXG14" s="878"/>
      <c r="DXH14" s="878"/>
      <c r="DXI14" s="880"/>
      <c r="DXJ14" s="878"/>
      <c r="DXK14" s="878"/>
      <c r="DXL14" s="878"/>
      <c r="DXM14" s="880"/>
      <c r="DXN14" s="878"/>
      <c r="DXO14" s="878"/>
      <c r="DXP14" s="878"/>
      <c r="DXQ14" s="880"/>
      <c r="DXR14" s="878"/>
      <c r="DXS14" s="878"/>
      <c r="DXT14" s="878"/>
      <c r="DXU14" s="880"/>
      <c r="DXV14" s="878"/>
      <c r="DXW14" s="878"/>
      <c r="DXX14" s="878"/>
      <c r="DXY14" s="880"/>
      <c r="DXZ14" s="878"/>
      <c r="DYA14" s="878"/>
      <c r="DYB14" s="878"/>
      <c r="DYC14" s="880"/>
      <c r="DYD14" s="878"/>
      <c r="DYE14" s="878"/>
      <c r="DYF14" s="878"/>
      <c r="DYG14" s="880"/>
      <c r="DYH14" s="878"/>
      <c r="DYI14" s="878"/>
      <c r="DYJ14" s="878"/>
      <c r="DYK14" s="880"/>
      <c r="DYL14" s="878"/>
      <c r="DYM14" s="878"/>
      <c r="DYN14" s="878"/>
      <c r="DYO14" s="880"/>
      <c r="DYP14" s="878"/>
      <c r="DYQ14" s="878"/>
      <c r="DYR14" s="878"/>
      <c r="DYS14" s="880"/>
      <c r="DYT14" s="878"/>
      <c r="DYU14" s="878"/>
      <c r="DYV14" s="878"/>
      <c r="DYW14" s="880"/>
      <c r="DYX14" s="878"/>
      <c r="DYY14" s="878"/>
      <c r="DYZ14" s="878"/>
      <c r="DZA14" s="880"/>
      <c r="DZB14" s="878"/>
      <c r="DZC14" s="878"/>
      <c r="DZD14" s="878"/>
      <c r="DZE14" s="880"/>
      <c r="DZF14" s="878"/>
      <c r="DZG14" s="878"/>
      <c r="DZH14" s="878"/>
      <c r="DZI14" s="880"/>
      <c r="DZJ14" s="878"/>
      <c r="DZK14" s="878"/>
      <c r="DZL14" s="878"/>
      <c r="DZM14" s="880"/>
      <c r="DZN14" s="878"/>
      <c r="DZO14" s="878"/>
      <c r="DZP14" s="878"/>
      <c r="DZQ14" s="880"/>
      <c r="DZR14" s="878"/>
      <c r="DZS14" s="878"/>
      <c r="DZT14" s="878"/>
      <c r="DZU14" s="880"/>
      <c r="DZV14" s="878"/>
      <c r="DZW14" s="878"/>
      <c r="DZX14" s="878"/>
      <c r="DZY14" s="880"/>
      <c r="DZZ14" s="878"/>
      <c r="EAA14" s="878"/>
      <c r="EAB14" s="878"/>
      <c r="EAC14" s="880"/>
      <c r="EAD14" s="878"/>
      <c r="EAE14" s="878"/>
      <c r="EAF14" s="878"/>
      <c r="EAG14" s="880"/>
      <c r="EAH14" s="878"/>
      <c r="EAI14" s="878"/>
      <c r="EAJ14" s="878"/>
      <c r="EAK14" s="880"/>
      <c r="EAL14" s="878"/>
      <c r="EAM14" s="878"/>
      <c r="EAN14" s="878"/>
      <c r="EAO14" s="880"/>
      <c r="EAP14" s="878"/>
      <c r="EAQ14" s="878"/>
      <c r="EAR14" s="878"/>
      <c r="EAS14" s="880"/>
      <c r="EAT14" s="878"/>
      <c r="EAU14" s="878"/>
      <c r="EAV14" s="878"/>
      <c r="EAW14" s="880"/>
      <c r="EAX14" s="878"/>
      <c r="EAY14" s="878"/>
      <c r="EAZ14" s="878"/>
      <c r="EBA14" s="880"/>
      <c r="EBB14" s="878"/>
      <c r="EBC14" s="878"/>
      <c r="EBD14" s="878"/>
      <c r="EBE14" s="880"/>
      <c r="EBF14" s="878"/>
      <c r="EBG14" s="878"/>
      <c r="EBH14" s="878"/>
      <c r="EBI14" s="880"/>
      <c r="EBJ14" s="878"/>
      <c r="EBK14" s="878"/>
      <c r="EBL14" s="878"/>
      <c r="EBM14" s="880"/>
      <c r="EBN14" s="878"/>
      <c r="EBO14" s="878"/>
      <c r="EBP14" s="878"/>
      <c r="EBQ14" s="880"/>
      <c r="EBR14" s="878"/>
      <c r="EBS14" s="878"/>
      <c r="EBT14" s="878"/>
      <c r="EBU14" s="880"/>
      <c r="EBV14" s="878"/>
      <c r="EBW14" s="878"/>
      <c r="EBX14" s="878"/>
      <c r="EBY14" s="880"/>
      <c r="EBZ14" s="878"/>
      <c r="ECA14" s="878"/>
      <c r="ECB14" s="878"/>
      <c r="ECC14" s="880"/>
      <c r="ECD14" s="878"/>
      <c r="ECE14" s="878"/>
      <c r="ECF14" s="878"/>
      <c r="ECG14" s="880"/>
      <c r="ECH14" s="878"/>
      <c r="ECI14" s="878"/>
      <c r="ECJ14" s="878"/>
      <c r="ECK14" s="880"/>
      <c r="ECL14" s="878"/>
      <c r="ECM14" s="878"/>
      <c r="ECN14" s="878"/>
      <c r="ECO14" s="880"/>
      <c r="ECP14" s="878"/>
      <c r="ECQ14" s="878"/>
      <c r="ECR14" s="878"/>
      <c r="ECS14" s="880"/>
      <c r="ECT14" s="878"/>
      <c r="ECU14" s="878"/>
      <c r="ECV14" s="878"/>
      <c r="ECW14" s="880"/>
      <c r="ECX14" s="878"/>
      <c r="ECY14" s="878"/>
      <c r="ECZ14" s="878"/>
      <c r="EDA14" s="880"/>
      <c r="EDB14" s="878"/>
      <c r="EDC14" s="878"/>
      <c r="EDD14" s="878"/>
      <c r="EDE14" s="880"/>
      <c r="EDF14" s="878"/>
      <c r="EDG14" s="878"/>
      <c r="EDH14" s="878"/>
      <c r="EDI14" s="880"/>
      <c r="EDJ14" s="878"/>
      <c r="EDK14" s="878"/>
      <c r="EDL14" s="878"/>
      <c r="EDM14" s="880"/>
      <c r="EDN14" s="878"/>
      <c r="EDO14" s="878"/>
      <c r="EDP14" s="878"/>
      <c r="EDQ14" s="880"/>
      <c r="EDR14" s="878"/>
      <c r="EDS14" s="878"/>
      <c r="EDT14" s="878"/>
      <c r="EDU14" s="880"/>
      <c r="EDV14" s="878"/>
      <c r="EDW14" s="878"/>
      <c r="EDX14" s="878"/>
      <c r="EDY14" s="880"/>
      <c r="EDZ14" s="878"/>
      <c r="EEA14" s="878"/>
      <c r="EEB14" s="878"/>
      <c r="EEC14" s="880"/>
      <c r="EED14" s="878"/>
      <c r="EEE14" s="878"/>
      <c r="EEF14" s="878"/>
      <c r="EEG14" s="880"/>
      <c r="EEH14" s="878"/>
      <c r="EEI14" s="878"/>
      <c r="EEJ14" s="878"/>
      <c r="EEK14" s="880"/>
      <c r="EEL14" s="878"/>
      <c r="EEM14" s="878"/>
      <c r="EEN14" s="878"/>
      <c r="EEO14" s="880"/>
      <c r="EEP14" s="878"/>
      <c r="EEQ14" s="878"/>
      <c r="EER14" s="878"/>
      <c r="EES14" s="880"/>
      <c r="EET14" s="878"/>
      <c r="EEU14" s="878"/>
      <c r="EEV14" s="878"/>
      <c r="EEW14" s="880"/>
      <c r="EEX14" s="878"/>
      <c r="EEY14" s="878"/>
      <c r="EEZ14" s="878"/>
      <c r="EFA14" s="880"/>
      <c r="EFB14" s="878"/>
      <c r="EFC14" s="878"/>
      <c r="EFD14" s="878"/>
      <c r="EFE14" s="880"/>
      <c r="EFF14" s="878"/>
      <c r="EFG14" s="878"/>
      <c r="EFH14" s="878"/>
      <c r="EFI14" s="880"/>
      <c r="EFJ14" s="878"/>
      <c r="EFK14" s="878"/>
      <c r="EFL14" s="878"/>
      <c r="EFM14" s="880"/>
      <c r="EFN14" s="878"/>
      <c r="EFO14" s="878"/>
      <c r="EFP14" s="878"/>
      <c r="EFQ14" s="880"/>
      <c r="EFR14" s="878"/>
      <c r="EFS14" s="878"/>
      <c r="EFT14" s="878"/>
      <c r="EFU14" s="880"/>
      <c r="EFV14" s="878"/>
      <c r="EFW14" s="878"/>
      <c r="EFX14" s="878"/>
      <c r="EFY14" s="880"/>
      <c r="EFZ14" s="878"/>
      <c r="EGA14" s="878"/>
      <c r="EGB14" s="878"/>
      <c r="EGC14" s="880"/>
      <c r="EGD14" s="878"/>
      <c r="EGE14" s="878"/>
      <c r="EGF14" s="878"/>
      <c r="EGG14" s="880"/>
      <c r="EGH14" s="878"/>
      <c r="EGI14" s="878"/>
      <c r="EGJ14" s="878"/>
      <c r="EGK14" s="880"/>
      <c r="EGL14" s="878"/>
      <c r="EGM14" s="878"/>
      <c r="EGN14" s="878"/>
      <c r="EGO14" s="880"/>
      <c r="EGP14" s="878"/>
      <c r="EGQ14" s="878"/>
      <c r="EGR14" s="878"/>
      <c r="EGS14" s="880"/>
      <c r="EGT14" s="878"/>
      <c r="EGU14" s="878"/>
      <c r="EGV14" s="878"/>
      <c r="EGW14" s="880"/>
      <c r="EGX14" s="878"/>
      <c r="EGY14" s="878"/>
      <c r="EGZ14" s="878"/>
      <c r="EHA14" s="880"/>
      <c r="EHB14" s="878"/>
      <c r="EHC14" s="878"/>
      <c r="EHD14" s="878"/>
      <c r="EHE14" s="880"/>
      <c r="EHF14" s="878"/>
      <c r="EHG14" s="878"/>
      <c r="EHH14" s="878"/>
      <c r="EHI14" s="880"/>
      <c r="EHJ14" s="878"/>
      <c r="EHK14" s="878"/>
      <c r="EHL14" s="878"/>
      <c r="EHM14" s="880"/>
      <c r="EHN14" s="878"/>
      <c r="EHO14" s="878"/>
      <c r="EHP14" s="878"/>
      <c r="EHQ14" s="880"/>
      <c r="EHR14" s="878"/>
      <c r="EHS14" s="878"/>
      <c r="EHT14" s="878"/>
      <c r="EHU14" s="880"/>
      <c r="EHV14" s="878"/>
      <c r="EHW14" s="878"/>
      <c r="EHX14" s="878"/>
      <c r="EHY14" s="880"/>
      <c r="EHZ14" s="878"/>
      <c r="EIA14" s="878"/>
      <c r="EIB14" s="878"/>
      <c r="EIC14" s="880"/>
      <c r="EID14" s="878"/>
      <c r="EIE14" s="878"/>
      <c r="EIF14" s="878"/>
      <c r="EIG14" s="880"/>
      <c r="EIH14" s="878"/>
      <c r="EII14" s="878"/>
      <c r="EIJ14" s="878"/>
      <c r="EIK14" s="880"/>
      <c r="EIL14" s="878"/>
      <c r="EIM14" s="878"/>
      <c r="EIN14" s="878"/>
      <c r="EIO14" s="880"/>
      <c r="EIP14" s="878"/>
      <c r="EIQ14" s="878"/>
      <c r="EIR14" s="878"/>
      <c r="EIS14" s="880"/>
      <c r="EIT14" s="878"/>
      <c r="EIU14" s="878"/>
      <c r="EIV14" s="878"/>
      <c r="EIW14" s="880"/>
      <c r="EIX14" s="878"/>
      <c r="EIY14" s="878"/>
      <c r="EIZ14" s="878"/>
      <c r="EJA14" s="880"/>
      <c r="EJB14" s="878"/>
      <c r="EJC14" s="878"/>
      <c r="EJD14" s="878"/>
      <c r="EJE14" s="880"/>
      <c r="EJF14" s="878"/>
      <c r="EJG14" s="878"/>
      <c r="EJH14" s="878"/>
      <c r="EJI14" s="880"/>
      <c r="EJJ14" s="878"/>
      <c r="EJK14" s="878"/>
      <c r="EJL14" s="878"/>
      <c r="EJM14" s="880"/>
      <c r="EJN14" s="878"/>
      <c r="EJO14" s="878"/>
      <c r="EJP14" s="878"/>
      <c r="EJQ14" s="880"/>
      <c r="EJR14" s="878"/>
      <c r="EJS14" s="878"/>
      <c r="EJT14" s="878"/>
      <c r="EJU14" s="880"/>
      <c r="EJV14" s="878"/>
      <c r="EJW14" s="878"/>
      <c r="EJX14" s="878"/>
      <c r="EJY14" s="880"/>
      <c r="EJZ14" s="878"/>
      <c r="EKA14" s="878"/>
      <c r="EKB14" s="878"/>
      <c r="EKC14" s="880"/>
      <c r="EKD14" s="878"/>
      <c r="EKE14" s="878"/>
      <c r="EKF14" s="878"/>
      <c r="EKG14" s="880"/>
      <c r="EKH14" s="878"/>
      <c r="EKI14" s="878"/>
      <c r="EKJ14" s="878"/>
      <c r="EKK14" s="880"/>
      <c r="EKL14" s="878"/>
      <c r="EKM14" s="878"/>
      <c r="EKN14" s="878"/>
      <c r="EKO14" s="880"/>
      <c r="EKP14" s="878"/>
      <c r="EKQ14" s="878"/>
      <c r="EKR14" s="878"/>
      <c r="EKS14" s="880"/>
      <c r="EKT14" s="878"/>
      <c r="EKU14" s="878"/>
      <c r="EKV14" s="878"/>
      <c r="EKW14" s="880"/>
      <c r="EKX14" s="878"/>
      <c r="EKY14" s="878"/>
      <c r="EKZ14" s="878"/>
      <c r="ELA14" s="880"/>
      <c r="ELB14" s="878"/>
      <c r="ELC14" s="878"/>
      <c r="ELD14" s="878"/>
      <c r="ELE14" s="880"/>
      <c r="ELF14" s="878"/>
      <c r="ELG14" s="878"/>
      <c r="ELH14" s="878"/>
      <c r="ELI14" s="880"/>
      <c r="ELJ14" s="878"/>
      <c r="ELK14" s="878"/>
      <c r="ELL14" s="878"/>
      <c r="ELM14" s="880"/>
      <c r="ELN14" s="878"/>
      <c r="ELO14" s="878"/>
      <c r="ELP14" s="878"/>
      <c r="ELQ14" s="880"/>
      <c r="ELR14" s="878"/>
      <c r="ELS14" s="878"/>
      <c r="ELT14" s="878"/>
      <c r="ELU14" s="880"/>
      <c r="ELV14" s="878"/>
      <c r="ELW14" s="878"/>
      <c r="ELX14" s="878"/>
      <c r="ELY14" s="880"/>
      <c r="ELZ14" s="878"/>
      <c r="EMA14" s="878"/>
      <c r="EMB14" s="878"/>
      <c r="EMC14" s="880"/>
      <c r="EMD14" s="878"/>
      <c r="EME14" s="878"/>
      <c r="EMF14" s="878"/>
      <c r="EMG14" s="880"/>
      <c r="EMH14" s="878"/>
      <c r="EMI14" s="878"/>
      <c r="EMJ14" s="878"/>
      <c r="EMK14" s="880"/>
      <c r="EML14" s="878"/>
      <c r="EMM14" s="878"/>
      <c r="EMN14" s="878"/>
      <c r="EMO14" s="880"/>
      <c r="EMP14" s="878"/>
      <c r="EMQ14" s="878"/>
      <c r="EMR14" s="878"/>
      <c r="EMS14" s="880"/>
      <c r="EMT14" s="878"/>
      <c r="EMU14" s="878"/>
      <c r="EMV14" s="878"/>
      <c r="EMW14" s="880"/>
      <c r="EMX14" s="878"/>
      <c r="EMY14" s="878"/>
      <c r="EMZ14" s="878"/>
      <c r="ENA14" s="880"/>
      <c r="ENB14" s="878"/>
      <c r="ENC14" s="878"/>
      <c r="END14" s="878"/>
      <c r="ENE14" s="880"/>
      <c r="ENF14" s="878"/>
      <c r="ENG14" s="878"/>
      <c r="ENH14" s="878"/>
      <c r="ENI14" s="880"/>
      <c r="ENJ14" s="878"/>
      <c r="ENK14" s="878"/>
      <c r="ENL14" s="878"/>
      <c r="ENM14" s="880"/>
      <c r="ENN14" s="878"/>
      <c r="ENO14" s="878"/>
      <c r="ENP14" s="878"/>
      <c r="ENQ14" s="880"/>
      <c r="ENR14" s="878"/>
      <c r="ENS14" s="878"/>
      <c r="ENT14" s="878"/>
      <c r="ENU14" s="880"/>
      <c r="ENV14" s="878"/>
      <c r="ENW14" s="878"/>
      <c r="ENX14" s="878"/>
      <c r="ENY14" s="880"/>
      <c r="ENZ14" s="878"/>
      <c r="EOA14" s="878"/>
      <c r="EOB14" s="878"/>
      <c r="EOC14" s="880"/>
      <c r="EOD14" s="878"/>
      <c r="EOE14" s="878"/>
      <c r="EOF14" s="878"/>
      <c r="EOG14" s="880"/>
      <c r="EOH14" s="878"/>
      <c r="EOI14" s="878"/>
      <c r="EOJ14" s="878"/>
      <c r="EOK14" s="880"/>
      <c r="EOL14" s="878"/>
      <c r="EOM14" s="878"/>
      <c r="EON14" s="878"/>
      <c r="EOO14" s="880"/>
      <c r="EOP14" s="878"/>
      <c r="EOQ14" s="878"/>
      <c r="EOR14" s="878"/>
      <c r="EOS14" s="880"/>
      <c r="EOT14" s="878"/>
      <c r="EOU14" s="878"/>
      <c r="EOV14" s="878"/>
      <c r="EOW14" s="880"/>
      <c r="EOX14" s="878"/>
      <c r="EOY14" s="878"/>
      <c r="EOZ14" s="878"/>
      <c r="EPA14" s="880"/>
      <c r="EPB14" s="878"/>
      <c r="EPC14" s="878"/>
      <c r="EPD14" s="878"/>
      <c r="EPE14" s="880"/>
      <c r="EPF14" s="878"/>
      <c r="EPG14" s="878"/>
      <c r="EPH14" s="878"/>
      <c r="EPI14" s="880"/>
      <c r="EPJ14" s="878"/>
      <c r="EPK14" s="878"/>
      <c r="EPL14" s="878"/>
      <c r="EPM14" s="880"/>
      <c r="EPN14" s="878"/>
      <c r="EPO14" s="878"/>
      <c r="EPP14" s="878"/>
      <c r="EPQ14" s="880"/>
      <c r="EPR14" s="878"/>
      <c r="EPS14" s="878"/>
      <c r="EPT14" s="878"/>
      <c r="EPU14" s="880"/>
      <c r="EPV14" s="878"/>
      <c r="EPW14" s="878"/>
      <c r="EPX14" s="878"/>
      <c r="EPY14" s="880"/>
      <c r="EPZ14" s="878"/>
      <c r="EQA14" s="878"/>
      <c r="EQB14" s="878"/>
      <c r="EQC14" s="880"/>
      <c r="EQD14" s="878"/>
      <c r="EQE14" s="878"/>
      <c r="EQF14" s="878"/>
      <c r="EQG14" s="880"/>
      <c r="EQH14" s="878"/>
      <c r="EQI14" s="878"/>
      <c r="EQJ14" s="878"/>
      <c r="EQK14" s="880"/>
      <c r="EQL14" s="878"/>
      <c r="EQM14" s="878"/>
      <c r="EQN14" s="878"/>
      <c r="EQO14" s="880"/>
      <c r="EQP14" s="878"/>
      <c r="EQQ14" s="878"/>
      <c r="EQR14" s="878"/>
      <c r="EQS14" s="880"/>
      <c r="EQT14" s="878"/>
      <c r="EQU14" s="878"/>
      <c r="EQV14" s="878"/>
      <c r="EQW14" s="880"/>
      <c r="EQX14" s="878"/>
      <c r="EQY14" s="878"/>
      <c r="EQZ14" s="878"/>
      <c r="ERA14" s="880"/>
      <c r="ERB14" s="878"/>
      <c r="ERC14" s="878"/>
      <c r="ERD14" s="878"/>
      <c r="ERE14" s="880"/>
      <c r="ERF14" s="878"/>
      <c r="ERG14" s="878"/>
      <c r="ERH14" s="878"/>
      <c r="ERI14" s="880"/>
      <c r="ERJ14" s="878"/>
      <c r="ERK14" s="878"/>
      <c r="ERL14" s="878"/>
      <c r="ERM14" s="880"/>
      <c r="ERN14" s="878"/>
      <c r="ERO14" s="878"/>
      <c r="ERP14" s="878"/>
      <c r="ERQ14" s="880"/>
      <c r="ERR14" s="878"/>
      <c r="ERS14" s="878"/>
      <c r="ERT14" s="878"/>
      <c r="ERU14" s="880"/>
      <c r="ERV14" s="878"/>
      <c r="ERW14" s="878"/>
      <c r="ERX14" s="878"/>
      <c r="ERY14" s="880"/>
      <c r="ERZ14" s="878"/>
      <c r="ESA14" s="878"/>
      <c r="ESB14" s="878"/>
      <c r="ESC14" s="880"/>
      <c r="ESD14" s="878"/>
      <c r="ESE14" s="878"/>
      <c r="ESF14" s="878"/>
      <c r="ESG14" s="880"/>
      <c r="ESH14" s="878"/>
      <c r="ESI14" s="878"/>
      <c r="ESJ14" s="878"/>
      <c r="ESK14" s="880"/>
      <c r="ESL14" s="878"/>
      <c r="ESM14" s="878"/>
      <c r="ESN14" s="878"/>
      <c r="ESO14" s="880"/>
      <c r="ESP14" s="878"/>
      <c r="ESQ14" s="878"/>
      <c r="ESR14" s="878"/>
      <c r="ESS14" s="880"/>
      <c r="EST14" s="878"/>
      <c r="ESU14" s="878"/>
      <c r="ESV14" s="878"/>
      <c r="ESW14" s="880"/>
      <c r="ESX14" s="878"/>
      <c r="ESY14" s="878"/>
      <c r="ESZ14" s="878"/>
      <c r="ETA14" s="880"/>
      <c r="ETB14" s="878"/>
      <c r="ETC14" s="878"/>
      <c r="ETD14" s="878"/>
      <c r="ETE14" s="880"/>
      <c r="ETF14" s="878"/>
      <c r="ETG14" s="878"/>
      <c r="ETH14" s="878"/>
      <c r="ETI14" s="880"/>
      <c r="ETJ14" s="878"/>
      <c r="ETK14" s="878"/>
      <c r="ETL14" s="878"/>
      <c r="ETM14" s="880"/>
      <c r="ETN14" s="878"/>
      <c r="ETO14" s="878"/>
      <c r="ETP14" s="878"/>
      <c r="ETQ14" s="880"/>
      <c r="ETR14" s="878"/>
      <c r="ETS14" s="878"/>
      <c r="ETT14" s="878"/>
      <c r="ETU14" s="880"/>
      <c r="ETV14" s="878"/>
      <c r="ETW14" s="878"/>
      <c r="ETX14" s="878"/>
      <c r="ETY14" s="880"/>
      <c r="ETZ14" s="878"/>
      <c r="EUA14" s="878"/>
      <c r="EUB14" s="878"/>
      <c r="EUC14" s="880"/>
      <c r="EUD14" s="878"/>
      <c r="EUE14" s="878"/>
      <c r="EUF14" s="878"/>
      <c r="EUG14" s="880"/>
      <c r="EUH14" s="878"/>
      <c r="EUI14" s="878"/>
      <c r="EUJ14" s="878"/>
      <c r="EUK14" s="880"/>
      <c r="EUL14" s="878"/>
      <c r="EUM14" s="878"/>
      <c r="EUN14" s="878"/>
      <c r="EUO14" s="880"/>
      <c r="EUP14" s="878"/>
      <c r="EUQ14" s="878"/>
      <c r="EUR14" s="878"/>
      <c r="EUS14" s="880"/>
      <c r="EUT14" s="878"/>
      <c r="EUU14" s="878"/>
      <c r="EUV14" s="878"/>
      <c r="EUW14" s="880"/>
      <c r="EUX14" s="878"/>
      <c r="EUY14" s="878"/>
      <c r="EUZ14" s="878"/>
      <c r="EVA14" s="880"/>
      <c r="EVB14" s="878"/>
      <c r="EVC14" s="878"/>
      <c r="EVD14" s="878"/>
      <c r="EVE14" s="880"/>
      <c r="EVF14" s="878"/>
      <c r="EVG14" s="878"/>
      <c r="EVH14" s="878"/>
      <c r="EVI14" s="880"/>
      <c r="EVJ14" s="878"/>
      <c r="EVK14" s="878"/>
      <c r="EVL14" s="878"/>
      <c r="EVM14" s="880"/>
      <c r="EVN14" s="878"/>
      <c r="EVO14" s="878"/>
      <c r="EVP14" s="878"/>
      <c r="EVQ14" s="880"/>
      <c r="EVR14" s="878"/>
      <c r="EVS14" s="878"/>
      <c r="EVT14" s="878"/>
      <c r="EVU14" s="880"/>
      <c r="EVV14" s="878"/>
      <c r="EVW14" s="878"/>
      <c r="EVX14" s="878"/>
      <c r="EVY14" s="880"/>
      <c r="EVZ14" s="878"/>
      <c r="EWA14" s="878"/>
      <c r="EWB14" s="878"/>
      <c r="EWC14" s="880"/>
      <c r="EWD14" s="878"/>
      <c r="EWE14" s="878"/>
      <c r="EWF14" s="878"/>
      <c r="EWG14" s="880"/>
      <c r="EWH14" s="878"/>
      <c r="EWI14" s="878"/>
      <c r="EWJ14" s="878"/>
      <c r="EWK14" s="880"/>
      <c r="EWL14" s="878"/>
      <c r="EWM14" s="878"/>
      <c r="EWN14" s="878"/>
      <c r="EWO14" s="880"/>
      <c r="EWP14" s="878"/>
      <c r="EWQ14" s="878"/>
      <c r="EWR14" s="878"/>
      <c r="EWS14" s="880"/>
      <c r="EWT14" s="878"/>
      <c r="EWU14" s="878"/>
      <c r="EWV14" s="878"/>
      <c r="EWW14" s="880"/>
      <c r="EWX14" s="878"/>
      <c r="EWY14" s="878"/>
      <c r="EWZ14" s="878"/>
      <c r="EXA14" s="880"/>
      <c r="EXB14" s="878"/>
      <c r="EXC14" s="878"/>
      <c r="EXD14" s="878"/>
      <c r="EXE14" s="880"/>
      <c r="EXF14" s="878"/>
      <c r="EXG14" s="878"/>
      <c r="EXH14" s="878"/>
      <c r="EXI14" s="880"/>
      <c r="EXJ14" s="878"/>
      <c r="EXK14" s="878"/>
      <c r="EXL14" s="878"/>
      <c r="EXM14" s="880"/>
      <c r="EXN14" s="878"/>
      <c r="EXO14" s="878"/>
      <c r="EXP14" s="878"/>
      <c r="EXQ14" s="880"/>
      <c r="EXR14" s="878"/>
      <c r="EXS14" s="878"/>
      <c r="EXT14" s="878"/>
      <c r="EXU14" s="880"/>
      <c r="EXV14" s="878"/>
      <c r="EXW14" s="878"/>
      <c r="EXX14" s="878"/>
      <c r="EXY14" s="880"/>
      <c r="EXZ14" s="878"/>
      <c r="EYA14" s="878"/>
      <c r="EYB14" s="878"/>
      <c r="EYC14" s="880"/>
      <c r="EYD14" s="878"/>
      <c r="EYE14" s="878"/>
      <c r="EYF14" s="878"/>
      <c r="EYG14" s="880"/>
      <c r="EYH14" s="878"/>
      <c r="EYI14" s="878"/>
      <c r="EYJ14" s="878"/>
      <c r="EYK14" s="880"/>
      <c r="EYL14" s="878"/>
      <c r="EYM14" s="878"/>
      <c r="EYN14" s="878"/>
      <c r="EYO14" s="880"/>
      <c r="EYP14" s="878"/>
      <c r="EYQ14" s="878"/>
      <c r="EYR14" s="878"/>
      <c r="EYS14" s="880"/>
      <c r="EYT14" s="878"/>
      <c r="EYU14" s="878"/>
      <c r="EYV14" s="878"/>
      <c r="EYW14" s="880"/>
      <c r="EYX14" s="878"/>
      <c r="EYY14" s="878"/>
      <c r="EYZ14" s="878"/>
      <c r="EZA14" s="880"/>
      <c r="EZB14" s="878"/>
      <c r="EZC14" s="878"/>
      <c r="EZD14" s="878"/>
      <c r="EZE14" s="880"/>
      <c r="EZF14" s="878"/>
      <c r="EZG14" s="878"/>
      <c r="EZH14" s="878"/>
      <c r="EZI14" s="880"/>
      <c r="EZJ14" s="878"/>
      <c r="EZK14" s="878"/>
      <c r="EZL14" s="878"/>
      <c r="EZM14" s="880"/>
      <c r="EZN14" s="878"/>
      <c r="EZO14" s="878"/>
      <c r="EZP14" s="878"/>
      <c r="EZQ14" s="880"/>
      <c r="EZR14" s="878"/>
      <c r="EZS14" s="878"/>
      <c r="EZT14" s="878"/>
      <c r="EZU14" s="880"/>
      <c r="EZV14" s="878"/>
      <c r="EZW14" s="878"/>
      <c r="EZX14" s="878"/>
      <c r="EZY14" s="880"/>
      <c r="EZZ14" s="878"/>
      <c r="FAA14" s="878"/>
      <c r="FAB14" s="878"/>
      <c r="FAC14" s="880"/>
      <c r="FAD14" s="878"/>
      <c r="FAE14" s="878"/>
      <c r="FAF14" s="878"/>
      <c r="FAG14" s="880"/>
      <c r="FAH14" s="878"/>
      <c r="FAI14" s="878"/>
      <c r="FAJ14" s="878"/>
      <c r="FAK14" s="880"/>
      <c r="FAL14" s="878"/>
      <c r="FAM14" s="878"/>
      <c r="FAN14" s="878"/>
      <c r="FAO14" s="880"/>
      <c r="FAP14" s="878"/>
      <c r="FAQ14" s="878"/>
      <c r="FAR14" s="878"/>
      <c r="FAS14" s="880"/>
      <c r="FAT14" s="878"/>
      <c r="FAU14" s="878"/>
      <c r="FAV14" s="878"/>
      <c r="FAW14" s="880"/>
      <c r="FAX14" s="878"/>
      <c r="FAY14" s="878"/>
      <c r="FAZ14" s="878"/>
      <c r="FBA14" s="880"/>
      <c r="FBB14" s="878"/>
      <c r="FBC14" s="878"/>
      <c r="FBD14" s="878"/>
      <c r="FBE14" s="880"/>
      <c r="FBF14" s="878"/>
      <c r="FBG14" s="878"/>
      <c r="FBH14" s="878"/>
      <c r="FBI14" s="880"/>
      <c r="FBJ14" s="878"/>
      <c r="FBK14" s="878"/>
      <c r="FBL14" s="878"/>
      <c r="FBM14" s="880"/>
      <c r="FBN14" s="878"/>
      <c r="FBO14" s="878"/>
      <c r="FBP14" s="878"/>
      <c r="FBQ14" s="880"/>
      <c r="FBR14" s="878"/>
      <c r="FBS14" s="878"/>
      <c r="FBT14" s="878"/>
      <c r="FBU14" s="880"/>
      <c r="FBV14" s="878"/>
      <c r="FBW14" s="878"/>
      <c r="FBX14" s="878"/>
      <c r="FBY14" s="880"/>
      <c r="FBZ14" s="878"/>
      <c r="FCA14" s="878"/>
      <c r="FCB14" s="878"/>
      <c r="FCC14" s="880"/>
      <c r="FCD14" s="878"/>
      <c r="FCE14" s="878"/>
      <c r="FCF14" s="878"/>
      <c r="FCG14" s="880"/>
      <c r="FCH14" s="878"/>
      <c r="FCI14" s="878"/>
      <c r="FCJ14" s="878"/>
      <c r="FCK14" s="880"/>
      <c r="FCL14" s="878"/>
      <c r="FCM14" s="878"/>
      <c r="FCN14" s="878"/>
      <c r="FCO14" s="880"/>
      <c r="FCP14" s="878"/>
      <c r="FCQ14" s="878"/>
      <c r="FCR14" s="878"/>
      <c r="FCS14" s="880"/>
      <c r="FCT14" s="878"/>
      <c r="FCU14" s="878"/>
      <c r="FCV14" s="878"/>
      <c r="FCW14" s="880"/>
      <c r="FCX14" s="878"/>
      <c r="FCY14" s="878"/>
      <c r="FCZ14" s="878"/>
      <c r="FDA14" s="880"/>
      <c r="FDB14" s="878"/>
      <c r="FDC14" s="878"/>
      <c r="FDD14" s="878"/>
      <c r="FDE14" s="880"/>
      <c r="FDF14" s="878"/>
      <c r="FDG14" s="878"/>
      <c r="FDH14" s="878"/>
      <c r="FDI14" s="880"/>
      <c r="FDJ14" s="878"/>
      <c r="FDK14" s="878"/>
      <c r="FDL14" s="878"/>
      <c r="FDM14" s="880"/>
      <c r="FDN14" s="878"/>
      <c r="FDO14" s="878"/>
      <c r="FDP14" s="878"/>
      <c r="FDQ14" s="880"/>
      <c r="FDR14" s="878"/>
      <c r="FDS14" s="878"/>
      <c r="FDT14" s="878"/>
      <c r="FDU14" s="880"/>
      <c r="FDV14" s="878"/>
      <c r="FDW14" s="878"/>
      <c r="FDX14" s="878"/>
      <c r="FDY14" s="880"/>
      <c r="FDZ14" s="878"/>
      <c r="FEA14" s="878"/>
      <c r="FEB14" s="878"/>
      <c r="FEC14" s="880"/>
      <c r="FED14" s="878"/>
      <c r="FEE14" s="878"/>
      <c r="FEF14" s="878"/>
      <c r="FEG14" s="880"/>
      <c r="FEH14" s="878"/>
      <c r="FEI14" s="878"/>
      <c r="FEJ14" s="878"/>
      <c r="FEK14" s="880"/>
      <c r="FEL14" s="878"/>
      <c r="FEM14" s="878"/>
      <c r="FEN14" s="878"/>
      <c r="FEO14" s="880"/>
      <c r="FEP14" s="878"/>
      <c r="FEQ14" s="878"/>
      <c r="FER14" s="878"/>
      <c r="FES14" s="880"/>
      <c r="FET14" s="878"/>
      <c r="FEU14" s="878"/>
      <c r="FEV14" s="878"/>
      <c r="FEW14" s="880"/>
      <c r="FEX14" s="878"/>
      <c r="FEY14" s="878"/>
      <c r="FEZ14" s="878"/>
      <c r="FFA14" s="880"/>
      <c r="FFB14" s="878"/>
      <c r="FFC14" s="878"/>
      <c r="FFD14" s="878"/>
      <c r="FFE14" s="880"/>
      <c r="FFF14" s="878"/>
      <c r="FFG14" s="878"/>
      <c r="FFH14" s="878"/>
      <c r="FFI14" s="880"/>
      <c r="FFJ14" s="878"/>
      <c r="FFK14" s="878"/>
      <c r="FFL14" s="878"/>
      <c r="FFM14" s="880"/>
      <c r="FFN14" s="878"/>
      <c r="FFO14" s="878"/>
      <c r="FFP14" s="878"/>
      <c r="FFQ14" s="880"/>
      <c r="FFR14" s="878"/>
      <c r="FFS14" s="878"/>
      <c r="FFT14" s="878"/>
      <c r="FFU14" s="880"/>
      <c r="FFV14" s="878"/>
      <c r="FFW14" s="878"/>
      <c r="FFX14" s="878"/>
      <c r="FFY14" s="880"/>
      <c r="FFZ14" s="878"/>
      <c r="FGA14" s="878"/>
      <c r="FGB14" s="878"/>
      <c r="FGC14" s="880"/>
      <c r="FGD14" s="878"/>
      <c r="FGE14" s="878"/>
      <c r="FGF14" s="878"/>
      <c r="FGG14" s="880"/>
      <c r="FGH14" s="878"/>
      <c r="FGI14" s="878"/>
      <c r="FGJ14" s="878"/>
      <c r="FGK14" s="880"/>
      <c r="FGL14" s="878"/>
      <c r="FGM14" s="878"/>
      <c r="FGN14" s="878"/>
      <c r="FGO14" s="880"/>
      <c r="FGP14" s="878"/>
      <c r="FGQ14" s="878"/>
      <c r="FGR14" s="878"/>
      <c r="FGS14" s="880"/>
      <c r="FGT14" s="878"/>
      <c r="FGU14" s="878"/>
      <c r="FGV14" s="878"/>
      <c r="FGW14" s="880"/>
      <c r="FGX14" s="878"/>
      <c r="FGY14" s="878"/>
      <c r="FGZ14" s="878"/>
      <c r="FHA14" s="880"/>
      <c r="FHB14" s="878"/>
      <c r="FHC14" s="878"/>
      <c r="FHD14" s="878"/>
      <c r="FHE14" s="880"/>
      <c r="FHF14" s="878"/>
      <c r="FHG14" s="878"/>
      <c r="FHH14" s="878"/>
      <c r="FHI14" s="880"/>
      <c r="FHJ14" s="878"/>
      <c r="FHK14" s="878"/>
      <c r="FHL14" s="878"/>
      <c r="FHM14" s="880"/>
      <c r="FHN14" s="878"/>
      <c r="FHO14" s="878"/>
      <c r="FHP14" s="878"/>
      <c r="FHQ14" s="880"/>
      <c r="FHR14" s="878"/>
      <c r="FHS14" s="878"/>
      <c r="FHT14" s="878"/>
      <c r="FHU14" s="880"/>
      <c r="FHV14" s="878"/>
      <c r="FHW14" s="878"/>
      <c r="FHX14" s="878"/>
      <c r="FHY14" s="880"/>
      <c r="FHZ14" s="878"/>
      <c r="FIA14" s="878"/>
      <c r="FIB14" s="878"/>
      <c r="FIC14" s="880"/>
      <c r="FID14" s="878"/>
      <c r="FIE14" s="878"/>
      <c r="FIF14" s="878"/>
      <c r="FIG14" s="880"/>
      <c r="FIH14" s="878"/>
      <c r="FII14" s="878"/>
      <c r="FIJ14" s="878"/>
      <c r="FIK14" s="880"/>
      <c r="FIL14" s="878"/>
      <c r="FIM14" s="878"/>
      <c r="FIN14" s="878"/>
      <c r="FIO14" s="880"/>
      <c r="FIP14" s="878"/>
      <c r="FIQ14" s="878"/>
      <c r="FIR14" s="878"/>
      <c r="FIS14" s="880"/>
      <c r="FIT14" s="878"/>
      <c r="FIU14" s="878"/>
      <c r="FIV14" s="878"/>
      <c r="FIW14" s="880"/>
      <c r="FIX14" s="878"/>
      <c r="FIY14" s="878"/>
      <c r="FIZ14" s="878"/>
      <c r="FJA14" s="880"/>
      <c r="FJB14" s="878"/>
      <c r="FJC14" s="878"/>
      <c r="FJD14" s="878"/>
      <c r="FJE14" s="880"/>
      <c r="FJF14" s="878"/>
      <c r="FJG14" s="878"/>
      <c r="FJH14" s="878"/>
      <c r="FJI14" s="880"/>
      <c r="FJJ14" s="878"/>
      <c r="FJK14" s="878"/>
      <c r="FJL14" s="878"/>
      <c r="FJM14" s="880"/>
      <c r="FJN14" s="878"/>
      <c r="FJO14" s="878"/>
      <c r="FJP14" s="878"/>
      <c r="FJQ14" s="880"/>
      <c r="FJR14" s="878"/>
      <c r="FJS14" s="878"/>
      <c r="FJT14" s="878"/>
      <c r="FJU14" s="880"/>
      <c r="FJV14" s="878"/>
      <c r="FJW14" s="878"/>
      <c r="FJX14" s="878"/>
      <c r="FJY14" s="880"/>
      <c r="FJZ14" s="878"/>
      <c r="FKA14" s="878"/>
      <c r="FKB14" s="878"/>
      <c r="FKC14" s="880"/>
      <c r="FKD14" s="878"/>
      <c r="FKE14" s="878"/>
      <c r="FKF14" s="878"/>
      <c r="FKG14" s="880"/>
      <c r="FKH14" s="878"/>
      <c r="FKI14" s="878"/>
      <c r="FKJ14" s="878"/>
      <c r="FKK14" s="880"/>
      <c r="FKL14" s="878"/>
      <c r="FKM14" s="878"/>
      <c r="FKN14" s="878"/>
      <c r="FKO14" s="880"/>
      <c r="FKP14" s="878"/>
      <c r="FKQ14" s="878"/>
      <c r="FKR14" s="878"/>
      <c r="FKS14" s="880"/>
      <c r="FKT14" s="878"/>
      <c r="FKU14" s="878"/>
      <c r="FKV14" s="878"/>
      <c r="FKW14" s="880"/>
      <c r="FKX14" s="878"/>
      <c r="FKY14" s="878"/>
      <c r="FKZ14" s="878"/>
      <c r="FLA14" s="880"/>
      <c r="FLB14" s="878"/>
      <c r="FLC14" s="878"/>
      <c r="FLD14" s="878"/>
      <c r="FLE14" s="880"/>
      <c r="FLF14" s="878"/>
      <c r="FLG14" s="878"/>
      <c r="FLH14" s="878"/>
      <c r="FLI14" s="880"/>
      <c r="FLJ14" s="878"/>
      <c r="FLK14" s="878"/>
      <c r="FLL14" s="878"/>
      <c r="FLM14" s="880"/>
      <c r="FLN14" s="878"/>
      <c r="FLO14" s="878"/>
      <c r="FLP14" s="878"/>
      <c r="FLQ14" s="880"/>
      <c r="FLR14" s="878"/>
      <c r="FLS14" s="878"/>
      <c r="FLT14" s="878"/>
      <c r="FLU14" s="880"/>
      <c r="FLV14" s="878"/>
      <c r="FLW14" s="878"/>
      <c r="FLX14" s="878"/>
      <c r="FLY14" s="880"/>
      <c r="FLZ14" s="878"/>
      <c r="FMA14" s="878"/>
      <c r="FMB14" s="878"/>
      <c r="FMC14" s="880"/>
      <c r="FMD14" s="878"/>
      <c r="FME14" s="878"/>
      <c r="FMF14" s="878"/>
      <c r="FMG14" s="880"/>
      <c r="FMH14" s="878"/>
      <c r="FMI14" s="878"/>
      <c r="FMJ14" s="878"/>
      <c r="FMK14" s="880"/>
      <c r="FML14" s="878"/>
      <c r="FMM14" s="878"/>
      <c r="FMN14" s="878"/>
      <c r="FMO14" s="880"/>
      <c r="FMP14" s="878"/>
      <c r="FMQ14" s="878"/>
      <c r="FMR14" s="878"/>
      <c r="FMS14" s="880"/>
      <c r="FMT14" s="878"/>
      <c r="FMU14" s="878"/>
      <c r="FMV14" s="878"/>
      <c r="FMW14" s="880"/>
      <c r="FMX14" s="878"/>
      <c r="FMY14" s="878"/>
      <c r="FMZ14" s="878"/>
      <c r="FNA14" s="880"/>
      <c r="FNB14" s="878"/>
      <c r="FNC14" s="878"/>
      <c r="FND14" s="878"/>
      <c r="FNE14" s="880"/>
      <c r="FNF14" s="878"/>
      <c r="FNG14" s="878"/>
      <c r="FNH14" s="878"/>
      <c r="FNI14" s="880"/>
      <c r="FNJ14" s="878"/>
      <c r="FNK14" s="878"/>
      <c r="FNL14" s="878"/>
      <c r="FNM14" s="880"/>
      <c r="FNN14" s="878"/>
      <c r="FNO14" s="878"/>
      <c r="FNP14" s="878"/>
      <c r="FNQ14" s="880"/>
      <c r="FNR14" s="878"/>
      <c r="FNS14" s="878"/>
      <c r="FNT14" s="878"/>
      <c r="FNU14" s="880"/>
      <c r="FNV14" s="878"/>
      <c r="FNW14" s="878"/>
      <c r="FNX14" s="878"/>
      <c r="FNY14" s="880"/>
      <c r="FNZ14" s="878"/>
      <c r="FOA14" s="878"/>
      <c r="FOB14" s="878"/>
      <c r="FOC14" s="880"/>
      <c r="FOD14" s="878"/>
      <c r="FOE14" s="878"/>
      <c r="FOF14" s="878"/>
      <c r="FOG14" s="880"/>
      <c r="FOH14" s="878"/>
      <c r="FOI14" s="878"/>
      <c r="FOJ14" s="878"/>
      <c r="FOK14" s="880"/>
      <c r="FOL14" s="878"/>
      <c r="FOM14" s="878"/>
      <c r="FON14" s="878"/>
      <c r="FOO14" s="880"/>
      <c r="FOP14" s="878"/>
      <c r="FOQ14" s="878"/>
      <c r="FOR14" s="878"/>
      <c r="FOS14" s="880"/>
      <c r="FOT14" s="878"/>
      <c r="FOU14" s="878"/>
      <c r="FOV14" s="878"/>
      <c r="FOW14" s="880"/>
      <c r="FOX14" s="878"/>
      <c r="FOY14" s="878"/>
      <c r="FOZ14" s="878"/>
      <c r="FPA14" s="880"/>
      <c r="FPB14" s="878"/>
      <c r="FPC14" s="878"/>
      <c r="FPD14" s="878"/>
      <c r="FPE14" s="880"/>
      <c r="FPF14" s="878"/>
      <c r="FPG14" s="878"/>
      <c r="FPH14" s="878"/>
      <c r="FPI14" s="880"/>
      <c r="FPJ14" s="878"/>
      <c r="FPK14" s="878"/>
      <c r="FPL14" s="878"/>
      <c r="FPM14" s="880"/>
      <c r="FPN14" s="878"/>
      <c r="FPO14" s="878"/>
      <c r="FPP14" s="878"/>
      <c r="FPQ14" s="880"/>
      <c r="FPR14" s="878"/>
      <c r="FPS14" s="878"/>
      <c r="FPT14" s="878"/>
      <c r="FPU14" s="880"/>
      <c r="FPV14" s="878"/>
      <c r="FPW14" s="878"/>
      <c r="FPX14" s="878"/>
      <c r="FPY14" s="880"/>
      <c r="FPZ14" s="878"/>
      <c r="FQA14" s="878"/>
      <c r="FQB14" s="878"/>
      <c r="FQC14" s="880"/>
      <c r="FQD14" s="878"/>
      <c r="FQE14" s="878"/>
      <c r="FQF14" s="878"/>
      <c r="FQG14" s="880"/>
      <c r="FQH14" s="878"/>
      <c r="FQI14" s="878"/>
      <c r="FQJ14" s="878"/>
      <c r="FQK14" s="880"/>
      <c r="FQL14" s="878"/>
      <c r="FQM14" s="878"/>
      <c r="FQN14" s="878"/>
      <c r="FQO14" s="880"/>
      <c r="FQP14" s="878"/>
      <c r="FQQ14" s="878"/>
      <c r="FQR14" s="878"/>
      <c r="FQS14" s="880"/>
      <c r="FQT14" s="878"/>
      <c r="FQU14" s="878"/>
      <c r="FQV14" s="878"/>
      <c r="FQW14" s="880"/>
      <c r="FQX14" s="878"/>
      <c r="FQY14" s="878"/>
      <c r="FQZ14" s="878"/>
      <c r="FRA14" s="880"/>
      <c r="FRB14" s="878"/>
      <c r="FRC14" s="878"/>
      <c r="FRD14" s="878"/>
      <c r="FRE14" s="880"/>
      <c r="FRF14" s="878"/>
      <c r="FRG14" s="878"/>
      <c r="FRH14" s="878"/>
      <c r="FRI14" s="880"/>
      <c r="FRJ14" s="878"/>
      <c r="FRK14" s="878"/>
      <c r="FRL14" s="878"/>
      <c r="FRM14" s="880"/>
      <c r="FRN14" s="878"/>
      <c r="FRO14" s="878"/>
      <c r="FRP14" s="878"/>
      <c r="FRQ14" s="880"/>
      <c r="FRR14" s="878"/>
      <c r="FRS14" s="878"/>
      <c r="FRT14" s="878"/>
      <c r="FRU14" s="880"/>
      <c r="FRV14" s="878"/>
      <c r="FRW14" s="878"/>
      <c r="FRX14" s="878"/>
      <c r="FRY14" s="880"/>
      <c r="FRZ14" s="878"/>
      <c r="FSA14" s="878"/>
      <c r="FSB14" s="878"/>
      <c r="FSC14" s="880"/>
      <c r="FSD14" s="878"/>
      <c r="FSE14" s="878"/>
      <c r="FSF14" s="878"/>
      <c r="FSG14" s="880"/>
      <c r="FSH14" s="878"/>
      <c r="FSI14" s="878"/>
      <c r="FSJ14" s="878"/>
      <c r="FSK14" s="880"/>
      <c r="FSL14" s="878"/>
      <c r="FSM14" s="878"/>
      <c r="FSN14" s="878"/>
      <c r="FSO14" s="880"/>
      <c r="FSP14" s="878"/>
      <c r="FSQ14" s="878"/>
      <c r="FSR14" s="878"/>
      <c r="FSS14" s="880"/>
      <c r="FST14" s="878"/>
      <c r="FSU14" s="878"/>
      <c r="FSV14" s="878"/>
      <c r="FSW14" s="880"/>
      <c r="FSX14" s="878"/>
      <c r="FSY14" s="878"/>
      <c r="FSZ14" s="878"/>
      <c r="FTA14" s="880"/>
      <c r="FTB14" s="878"/>
      <c r="FTC14" s="878"/>
      <c r="FTD14" s="878"/>
      <c r="FTE14" s="880"/>
      <c r="FTF14" s="878"/>
      <c r="FTG14" s="878"/>
      <c r="FTH14" s="878"/>
      <c r="FTI14" s="880"/>
      <c r="FTJ14" s="878"/>
      <c r="FTK14" s="878"/>
      <c r="FTL14" s="878"/>
      <c r="FTM14" s="880"/>
      <c r="FTN14" s="878"/>
      <c r="FTO14" s="878"/>
      <c r="FTP14" s="878"/>
      <c r="FTQ14" s="880"/>
      <c r="FTR14" s="878"/>
      <c r="FTS14" s="878"/>
      <c r="FTT14" s="878"/>
      <c r="FTU14" s="880"/>
      <c r="FTV14" s="878"/>
      <c r="FTW14" s="878"/>
      <c r="FTX14" s="878"/>
      <c r="FTY14" s="880"/>
      <c r="FTZ14" s="878"/>
      <c r="FUA14" s="878"/>
      <c r="FUB14" s="878"/>
      <c r="FUC14" s="880"/>
      <c r="FUD14" s="878"/>
      <c r="FUE14" s="878"/>
      <c r="FUF14" s="878"/>
      <c r="FUG14" s="880"/>
      <c r="FUH14" s="878"/>
      <c r="FUI14" s="878"/>
      <c r="FUJ14" s="878"/>
      <c r="FUK14" s="880"/>
      <c r="FUL14" s="878"/>
      <c r="FUM14" s="878"/>
      <c r="FUN14" s="878"/>
      <c r="FUO14" s="880"/>
      <c r="FUP14" s="878"/>
      <c r="FUQ14" s="878"/>
      <c r="FUR14" s="878"/>
      <c r="FUS14" s="880"/>
      <c r="FUT14" s="878"/>
      <c r="FUU14" s="878"/>
      <c r="FUV14" s="878"/>
      <c r="FUW14" s="880"/>
      <c r="FUX14" s="878"/>
      <c r="FUY14" s="878"/>
      <c r="FUZ14" s="878"/>
      <c r="FVA14" s="880"/>
      <c r="FVB14" s="878"/>
      <c r="FVC14" s="878"/>
      <c r="FVD14" s="878"/>
      <c r="FVE14" s="880"/>
      <c r="FVF14" s="878"/>
      <c r="FVG14" s="878"/>
      <c r="FVH14" s="878"/>
      <c r="FVI14" s="880"/>
      <c r="FVJ14" s="878"/>
      <c r="FVK14" s="878"/>
      <c r="FVL14" s="878"/>
      <c r="FVM14" s="880"/>
      <c r="FVN14" s="878"/>
      <c r="FVO14" s="878"/>
      <c r="FVP14" s="878"/>
      <c r="FVQ14" s="880"/>
      <c r="FVR14" s="878"/>
      <c r="FVS14" s="878"/>
      <c r="FVT14" s="878"/>
      <c r="FVU14" s="880"/>
      <c r="FVV14" s="878"/>
      <c r="FVW14" s="878"/>
      <c r="FVX14" s="878"/>
      <c r="FVY14" s="880"/>
      <c r="FVZ14" s="878"/>
      <c r="FWA14" s="878"/>
      <c r="FWB14" s="878"/>
      <c r="FWC14" s="880"/>
      <c r="FWD14" s="878"/>
      <c r="FWE14" s="878"/>
      <c r="FWF14" s="878"/>
      <c r="FWG14" s="880"/>
      <c r="FWH14" s="878"/>
      <c r="FWI14" s="878"/>
      <c r="FWJ14" s="878"/>
      <c r="FWK14" s="880"/>
      <c r="FWL14" s="878"/>
      <c r="FWM14" s="878"/>
      <c r="FWN14" s="878"/>
      <c r="FWO14" s="880"/>
      <c r="FWP14" s="878"/>
      <c r="FWQ14" s="878"/>
      <c r="FWR14" s="878"/>
      <c r="FWS14" s="880"/>
      <c r="FWT14" s="878"/>
      <c r="FWU14" s="878"/>
      <c r="FWV14" s="878"/>
      <c r="FWW14" s="880"/>
      <c r="FWX14" s="878"/>
      <c r="FWY14" s="878"/>
      <c r="FWZ14" s="878"/>
      <c r="FXA14" s="880"/>
      <c r="FXB14" s="878"/>
      <c r="FXC14" s="878"/>
      <c r="FXD14" s="878"/>
      <c r="FXE14" s="880"/>
      <c r="FXF14" s="878"/>
      <c r="FXG14" s="878"/>
      <c r="FXH14" s="878"/>
      <c r="FXI14" s="880"/>
      <c r="FXJ14" s="878"/>
      <c r="FXK14" s="878"/>
      <c r="FXL14" s="878"/>
      <c r="FXM14" s="880"/>
      <c r="FXN14" s="878"/>
      <c r="FXO14" s="878"/>
      <c r="FXP14" s="878"/>
      <c r="FXQ14" s="880"/>
      <c r="FXR14" s="878"/>
      <c r="FXS14" s="878"/>
      <c r="FXT14" s="878"/>
      <c r="FXU14" s="880"/>
      <c r="FXV14" s="878"/>
      <c r="FXW14" s="878"/>
      <c r="FXX14" s="878"/>
      <c r="FXY14" s="880"/>
      <c r="FXZ14" s="878"/>
      <c r="FYA14" s="878"/>
      <c r="FYB14" s="878"/>
      <c r="FYC14" s="880"/>
      <c r="FYD14" s="878"/>
      <c r="FYE14" s="878"/>
      <c r="FYF14" s="878"/>
      <c r="FYG14" s="880"/>
      <c r="FYH14" s="878"/>
      <c r="FYI14" s="878"/>
      <c r="FYJ14" s="878"/>
      <c r="FYK14" s="880"/>
      <c r="FYL14" s="878"/>
      <c r="FYM14" s="878"/>
      <c r="FYN14" s="878"/>
      <c r="FYO14" s="880"/>
      <c r="FYP14" s="878"/>
      <c r="FYQ14" s="878"/>
      <c r="FYR14" s="878"/>
      <c r="FYS14" s="880"/>
      <c r="FYT14" s="878"/>
      <c r="FYU14" s="878"/>
      <c r="FYV14" s="878"/>
      <c r="FYW14" s="880"/>
      <c r="FYX14" s="878"/>
      <c r="FYY14" s="878"/>
      <c r="FYZ14" s="878"/>
      <c r="FZA14" s="880"/>
      <c r="FZB14" s="878"/>
      <c r="FZC14" s="878"/>
      <c r="FZD14" s="878"/>
      <c r="FZE14" s="880"/>
      <c r="FZF14" s="878"/>
      <c r="FZG14" s="878"/>
      <c r="FZH14" s="878"/>
      <c r="FZI14" s="880"/>
      <c r="FZJ14" s="878"/>
      <c r="FZK14" s="878"/>
      <c r="FZL14" s="878"/>
      <c r="FZM14" s="880"/>
      <c r="FZN14" s="878"/>
      <c r="FZO14" s="878"/>
      <c r="FZP14" s="878"/>
      <c r="FZQ14" s="880"/>
      <c r="FZR14" s="878"/>
      <c r="FZS14" s="878"/>
      <c r="FZT14" s="878"/>
      <c r="FZU14" s="880"/>
      <c r="FZV14" s="878"/>
      <c r="FZW14" s="878"/>
      <c r="FZX14" s="878"/>
      <c r="FZY14" s="880"/>
      <c r="FZZ14" s="878"/>
      <c r="GAA14" s="878"/>
      <c r="GAB14" s="878"/>
      <c r="GAC14" s="880"/>
      <c r="GAD14" s="878"/>
      <c r="GAE14" s="878"/>
      <c r="GAF14" s="878"/>
      <c r="GAG14" s="880"/>
      <c r="GAH14" s="878"/>
      <c r="GAI14" s="878"/>
      <c r="GAJ14" s="878"/>
      <c r="GAK14" s="880"/>
      <c r="GAL14" s="878"/>
      <c r="GAM14" s="878"/>
      <c r="GAN14" s="878"/>
      <c r="GAO14" s="880"/>
      <c r="GAP14" s="878"/>
      <c r="GAQ14" s="878"/>
      <c r="GAR14" s="878"/>
      <c r="GAS14" s="880"/>
      <c r="GAT14" s="878"/>
      <c r="GAU14" s="878"/>
      <c r="GAV14" s="878"/>
      <c r="GAW14" s="880"/>
      <c r="GAX14" s="878"/>
      <c r="GAY14" s="878"/>
      <c r="GAZ14" s="878"/>
      <c r="GBA14" s="880"/>
      <c r="GBB14" s="878"/>
      <c r="GBC14" s="878"/>
      <c r="GBD14" s="878"/>
      <c r="GBE14" s="880"/>
      <c r="GBF14" s="878"/>
      <c r="GBG14" s="878"/>
      <c r="GBH14" s="878"/>
      <c r="GBI14" s="880"/>
      <c r="GBJ14" s="878"/>
      <c r="GBK14" s="878"/>
      <c r="GBL14" s="878"/>
      <c r="GBM14" s="880"/>
      <c r="GBN14" s="878"/>
      <c r="GBO14" s="878"/>
      <c r="GBP14" s="878"/>
      <c r="GBQ14" s="880"/>
      <c r="GBR14" s="878"/>
      <c r="GBS14" s="878"/>
      <c r="GBT14" s="878"/>
      <c r="GBU14" s="880"/>
      <c r="GBV14" s="878"/>
      <c r="GBW14" s="878"/>
      <c r="GBX14" s="878"/>
      <c r="GBY14" s="880"/>
      <c r="GBZ14" s="878"/>
      <c r="GCA14" s="878"/>
      <c r="GCB14" s="878"/>
      <c r="GCC14" s="880"/>
      <c r="GCD14" s="878"/>
      <c r="GCE14" s="878"/>
      <c r="GCF14" s="878"/>
      <c r="GCG14" s="880"/>
      <c r="GCH14" s="878"/>
      <c r="GCI14" s="878"/>
      <c r="GCJ14" s="878"/>
      <c r="GCK14" s="880"/>
      <c r="GCL14" s="878"/>
      <c r="GCM14" s="878"/>
      <c r="GCN14" s="878"/>
      <c r="GCO14" s="880"/>
      <c r="GCP14" s="878"/>
      <c r="GCQ14" s="878"/>
      <c r="GCR14" s="878"/>
      <c r="GCS14" s="880"/>
      <c r="GCT14" s="878"/>
      <c r="GCU14" s="878"/>
      <c r="GCV14" s="878"/>
      <c r="GCW14" s="880"/>
      <c r="GCX14" s="878"/>
      <c r="GCY14" s="878"/>
      <c r="GCZ14" s="878"/>
      <c r="GDA14" s="880"/>
      <c r="GDB14" s="878"/>
      <c r="GDC14" s="878"/>
      <c r="GDD14" s="878"/>
      <c r="GDE14" s="880"/>
      <c r="GDF14" s="878"/>
      <c r="GDG14" s="878"/>
      <c r="GDH14" s="878"/>
      <c r="GDI14" s="880"/>
      <c r="GDJ14" s="878"/>
      <c r="GDK14" s="878"/>
      <c r="GDL14" s="878"/>
      <c r="GDM14" s="880"/>
      <c r="GDN14" s="878"/>
      <c r="GDO14" s="878"/>
      <c r="GDP14" s="878"/>
      <c r="GDQ14" s="880"/>
      <c r="GDR14" s="878"/>
      <c r="GDS14" s="878"/>
      <c r="GDT14" s="878"/>
      <c r="GDU14" s="880"/>
      <c r="GDV14" s="878"/>
      <c r="GDW14" s="878"/>
      <c r="GDX14" s="878"/>
      <c r="GDY14" s="880"/>
      <c r="GDZ14" s="878"/>
      <c r="GEA14" s="878"/>
      <c r="GEB14" s="878"/>
      <c r="GEC14" s="880"/>
      <c r="GED14" s="878"/>
      <c r="GEE14" s="878"/>
      <c r="GEF14" s="878"/>
      <c r="GEG14" s="880"/>
      <c r="GEH14" s="878"/>
      <c r="GEI14" s="878"/>
      <c r="GEJ14" s="878"/>
      <c r="GEK14" s="880"/>
      <c r="GEL14" s="878"/>
      <c r="GEM14" s="878"/>
      <c r="GEN14" s="878"/>
      <c r="GEO14" s="880"/>
      <c r="GEP14" s="878"/>
      <c r="GEQ14" s="878"/>
      <c r="GER14" s="878"/>
      <c r="GES14" s="880"/>
      <c r="GET14" s="878"/>
      <c r="GEU14" s="878"/>
      <c r="GEV14" s="878"/>
      <c r="GEW14" s="880"/>
      <c r="GEX14" s="878"/>
      <c r="GEY14" s="878"/>
      <c r="GEZ14" s="878"/>
      <c r="GFA14" s="880"/>
      <c r="GFB14" s="878"/>
      <c r="GFC14" s="878"/>
      <c r="GFD14" s="878"/>
      <c r="GFE14" s="880"/>
      <c r="GFF14" s="878"/>
      <c r="GFG14" s="878"/>
      <c r="GFH14" s="878"/>
      <c r="GFI14" s="880"/>
      <c r="GFJ14" s="878"/>
      <c r="GFK14" s="878"/>
      <c r="GFL14" s="878"/>
      <c r="GFM14" s="880"/>
      <c r="GFN14" s="878"/>
      <c r="GFO14" s="878"/>
      <c r="GFP14" s="878"/>
      <c r="GFQ14" s="880"/>
      <c r="GFR14" s="878"/>
      <c r="GFS14" s="878"/>
      <c r="GFT14" s="878"/>
      <c r="GFU14" s="880"/>
      <c r="GFV14" s="878"/>
      <c r="GFW14" s="878"/>
      <c r="GFX14" s="878"/>
      <c r="GFY14" s="880"/>
      <c r="GFZ14" s="878"/>
      <c r="GGA14" s="878"/>
      <c r="GGB14" s="878"/>
      <c r="GGC14" s="880"/>
      <c r="GGD14" s="878"/>
      <c r="GGE14" s="878"/>
      <c r="GGF14" s="878"/>
      <c r="GGG14" s="880"/>
      <c r="GGH14" s="878"/>
      <c r="GGI14" s="878"/>
      <c r="GGJ14" s="878"/>
      <c r="GGK14" s="880"/>
      <c r="GGL14" s="878"/>
      <c r="GGM14" s="878"/>
      <c r="GGN14" s="878"/>
      <c r="GGO14" s="880"/>
      <c r="GGP14" s="878"/>
      <c r="GGQ14" s="878"/>
      <c r="GGR14" s="878"/>
      <c r="GGS14" s="880"/>
      <c r="GGT14" s="878"/>
      <c r="GGU14" s="878"/>
      <c r="GGV14" s="878"/>
      <c r="GGW14" s="880"/>
      <c r="GGX14" s="878"/>
      <c r="GGY14" s="878"/>
      <c r="GGZ14" s="878"/>
      <c r="GHA14" s="880"/>
      <c r="GHB14" s="878"/>
      <c r="GHC14" s="878"/>
      <c r="GHD14" s="878"/>
      <c r="GHE14" s="880"/>
      <c r="GHF14" s="878"/>
      <c r="GHG14" s="878"/>
      <c r="GHH14" s="878"/>
      <c r="GHI14" s="880"/>
      <c r="GHJ14" s="878"/>
      <c r="GHK14" s="878"/>
      <c r="GHL14" s="878"/>
      <c r="GHM14" s="880"/>
      <c r="GHN14" s="878"/>
      <c r="GHO14" s="878"/>
      <c r="GHP14" s="878"/>
      <c r="GHQ14" s="880"/>
      <c r="GHR14" s="878"/>
      <c r="GHS14" s="878"/>
      <c r="GHT14" s="878"/>
      <c r="GHU14" s="880"/>
      <c r="GHV14" s="878"/>
      <c r="GHW14" s="878"/>
      <c r="GHX14" s="878"/>
      <c r="GHY14" s="880"/>
      <c r="GHZ14" s="878"/>
      <c r="GIA14" s="878"/>
      <c r="GIB14" s="878"/>
      <c r="GIC14" s="880"/>
      <c r="GID14" s="878"/>
      <c r="GIE14" s="878"/>
      <c r="GIF14" s="878"/>
      <c r="GIG14" s="880"/>
      <c r="GIH14" s="878"/>
      <c r="GII14" s="878"/>
      <c r="GIJ14" s="878"/>
      <c r="GIK14" s="880"/>
      <c r="GIL14" s="878"/>
      <c r="GIM14" s="878"/>
      <c r="GIN14" s="878"/>
      <c r="GIO14" s="880"/>
      <c r="GIP14" s="878"/>
      <c r="GIQ14" s="878"/>
      <c r="GIR14" s="878"/>
      <c r="GIS14" s="880"/>
      <c r="GIT14" s="878"/>
      <c r="GIU14" s="878"/>
      <c r="GIV14" s="878"/>
      <c r="GIW14" s="880"/>
      <c r="GIX14" s="878"/>
      <c r="GIY14" s="878"/>
      <c r="GIZ14" s="878"/>
      <c r="GJA14" s="880"/>
      <c r="GJB14" s="878"/>
      <c r="GJC14" s="878"/>
      <c r="GJD14" s="878"/>
      <c r="GJE14" s="880"/>
      <c r="GJF14" s="878"/>
      <c r="GJG14" s="878"/>
      <c r="GJH14" s="878"/>
      <c r="GJI14" s="880"/>
      <c r="GJJ14" s="878"/>
      <c r="GJK14" s="878"/>
      <c r="GJL14" s="878"/>
      <c r="GJM14" s="880"/>
      <c r="GJN14" s="878"/>
      <c r="GJO14" s="878"/>
      <c r="GJP14" s="878"/>
      <c r="GJQ14" s="880"/>
      <c r="GJR14" s="878"/>
      <c r="GJS14" s="878"/>
      <c r="GJT14" s="878"/>
      <c r="GJU14" s="880"/>
      <c r="GJV14" s="878"/>
      <c r="GJW14" s="878"/>
      <c r="GJX14" s="878"/>
      <c r="GJY14" s="880"/>
      <c r="GJZ14" s="878"/>
      <c r="GKA14" s="878"/>
      <c r="GKB14" s="878"/>
      <c r="GKC14" s="880"/>
      <c r="GKD14" s="878"/>
      <c r="GKE14" s="878"/>
      <c r="GKF14" s="878"/>
      <c r="GKG14" s="880"/>
      <c r="GKH14" s="878"/>
      <c r="GKI14" s="878"/>
      <c r="GKJ14" s="878"/>
      <c r="GKK14" s="880"/>
      <c r="GKL14" s="878"/>
      <c r="GKM14" s="878"/>
      <c r="GKN14" s="878"/>
      <c r="GKO14" s="880"/>
      <c r="GKP14" s="878"/>
      <c r="GKQ14" s="878"/>
      <c r="GKR14" s="878"/>
      <c r="GKS14" s="880"/>
      <c r="GKT14" s="878"/>
      <c r="GKU14" s="878"/>
      <c r="GKV14" s="878"/>
      <c r="GKW14" s="880"/>
      <c r="GKX14" s="878"/>
      <c r="GKY14" s="878"/>
      <c r="GKZ14" s="878"/>
      <c r="GLA14" s="880"/>
      <c r="GLB14" s="878"/>
      <c r="GLC14" s="878"/>
      <c r="GLD14" s="878"/>
      <c r="GLE14" s="880"/>
      <c r="GLF14" s="878"/>
      <c r="GLG14" s="878"/>
      <c r="GLH14" s="878"/>
      <c r="GLI14" s="880"/>
      <c r="GLJ14" s="878"/>
      <c r="GLK14" s="878"/>
      <c r="GLL14" s="878"/>
      <c r="GLM14" s="880"/>
      <c r="GLN14" s="878"/>
      <c r="GLO14" s="878"/>
      <c r="GLP14" s="878"/>
      <c r="GLQ14" s="880"/>
      <c r="GLR14" s="878"/>
      <c r="GLS14" s="878"/>
      <c r="GLT14" s="878"/>
      <c r="GLU14" s="880"/>
      <c r="GLV14" s="878"/>
      <c r="GLW14" s="878"/>
      <c r="GLX14" s="878"/>
      <c r="GLY14" s="880"/>
      <c r="GLZ14" s="878"/>
      <c r="GMA14" s="878"/>
      <c r="GMB14" s="878"/>
      <c r="GMC14" s="880"/>
      <c r="GMD14" s="878"/>
      <c r="GME14" s="878"/>
      <c r="GMF14" s="878"/>
      <c r="GMG14" s="880"/>
      <c r="GMH14" s="878"/>
      <c r="GMI14" s="878"/>
      <c r="GMJ14" s="878"/>
      <c r="GMK14" s="880"/>
      <c r="GML14" s="878"/>
      <c r="GMM14" s="878"/>
      <c r="GMN14" s="878"/>
      <c r="GMO14" s="880"/>
      <c r="GMP14" s="878"/>
      <c r="GMQ14" s="878"/>
      <c r="GMR14" s="878"/>
      <c r="GMS14" s="880"/>
      <c r="GMT14" s="878"/>
      <c r="GMU14" s="878"/>
      <c r="GMV14" s="878"/>
      <c r="GMW14" s="880"/>
      <c r="GMX14" s="878"/>
      <c r="GMY14" s="878"/>
      <c r="GMZ14" s="878"/>
      <c r="GNA14" s="880"/>
      <c r="GNB14" s="878"/>
      <c r="GNC14" s="878"/>
      <c r="GND14" s="878"/>
      <c r="GNE14" s="880"/>
      <c r="GNF14" s="878"/>
      <c r="GNG14" s="878"/>
      <c r="GNH14" s="878"/>
      <c r="GNI14" s="880"/>
      <c r="GNJ14" s="878"/>
      <c r="GNK14" s="878"/>
      <c r="GNL14" s="878"/>
      <c r="GNM14" s="880"/>
      <c r="GNN14" s="878"/>
      <c r="GNO14" s="878"/>
      <c r="GNP14" s="878"/>
      <c r="GNQ14" s="880"/>
      <c r="GNR14" s="878"/>
      <c r="GNS14" s="878"/>
      <c r="GNT14" s="878"/>
      <c r="GNU14" s="880"/>
      <c r="GNV14" s="878"/>
      <c r="GNW14" s="878"/>
      <c r="GNX14" s="878"/>
      <c r="GNY14" s="880"/>
      <c r="GNZ14" s="878"/>
      <c r="GOA14" s="878"/>
      <c r="GOB14" s="878"/>
      <c r="GOC14" s="880"/>
      <c r="GOD14" s="878"/>
      <c r="GOE14" s="878"/>
      <c r="GOF14" s="878"/>
      <c r="GOG14" s="880"/>
      <c r="GOH14" s="878"/>
      <c r="GOI14" s="878"/>
      <c r="GOJ14" s="878"/>
      <c r="GOK14" s="880"/>
      <c r="GOL14" s="878"/>
      <c r="GOM14" s="878"/>
      <c r="GON14" s="878"/>
      <c r="GOO14" s="880"/>
      <c r="GOP14" s="878"/>
      <c r="GOQ14" s="878"/>
      <c r="GOR14" s="878"/>
      <c r="GOS14" s="880"/>
      <c r="GOT14" s="878"/>
      <c r="GOU14" s="878"/>
      <c r="GOV14" s="878"/>
      <c r="GOW14" s="880"/>
      <c r="GOX14" s="878"/>
      <c r="GOY14" s="878"/>
      <c r="GOZ14" s="878"/>
      <c r="GPA14" s="880"/>
      <c r="GPB14" s="878"/>
      <c r="GPC14" s="878"/>
      <c r="GPD14" s="878"/>
      <c r="GPE14" s="880"/>
      <c r="GPF14" s="878"/>
      <c r="GPG14" s="878"/>
      <c r="GPH14" s="878"/>
      <c r="GPI14" s="880"/>
      <c r="GPJ14" s="878"/>
      <c r="GPK14" s="878"/>
      <c r="GPL14" s="878"/>
      <c r="GPM14" s="880"/>
      <c r="GPN14" s="878"/>
      <c r="GPO14" s="878"/>
      <c r="GPP14" s="878"/>
      <c r="GPQ14" s="880"/>
      <c r="GPR14" s="878"/>
      <c r="GPS14" s="878"/>
      <c r="GPT14" s="878"/>
      <c r="GPU14" s="880"/>
      <c r="GPV14" s="878"/>
      <c r="GPW14" s="878"/>
      <c r="GPX14" s="878"/>
      <c r="GPY14" s="880"/>
      <c r="GPZ14" s="878"/>
      <c r="GQA14" s="878"/>
      <c r="GQB14" s="878"/>
      <c r="GQC14" s="880"/>
      <c r="GQD14" s="878"/>
      <c r="GQE14" s="878"/>
      <c r="GQF14" s="878"/>
      <c r="GQG14" s="880"/>
      <c r="GQH14" s="878"/>
      <c r="GQI14" s="878"/>
      <c r="GQJ14" s="878"/>
      <c r="GQK14" s="880"/>
      <c r="GQL14" s="878"/>
      <c r="GQM14" s="878"/>
      <c r="GQN14" s="878"/>
      <c r="GQO14" s="880"/>
      <c r="GQP14" s="878"/>
      <c r="GQQ14" s="878"/>
      <c r="GQR14" s="878"/>
      <c r="GQS14" s="880"/>
      <c r="GQT14" s="878"/>
      <c r="GQU14" s="878"/>
      <c r="GQV14" s="878"/>
      <c r="GQW14" s="880"/>
      <c r="GQX14" s="878"/>
      <c r="GQY14" s="878"/>
      <c r="GQZ14" s="878"/>
      <c r="GRA14" s="880"/>
      <c r="GRB14" s="878"/>
      <c r="GRC14" s="878"/>
      <c r="GRD14" s="878"/>
      <c r="GRE14" s="880"/>
      <c r="GRF14" s="878"/>
      <c r="GRG14" s="878"/>
      <c r="GRH14" s="878"/>
      <c r="GRI14" s="880"/>
      <c r="GRJ14" s="878"/>
      <c r="GRK14" s="878"/>
      <c r="GRL14" s="878"/>
      <c r="GRM14" s="880"/>
      <c r="GRN14" s="878"/>
      <c r="GRO14" s="878"/>
      <c r="GRP14" s="878"/>
      <c r="GRQ14" s="880"/>
      <c r="GRR14" s="878"/>
      <c r="GRS14" s="878"/>
      <c r="GRT14" s="878"/>
      <c r="GRU14" s="880"/>
      <c r="GRV14" s="878"/>
      <c r="GRW14" s="878"/>
      <c r="GRX14" s="878"/>
      <c r="GRY14" s="880"/>
      <c r="GRZ14" s="878"/>
      <c r="GSA14" s="878"/>
      <c r="GSB14" s="878"/>
      <c r="GSC14" s="880"/>
      <c r="GSD14" s="878"/>
      <c r="GSE14" s="878"/>
      <c r="GSF14" s="878"/>
      <c r="GSG14" s="880"/>
      <c r="GSH14" s="878"/>
      <c r="GSI14" s="878"/>
      <c r="GSJ14" s="878"/>
      <c r="GSK14" s="880"/>
      <c r="GSL14" s="878"/>
      <c r="GSM14" s="878"/>
      <c r="GSN14" s="878"/>
      <c r="GSO14" s="880"/>
      <c r="GSP14" s="878"/>
      <c r="GSQ14" s="878"/>
      <c r="GSR14" s="878"/>
      <c r="GSS14" s="880"/>
      <c r="GST14" s="878"/>
      <c r="GSU14" s="878"/>
      <c r="GSV14" s="878"/>
      <c r="GSW14" s="880"/>
      <c r="GSX14" s="878"/>
      <c r="GSY14" s="878"/>
      <c r="GSZ14" s="878"/>
      <c r="GTA14" s="880"/>
      <c r="GTB14" s="878"/>
      <c r="GTC14" s="878"/>
      <c r="GTD14" s="878"/>
      <c r="GTE14" s="880"/>
      <c r="GTF14" s="878"/>
      <c r="GTG14" s="878"/>
      <c r="GTH14" s="878"/>
      <c r="GTI14" s="880"/>
      <c r="GTJ14" s="878"/>
      <c r="GTK14" s="878"/>
      <c r="GTL14" s="878"/>
      <c r="GTM14" s="880"/>
      <c r="GTN14" s="878"/>
      <c r="GTO14" s="878"/>
      <c r="GTP14" s="878"/>
      <c r="GTQ14" s="880"/>
      <c r="GTR14" s="878"/>
      <c r="GTS14" s="878"/>
      <c r="GTT14" s="878"/>
      <c r="GTU14" s="880"/>
      <c r="GTV14" s="878"/>
      <c r="GTW14" s="878"/>
      <c r="GTX14" s="878"/>
      <c r="GTY14" s="880"/>
      <c r="GTZ14" s="878"/>
      <c r="GUA14" s="878"/>
      <c r="GUB14" s="878"/>
      <c r="GUC14" s="880"/>
      <c r="GUD14" s="878"/>
      <c r="GUE14" s="878"/>
      <c r="GUF14" s="878"/>
      <c r="GUG14" s="880"/>
      <c r="GUH14" s="878"/>
      <c r="GUI14" s="878"/>
      <c r="GUJ14" s="878"/>
      <c r="GUK14" s="880"/>
      <c r="GUL14" s="878"/>
      <c r="GUM14" s="878"/>
      <c r="GUN14" s="878"/>
      <c r="GUO14" s="880"/>
      <c r="GUP14" s="878"/>
      <c r="GUQ14" s="878"/>
      <c r="GUR14" s="878"/>
      <c r="GUS14" s="880"/>
      <c r="GUT14" s="878"/>
      <c r="GUU14" s="878"/>
      <c r="GUV14" s="878"/>
      <c r="GUW14" s="880"/>
      <c r="GUX14" s="878"/>
      <c r="GUY14" s="878"/>
      <c r="GUZ14" s="878"/>
      <c r="GVA14" s="880"/>
      <c r="GVB14" s="878"/>
      <c r="GVC14" s="878"/>
      <c r="GVD14" s="878"/>
      <c r="GVE14" s="880"/>
      <c r="GVF14" s="878"/>
      <c r="GVG14" s="878"/>
      <c r="GVH14" s="878"/>
      <c r="GVI14" s="880"/>
      <c r="GVJ14" s="878"/>
      <c r="GVK14" s="878"/>
      <c r="GVL14" s="878"/>
      <c r="GVM14" s="880"/>
      <c r="GVN14" s="878"/>
      <c r="GVO14" s="878"/>
      <c r="GVP14" s="878"/>
      <c r="GVQ14" s="880"/>
      <c r="GVR14" s="878"/>
      <c r="GVS14" s="878"/>
      <c r="GVT14" s="878"/>
      <c r="GVU14" s="880"/>
      <c r="GVV14" s="878"/>
      <c r="GVW14" s="878"/>
      <c r="GVX14" s="878"/>
      <c r="GVY14" s="880"/>
      <c r="GVZ14" s="878"/>
      <c r="GWA14" s="878"/>
      <c r="GWB14" s="878"/>
      <c r="GWC14" s="880"/>
      <c r="GWD14" s="878"/>
      <c r="GWE14" s="878"/>
      <c r="GWF14" s="878"/>
      <c r="GWG14" s="880"/>
      <c r="GWH14" s="878"/>
      <c r="GWI14" s="878"/>
      <c r="GWJ14" s="878"/>
      <c r="GWK14" s="880"/>
      <c r="GWL14" s="878"/>
      <c r="GWM14" s="878"/>
      <c r="GWN14" s="878"/>
      <c r="GWO14" s="880"/>
      <c r="GWP14" s="878"/>
      <c r="GWQ14" s="878"/>
      <c r="GWR14" s="878"/>
      <c r="GWS14" s="880"/>
      <c r="GWT14" s="878"/>
      <c r="GWU14" s="878"/>
      <c r="GWV14" s="878"/>
      <c r="GWW14" s="880"/>
      <c r="GWX14" s="878"/>
      <c r="GWY14" s="878"/>
      <c r="GWZ14" s="878"/>
      <c r="GXA14" s="880"/>
      <c r="GXB14" s="878"/>
      <c r="GXC14" s="878"/>
      <c r="GXD14" s="878"/>
      <c r="GXE14" s="880"/>
      <c r="GXF14" s="878"/>
      <c r="GXG14" s="878"/>
      <c r="GXH14" s="878"/>
      <c r="GXI14" s="880"/>
      <c r="GXJ14" s="878"/>
      <c r="GXK14" s="878"/>
      <c r="GXL14" s="878"/>
      <c r="GXM14" s="880"/>
      <c r="GXN14" s="878"/>
      <c r="GXO14" s="878"/>
      <c r="GXP14" s="878"/>
      <c r="GXQ14" s="880"/>
      <c r="GXR14" s="878"/>
      <c r="GXS14" s="878"/>
      <c r="GXT14" s="878"/>
      <c r="GXU14" s="880"/>
      <c r="GXV14" s="878"/>
      <c r="GXW14" s="878"/>
      <c r="GXX14" s="878"/>
      <c r="GXY14" s="880"/>
      <c r="GXZ14" s="878"/>
      <c r="GYA14" s="878"/>
      <c r="GYB14" s="878"/>
      <c r="GYC14" s="880"/>
      <c r="GYD14" s="878"/>
      <c r="GYE14" s="878"/>
      <c r="GYF14" s="878"/>
      <c r="GYG14" s="880"/>
      <c r="GYH14" s="878"/>
      <c r="GYI14" s="878"/>
      <c r="GYJ14" s="878"/>
      <c r="GYK14" s="880"/>
      <c r="GYL14" s="878"/>
      <c r="GYM14" s="878"/>
      <c r="GYN14" s="878"/>
      <c r="GYO14" s="880"/>
      <c r="GYP14" s="878"/>
      <c r="GYQ14" s="878"/>
      <c r="GYR14" s="878"/>
      <c r="GYS14" s="880"/>
      <c r="GYT14" s="878"/>
      <c r="GYU14" s="878"/>
      <c r="GYV14" s="878"/>
      <c r="GYW14" s="880"/>
      <c r="GYX14" s="878"/>
      <c r="GYY14" s="878"/>
      <c r="GYZ14" s="878"/>
      <c r="GZA14" s="880"/>
      <c r="GZB14" s="878"/>
      <c r="GZC14" s="878"/>
      <c r="GZD14" s="878"/>
      <c r="GZE14" s="880"/>
      <c r="GZF14" s="878"/>
      <c r="GZG14" s="878"/>
      <c r="GZH14" s="878"/>
      <c r="GZI14" s="880"/>
      <c r="GZJ14" s="878"/>
      <c r="GZK14" s="878"/>
      <c r="GZL14" s="878"/>
      <c r="GZM14" s="880"/>
      <c r="GZN14" s="878"/>
      <c r="GZO14" s="878"/>
      <c r="GZP14" s="878"/>
      <c r="GZQ14" s="880"/>
      <c r="GZR14" s="878"/>
      <c r="GZS14" s="878"/>
      <c r="GZT14" s="878"/>
      <c r="GZU14" s="880"/>
      <c r="GZV14" s="878"/>
      <c r="GZW14" s="878"/>
      <c r="GZX14" s="878"/>
      <c r="GZY14" s="880"/>
      <c r="GZZ14" s="878"/>
      <c r="HAA14" s="878"/>
      <c r="HAB14" s="878"/>
      <c r="HAC14" s="880"/>
      <c r="HAD14" s="878"/>
      <c r="HAE14" s="878"/>
      <c r="HAF14" s="878"/>
      <c r="HAG14" s="880"/>
      <c r="HAH14" s="878"/>
      <c r="HAI14" s="878"/>
      <c r="HAJ14" s="878"/>
      <c r="HAK14" s="880"/>
      <c r="HAL14" s="878"/>
      <c r="HAM14" s="878"/>
      <c r="HAN14" s="878"/>
      <c r="HAO14" s="880"/>
      <c r="HAP14" s="878"/>
      <c r="HAQ14" s="878"/>
      <c r="HAR14" s="878"/>
      <c r="HAS14" s="880"/>
      <c r="HAT14" s="878"/>
      <c r="HAU14" s="878"/>
      <c r="HAV14" s="878"/>
      <c r="HAW14" s="880"/>
      <c r="HAX14" s="878"/>
      <c r="HAY14" s="878"/>
      <c r="HAZ14" s="878"/>
      <c r="HBA14" s="880"/>
      <c r="HBB14" s="878"/>
      <c r="HBC14" s="878"/>
      <c r="HBD14" s="878"/>
      <c r="HBE14" s="880"/>
      <c r="HBF14" s="878"/>
      <c r="HBG14" s="878"/>
      <c r="HBH14" s="878"/>
      <c r="HBI14" s="880"/>
      <c r="HBJ14" s="878"/>
      <c r="HBK14" s="878"/>
      <c r="HBL14" s="878"/>
      <c r="HBM14" s="880"/>
      <c r="HBN14" s="878"/>
      <c r="HBO14" s="878"/>
      <c r="HBP14" s="878"/>
      <c r="HBQ14" s="880"/>
      <c r="HBR14" s="878"/>
      <c r="HBS14" s="878"/>
      <c r="HBT14" s="878"/>
      <c r="HBU14" s="880"/>
      <c r="HBV14" s="878"/>
      <c r="HBW14" s="878"/>
      <c r="HBX14" s="878"/>
      <c r="HBY14" s="880"/>
      <c r="HBZ14" s="878"/>
      <c r="HCA14" s="878"/>
      <c r="HCB14" s="878"/>
      <c r="HCC14" s="880"/>
      <c r="HCD14" s="878"/>
      <c r="HCE14" s="878"/>
      <c r="HCF14" s="878"/>
      <c r="HCG14" s="880"/>
      <c r="HCH14" s="878"/>
      <c r="HCI14" s="878"/>
      <c r="HCJ14" s="878"/>
      <c r="HCK14" s="880"/>
      <c r="HCL14" s="878"/>
      <c r="HCM14" s="878"/>
      <c r="HCN14" s="878"/>
      <c r="HCO14" s="880"/>
      <c r="HCP14" s="878"/>
      <c r="HCQ14" s="878"/>
      <c r="HCR14" s="878"/>
      <c r="HCS14" s="880"/>
      <c r="HCT14" s="878"/>
      <c r="HCU14" s="878"/>
      <c r="HCV14" s="878"/>
      <c r="HCW14" s="880"/>
      <c r="HCX14" s="878"/>
      <c r="HCY14" s="878"/>
      <c r="HCZ14" s="878"/>
      <c r="HDA14" s="880"/>
      <c r="HDB14" s="878"/>
      <c r="HDC14" s="878"/>
      <c r="HDD14" s="878"/>
      <c r="HDE14" s="880"/>
      <c r="HDF14" s="878"/>
      <c r="HDG14" s="878"/>
      <c r="HDH14" s="878"/>
      <c r="HDI14" s="880"/>
      <c r="HDJ14" s="878"/>
      <c r="HDK14" s="878"/>
      <c r="HDL14" s="878"/>
      <c r="HDM14" s="880"/>
      <c r="HDN14" s="878"/>
      <c r="HDO14" s="878"/>
      <c r="HDP14" s="878"/>
      <c r="HDQ14" s="880"/>
      <c r="HDR14" s="878"/>
      <c r="HDS14" s="878"/>
      <c r="HDT14" s="878"/>
      <c r="HDU14" s="880"/>
      <c r="HDV14" s="878"/>
      <c r="HDW14" s="878"/>
      <c r="HDX14" s="878"/>
      <c r="HDY14" s="880"/>
      <c r="HDZ14" s="878"/>
      <c r="HEA14" s="878"/>
      <c r="HEB14" s="878"/>
      <c r="HEC14" s="880"/>
      <c r="HED14" s="878"/>
      <c r="HEE14" s="878"/>
      <c r="HEF14" s="878"/>
      <c r="HEG14" s="880"/>
      <c r="HEH14" s="878"/>
      <c r="HEI14" s="878"/>
      <c r="HEJ14" s="878"/>
      <c r="HEK14" s="880"/>
      <c r="HEL14" s="878"/>
      <c r="HEM14" s="878"/>
      <c r="HEN14" s="878"/>
      <c r="HEO14" s="880"/>
      <c r="HEP14" s="878"/>
      <c r="HEQ14" s="878"/>
      <c r="HER14" s="878"/>
      <c r="HES14" s="880"/>
      <c r="HET14" s="878"/>
      <c r="HEU14" s="878"/>
      <c r="HEV14" s="878"/>
      <c r="HEW14" s="880"/>
      <c r="HEX14" s="878"/>
      <c r="HEY14" s="878"/>
      <c r="HEZ14" s="878"/>
      <c r="HFA14" s="880"/>
      <c r="HFB14" s="878"/>
      <c r="HFC14" s="878"/>
      <c r="HFD14" s="878"/>
      <c r="HFE14" s="880"/>
      <c r="HFF14" s="878"/>
      <c r="HFG14" s="878"/>
      <c r="HFH14" s="878"/>
      <c r="HFI14" s="880"/>
      <c r="HFJ14" s="878"/>
      <c r="HFK14" s="878"/>
      <c r="HFL14" s="878"/>
      <c r="HFM14" s="880"/>
      <c r="HFN14" s="878"/>
      <c r="HFO14" s="878"/>
      <c r="HFP14" s="878"/>
      <c r="HFQ14" s="880"/>
      <c r="HFR14" s="878"/>
      <c r="HFS14" s="878"/>
      <c r="HFT14" s="878"/>
      <c r="HFU14" s="880"/>
      <c r="HFV14" s="878"/>
      <c r="HFW14" s="878"/>
      <c r="HFX14" s="878"/>
      <c r="HFY14" s="880"/>
      <c r="HFZ14" s="878"/>
      <c r="HGA14" s="878"/>
      <c r="HGB14" s="878"/>
      <c r="HGC14" s="880"/>
      <c r="HGD14" s="878"/>
      <c r="HGE14" s="878"/>
      <c r="HGF14" s="878"/>
      <c r="HGG14" s="880"/>
      <c r="HGH14" s="878"/>
      <c r="HGI14" s="878"/>
      <c r="HGJ14" s="878"/>
      <c r="HGK14" s="880"/>
      <c r="HGL14" s="878"/>
      <c r="HGM14" s="878"/>
      <c r="HGN14" s="878"/>
      <c r="HGO14" s="880"/>
      <c r="HGP14" s="878"/>
      <c r="HGQ14" s="878"/>
      <c r="HGR14" s="878"/>
      <c r="HGS14" s="880"/>
      <c r="HGT14" s="878"/>
      <c r="HGU14" s="878"/>
      <c r="HGV14" s="878"/>
      <c r="HGW14" s="880"/>
      <c r="HGX14" s="878"/>
      <c r="HGY14" s="878"/>
      <c r="HGZ14" s="878"/>
      <c r="HHA14" s="880"/>
      <c r="HHB14" s="878"/>
      <c r="HHC14" s="878"/>
      <c r="HHD14" s="878"/>
      <c r="HHE14" s="880"/>
      <c r="HHF14" s="878"/>
      <c r="HHG14" s="878"/>
      <c r="HHH14" s="878"/>
      <c r="HHI14" s="880"/>
      <c r="HHJ14" s="878"/>
      <c r="HHK14" s="878"/>
      <c r="HHL14" s="878"/>
      <c r="HHM14" s="880"/>
      <c r="HHN14" s="878"/>
      <c r="HHO14" s="878"/>
      <c r="HHP14" s="878"/>
      <c r="HHQ14" s="880"/>
      <c r="HHR14" s="878"/>
      <c r="HHS14" s="878"/>
      <c r="HHT14" s="878"/>
      <c r="HHU14" s="880"/>
      <c r="HHV14" s="878"/>
      <c r="HHW14" s="878"/>
      <c r="HHX14" s="878"/>
      <c r="HHY14" s="880"/>
      <c r="HHZ14" s="878"/>
      <c r="HIA14" s="878"/>
      <c r="HIB14" s="878"/>
      <c r="HIC14" s="880"/>
      <c r="HID14" s="878"/>
      <c r="HIE14" s="878"/>
      <c r="HIF14" s="878"/>
      <c r="HIG14" s="880"/>
      <c r="HIH14" s="878"/>
      <c r="HII14" s="878"/>
      <c r="HIJ14" s="878"/>
      <c r="HIK14" s="880"/>
      <c r="HIL14" s="878"/>
      <c r="HIM14" s="878"/>
      <c r="HIN14" s="878"/>
      <c r="HIO14" s="880"/>
      <c r="HIP14" s="878"/>
      <c r="HIQ14" s="878"/>
      <c r="HIR14" s="878"/>
      <c r="HIS14" s="880"/>
      <c r="HIT14" s="878"/>
      <c r="HIU14" s="878"/>
      <c r="HIV14" s="878"/>
      <c r="HIW14" s="880"/>
      <c r="HIX14" s="878"/>
      <c r="HIY14" s="878"/>
      <c r="HIZ14" s="878"/>
      <c r="HJA14" s="880"/>
      <c r="HJB14" s="878"/>
      <c r="HJC14" s="878"/>
      <c r="HJD14" s="878"/>
      <c r="HJE14" s="880"/>
      <c r="HJF14" s="878"/>
      <c r="HJG14" s="878"/>
      <c r="HJH14" s="878"/>
      <c r="HJI14" s="880"/>
      <c r="HJJ14" s="878"/>
      <c r="HJK14" s="878"/>
      <c r="HJL14" s="878"/>
      <c r="HJM14" s="880"/>
      <c r="HJN14" s="878"/>
      <c r="HJO14" s="878"/>
      <c r="HJP14" s="878"/>
      <c r="HJQ14" s="880"/>
      <c r="HJR14" s="878"/>
      <c r="HJS14" s="878"/>
      <c r="HJT14" s="878"/>
      <c r="HJU14" s="880"/>
      <c r="HJV14" s="878"/>
      <c r="HJW14" s="878"/>
      <c r="HJX14" s="878"/>
      <c r="HJY14" s="880"/>
      <c r="HJZ14" s="878"/>
      <c r="HKA14" s="878"/>
      <c r="HKB14" s="878"/>
      <c r="HKC14" s="880"/>
      <c r="HKD14" s="878"/>
      <c r="HKE14" s="878"/>
      <c r="HKF14" s="878"/>
      <c r="HKG14" s="880"/>
      <c r="HKH14" s="878"/>
      <c r="HKI14" s="878"/>
      <c r="HKJ14" s="878"/>
      <c r="HKK14" s="880"/>
      <c r="HKL14" s="878"/>
      <c r="HKM14" s="878"/>
      <c r="HKN14" s="878"/>
      <c r="HKO14" s="880"/>
      <c r="HKP14" s="878"/>
      <c r="HKQ14" s="878"/>
      <c r="HKR14" s="878"/>
      <c r="HKS14" s="880"/>
      <c r="HKT14" s="878"/>
      <c r="HKU14" s="878"/>
      <c r="HKV14" s="878"/>
      <c r="HKW14" s="880"/>
      <c r="HKX14" s="878"/>
      <c r="HKY14" s="878"/>
      <c r="HKZ14" s="878"/>
      <c r="HLA14" s="880"/>
      <c r="HLB14" s="878"/>
      <c r="HLC14" s="878"/>
      <c r="HLD14" s="878"/>
      <c r="HLE14" s="880"/>
      <c r="HLF14" s="878"/>
      <c r="HLG14" s="878"/>
      <c r="HLH14" s="878"/>
      <c r="HLI14" s="880"/>
      <c r="HLJ14" s="878"/>
      <c r="HLK14" s="878"/>
      <c r="HLL14" s="878"/>
      <c r="HLM14" s="880"/>
      <c r="HLN14" s="878"/>
      <c r="HLO14" s="878"/>
      <c r="HLP14" s="878"/>
      <c r="HLQ14" s="880"/>
      <c r="HLR14" s="878"/>
      <c r="HLS14" s="878"/>
      <c r="HLT14" s="878"/>
      <c r="HLU14" s="880"/>
      <c r="HLV14" s="878"/>
      <c r="HLW14" s="878"/>
      <c r="HLX14" s="878"/>
      <c r="HLY14" s="880"/>
      <c r="HLZ14" s="878"/>
      <c r="HMA14" s="878"/>
      <c r="HMB14" s="878"/>
      <c r="HMC14" s="880"/>
      <c r="HMD14" s="878"/>
      <c r="HME14" s="878"/>
      <c r="HMF14" s="878"/>
      <c r="HMG14" s="880"/>
      <c r="HMH14" s="878"/>
      <c r="HMI14" s="878"/>
      <c r="HMJ14" s="878"/>
      <c r="HMK14" s="880"/>
      <c r="HML14" s="878"/>
      <c r="HMM14" s="878"/>
      <c r="HMN14" s="878"/>
      <c r="HMO14" s="880"/>
      <c r="HMP14" s="878"/>
      <c r="HMQ14" s="878"/>
      <c r="HMR14" s="878"/>
      <c r="HMS14" s="880"/>
      <c r="HMT14" s="878"/>
      <c r="HMU14" s="878"/>
      <c r="HMV14" s="878"/>
      <c r="HMW14" s="880"/>
      <c r="HMX14" s="878"/>
      <c r="HMY14" s="878"/>
      <c r="HMZ14" s="878"/>
      <c r="HNA14" s="880"/>
      <c r="HNB14" s="878"/>
      <c r="HNC14" s="878"/>
      <c r="HND14" s="878"/>
      <c r="HNE14" s="880"/>
      <c r="HNF14" s="878"/>
      <c r="HNG14" s="878"/>
      <c r="HNH14" s="878"/>
      <c r="HNI14" s="880"/>
      <c r="HNJ14" s="878"/>
      <c r="HNK14" s="878"/>
      <c r="HNL14" s="878"/>
      <c r="HNM14" s="880"/>
      <c r="HNN14" s="878"/>
      <c r="HNO14" s="878"/>
      <c r="HNP14" s="878"/>
      <c r="HNQ14" s="880"/>
      <c r="HNR14" s="878"/>
      <c r="HNS14" s="878"/>
      <c r="HNT14" s="878"/>
      <c r="HNU14" s="880"/>
      <c r="HNV14" s="878"/>
      <c r="HNW14" s="878"/>
      <c r="HNX14" s="878"/>
      <c r="HNY14" s="880"/>
      <c r="HNZ14" s="878"/>
      <c r="HOA14" s="878"/>
      <c r="HOB14" s="878"/>
      <c r="HOC14" s="880"/>
      <c r="HOD14" s="878"/>
      <c r="HOE14" s="878"/>
      <c r="HOF14" s="878"/>
      <c r="HOG14" s="880"/>
      <c r="HOH14" s="878"/>
      <c r="HOI14" s="878"/>
      <c r="HOJ14" s="878"/>
      <c r="HOK14" s="880"/>
      <c r="HOL14" s="878"/>
      <c r="HOM14" s="878"/>
      <c r="HON14" s="878"/>
      <c r="HOO14" s="880"/>
      <c r="HOP14" s="878"/>
      <c r="HOQ14" s="878"/>
      <c r="HOR14" s="878"/>
      <c r="HOS14" s="880"/>
      <c r="HOT14" s="878"/>
      <c r="HOU14" s="878"/>
      <c r="HOV14" s="878"/>
      <c r="HOW14" s="880"/>
      <c r="HOX14" s="878"/>
      <c r="HOY14" s="878"/>
      <c r="HOZ14" s="878"/>
      <c r="HPA14" s="880"/>
      <c r="HPB14" s="878"/>
      <c r="HPC14" s="878"/>
      <c r="HPD14" s="878"/>
      <c r="HPE14" s="880"/>
      <c r="HPF14" s="878"/>
      <c r="HPG14" s="878"/>
      <c r="HPH14" s="878"/>
      <c r="HPI14" s="880"/>
      <c r="HPJ14" s="878"/>
      <c r="HPK14" s="878"/>
      <c r="HPL14" s="878"/>
      <c r="HPM14" s="880"/>
      <c r="HPN14" s="878"/>
      <c r="HPO14" s="878"/>
      <c r="HPP14" s="878"/>
      <c r="HPQ14" s="880"/>
      <c r="HPR14" s="878"/>
      <c r="HPS14" s="878"/>
      <c r="HPT14" s="878"/>
      <c r="HPU14" s="880"/>
      <c r="HPV14" s="878"/>
      <c r="HPW14" s="878"/>
      <c r="HPX14" s="878"/>
      <c r="HPY14" s="880"/>
      <c r="HPZ14" s="878"/>
      <c r="HQA14" s="878"/>
      <c r="HQB14" s="878"/>
      <c r="HQC14" s="880"/>
      <c r="HQD14" s="878"/>
      <c r="HQE14" s="878"/>
      <c r="HQF14" s="878"/>
      <c r="HQG14" s="880"/>
      <c r="HQH14" s="878"/>
      <c r="HQI14" s="878"/>
      <c r="HQJ14" s="878"/>
      <c r="HQK14" s="880"/>
      <c r="HQL14" s="878"/>
      <c r="HQM14" s="878"/>
      <c r="HQN14" s="878"/>
      <c r="HQO14" s="880"/>
      <c r="HQP14" s="878"/>
      <c r="HQQ14" s="878"/>
      <c r="HQR14" s="878"/>
      <c r="HQS14" s="880"/>
      <c r="HQT14" s="878"/>
      <c r="HQU14" s="878"/>
      <c r="HQV14" s="878"/>
      <c r="HQW14" s="880"/>
      <c r="HQX14" s="878"/>
      <c r="HQY14" s="878"/>
      <c r="HQZ14" s="878"/>
      <c r="HRA14" s="880"/>
      <c r="HRB14" s="878"/>
      <c r="HRC14" s="878"/>
      <c r="HRD14" s="878"/>
      <c r="HRE14" s="880"/>
      <c r="HRF14" s="878"/>
      <c r="HRG14" s="878"/>
      <c r="HRH14" s="878"/>
      <c r="HRI14" s="880"/>
      <c r="HRJ14" s="878"/>
      <c r="HRK14" s="878"/>
      <c r="HRL14" s="878"/>
      <c r="HRM14" s="880"/>
      <c r="HRN14" s="878"/>
      <c r="HRO14" s="878"/>
      <c r="HRP14" s="878"/>
      <c r="HRQ14" s="880"/>
      <c r="HRR14" s="878"/>
      <c r="HRS14" s="878"/>
      <c r="HRT14" s="878"/>
      <c r="HRU14" s="880"/>
      <c r="HRV14" s="878"/>
      <c r="HRW14" s="878"/>
      <c r="HRX14" s="878"/>
      <c r="HRY14" s="880"/>
      <c r="HRZ14" s="878"/>
      <c r="HSA14" s="878"/>
      <c r="HSB14" s="878"/>
      <c r="HSC14" s="880"/>
      <c r="HSD14" s="878"/>
      <c r="HSE14" s="878"/>
      <c r="HSF14" s="878"/>
      <c r="HSG14" s="880"/>
      <c r="HSH14" s="878"/>
      <c r="HSI14" s="878"/>
      <c r="HSJ14" s="878"/>
      <c r="HSK14" s="880"/>
      <c r="HSL14" s="878"/>
      <c r="HSM14" s="878"/>
      <c r="HSN14" s="878"/>
      <c r="HSO14" s="880"/>
      <c r="HSP14" s="878"/>
      <c r="HSQ14" s="878"/>
      <c r="HSR14" s="878"/>
      <c r="HSS14" s="880"/>
      <c r="HST14" s="878"/>
      <c r="HSU14" s="878"/>
      <c r="HSV14" s="878"/>
      <c r="HSW14" s="880"/>
      <c r="HSX14" s="878"/>
      <c r="HSY14" s="878"/>
      <c r="HSZ14" s="878"/>
      <c r="HTA14" s="880"/>
      <c r="HTB14" s="878"/>
      <c r="HTC14" s="878"/>
      <c r="HTD14" s="878"/>
      <c r="HTE14" s="880"/>
      <c r="HTF14" s="878"/>
      <c r="HTG14" s="878"/>
      <c r="HTH14" s="878"/>
      <c r="HTI14" s="880"/>
      <c r="HTJ14" s="878"/>
      <c r="HTK14" s="878"/>
      <c r="HTL14" s="878"/>
      <c r="HTM14" s="880"/>
      <c r="HTN14" s="878"/>
      <c r="HTO14" s="878"/>
      <c r="HTP14" s="878"/>
      <c r="HTQ14" s="880"/>
      <c r="HTR14" s="878"/>
      <c r="HTS14" s="878"/>
      <c r="HTT14" s="878"/>
      <c r="HTU14" s="880"/>
      <c r="HTV14" s="878"/>
      <c r="HTW14" s="878"/>
      <c r="HTX14" s="878"/>
      <c r="HTY14" s="880"/>
      <c r="HTZ14" s="878"/>
      <c r="HUA14" s="878"/>
      <c r="HUB14" s="878"/>
      <c r="HUC14" s="880"/>
      <c r="HUD14" s="878"/>
      <c r="HUE14" s="878"/>
      <c r="HUF14" s="878"/>
      <c r="HUG14" s="880"/>
      <c r="HUH14" s="878"/>
      <c r="HUI14" s="878"/>
      <c r="HUJ14" s="878"/>
      <c r="HUK14" s="880"/>
      <c r="HUL14" s="878"/>
      <c r="HUM14" s="878"/>
      <c r="HUN14" s="878"/>
      <c r="HUO14" s="880"/>
      <c r="HUP14" s="878"/>
      <c r="HUQ14" s="878"/>
      <c r="HUR14" s="878"/>
      <c r="HUS14" s="880"/>
      <c r="HUT14" s="878"/>
      <c r="HUU14" s="878"/>
      <c r="HUV14" s="878"/>
      <c r="HUW14" s="880"/>
      <c r="HUX14" s="878"/>
      <c r="HUY14" s="878"/>
      <c r="HUZ14" s="878"/>
      <c r="HVA14" s="880"/>
      <c r="HVB14" s="878"/>
      <c r="HVC14" s="878"/>
      <c r="HVD14" s="878"/>
      <c r="HVE14" s="880"/>
      <c r="HVF14" s="878"/>
      <c r="HVG14" s="878"/>
      <c r="HVH14" s="878"/>
      <c r="HVI14" s="880"/>
      <c r="HVJ14" s="878"/>
      <c r="HVK14" s="878"/>
      <c r="HVL14" s="878"/>
      <c r="HVM14" s="880"/>
      <c r="HVN14" s="878"/>
      <c r="HVO14" s="878"/>
      <c r="HVP14" s="878"/>
      <c r="HVQ14" s="880"/>
      <c r="HVR14" s="878"/>
      <c r="HVS14" s="878"/>
      <c r="HVT14" s="878"/>
      <c r="HVU14" s="880"/>
      <c r="HVV14" s="878"/>
      <c r="HVW14" s="878"/>
      <c r="HVX14" s="878"/>
      <c r="HVY14" s="880"/>
      <c r="HVZ14" s="878"/>
      <c r="HWA14" s="878"/>
      <c r="HWB14" s="878"/>
      <c r="HWC14" s="880"/>
      <c r="HWD14" s="878"/>
      <c r="HWE14" s="878"/>
      <c r="HWF14" s="878"/>
      <c r="HWG14" s="880"/>
      <c r="HWH14" s="878"/>
      <c r="HWI14" s="878"/>
      <c r="HWJ14" s="878"/>
      <c r="HWK14" s="880"/>
      <c r="HWL14" s="878"/>
      <c r="HWM14" s="878"/>
      <c r="HWN14" s="878"/>
      <c r="HWO14" s="880"/>
      <c r="HWP14" s="878"/>
      <c r="HWQ14" s="878"/>
      <c r="HWR14" s="878"/>
      <c r="HWS14" s="880"/>
      <c r="HWT14" s="878"/>
      <c r="HWU14" s="878"/>
      <c r="HWV14" s="878"/>
      <c r="HWW14" s="880"/>
      <c r="HWX14" s="878"/>
      <c r="HWY14" s="878"/>
      <c r="HWZ14" s="878"/>
      <c r="HXA14" s="880"/>
      <c r="HXB14" s="878"/>
      <c r="HXC14" s="878"/>
      <c r="HXD14" s="878"/>
      <c r="HXE14" s="880"/>
      <c r="HXF14" s="878"/>
      <c r="HXG14" s="878"/>
      <c r="HXH14" s="878"/>
      <c r="HXI14" s="880"/>
      <c r="HXJ14" s="878"/>
      <c r="HXK14" s="878"/>
      <c r="HXL14" s="878"/>
      <c r="HXM14" s="880"/>
      <c r="HXN14" s="878"/>
      <c r="HXO14" s="878"/>
      <c r="HXP14" s="878"/>
      <c r="HXQ14" s="880"/>
      <c r="HXR14" s="878"/>
      <c r="HXS14" s="878"/>
      <c r="HXT14" s="878"/>
      <c r="HXU14" s="880"/>
      <c r="HXV14" s="878"/>
      <c r="HXW14" s="878"/>
      <c r="HXX14" s="878"/>
      <c r="HXY14" s="880"/>
      <c r="HXZ14" s="878"/>
      <c r="HYA14" s="878"/>
      <c r="HYB14" s="878"/>
      <c r="HYC14" s="880"/>
      <c r="HYD14" s="878"/>
      <c r="HYE14" s="878"/>
      <c r="HYF14" s="878"/>
      <c r="HYG14" s="880"/>
      <c r="HYH14" s="878"/>
      <c r="HYI14" s="878"/>
      <c r="HYJ14" s="878"/>
      <c r="HYK14" s="880"/>
      <c r="HYL14" s="878"/>
      <c r="HYM14" s="878"/>
      <c r="HYN14" s="878"/>
      <c r="HYO14" s="880"/>
      <c r="HYP14" s="878"/>
      <c r="HYQ14" s="878"/>
      <c r="HYR14" s="878"/>
      <c r="HYS14" s="880"/>
      <c r="HYT14" s="878"/>
      <c r="HYU14" s="878"/>
      <c r="HYV14" s="878"/>
      <c r="HYW14" s="880"/>
      <c r="HYX14" s="878"/>
      <c r="HYY14" s="878"/>
      <c r="HYZ14" s="878"/>
      <c r="HZA14" s="880"/>
      <c r="HZB14" s="878"/>
      <c r="HZC14" s="878"/>
      <c r="HZD14" s="878"/>
      <c r="HZE14" s="880"/>
      <c r="HZF14" s="878"/>
      <c r="HZG14" s="878"/>
      <c r="HZH14" s="878"/>
      <c r="HZI14" s="880"/>
      <c r="HZJ14" s="878"/>
      <c r="HZK14" s="878"/>
      <c r="HZL14" s="878"/>
      <c r="HZM14" s="880"/>
      <c r="HZN14" s="878"/>
      <c r="HZO14" s="878"/>
      <c r="HZP14" s="878"/>
      <c r="HZQ14" s="880"/>
      <c r="HZR14" s="878"/>
      <c r="HZS14" s="878"/>
      <c r="HZT14" s="878"/>
      <c r="HZU14" s="880"/>
      <c r="HZV14" s="878"/>
      <c r="HZW14" s="878"/>
      <c r="HZX14" s="878"/>
      <c r="HZY14" s="880"/>
      <c r="HZZ14" s="878"/>
      <c r="IAA14" s="878"/>
      <c r="IAB14" s="878"/>
      <c r="IAC14" s="880"/>
      <c r="IAD14" s="878"/>
      <c r="IAE14" s="878"/>
      <c r="IAF14" s="878"/>
      <c r="IAG14" s="880"/>
      <c r="IAH14" s="878"/>
      <c r="IAI14" s="878"/>
      <c r="IAJ14" s="878"/>
      <c r="IAK14" s="880"/>
      <c r="IAL14" s="878"/>
      <c r="IAM14" s="878"/>
      <c r="IAN14" s="878"/>
      <c r="IAO14" s="880"/>
      <c r="IAP14" s="878"/>
      <c r="IAQ14" s="878"/>
      <c r="IAR14" s="878"/>
      <c r="IAS14" s="880"/>
      <c r="IAT14" s="878"/>
      <c r="IAU14" s="878"/>
      <c r="IAV14" s="878"/>
      <c r="IAW14" s="880"/>
      <c r="IAX14" s="878"/>
      <c r="IAY14" s="878"/>
      <c r="IAZ14" s="878"/>
      <c r="IBA14" s="880"/>
      <c r="IBB14" s="878"/>
      <c r="IBC14" s="878"/>
      <c r="IBD14" s="878"/>
      <c r="IBE14" s="880"/>
      <c r="IBF14" s="878"/>
      <c r="IBG14" s="878"/>
      <c r="IBH14" s="878"/>
      <c r="IBI14" s="880"/>
      <c r="IBJ14" s="878"/>
      <c r="IBK14" s="878"/>
      <c r="IBL14" s="878"/>
      <c r="IBM14" s="880"/>
      <c r="IBN14" s="878"/>
      <c r="IBO14" s="878"/>
      <c r="IBP14" s="878"/>
      <c r="IBQ14" s="880"/>
      <c r="IBR14" s="878"/>
      <c r="IBS14" s="878"/>
      <c r="IBT14" s="878"/>
      <c r="IBU14" s="880"/>
      <c r="IBV14" s="878"/>
      <c r="IBW14" s="878"/>
      <c r="IBX14" s="878"/>
      <c r="IBY14" s="880"/>
      <c r="IBZ14" s="878"/>
      <c r="ICA14" s="878"/>
      <c r="ICB14" s="878"/>
      <c r="ICC14" s="880"/>
      <c r="ICD14" s="878"/>
      <c r="ICE14" s="878"/>
      <c r="ICF14" s="878"/>
      <c r="ICG14" s="880"/>
      <c r="ICH14" s="878"/>
      <c r="ICI14" s="878"/>
      <c r="ICJ14" s="878"/>
      <c r="ICK14" s="880"/>
      <c r="ICL14" s="878"/>
      <c r="ICM14" s="878"/>
      <c r="ICN14" s="878"/>
      <c r="ICO14" s="880"/>
      <c r="ICP14" s="878"/>
      <c r="ICQ14" s="878"/>
      <c r="ICR14" s="878"/>
      <c r="ICS14" s="880"/>
      <c r="ICT14" s="878"/>
      <c r="ICU14" s="878"/>
      <c r="ICV14" s="878"/>
      <c r="ICW14" s="880"/>
      <c r="ICX14" s="878"/>
      <c r="ICY14" s="878"/>
      <c r="ICZ14" s="878"/>
      <c r="IDA14" s="880"/>
      <c r="IDB14" s="878"/>
      <c r="IDC14" s="878"/>
      <c r="IDD14" s="878"/>
      <c r="IDE14" s="880"/>
      <c r="IDF14" s="878"/>
      <c r="IDG14" s="878"/>
      <c r="IDH14" s="878"/>
      <c r="IDI14" s="880"/>
      <c r="IDJ14" s="878"/>
      <c r="IDK14" s="878"/>
      <c r="IDL14" s="878"/>
      <c r="IDM14" s="880"/>
      <c r="IDN14" s="878"/>
      <c r="IDO14" s="878"/>
      <c r="IDP14" s="878"/>
      <c r="IDQ14" s="880"/>
      <c r="IDR14" s="878"/>
      <c r="IDS14" s="878"/>
      <c r="IDT14" s="878"/>
      <c r="IDU14" s="880"/>
      <c r="IDV14" s="878"/>
      <c r="IDW14" s="878"/>
      <c r="IDX14" s="878"/>
      <c r="IDY14" s="880"/>
      <c r="IDZ14" s="878"/>
      <c r="IEA14" s="878"/>
      <c r="IEB14" s="878"/>
      <c r="IEC14" s="880"/>
      <c r="IED14" s="878"/>
      <c r="IEE14" s="878"/>
      <c r="IEF14" s="878"/>
      <c r="IEG14" s="880"/>
      <c r="IEH14" s="878"/>
      <c r="IEI14" s="878"/>
      <c r="IEJ14" s="878"/>
      <c r="IEK14" s="880"/>
      <c r="IEL14" s="878"/>
      <c r="IEM14" s="878"/>
      <c r="IEN14" s="878"/>
      <c r="IEO14" s="880"/>
      <c r="IEP14" s="878"/>
      <c r="IEQ14" s="878"/>
      <c r="IER14" s="878"/>
      <c r="IES14" s="880"/>
      <c r="IET14" s="878"/>
      <c r="IEU14" s="878"/>
      <c r="IEV14" s="878"/>
      <c r="IEW14" s="880"/>
      <c r="IEX14" s="878"/>
      <c r="IEY14" s="878"/>
      <c r="IEZ14" s="878"/>
      <c r="IFA14" s="880"/>
      <c r="IFB14" s="878"/>
      <c r="IFC14" s="878"/>
      <c r="IFD14" s="878"/>
      <c r="IFE14" s="880"/>
      <c r="IFF14" s="878"/>
      <c r="IFG14" s="878"/>
      <c r="IFH14" s="878"/>
      <c r="IFI14" s="880"/>
      <c r="IFJ14" s="878"/>
      <c r="IFK14" s="878"/>
      <c r="IFL14" s="878"/>
      <c r="IFM14" s="880"/>
      <c r="IFN14" s="878"/>
      <c r="IFO14" s="878"/>
      <c r="IFP14" s="878"/>
      <c r="IFQ14" s="880"/>
      <c r="IFR14" s="878"/>
      <c r="IFS14" s="878"/>
      <c r="IFT14" s="878"/>
      <c r="IFU14" s="880"/>
      <c r="IFV14" s="878"/>
      <c r="IFW14" s="878"/>
      <c r="IFX14" s="878"/>
      <c r="IFY14" s="880"/>
      <c r="IFZ14" s="878"/>
      <c r="IGA14" s="878"/>
      <c r="IGB14" s="878"/>
      <c r="IGC14" s="880"/>
      <c r="IGD14" s="878"/>
      <c r="IGE14" s="878"/>
      <c r="IGF14" s="878"/>
      <c r="IGG14" s="880"/>
      <c r="IGH14" s="878"/>
      <c r="IGI14" s="878"/>
      <c r="IGJ14" s="878"/>
      <c r="IGK14" s="880"/>
      <c r="IGL14" s="878"/>
      <c r="IGM14" s="878"/>
      <c r="IGN14" s="878"/>
      <c r="IGO14" s="880"/>
      <c r="IGP14" s="878"/>
      <c r="IGQ14" s="878"/>
      <c r="IGR14" s="878"/>
      <c r="IGS14" s="880"/>
      <c r="IGT14" s="878"/>
      <c r="IGU14" s="878"/>
      <c r="IGV14" s="878"/>
      <c r="IGW14" s="880"/>
      <c r="IGX14" s="878"/>
      <c r="IGY14" s="878"/>
      <c r="IGZ14" s="878"/>
      <c r="IHA14" s="880"/>
      <c r="IHB14" s="878"/>
      <c r="IHC14" s="878"/>
      <c r="IHD14" s="878"/>
      <c r="IHE14" s="880"/>
      <c r="IHF14" s="878"/>
      <c r="IHG14" s="878"/>
      <c r="IHH14" s="878"/>
      <c r="IHI14" s="880"/>
      <c r="IHJ14" s="878"/>
      <c r="IHK14" s="878"/>
      <c r="IHL14" s="878"/>
      <c r="IHM14" s="880"/>
      <c r="IHN14" s="878"/>
      <c r="IHO14" s="878"/>
      <c r="IHP14" s="878"/>
      <c r="IHQ14" s="880"/>
      <c r="IHR14" s="878"/>
      <c r="IHS14" s="878"/>
      <c r="IHT14" s="878"/>
      <c r="IHU14" s="880"/>
      <c r="IHV14" s="878"/>
      <c r="IHW14" s="878"/>
      <c r="IHX14" s="878"/>
      <c r="IHY14" s="880"/>
      <c r="IHZ14" s="878"/>
      <c r="IIA14" s="878"/>
      <c r="IIB14" s="878"/>
      <c r="IIC14" s="880"/>
      <c r="IID14" s="878"/>
      <c r="IIE14" s="878"/>
      <c r="IIF14" s="878"/>
      <c r="IIG14" s="880"/>
      <c r="IIH14" s="878"/>
      <c r="III14" s="878"/>
      <c r="IIJ14" s="878"/>
      <c r="IIK14" s="880"/>
      <c r="IIL14" s="878"/>
      <c r="IIM14" s="878"/>
      <c r="IIN14" s="878"/>
      <c r="IIO14" s="880"/>
      <c r="IIP14" s="878"/>
      <c r="IIQ14" s="878"/>
      <c r="IIR14" s="878"/>
      <c r="IIS14" s="880"/>
      <c r="IIT14" s="878"/>
      <c r="IIU14" s="878"/>
      <c r="IIV14" s="878"/>
      <c r="IIW14" s="880"/>
      <c r="IIX14" s="878"/>
      <c r="IIY14" s="878"/>
      <c r="IIZ14" s="878"/>
      <c r="IJA14" s="880"/>
      <c r="IJB14" s="878"/>
      <c r="IJC14" s="878"/>
      <c r="IJD14" s="878"/>
      <c r="IJE14" s="880"/>
      <c r="IJF14" s="878"/>
      <c r="IJG14" s="878"/>
      <c r="IJH14" s="878"/>
      <c r="IJI14" s="880"/>
      <c r="IJJ14" s="878"/>
      <c r="IJK14" s="878"/>
      <c r="IJL14" s="878"/>
      <c r="IJM14" s="880"/>
      <c r="IJN14" s="878"/>
      <c r="IJO14" s="878"/>
      <c r="IJP14" s="878"/>
      <c r="IJQ14" s="880"/>
      <c r="IJR14" s="878"/>
      <c r="IJS14" s="878"/>
      <c r="IJT14" s="878"/>
      <c r="IJU14" s="880"/>
      <c r="IJV14" s="878"/>
      <c r="IJW14" s="878"/>
      <c r="IJX14" s="878"/>
      <c r="IJY14" s="880"/>
      <c r="IJZ14" s="878"/>
      <c r="IKA14" s="878"/>
      <c r="IKB14" s="878"/>
      <c r="IKC14" s="880"/>
      <c r="IKD14" s="878"/>
      <c r="IKE14" s="878"/>
      <c r="IKF14" s="878"/>
      <c r="IKG14" s="880"/>
      <c r="IKH14" s="878"/>
      <c r="IKI14" s="878"/>
      <c r="IKJ14" s="878"/>
      <c r="IKK14" s="880"/>
      <c r="IKL14" s="878"/>
      <c r="IKM14" s="878"/>
      <c r="IKN14" s="878"/>
      <c r="IKO14" s="880"/>
      <c r="IKP14" s="878"/>
      <c r="IKQ14" s="878"/>
      <c r="IKR14" s="878"/>
      <c r="IKS14" s="880"/>
      <c r="IKT14" s="878"/>
      <c r="IKU14" s="878"/>
      <c r="IKV14" s="878"/>
      <c r="IKW14" s="880"/>
      <c r="IKX14" s="878"/>
      <c r="IKY14" s="878"/>
      <c r="IKZ14" s="878"/>
      <c r="ILA14" s="880"/>
      <c r="ILB14" s="878"/>
      <c r="ILC14" s="878"/>
      <c r="ILD14" s="878"/>
      <c r="ILE14" s="880"/>
      <c r="ILF14" s="878"/>
      <c r="ILG14" s="878"/>
      <c r="ILH14" s="878"/>
      <c r="ILI14" s="880"/>
      <c r="ILJ14" s="878"/>
      <c r="ILK14" s="878"/>
      <c r="ILL14" s="878"/>
      <c r="ILM14" s="880"/>
      <c r="ILN14" s="878"/>
      <c r="ILO14" s="878"/>
      <c r="ILP14" s="878"/>
      <c r="ILQ14" s="880"/>
      <c r="ILR14" s="878"/>
      <c r="ILS14" s="878"/>
      <c r="ILT14" s="878"/>
      <c r="ILU14" s="880"/>
      <c r="ILV14" s="878"/>
      <c r="ILW14" s="878"/>
      <c r="ILX14" s="878"/>
      <c r="ILY14" s="880"/>
      <c r="ILZ14" s="878"/>
      <c r="IMA14" s="878"/>
      <c r="IMB14" s="878"/>
      <c r="IMC14" s="880"/>
      <c r="IMD14" s="878"/>
      <c r="IME14" s="878"/>
      <c r="IMF14" s="878"/>
      <c r="IMG14" s="880"/>
      <c r="IMH14" s="878"/>
      <c r="IMI14" s="878"/>
      <c r="IMJ14" s="878"/>
      <c r="IMK14" s="880"/>
      <c r="IML14" s="878"/>
      <c r="IMM14" s="878"/>
      <c r="IMN14" s="878"/>
      <c r="IMO14" s="880"/>
      <c r="IMP14" s="878"/>
      <c r="IMQ14" s="878"/>
      <c r="IMR14" s="878"/>
      <c r="IMS14" s="880"/>
      <c r="IMT14" s="878"/>
      <c r="IMU14" s="878"/>
      <c r="IMV14" s="878"/>
      <c r="IMW14" s="880"/>
      <c r="IMX14" s="878"/>
      <c r="IMY14" s="878"/>
      <c r="IMZ14" s="878"/>
      <c r="INA14" s="880"/>
      <c r="INB14" s="878"/>
      <c r="INC14" s="878"/>
      <c r="IND14" s="878"/>
      <c r="INE14" s="880"/>
      <c r="INF14" s="878"/>
      <c r="ING14" s="878"/>
      <c r="INH14" s="878"/>
      <c r="INI14" s="880"/>
      <c r="INJ14" s="878"/>
      <c r="INK14" s="878"/>
      <c r="INL14" s="878"/>
      <c r="INM14" s="880"/>
      <c r="INN14" s="878"/>
      <c r="INO14" s="878"/>
      <c r="INP14" s="878"/>
      <c r="INQ14" s="880"/>
      <c r="INR14" s="878"/>
      <c r="INS14" s="878"/>
      <c r="INT14" s="878"/>
      <c r="INU14" s="880"/>
      <c r="INV14" s="878"/>
      <c r="INW14" s="878"/>
      <c r="INX14" s="878"/>
      <c r="INY14" s="880"/>
      <c r="INZ14" s="878"/>
      <c r="IOA14" s="878"/>
      <c r="IOB14" s="878"/>
      <c r="IOC14" s="880"/>
      <c r="IOD14" s="878"/>
      <c r="IOE14" s="878"/>
      <c r="IOF14" s="878"/>
      <c r="IOG14" s="880"/>
      <c r="IOH14" s="878"/>
      <c r="IOI14" s="878"/>
      <c r="IOJ14" s="878"/>
      <c r="IOK14" s="880"/>
      <c r="IOL14" s="878"/>
      <c r="IOM14" s="878"/>
      <c r="ION14" s="878"/>
      <c r="IOO14" s="880"/>
      <c r="IOP14" s="878"/>
      <c r="IOQ14" s="878"/>
      <c r="IOR14" s="878"/>
      <c r="IOS14" s="880"/>
      <c r="IOT14" s="878"/>
      <c r="IOU14" s="878"/>
      <c r="IOV14" s="878"/>
      <c r="IOW14" s="880"/>
      <c r="IOX14" s="878"/>
      <c r="IOY14" s="878"/>
      <c r="IOZ14" s="878"/>
      <c r="IPA14" s="880"/>
      <c r="IPB14" s="878"/>
      <c r="IPC14" s="878"/>
      <c r="IPD14" s="878"/>
      <c r="IPE14" s="880"/>
      <c r="IPF14" s="878"/>
      <c r="IPG14" s="878"/>
      <c r="IPH14" s="878"/>
      <c r="IPI14" s="880"/>
      <c r="IPJ14" s="878"/>
      <c r="IPK14" s="878"/>
      <c r="IPL14" s="878"/>
      <c r="IPM14" s="880"/>
      <c r="IPN14" s="878"/>
      <c r="IPO14" s="878"/>
      <c r="IPP14" s="878"/>
      <c r="IPQ14" s="880"/>
      <c r="IPR14" s="878"/>
      <c r="IPS14" s="878"/>
      <c r="IPT14" s="878"/>
      <c r="IPU14" s="880"/>
      <c r="IPV14" s="878"/>
      <c r="IPW14" s="878"/>
      <c r="IPX14" s="878"/>
      <c r="IPY14" s="880"/>
      <c r="IPZ14" s="878"/>
      <c r="IQA14" s="878"/>
      <c r="IQB14" s="878"/>
      <c r="IQC14" s="880"/>
      <c r="IQD14" s="878"/>
      <c r="IQE14" s="878"/>
      <c r="IQF14" s="878"/>
      <c r="IQG14" s="880"/>
      <c r="IQH14" s="878"/>
      <c r="IQI14" s="878"/>
      <c r="IQJ14" s="878"/>
      <c r="IQK14" s="880"/>
      <c r="IQL14" s="878"/>
      <c r="IQM14" s="878"/>
      <c r="IQN14" s="878"/>
      <c r="IQO14" s="880"/>
      <c r="IQP14" s="878"/>
      <c r="IQQ14" s="878"/>
      <c r="IQR14" s="878"/>
      <c r="IQS14" s="880"/>
      <c r="IQT14" s="878"/>
      <c r="IQU14" s="878"/>
      <c r="IQV14" s="878"/>
      <c r="IQW14" s="880"/>
      <c r="IQX14" s="878"/>
      <c r="IQY14" s="878"/>
      <c r="IQZ14" s="878"/>
      <c r="IRA14" s="880"/>
      <c r="IRB14" s="878"/>
      <c r="IRC14" s="878"/>
      <c r="IRD14" s="878"/>
      <c r="IRE14" s="880"/>
      <c r="IRF14" s="878"/>
      <c r="IRG14" s="878"/>
      <c r="IRH14" s="878"/>
      <c r="IRI14" s="880"/>
      <c r="IRJ14" s="878"/>
      <c r="IRK14" s="878"/>
      <c r="IRL14" s="878"/>
      <c r="IRM14" s="880"/>
      <c r="IRN14" s="878"/>
      <c r="IRO14" s="878"/>
      <c r="IRP14" s="878"/>
      <c r="IRQ14" s="880"/>
      <c r="IRR14" s="878"/>
      <c r="IRS14" s="878"/>
      <c r="IRT14" s="878"/>
      <c r="IRU14" s="880"/>
      <c r="IRV14" s="878"/>
      <c r="IRW14" s="878"/>
      <c r="IRX14" s="878"/>
      <c r="IRY14" s="880"/>
      <c r="IRZ14" s="878"/>
      <c r="ISA14" s="878"/>
      <c r="ISB14" s="878"/>
      <c r="ISC14" s="880"/>
      <c r="ISD14" s="878"/>
      <c r="ISE14" s="878"/>
      <c r="ISF14" s="878"/>
      <c r="ISG14" s="880"/>
      <c r="ISH14" s="878"/>
      <c r="ISI14" s="878"/>
      <c r="ISJ14" s="878"/>
      <c r="ISK14" s="880"/>
      <c r="ISL14" s="878"/>
      <c r="ISM14" s="878"/>
      <c r="ISN14" s="878"/>
      <c r="ISO14" s="880"/>
      <c r="ISP14" s="878"/>
      <c r="ISQ14" s="878"/>
      <c r="ISR14" s="878"/>
      <c r="ISS14" s="880"/>
      <c r="IST14" s="878"/>
      <c r="ISU14" s="878"/>
      <c r="ISV14" s="878"/>
      <c r="ISW14" s="880"/>
      <c r="ISX14" s="878"/>
      <c r="ISY14" s="878"/>
      <c r="ISZ14" s="878"/>
      <c r="ITA14" s="880"/>
      <c r="ITB14" s="878"/>
      <c r="ITC14" s="878"/>
      <c r="ITD14" s="878"/>
      <c r="ITE14" s="880"/>
      <c r="ITF14" s="878"/>
      <c r="ITG14" s="878"/>
      <c r="ITH14" s="878"/>
      <c r="ITI14" s="880"/>
      <c r="ITJ14" s="878"/>
      <c r="ITK14" s="878"/>
      <c r="ITL14" s="878"/>
      <c r="ITM14" s="880"/>
      <c r="ITN14" s="878"/>
      <c r="ITO14" s="878"/>
      <c r="ITP14" s="878"/>
      <c r="ITQ14" s="880"/>
      <c r="ITR14" s="878"/>
      <c r="ITS14" s="878"/>
      <c r="ITT14" s="878"/>
      <c r="ITU14" s="880"/>
      <c r="ITV14" s="878"/>
      <c r="ITW14" s="878"/>
      <c r="ITX14" s="878"/>
      <c r="ITY14" s="880"/>
      <c r="ITZ14" s="878"/>
      <c r="IUA14" s="878"/>
      <c r="IUB14" s="878"/>
      <c r="IUC14" s="880"/>
      <c r="IUD14" s="878"/>
      <c r="IUE14" s="878"/>
      <c r="IUF14" s="878"/>
      <c r="IUG14" s="880"/>
      <c r="IUH14" s="878"/>
      <c r="IUI14" s="878"/>
      <c r="IUJ14" s="878"/>
      <c r="IUK14" s="880"/>
      <c r="IUL14" s="878"/>
      <c r="IUM14" s="878"/>
      <c r="IUN14" s="878"/>
      <c r="IUO14" s="880"/>
      <c r="IUP14" s="878"/>
      <c r="IUQ14" s="878"/>
      <c r="IUR14" s="878"/>
      <c r="IUS14" s="880"/>
      <c r="IUT14" s="878"/>
      <c r="IUU14" s="878"/>
      <c r="IUV14" s="878"/>
      <c r="IUW14" s="880"/>
      <c r="IUX14" s="878"/>
      <c r="IUY14" s="878"/>
      <c r="IUZ14" s="878"/>
      <c r="IVA14" s="880"/>
      <c r="IVB14" s="878"/>
      <c r="IVC14" s="878"/>
      <c r="IVD14" s="878"/>
      <c r="IVE14" s="880"/>
      <c r="IVF14" s="878"/>
      <c r="IVG14" s="878"/>
      <c r="IVH14" s="878"/>
      <c r="IVI14" s="880"/>
      <c r="IVJ14" s="878"/>
      <c r="IVK14" s="878"/>
      <c r="IVL14" s="878"/>
      <c r="IVM14" s="880"/>
      <c r="IVN14" s="878"/>
      <c r="IVO14" s="878"/>
      <c r="IVP14" s="878"/>
      <c r="IVQ14" s="880"/>
      <c r="IVR14" s="878"/>
      <c r="IVS14" s="878"/>
      <c r="IVT14" s="878"/>
      <c r="IVU14" s="880"/>
      <c r="IVV14" s="878"/>
      <c r="IVW14" s="878"/>
      <c r="IVX14" s="878"/>
      <c r="IVY14" s="880"/>
      <c r="IVZ14" s="878"/>
      <c r="IWA14" s="878"/>
      <c r="IWB14" s="878"/>
      <c r="IWC14" s="880"/>
      <c r="IWD14" s="878"/>
      <c r="IWE14" s="878"/>
      <c r="IWF14" s="878"/>
      <c r="IWG14" s="880"/>
      <c r="IWH14" s="878"/>
      <c r="IWI14" s="878"/>
      <c r="IWJ14" s="878"/>
      <c r="IWK14" s="880"/>
      <c r="IWL14" s="878"/>
      <c r="IWM14" s="878"/>
      <c r="IWN14" s="878"/>
      <c r="IWO14" s="880"/>
      <c r="IWP14" s="878"/>
      <c r="IWQ14" s="878"/>
      <c r="IWR14" s="878"/>
      <c r="IWS14" s="880"/>
      <c r="IWT14" s="878"/>
      <c r="IWU14" s="878"/>
      <c r="IWV14" s="878"/>
      <c r="IWW14" s="880"/>
      <c r="IWX14" s="878"/>
      <c r="IWY14" s="878"/>
      <c r="IWZ14" s="878"/>
      <c r="IXA14" s="880"/>
      <c r="IXB14" s="878"/>
      <c r="IXC14" s="878"/>
      <c r="IXD14" s="878"/>
      <c r="IXE14" s="880"/>
      <c r="IXF14" s="878"/>
      <c r="IXG14" s="878"/>
      <c r="IXH14" s="878"/>
      <c r="IXI14" s="880"/>
      <c r="IXJ14" s="878"/>
      <c r="IXK14" s="878"/>
      <c r="IXL14" s="878"/>
      <c r="IXM14" s="880"/>
      <c r="IXN14" s="878"/>
      <c r="IXO14" s="878"/>
      <c r="IXP14" s="878"/>
      <c r="IXQ14" s="880"/>
      <c r="IXR14" s="878"/>
      <c r="IXS14" s="878"/>
      <c r="IXT14" s="878"/>
      <c r="IXU14" s="880"/>
      <c r="IXV14" s="878"/>
      <c r="IXW14" s="878"/>
      <c r="IXX14" s="878"/>
      <c r="IXY14" s="880"/>
      <c r="IXZ14" s="878"/>
      <c r="IYA14" s="878"/>
      <c r="IYB14" s="878"/>
      <c r="IYC14" s="880"/>
      <c r="IYD14" s="878"/>
      <c r="IYE14" s="878"/>
      <c r="IYF14" s="878"/>
      <c r="IYG14" s="880"/>
      <c r="IYH14" s="878"/>
      <c r="IYI14" s="878"/>
      <c r="IYJ14" s="878"/>
      <c r="IYK14" s="880"/>
      <c r="IYL14" s="878"/>
      <c r="IYM14" s="878"/>
      <c r="IYN14" s="878"/>
      <c r="IYO14" s="880"/>
      <c r="IYP14" s="878"/>
      <c r="IYQ14" s="878"/>
      <c r="IYR14" s="878"/>
      <c r="IYS14" s="880"/>
      <c r="IYT14" s="878"/>
      <c r="IYU14" s="878"/>
      <c r="IYV14" s="878"/>
      <c r="IYW14" s="880"/>
      <c r="IYX14" s="878"/>
      <c r="IYY14" s="878"/>
      <c r="IYZ14" s="878"/>
      <c r="IZA14" s="880"/>
      <c r="IZB14" s="878"/>
      <c r="IZC14" s="878"/>
      <c r="IZD14" s="878"/>
      <c r="IZE14" s="880"/>
      <c r="IZF14" s="878"/>
      <c r="IZG14" s="878"/>
      <c r="IZH14" s="878"/>
      <c r="IZI14" s="880"/>
      <c r="IZJ14" s="878"/>
      <c r="IZK14" s="878"/>
      <c r="IZL14" s="878"/>
      <c r="IZM14" s="880"/>
      <c r="IZN14" s="878"/>
      <c r="IZO14" s="878"/>
      <c r="IZP14" s="878"/>
      <c r="IZQ14" s="880"/>
      <c r="IZR14" s="878"/>
      <c r="IZS14" s="878"/>
      <c r="IZT14" s="878"/>
      <c r="IZU14" s="880"/>
      <c r="IZV14" s="878"/>
      <c r="IZW14" s="878"/>
      <c r="IZX14" s="878"/>
      <c r="IZY14" s="880"/>
      <c r="IZZ14" s="878"/>
      <c r="JAA14" s="878"/>
      <c r="JAB14" s="878"/>
      <c r="JAC14" s="880"/>
      <c r="JAD14" s="878"/>
      <c r="JAE14" s="878"/>
      <c r="JAF14" s="878"/>
      <c r="JAG14" s="880"/>
      <c r="JAH14" s="878"/>
      <c r="JAI14" s="878"/>
      <c r="JAJ14" s="878"/>
      <c r="JAK14" s="880"/>
      <c r="JAL14" s="878"/>
      <c r="JAM14" s="878"/>
      <c r="JAN14" s="878"/>
      <c r="JAO14" s="880"/>
      <c r="JAP14" s="878"/>
      <c r="JAQ14" s="878"/>
      <c r="JAR14" s="878"/>
      <c r="JAS14" s="880"/>
      <c r="JAT14" s="878"/>
      <c r="JAU14" s="878"/>
      <c r="JAV14" s="878"/>
      <c r="JAW14" s="880"/>
      <c r="JAX14" s="878"/>
      <c r="JAY14" s="878"/>
      <c r="JAZ14" s="878"/>
      <c r="JBA14" s="880"/>
      <c r="JBB14" s="878"/>
      <c r="JBC14" s="878"/>
      <c r="JBD14" s="878"/>
      <c r="JBE14" s="880"/>
      <c r="JBF14" s="878"/>
      <c r="JBG14" s="878"/>
      <c r="JBH14" s="878"/>
      <c r="JBI14" s="880"/>
      <c r="JBJ14" s="878"/>
      <c r="JBK14" s="878"/>
      <c r="JBL14" s="878"/>
      <c r="JBM14" s="880"/>
      <c r="JBN14" s="878"/>
      <c r="JBO14" s="878"/>
      <c r="JBP14" s="878"/>
      <c r="JBQ14" s="880"/>
      <c r="JBR14" s="878"/>
      <c r="JBS14" s="878"/>
      <c r="JBT14" s="878"/>
      <c r="JBU14" s="880"/>
      <c r="JBV14" s="878"/>
      <c r="JBW14" s="878"/>
      <c r="JBX14" s="878"/>
      <c r="JBY14" s="880"/>
      <c r="JBZ14" s="878"/>
      <c r="JCA14" s="878"/>
      <c r="JCB14" s="878"/>
      <c r="JCC14" s="880"/>
      <c r="JCD14" s="878"/>
      <c r="JCE14" s="878"/>
      <c r="JCF14" s="878"/>
      <c r="JCG14" s="880"/>
      <c r="JCH14" s="878"/>
      <c r="JCI14" s="878"/>
      <c r="JCJ14" s="878"/>
      <c r="JCK14" s="880"/>
      <c r="JCL14" s="878"/>
      <c r="JCM14" s="878"/>
      <c r="JCN14" s="878"/>
      <c r="JCO14" s="880"/>
      <c r="JCP14" s="878"/>
      <c r="JCQ14" s="878"/>
      <c r="JCR14" s="878"/>
      <c r="JCS14" s="880"/>
      <c r="JCT14" s="878"/>
      <c r="JCU14" s="878"/>
      <c r="JCV14" s="878"/>
      <c r="JCW14" s="880"/>
      <c r="JCX14" s="878"/>
      <c r="JCY14" s="878"/>
      <c r="JCZ14" s="878"/>
      <c r="JDA14" s="880"/>
      <c r="JDB14" s="878"/>
      <c r="JDC14" s="878"/>
      <c r="JDD14" s="878"/>
      <c r="JDE14" s="880"/>
      <c r="JDF14" s="878"/>
      <c r="JDG14" s="878"/>
      <c r="JDH14" s="878"/>
      <c r="JDI14" s="880"/>
      <c r="JDJ14" s="878"/>
      <c r="JDK14" s="878"/>
      <c r="JDL14" s="878"/>
      <c r="JDM14" s="880"/>
      <c r="JDN14" s="878"/>
      <c r="JDO14" s="878"/>
      <c r="JDP14" s="878"/>
      <c r="JDQ14" s="880"/>
      <c r="JDR14" s="878"/>
      <c r="JDS14" s="878"/>
      <c r="JDT14" s="878"/>
      <c r="JDU14" s="880"/>
      <c r="JDV14" s="878"/>
      <c r="JDW14" s="878"/>
      <c r="JDX14" s="878"/>
      <c r="JDY14" s="880"/>
      <c r="JDZ14" s="878"/>
      <c r="JEA14" s="878"/>
      <c r="JEB14" s="878"/>
      <c r="JEC14" s="880"/>
      <c r="JED14" s="878"/>
      <c r="JEE14" s="878"/>
      <c r="JEF14" s="878"/>
      <c r="JEG14" s="880"/>
      <c r="JEH14" s="878"/>
      <c r="JEI14" s="878"/>
      <c r="JEJ14" s="878"/>
      <c r="JEK14" s="880"/>
      <c r="JEL14" s="878"/>
      <c r="JEM14" s="878"/>
      <c r="JEN14" s="878"/>
      <c r="JEO14" s="880"/>
      <c r="JEP14" s="878"/>
      <c r="JEQ14" s="878"/>
      <c r="JER14" s="878"/>
      <c r="JES14" s="880"/>
      <c r="JET14" s="878"/>
      <c r="JEU14" s="878"/>
      <c r="JEV14" s="878"/>
      <c r="JEW14" s="880"/>
      <c r="JEX14" s="878"/>
      <c r="JEY14" s="878"/>
      <c r="JEZ14" s="878"/>
      <c r="JFA14" s="880"/>
      <c r="JFB14" s="878"/>
      <c r="JFC14" s="878"/>
      <c r="JFD14" s="878"/>
      <c r="JFE14" s="880"/>
      <c r="JFF14" s="878"/>
      <c r="JFG14" s="878"/>
      <c r="JFH14" s="878"/>
      <c r="JFI14" s="880"/>
      <c r="JFJ14" s="878"/>
      <c r="JFK14" s="878"/>
      <c r="JFL14" s="878"/>
      <c r="JFM14" s="880"/>
      <c r="JFN14" s="878"/>
      <c r="JFO14" s="878"/>
      <c r="JFP14" s="878"/>
      <c r="JFQ14" s="880"/>
      <c r="JFR14" s="878"/>
      <c r="JFS14" s="878"/>
      <c r="JFT14" s="878"/>
      <c r="JFU14" s="880"/>
      <c r="JFV14" s="878"/>
      <c r="JFW14" s="878"/>
      <c r="JFX14" s="878"/>
      <c r="JFY14" s="880"/>
      <c r="JFZ14" s="878"/>
      <c r="JGA14" s="878"/>
      <c r="JGB14" s="878"/>
      <c r="JGC14" s="880"/>
      <c r="JGD14" s="878"/>
      <c r="JGE14" s="878"/>
      <c r="JGF14" s="878"/>
      <c r="JGG14" s="880"/>
      <c r="JGH14" s="878"/>
      <c r="JGI14" s="878"/>
      <c r="JGJ14" s="878"/>
      <c r="JGK14" s="880"/>
      <c r="JGL14" s="878"/>
      <c r="JGM14" s="878"/>
      <c r="JGN14" s="878"/>
      <c r="JGO14" s="880"/>
      <c r="JGP14" s="878"/>
      <c r="JGQ14" s="878"/>
      <c r="JGR14" s="878"/>
      <c r="JGS14" s="880"/>
      <c r="JGT14" s="878"/>
      <c r="JGU14" s="878"/>
      <c r="JGV14" s="878"/>
      <c r="JGW14" s="880"/>
      <c r="JGX14" s="878"/>
      <c r="JGY14" s="878"/>
      <c r="JGZ14" s="878"/>
      <c r="JHA14" s="880"/>
      <c r="JHB14" s="878"/>
      <c r="JHC14" s="878"/>
      <c r="JHD14" s="878"/>
      <c r="JHE14" s="880"/>
      <c r="JHF14" s="878"/>
      <c r="JHG14" s="878"/>
      <c r="JHH14" s="878"/>
      <c r="JHI14" s="880"/>
      <c r="JHJ14" s="878"/>
      <c r="JHK14" s="878"/>
      <c r="JHL14" s="878"/>
      <c r="JHM14" s="880"/>
      <c r="JHN14" s="878"/>
      <c r="JHO14" s="878"/>
      <c r="JHP14" s="878"/>
      <c r="JHQ14" s="880"/>
      <c r="JHR14" s="878"/>
      <c r="JHS14" s="878"/>
      <c r="JHT14" s="878"/>
      <c r="JHU14" s="880"/>
      <c r="JHV14" s="878"/>
      <c r="JHW14" s="878"/>
      <c r="JHX14" s="878"/>
      <c r="JHY14" s="880"/>
      <c r="JHZ14" s="878"/>
      <c r="JIA14" s="878"/>
      <c r="JIB14" s="878"/>
      <c r="JIC14" s="880"/>
      <c r="JID14" s="878"/>
      <c r="JIE14" s="878"/>
      <c r="JIF14" s="878"/>
      <c r="JIG14" s="880"/>
      <c r="JIH14" s="878"/>
      <c r="JII14" s="878"/>
      <c r="JIJ14" s="878"/>
      <c r="JIK14" s="880"/>
      <c r="JIL14" s="878"/>
      <c r="JIM14" s="878"/>
      <c r="JIN14" s="878"/>
      <c r="JIO14" s="880"/>
      <c r="JIP14" s="878"/>
      <c r="JIQ14" s="878"/>
      <c r="JIR14" s="878"/>
      <c r="JIS14" s="880"/>
      <c r="JIT14" s="878"/>
      <c r="JIU14" s="878"/>
      <c r="JIV14" s="878"/>
      <c r="JIW14" s="880"/>
      <c r="JIX14" s="878"/>
      <c r="JIY14" s="878"/>
      <c r="JIZ14" s="878"/>
      <c r="JJA14" s="880"/>
      <c r="JJB14" s="878"/>
      <c r="JJC14" s="878"/>
      <c r="JJD14" s="878"/>
      <c r="JJE14" s="880"/>
      <c r="JJF14" s="878"/>
      <c r="JJG14" s="878"/>
      <c r="JJH14" s="878"/>
      <c r="JJI14" s="880"/>
      <c r="JJJ14" s="878"/>
      <c r="JJK14" s="878"/>
      <c r="JJL14" s="878"/>
      <c r="JJM14" s="880"/>
      <c r="JJN14" s="878"/>
      <c r="JJO14" s="878"/>
      <c r="JJP14" s="878"/>
      <c r="JJQ14" s="880"/>
      <c r="JJR14" s="878"/>
      <c r="JJS14" s="878"/>
      <c r="JJT14" s="878"/>
      <c r="JJU14" s="880"/>
      <c r="JJV14" s="878"/>
      <c r="JJW14" s="878"/>
      <c r="JJX14" s="878"/>
      <c r="JJY14" s="880"/>
      <c r="JJZ14" s="878"/>
      <c r="JKA14" s="878"/>
      <c r="JKB14" s="878"/>
      <c r="JKC14" s="880"/>
      <c r="JKD14" s="878"/>
      <c r="JKE14" s="878"/>
      <c r="JKF14" s="878"/>
      <c r="JKG14" s="880"/>
      <c r="JKH14" s="878"/>
      <c r="JKI14" s="878"/>
      <c r="JKJ14" s="878"/>
      <c r="JKK14" s="880"/>
      <c r="JKL14" s="878"/>
      <c r="JKM14" s="878"/>
      <c r="JKN14" s="878"/>
      <c r="JKO14" s="880"/>
      <c r="JKP14" s="878"/>
      <c r="JKQ14" s="878"/>
      <c r="JKR14" s="878"/>
      <c r="JKS14" s="880"/>
      <c r="JKT14" s="878"/>
      <c r="JKU14" s="878"/>
      <c r="JKV14" s="878"/>
      <c r="JKW14" s="880"/>
      <c r="JKX14" s="878"/>
      <c r="JKY14" s="878"/>
      <c r="JKZ14" s="878"/>
      <c r="JLA14" s="880"/>
      <c r="JLB14" s="878"/>
      <c r="JLC14" s="878"/>
      <c r="JLD14" s="878"/>
      <c r="JLE14" s="880"/>
      <c r="JLF14" s="878"/>
      <c r="JLG14" s="878"/>
      <c r="JLH14" s="878"/>
      <c r="JLI14" s="880"/>
      <c r="JLJ14" s="878"/>
      <c r="JLK14" s="878"/>
      <c r="JLL14" s="878"/>
      <c r="JLM14" s="880"/>
      <c r="JLN14" s="878"/>
      <c r="JLO14" s="878"/>
      <c r="JLP14" s="878"/>
      <c r="JLQ14" s="880"/>
      <c r="JLR14" s="878"/>
      <c r="JLS14" s="878"/>
      <c r="JLT14" s="878"/>
      <c r="JLU14" s="880"/>
      <c r="JLV14" s="878"/>
      <c r="JLW14" s="878"/>
      <c r="JLX14" s="878"/>
      <c r="JLY14" s="880"/>
      <c r="JLZ14" s="878"/>
      <c r="JMA14" s="878"/>
      <c r="JMB14" s="878"/>
      <c r="JMC14" s="880"/>
      <c r="JMD14" s="878"/>
      <c r="JME14" s="878"/>
      <c r="JMF14" s="878"/>
      <c r="JMG14" s="880"/>
      <c r="JMH14" s="878"/>
      <c r="JMI14" s="878"/>
      <c r="JMJ14" s="878"/>
      <c r="JMK14" s="880"/>
      <c r="JML14" s="878"/>
      <c r="JMM14" s="878"/>
      <c r="JMN14" s="878"/>
      <c r="JMO14" s="880"/>
      <c r="JMP14" s="878"/>
      <c r="JMQ14" s="878"/>
      <c r="JMR14" s="878"/>
      <c r="JMS14" s="880"/>
      <c r="JMT14" s="878"/>
      <c r="JMU14" s="878"/>
      <c r="JMV14" s="878"/>
      <c r="JMW14" s="880"/>
      <c r="JMX14" s="878"/>
      <c r="JMY14" s="878"/>
      <c r="JMZ14" s="878"/>
      <c r="JNA14" s="880"/>
      <c r="JNB14" s="878"/>
      <c r="JNC14" s="878"/>
      <c r="JND14" s="878"/>
      <c r="JNE14" s="880"/>
      <c r="JNF14" s="878"/>
      <c r="JNG14" s="878"/>
      <c r="JNH14" s="878"/>
      <c r="JNI14" s="880"/>
      <c r="JNJ14" s="878"/>
      <c r="JNK14" s="878"/>
      <c r="JNL14" s="878"/>
      <c r="JNM14" s="880"/>
      <c r="JNN14" s="878"/>
      <c r="JNO14" s="878"/>
      <c r="JNP14" s="878"/>
      <c r="JNQ14" s="880"/>
      <c r="JNR14" s="878"/>
      <c r="JNS14" s="878"/>
      <c r="JNT14" s="878"/>
      <c r="JNU14" s="880"/>
      <c r="JNV14" s="878"/>
      <c r="JNW14" s="878"/>
      <c r="JNX14" s="878"/>
      <c r="JNY14" s="880"/>
      <c r="JNZ14" s="878"/>
      <c r="JOA14" s="878"/>
      <c r="JOB14" s="878"/>
      <c r="JOC14" s="880"/>
      <c r="JOD14" s="878"/>
      <c r="JOE14" s="878"/>
      <c r="JOF14" s="878"/>
      <c r="JOG14" s="880"/>
      <c r="JOH14" s="878"/>
      <c r="JOI14" s="878"/>
      <c r="JOJ14" s="878"/>
      <c r="JOK14" s="880"/>
      <c r="JOL14" s="878"/>
      <c r="JOM14" s="878"/>
      <c r="JON14" s="878"/>
      <c r="JOO14" s="880"/>
      <c r="JOP14" s="878"/>
      <c r="JOQ14" s="878"/>
      <c r="JOR14" s="878"/>
      <c r="JOS14" s="880"/>
      <c r="JOT14" s="878"/>
      <c r="JOU14" s="878"/>
      <c r="JOV14" s="878"/>
      <c r="JOW14" s="880"/>
      <c r="JOX14" s="878"/>
      <c r="JOY14" s="878"/>
      <c r="JOZ14" s="878"/>
      <c r="JPA14" s="880"/>
      <c r="JPB14" s="878"/>
      <c r="JPC14" s="878"/>
      <c r="JPD14" s="878"/>
      <c r="JPE14" s="880"/>
      <c r="JPF14" s="878"/>
      <c r="JPG14" s="878"/>
      <c r="JPH14" s="878"/>
      <c r="JPI14" s="880"/>
      <c r="JPJ14" s="878"/>
      <c r="JPK14" s="878"/>
      <c r="JPL14" s="878"/>
      <c r="JPM14" s="880"/>
      <c r="JPN14" s="878"/>
      <c r="JPO14" s="878"/>
      <c r="JPP14" s="878"/>
      <c r="JPQ14" s="880"/>
      <c r="JPR14" s="878"/>
      <c r="JPS14" s="878"/>
      <c r="JPT14" s="878"/>
      <c r="JPU14" s="880"/>
      <c r="JPV14" s="878"/>
      <c r="JPW14" s="878"/>
      <c r="JPX14" s="878"/>
      <c r="JPY14" s="880"/>
      <c r="JPZ14" s="878"/>
      <c r="JQA14" s="878"/>
      <c r="JQB14" s="878"/>
      <c r="JQC14" s="880"/>
      <c r="JQD14" s="878"/>
      <c r="JQE14" s="878"/>
      <c r="JQF14" s="878"/>
      <c r="JQG14" s="880"/>
      <c r="JQH14" s="878"/>
      <c r="JQI14" s="878"/>
      <c r="JQJ14" s="878"/>
      <c r="JQK14" s="880"/>
      <c r="JQL14" s="878"/>
      <c r="JQM14" s="878"/>
      <c r="JQN14" s="878"/>
      <c r="JQO14" s="880"/>
      <c r="JQP14" s="878"/>
      <c r="JQQ14" s="878"/>
      <c r="JQR14" s="878"/>
      <c r="JQS14" s="880"/>
      <c r="JQT14" s="878"/>
      <c r="JQU14" s="878"/>
      <c r="JQV14" s="878"/>
      <c r="JQW14" s="880"/>
      <c r="JQX14" s="878"/>
      <c r="JQY14" s="878"/>
      <c r="JQZ14" s="878"/>
      <c r="JRA14" s="880"/>
      <c r="JRB14" s="878"/>
      <c r="JRC14" s="878"/>
      <c r="JRD14" s="878"/>
      <c r="JRE14" s="880"/>
      <c r="JRF14" s="878"/>
      <c r="JRG14" s="878"/>
      <c r="JRH14" s="878"/>
      <c r="JRI14" s="880"/>
      <c r="JRJ14" s="878"/>
      <c r="JRK14" s="878"/>
      <c r="JRL14" s="878"/>
      <c r="JRM14" s="880"/>
      <c r="JRN14" s="878"/>
      <c r="JRO14" s="878"/>
      <c r="JRP14" s="878"/>
      <c r="JRQ14" s="880"/>
      <c r="JRR14" s="878"/>
      <c r="JRS14" s="878"/>
      <c r="JRT14" s="878"/>
      <c r="JRU14" s="880"/>
      <c r="JRV14" s="878"/>
      <c r="JRW14" s="878"/>
      <c r="JRX14" s="878"/>
      <c r="JRY14" s="880"/>
      <c r="JRZ14" s="878"/>
      <c r="JSA14" s="878"/>
      <c r="JSB14" s="878"/>
      <c r="JSC14" s="880"/>
      <c r="JSD14" s="878"/>
      <c r="JSE14" s="878"/>
      <c r="JSF14" s="878"/>
      <c r="JSG14" s="880"/>
      <c r="JSH14" s="878"/>
      <c r="JSI14" s="878"/>
      <c r="JSJ14" s="878"/>
      <c r="JSK14" s="880"/>
      <c r="JSL14" s="878"/>
      <c r="JSM14" s="878"/>
      <c r="JSN14" s="878"/>
      <c r="JSO14" s="880"/>
      <c r="JSP14" s="878"/>
      <c r="JSQ14" s="878"/>
      <c r="JSR14" s="878"/>
      <c r="JSS14" s="880"/>
      <c r="JST14" s="878"/>
      <c r="JSU14" s="878"/>
      <c r="JSV14" s="878"/>
      <c r="JSW14" s="880"/>
      <c r="JSX14" s="878"/>
      <c r="JSY14" s="878"/>
      <c r="JSZ14" s="878"/>
      <c r="JTA14" s="880"/>
      <c r="JTB14" s="878"/>
      <c r="JTC14" s="878"/>
      <c r="JTD14" s="878"/>
      <c r="JTE14" s="880"/>
      <c r="JTF14" s="878"/>
      <c r="JTG14" s="878"/>
      <c r="JTH14" s="878"/>
      <c r="JTI14" s="880"/>
      <c r="JTJ14" s="878"/>
      <c r="JTK14" s="878"/>
      <c r="JTL14" s="878"/>
      <c r="JTM14" s="880"/>
      <c r="JTN14" s="878"/>
      <c r="JTO14" s="878"/>
      <c r="JTP14" s="878"/>
      <c r="JTQ14" s="880"/>
      <c r="JTR14" s="878"/>
      <c r="JTS14" s="878"/>
      <c r="JTT14" s="878"/>
      <c r="JTU14" s="880"/>
      <c r="JTV14" s="878"/>
      <c r="JTW14" s="878"/>
      <c r="JTX14" s="878"/>
      <c r="JTY14" s="880"/>
      <c r="JTZ14" s="878"/>
      <c r="JUA14" s="878"/>
      <c r="JUB14" s="878"/>
      <c r="JUC14" s="880"/>
      <c r="JUD14" s="878"/>
      <c r="JUE14" s="878"/>
      <c r="JUF14" s="878"/>
      <c r="JUG14" s="880"/>
      <c r="JUH14" s="878"/>
      <c r="JUI14" s="878"/>
      <c r="JUJ14" s="878"/>
      <c r="JUK14" s="880"/>
      <c r="JUL14" s="878"/>
      <c r="JUM14" s="878"/>
      <c r="JUN14" s="878"/>
      <c r="JUO14" s="880"/>
      <c r="JUP14" s="878"/>
      <c r="JUQ14" s="878"/>
      <c r="JUR14" s="878"/>
      <c r="JUS14" s="880"/>
      <c r="JUT14" s="878"/>
      <c r="JUU14" s="878"/>
      <c r="JUV14" s="878"/>
      <c r="JUW14" s="880"/>
      <c r="JUX14" s="878"/>
      <c r="JUY14" s="878"/>
      <c r="JUZ14" s="878"/>
      <c r="JVA14" s="880"/>
      <c r="JVB14" s="878"/>
      <c r="JVC14" s="878"/>
      <c r="JVD14" s="878"/>
      <c r="JVE14" s="880"/>
      <c r="JVF14" s="878"/>
      <c r="JVG14" s="878"/>
      <c r="JVH14" s="878"/>
      <c r="JVI14" s="880"/>
      <c r="JVJ14" s="878"/>
      <c r="JVK14" s="878"/>
      <c r="JVL14" s="878"/>
      <c r="JVM14" s="880"/>
      <c r="JVN14" s="878"/>
      <c r="JVO14" s="878"/>
      <c r="JVP14" s="878"/>
      <c r="JVQ14" s="880"/>
      <c r="JVR14" s="878"/>
      <c r="JVS14" s="878"/>
      <c r="JVT14" s="878"/>
      <c r="JVU14" s="880"/>
      <c r="JVV14" s="878"/>
      <c r="JVW14" s="878"/>
      <c r="JVX14" s="878"/>
      <c r="JVY14" s="880"/>
      <c r="JVZ14" s="878"/>
      <c r="JWA14" s="878"/>
      <c r="JWB14" s="878"/>
      <c r="JWC14" s="880"/>
      <c r="JWD14" s="878"/>
      <c r="JWE14" s="878"/>
      <c r="JWF14" s="878"/>
      <c r="JWG14" s="880"/>
      <c r="JWH14" s="878"/>
      <c r="JWI14" s="878"/>
      <c r="JWJ14" s="878"/>
      <c r="JWK14" s="880"/>
      <c r="JWL14" s="878"/>
      <c r="JWM14" s="878"/>
      <c r="JWN14" s="878"/>
      <c r="JWO14" s="880"/>
      <c r="JWP14" s="878"/>
      <c r="JWQ14" s="878"/>
      <c r="JWR14" s="878"/>
      <c r="JWS14" s="880"/>
      <c r="JWT14" s="878"/>
      <c r="JWU14" s="878"/>
      <c r="JWV14" s="878"/>
      <c r="JWW14" s="880"/>
      <c r="JWX14" s="878"/>
      <c r="JWY14" s="878"/>
      <c r="JWZ14" s="878"/>
      <c r="JXA14" s="880"/>
      <c r="JXB14" s="878"/>
      <c r="JXC14" s="878"/>
      <c r="JXD14" s="878"/>
      <c r="JXE14" s="880"/>
      <c r="JXF14" s="878"/>
      <c r="JXG14" s="878"/>
      <c r="JXH14" s="878"/>
      <c r="JXI14" s="880"/>
      <c r="JXJ14" s="878"/>
      <c r="JXK14" s="878"/>
      <c r="JXL14" s="878"/>
      <c r="JXM14" s="880"/>
      <c r="JXN14" s="878"/>
      <c r="JXO14" s="878"/>
      <c r="JXP14" s="878"/>
      <c r="JXQ14" s="880"/>
      <c r="JXR14" s="878"/>
      <c r="JXS14" s="878"/>
      <c r="JXT14" s="878"/>
      <c r="JXU14" s="880"/>
      <c r="JXV14" s="878"/>
      <c r="JXW14" s="878"/>
      <c r="JXX14" s="878"/>
      <c r="JXY14" s="880"/>
      <c r="JXZ14" s="878"/>
      <c r="JYA14" s="878"/>
      <c r="JYB14" s="878"/>
      <c r="JYC14" s="880"/>
      <c r="JYD14" s="878"/>
      <c r="JYE14" s="878"/>
      <c r="JYF14" s="878"/>
      <c r="JYG14" s="880"/>
      <c r="JYH14" s="878"/>
      <c r="JYI14" s="878"/>
      <c r="JYJ14" s="878"/>
      <c r="JYK14" s="880"/>
      <c r="JYL14" s="878"/>
      <c r="JYM14" s="878"/>
      <c r="JYN14" s="878"/>
      <c r="JYO14" s="880"/>
      <c r="JYP14" s="878"/>
      <c r="JYQ14" s="878"/>
      <c r="JYR14" s="878"/>
      <c r="JYS14" s="880"/>
      <c r="JYT14" s="878"/>
      <c r="JYU14" s="878"/>
      <c r="JYV14" s="878"/>
      <c r="JYW14" s="880"/>
      <c r="JYX14" s="878"/>
      <c r="JYY14" s="878"/>
      <c r="JYZ14" s="878"/>
      <c r="JZA14" s="880"/>
      <c r="JZB14" s="878"/>
      <c r="JZC14" s="878"/>
      <c r="JZD14" s="878"/>
      <c r="JZE14" s="880"/>
      <c r="JZF14" s="878"/>
      <c r="JZG14" s="878"/>
      <c r="JZH14" s="878"/>
      <c r="JZI14" s="880"/>
      <c r="JZJ14" s="878"/>
      <c r="JZK14" s="878"/>
      <c r="JZL14" s="878"/>
      <c r="JZM14" s="880"/>
      <c r="JZN14" s="878"/>
      <c r="JZO14" s="878"/>
      <c r="JZP14" s="878"/>
      <c r="JZQ14" s="880"/>
      <c r="JZR14" s="878"/>
      <c r="JZS14" s="878"/>
      <c r="JZT14" s="878"/>
      <c r="JZU14" s="880"/>
      <c r="JZV14" s="878"/>
      <c r="JZW14" s="878"/>
      <c r="JZX14" s="878"/>
      <c r="JZY14" s="880"/>
      <c r="JZZ14" s="878"/>
      <c r="KAA14" s="878"/>
      <c r="KAB14" s="878"/>
      <c r="KAC14" s="880"/>
      <c r="KAD14" s="878"/>
      <c r="KAE14" s="878"/>
      <c r="KAF14" s="878"/>
      <c r="KAG14" s="880"/>
      <c r="KAH14" s="878"/>
      <c r="KAI14" s="878"/>
      <c r="KAJ14" s="878"/>
      <c r="KAK14" s="880"/>
      <c r="KAL14" s="878"/>
      <c r="KAM14" s="878"/>
      <c r="KAN14" s="878"/>
      <c r="KAO14" s="880"/>
      <c r="KAP14" s="878"/>
      <c r="KAQ14" s="878"/>
      <c r="KAR14" s="878"/>
      <c r="KAS14" s="880"/>
      <c r="KAT14" s="878"/>
      <c r="KAU14" s="878"/>
      <c r="KAV14" s="878"/>
      <c r="KAW14" s="880"/>
      <c r="KAX14" s="878"/>
      <c r="KAY14" s="878"/>
      <c r="KAZ14" s="878"/>
      <c r="KBA14" s="880"/>
      <c r="KBB14" s="878"/>
      <c r="KBC14" s="878"/>
      <c r="KBD14" s="878"/>
      <c r="KBE14" s="880"/>
      <c r="KBF14" s="878"/>
      <c r="KBG14" s="878"/>
      <c r="KBH14" s="878"/>
      <c r="KBI14" s="880"/>
      <c r="KBJ14" s="878"/>
      <c r="KBK14" s="878"/>
      <c r="KBL14" s="878"/>
      <c r="KBM14" s="880"/>
      <c r="KBN14" s="878"/>
      <c r="KBO14" s="878"/>
      <c r="KBP14" s="878"/>
      <c r="KBQ14" s="880"/>
      <c r="KBR14" s="878"/>
      <c r="KBS14" s="878"/>
      <c r="KBT14" s="878"/>
      <c r="KBU14" s="880"/>
      <c r="KBV14" s="878"/>
      <c r="KBW14" s="878"/>
      <c r="KBX14" s="878"/>
      <c r="KBY14" s="880"/>
      <c r="KBZ14" s="878"/>
      <c r="KCA14" s="878"/>
      <c r="KCB14" s="878"/>
      <c r="KCC14" s="880"/>
      <c r="KCD14" s="878"/>
      <c r="KCE14" s="878"/>
      <c r="KCF14" s="878"/>
      <c r="KCG14" s="880"/>
      <c r="KCH14" s="878"/>
      <c r="KCI14" s="878"/>
      <c r="KCJ14" s="878"/>
      <c r="KCK14" s="880"/>
      <c r="KCL14" s="878"/>
      <c r="KCM14" s="878"/>
      <c r="KCN14" s="878"/>
      <c r="KCO14" s="880"/>
      <c r="KCP14" s="878"/>
      <c r="KCQ14" s="878"/>
      <c r="KCR14" s="878"/>
      <c r="KCS14" s="880"/>
      <c r="KCT14" s="878"/>
      <c r="KCU14" s="878"/>
      <c r="KCV14" s="878"/>
      <c r="KCW14" s="880"/>
      <c r="KCX14" s="878"/>
      <c r="KCY14" s="878"/>
      <c r="KCZ14" s="878"/>
      <c r="KDA14" s="880"/>
      <c r="KDB14" s="878"/>
      <c r="KDC14" s="878"/>
      <c r="KDD14" s="878"/>
      <c r="KDE14" s="880"/>
      <c r="KDF14" s="878"/>
      <c r="KDG14" s="878"/>
      <c r="KDH14" s="878"/>
      <c r="KDI14" s="880"/>
      <c r="KDJ14" s="878"/>
      <c r="KDK14" s="878"/>
      <c r="KDL14" s="878"/>
      <c r="KDM14" s="880"/>
      <c r="KDN14" s="878"/>
      <c r="KDO14" s="878"/>
      <c r="KDP14" s="878"/>
      <c r="KDQ14" s="880"/>
      <c r="KDR14" s="878"/>
      <c r="KDS14" s="878"/>
      <c r="KDT14" s="878"/>
      <c r="KDU14" s="880"/>
      <c r="KDV14" s="878"/>
      <c r="KDW14" s="878"/>
      <c r="KDX14" s="878"/>
      <c r="KDY14" s="880"/>
      <c r="KDZ14" s="878"/>
      <c r="KEA14" s="878"/>
      <c r="KEB14" s="878"/>
      <c r="KEC14" s="880"/>
      <c r="KED14" s="878"/>
      <c r="KEE14" s="878"/>
      <c r="KEF14" s="878"/>
      <c r="KEG14" s="880"/>
      <c r="KEH14" s="878"/>
      <c r="KEI14" s="878"/>
      <c r="KEJ14" s="878"/>
      <c r="KEK14" s="880"/>
      <c r="KEL14" s="878"/>
      <c r="KEM14" s="878"/>
      <c r="KEN14" s="878"/>
      <c r="KEO14" s="880"/>
      <c r="KEP14" s="878"/>
      <c r="KEQ14" s="878"/>
      <c r="KER14" s="878"/>
      <c r="KES14" s="880"/>
      <c r="KET14" s="878"/>
      <c r="KEU14" s="878"/>
      <c r="KEV14" s="878"/>
      <c r="KEW14" s="880"/>
      <c r="KEX14" s="878"/>
      <c r="KEY14" s="878"/>
      <c r="KEZ14" s="878"/>
      <c r="KFA14" s="880"/>
      <c r="KFB14" s="878"/>
      <c r="KFC14" s="878"/>
      <c r="KFD14" s="878"/>
      <c r="KFE14" s="880"/>
      <c r="KFF14" s="878"/>
      <c r="KFG14" s="878"/>
      <c r="KFH14" s="878"/>
      <c r="KFI14" s="880"/>
      <c r="KFJ14" s="878"/>
      <c r="KFK14" s="878"/>
      <c r="KFL14" s="878"/>
      <c r="KFM14" s="880"/>
      <c r="KFN14" s="878"/>
      <c r="KFO14" s="878"/>
      <c r="KFP14" s="878"/>
      <c r="KFQ14" s="880"/>
      <c r="KFR14" s="878"/>
      <c r="KFS14" s="878"/>
      <c r="KFT14" s="878"/>
      <c r="KFU14" s="880"/>
      <c r="KFV14" s="878"/>
      <c r="KFW14" s="878"/>
      <c r="KFX14" s="878"/>
      <c r="KFY14" s="880"/>
      <c r="KFZ14" s="878"/>
      <c r="KGA14" s="878"/>
      <c r="KGB14" s="878"/>
      <c r="KGC14" s="880"/>
      <c r="KGD14" s="878"/>
      <c r="KGE14" s="878"/>
      <c r="KGF14" s="878"/>
      <c r="KGG14" s="880"/>
      <c r="KGH14" s="878"/>
      <c r="KGI14" s="878"/>
      <c r="KGJ14" s="878"/>
      <c r="KGK14" s="880"/>
      <c r="KGL14" s="878"/>
      <c r="KGM14" s="878"/>
      <c r="KGN14" s="878"/>
      <c r="KGO14" s="880"/>
      <c r="KGP14" s="878"/>
      <c r="KGQ14" s="878"/>
      <c r="KGR14" s="878"/>
      <c r="KGS14" s="880"/>
      <c r="KGT14" s="878"/>
      <c r="KGU14" s="878"/>
      <c r="KGV14" s="878"/>
      <c r="KGW14" s="880"/>
      <c r="KGX14" s="878"/>
      <c r="KGY14" s="878"/>
      <c r="KGZ14" s="878"/>
      <c r="KHA14" s="880"/>
      <c r="KHB14" s="878"/>
      <c r="KHC14" s="878"/>
      <c r="KHD14" s="878"/>
      <c r="KHE14" s="880"/>
      <c r="KHF14" s="878"/>
      <c r="KHG14" s="878"/>
      <c r="KHH14" s="878"/>
      <c r="KHI14" s="880"/>
      <c r="KHJ14" s="878"/>
      <c r="KHK14" s="878"/>
      <c r="KHL14" s="878"/>
      <c r="KHM14" s="880"/>
      <c r="KHN14" s="878"/>
      <c r="KHO14" s="878"/>
      <c r="KHP14" s="878"/>
      <c r="KHQ14" s="880"/>
      <c r="KHR14" s="878"/>
      <c r="KHS14" s="878"/>
      <c r="KHT14" s="878"/>
      <c r="KHU14" s="880"/>
      <c r="KHV14" s="878"/>
      <c r="KHW14" s="878"/>
      <c r="KHX14" s="878"/>
      <c r="KHY14" s="880"/>
      <c r="KHZ14" s="878"/>
      <c r="KIA14" s="878"/>
      <c r="KIB14" s="878"/>
      <c r="KIC14" s="880"/>
      <c r="KID14" s="878"/>
      <c r="KIE14" s="878"/>
      <c r="KIF14" s="878"/>
      <c r="KIG14" s="880"/>
      <c r="KIH14" s="878"/>
      <c r="KII14" s="878"/>
      <c r="KIJ14" s="878"/>
      <c r="KIK14" s="880"/>
      <c r="KIL14" s="878"/>
      <c r="KIM14" s="878"/>
      <c r="KIN14" s="878"/>
      <c r="KIO14" s="880"/>
      <c r="KIP14" s="878"/>
      <c r="KIQ14" s="878"/>
      <c r="KIR14" s="878"/>
      <c r="KIS14" s="880"/>
      <c r="KIT14" s="878"/>
      <c r="KIU14" s="878"/>
      <c r="KIV14" s="878"/>
      <c r="KIW14" s="880"/>
      <c r="KIX14" s="878"/>
      <c r="KIY14" s="878"/>
      <c r="KIZ14" s="878"/>
      <c r="KJA14" s="880"/>
      <c r="KJB14" s="878"/>
      <c r="KJC14" s="878"/>
      <c r="KJD14" s="878"/>
      <c r="KJE14" s="880"/>
      <c r="KJF14" s="878"/>
      <c r="KJG14" s="878"/>
      <c r="KJH14" s="878"/>
      <c r="KJI14" s="880"/>
      <c r="KJJ14" s="878"/>
      <c r="KJK14" s="878"/>
      <c r="KJL14" s="878"/>
      <c r="KJM14" s="880"/>
      <c r="KJN14" s="878"/>
      <c r="KJO14" s="878"/>
      <c r="KJP14" s="878"/>
      <c r="KJQ14" s="880"/>
      <c r="KJR14" s="878"/>
      <c r="KJS14" s="878"/>
      <c r="KJT14" s="878"/>
      <c r="KJU14" s="880"/>
      <c r="KJV14" s="878"/>
      <c r="KJW14" s="878"/>
      <c r="KJX14" s="878"/>
      <c r="KJY14" s="880"/>
      <c r="KJZ14" s="878"/>
      <c r="KKA14" s="878"/>
      <c r="KKB14" s="878"/>
      <c r="KKC14" s="880"/>
      <c r="KKD14" s="878"/>
      <c r="KKE14" s="878"/>
      <c r="KKF14" s="878"/>
      <c r="KKG14" s="880"/>
      <c r="KKH14" s="878"/>
      <c r="KKI14" s="878"/>
      <c r="KKJ14" s="878"/>
      <c r="KKK14" s="880"/>
      <c r="KKL14" s="878"/>
      <c r="KKM14" s="878"/>
      <c r="KKN14" s="878"/>
      <c r="KKO14" s="880"/>
      <c r="KKP14" s="878"/>
      <c r="KKQ14" s="878"/>
      <c r="KKR14" s="878"/>
      <c r="KKS14" s="880"/>
      <c r="KKT14" s="878"/>
      <c r="KKU14" s="878"/>
      <c r="KKV14" s="878"/>
      <c r="KKW14" s="880"/>
      <c r="KKX14" s="878"/>
      <c r="KKY14" s="878"/>
      <c r="KKZ14" s="878"/>
      <c r="KLA14" s="880"/>
      <c r="KLB14" s="878"/>
      <c r="KLC14" s="878"/>
      <c r="KLD14" s="878"/>
      <c r="KLE14" s="880"/>
      <c r="KLF14" s="878"/>
      <c r="KLG14" s="878"/>
      <c r="KLH14" s="878"/>
      <c r="KLI14" s="880"/>
      <c r="KLJ14" s="878"/>
      <c r="KLK14" s="878"/>
      <c r="KLL14" s="878"/>
      <c r="KLM14" s="880"/>
      <c r="KLN14" s="878"/>
      <c r="KLO14" s="878"/>
      <c r="KLP14" s="878"/>
      <c r="KLQ14" s="880"/>
      <c r="KLR14" s="878"/>
      <c r="KLS14" s="878"/>
      <c r="KLT14" s="878"/>
      <c r="KLU14" s="880"/>
      <c r="KLV14" s="878"/>
      <c r="KLW14" s="878"/>
      <c r="KLX14" s="878"/>
      <c r="KLY14" s="880"/>
      <c r="KLZ14" s="878"/>
      <c r="KMA14" s="878"/>
      <c r="KMB14" s="878"/>
      <c r="KMC14" s="880"/>
      <c r="KMD14" s="878"/>
      <c r="KME14" s="878"/>
      <c r="KMF14" s="878"/>
      <c r="KMG14" s="880"/>
      <c r="KMH14" s="878"/>
      <c r="KMI14" s="878"/>
      <c r="KMJ14" s="878"/>
      <c r="KMK14" s="880"/>
      <c r="KML14" s="878"/>
      <c r="KMM14" s="878"/>
      <c r="KMN14" s="878"/>
      <c r="KMO14" s="880"/>
      <c r="KMP14" s="878"/>
      <c r="KMQ14" s="878"/>
      <c r="KMR14" s="878"/>
      <c r="KMS14" s="880"/>
      <c r="KMT14" s="878"/>
      <c r="KMU14" s="878"/>
      <c r="KMV14" s="878"/>
      <c r="KMW14" s="880"/>
      <c r="KMX14" s="878"/>
      <c r="KMY14" s="878"/>
      <c r="KMZ14" s="878"/>
      <c r="KNA14" s="880"/>
      <c r="KNB14" s="878"/>
      <c r="KNC14" s="878"/>
      <c r="KND14" s="878"/>
      <c r="KNE14" s="880"/>
      <c r="KNF14" s="878"/>
      <c r="KNG14" s="878"/>
      <c r="KNH14" s="878"/>
      <c r="KNI14" s="880"/>
      <c r="KNJ14" s="878"/>
      <c r="KNK14" s="878"/>
      <c r="KNL14" s="878"/>
      <c r="KNM14" s="880"/>
      <c r="KNN14" s="878"/>
      <c r="KNO14" s="878"/>
      <c r="KNP14" s="878"/>
      <c r="KNQ14" s="880"/>
      <c r="KNR14" s="878"/>
      <c r="KNS14" s="878"/>
      <c r="KNT14" s="878"/>
      <c r="KNU14" s="880"/>
      <c r="KNV14" s="878"/>
      <c r="KNW14" s="878"/>
      <c r="KNX14" s="878"/>
      <c r="KNY14" s="880"/>
      <c r="KNZ14" s="878"/>
      <c r="KOA14" s="878"/>
      <c r="KOB14" s="878"/>
      <c r="KOC14" s="880"/>
      <c r="KOD14" s="878"/>
      <c r="KOE14" s="878"/>
      <c r="KOF14" s="878"/>
      <c r="KOG14" s="880"/>
      <c r="KOH14" s="878"/>
      <c r="KOI14" s="878"/>
      <c r="KOJ14" s="878"/>
      <c r="KOK14" s="880"/>
      <c r="KOL14" s="878"/>
      <c r="KOM14" s="878"/>
      <c r="KON14" s="878"/>
      <c r="KOO14" s="880"/>
      <c r="KOP14" s="878"/>
      <c r="KOQ14" s="878"/>
      <c r="KOR14" s="878"/>
      <c r="KOS14" s="880"/>
      <c r="KOT14" s="878"/>
      <c r="KOU14" s="878"/>
      <c r="KOV14" s="878"/>
      <c r="KOW14" s="880"/>
      <c r="KOX14" s="878"/>
      <c r="KOY14" s="878"/>
      <c r="KOZ14" s="878"/>
      <c r="KPA14" s="880"/>
      <c r="KPB14" s="878"/>
      <c r="KPC14" s="878"/>
      <c r="KPD14" s="878"/>
      <c r="KPE14" s="880"/>
      <c r="KPF14" s="878"/>
      <c r="KPG14" s="878"/>
      <c r="KPH14" s="878"/>
      <c r="KPI14" s="880"/>
      <c r="KPJ14" s="878"/>
      <c r="KPK14" s="878"/>
      <c r="KPL14" s="878"/>
      <c r="KPM14" s="880"/>
      <c r="KPN14" s="878"/>
      <c r="KPO14" s="878"/>
      <c r="KPP14" s="878"/>
      <c r="KPQ14" s="880"/>
      <c r="KPR14" s="878"/>
      <c r="KPS14" s="878"/>
      <c r="KPT14" s="878"/>
      <c r="KPU14" s="880"/>
      <c r="KPV14" s="878"/>
      <c r="KPW14" s="878"/>
      <c r="KPX14" s="878"/>
      <c r="KPY14" s="880"/>
      <c r="KPZ14" s="878"/>
      <c r="KQA14" s="878"/>
      <c r="KQB14" s="878"/>
      <c r="KQC14" s="880"/>
      <c r="KQD14" s="878"/>
      <c r="KQE14" s="878"/>
      <c r="KQF14" s="878"/>
      <c r="KQG14" s="880"/>
      <c r="KQH14" s="878"/>
      <c r="KQI14" s="878"/>
      <c r="KQJ14" s="878"/>
      <c r="KQK14" s="880"/>
      <c r="KQL14" s="878"/>
      <c r="KQM14" s="878"/>
      <c r="KQN14" s="878"/>
      <c r="KQO14" s="880"/>
      <c r="KQP14" s="878"/>
      <c r="KQQ14" s="878"/>
      <c r="KQR14" s="878"/>
      <c r="KQS14" s="880"/>
      <c r="KQT14" s="878"/>
      <c r="KQU14" s="878"/>
      <c r="KQV14" s="878"/>
      <c r="KQW14" s="880"/>
      <c r="KQX14" s="878"/>
      <c r="KQY14" s="878"/>
      <c r="KQZ14" s="878"/>
      <c r="KRA14" s="880"/>
      <c r="KRB14" s="878"/>
      <c r="KRC14" s="878"/>
      <c r="KRD14" s="878"/>
      <c r="KRE14" s="880"/>
      <c r="KRF14" s="878"/>
      <c r="KRG14" s="878"/>
      <c r="KRH14" s="878"/>
      <c r="KRI14" s="880"/>
      <c r="KRJ14" s="878"/>
      <c r="KRK14" s="878"/>
      <c r="KRL14" s="878"/>
      <c r="KRM14" s="880"/>
      <c r="KRN14" s="878"/>
      <c r="KRO14" s="878"/>
      <c r="KRP14" s="878"/>
      <c r="KRQ14" s="880"/>
      <c r="KRR14" s="878"/>
      <c r="KRS14" s="878"/>
      <c r="KRT14" s="878"/>
      <c r="KRU14" s="880"/>
      <c r="KRV14" s="878"/>
      <c r="KRW14" s="878"/>
      <c r="KRX14" s="878"/>
      <c r="KRY14" s="880"/>
      <c r="KRZ14" s="878"/>
      <c r="KSA14" s="878"/>
      <c r="KSB14" s="878"/>
      <c r="KSC14" s="880"/>
      <c r="KSD14" s="878"/>
      <c r="KSE14" s="878"/>
      <c r="KSF14" s="878"/>
      <c r="KSG14" s="880"/>
      <c r="KSH14" s="878"/>
      <c r="KSI14" s="878"/>
      <c r="KSJ14" s="878"/>
      <c r="KSK14" s="880"/>
      <c r="KSL14" s="878"/>
      <c r="KSM14" s="878"/>
      <c r="KSN14" s="878"/>
      <c r="KSO14" s="880"/>
      <c r="KSP14" s="878"/>
      <c r="KSQ14" s="878"/>
      <c r="KSR14" s="878"/>
      <c r="KSS14" s="880"/>
      <c r="KST14" s="878"/>
      <c r="KSU14" s="878"/>
      <c r="KSV14" s="878"/>
      <c r="KSW14" s="880"/>
      <c r="KSX14" s="878"/>
      <c r="KSY14" s="878"/>
      <c r="KSZ14" s="878"/>
      <c r="KTA14" s="880"/>
      <c r="KTB14" s="878"/>
      <c r="KTC14" s="878"/>
      <c r="KTD14" s="878"/>
      <c r="KTE14" s="880"/>
      <c r="KTF14" s="878"/>
      <c r="KTG14" s="878"/>
      <c r="KTH14" s="878"/>
      <c r="KTI14" s="880"/>
      <c r="KTJ14" s="878"/>
      <c r="KTK14" s="878"/>
      <c r="KTL14" s="878"/>
      <c r="KTM14" s="880"/>
      <c r="KTN14" s="878"/>
      <c r="KTO14" s="878"/>
      <c r="KTP14" s="878"/>
      <c r="KTQ14" s="880"/>
      <c r="KTR14" s="878"/>
      <c r="KTS14" s="878"/>
      <c r="KTT14" s="878"/>
      <c r="KTU14" s="880"/>
      <c r="KTV14" s="878"/>
      <c r="KTW14" s="878"/>
      <c r="KTX14" s="878"/>
      <c r="KTY14" s="880"/>
      <c r="KTZ14" s="878"/>
      <c r="KUA14" s="878"/>
      <c r="KUB14" s="878"/>
      <c r="KUC14" s="880"/>
      <c r="KUD14" s="878"/>
      <c r="KUE14" s="878"/>
      <c r="KUF14" s="878"/>
      <c r="KUG14" s="880"/>
      <c r="KUH14" s="878"/>
      <c r="KUI14" s="878"/>
      <c r="KUJ14" s="878"/>
      <c r="KUK14" s="880"/>
      <c r="KUL14" s="878"/>
      <c r="KUM14" s="878"/>
      <c r="KUN14" s="878"/>
      <c r="KUO14" s="880"/>
      <c r="KUP14" s="878"/>
      <c r="KUQ14" s="878"/>
      <c r="KUR14" s="878"/>
      <c r="KUS14" s="880"/>
      <c r="KUT14" s="878"/>
      <c r="KUU14" s="878"/>
      <c r="KUV14" s="878"/>
      <c r="KUW14" s="880"/>
      <c r="KUX14" s="878"/>
      <c r="KUY14" s="878"/>
      <c r="KUZ14" s="878"/>
      <c r="KVA14" s="880"/>
      <c r="KVB14" s="878"/>
      <c r="KVC14" s="878"/>
      <c r="KVD14" s="878"/>
      <c r="KVE14" s="880"/>
      <c r="KVF14" s="878"/>
      <c r="KVG14" s="878"/>
      <c r="KVH14" s="878"/>
      <c r="KVI14" s="880"/>
      <c r="KVJ14" s="878"/>
      <c r="KVK14" s="878"/>
      <c r="KVL14" s="878"/>
      <c r="KVM14" s="880"/>
      <c r="KVN14" s="878"/>
      <c r="KVO14" s="878"/>
      <c r="KVP14" s="878"/>
      <c r="KVQ14" s="880"/>
      <c r="KVR14" s="878"/>
      <c r="KVS14" s="878"/>
      <c r="KVT14" s="878"/>
      <c r="KVU14" s="880"/>
      <c r="KVV14" s="878"/>
      <c r="KVW14" s="878"/>
      <c r="KVX14" s="878"/>
      <c r="KVY14" s="880"/>
      <c r="KVZ14" s="878"/>
      <c r="KWA14" s="878"/>
      <c r="KWB14" s="878"/>
      <c r="KWC14" s="880"/>
      <c r="KWD14" s="878"/>
      <c r="KWE14" s="878"/>
      <c r="KWF14" s="878"/>
      <c r="KWG14" s="880"/>
      <c r="KWH14" s="878"/>
      <c r="KWI14" s="878"/>
      <c r="KWJ14" s="878"/>
      <c r="KWK14" s="880"/>
      <c r="KWL14" s="878"/>
      <c r="KWM14" s="878"/>
      <c r="KWN14" s="878"/>
      <c r="KWO14" s="880"/>
      <c r="KWP14" s="878"/>
      <c r="KWQ14" s="878"/>
      <c r="KWR14" s="878"/>
      <c r="KWS14" s="880"/>
      <c r="KWT14" s="878"/>
      <c r="KWU14" s="878"/>
      <c r="KWV14" s="878"/>
      <c r="KWW14" s="880"/>
      <c r="KWX14" s="878"/>
      <c r="KWY14" s="878"/>
      <c r="KWZ14" s="878"/>
      <c r="KXA14" s="880"/>
      <c r="KXB14" s="878"/>
      <c r="KXC14" s="878"/>
      <c r="KXD14" s="878"/>
      <c r="KXE14" s="880"/>
      <c r="KXF14" s="878"/>
      <c r="KXG14" s="878"/>
      <c r="KXH14" s="878"/>
      <c r="KXI14" s="880"/>
      <c r="KXJ14" s="878"/>
      <c r="KXK14" s="878"/>
      <c r="KXL14" s="878"/>
      <c r="KXM14" s="880"/>
      <c r="KXN14" s="878"/>
      <c r="KXO14" s="878"/>
      <c r="KXP14" s="878"/>
      <c r="KXQ14" s="880"/>
      <c r="KXR14" s="878"/>
      <c r="KXS14" s="878"/>
      <c r="KXT14" s="878"/>
      <c r="KXU14" s="880"/>
      <c r="KXV14" s="878"/>
      <c r="KXW14" s="878"/>
      <c r="KXX14" s="878"/>
      <c r="KXY14" s="880"/>
      <c r="KXZ14" s="878"/>
      <c r="KYA14" s="878"/>
      <c r="KYB14" s="878"/>
      <c r="KYC14" s="880"/>
      <c r="KYD14" s="878"/>
      <c r="KYE14" s="878"/>
      <c r="KYF14" s="878"/>
      <c r="KYG14" s="880"/>
      <c r="KYH14" s="878"/>
      <c r="KYI14" s="878"/>
      <c r="KYJ14" s="878"/>
      <c r="KYK14" s="880"/>
      <c r="KYL14" s="878"/>
      <c r="KYM14" s="878"/>
      <c r="KYN14" s="878"/>
      <c r="KYO14" s="880"/>
      <c r="KYP14" s="878"/>
      <c r="KYQ14" s="878"/>
      <c r="KYR14" s="878"/>
      <c r="KYS14" s="880"/>
      <c r="KYT14" s="878"/>
      <c r="KYU14" s="878"/>
      <c r="KYV14" s="878"/>
      <c r="KYW14" s="880"/>
      <c r="KYX14" s="878"/>
      <c r="KYY14" s="878"/>
      <c r="KYZ14" s="878"/>
      <c r="KZA14" s="880"/>
      <c r="KZB14" s="878"/>
      <c r="KZC14" s="878"/>
      <c r="KZD14" s="878"/>
      <c r="KZE14" s="880"/>
      <c r="KZF14" s="878"/>
      <c r="KZG14" s="878"/>
      <c r="KZH14" s="878"/>
      <c r="KZI14" s="880"/>
      <c r="KZJ14" s="878"/>
      <c r="KZK14" s="878"/>
      <c r="KZL14" s="878"/>
      <c r="KZM14" s="880"/>
      <c r="KZN14" s="878"/>
      <c r="KZO14" s="878"/>
      <c r="KZP14" s="878"/>
      <c r="KZQ14" s="880"/>
      <c r="KZR14" s="878"/>
      <c r="KZS14" s="878"/>
      <c r="KZT14" s="878"/>
      <c r="KZU14" s="880"/>
      <c r="KZV14" s="878"/>
      <c r="KZW14" s="878"/>
      <c r="KZX14" s="878"/>
      <c r="KZY14" s="880"/>
      <c r="KZZ14" s="878"/>
      <c r="LAA14" s="878"/>
      <c r="LAB14" s="878"/>
      <c r="LAC14" s="880"/>
      <c r="LAD14" s="878"/>
      <c r="LAE14" s="878"/>
      <c r="LAF14" s="878"/>
      <c r="LAG14" s="880"/>
      <c r="LAH14" s="878"/>
      <c r="LAI14" s="878"/>
      <c r="LAJ14" s="878"/>
      <c r="LAK14" s="880"/>
      <c r="LAL14" s="878"/>
      <c r="LAM14" s="878"/>
      <c r="LAN14" s="878"/>
      <c r="LAO14" s="880"/>
      <c r="LAP14" s="878"/>
      <c r="LAQ14" s="878"/>
      <c r="LAR14" s="878"/>
      <c r="LAS14" s="880"/>
      <c r="LAT14" s="878"/>
      <c r="LAU14" s="878"/>
      <c r="LAV14" s="878"/>
      <c r="LAW14" s="880"/>
      <c r="LAX14" s="878"/>
      <c r="LAY14" s="878"/>
      <c r="LAZ14" s="878"/>
      <c r="LBA14" s="880"/>
      <c r="LBB14" s="878"/>
      <c r="LBC14" s="878"/>
      <c r="LBD14" s="878"/>
      <c r="LBE14" s="880"/>
      <c r="LBF14" s="878"/>
      <c r="LBG14" s="878"/>
      <c r="LBH14" s="878"/>
      <c r="LBI14" s="880"/>
      <c r="LBJ14" s="878"/>
      <c r="LBK14" s="878"/>
      <c r="LBL14" s="878"/>
      <c r="LBM14" s="880"/>
      <c r="LBN14" s="878"/>
      <c r="LBO14" s="878"/>
      <c r="LBP14" s="878"/>
      <c r="LBQ14" s="880"/>
      <c r="LBR14" s="878"/>
      <c r="LBS14" s="878"/>
      <c r="LBT14" s="878"/>
      <c r="LBU14" s="880"/>
      <c r="LBV14" s="878"/>
      <c r="LBW14" s="878"/>
      <c r="LBX14" s="878"/>
      <c r="LBY14" s="880"/>
      <c r="LBZ14" s="878"/>
      <c r="LCA14" s="878"/>
      <c r="LCB14" s="878"/>
      <c r="LCC14" s="880"/>
      <c r="LCD14" s="878"/>
      <c r="LCE14" s="878"/>
      <c r="LCF14" s="878"/>
      <c r="LCG14" s="880"/>
      <c r="LCH14" s="878"/>
      <c r="LCI14" s="878"/>
      <c r="LCJ14" s="878"/>
      <c r="LCK14" s="880"/>
      <c r="LCL14" s="878"/>
      <c r="LCM14" s="878"/>
      <c r="LCN14" s="878"/>
      <c r="LCO14" s="880"/>
      <c r="LCP14" s="878"/>
      <c r="LCQ14" s="878"/>
      <c r="LCR14" s="878"/>
      <c r="LCS14" s="880"/>
      <c r="LCT14" s="878"/>
      <c r="LCU14" s="878"/>
      <c r="LCV14" s="878"/>
      <c r="LCW14" s="880"/>
      <c r="LCX14" s="878"/>
      <c r="LCY14" s="878"/>
      <c r="LCZ14" s="878"/>
      <c r="LDA14" s="880"/>
      <c r="LDB14" s="878"/>
      <c r="LDC14" s="878"/>
      <c r="LDD14" s="878"/>
      <c r="LDE14" s="880"/>
      <c r="LDF14" s="878"/>
      <c r="LDG14" s="878"/>
      <c r="LDH14" s="878"/>
      <c r="LDI14" s="880"/>
      <c r="LDJ14" s="878"/>
      <c r="LDK14" s="878"/>
      <c r="LDL14" s="878"/>
      <c r="LDM14" s="880"/>
      <c r="LDN14" s="878"/>
      <c r="LDO14" s="878"/>
      <c r="LDP14" s="878"/>
      <c r="LDQ14" s="880"/>
      <c r="LDR14" s="878"/>
      <c r="LDS14" s="878"/>
      <c r="LDT14" s="878"/>
      <c r="LDU14" s="880"/>
      <c r="LDV14" s="878"/>
      <c r="LDW14" s="878"/>
      <c r="LDX14" s="878"/>
      <c r="LDY14" s="880"/>
      <c r="LDZ14" s="878"/>
      <c r="LEA14" s="878"/>
      <c r="LEB14" s="878"/>
      <c r="LEC14" s="880"/>
      <c r="LED14" s="878"/>
      <c r="LEE14" s="878"/>
      <c r="LEF14" s="878"/>
      <c r="LEG14" s="880"/>
      <c r="LEH14" s="878"/>
      <c r="LEI14" s="878"/>
      <c r="LEJ14" s="878"/>
      <c r="LEK14" s="880"/>
      <c r="LEL14" s="878"/>
      <c r="LEM14" s="878"/>
      <c r="LEN14" s="878"/>
      <c r="LEO14" s="880"/>
      <c r="LEP14" s="878"/>
      <c r="LEQ14" s="878"/>
      <c r="LER14" s="878"/>
      <c r="LES14" s="880"/>
      <c r="LET14" s="878"/>
      <c r="LEU14" s="878"/>
      <c r="LEV14" s="878"/>
      <c r="LEW14" s="880"/>
      <c r="LEX14" s="878"/>
      <c r="LEY14" s="878"/>
      <c r="LEZ14" s="878"/>
      <c r="LFA14" s="880"/>
      <c r="LFB14" s="878"/>
      <c r="LFC14" s="878"/>
      <c r="LFD14" s="878"/>
      <c r="LFE14" s="880"/>
      <c r="LFF14" s="878"/>
      <c r="LFG14" s="878"/>
      <c r="LFH14" s="878"/>
      <c r="LFI14" s="880"/>
      <c r="LFJ14" s="878"/>
      <c r="LFK14" s="878"/>
      <c r="LFL14" s="878"/>
      <c r="LFM14" s="880"/>
      <c r="LFN14" s="878"/>
      <c r="LFO14" s="878"/>
      <c r="LFP14" s="878"/>
      <c r="LFQ14" s="880"/>
      <c r="LFR14" s="878"/>
      <c r="LFS14" s="878"/>
      <c r="LFT14" s="878"/>
      <c r="LFU14" s="880"/>
      <c r="LFV14" s="878"/>
      <c r="LFW14" s="878"/>
      <c r="LFX14" s="878"/>
      <c r="LFY14" s="880"/>
      <c r="LFZ14" s="878"/>
      <c r="LGA14" s="878"/>
      <c r="LGB14" s="878"/>
      <c r="LGC14" s="880"/>
      <c r="LGD14" s="878"/>
      <c r="LGE14" s="878"/>
      <c r="LGF14" s="878"/>
      <c r="LGG14" s="880"/>
      <c r="LGH14" s="878"/>
      <c r="LGI14" s="878"/>
      <c r="LGJ14" s="878"/>
      <c r="LGK14" s="880"/>
      <c r="LGL14" s="878"/>
      <c r="LGM14" s="878"/>
      <c r="LGN14" s="878"/>
      <c r="LGO14" s="880"/>
      <c r="LGP14" s="878"/>
      <c r="LGQ14" s="878"/>
      <c r="LGR14" s="878"/>
      <c r="LGS14" s="880"/>
      <c r="LGT14" s="878"/>
      <c r="LGU14" s="878"/>
      <c r="LGV14" s="878"/>
      <c r="LGW14" s="880"/>
      <c r="LGX14" s="878"/>
      <c r="LGY14" s="878"/>
      <c r="LGZ14" s="878"/>
      <c r="LHA14" s="880"/>
      <c r="LHB14" s="878"/>
      <c r="LHC14" s="878"/>
      <c r="LHD14" s="878"/>
      <c r="LHE14" s="880"/>
      <c r="LHF14" s="878"/>
      <c r="LHG14" s="878"/>
      <c r="LHH14" s="878"/>
      <c r="LHI14" s="880"/>
      <c r="LHJ14" s="878"/>
      <c r="LHK14" s="878"/>
      <c r="LHL14" s="878"/>
      <c r="LHM14" s="880"/>
      <c r="LHN14" s="878"/>
      <c r="LHO14" s="878"/>
      <c r="LHP14" s="878"/>
      <c r="LHQ14" s="880"/>
      <c r="LHR14" s="878"/>
      <c r="LHS14" s="878"/>
      <c r="LHT14" s="878"/>
      <c r="LHU14" s="880"/>
      <c r="LHV14" s="878"/>
      <c r="LHW14" s="878"/>
      <c r="LHX14" s="878"/>
      <c r="LHY14" s="880"/>
      <c r="LHZ14" s="878"/>
      <c r="LIA14" s="878"/>
      <c r="LIB14" s="878"/>
      <c r="LIC14" s="880"/>
      <c r="LID14" s="878"/>
      <c r="LIE14" s="878"/>
      <c r="LIF14" s="878"/>
      <c r="LIG14" s="880"/>
      <c r="LIH14" s="878"/>
      <c r="LII14" s="878"/>
      <c r="LIJ14" s="878"/>
      <c r="LIK14" s="880"/>
      <c r="LIL14" s="878"/>
      <c r="LIM14" s="878"/>
      <c r="LIN14" s="878"/>
      <c r="LIO14" s="880"/>
      <c r="LIP14" s="878"/>
      <c r="LIQ14" s="878"/>
      <c r="LIR14" s="878"/>
      <c r="LIS14" s="880"/>
      <c r="LIT14" s="878"/>
      <c r="LIU14" s="878"/>
      <c r="LIV14" s="878"/>
      <c r="LIW14" s="880"/>
      <c r="LIX14" s="878"/>
      <c r="LIY14" s="878"/>
      <c r="LIZ14" s="878"/>
      <c r="LJA14" s="880"/>
      <c r="LJB14" s="878"/>
      <c r="LJC14" s="878"/>
      <c r="LJD14" s="878"/>
      <c r="LJE14" s="880"/>
      <c r="LJF14" s="878"/>
      <c r="LJG14" s="878"/>
      <c r="LJH14" s="878"/>
      <c r="LJI14" s="880"/>
      <c r="LJJ14" s="878"/>
      <c r="LJK14" s="878"/>
      <c r="LJL14" s="878"/>
      <c r="LJM14" s="880"/>
      <c r="LJN14" s="878"/>
      <c r="LJO14" s="878"/>
      <c r="LJP14" s="878"/>
      <c r="LJQ14" s="880"/>
      <c r="LJR14" s="878"/>
      <c r="LJS14" s="878"/>
      <c r="LJT14" s="878"/>
      <c r="LJU14" s="880"/>
      <c r="LJV14" s="878"/>
      <c r="LJW14" s="878"/>
      <c r="LJX14" s="878"/>
      <c r="LJY14" s="880"/>
      <c r="LJZ14" s="878"/>
      <c r="LKA14" s="878"/>
      <c r="LKB14" s="878"/>
      <c r="LKC14" s="880"/>
      <c r="LKD14" s="878"/>
      <c r="LKE14" s="878"/>
      <c r="LKF14" s="878"/>
      <c r="LKG14" s="880"/>
      <c r="LKH14" s="878"/>
      <c r="LKI14" s="878"/>
      <c r="LKJ14" s="878"/>
      <c r="LKK14" s="880"/>
      <c r="LKL14" s="878"/>
      <c r="LKM14" s="878"/>
      <c r="LKN14" s="878"/>
      <c r="LKO14" s="880"/>
      <c r="LKP14" s="878"/>
      <c r="LKQ14" s="878"/>
      <c r="LKR14" s="878"/>
      <c r="LKS14" s="880"/>
      <c r="LKT14" s="878"/>
      <c r="LKU14" s="878"/>
      <c r="LKV14" s="878"/>
      <c r="LKW14" s="880"/>
      <c r="LKX14" s="878"/>
      <c r="LKY14" s="878"/>
      <c r="LKZ14" s="878"/>
      <c r="LLA14" s="880"/>
      <c r="LLB14" s="878"/>
      <c r="LLC14" s="878"/>
      <c r="LLD14" s="878"/>
      <c r="LLE14" s="880"/>
      <c r="LLF14" s="878"/>
      <c r="LLG14" s="878"/>
      <c r="LLH14" s="878"/>
      <c r="LLI14" s="880"/>
      <c r="LLJ14" s="878"/>
      <c r="LLK14" s="878"/>
      <c r="LLL14" s="878"/>
      <c r="LLM14" s="880"/>
      <c r="LLN14" s="878"/>
      <c r="LLO14" s="878"/>
      <c r="LLP14" s="878"/>
      <c r="LLQ14" s="880"/>
      <c r="LLR14" s="878"/>
      <c r="LLS14" s="878"/>
      <c r="LLT14" s="878"/>
      <c r="LLU14" s="880"/>
      <c r="LLV14" s="878"/>
      <c r="LLW14" s="878"/>
      <c r="LLX14" s="878"/>
      <c r="LLY14" s="880"/>
      <c r="LLZ14" s="878"/>
      <c r="LMA14" s="878"/>
      <c r="LMB14" s="878"/>
      <c r="LMC14" s="880"/>
      <c r="LMD14" s="878"/>
      <c r="LME14" s="878"/>
      <c r="LMF14" s="878"/>
      <c r="LMG14" s="880"/>
      <c r="LMH14" s="878"/>
      <c r="LMI14" s="878"/>
      <c r="LMJ14" s="878"/>
      <c r="LMK14" s="880"/>
      <c r="LML14" s="878"/>
      <c r="LMM14" s="878"/>
      <c r="LMN14" s="878"/>
      <c r="LMO14" s="880"/>
      <c r="LMP14" s="878"/>
      <c r="LMQ14" s="878"/>
      <c r="LMR14" s="878"/>
      <c r="LMS14" s="880"/>
      <c r="LMT14" s="878"/>
      <c r="LMU14" s="878"/>
      <c r="LMV14" s="878"/>
      <c r="LMW14" s="880"/>
      <c r="LMX14" s="878"/>
      <c r="LMY14" s="878"/>
      <c r="LMZ14" s="878"/>
      <c r="LNA14" s="880"/>
      <c r="LNB14" s="878"/>
      <c r="LNC14" s="878"/>
      <c r="LND14" s="878"/>
      <c r="LNE14" s="880"/>
      <c r="LNF14" s="878"/>
      <c r="LNG14" s="878"/>
      <c r="LNH14" s="878"/>
      <c r="LNI14" s="880"/>
      <c r="LNJ14" s="878"/>
      <c r="LNK14" s="878"/>
      <c r="LNL14" s="878"/>
      <c r="LNM14" s="880"/>
      <c r="LNN14" s="878"/>
      <c r="LNO14" s="878"/>
      <c r="LNP14" s="878"/>
      <c r="LNQ14" s="880"/>
      <c r="LNR14" s="878"/>
      <c r="LNS14" s="878"/>
      <c r="LNT14" s="878"/>
      <c r="LNU14" s="880"/>
      <c r="LNV14" s="878"/>
      <c r="LNW14" s="878"/>
      <c r="LNX14" s="878"/>
      <c r="LNY14" s="880"/>
      <c r="LNZ14" s="878"/>
      <c r="LOA14" s="878"/>
      <c r="LOB14" s="878"/>
      <c r="LOC14" s="880"/>
      <c r="LOD14" s="878"/>
      <c r="LOE14" s="878"/>
      <c r="LOF14" s="878"/>
      <c r="LOG14" s="880"/>
      <c r="LOH14" s="878"/>
      <c r="LOI14" s="878"/>
      <c r="LOJ14" s="878"/>
      <c r="LOK14" s="880"/>
      <c r="LOL14" s="878"/>
      <c r="LOM14" s="878"/>
      <c r="LON14" s="878"/>
      <c r="LOO14" s="880"/>
      <c r="LOP14" s="878"/>
      <c r="LOQ14" s="878"/>
      <c r="LOR14" s="878"/>
      <c r="LOS14" s="880"/>
      <c r="LOT14" s="878"/>
      <c r="LOU14" s="878"/>
      <c r="LOV14" s="878"/>
      <c r="LOW14" s="880"/>
      <c r="LOX14" s="878"/>
      <c r="LOY14" s="878"/>
      <c r="LOZ14" s="878"/>
      <c r="LPA14" s="880"/>
      <c r="LPB14" s="878"/>
      <c r="LPC14" s="878"/>
      <c r="LPD14" s="878"/>
      <c r="LPE14" s="880"/>
      <c r="LPF14" s="878"/>
      <c r="LPG14" s="878"/>
      <c r="LPH14" s="878"/>
      <c r="LPI14" s="880"/>
      <c r="LPJ14" s="878"/>
      <c r="LPK14" s="878"/>
      <c r="LPL14" s="878"/>
      <c r="LPM14" s="880"/>
      <c r="LPN14" s="878"/>
      <c r="LPO14" s="878"/>
      <c r="LPP14" s="878"/>
      <c r="LPQ14" s="880"/>
      <c r="LPR14" s="878"/>
      <c r="LPS14" s="878"/>
      <c r="LPT14" s="878"/>
      <c r="LPU14" s="880"/>
      <c r="LPV14" s="878"/>
      <c r="LPW14" s="878"/>
      <c r="LPX14" s="878"/>
      <c r="LPY14" s="880"/>
      <c r="LPZ14" s="878"/>
      <c r="LQA14" s="878"/>
      <c r="LQB14" s="878"/>
      <c r="LQC14" s="880"/>
      <c r="LQD14" s="878"/>
      <c r="LQE14" s="878"/>
      <c r="LQF14" s="878"/>
      <c r="LQG14" s="880"/>
      <c r="LQH14" s="878"/>
      <c r="LQI14" s="878"/>
      <c r="LQJ14" s="878"/>
      <c r="LQK14" s="880"/>
      <c r="LQL14" s="878"/>
      <c r="LQM14" s="878"/>
      <c r="LQN14" s="878"/>
      <c r="LQO14" s="880"/>
      <c r="LQP14" s="878"/>
      <c r="LQQ14" s="878"/>
      <c r="LQR14" s="878"/>
      <c r="LQS14" s="880"/>
      <c r="LQT14" s="878"/>
      <c r="LQU14" s="878"/>
      <c r="LQV14" s="878"/>
      <c r="LQW14" s="880"/>
      <c r="LQX14" s="878"/>
      <c r="LQY14" s="878"/>
      <c r="LQZ14" s="878"/>
      <c r="LRA14" s="880"/>
      <c r="LRB14" s="878"/>
      <c r="LRC14" s="878"/>
      <c r="LRD14" s="878"/>
      <c r="LRE14" s="880"/>
      <c r="LRF14" s="878"/>
      <c r="LRG14" s="878"/>
      <c r="LRH14" s="878"/>
      <c r="LRI14" s="880"/>
      <c r="LRJ14" s="878"/>
      <c r="LRK14" s="878"/>
      <c r="LRL14" s="878"/>
      <c r="LRM14" s="880"/>
      <c r="LRN14" s="878"/>
      <c r="LRO14" s="878"/>
      <c r="LRP14" s="878"/>
      <c r="LRQ14" s="880"/>
      <c r="LRR14" s="878"/>
      <c r="LRS14" s="878"/>
      <c r="LRT14" s="878"/>
      <c r="LRU14" s="880"/>
      <c r="LRV14" s="878"/>
      <c r="LRW14" s="878"/>
      <c r="LRX14" s="878"/>
      <c r="LRY14" s="880"/>
      <c r="LRZ14" s="878"/>
      <c r="LSA14" s="878"/>
      <c r="LSB14" s="878"/>
      <c r="LSC14" s="880"/>
      <c r="LSD14" s="878"/>
      <c r="LSE14" s="878"/>
      <c r="LSF14" s="878"/>
      <c r="LSG14" s="880"/>
      <c r="LSH14" s="878"/>
      <c r="LSI14" s="878"/>
      <c r="LSJ14" s="878"/>
      <c r="LSK14" s="880"/>
      <c r="LSL14" s="878"/>
      <c r="LSM14" s="878"/>
      <c r="LSN14" s="878"/>
      <c r="LSO14" s="880"/>
      <c r="LSP14" s="878"/>
      <c r="LSQ14" s="878"/>
      <c r="LSR14" s="878"/>
      <c r="LSS14" s="880"/>
      <c r="LST14" s="878"/>
      <c r="LSU14" s="878"/>
      <c r="LSV14" s="878"/>
      <c r="LSW14" s="880"/>
      <c r="LSX14" s="878"/>
      <c r="LSY14" s="878"/>
      <c r="LSZ14" s="878"/>
      <c r="LTA14" s="880"/>
      <c r="LTB14" s="878"/>
      <c r="LTC14" s="878"/>
      <c r="LTD14" s="878"/>
      <c r="LTE14" s="880"/>
      <c r="LTF14" s="878"/>
      <c r="LTG14" s="878"/>
      <c r="LTH14" s="878"/>
      <c r="LTI14" s="880"/>
      <c r="LTJ14" s="878"/>
      <c r="LTK14" s="878"/>
      <c r="LTL14" s="878"/>
      <c r="LTM14" s="880"/>
      <c r="LTN14" s="878"/>
      <c r="LTO14" s="878"/>
      <c r="LTP14" s="878"/>
      <c r="LTQ14" s="880"/>
      <c r="LTR14" s="878"/>
      <c r="LTS14" s="878"/>
      <c r="LTT14" s="878"/>
      <c r="LTU14" s="880"/>
      <c r="LTV14" s="878"/>
      <c r="LTW14" s="878"/>
      <c r="LTX14" s="878"/>
      <c r="LTY14" s="880"/>
      <c r="LTZ14" s="878"/>
      <c r="LUA14" s="878"/>
      <c r="LUB14" s="878"/>
      <c r="LUC14" s="880"/>
      <c r="LUD14" s="878"/>
      <c r="LUE14" s="878"/>
      <c r="LUF14" s="878"/>
      <c r="LUG14" s="880"/>
      <c r="LUH14" s="878"/>
      <c r="LUI14" s="878"/>
      <c r="LUJ14" s="878"/>
      <c r="LUK14" s="880"/>
      <c r="LUL14" s="878"/>
      <c r="LUM14" s="878"/>
      <c r="LUN14" s="878"/>
      <c r="LUO14" s="880"/>
      <c r="LUP14" s="878"/>
      <c r="LUQ14" s="878"/>
      <c r="LUR14" s="878"/>
      <c r="LUS14" s="880"/>
      <c r="LUT14" s="878"/>
      <c r="LUU14" s="878"/>
      <c r="LUV14" s="878"/>
      <c r="LUW14" s="880"/>
      <c r="LUX14" s="878"/>
      <c r="LUY14" s="878"/>
      <c r="LUZ14" s="878"/>
      <c r="LVA14" s="880"/>
      <c r="LVB14" s="878"/>
      <c r="LVC14" s="878"/>
      <c r="LVD14" s="878"/>
      <c r="LVE14" s="880"/>
      <c r="LVF14" s="878"/>
      <c r="LVG14" s="878"/>
      <c r="LVH14" s="878"/>
      <c r="LVI14" s="880"/>
      <c r="LVJ14" s="878"/>
      <c r="LVK14" s="878"/>
      <c r="LVL14" s="878"/>
      <c r="LVM14" s="880"/>
      <c r="LVN14" s="878"/>
      <c r="LVO14" s="878"/>
      <c r="LVP14" s="878"/>
      <c r="LVQ14" s="880"/>
      <c r="LVR14" s="878"/>
      <c r="LVS14" s="878"/>
      <c r="LVT14" s="878"/>
      <c r="LVU14" s="880"/>
      <c r="LVV14" s="878"/>
      <c r="LVW14" s="878"/>
      <c r="LVX14" s="878"/>
      <c r="LVY14" s="880"/>
      <c r="LVZ14" s="878"/>
      <c r="LWA14" s="878"/>
      <c r="LWB14" s="878"/>
      <c r="LWC14" s="880"/>
      <c r="LWD14" s="878"/>
      <c r="LWE14" s="878"/>
      <c r="LWF14" s="878"/>
      <c r="LWG14" s="880"/>
      <c r="LWH14" s="878"/>
      <c r="LWI14" s="878"/>
      <c r="LWJ14" s="878"/>
      <c r="LWK14" s="880"/>
      <c r="LWL14" s="878"/>
      <c r="LWM14" s="878"/>
      <c r="LWN14" s="878"/>
      <c r="LWO14" s="880"/>
      <c r="LWP14" s="878"/>
      <c r="LWQ14" s="878"/>
      <c r="LWR14" s="878"/>
      <c r="LWS14" s="880"/>
      <c r="LWT14" s="878"/>
      <c r="LWU14" s="878"/>
      <c r="LWV14" s="878"/>
      <c r="LWW14" s="880"/>
      <c r="LWX14" s="878"/>
      <c r="LWY14" s="878"/>
      <c r="LWZ14" s="878"/>
      <c r="LXA14" s="880"/>
      <c r="LXB14" s="878"/>
      <c r="LXC14" s="878"/>
      <c r="LXD14" s="878"/>
      <c r="LXE14" s="880"/>
      <c r="LXF14" s="878"/>
      <c r="LXG14" s="878"/>
      <c r="LXH14" s="878"/>
      <c r="LXI14" s="880"/>
      <c r="LXJ14" s="878"/>
      <c r="LXK14" s="878"/>
      <c r="LXL14" s="878"/>
      <c r="LXM14" s="880"/>
      <c r="LXN14" s="878"/>
      <c r="LXO14" s="878"/>
      <c r="LXP14" s="878"/>
      <c r="LXQ14" s="880"/>
      <c r="LXR14" s="878"/>
      <c r="LXS14" s="878"/>
      <c r="LXT14" s="878"/>
      <c r="LXU14" s="880"/>
      <c r="LXV14" s="878"/>
      <c r="LXW14" s="878"/>
      <c r="LXX14" s="878"/>
      <c r="LXY14" s="880"/>
      <c r="LXZ14" s="878"/>
      <c r="LYA14" s="878"/>
      <c r="LYB14" s="878"/>
      <c r="LYC14" s="880"/>
      <c r="LYD14" s="878"/>
      <c r="LYE14" s="878"/>
      <c r="LYF14" s="878"/>
      <c r="LYG14" s="880"/>
      <c r="LYH14" s="878"/>
      <c r="LYI14" s="878"/>
      <c r="LYJ14" s="878"/>
      <c r="LYK14" s="880"/>
      <c r="LYL14" s="878"/>
      <c r="LYM14" s="878"/>
      <c r="LYN14" s="878"/>
      <c r="LYO14" s="880"/>
      <c r="LYP14" s="878"/>
      <c r="LYQ14" s="878"/>
      <c r="LYR14" s="878"/>
      <c r="LYS14" s="880"/>
      <c r="LYT14" s="878"/>
      <c r="LYU14" s="878"/>
      <c r="LYV14" s="878"/>
      <c r="LYW14" s="880"/>
      <c r="LYX14" s="878"/>
      <c r="LYY14" s="878"/>
      <c r="LYZ14" s="878"/>
      <c r="LZA14" s="880"/>
      <c r="LZB14" s="878"/>
      <c r="LZC14" s="878"/>
      <c r="LZD14" s="878"/>
      <c r="LZE14" s="880"/>
      <c r="LZF14" s="878"/>
      <c r="LZG14" s="878"/>
      <c r="LZH14" s="878"/>
      <c r="LZI14" s="880"/>
      <c r="LZJ14" s="878"/>
      <c r="LZK14" s="878"/>
      <c r="LZL14" s="878"/>
      <c r="LZM14" s="880"/>
      <c r="LZN14" s="878"/>
      <c r="LZO14" s="878"/>
      <c r="LZP14" s="878"/>
      <c r="LZQ14" s="880"/>
      <c r="LZR14" s="878"/>
      <c r="LZS14" s="878"/>
      <c r="LZT14" s="878"/>
      <c r="LZU14" s="880"/>
      <c r="LZV14" s="878"/>
      <c r="LZW14" s="878"/>
      <c r="LZX14" s="878"/>
      <c r="LZY14" s="880"/>
      <c r="LZZ14" s="878"/>
      <c r="MAA14" s="878"/>
      <c r="MAB14" s="878"/>
      <c r="MAC14" s="880"/>
      <c r="MAD14" s="878"/>
      <c r="MAE14" s="878"/>
      <c r="MAF14" s="878"/>
      <c r="MAG14" s="880"/>
      <c r="MAH14" s="878"/>
      <c r="MAI14" s="878"/>
      <c r="MAJ14" s="878"/>
      <c r="MAK14" s="880"/>
      <c r="MAL14" s="878"/>
      <c r="MAM14" s="878"/>
      <c r="MAN14" s="878"/>
      <c r="MAO14" s="880"/>
      <c r="MAP14" s="878"/>
      <c r="MAQ14" s="878"/>
      <c r="MAR14" s="878"/>
      <c r="MAS14" s="880"/>
      <c r="MAT14" s="878"/>
      <c r="MAU14" s="878"/>
      <c r="MAV14" s="878"/>
      <c r="MAW14" s="880"/>
      <c r="MAX14" s="878"/>
      <c r="MAY14" s="878"/>
      <c r="MAZ14" s="878"/>
      <c r="MBA14" s="880"/>
      <c r="MBB14" s="878"/>
      <c r="MBC14" s="878"/>
      <c r="MBD14" s="878"/>
      <c r="MBE14" s="880"/>
      <c r="MBF14" s="878"/>
      <c r="MBG14" s="878"/>
      <c r="MBH14" s="878"/>
      <c r="MBI14" s="880"/>
      <c r="MBJ14" s="878"/>
      <c r="MBK14" s="878"/>
      <c r="MBL14" s="878"/>
      <c r="MBM14" s="880"/>
      <c r="MBN14" s="878"/>
      <c r="MBO14" s="878"/>
      <c r="MBP14" s="878"/>
      <c r="MBQ14" s="880"/>
      <c r="MBR14" s="878"/>
      <c r="MBS14" s="878"/>
      <c r="MBT14" s="878"/>
      <c r="MBU14" s="880"/>
      <c r="MBV14" s="878"/>
      <c r="MBW14" s="878"/>
      <c r="MBX14" s="878"/>
      <c r="MBY14" s="880"/>
      <c r="MBZ14" s="878"/>
      <c r="MCA14" s="878"/>
      <c r="MCB14" s="878"/>
      <c r="MCC14" s="880"/>
      <c r="MCD14" s="878"/>
      <c r="MCE14" s="878"/>
      <c r="MCF14" s="878"/>
      <c r="MCG14" s="880"/>
      <c r="MCH14" s="878"/>
      <c r="MCI14" s="878"/>
      <c r="MCJ14" s="878"/>
      <c r="MCK14" s="880"/>
      <c r="MCL14" s="878"/>
      <c r="MCM14" s="878"/>
      <c r="MCN14" s="878"/>
      <c r="MCO14" s="880"/>
      <c r="MCP14" s="878"/>
      <c r="MCQ14" s="878"/>
      <c r="MCR14" s="878"/>
      <c r="MCS14" s="880"/>
      <c r="MCT14" s="878"/>
      <c r="MCU14" s="878"/>
      <c r="MCV14" s="878"/>
      <c r="MCW14" s="880"/>
      <c r="MCX14" s="878"/>
      <c r="MCY14" s="878"/>
      <c r="MCZ14" s="878"/>
      <c r="MDA14" s="880"/>
      <c r="MDB14" s="878"/>
      <c r="MDC14" s="878"/>
      <c r="MDD14" s="878"/>
      <c r="MDE14" s="880"/>
      <c r="MDF14" s="878"/>
      <c r="MDG14" s="878"/>
      <c r="MDH14" s="878"/>
      <c r="MDI14" s="880"/>
      <c r="MDJ14" s="878"/>
      <c r="MDK14" s="878"/>
      <c r="MDL14" s="878"/>
      <c r="MDM14" s="880"/>
      <c r="MDN14" s="878"/>
      <c r="MDO14" s="878"/>
      <c r="MDP14" s="878"/>
      <c r="MDQ14" s="880"/>
      <c r="MDR14" s="878"/>
      <c r="MDS14" s="878"/>
      <c r="MDT14" s="878"/>
      <c r="MDU14" s="880"/>
      <c r="MDV14" s="878"/>
      <c r="MDW14" s="878"/>
      <c r="MDX14" s="878"/>
      <c r="MDY14" s="880"/>
      <c r="MDZ14" s="878"/>
      <c r="MEA14" s="878"/>
      <c r="MEB14" s="878"/>
      <c r="MEC14" s="880"/>
      <c r="MED14" s="878"/>
      <c r="MEE14" s="878"/>
      <c r="MEF14" s="878"/>
      <c r="MEG14" s="880"/>
      <c r="MEH14" s="878"/>
      <c r="MEI14" s="878"/>
      <c r="MEJ14" s="878"/>
      <c r="MEK14" s="880"/>
      <c r="MEL14" s="878"/>
      <c r="MEM14" s="878"/>
      <c r="MEN14" s="878"/>
      <c r="MEO14" s="880"/>
      <c r="MEP14" s="878"/>
      <c r="MEQ14" s="878"/>
      <c r="MER14" s="878"/>
      <c r="MES14" s="880"/>
      <c r="MET14" s="878"/>
      <c r="MEU14" s="878"/>
      <c r="MEV14" s="878"/>
      <c r="MEW14" s="880"/>
      <c r="MEX14" s="878"/>
      <c r="MEY14" s="878"/>
      <c r="MEZ14" s="878"/>
      <c r="MFA14" s="880"/>
      <c r="MFB14" s="878"/>
      <c r="MFC14" s="878"/>
      <c r="MFD14" s="878"/>
      <c r="MFE14" s="880"/>
      <c r="MFF14" s="878"/>
      <c r="MFG14" s="878"/>
      <c r="MFH14" s="878"/>
      <c r="MFI14" s="880"/>
      <c r="MFJ14" s="878"/>
      <c r="MFK14" s="878"/>
      <c r="MFL14" s="878"/>
      <c r="MFM14" s="880"/>
      <c r="MFN14" s="878"/>
      <c r="MFO14" s="878"/>
      <c r="MFP14" s="878"/>
      <c r="MFQ14" s="880"/>
      <c r="MFR14" s="878"/>
      <c r="MFS14" s="878"/>
      <c r="MFT14" s="878"/>
      <c r="MFU14" s="880"/>
      <c r="MFV14" s="878"/>
      <c r="MFW14" s="878"/>
      <c r="MFX14" s="878"/>
      <c r="MFY14" s="880"/>
      <c r="MFZ14" s="878"/>
      <c r="MGA14" s="878"/>
      <c r="MGB14" s="878"/>
      <c r="MGC14" s="880"/>
      <c r="MGD14" s="878"/>
      <c r="MGE14" s="878"/>
      <c r="MGF14" s="878"/>
      <c r="MGG14" s="880"/>
      <c r="MGH14" s="878"/>
      <c r="MGI14" s="878"/>
      <c r="MGJ14" s="878"/>
      <c r="MGK14" s="880"/>
      <c r="MGL14" s="878"/>
      <c r="MGM14" s="878"/>
      <c r="MGN14" s="878"/>
      <c r="MGO14" s="880"/>
      <c r="MGP14" s="878"/>
      <c r="MGQ14" s="878"/>
      <c r="MGR14" s="878"/>
      <c r="MGS14" s="880"/>
      <c r="MGT14" s="878"/>
      <c r="MGU14" s="878"/>
      <c r="MGV14" s="878"/>
      <c r="MGW14" s="880"/>
      <c r="MGX14" s="878"/>
      <c r="MGY14" s="878"/>
      <c r="MGZ14" s="878"/>
      <c r="MHA14" s="880"/>
      <c r="MHB14" s="878"/>
      <c r="MHC14" s="878"/>
      <c r="MHD14" s="878"/>
      <c r="MHE14" s="880"/>
      <c r="MHF14" s="878"/>
      <c r="MHG14" s="878"/>
      <c r="MHH14" s="878"/>
      <c r="MHI14" s="880"/>
      <c r="MHJ14" s="878"/>
      <c r="MHK14" s="878"/>
      <c r="MHL14" s="878"/>
      <c r="MHM14" s="880"/>
      <c r="MHN14" s="878"/>
      <c r="MHO14" s="878"/>
      <c r="MHP14" s="878"/>
      <c r="MHQ14" s="880"/>
      <c r="MHR14" s="878"/>
      <c r="MHS14" s="878"/>
      <c r="MHT14" s="878"/>
      <c r="MHU14" s="880"/>
      <c r="MHV14" s="878"/>
      <c r="MHW14" s="878"/>
      <c r="MHX14" s="878"/>
      <c r="MHY14" s="880"/>
      <c r="MHZ14" s="878"/>
      <c r="MIA14" s="878"/>
      <c r="MIB14" s="878"/>
      <c r="MIC14" s="880"/>
      <c r="MID14" s="878"/>
      <c r="MIE14" s="878"/>
      <c r="MIF14" s="878"/>
      <c r="MIG14" s="880"/>
      <c r="MIH14" s="878"/>
      <c r="MII14" s="878"/>
      <c r="MIJ14" s="878"/>
      <c r="MIK14" s="880"/>
      <c r="MIL14" s="878"/>
      <c r="MIM14" s="878"/>
      <c r="MIN14" s="878"/>
      <c r="MIO14" s="880"/>
      <c r="MIP14" s="878"/>
      <c r="MIQ14" s="878"/>
      <c r="MIR14" s="878"/>
      <c r="MIS14" s="880"/>
      <c r="MIT14" s="878"/>
      <c r="MIU14" s="878"/>
      <c r="MIV14" s="878"/>
      <c r="MIW14" s="880"/>
      <c r="MIX14" s="878"/>
      <c r="MIY14" s="878"/>
      <c r="MIZ14" s="878"/>
      <c r="MJA14" s="880"/>
      <c r="MJB14" s="878"/>
      <c r="MJC14" s="878"/>
      <c r="MJD14" s="878"/>
      <c r="MJE14" s="880"/>
      <c r="MJF14" s="878"/>
      <c r="MJG14" s="878"/>
      <c r="MJH14" s="878"/>
      <c r="MJI14" s="880"/>
      <c r="MJJ14" s="878"/>
      <c r="MJK14" s="878"/>
      <c r="MJL14" s="878"/>
      <c r="MJM14" s="880"/>
      <c r="MJN14" s="878"/>
      <c r="MJO14" s="878"/>
      <c r="MJP14" s="878"/>
      <c r="MJQ14" s="880"/>
      <c r="MJR14" s="878"/>
      <c r="MJS14" s="878"/>
      <c r="MJT14" s="878"/>
      <c r="MJU14" s="880"/>
      <c r="MJV14" s="878"/>
      <c r="MJW14" s="878"/>
      <c r="MJX14" s="878"/>
      <c r="MJY14" s="880"/>
      <c r="MJZ14" s="878"/>
      <c r="MKA14" s="878"/>
      <c r="MKB14" s="878"/>
      <c r="MKC14" s="880"/>
      <c r="MKD14" s="878"/>
      <c r="MKE14" s="878"/>
      <c r="MKF14" s="878"/>
      <c r="MKG14" s="880"/>
      <c r="MKH14" s="878"/>
      <c r="MKI14" s="878"/>
      <c r="MKJ14" s="878"/>
      <c r="MKK14" s="880"/>
      <c r="MKL14" s="878"/>
      <c r="MKM14" s="878"/>
      <c r="MKN14" s="878"/>
      <c r="MKO14" s="880"/>
      <c r="MKP14" s="878"/>
      <c r="MKQ14" s="878"/>
      <c r="MKR14" s="878"/>
      <c r="MKS14" s="880"/>
      <c r="MKT14" s="878"/>
      <c r="MKU14" s="878"/>
      <c r="MKV14" s="878"/>
      <c r="MKW14" s="880"/>
      <c r="MKX14" s="878"/>
      <c r="MKY14" s="878"/>
      <c r="MKZ14" s="878"/>
      <c r="MLA14" s="880"/>
      <c r="MLB14" s="878"/>
      <c r="MLC14" s="878"/>
      <c r="MLD14" s="878"/>
      <c r="MLE14" s="880"/>
      <c r="MLF14" s="878"/>
      <c r="MLG14" s="878"/>
      <c r="MLH14" s="878"/>
      <c r="MLI14" s="880"/>
      <c r="MLJ14" s="878"/>
      <c r="MLK14" s="878"/>
      <c r="MLL14" s="878"/>
      <c r="MLM14" s="880"/>
      <c r="MLN14" s="878"/>
      <c r="MLO14" s="878"/>
      <c r="MLP14" s="878"/>
      <c r="MLQ14" s="880"/>
      <c r="MLR14" s="878"/>
      <c r="MLS14" s="878"/>
      <c r="MLT14" s="878"/>
      <c r="MLU14" s="880"/>
      <c r="MLV14" s="878"/>
      <c r="MLW14" s="878"/>
      <c r="MLX14" s="878"/>
      <c r="MLY14" s="880"/>
      <c r="MLZ14" s="878"/>
      <c r="MMA14" s="878"/>
      <c r="MMB14" s="878"/>
      <c r="MMC14" s="880"/>
      <c r="MMD14" s="878"/>
      <c r="MME14" s="878"/>
      <c r="MMF14" s="878"/>
      <c r="MMG14" s="880"/>
      <c r="MMH14" s="878"/>
      <c r="MMI14" s="878"/>
      <c r="MMJ14" s="878"/>
      <c r="MMK14" s="880"/>
      <c r="MML14" s="878"/>
      <c r="MMM14" s="878"/>
      <c r="MMN14" s="878"/>
      <c r="MMO14" s="880"/>
      <c r="MMP14" s="878"/>
      <c r="MMQ14" s="878"/>
      <c r="MMR14" s="878"/>
      <c r="MMS14" s="880"/>
      <c r="MMT14" s="878"/>
      <c r="MMU14" s="878"/>
      <c r="MMV14" s="878"/>
      <c r="MMW14" s="880"/>
      <c r="MMX14" s="878"/>
      <c r="MMY14" s="878"/>
      <c r="MMZ14" s="878"/>
      <c r="MNA14" s="880"/>
      <c r="MNB14" s="878"/>
      <c r="MNC14" s="878"/>
      <c r="MND14" s="878"/>
      <c r="MNE14" s="880"/>
      <c r="MNF14" s="878"/>
      <c r="MNG14" s="878"/>
      <c r="MNH14" s="878"/>
      <c r="MNI14" s="880"/>
      <c r="MNJ14" s="878"/>
      <c r="MNK14" s="878"/>
      <c r="MNL14" s="878"/>
      <c r="MNM14" s="880"/>
      <c r="MNN14" s="878"/>
      <c r="MNO14" s="878"/>
      <c r="MNP14" s="878"/>
      <c r="MNQ14" s="880"/>
      <c r="MNR14" s="878"/>
      <c r="MNS14" s="878"/>
      <c r="MNT14" s="878"/>
      <c r="MNU14" s="880"/>
      <c r="MNV14" s="878"/>
      <c r="MNW14" s="878"/>
      <c r="MNX14" s="878"/>
      <c r="MNY14" s="880"/>
      <c r="MNZ14" s="878"/>
      <c r="MOA14" s="878"/>
      <c r="MOB14" s="878"/>
      <c r="MOC14" s="880"/>
      <c r="MOD14" s="878"/>
      <c r="MOE14" s="878"/>
      <c r="MOF14" s="878"/>
      <c r="MOG14" s="880"/>
      <c r="MOH14" s="878"/>
      <c r="MOI14" s="878"/>
      <c r="MOJ14" s="878"/>
      <c r="MOK14" s="880"/>
      <c r="MOL14" s="878"/>
      <c r="MOM14" s="878"/>
      <c r="MON14" s="878"/>
      <c r="MOO14" s="880"/>
      <c r="MOP14" s="878"/>
      <c r="MOQ14" s="878"/>
      <c r="MOR14" s="878"/>
      <c r="MOS14" s="880"/>
      <c r="MOT14" s="878"/>
      <c r="MOU14" s="878"/>
      <c r="MOV14" s="878"/>
      <c r="MOW14" s="880"/>
      <c r="MOX14" s="878"/>
      <c r="MOY14" s="878"/>
      <c r="MOZ14" s="878"/>
      <c r="MPA14" s="880"/>
      <c r="MPB14" s="878"/>
      <c r="MPC14" s="878"/>
      <c r="MPD14" s="878"/>
      <c r="MPE14" s="880"/>
      <c r="MPF14" s="878"/>
      <c r="MPG14" s="878"/>
      <c r="MPH14" s="878"/>
      <c r="MPI14" s="880"/>
      <c r="MPJ14" s="878"/>
      <c r="MPK14" s="878"/>
      <c r="MPL14" s="878"/>
      <c r="MPM14" s="880"/>
      <c r="MPN14" s="878"/>
      <c r="MPO14" s="878"/>
      <c r="MPP14" s="878"/>
      <c r="MPQ14" s="880"/>
      <c r="MPR14" s="878"/>
      <c r="MPS14" s="878"/>
      <c r="MPT14" s="878"/>
      <c r="MPU14" s="880"/>
      <c r="MPV14" s="878"/>
      <c r="MPW14" s="878"/>
      <c r="MPX14" s="878"/>
      <c r="MPY14" s="880"/>
      <c r="MPZ14" s="878"/>
      <c r="MQA14" s="878"/>
      <c r="MQB14" s="878"/>
      <c r="MQC14" s="880"/>
      <c r="MQD14" s="878"/>
      <c r="MQE14" s="878"/>
      <c r="MQF14" s="878"/>
      <c r="MQG14" s="880"/>
      <c r="MQH14" s="878"/>
      <c r="MQI14" s="878"/>
      <c r="MQJ14" s="878"/>
      <c r="MQK14" s="880"/>
      <c r="MQL14" s="878"/>
      <c r="MQM14" s="878"/>
      <c r="MQN14" s="878"/>
      <c r="MQO14" s="880"/>
      <c r="MQP14" s="878"/>
      <c r="MQQ14" s="878"/>
      <c r="MQR14" s="878"/>
      <c r="MQS14" s="880"/>
      <c r="MQT14" s="878"/>
      <c r="MQU14" s="878"/>
      <c r="MQV14" s="878"/>
      <c r="MQW14" s="880"/>
      <c r="MQX14" s="878"/>
      <c r="MQY14" s="878"/>
      <c r="MQZ14" s="878"/>
      <c r="MRA14" s="880"/>
      <c r="MRB14" s="878"/>
      <c r="MRC14" s="878"/>
      <c r="MRD14" s="878"/>
      <c r="MRE14" s="880"/>
      <c r="MRF14" s="878"/>
      <c r="MRG14" s="878"/>
      <c r="MRH14" s="878"/>
      <c r="MRI14" s="880"/>
      <c r="MRJ14" s="878"/>
      <c r="MRK14" s="878"/>
      <c r="MRL14" s="878"/>
      <c r="MRM14" s="880"/>
      <c r="MRN14" s="878"/>
      <c r="MRO14" s="878"/>
      <c r="MRP14" s="878"/>
      <c r="MRQ14" s="880"/>
      <c r="MRR14" s="878"/>
      <c r="MRS14" s="878"/>
      <c r="MRT14" s="878"/>
      <c r="MRU14" s="880"/>
      <c r="MRV14" s="878"/>
      <c r="MRW14" s="878"/>
      <c r="MRX14" s="878"/>
      <c r="MRY14" s="880"/>
      <c r="MRZ14" s="878"/>
      <c r="MSA14" s="878"/>
      <c r="MSB14" s="878"/>
      <c r="MSC14" s="880"/>
      <c r="MSD14" s="878"/>
      <c r="MSE14" s="878"/>
      <c r="MSF14" s="878"/>
      <c r="MSG14" s="880"/>
      <c r="MSH14" s="878"/>
      <c r="MSI14" s="878"/>
      <c r="MSJ14" s="878"/>
      <c r="MSK14" s="880"/>
      <c r="MSL14" s="878"/>
      <c r="MSM14" s="878"/>
      <c r="MSN14" s="878"/>
      <c r="MSO14" s="880"/>
      <c r="MSP14" s="878"/>
      <c r="MSQ14" s="878"/>
      <c r="MSR14" s="878"/>
      <c r="MSS14" s="880"/>
      <c r="MST14" s="878"/>
      <c r="MSU14" s="878"/>
      <c r="MSV14" s="878"/>
      <c r="MSW14" s="880"/>
      <c r="MSX14" s="878"/>
      <c r="MSY14" s="878"/>
      <c r="MSZ14" s="878"/>
      <c r="MTA14" s="880"/>
      <c r="MTB14" s="878"/>
      <c r="MTC14" s="878"/>
      <c r="MTD14" s="878"/>
      <c r="MTE14" s="880"/>
      <c r="MTF14" s="878"/>
      <c r="MTG14" s="878"/>
      <c r="MTH14" s="878"/>
      <c r="MTI14" s="880"/>
      <c r="MTJ14" s="878"/>
      <c r="MTK14" s="878"/>
      <c r="MTL14" s="878"/>
      <c r="MTM14" s="880"/>
      <c r="MTN14" s="878"/>
      <c r="MTO14" s="878"/>
      <c r="MTP14" s="878"/>
      <c r="MTQ14" s="880"/>
      <c r="MTR14" s="878"/>
      <c r="MTS14" s="878"/>
      <c r="MTT14" s="878"/>
      <c r="MTU14" s="880"/>
      <c r="MTV14" s="878"/>
      <c r="MTW14" s="878"/>
      <c r="MTX14" s="878"/>
      <c r="MTY14" s="880"/>
      <c r="MTZ14" s="878"/>
      <c r="MUA14" s="878"/>
      <c r="MUB14" s="878"/>
      <c r="MUC14" s="880"/>
      <c r="MUD14" s="878"/>
      <c r="MUE14" s="878"/>
      <c r="MUF14" s="878"/>
      <c r="MUG14" s="880"/>
      <c r="MUH14" s="878"/>
      <c r="MUI14" s="878"/>
      <c r="MUJ14" s="878"/>
      <c r="MUK14" s="880"/>
      <c r="MUL14" s="878"/>
      <c r="MUM14" s="878"/>
      <c r="MUN14" s="878"/>
      <c r="MUO14" s="880"/>
      <c r="MUP14" s="878"/>
      <c r="MUQ14" s="878"/>
      <c r="MUR14" s="878"/>
      <c r="MUS14" s="880"/>
      <c r="MUT14" s="878"/>
      <c r="MUU14" s="878"/>
      <c r="MUV14" s="878"/>
      <c r="MUW14" s="880"/>
      <c r="MUX14" s="878"/>
      <c r="MUY14" s="878"/>
      <c r="MUZ14" s="878"/>
      <c r="MVA14" s="880"/>
      <c r="MVB14" s="878"/>
      <c r="MVC14" s="878"/>
      <c r="MVD14" s="878"/>
      <c r="MVE14" s="880"/>
      <c r="MVF14" s="878"/>
      <c r="MVG14" s="878"/>
      <c r="MVH14" s="878"/>
      <c r="MVI14" s="880"/>
      <c r="MVJ14" s="878"/>
      <c r="MVK14" s="878"/>
      <c r="MVL14" s="878"/>
      <c r="MVM14" s="880"/>
      <c r="MVN14" s="878"/>
      <c r="MVO14" s="878"/>
      <c r="MVP14" s="878"/>
      <c r="MVQ14" s="880"/>
      <c r="MVR14" s="878"/>
      <c r="MVS14" s="878"/>
      <c r="MVT14" s="878"/>
      <c r="MVU14" s="880"/>
      <c r="MVV14" s="878"/>
      <c r="MVW14" s="878"/>
      <c r="MVX14" s="878"/>
      <c r="MVY14" s="880"/>
      <c r="MVZ14" s="878"/>
      <c r="MWA14" s="878"/>
      <c r="MWB14" s="878"/>
      <c r="MWC14" s="880"/>
      <c r="MWD14" s="878"/>
      <c r="MWE14" s="878"/>
      <c r="MWF14" s="878"/>
      <c r="MWG14" s="880"/>
      <c r="MWH14" s="878"/>
      <c r="MWI14" s="878"/>
      <c r="MWJ14" s="878"/>
      <c r="MWK14" s="880"/>
      <c r="MWL14" s="878"/>
      <c r="MWM14" s="878"/>
      <c r="MWN14" s="878"/>
      <c r="MWO14" s="880"/>
      <c r="MWP14" s="878"/>
      <c r="MWQ14" s="878"/>
      <c r="MWR14" s="878"/>
      <c r="MWS14" s="880"/>
      <c r="MWT14" s="878"/>
      <c r="MWU14" s="878"/>
      <c r="MWV14" s="878"/>
      <c r="MWW14" s="880"/>
      <c r="MWX14" s="878"/>
      <c r="MWY14" s="878"/>
      <c r="MWZ14" s="878"/>
      <c r="MXA14" s="880"/>
      <c r="MXB14" s="878"/>
      <c r="MXC14" s="878"/>
      <c r="MXD14" s="878"/>
      <c r="MXE14" s="880"/>
      <c r="MXF14" s="878"/>
      <c r="MXG14" s="878"/>
      <c r="MXH14" s="878"/>
      <c r="MXI14" s="880"/>
      <c r="MXJ14" s="878"/>
      <c r="MXK14" s="878"/>
      <c r="MXL14" s="878"/>
      <c r="MXM14" s="880"/>
      <c r="MXN14" s="878"/>
      <c r="MXO14" s="878"/>
      <c r="MXP14" s="878"/>
      <c r="MXQ14" s="880"/>
      <c r="MXR14" s="878"/>
      <c r="MXS14" s="878"/>
      <c r="MXT14" s="878"/>
      <c r="MXU14" s="880"/>
      <c r="MXV14" s="878"/>
      <c r="MXW14" s="878"/>
      <c r="MXX14" s="878"/>
      <c r="MXY14" s="880"/>
      <c r="MXZ14" s="878"/>
      <c r="MYA14" s="878"/>
      <c r="MYB14" s="878"/>
      <c r="MYC14" s="880"/>
      <c r="MYD14" s="878"/>
      <c r="MYE14" s="878"/>
      <c r="MYF14" s="878"/>
      <c r="MYG14" s="880"/>
      <c r="MYH14" s="878"/>
      <c r="MYI14" s="878"/>
      <c r="MYJ14" s="878"/>
      <c r="MYK14" s="880"/>
      <c r="MYL14" s="878"/>
      <c r="MYM14" s="878"/>
      <c r="MYN14" s="878"/>
      <c r="MYO14" s="880"/>
      <c r="MYP14" s="878"/>
      <c r="MYQ14" s="878"/>
      <c r="MYR14" s="878"/>
      <c r="MYS14" s="880"/>
      <c r="MYT14" s="878"/>
      <c r="MYU14" s="878"/>
      <c r="MYV14" s="878"/>
      <c r="MYW14" s="880"/>
      <c r="MYX14" s="878"/>
      <c r="MYY14" s="878"/>
      <c r="MYZ14" s="878"/>
      <c r="MZA14" s="880"/>
      <c r="MZB14" s="878"/>
      <c r="MZC14" s="878"/>
      <c r="MZD14" s="878"/>
      <c r="MZE14" s="880"/>
      <c r="MZF14" s="878"/>
      <c r="MZG14" s="878"/>
      <c r="MZH14" s="878"/>
      <c r="MZI14" s="880"/>
      <c r="MZJ14" s="878"/>
      <c r="MZK14" s="878"/>
      <c r="MZL14" s="878"/>
      <c r="MZM14" s="880"/>
      <c r="MZN14" s="878"/>
      <c r="MZO14" s="878"/>
      <c r="MZP14" s="878"/>
      <c r="MZQ14" s="880"/>
      <c r="MZR14" s="878"/>
      <c r="MZS14" s="878"/>
      <c r="MZT14" s="878"/>
      <c r="MZU14" s="880"/>
      <c r="MZV14" s="878"/>
      <c r="MZW14" s="878"/>
      <c r="MZX14" s="878"/>
      <c r="MZY14" s="880"/>
      <c r="MZZ14" s="878"/>
      <c r="NAA14" s="878"/>
      <c r="NAB14" s="878"/>
      <c r="NAC14" s="880"/>
      <c r="NAD14" s="878"/>
      <c r="NAE14" s="878"/>
      <c r="NAF14" s="878"/>
      <c r="NAG14" s="880"/>
      <c r="NAH14" s="878"/>
      <c r="NAI14" s="878"/>
      <c r="NAJ14" s="878"/>
      <c r="NAK14" s="880"/>
      <c r="NAL14" s="878"/>
      <c r="NAM14" s="878"/>
      <c r="NAN14" s="878"/>
      <c r="NAO14" s="880"/>
      <c r="NAP14" s="878"/>
      <c r="NAQ14" s="878"/>
      <c r="NAR14" s="878"/>
      <c r="NAS14" s="880"/>
      <c r="NAT14" s="878"/>
      <c r="NAU14" s="878"/>
      <c r="NAV14" s="878"/>
      <c r="NAW14" s="880"/>
      <c r="NAX14" s="878"/>
      <c r="NAY14" s="878"/>
      <c r="NAZ14" s="878"/>
      <c r="NBA14" s="880"/>
      <c r="NBB14" s="878"/>
      <c r="NBC14" s="878"/>
      <c r="NBD14" s="878"/>
      <c r="NBE14" s="880"/>
      <c r="NBF14" s="878"/>
      <c r="NBG14" s="878"/>
      <c r="NBH14" s="878"/>
      <c r="NBI14" s="880"/>
      <c r="NBJ14" s="878"/>
      <c r="NBK14" s="878"/>
      <c r="NBL14" s="878"/>
      <c r="NBM14" s="880"/>
      <c r="NBN14" s="878"/>
      <c r="NBO14" s="878"/>
      <c r="NBP14" s="878"/>
      <c r="NBQ14" s="880"/>
      <c r="NBR14" s="878"/>
      <c r="NBS14" s="878"/>
      <c r="NBT14" s="878"/>
      <c r="NBU14" s="880"/>
      <c r="NBV14" s="878"/>
      <c r="NBW14" s="878"/>
      <c r="NBX14" s="878"/>
      <c r="NBY14" s="880"/>
      <c r="NBZ14" s="878"/>
      <c r="NCA14" s="878"/>
      <c r="NCB14" s="878"/>
      <c r="NCC14" s="880"/>
      <c r="NCD14" s="878"/>
      <c r="NCE14" s="878"/>
      <c r="NCF14" s="878"/>
      <c r="NCG14" s="880"/>
      <c r="NCH14" s="878"/>
      <c r="NCI14" s="878"/>
      <c r="NCJ14" s="878"/>
      <c r="NCK14" s="880"/>
      <c r="NCL14" s="878"/>
      <c r="NCM14" s="878"/>
      <c r="NCN14" s="878"/>
      <c r="NCO14" s="880"/>
      <c r="NCP14" s="878"/>
      <c r="NCQ14" s="878"/>
      <c r="NCR14" s="878"/>
      <c r="NCS14" s="880"/>
      <c r="NCT14" s="878"/>
      <c r="NCU14" s="878"/>
      <c r="NCV14" s="878"/>
      <c r="NCW14" s="880"/>
      <c r="NCX14" s="878"/>
      <c r="NCY14" s="878"/>
      <c r="NCZ14" s="878"/>
      <c r="NDA14" s="880"/>
      <c r="NDB14" s="878"/>
      <c r="NDC14" s="878"/>
      <c r="NDD14" s="878"/>
      <c r="NDE14" s="880"/>
      <c r="NDF14" s="878"/>
      <c r="NDG14" s="878"/>
      <c r="NDH14" s="878"/>
      <c r="NDI14" s="880"/>
      <c r="NDJ14" s="878"/>
      <c r="NDK14" s="878"/>
      <c r="NDL14" s="878"/>
      <c r="NDM14" s="880"/>
      <c r="NDN14" s="878"/>
      <c r="NDO14" s="878"/>
      <c r="NDP14" s="878"/>
      <c r="NDQ14" s="880"/>
      <c r="NDR14" s="878"/>
      <c r="NDS14" s="878"/>
      <c r="NDT14" s="878"/>
      <c r="NDU14" s="880"/>
      <c r="NDV14" s="878"/>
      <c r="NDW14" s="878"/>
      <c r="NDX14" s="878"/>
      <c r="NDY14" s="880"/>
      <c r="NDZ14" s="878"/>
      <c r="NEA14" s="878"/>
      <c r="NEB14" s="878"/>
      <c r="NEC14" s="880"/>
      <c r="NED14" s="878"/>
      <c r="NEE14" s="878"/>
      <c r="NEF14" s="878"/>
      <c r="NEG14" s="880"/>
      <c r="NEH14" s="878"/>
      <c r="NEI14" s="878"/>
      <c r="NEJ14" s="878"/>
      <c r="NEK14" s="880"/>
      <c r="NEL14" s="878"/>
      <c r="NEM14" s="878"/>
      <c r="NEN14" s="878"/>
      <c r="NEO14" s="880"/>
      <c r="NEP14" s="878"/>
      <c r="NEQ14" s="878"/>
      <c r="NER14" s="878"/>
      <c r="NES14" s="880"/>
      <c r="NET14" s="878"/>
      <c r="NEU14" s="878"/>
      <c r="NEV14" s="878"/>
      <c r="NEW14" s="880"/>
      <c r="NEX14" s="878"/>
      <c r="NEY14" s="878"/>
      <c r="NEZ14" s="878"/>
      <c r="NFA14" s="880"/>
      <c r="NFB14" s="878"/>
      <c r="NFC14" s="878"/>
      <c r="NFD14" s="878"/>
      <c r="NFE14" s="880"/>
      <c r="NFF14" s="878"/>
      <c r="NFG14" s="878"/>
      <c r="NFH14" s="878"/>
      <c r="NFI14" s="880"/>
      <c r="NFJ14" s="878"/>
      <c r="NFK14" s="878"/>
      <c r="NFL14" s="878"/>
      <c r="NFM14" s="880"/>
      <c r="NFN14" s="878"/>
      <c r="NFO14" s="878"/>
      <c r="NFP14" s="878"/>
      <c r="NFQ14" s="880"/>
      <c r="NFR14" s="878"/>
      <c r="NFS14" s="878"/>
      <c r="NFT14" s="878"/>
      <c r="NFU14" s="880"/>
      <c r="NFV14" s="878"/>
      <c r="NFW14" s="878"/>
      <c r="NFX14" s="878"/>
      <c r="NFY14" s="880"/>
      <c r="NFZ14" s="878"/>
      <c r="NGA14" s="878"/>
      <c r="NGB14" s="878"/>
      <c r="NGC14" s="880"/>
      <c r="NGD14" s="878"/>
      <c r="NGE14" s="878"/>
      <c r="NGF14" s="878"/>
      <c r="NGG14" s="880"/>
      <c r="NGH14" s="878"/>
      <c r="NGI14" s="878"/>
      <c r="NGJ14" s="878"/>
      <c r="NGK14" s="880"/>
      <c r="NGL14" s="878"/>
      <c r="NGM14" s="878"/>
      <c r="NGN14" s="878"/>
      <c r="NGO14" s="880"/>
      <c r="NGP14" s="878"/>
      <c r="NGQ14" s="878"/>
      <c r="NGR14" s="878"/>
      <c r="NGS14" s="880"/>
      <c r="NGT14" s="878"/>
      <c r="NGU14" s="878"/>
      <c r="NGV14" s="878"/>
      <c r="NGW14" s="880"/>
      <c r="NGX14" s="878"/>
      <c r="NGY14" s="878"/>
      <c r="NGZ14" s="878"/>
      <c r="NHA14" s="880"/>
      <c r="NHB14" s="878"/>
      <c r="NHC14" s="878"/>
      <c r="NHD14" s="878"/>
      <c r="NHE14" s="880"/>
      <c r="NHF14" s="878"/>
      <c r="NHG14" s="878"/>
      <c r="NHH14" s="878"/>
      <c r="NHI14" s="880"/>
      <c r="NHJ14" s="878"/>
      <c r="NHK14" s="878"/>
      <c r="NHL14" s="878"/>
      <c r="NHM14" s="880"/>
      <c r="NHN14" s="878"/>
      <c r="NHO14" s="878"/>
      <c r="NHP14" s="878"/>
      <c r="NHQ14" s="880"/>
      <c r="NHR14" s="878"/>
      <c r="NHS14" s="878"/>
      <c r="NHT14" s="878"/>
      <c r="NHU14" s="880"/>
      <c r="NHV14" s="878"/>
      <c r="NHW14" s="878"/>
      <c r="NHX14" s="878"/>
      <c r="NHY14" s="880"/>
      <c r="NHZ14" s="878"/>
      <c r="NIA14" s="878"/>
      <c r="NIB14" s="878"/>
      <c r="NIC14" s="880"/>
      <c r="NID14" s="878"/>
      <c r="NIE14" s="878"/>
      <c r="NIF14" s="878"/>
      <c r="NIG14" s="880"/>
      <c r="NIH14" s="878"/>
      <c r="NII14" s="878"/>
      <c r="NIJ14" s="878"/>
      <c r="NIK14" s="880"/>
      <c r="NIL14" s="878"/>
      <c r="NIM14" s="878"/>
      <c r="NIN14" s="878"/>
      <c r="NIO14" s="880"/>
      <c r="NIP14" s="878"/>
      <c r="NIQ14" s="878"/>
      <c r="NIR14" s="878"/>
      <c r="NIS14" s="880"/>
      <c r="NIT14" s="878"/>
      <c r="NIU14" s="878"/>
      <c r="NIV14" s="878"/>
      <c r="NIW14" s="880"/>
      <c r="NIX14" s="878"/>
      <c r="NIY14" s="878"/>
      <c r="NIZ14" s="878"/>
      <c r="NJA14" s="880"/>
      <c r="NJB14" s="878"/>
      <c r="NJC14" s="878"/>
      <c r="NJD14" s="878"/>
      <c r="NJE14" s="880"/>
      <c r="NJF14" s="878"/>
      <c r="NJG14" s="878"/>
      <c r="NJH14" s="878"/>
      <c r="NJI14" s="880"/>
      <c r="NJJ14" s="878"/>
      <c r="NJK14" s="878"/>
      <c r="NJL14" s="878"/>
      <c r="NJM14" s="880"/>
      <c r="NJN14" s="878"/>
      <c r="NJO14" s="878"/>
      <c r="NJP14" s="878"/>
      <c r="NJQ14" s="880"/>
      <c r="NJR14" s="878"/>
      <c r="NJS14" s="878"/>
      <c r="NJT14" s="878"/>
      <c r="NJU14" s="880"/>
      <c r="NJV14" s="878"/>
      <c r="NJW14" s="878"/>
      <c r="NJX14" s="878"/>
      <c r="NJY14" s="880"/>
      <c r="NJZ14" s="878"/>
      <c r="NKA14" s="878"/>
      <c r="NKB14" s="878"/>
      <c r="NKC14" s="880"/>
      <c r="NKD14" s="878"/>
      <c r="NKE14" s="878"/>
      <c r="NKF14" s="878"/>
      <c r="NKG14" s="880"/>
      <c r="NKH14" s="878"/>
      <c r="NKI14" s="878"/>
      <c r="NKJ14" s="878"/>
      <c r="NKK14" s="880"/>
      <c r="NKL14" s="878"/>
      <c r="NKM14" s="878"/>
      <c r="NKN14" s="878"/>
      <c r="NKO14" s="880"/>
      <c r="NKP14" s="878"/>
      <c r="NKQ14" s="878"/>
      <c r="NKR14" s="878"/>
      <c r="NKS14" s="880"/>
      <c r="NKT14" s="878"/>
      <c r="NKU14" s="878"/>
      <c r="NKV14" s="878"/>
      <c r="NKW14" s="880"/>
      <c r="NKX14" s="878"/>
      <c r="NKY14" s="878"/>
      <c r="NKZ14" s="878"/>
      <c r="NLA14" s="880"/>
      <c r="NLB14" s="878"/>
      <c r="NLC14" s="878"/>
      <c r="NLD14" s="878"/>
      <c r="NLE14" s="880"/>
      <c r="NLF14" s="878"/>
      <c r="NLG14" s="878"/>
      <c r="NLH14" s="878"/>
      <c r="NLI14" s="880"/>
      <c r="NLJ14" s="878"/>
      <c r="NLK14" s="878"/>
      <c r="NLL14" s="878"/>
      <c r="NLM14" s="880"/>
      <c r="NLN14" s="878"/>
      <c r="NLO14" s="878"/>
      <c r="NLP14" s="878"/>
      <c r="NLQ14" s="880"/>
      <c r="NLR14" s="878"/>
      <c r="NLS14" s="878"/>
      <c r="NLT14" s="878"/>
      <c r="NLU14" s="880"/>
      <c r="NLV14" s="878"/>
      <c r="NLW14" s="878"/>
      <c r="NLX14" s="878"/>
      <c r="NLY14" s="880"/>
      <c r="NLZ14" s="878"/>
      <c r="NMA14" s="878"/>
      <c r="NMB14" s="878"/>
      <c r="NMC14" s="880"/>
      <c r="NMD14" s="878"/>
      <c r="NME14" s="878"/>
      <c r="NMF14" s="878"/>
      <c r="NMG14" s="880"/>
      <c r="NMH14" s="878"/>
      <c r="NMI14" s="878"/>
      <c r="NMJ14" s="878"/>
      <c r="NMK14" s="880"/>
      <c r="NML14" s="878"/>
      <c r="NMM14" s="878"/>
      <c r="NMN14" s="878"/>
      <c r="NMO14" s="880"/>
      <c r="NMP14" s="878"/>
      <c r="NMQ14" s="878"/>
      <c r="NMR14" s="878"/>
      <c r="NMS14" s="880"/>
      <c r="NMT14" s="878"/>
      <c r="NMU14" s="878"/>
      <c r="NMV14" s="878"/>
      <c r="NMW14" s="880"/>
      <c r="NMX14" s="878"/>
      <c r="NMY14" s="878"/>
      <c r="NMZ14" s="878"/>
      <c r="NNA14" s="880"/>
      <c r="NNB14" s="878"/>
      <c r="NNC14" s="878"/>
      <c r="NND14" s="878"/>
      <c r="NNE14" s="880"/>
      <c r="NNF14" s="878"/>
      <c r="NNG14" s="878"/>
      <c r="NNH14" s="878"/>
      <c r="NNI14" s="880"/>
      <c r="NNJ14" s="878"/>
      <c r="NNK14" s="878"/>
      <c r="NNL14" s="878"/>
      <c r="NNM14" s="880"/>
      <c r="NNN14" s="878"/>
      <c r="NNO14" s="878"/>
      <c r="NNP14" s="878"/>
      <c r="NNQ14" s="880"/>
      <c r="NNR14" s="878"/>
      <c r="NNS14" s="878"/>
      <c r="NNT14" s="878"/>
      <c r="NNU14" s="880"/>
      <c r="NNV14" s="878"/>
      <c r="NNW14" s="878"/>
      <c r="NNX14" s="878"/>
      <c r="NNY14" s="880"/>
      <c r="NNZ14" s="878"/>
      <c r="NOA14" s="878"/>
      <c r="NOB14" s="878"/>
      <c r="NOC14" s="880"/>
      <c r="NOD14" s="878"/>
      <c r="NOE14" s="878"/>
      <c r="NOF14" s="878"/>
      <c r="NOG14" s="880"/>
      <c r="NOH14" s="878"/>
      <c r="NOI14" s="878"/>
      <c r="NOJ14" s="878"/>
      <c r="NOK14" s="880"/>
      <c r="NOL14" s="878"/>
      <c r="NOM14" s="878"/>
      <c r="NON14" s="878"/>
      <c r="NOO14" s="880"/>
      <c r="NOP14" s="878"/>
      <c r="NOQ14" s="878"/>
      <c r="NOR14" s="878"/>
      <c r="NOS14" s="880"/>
      <c r="NOT14" s="878"/>
      <c r="NOU14" s="878"/>
      <c r="NOV14" s="878"/>
      <c r="NOW14" s="880"/>
      <c r="NOX14" s="878"/>
      <c r="NOY14" s="878"/>
      <c r="NOZ14" s="878"/>
      <c r="NPA14" s="880"/>
      <c r="NPB14" s="878"/>
      <c r="NPC14" s="878"/>
      <c r="NPD14" s="878"/>
      <c r="NPE14" s="880"/>
      <c r="NPF14" s="878"/>
      <c r="NPG14" s="878"/>
      <c r="NPH14" s="878"/>
      <c r="NPI14" s="880"/>
      <c r="NPJ14" s="878"/>
      <c r="NPK14" s="878"/>
      <c r="NPL14" s="878"/>
      <c r="NPM14" s="880"/>
      <c r="NPN14" s="878"/>
      <c r="NPO14" s="878"/>
      <c r="NPP14" s="878"/>
      <c r="NPQ14" s="880"/>
      <c r="NPR14" s="878"/>
      <c r="NPS14" s="878"/>
      <c r="NPT14" s="878"/>
      <c r="NPU14" s="880"/>
      <c r="NPV14" s="878"/>
      <c r="NPW14" s="878"/>
      <c r="NPX14" s="878"/>
      <c r="NPY14" s="880"/>
      <c r="NPZ14" s="878"/>
      <c r="NQA14" s="878"/>
      <c r="NQB14" s="878"/>
      <c r="NQC14" s="880"/>
      <c r="NQD14" s="878"/>
      <c r="NQE14" s="878"/>
      <c r="NQF14" s="878"/>
      <c r="NQG14" s="880"/>
      <c r="NQH14" s="878"/>
      <c r="NQI14" s="878"/>
      <c r="NQJ14" s="878"/>
      <c r="NQK14" s="880"/>
      <c r="NQL14" s="878"/>
      <c r="NQM14" s="878"/>
      <c r="NQN14" s="878"/>
      <c r="NQO14" s="880"/>
      <c r="NQP14" s="878"/>
      <c r="NQQ14" s="878"/>
      <c r="NQR14" s="878"/>
      <c r="NQS14" s="880"/>
      <c r="NQT14" s="878"/>
      <c r="NQU14" s="878"/>
      <c r="NQV14" s="878"/>
      <c r="NQW14" s="880"/>
      <c r="NQX14" s="878"/>
      <c r="NQY14" s="878"/>
      <c r="NQZ14" s="878"/>
      <c r="NRA14" s="880"/>
      <c r="NRB14" s="878"/>
      <c r="NRC14" s="878"/>
      <c r="NRD14" s="878"/>
      <c r="NRE14" s="880"/>
      <c r="NRF14" s="878"/>
      <c r="NRG14" s="878"/>
      <c r="NRH14" s="878"/>
      <c r="NRI14" s="880"/>
      <c r="NRJ14" s="878"/>
      <c r="NRK14" s="878"/>
      <c r="NRL14" s="878"/>
      <c r="NRM14" s="880"/>
      <c r="NRN14" s="878"/>
      <c r="NRO14" s="878"/>
      <c r="NRP14" s="878"/>
      <c r="NRQ14" s="880"/>
      <c r="NRR14" s="878"/>
      <c r="NRS14" s="878"/>
      <c r="NRT14" s="878"/>
      <c r="NRU14" s="880"/>
      <c r="NRV14" s="878"/>
      <c r="NRW14" s="878"/>
      <c r="NRX14" s="878"/>
      <c r="NRY14" s="880"/>
      <c r="NRZ14" s="878"/>
      <c r="NSA14" s="878"/>
      <c r="NSB14" s="878"/>
      <c r="NSC14" s="880"/>
      <c r="NSD14" s="878"/>
      <c r="NSE14" s="878"/>
      <c r="NSF14" s="878"/>
      <c r="NSG14" s="880"/>
      <c r="NSH14" s="878"/>
      <c r="NSI14" s="878"/>
      <c r="NSJ14" s="878"/>
      <c r="NSK14" s="880"/>
      <c r="NSL14" s="878"/>
      <c r="NSM14" s="878"/>
      <c r="NSN14" s="878"/>
      <c r="NSO14" s="880"/>
      <c r="NSP14" s="878"/>
      <c r="NSQ14" s="878"/>
      <c r="NSR14" s="878"/>
      <c r="NSS14" s="880"/>
      <c r="NST14" s="878"/>
      <c r="NSU14" s="878"/>
      <c r="NSV14" s="878"/>
      <c r="NSW14" s="880"/>
      <c r="NSX14" s="878"/>
      <c r="NSY14" s="878"/>
      <c r="NSZ14" s="878"/>
      <c r="NTA14" s="880"/>
      <c r="NTB14" s="878"/>
      <c r="NTC14" s="878"/>
      <c r="NTD14" s="878"/>
      <c r="NTE14" s="880"/>
      <c r="NTF14" s="878"/>
      <c r="NTG14" s="878"/>
      <c r="NTH14" s="878"/>
      <c r="NTI14" s="880"/>
      <c r="NTJ14" s="878"/>
      <c r="NTK14" s="878"/>
      <c r="NTL14" s="878"/>
      <c r="NTM14" s="880"/>
      <c r="NTN14" s="878"/>
      <c r="NTO14" s="878"/>
      <c r="NTP14" s="878"/>
      <c r="NTQ14" s="880"/>
      <c r="NTR14" s="878"/>
      <c r="NTS14" s="878"/>
      <c r="NTT14" s="878"/>
      <c r="NTU14" s="880"/>
      <c r="NTV14" s="878"/>
      <c r="NTW14" s="878"/>
      <c r="NTX14" s="878"/>
      <c r="NTY14" s="880"/>
      <c r="NTZ14" s="878"/>
      <c r="NUA14" s="878"/>
      <c r="NUB14" s="878"/>
      <c r="NUC14" s="880"/>
      <c r="NUD14" s="878"/>
      <c r="NUE14" s="878"/>
      <c r="NUF14" s="878"/>
      <c r="NUG14" s="880"/>
      <c r="NUH14" s="878"/>
      <c r="NUI14" s="878"/>
      <c r="NUJ14" s="878"/>
      <c r="NUK14" s="880"/>
      <c r="NUL14" s="878"/>
      <c r="NUM14" s="878"/>
      <c r="NUN14" s="878"/>
      <c r="NUO14" s="880"/>
      <c r="NUP14" s="878"/>
      <c r="NUQ14" s="878"/>
      <c r="NUR14" s="878"/>
      <c r="NUS14" s="880"/>
      <c r="NUT14" s="878"/>
      <c r="NUU14" s="878"/>
      <c r="NUV14" s="878"/>
      <c r="NUW14" s="880"/>
      <c r="NUX14" s="878"/>
      <c r="NUY14" s="878"/>
      <c r="NUZ14" s="878"/>
      <c r="NVA14" s="880"/>
      <c r="NVB14" s="878"/>
      <c r="NVC14" s="878"/>
      <c r="NVD14" s="878"/>
      <c r="NVE14" s="880"/>
      <c r="NVF14" s="878"/>
      <c r="NVG14" s="878"/>
      <c r="NVH14" s="878"/>
      <c r="NVI14" s="880"/>
      <c r="NVJ14" s="878"/>
      <c r="NVK14" s="878"/>
      <c r="NVL14" s="878"/>
      <c r="NVM14" s="880"/>
      <c r="NVN14" s="878"/>
      <c r="NVO14" s="878"/>
      <c r="NVP14" s="878"/>
      <c r="NVQ14" s="880"/>
      <c r="NVR14" s="878"/>
      <c r="NVS14" s="878"/>
      <c r="NVT14" s="878"/>
      <c r="NVU14" s="880"/>
      <c r="NVV14" s="878"/>
      <c r="NVW14" s="878"/>
      <c r="NVX14" s="878"/>
      <c r="NVY14" s="880"/>
      <c r="NVZ14" s="878"/>
      <c r="NWA14" s="878"/>
      <c r="NWB14" s="878"/>
      <c r="NWC14" s="880"/>
      <c r="NWD14" s="878"/>
      <c r="NWE14" s="878"/>
      <c r="NWF14" s="878"/>
      <c r="NWG14" s="880"/>
      <c r="NWH14" s="878"/>
      <c r="NWI14" s="878"/>
      <c r="NWJ14" s="878"/>
      <c r="NWK14" s="880"/>
      <c r="NWL14" s="878"/>
      <c r="NWM14" s="878"/>
      <c r="NWN14" s="878"/>
      <c r="NWO14" s="880"/>
      <c r="NWP14" s="878"/>
      <c r="NWQ14" s="878"/>
      <c r="NWR14" s="878"/>
      <c r="NWS14" s="880"/>
      <c r="NWT14" s="878"/>
      <c r="NWU14" s="878"/>
      <c r="NWV14" s="878"/>
      <c r="NWW14" s="880"/>
      <c r="NWX14" s="878"/>
      <c r="NWY14" s="878"/>
      <c r="NWZ14" s="878"/>
      <c r="NXA14" s="880"/>
      <c r="NXB14" s="878"/>
      <c r="NXC14" s="878"/>
      <c r="NXD14" s="878"/>
      <c r="NXE14" s="880"/>
      <c r="NXF14" s="878"/>
      <c r="NXG14" s="878"/>
      <c r="NXH14" s="878"/>
      <c r="NXI14" s="880"/>
      <c r="NXJ14" s="878"/>
      <c r="NXK14" s="878"/>
      <c r="NXL14" s="878"/>
      <c r="NXM14" s="880"/>
      <c r="NXN14" s="878"/>
      <c r="NXO14" s="878"/>
      <c r="NXP14" s="878"/>
      <c r="NXQ14" s="880"/>
      <c r="NXR14" s="878"/>
      <c r="NXS14" s="878"/>
      <c r="NXT14" s="878"/>
      <c r="NXU14" s="880"/>
      <c r="NXV14" s="878"/>
      <c r="NXW14" s="878"/>
      <c r="NXX14" s="878"/>
      <c r="NXY14" s="880"/>
      <c r="NXZ14" s="878"/>
      <c r="NYA14" s="878"/>
      <c r="NYB14" s="878"/>
      <c r="NYC14" s="880"/>
      <c r="NYD14" s="878"/>
      <c r="NYE14" s="878"/>
      <c r="NYF14" s="878"/>
      <c r="NYG14" s="880"/>
      <c r="NYH14" s="878"/>
      <c r="NYI14" s="878"/>
      <c r="NYJ14" s="878"/>
      <c r="NYK14" s="880"/>
      <c r="NYL14" s="878"/>
      <c r="NYM14" s="878"/>
      <c r="NYN14" s="878"/>
      <c r="NYO14" s="880"/>
      <c r="NYP14" s="878"/>
      <c r="NYQ14" s="878"/>
      <c r="NYR14" s="878"/>
      <c r="NYS14" s="880"/>
      <c r="NYT14" s="878"/>
      <c r="NYU14" s="878"/>
      <c r="NYV14" s="878"/>
      <c r="NYW14" s="880"/>
      <c r="NYX14" s="878"/>
      <c r="NYY14" s="878"/>
      <c r="NYZ14" s="878"/>
      <c r="NZA14" s="880"/>
      <c r="NZB14" s="878"/>
      <c r="NZC14" s="878"/>
      <c r="NZD14" s="878"/>
      <c r="NZE14" s="880"/>
      <c r="NZF14" s="878"/>
      <c r="NZG14" s="878"/>
      <c r="NZH14" s="878"/>
      <c r="NZI14" s="880"/>
      <c r="NZJ14" s="878"/>
      <c r="NZK14" s="878"/>
      <c r="NZL14" s="878"/>
      <c r="NZM14" s="880"/>
      <c r="NZN14" s="878"/>
      <c r="NZO14" s="878"/>
      <c r="NZP14" s="878"/>
      <c r="NZQ14" s="880"/>
      <c r="NZR14" s="878"/>
      <c r="NZS14" s="878"/>
      <c r="NZT14" s="878"/>
      <c r="NZU14" s="880"/>
      <c r="NZV14" s="878"/>
      <c r="NZW14" s="878"/>
      <c r="NZX14" s="878"/>
      <c r="NZY14" s="880"/>
      <c r="NZZ14" s="878"/>
      <c r="OAA14" s="878"/>
      <c r="OAB14" s="878"/>
      <c r="OAC14" s="880"/>
      <c r="OAD14" s="878"/>
      <c r="OAE14" s="878"/>
      <c r="OAF14" s="878"/>
      <c r="OAG14" s="880"/>
      <c r="OAH14" s="878"/>
      <c r="OAI14" s="878"/>
      <c r="OAJ14" s="878"/>
      <c r="OAK14" s="880"/>
      <c r="OAL14" s="878"/>
      <c r="OAM14" s="878"/>
      <c r="OAN14" s="878"/>
      <c r="OAO14" s="880"/>
      <c r="OAP14" s="878"/>
      <c r="OAQ14" s="878"/>
      <c r="OAR14" s="878"/>
      <c r="OAS14" s="880"/>
      <c r="OAT14" s="878"/>
      <c r="OAU14" s="878"/>
      <c r="OAV14" s="878"/>
      <c r="OAW14" s="880"/>
      <c r="OAX14" s="878"/>
      <c r="OAY14" s="878"/>
      <c r="OAZ14" s="878"/>
      <c r="OBA14" s="880"/>
      <c r="OBB14" s="878"/>
      <c r="OBC14" s="878"/>
      <c r="OBD14" s="878"/>
      <c r="OBE14" s="880"/>
      <c r="OBF14" s="878"/>
      <c r="OBG14" s="878"/>
      <c r="OBH14" s="878"/>
      <c r="OBI14" s="880"/>
      <c r="OBJ14" s="878"/>
      <c r="OBK14" s="878"/>
      <c r="OBL14" s="878"/>
      <c r="OBM14" s="880"/>
      <c r="OBN14" s="878"/>
      <c r="OBO14" s="878"/>
      <c r="OBP14" s="878"/>
      <c r="OBQ14" s="880"/>
      <c r="OBR14" s="878"/>
      <c r="OBS14" s="878"/>
      <c r="OBT14" s="878"/>
      <c r="OBU14" s="880"/>
      <c r="OBV14" s="878"/>
      <c r="OBW14" s="878"/>
      <c r="OBX14" s="878"/>
      <c r="OBY14" s="880"/>
      <c r="OBZ14" s="878"/>
      <c r="OCA14" s="878"/>
      <c r="OCB14" s="878"/>
      <c r="OCC14" s="880"/>
      <c r="OCD14" s="878"/>
      <c r="OCE14" s="878"/>
      <c r="OCF14" s="878"/>
      <c r="OCG14" s="880"/>
      <c r="OCH14" s="878"/>
      <c r="OCI14" s="878"/>
      <c r="OCJ14" s="878"/>
      <c r="OCK14" s="880"/>
      <c r="OCL14" s="878"/>
      <c r="OCM14" s="878"/>
      <c r="OCN14" s="878"/>
      <c r="OCO14" s="880"/>
      <c r="OCP14" s="878"/>
      <c r="OCQ14" s="878"/>
      <c r="OCR14" s="878"/>
      <c r="OCS14" s="880"/>
      <c r="OCT14" s="878"/>
      <c r="OCU14" s="878"/>
      <c r="OCV14" s="878"/>
      <c r="OCW14" s="880"/>
      <c r="OCX14" s="878"/>
      <c r="OCY14" s="878"/>
      <c r="OCZ14" s="878"/>
      <c r="ODA14" s="880"/>
      <c r="ODB14" s="878"/>
      <c r="ODC14" s="878"/>
      <c r="ODD14" s="878"/>
      <c r="ODE14" s="880"/>
      <c r="ODF14" s="878"/>
      <c r="ODG14" s="878"/>
      <c r="ODH14" s="878"/>
      <c r="ODI14" s="880"/>
      <c r="ODJ14" s="878"/>
      <c r="ODK14" s="878"/>
      <c r="ODL14" s="878"/>
      <c r="ODM14" s="880"/>
      <c r="ODN14" s="878"/>
      <c r="ODO14" s="878"/>
      <c r="ODP14" s="878"/>
      <c r="ODQ14" s="880"/>
      <c r="ODR14" s="878"/>
      <c r="ODS14" s="878"/>
      <c r="ODT14" s="878"/>
      <c r="ODU14" s="880"/>
      <c r="ODV14" s="878"/>
      <c r="ODW14" s="878"/>
      <c r="ODX14" s="878"/>
      <c r="ODY14" s="880"/>
      <c r="ODZ14" s="878"/>
      <c r="OEA14" s="878"/>
      <c r="OEB14" s="878"/>
      <c r="OEC14" s="880"/>
      <c r="OED14" s="878"/>
      <c r="OEE14" s="878"/>
      <c r="OEF14" s="878"/>
      <c r="OEG14" s="880"/>
      <c r="OEH14" s="878"/>
      <c r="OEI14" s="878"/>
      <c r="OEJ14" s="878"/>
      <c r="OEK14" s="880"/>
      <c r="OEL14" s="878"/>
      <c r="OEM14" s="878"/>
      <c r="OEN14" s="878"/>
      <c r="OEO14" s="880"/>
      <c r="OEP14" s="878"/>
      <c r="OEQ14" s="878"/>
      <c r="OER14" s="878"/>
      <c r="OES14" s="880"/>
      <c r="OET14" s="878"/>
      <c r="OEU14" s="878"/>
      <c r="OEV14" s="878"/>
      <c r="OEW14" s="880"/>
      <c r="OEX14" s="878"/>
      <c r="OEY14" s="878"/>
      <c r="OEZ14" s="878"/>
      <c r="OFA14" s="880"/>
      <c r="OFB14" s="878"/>
      <c r="OFC14" s="878"/>
      <c r="OFD14" s="878"/>
      <c r="OFE14" s="880"/>
      <c r="OFF14" s="878"/>
      <c r="OFG14" s="878"/>
      <c r="OFH14" s="878"/>
      <c r="OFI14" s="880"/>
      <c r="OFJ14" s="878"/>
      <c r="OFK14" s="878"/>
      <c r="OFL14" s="878"/>
      <c r="OFM14" s="880"/>
      <c r="OFN14" s="878"/>
      <c r="OFO14" s="878"/>
      <c r="OFP14" s="878"/>
      <c r="OFQ14" s="880"/>
      <c r="OFR14" s="878"/>
      <c r="OFS14" s="878"/>
      <c r="OFT14" s="878"/>
      <c r="OFU14" s="880"/>
      <c r="OFV14" s="878"/>
      <c r="OFW14" s="878"/>
      <c r="OFX14" s="878"/>
      <c r="OFY14" s="880"/>
      <c r="OFZ14" s="878"/>
      <c r="OGA14" s="878"/>
      <c r="OGB14" s="878"/>
      <c r="OGC14" s="880"/>
      <c r="OGD14" s="878"/>
      <c r="OGE14" s="878"/>
      <c r="OGF14" s="878"/>
      <c r="OGG14" s="880"/>
      <c r="OGH14" s="878"/>
      <c r="OGI14" s="878"/>
      <c r="OGJ14" s="878"/>
      <c r="OGK14" s="880"/>
      <c r="OGL14" s="878"/>
      <c r="OGM14" s="878"/>
      <c r="OGN14" s="878"/>
      <c r="OGO14" s="880"/>
      <c r="OGP14" s="878"/>
      <c r="OGQ14" s="878"/>
      <c r="OGR14" s="878"/>
      <c r="OGS14" s="880"/>
      <c r="OGT14" s="878"/>
      <c r="OGU14" s="878"/>
      <c r="OGV14" s="878"/>
      <c r="OGW14" s="880"/>
      <c r="OGX14" s="878"/>
      <c r="OGY14" s="878"/>
      <c r="OGZ14" s="878"/>
      <c r="OHA14" s="880"/>
      <c r="OHB14" s="878"/>
      <c r="OHC14" s="878"/>
      <c r="OHD14" s="878"/>
      <c r="OHE14" s="880"/>
      <c r="OHF14" s="878"/>
      <c r="OHG14" s="878"/>
      <c r="OHH14" s="878"/>
      <c r="OHI14" s="880"/>
      <c r="OHJ14" s="878"/>
      <c r="OHK14" s="878"/>
      <c r="OHL14" s="878"/>
      <c r="OHM14" s="880"/>
      <c r="OHN14" s="878"/>
      <c r="OHO14" s="878"/>
      <c r="OHP14" s="878"/>
      <c r="OHQ14" s="880"/>
      <c r="OHR14" s="878"/>
      <c r="OHS14" s="878"/>
      <c r="OHT14" s="878"/>
      <c r="OHU14" s="880"/>
      <c r="OHV14" s="878"/>
      <c r="OHW14" s="878"/>
      <c r="OHX14" s="878"/>
      <c r="OHY14" s="880"/>
      <c r="OHZ14" s="878"/>
      <c r="OIA14" s="878"/>
      <c r="OIB14" s="878"/>
      <c r="OIC14" s="880"/>
      <c r="OID14" s="878"/>
      <c r="OIE14" s="878"/>
      <c r="OIF14" s="878"/>
      <c r="OIG14" s="880"/>
      <c r="OIH14" s="878"/>
      <c r="OII14" s="878"/>
      <c r="OIJ14" s="878"/>
      <c r="OIK14" s="880"/>
      <c r="OIL14" s="878"/>
      <c r="OIM14" s="878"/>
      <c r="OIN14" s="878"/>
      <c r="OIO14" s="880"/>
      <c r="OIP14" s="878"/>
      <c r="OIQ14" s="878"/>
      <c r="OIR14" s="878"/>
      <c r="OIS14" s="880"/>
      <c r="OIT14" s="878"/>
      <c r="OIU14" s="878"/>
      <c r="OIV14" s="878"/>
      <c r="OIW14" s="880"/>
      <c r="OIX14" s="878"/>
      <c r="OIY14" s="878"/>
      <c r="OIZ14" s="878"/>
      <c r="OJA14" s="880"/>
      <c r="OJB14" s="878"/>
      <c r="OJC14" s="878"/>
      <c r="OJD14" s="878"/>
      <c r="OJE14" s="880"/>
      <c r="OJF14" s="878"/>
      <c r="OJG14" s="878"/>
      <c r="OJH14" s="878"/>
      <c r="OJI14" s="880"/>
      <c r="OJJ14" s="878"/>
      <c r="OJK14" s="878"/>
      <c r="OJL14" s="878"/>
      <c r="OJM14" s="880"/>
      <c r="OJN14" s="878"/>
      <c r="OJO14" s="878"/>
      <c r="OJP14" s="878"/>
      <c r="OJQ14" s="880"/>
      <c r="OJR14" s="878"/>
      <c r="OJS14" s="878"/>
      <c r="OJT14" s="878"/>
      <c r="OJU14" s="880"/>
      <c r="OJV14" s="878"/>
      <c r="OJW14" s="878"/>
      <c r="OJX14" s="878"/>
      <c r="OJY14" s="880"/>
      <c r="OJZ14" s="878"/>
      <c r="OKA14" s="878"/>
      <c r="OKB14" s="878"/>
      <c r="OKC14" s="880"/>
      <c r="OKD14" s="878"/>
      <c r="OKE14" s="878"/>
      <c r="OKF14" s="878"/>
      <c r="OKG14" s="880"/>
      <c r="OKH14" s="878"/>
      <c r="OKI14" s="878"/>
      <c r="OKJ14" s="878"/>
      <c r="OKK14" s="880"/>
      <c r="OKL14" s="878"/>
      <c r="OKM14" s="878"/>
      <c r="OKN14" s="878"/>
      <c r="OKO14" s="880"/>
      <c r="OKP14" s="878"/>
      <c r="OKQ14" s="878"/>
      <c r="OKR14" s="878"/>
      <c r="OKS14" s="880"/>
      <c r="OKT14" s="878"/>
      <c r="OKU14" s="878"/>
      <c r="OKV14" s="878"/>
      <c r="OKW14" s="880"/>
      <c r="OKX14" s="878"/>
      <c r="OKY14" s="878"/>
      <c r="OKZ14" s="878"/>
      <c r="OLA14" s="880"/>
      <c r="OLB14" s="878"/>
      <c r="OLC14" s="878"/>
      <c r="OLD14" s="878"/>
      <c r="OLE14" s="880"/>
      <c r="OLF14" s="878"/>
      <c r="OLG14" s="878"/>
      <c r="OLH14" s="878"/>
      <c r="OLI14" s="880"/>
      <c r="OLJ14" s="878"/>
      <c r="OLK14" s="878"/>
      <c r="OLL14" s="878"/>
      <c r="OLM14" s="880"/>
      <c r="OLN14" s="878"/>
      <c r="OLO14" s="878"/>
      <c r="OLP14" s="878"/>
      <c r="OLQ14" s="880"/>
      <c r="OLR14" s="878"/>
      <c r="OLS14" s="878"/>
      <c r="OLT14" s="878"/>
      <c r="OLU14" s="880"/>
      <c r="OLV14" s="878"/>
      <c r="OLW14" s="878"/>
      <c r="OLX14" s="878"/>
      <c r="OLY14" s="880"/>
      <c r="OLZ14" s="878"/>
      <c r="OMA14" s="878"/>
      <c r="OMB14" s="878"/>
      <c r="OMC14" s="880"/>
      <c r="OMD14" s="878"/>
      <c r="OME14" s="878"/>
      <c r="OMF14" s="878"/>
      <c r="OMG14" s="880"/>
      <c r="OMH14" s="878"/>
      <c r="OMI14" s="878"/>
      <c r="OMJ14" s="878"/>
      <c r="OMK14" s="880"/>
      <c r="OML14" s="878"/>
      <c r="OMM14" s="878"/>
      <c r="OMN14" s="878"/>
      <c r="OMO14" s="880"/>
      <c r="OMP14" s="878"/>
      <c r="OMQ14" s="878"/>
      <c r="OMR14" s="878"/>
      <c r="OMS14" s="880"/>
      <c r="OMT14" s="878"/>
      <c r="OMU14" s="878"/>
      <c r="OMV14" s="878"/>
      <c r="OMW14" s="880"/>
      <c r="OMX14" s="878"/>
      <c r="OMY14" s="878"/>
      <c r="OMZ14" s="878"/>
      <c r="ONA14" s="880"/>
      <c r="ONB14" s="878"/>
      <c r="ONC14" s="878"/>
      <c r="OND14" s="878"/>
      <c r="ONE14" s="880"/>
      <c r="ONF14" s="878"/>
      <c r="ONG14" s="878"/>
      <c r="ONH14" s="878"/>
      <c r="ONI14" s="880"/>
      <c r="ONJ14" s="878"/>
      <c r="ONK14" s="878"/>
      <c r="ONL14" s="878"/>
      <c r="ONM14" s="880"/>
      <c r="ONN14" s="878"/>
      <c r="ONO14" s="878"/>
      <c r="ONP14" s="878"/>
      <c r="ONQ14" s="880"/>
      <c r="ONR14" s="878"/>
      <c r="ONS14" s="878"/>
      <c r="ONT14" s="878"/>
      <c r="ONU14" s="880"/>
      <c r="ONV14" s="878"/>
      <c r="ONW14" s="878"/>
      <c r="ONX14" s="878"/>
      <c r="ONY14" s="880"/>
      <c r="ONZ14" s="878"/>
      <c r="OOA14" s="878"/>
      <c r="OOB14" s="878"/>
      <c r="OOC14" s="880"/>
      <c r="OOD14" s="878"/>
      <c r="OOE14" s="878"/>
      <c r="OOF14" s="878"/>
      <c r="OOG14" s="880"/>
      <c r="OOH14" s="878"/>
      <c r="OOI14" s="878"/>
      <c r="OOJ14" s="878"/>
      <c r="OOK14" s="880"/>
      <c r="OOL14" s="878"/>
      <c r="OOM14" s="878"/>
      <c r="OON14" s="878"/>
      <c r="OOO14" s="880"/>
      <c r="OOP14" s="878"/>
      <c r="OOQ14" s="878"/>
      <c r="OOR14" s="878"/>
      <c r="OOS14" s="880"/>
      <c r="OOT14" s="878"/>
      <c r="OOU14" s="878"/>
      <c r="OOV14" s="878"/>
      <c r="OOW14" s="880"/>
      <c r="OOX14" s="878"/>
      <c r="OOY14" s="878"/>
      <c r="OOZ14" s="878"/>
      <c r="OPA14" s="880"/>
      <c r="OPB14" s="878"/>
      <c r="OPC14" s="878"/>
      <c r="OPD14" s="878"/>
      <c r="OPE14" s="880"/>
      <c r="OPF14" s="878"/>
      <c r="OPG14" s="878"/>
      <c r="OPH14" s="878"/>
      <c r="OPI14" s="880"/>
      <c r="OPJ14" s="878"/>
      <c r="OPK14" s="878"/>
      <c r="OPL14" s="878"/>
      <c r="OPM14" s="880"/>
      <c r="OPN14" s="878"/>
      <c r="OPO14" s="878"/>
      <c r="OPP14" s="878"/>
      <c r="OPQ14" s="880"/>
      <c r="OPR14" s="878"/>
      <c r="OPS14" s="878"/>
      <c r="OPT14" s="878"/>
      <c r="OPU14" s="880"/>
      <c r="OPV14" s="878"/>
      <c r="OPW14" s="878"/>
      <c r="OPX14" s="878"/>
      <c r="OPY14" s="880"/>
      <c r="OPZ14" s="878"/>
      <c r="OQA14" s="878"/>
      <c r="OQB14" s="878"/>
      <c r="OQC14" s="880"/>
      <c r="OQD14" s="878"/>
      <c r="OQE14" s="878"/>
      <c r="OQF14" s="878"/>
      <c r="OQG14" s="880"/>
      <c r="OQH14" s="878"/>
      <c r="OQI14" s="878"/>
      <c r="OQJ14" s="878"/>
      <c r="OQK14" s="880"/>
      <c r="OQL14" s="878"/>
      <c r="OQM14" s="878"/>
      <c r="OQN14" s="878"/>
      <c r="OQO14" s="880"/>
      <c r="OQP14" s="878"/>
      <c r="OQQ14" s="878"/>
      <c r="OQR14" s="878"/>
      <c r="OQS14" s="880"/>
      <c r="OQT14" s="878"/>
      <c r="OQU14" s="878"/>
      <c r="OQV14" s="878"/>
      <c r="OQW14" s="880"/>
      <c r="OQX14" s="878"/>
      <c r="OQY14" s="878"/>
      <c r="OQZ14" s="878"/>
      <c r="ORA14" s="880"/>
      <c r="ORB14" s="878"/>
      <c r="ORC14" s="878"/>
      <c r="ORD14" s="878"/>
      <c r="ORE14" s="880"/>
      <c r="ORF14" s="878"/>
      <c r="ORG14" s="878"/>
      <c r="ORH14" s="878"/>
      <c r="ORI14" s="880"/>
      <c r="ORJ14" s="878"/>
      <c r="ORK14" s="878"/>
      <c r="ORL14" s="878"/>
      <c r="ORM14" s="880"/>
      <c r="ORN14" s="878"/>
      <c r="ORO14" s="878"/>
      <c r="ORP14" s="878"/>
      <c r="ORQ14" s="880"/>
      <c r="ORR14" s="878"/>
      <c r="ORS14" s="878"/>
      <c r="ORT14" s="878"/>
      <c r="ORU14" s="880"/>
      <c r="ORV14" s="878"/>
      <c r="ORW14" s="878"/>
      <c r="ORX14" s="878"/>
      <c r="ORY14" s="880"/>
      <c r="ORZ14" s="878"/>
      <c r="OSA14" s="878"/>
      <c r="OSB14" s="878"/>
      <c r="OSC14" s="880"/>
      <c r="OSD14" s="878"/>
      <c r="OSE14" s="878"/>
      <c r="OSF14" s="878"/>
      <c r="OSG14" s="880"/>
      <c r="OSH14" s="878"/>
      <c r="OSI14" s="878"/>
      <c r="OSJ14" s="878"/>
      <c r="OSK14" s="880"/>
      <c r="OSL14" s="878"/>
      <c r="OSM14" s="878"/>
      <c r="OSN14" s="878"/>
      <c r="OSO14" s="880"/>
      <c r="OSP14" s="878"/>
      <c r="OSQ14" s="878"/>
      <c r="OSR14" s="878"/>
      <c r="OSS14" s="880"/>
      <c r="OST14" s="878"/>
      <c r="OSU14" s="878"/>
      <c r="OSV14" s="878"/>
      <c r="OSW14" s="880"/>
      <c r="OSX14" s="878"/>
      <c r="OSY14" s="878"/>
      <c r="OSZ14" s="878"/>
      <c r="OTA14" s="880"/>
      <c r="OTB14" s="878"/>
      <c r="OTC14" s="878"/>
      <c r="OTD14" s="878"/>
      <c r="OTE14" s="880"/>
      <c r="OTF14" s="878"/>
      <c r="OTG14" s="878"/>
      <c r="OTH14" s="878"/>
      <c r="OTI14" s="880"/>
      <c r="OTJ14" s="878"/>
      <c r="OTK14" s="878"/>
      <c r="OTL14" s="878"/>
      <c r="OTM14" s="880"/>
      <c r="OTN14" s="878"/>
      <c r="OTO14" s="878"/>
      <c r="OTP14" s="878"/>
      <c r="OTQ14" s="880"/>
      <c r="OTR14" s="878"/>
      <c r="OTS14" s="878"/>
      <c r="OTT14" s="878"/>
      <c r="OTU14" s="880"/>
      <c r="OTV14" s="878"/>
      <c r="OTW14" s="878"/>
      <c r="OTX14" s="878"/>
      <c r="OTY14" s="880"/>
      <c r="OTZ14" s="878"/>
      <c r="OUA14" s="878"/>
      <c r="OUB14" s="878"/>
      <c r="OUC14" s="880"/>
      <c r="OUD14" s="878"/>
      <c r="OUE14" s="878"/>
      <c r="OUF14" s="878"/>
      <c r="OUG14" s="880"/>
      <c r="OUH14" s="878"/>
      <c r="OUI14" s="878"/>
      <c r="OUJ14" s="878"/>
      <c r="OUK14" s="880"/>
      <c r="OUL14" s="878"/>
      <c r="OUM14" s="878"/>
      <c r="OUN14" s="878"/>
      <c r="OUO14" s="880"/>
      <c r="OUP14" s="878"/>
      <c r="OUQ14" s="878"/>
      <c r="OUR14" s="878"/>
      <c r="OUS14" s="880"/>
      <c r="OUT14" s="878"/>
      <c r="OUU14" s="878"/>
      <c r="OUV14" s="878"/>
      <c r="OUW14" s="880"/>
      <c r="OUX14" s="878"/>
      <c r="OUY14" s="878"/>
      <c r="OUZ14" s="878"/>
      <c r="OVA14" s="880"/>
      <c r="OVB14" s="878"/>
      <c r="OVC14" s="878"/>
      <c r="OVD14" s="878"/>
      <c r="OVE14" s="880"/>
      <c r="OVF14" s="878"/>
      <c r="OVG14" s="878"/>
      <c r="OVH14" s="878"/>
      <c r="OVI14" s="880"/>
      <c r="OVJ14" s="878"/>
      <c r="OVK14" s="878"/>
      <c r="OVL14" s="878"/>
      <c r="OVM14" s="880"/>
      <c r="OVN14" s="878"/>
      <c r="OVO14" s="878"/>
      <c r="OVP14" s="878"/>
      <c r="OVQ14" s="880"/>
      <c r="OVR14" s="878"/>
      <c r="OVS14" s="878"/>
      <c r="OVT14" s="878"/>
      <c r="OVU14" s="880"/>
      <c r="OVV14" s="878"/>
      <c r="OVW14" s="878"/>
      <c r="OVX14" s="878"/>
      <c r="OVY14" s="880"/>
      <c r="OVZ14" s="878"/>
      <c r="OWA14" s="878"/>
      <c r="OWB14" s="878"/>
      <c r="OWC14" s="880"/>
      <c r="OWD14" s="878"/>
      <c r="OWE14" s="878"/>
      <c r="OWF14" s="878"/>
      <c r="OWG14" s="880"/>
      <c r="OWH14" s="878"/>
      <c r="OWI14" s="878"/>
      <c r="OWJ14" s="878"/>
      <c r="OWK14" s="880"/>
      <c r="OWL14" s="878"/>
      <c r="OWM14" s="878"/>
      <c r="OWN14" s="878"/>
      <c r="OWO14" s="880"/>
      <c r="OWP14" s="878"/>
      <c r="OWQ14" s="878"/>
      <c r="OWR14" s="878"/>
      <c r="OWS14" s="880"/>
      <c r="OWT14" s="878"/>
      <c r="OWU14" s="878"/>
      <c r="OWV14" s="878"/>
      <c r="OWW14" s="880"/>
      <c r="OWX14" s="878"/>
      <c r="OWY14" s="878"/>
      <c r="OWZ14" s="878"/>
      <c r="OXA14" s="880"/>
      <c r="OXB14" s="878"/>
      <c r="OXC14" s="878"/>
      <c r="OXD14" s="878"/>
      <c r="OXE14" s="880"/>
      <c r="OXF14" s="878"/>
      <c r="OXG14" s="878"/>
      <c r="OXH14" s="878"/>
      <c r="OXI14" s="880"/>
      <c r="OXJ14" s="878"/>
      <c r="OXK14" s="878"/>
      <c r="OXL14" s="878"/>
      <c r="OXM14" s="880"/>
      <c r="OXN14" s="878"/>
      <c r="OXO14" s="878"/>
      <c r="OXP14" s="878"/>
      <c r="OXQ14" s="880"/>
      <c r="OXR14" s="878"/>
      <c r="OXS14" s="878"/>
      <c r="OXT14" s="878"/>
      <c r="OXU14" s="880"/>
      <c r="OXV14" s="878"/>
      <c r="OXW14" s="878"/>
      <c r="OXX14" s="878"/>
      <c r="OXY14" s="880"/>
      <c r="OXZ14" s="878"/>
      <c r="OYA14" s="878"/>
      <c r="OYB14" s="878"/>
      <c r="OYC14" s="880"/>
      <c r="OYD14" s="878"/>
      <c r="OYE14" s="878"/>
      <c r="OYF14" s="878"/>
      <c r="OYG14" s="880"/>
      <c r="OYH14" s="878"/>
      <c r="OYI14" s="878"/>
      <c r="OYJ14" s="878"/>
      <c r="OYK14" s="880"/>
      <c r="OYL14" s="878"/>
      <c r="OYM14" s="878"/>
      <c r="OYN14" s="878"/>
      <c r="OYO14" s="880"/>
      <c r="OYP14" s="878"/>
      <c r="OYQ14" s="878"/>
      <c r="OYR14" s="878"/>
      <c r="OYS14" s="880"/>
      <c r="OYT14" s="878"/>
      <c r="OYU14" s="878"/>
      <c r="OYV14" s="878"/>
      <c r="OYW14" s="880"/>
      <c r="OYX14" s="878"/>
      <c r="OYY14" s="878"/>
      <c r="OYZ14" s="878"/>
      <c r="OZA14" s="880"/>
      <c r="OZB14" s="878"/>
      <c r="OZC14" s="878"/>
      <c r="OZD14" s="878"/>
      <c r="OZE14" s="880"/>
      <c r="OZF14" s="878"/>
      <c r="OZG14" s="878"/>
      <c r="OZH14" s="878"/>
      <c r="OZI14" s="880"/>
      <c r="OZJ14" s="878"/>
      <c r="OZK14" s="878"/>
      <c r="OZL14" s="878"/>
      <c r="OZM14" s="880"/>
      <c r="OZN14" s="878"/>
      <c r="OZO14" s="878"/>
      <c r="OZP14" s="878"/>
      <c r="OZQ14" s="880"/>
      <c r="OZR14" s="878"/>
      <c r="OZS14" s="878"/>
      <c r="OZT14" s="878"/>
      <c r="OZU14" s="880"/>
      <c r="OZV14" s="878"/>
      <c r="OZW14" s="878"/>
      <c r="OZX14" s="878"/>
      <c r="OZY14" s="880"/>
      <c r="OZZ14" s="878"/>
      <c r="PAA14" s="878"/>
      <c r="PAB14" s="878"/>
      <c r="PAC14" s="880"/>
      <c r="PAD14" s="878"/>
      <c r="PAE14" s="878"/>
      <c r="PAF14" s="878"/>
      <c r="PAG14" s="880"/>
      <c r="PAH14" s="878"/>
      <c r="PAI14" s="878"/>
      <c r="PAJ14" s="878"/>
      <c r="PAK14" s="880"/>
      <c r="PAL14" s="878"/>
      <c r="PAM14" s="878"/>
      <c r="PAN14" s="878"/>
      <c r="PAO14" s="880"/>
      <c r="PAP14" s="878"/>
      <c r="PAQ14" s="878"/>
      <c r="PAR14" s="878"/>
      <c r="PAS14" s="880"/>
      <c r="PAT14" s="878"/>
      <c r="PAU14" s="878"/>
      <c r="PAV14" s="878"/>
      <c r="PAW14" s="880"/>
      <c r="PAX14" s="878"/>
      <c r="PAY14" s="878"/>
      <c r="PAZ14" s="878"/>
      <c r="PBA14" s="880"/>
      <c r="PBB14" s="878"/>
      <c r="PBC14" s="878"/>
      <c r="PBD14" s="878"/>
      <c r="PBE14" s="880"/>
      <c r="PBF14" s="878"/>
      <c r="PBG14" s="878"/>
      <c r="PBH14" s="878"/>
      <c r="PBI14" s="880"/>
      <c r="PBJ14" s="878"/>
      <c r="PBK14" s="878"/>
      <c r="PBL14" s="878"/>
      <c r="PBM14" s="880"/>
      <c r="PBN14" s="878"/>
      <c r="PBO14" s="878"/>
      <c r="PBP14" s="878"/>
      <c r="PBQ14" s="880"/>
      <c r="PBR14" s="878"/>
      <c r="PBS14" s="878"/>
      <c r="PBT14" s="878"/>
      <c r="PBU14" s="880"/>
      <c r="PBV14" s="878"/>
      <c r="PBW14" s="878"/>
      <c r="PBX14" s="878"/>
      <c r="PBY14" s="880"/>
      <c r="PBZ14" s="878"/>
      <c r="PCA14" s="878"/>
      <c r="PCB14" s="878"/>
      <c r="PCC14" s="880"/>
      <c r="PCD14" s="878"/>
      <c r="PCE14" s="878"/>
      <c r="PCF14" s="878"/>
      <c r="PCG14" s="880"/>
      <c r="PCH14" s="878"/>
      <c r="PCI14" s="878"/>
      <c r="PCJ14" s="878"/>
      <c r="PCK14" s="880"/>
      <c r="PCL14" s="878"/>
      <c r="PCM14" s="878"/>
      <c r="PCN14" s="878"/>
      <c r="PCO14" s="880"/>
      <c r="PCP14" s="878"/>
      <c r="PCQ14" s="878"/>
      <c r="PCR14" s="878"/>
      <c r="PCS14" s="880"/>
      <c r="PCT14" s="878"/>
      <c r="PCU14" s="878"/>
      <c r="PCV14" s="878"/>
      <c r="PCW14" s="880"/>
      <c r="PCX14" s="878"/>
      <c r="PCY14" s="878"/>
      <c r="PCZ14" s="878"/>
      <c r="PDA14" s="880"/>
      <c r="PDB14" s="878"/>
      <c r="PDC14" s="878"/>
      <c r="PDD14" s="878"/>
      <c r="PDE14" s="880"/>
      <c r="PDF14" s="878"/>
      <c r="PDG14" s="878"/>
      <c r="PDH14" s="878"/>
      <c r="PDI14" s="880"/>
      <c r="PDJ14" s="878"/>
      <c r="PDK14" s="878"/>
      <c r="PDL14" s="878"/>
      <c r="PDM14" s="880"/>
      <c r="PDN14" s="878"/>
      <c r="PDO14" s="878"/>
      <c r="PDP14" s="878"/>
      <c r="PDQ14" s="880"/>
      <c r="PDR14" s="878"/>
      <c r="PDS14" s="878"/>
      <c r="PDT14" s="878"/>
      <c r="PDU14" s="880"/>
      <c r="PDV14" s="878"/>
      <c r="PDW14" s="878"/>
      <c r="PDX14" s="878"/>
      <c r="PDY14" s="880"/>
      <c r="PDZ14" s="878"/>
      <c r="PEA14" s="878"/>
      <c r="PEB14" s="878"/>
      <c r="PEC14" s="880"/>
      <c r="PED14" s="878"/>
      <c r="PEE14" s="878"/>
      <c r="PEF14" s="878"/>
      <c r="PEG14" s="880"/>
      <c r="PEH14" s="878"/>
      <c r="PEI14" s="878"/>
      <c r="PEJ14" s="878"/>
      <c r="PEK14" s="880"/>
      <c r="PEL14" s="878"/>
      <c r="PEM14" s="878"/>
      <c r="PEN14" s="878"/>
      <c r="PEO14" s="880"/>
      <c r="PEP14" s="878"/>
      <c r="PEQ14" s="878"/>
      <c r="PER14" s="878"/>
      <c r="PES14" s="880"/>
      <c r="PET14" s="878"/>
      <c r="PEU14" s="878"/>
      <c r="PEV14" s="878"/>
      <c r="PEW14" s="880"/>
      <c r="PEX14" s="878"/>
      <c r="PEY14" s="878"/>
      <c r="PEZ14" s="878"/>
      <c r="PFA14" s="880"/>
      <c r="PFB14" s="878"/>
      <c r="PFC14" s="878"/>
      <c r="PFD14" s="878"/>
      <c r="PFE14" s="880"/>
      <c r="PFF14" s="878"/>
      <c r="PFG14" s="878"/>
      <c r="PFH14" s="878"/>
      <c r="PFI14" s="880"/>
      <c r="PFJ14" s="878"/>
      <c r="PFK14" s="878"/>
      <c r="PFL14" s="878"/>
      <c r="PFM14" s="880"/>
      <c r="PFN14" s="878"/>
      <c r="PFO14" s="878"/>
      <c r="PFP14" s="878"/>
      <c r="PFQ14" s="880"/>
      <c r="PFR14" s="878"/>
      <c r="PFS14" s="878"/>
      <c r="PFT14" s="878"/>
      <c r="PFU14" s="880"/>
      <c r="PFV14" s="878"/>
      <c r="PFW14" s="878"/>
      <c r="PFX14" s="878"/>
      <c r="PFY14" s="880"/>
      <c r="PFZ14" s="878"/>
      <c r="PGA14" s="878"/>
      <c r="PGB14" s="878"/>
      <c r="PGC14" s="880"/>
      <c r="PGD14" s="878"/>
      <c r="PGE14" s="878"/>
      <c r="PGF14" s="878"/>
      <c r="PGG14" s="880"/>
      <c r="PGH14" s="878"/>
      <c r="PGI14" s="878"/>
      <c r="PGJ14" s="878"/>
      <c r="PGK14" s="880"/>
      <c r="PGL14" s="878"/>
      <c r="PGM14" s="878"/>
      <c r="PGN14" s="878"/>
      <c r="PGO14" s="880"/>
      <c r="PGP14" s="878"/>
      <c r="PGQ14" s="878"/>
      <c r="PGR14" s="878"/>
      <c r="PGS14" s="880"/>
      <c r="PGT14" s="878"/>
      <c r="PGU14" s="878"/>
      <c r="PGV14" s="878"/>
      <c r="PGW14" s="880"/>
      <c r="PGX14" s="878"/>
      <c r="PGY14" s="878"/>
      <c r="PGZ14" s="878"/>
      <c r="PHA14" s="880"/>
      <c r="PHB14" s="878"/>
      <c r="PHC14" s="878"/>
      <c r="PHD14" s="878"/>
      <c r="PHE14" s="880"/>
      <c r="PHF14" s="878"/>
      <c r="PHG14" s="878"/>
      <c r="PHH14" s="878"/>
      <c r="PHI14" s="880"/>
      <c r="PHJ14" s="878"/>
      <c r="PHK14" s="878"/>
      <c r="PHL14" s="878"/>
      <c r="PHM14" s="880"/>
      <c r="PHN14" s="878"/>
      <c r="PHO14" s="878"/>
      <c r="PHP14" s="878"/>
      <c r="PHQ14" s="880"/>
      <c r="PHR14" s="878"/>
      <c r="PHS14" s="878"/>
      <c r="PHT14" s="878"/>
      <c r="PHU14" s="880"/>
      <c r="PHV14" s="878"/>
      <c r="PHW14" s="878"/>
      <c r="PHX14" s="878"/>
      <c r="PHY14" s="880"/>
      <c r="PHZ14" s="878"/>
      <c r="PIA14" s="878"/>
      <c r="PIB14" s="878"/>
      <c r="PIC14" s="880"/>
      <c r="PID14" s="878"/>
      <c r="PIE14" s="878"/>
      <c r="PIF14" s="878"/>
      <c r="PIG14" s="880"/>
      <c r="PIH14" s="878"/>
      <c r="PII14" s="878"/>
      <c r="PIJ14" s="878"/>
      <c r="PIK14" s="880"/>
      <c r="PIL14" s="878"/>
      <c r="PIM14" s="878"/>
      <c r="PIN14" s="878"/>
      <c r="PIO14" s="880"/>
      <c r="PIP14" s="878"/>
      <c r="PIQ14" s="878"/>
      <c r="PIR14" s="878"/>
      <c r="PIS14" s="880"/>
      <c r="PIT14" s="878"/>
      <c r="PIU14" s="878"/>
      <c r="PIV14" s="878"/>
      <c r="PIW14" s="880"/>
      <c r="PIX14" s="878"/>
      <c r="PIY14" s="878"/>
      <c r="PIZ14" s="878"/>
      <c r="PJA14" s="880"/>
      <c r="PJB14" s="878"/>
      <c r="PJC14" s="878"/>
      <c r="PJD14" s="878"/>
      <c r="PJE14" s="880"/>
      <c r="PJF14" s="878"/>
      <c r="PJG14" s="878"/>
      <c r="PJH14" s="878"/>
      <c r="PJI14" s="880"/>
      <c r="PJJ14" s="878"/>
      <c r="PJK14" s="878"/>
      <c r="PJL14" s="878"/>
      <c r="PJM14" s="880"/>
      <c r="PJN14" s="878"/>
      <c r="PJO14" s="878"/>
      <c r="PJP14" s="878"/>
      <c r="PJQ14" s="880"/>
      <c r="PJR14" s="878"/>
      <c r="PJS14" s="878"/>
      <c r="PJT14" s="878"/>
      <c r="PJU14" s="880"/>
      <c r="PJV14" s="878"/>
      <c r="PJW14" s="878"/>
      <c r="PJX14" s="878"/>
      <c r="PJY14" s="880"/>
      <c r="PJZ14" s="878"/>
      <c r="PKA14" s="878"/>
      <c r="PKB14" s="878"/>
      <c r="PKC14" s="880"/>
      <c r="PKD14" s="878"/>
      <c r="PKE14" s="878"/>
      <c r="PKF14" s="878"/>
      <c r="PKG14" s="880"/>
      <c r="PKH14" s="878"/>
      <c r="PKI14" s="878"/>
      <c r="PKJ14" s="878"/>
      <c r="PKK14" s="880"/>
      <c r="PKL14" s="878"/>
      <c r="PKM14" s="878"/>
      <c r="PKN14" s="878"/>
      <c r="PKO14" s="880"/>
      <c r="PKP14" s="878"/>
      <c r="PKQ14" s="878"/>
      <c r="PKR14" s="878"/>
      <c r="PKS14" s="880"/>
      <c r="PKT14" s="878"/>
      <c r="PKU14" s="878"/>
      <c r="PKV14" s="878"/>
      <c r="PKW14" s="880"/>
      <c r="PKX14" s="878"/>
      <c r="PKY14" s="878"/>
      <c r="PKZ14" s="878"/>
      <c r="PLA14" s="880"/>
      <c r="PLB14" s="878"/>
      <c r="PLC14" s="878"/>
      <c r="PLD14" s="878"/>
      <c r="PLE14" s="880"/>
      <c r="PLF14" s="878"/>
      <c r="PLG14" s="878"/>
      <c r="PLH14" s="878"/>
      <c r="PLI14" s="880"/>
      <c r="PLJ14" s="878"/>
      <c r="PLK14" s="878"/>
      <c r="PLL14" s="878"/>
      <c r="PLM14" s="880"/>
      <c r="PLN14" s="878"/>
      <c r="PLO14" s="878"/>
      <c r="PLP14" s="878"/>
      <c r="PLQ14" s="880"/>
      <c r="PLR14" s="878"/>
      <c r="PLS14" s="878"/>
      <c r="PLT14" s="878"/>
      <c r="PLU14" s="880"/>
      <c r="PLV14" s="878"/>
      <c r="PLW14" s="878"/>
      <c r="PLX14" s="878"/>
      <c r="PLY14" s="880"/>
      <c r="PLZ14" s="878"/>
      <c r="PMA14" s="878"/>
      <c r="PMB14" s="878"/>
      <c r="PMC14" s="880"/>
      <c r="PMD14" s="878"/>
      <c r="PME14" s="878"/>
      <c r="PMF14" s="878"/>
      <c r="PMG14" s="880"/>
      <c r="PMH14" s="878"/>
      <c r="PMI14" s="878"/>
      <c r="PMJ14" s="878"/>
      <c r="PMK14" s="880"/>
      <c r="PML14" s="878"/>
      <c r="PMM14" s="878"/>
      <c r="PMN14" s="878"/>
      <c r="PMO14" s="880"/>
      <c r="PMP14" s="878"/>
      <c r="PMQ14" s="878"/>
      <c r="PMR14" s="878"/>
      <c r="PMS14" s="880"/>
      <c r="PMT14" s="878"/>
      <c r="PMU14" s="878"/>
      <c r="PMV14" s="878"/>
      <c r="PMW14" s="880"/>
      <c r="PMX14" s="878"/>
      <c r="PMY14" s="878"/>
      <c r="PMZ14" s="878"/>
      <c r="PNA14" s="880"/>
      <c r="PNB14" s="878"/>
      <c r="PNC14" s="878"/>
      <c r="PND14" s="878"/>
      <c r="PNE14" s="880"/>
      <c r="PNF14" s="878"/>
      <c r="PNG14" s="878"/>
      <c r="PNH14" s="878"/>
      <c r="PNI14" s="880"/>
      <c r="PNJ14" s="878"/>
      <c r="PNK14" s="878"/>
      <c r="PNL14" s="878"/>
      <c r="PNM14" s="880"/>
      <c r="PNN14" s="878"/>
      <c r="PNO14" s="878"/>
      <c r="PNP14" s="878"/>
      <c r="PNQ14" s="880"/>
      <c r="PNR14" s="878"/>
      <c r="PNS14" s="878"/>
      <c r="PNT14" s="878"/>
      <c r="PNU14" s="880"/>
      <c r="PNV14" s="878"/>
      <c r="PNW14" s="878"/>
      <c r="PNX14" s="878"/>
      <c r="PNY14" s="880"/>
      <c r="PNZ14" s="878"/>
      <c r="POA14" s="878"/>
      <c r="POB14" s="878"/>
      <c r="POC14" s="880"/>
      <c r="POD14" s="878"/>
      <c r="POE14" s="878"/>
      <c r="POF14" s="878"/>
      <c r="POG14" s="880"/>
      <c r="POH14" s="878"/>
      <c r="POI14" s="878"/>
      <c r="POJ14" s="878"/>
      <c r="POK14" s="880"/>
      <c r="POL14" s="878"/>
      <c r="POM14" s="878"/>
      <c r="PON14" s="878"/>
      <c r="POO14" s="880"/>
      <c r="POP14" s="878"/>
      <c r="POQ14" s="878"/>
      <c r="POR14" s="878"/>
      <c r="POS14" s="880"/>
      <c r="POT14" s="878"/>
      <c r="POU14" s="878"/>
      <c r="POV14" s="878"/>
      <c r="POW14" s="880"/>
      <c r="POX14" s="878"/>
      <c r="POY14" s="878"/>
      <c r="POZ14" s="878"/>
      <c r="PPA14" s="880"/>
      <c r="PPB14" s="878"/>
      <c r="PPC14" s="878"/>
      <c r="PPD14" s="878"/>
      <c r="PPE14" s="880"/>
      <c r="PPF14" s="878"/>
      <c r="PPG14" s="878"/>
      <c r="PPH14" s="878"/>
      <c r="PPI14" s="880"/>
      <c r="PPJ14" s="878"/>
      <c r="PPK14" s="878"/>
      <c r="PPL14" s="878"/>
      <c r="PPM14" s="880"/>
      <c r="PPN14" s="878"/>
      <c r="PPO14" s="878"/>
      <c r="PPP14" s="878"/>
      <c r="PPQ14" s="880"/>
      <c r="PPR14" s="878"/>
      <c r="PPS14" s="878"/>
      <c r="PPT14" s="878"/>
      <c r="PPU14" s="880"/>
      <c r="PPV14" s="878"/>
      <c r="PPW14" s="878"/>
      <c r="PPX14" s="878"/>
      <c r="PPY14" s="880"/>
      <c r="PPZ14" s="878"/>
      <c r="PQA14" s="878"/>
      <c r="PQB14" s="878"/>
      <c r="PQC14" s="880"/>
      <c r="PQD14" s="878"/>
      <c r="PQE14" s="878"/>
      <c r="PQF14" s="878"/>
      <c r="PQG14" s="880"/>
      <c r="PQH14" s="878"/>
      <c r="PQI14" s="878"/>
      <c r="PQJ14" s="878"/>
      <c r="PQK14" s="880"/>
      <c r="PQL14" s="878"/>
      <c r="PQM14" s="878"/>
      <c r="PQN14" s="878"/>
      <c r="PQO14" s="880"/>
      <c r="PQP14" s="878"/>
      <c r="PQQ14" s="878"/>
      <c r="PQR14" s="878"/>
      <c r="PQS14" s="880"/>
      <c r="PQT14" s="878"/>
      <c r="PQU14" s="878"/>
      <c r="PQV14" s="878"/>
      <c r="PQW14" s="880"/>
      <c r="PQX14" s="878"/>
      <c r="PQY14" s="878"/>
      <c r="PQZ14" s="878"/>
      <c r="PRA14" s="880"/>
      <c r="PRB14" s="878"/>
      <c r="PRC14" s="878"/>
      <c r="PRD14" s="878"/>
      <c r="PRE14" s="880"/>
      <c r="PRF14" s="878"/>
      <c r="PRG14" s="878"/>
      <c r="PRH14" s="878"/>
      <c r="PRI14" s="880"/>
      <c r="PRJ14" s="878"/>
      <c r="PRK14" s="878"/>
      <c r="PRL14" s="878"/>
      <c r="PRM14" s="880"/>
      <c r="PRN14" s="878"/>
      <c r="PRO14" s="878"/>
      <c r="PRP14" s="878"/>
      <c r="PRQ14" s="880"/>
      <c r="PRR14" s="878"/>
      <c r="PRS14" s="878"/>
      <c r="PRT14" s="878"/>
      <c r="PRU14" s="880"/>
      <c r="PRV14" s="878"/>
      <c r="PRW14" s="878"/>
      <c r="PRX14" s="878"/>
      <c r="PRY14" s="880"/>
      <c r="PRZ14" s="878"/>
      <c r="PSA14" s="878"/>
      <c r="PSB14" s="878"/>
      <c r="PSC14" s="880"/>
      <c r="PSD14" s="878"/>
      <c r="PSE14" s="878"/>
      <c r="PSF14" s="878"/>
      <c r="PSG14" s="880"/>
      <c r="PSH14" s="878"/>
      <c r="PSI14" s="878"/>
      <c r="PSJ14" s="878"/>
      <c r="PSK14" s="880"/>
      <c r="PSL14" s="878"/>
      <c r="PSM14" s="878"/>
      <c r="PSN14" s="878"/>
      <c r="PSO14" s="880"/>
      <c r="PSP14" s="878"/>
      <c r="PSQ14" s="878"/>
      <c r="PSR14" s="878"/>
      <c r="PSS14" s="880"/>
      <c r="PST14" s="878"/>
      <c r="PSU14" s="878"/>
      <c r="PSV14" s="878"/>
      <c r="PSW14" s="880"/>
      <c r="PSX14" s="878"/>
      <c r="PSY14" s="878"/>
      <c r="PSZ14" s="878"/>
      <c r="PTA14" s="880"/>
      <c r="PTB14" s="878"/>
      <c r="PTC14" s="878"/>
      <c r="PTD14" s="878"/>
      <c r="PTE14" s="880"/>
      <c r="PTF14" s="878"/>
      <c r="PTG14" s="878"/>
      <c r="PTH14" s="878"/>
      <c r="PTI14" s="880"/>
      <c r="PTJ14" s="878"/>
      <c r="PTK14" s="878"/>
      <c r="PTL14" s="878"/>
      <c r="PTM14" s="880"/>
      <c r="PTN14" s="878"/>
      <c r="PTO14" s="878"/>
      <c r="PTP14" s="878"/>
      <c r="PTQ14" s="880"/>
      <c r="PTR14" s="878"/>
      <c r="PTS14" s="878"/>
      <c r="PTT14" s="878"/>
      <c r="PTU14" s="880"/>
      <c r="PTV14" s="878"/>
      <c r="PTW14" s="878"/>
      <c r="PTX14" s="878"/>
      <c r="PTY14" s="880"/>
      <c r="PTZ14" s="878"/>
      <c r="PUA14" s="878"/>
      <c r="PUB14" s="878"/>
      <c r="PUC14" s="880"/>
      <c r="PUD14" s="878"/>
      <c r="PUE14" s="878"/>
      <c r="PUF14" s="878"/>
      <c r="PUG14" s="880"/>
      <c r="PUH14" s="878"/>
      <c r="PUI14" s="878"/>
      <c r="PUJ14" s="878"/>
      <c r="PUK14" s="880"/>
      <c r="PUL14" s="878"/>
      <c r="PUM14" s="878"/>
      <c r="PUN14" s="878"/>
      <c r="PUO14" s="880"/>
      <c r="PUP14" s="878"/>
      <c r="PUQ14" s="878"/>
      <c r="PUR14" s="878"/>
      <c r="PUS14" s="880"/>
      <c r="PUT14" s="878"/>
      <c r="PUU14" s="878"/>
      <c r="PUV14" s="878"/>
      <c r="PUW14" s="880"/>
      <c r="PUX14" s="878"/>
      <c r="PUY14" s="878"/>
      <c r="PUZ14" s="878"/>
      <c r="PVA14" s="880"/>
      <c r="PVB14" s="878"/>
      <c r="PVC14" s="878"/>
      <c r="PVD14" s="878"/>
      <c r="PVE14" s="880"/>
      <c r="PVF14" s="878"/>
      <c r="PVG14" s="878"/>
      <c r="PVH14" s="878"/>
      <c r="PVI14" s="880"/>
      <c r="PVJ14" s="878"/>
      <c r="PVK14" s="878"/>
      <c r="PVL14" s="878"/>
      <c r="PVM14" s="880"/>
      <c r="PVN14" s="878"/>
      <c r="PVO14" s="878"/>
      <c r="PVP14" s="878"/>
      <c r="PVQ14" s="880"/>
      <c r="PVR14" s="878"/>
      <c r="PVS14" s="878"/>
      <c r="PVT14" s="878"/>
      <c r="PVU14" s="880"/>
      <c r="PVV14" s="878"/>
      <c r="PVW14" s="878"/>
      <c r="PVX14" s="878"/>
      <c r="PVY14" s="880"/>
      <c r="PVZ14" s="878"/>
      <c r="PWA14" s="878"/>
      <c r="PWB14" s="878"/>
      <c r="PWC14" s="880"/>
      <c r="PWD14" s="878"/>
      <c r="PWE14" s="878"/>
      <c r="PWF14" s="878"/>
      <c r="PWG14" s="880"/>
      <c r="PWH14" s="878"/>
      <c r="PWI14" s="878"/>
      <c r="PWJ14" s="878"/>
      <c r="PWK14" s="880"/>
      <c r="PWL14" s="878"/>
      <c r="PWM14" s="878"/>
      <c r="PWN14" s="878"/>
      <c r="PWO14" s="880"/>
      <c r="PWP14" s="878"/>
      <c r="PWQ14" s="878"/>
      <c r="PWR14" s="878"/>
      <c r="PWS14" s="880"/>
      <c r="PWT14" s="878"/>
      <c r="PWU14" s="878"/>
      <c r="PWV14" s="878"/>
      <c r="PWW14" s="880"/>
      <c r="PWX14" s="878"/>
      <c r="PWY14" s="878"/>
      <c r="PWZ14" s="878"/>
      <c r="PXA14" s="880"/>
      <c r="PXB14" s="878"/>
      <c r="PXC14" s="878"/>
      <c r="PXD14" s="878"/>
      <c r="PXE14" s="880"/>
      <c r="PXF14" s="878"/>
      <c r="PXG14" s="878"/>
      <c r="PXH14" s="878"/>
      <c r="PXI14" s="880"/>
      <c r="PXJ14" s="878"/>
      <c r="PXK14" s="878"/>
      <c r="PXL14" s="878"/>
      <c r="PXM14" s="880"/>
      <c r="PXN14" s="878"/>
      <c r="PXO14" s="878"/>
      <c r="PXP14" s="878"/>
      <c r="PXQ14" s="880"/>
      <c r="PXR14" s="878"/>
      <c r="PXS14" s="878"/>
      <c r="PXT14" s="878"/>
      <c r="PXU14" s="880"/>
      <c r="PXV14" s="878"/>
      <c r="PXW14" s="878"/>
      <c r="PXX14" s="878"/>
      <c r="PXY14" s="880"/>
      <c r="PXZ14" s="878"/>
      <c r="PYA14" s="878"/>
      <c r="PYB14" s="878"/>
      <c r="PYC14" s="880"/>
      <c r="PYD14" s="878"/>
      <c r="PYE14" s="878"/>
      <c r="PYF14" s="878"/>
      <c r="PYG14" s="880"/>
      <c r="PYH14" s="878"/>
      <c r="PYI14" s="878"/>
      <c r="PYJ14" s="878"/>
      <c r="PYK14" s="880"/>
      <c r="PYL14" s="878"/>
      <c r="PYM14" s="878"/>
      <c r="PYN14" s="878"/>
      <c r="PYO14" s="880"/>
      <c r="PYP14" s="878"/>
      <c r="PYQ14" s="878"/>
      <c r="PYR14" s="878"/>
      <c r="PYS14" s="880"/>
      <c r="PYT14" s="878"/>
      <c r="PYU14" s="878"/>
      <c r="PYV14" s="878"/>
      <c r="PYW14" s="880"/>
      <c r="PYX14" s="878"/>
      <c r="PYY14" s="878"/>
      <c r="PYZ14" s="878"/>
      <c r="PZA14" s="880"/>
      <c r="PZB14" s="878"/>
      <c r="PZC14" s="878"/>
      <c r="PZD14" s="878"/>
      <c r="PZE14" s="880"/>
      <c r="PZF14" s="878"/>
      <c r="PZG14" s="878"/>
      <c r="PZH14" s="878"/>
      <c r="PZI14" s="880"/>
      <c r="PZJ14" s="878"/>
      <c r="PZK14" s="878"/>
      <c r="PZL14" s="878"/>
      <c r="PZM14" s="880"/>
      <c r="PZN14" s="878"/>
      <c r="PZO14" s="878"/>
      <c r="PZP14" s="878"/>
      <c r="PZQ14" s="880"/>
      <c r="PZR14" s="878"/>
      <c r="PZS14" s="878"/>
      <c r="PZT14" s="878"/>
      <c r="PZU14" s="880"/>
      <c r="PZV14" s="878"/>
      <c r="PZW14" s="878"/>
      <c r="PZX14" s="878"/>
      <c r="PZY14" s="880"/>
      <c r="PZZ14" s="878"/>
      <c r="QAA14" s="878"/>
      <c r="QAB14" s="878"/>
      <c r="QAC14" s="880"/>
      <c r="QAD14" s="878"/>
      <c r="QAE14" s="878"/>
      <c r="QAF14" s="878"/>
      <c r="QAG14" s="880"/>
      <c r="QAH14" s="878"/>
      <c r="QAI14" s="878"/>
      <c r="QAJ14" s="878"/>
      <c r="QAK14" s="880"/>
      <c r="QAL14" s="878"/>
      <c r="QAM14" s="878"/>
      <c r="QAN14" s="878"/>
      <c r="QAO14" s="880"/>
      <c r="QAP14" s="878"/>
      <c r="QAQ14" s="878"/>
      <c r="QAR14" s="878"/>
      <c r="QAS14" s="880"/>
      <c r="QAT14" s="878"/>
      <c r="QAU14" s="878"/>
      <c r="QAV14" s="878"/>
      <c r="QAW14" s="880"/>
      <c r="QAX14" s="878"/>
      <c r="QAY14" s="878"/>
      <c r="QAZ14" s="878"/>
      <c r="QBA14" s="880"/>
      <c r="QBB14" s="878"/>
      <c r="QBC14" s="878"/>
      <c r="QBD14" s="878"/>
      <c r="QBE14" s="880"/>
      <c r="QBF14" s="878"/>
      <c r="QBG14" s="878"/>
      <c r="QBH14" s="878"/>
      <c r="QBI14" s="880"/>
      <c r="QBJ14" s="878"/>
      <c r="QBK14" s="878"/>
      <c r="QBL14" s="878"/>
      <c r="QBM14" s="880"/>
      <c r="QBN14" s="878"/>
      <c r="QBO14" s="878"/>
      <c r="QBP14" s="878"/>
      <c r="QBQ14" s="880"/>
      <c r="QBR14" s="878"/>
      <c r="QBS14" s="878"/>
      <c r="QBT14" s="878"/>
      <c r="QBU14" s="880"/>
      <c r="QBV14" s="878"/>
      <c r="QBW14" s="878"/>
      <c r="QBX14" s="878"/>
      <c r="QBY14" s="880"/>
      <c r="QBZ14" s="878"/>
      <c r="QCA14" s="878"/>
      <c r="QCB14" s="878"/>
      <c r="QCC14" s="880"/>
      <c r="QCD14" s="878"/>
      <c r="QCE14" s="878"/>
      <c r="QCF14" s="878"/>
      <c r="QCG14" s="880"/>
      <c r="QCH14" s="878"/>
      <c r="QCI14" s="878"/>
      <c r="QCJ14" s="878"/>
      <c r="QCK14" s="880"/>
      <c r="QCL14" s="878"/>
      <c r="QCM14" s="878"/>
      <c r="QCN14" s="878"/>
      <c r="QCO14" s="880"/>
      <c r="QCP14" s="878"/>
      <c r="QCQ14" s="878"/>
      <c r="QCR14" s="878"/>
      <c r="QCS14" s="880"/>
      <c r="QCT14" s="878"/>
      <c r="QCU14" s="878"/>
      <c r="QCV14" s="878"/>
      <c r="QCW14" s="880"/>
      <c r="QCX14" s="878"/>
      <c r="QCY14" s="878"/>
      <c r="QCZ14" s="878"/>
      <c r="QDA14" s="880"/>
      <c r="QDB14" s="878"/>
      <c r="QDC14" s="878"/>
      <c r="QDD14" s="878"/>
      <c r="QDE14" s="880"/>
      <c r="QDF14" s="878"/>
      <c r="QDG14" s="878"/>
      <c r="QDH14" s="878"/>
      <c r="QDI14" s="880"/>
      <c r="QDJ14" s="878"/>
      <c r="QDK14" s="878"/>
      <c r="QDL14" s="878"/>
      <c r="QDM14" s="880"/>
      <c r="QDN14" s="878"/>
      <c r="QDO14" s="878"/>
      <c r="QDP14" s="878"/>
      <c r="QDQ14" s="880"/>
      <c r="QDR14" s="878"/>
      <c r="QDS14" s="878"/>
      <c r="QDT14" s="878"/>
      <c r="QDU14" s="880"/>
      <c r="QDV14" s="878"/>
      <c r="QDW14" s="878"/>
      <c r="QDX14" s="878"/>
      <c r="QDY14" s="880"/>
      <c r="QDZ14" s="878"/>
      <c r="QEA14" s="878"/>
      <c r="QEB14" s="878"/>
      <c r="QEC14" s="880"/>
      <c r="QED14" s="878"/>
      <c r="QEE14" s="878"/>
      <c r="QEF14" s="878"/>
      <c r="QEG14" s="880"/>
      <c r="QEH14" s="878"/>
      <c r="QEI14" s="878"/>
      <c r="QEJ14" s="878"/>
      <c r="QEK14" s="880"/>
      <c r="QEL14" s="878"/>
      <c r="QEM14" s="878"/>
      <c r="QEN14" s="878"/>
      <c r="QEO14" s="880"/>
      <c r="QEP14" s="878"/>
      <c r="QEQ14" s="878"/>
      <c r="QER14" s="878"/>
      <c r="QES14" s="880"/>
      <c r="QET14" s="878"/>
      <c r="QEU14" s="878"/>
      <c r="QEV14" s="878"/>
      <c r="QEW14" s="880"/>
      <c r="QEX14" s="878"/>
      <c r="QEY14" s="878"/>
      <c r="QEZ14" s="878"/>
      <c r="QFA14" s="880"/>
      <c r="QFB14" s="878"/>
      <c r="QFC14" s="878"/>
      <c r="QFD14" s="878"/>
      <c r="QFE14" s="880"/>
      <c r="QFF14" s="878"/>
      <c r="QFG14" s="878"/>
      <c r="QFH14" s="878"/>
      <c r="QFI14" s="880"/>
      <c r="QFJ14" s="878"/>
      <c r="QFK14" s="878"/>
      <c r="QFL14" s="878"/>
      <c r="QFM14" s="880"/>
      <c r="QFN14" s="878"/>
      <c r="QFO14" s="878"/>
      <c r="QFP14" s="878"/>
      <c r="QFQ14" s="880"/>
      <c r="QFR14" s="878"/>
      <c r="QFS14" s="878"/>
      <c r="QFT14" s="878"/>
      <c r="QFU14" s="880"/>
      <c r="QFV14" s="878"/>
      <c r="QFW14" s="878"/>
      <c r="QFX14" s="878"/>
      <c r="QFY14" s="880"/>
      <c r="QFZ14" s="878"/>
      <c r="QGA14" s="878"/>
      <c r="QGB14" s="878"/>
      <c r="QGC14" s="880"/>
      <c r="QGD14" s="878"/>
      <c r="QGE14" s="878"/>
      <c r="QGF14" s="878"/>
      <c r="QGG14" s="880"/>
      <c r="QGH14" s="878"/>
      <c r="QGI14" s="878"/>
      <c r="QGJ14" s="878"/>
      <c r="QGK14" s="880"/>
      <c r="QGL14" s="878"/>
      <c r="QGM14" s="878"/>
      <c r="QGN14" s="878"/>
      <c r="QGO14" s="880"/>
      <c r="QGP14" s="878"/>
      <c r="QGQ14" s="878"/>
      <c r="QGR14" s="878"/>
      <c r="QGS14" s="880"/>
      <c r="QGT14" s="878"/>
      <c r="QGU14" s="878"/>
      <c r="QGV14" s="878"/>
      <c r="QGW14" s="880"/>
      <c r="QGX14" s="878"/>
      <c r="QGY14" s="878"/>
      <c r="QGZ14" s="878"/>
      <c r="QHA14" s="880"/>
      <c r="QHB14" s="878"/>
      <c r="QHC14" s="878"/>
      <c r="QHD14" s="878"/>
      <c r="QHE14" s="880"/>
      <c r="QHF14" s="878"/>
      <c r="QHG14" s="878"/>
      <c r="QHH14" s="878"/>
      <c r="QHI14" s="880"/>
      <c r="QHJ14" s="878"/>
      <c r="QHK14" s="878"/>
      <c r="QHL14" s="878"/>
      <c r="QHM14" s="880"/>
      <c r="QHN14" s="878"/>
      <c r="QHO14" s="878"/>
      <c r="QHP14" s="878"/>
      <c r="QHQ14" s="880"/>
      <c r="QHR14" s="878"/>
      <c r="QHS14" s="878"/>
      <c r="QHT14" s="878"/>
      <c r="QHU14" s="880"/>
      <c r="QHV14" s="878"/>
      <c r="QHW14" s="878"/>
      <c r="QHX14" s="878"/>
      <c r="QHY14" s="880"/>
      <c r="QHZ14" s="878"/>
      <c r="QIA14" s="878"/>
      <c r="QIB14" s="878"/>
      <c r="QIC14" s="880"/>
      <c r="QID14" s="878"/>
      <c r="QIE14" s="878"/>
      <c r="QIF14" s="878"/>
      <c r="QIG14" s="880"/>
      <c r="QIH14" s="878"/>
      <c r="QII14" s="878"/>
      <c r="QIJ14" s="878"/>
      <c r="QIK14" s="880"/>
      <c r="QIL14" s="878"/>
      <c r="QIM14" s="878"/>
      <c r="QIN14" s="878"/>
      <c r="QIO14" s="880"/>
      <c r="QIP14" s="878"/>
      <c r="QIQ14" s="878"/>
      <c r="QIR14" s="878"/>
      <c r="QIS14" s="880"/>
      <c r="QIT14" s="878"/>
      <c r="QIU14" s="878"/>
      <c r="QIV14" s="878"/>
      <c r="QIW14" s="880"/>
      <c r="QIX14" s="878"/>
      <c r="QIY14" s="878"/>
      <c r="QIZ14" s="878"/>
      <c r="QJA14" s="880"/>
      <c r="QJB14" s="878"/>
      <c r="QJC14" s="878"/>
      <c r="QJD14" s="878"/>
      <c r="QJE14" s="880"/>
      <c r="QJF14" s="878"/>
      <c r="QJG14" s="878"/>
      <c r="QJH14" s="878"/>
      <c r="QJI14" s="880"/>
      <c r="QJJ14" s="878"/>
      <c r="QJK14" s="878"/>
      <c r="QJL14" s="878"/>
      <c r="QJM14" s="880"/>
      <c r="QJN14" s="878"/>
      <c r="QJO14" s="878"/>
      <c r="QJP14" s="878"/>
      <c r="QJQ14" s="880"/>
      <c r="QJR14" s="878"/>
      <c r="QJS14" s="878"/>
      <c r="QJT14" s="878"/>
      <c r="QJU14" s="880"/>
      <c r="QJV14" s="878"/>
      <c r="QJW14" s="878"/>
      <c r="QJX14" s="878"/>
      <c r="QJY14" s="880"/>
      <c r="QJZ14" s="878"/>
      <c r="QKA14" s="878"/>
      <c r="QKB14" s="878"/>
      <c r="QKC14" s="880"/>
      <c r="QKD14" s="878"/>
      <c r="QKE14" s="878"/>
      <c r="QKF14" s="878"/>
      <c r="QKG14" s="880"/>
      <c r="QKH14" s="878"/>
      <c r="QKI14" s="878"/>
      <c r="QKJ14" s="878"/>
      <c r="QKK14" s="880"/>
      <c r="QKL14" s="878"/>
      <c r="QKM14" s="878"/>
      <c r="QKN14" s="878"/>
      <c r="QKO14" s="880"/>
      <c r="QKP14" s="878"/>
      <c r="QKQ14" s="878"/>
      <c r="QKR14" s="878"/>
      <c r="QKS14" s="880"/>
      <c r="QKT14" s="878"/>
      <c r="QKU14" s="878"/>
      <c r="QKV14" s="878"/>
      <c r="QKW14" s="880"/>
      <c r="QKX14" s="878"/>
      <c r="QKY14" s="878"/>
      <c r="QKZ14" s="878"/>
      <c r="QLA14" s="880"/>
      <c r="QLB14" s="878"/>
      <c r="QLC14" s="878"/>
      <c r="QLD14" s="878"/>
      <c r="QLE14" s="880"/>
      <c r="QLF14" s="878"/>
      <c r="QLG14" s="878"/>
      <c r="QLH14" s="878"/>
      <c r="QLI14" s="880"/>
      <c r="QLJ14" s="878"/>
      <c r="QLK14" s="878"/>
      <c r="QLL14" s="878"/>
      <c r="QLM14" s="880"/>
      <c r="QLN14" s="878"/>
      <c r="QLO14" s="878"/>
      <c r="QLP14" s="878"/>
      <c r="QLQ14" s="880"/>
      <c r="QLR14" s="878"/>
      <c r="QLS14" s="878"/>
      <c r="QLT14" s="878"/>
      <c r="QLU14" s="880"/>
      <c r="QLV14" s="878"/>
      <c r="QLW14" s="878"/>
      <c r="QLX14" s="878"/>
      <c r="QLY14" s="880"/>
      <c r="QLZ14" s="878"/>
      <c r="QMA14" s="878"/>
      <c r="QMB14" s="878"/>
      <c r="QMC14" s="880"/>
      <c r="QMD14" s="878"/>
      <c r="QME14" s="878"/>
      <c r="QMF14" s="878"/>
      <c r="QMG14" s="880"/>
      <c r="QMH14" s="878"/>
      <c r="QMI14" s="878"/>
      <c r="QMJ14" s="878"/>
      <c r="QMK14" s="880"/>
      <c r="QML14" s="878"/>
      <c r="QMM14" s="878"/>
      <c r="QMN14" s="878"/>
      <c r="QMO14" s="880"/>
      <c r="QMP14" s="878"/>
      <c r="QMQ14" s="878"/>
      <c r="QMR14" s="878"/>
      <c r="QMS14" s="880"/>
      <c r="QMT14" s="878"/>
      <c r="QMU14" s="878"/>
      <c r="QMV14" s="878"/>
      <c r="QMW14" s="880"/>
      <c r="QMX14" s="878"/>
      <c r="QMY14" s="878"/>
      <c r="QMZ14" s="878"/>
      <c r="QNA14" s="880"/>
      <c r="QNB14" s="878"/>
      <c r="QNC14" s="878"/>
      <c r="QND14" s="878"/>
      <c r="QNE14" s="880"/>
      <c r="QNF14" s="878"/>
      <c r="QNG14" s="878"/>
      <c r="QNH14" s="878"/>
      <c r="QNI14" s="880"/>
      <c r="QNJ14" s="878"/>
      <c r="QNK14" s="878"/>
      <c r="QNL14" s="878"/>
      <c r="QNM14" s="880"/>
      <c r="QNN14" s="878"/>
      <c r="QNO14" s="878"/>
      <c r="QNP14" s="878"/>
      <c r="QNQ14" s="880"/>
      <c r="QNR14" s="878"/>
      <c r="QNS14" s="878"/>
      <c r="QNT14" s="878"/>
      <c r="QNU14" s="880"/>
      <c r="QNV14" s="878"/>
      <c r="QNW14" s="878"/>
      <c r="QNX14" s="878"/>
      <c r="QNY14" s="880"/>
      <c r="QNZ14" s="878"/>
      <c r="QOA14" s="878"/>
      <c r="QOB14" s="878"/>
      <c r="QOC14" s="880"/>
      <c r="QOD14" s="878"/>
      <c r="QOE14" s="878"/>
      <c r="QOF14" s="878"/>
      <c r="QOG14" s="880"/>
      <c r="QOH14" s="878"/>
      <c r="QOI14" s="878"/>
      <c r="QOJ14" s="878"/>
      <c r="QOK14" s="880"/>
      <c r="QOL14" s="878"/>
      <c r="QOM14" s="878"/>
      <c r="QON14" s="878"/>
      <c r="QOO14" s="880"/>
      <c r="QOP14" s="878"/>
      <c r="QOQ14" s="878"/>
      <c r="QOR14" s="878"/>
      <c r="QOS14" s="880"/>
      <c r="QOT14" s="878"/>
      <c r="QOU14" s="878"/>
      <c r="QOV14" s="878"/>
      <c r="QOW14" s="880"/>
      <c r="QOX14" s="878"/>
      <c r="QOY14" s="878"/>
      <c r="QOZ14" s="878"/>
      <c r="QPA14" s="880"/>
      <c r="QPB14" s="878"/>
      <c r="QPC14" s="878"/>
      <c r="QPD14" s="878"/>
      <c r="QPE14" s="880"/>
      <c r="QPF14" s="878"/>
      <c r="QPG14" s="878"/>
      <c r="QPH14" s="878"/>
      <c r="QPI14" s="880"/>
      <c r="QPJ14" s="878"/>
      <c r="QPK14" s="878"/>
      <c r="QPL14" s="878"/>
      <c r="QPM14" s="880"/>
      <c r="QPN14" s="878"/>
      <c r="QPO14" s="878"/>
      <c r="QPP14" s="878"/>
      <c r="QPQ14" s="880"/>
      <c r="QPR14" s="878"/>
      <c r="QPS14" s="878"/>
      <c r="QPT14" s="878"/>
      <c r="QPU14" s="880"/>
      <c r="QPV14" s="878"/>
      <c r="QPW14" s="878"/>
      <c r="QPX14" s="878"/>
      <c r="QPY14" s="880"/>
      <c r="QPZ14" s="878"/>
      <c r="QQA14" s="878"/>
      <c r="QQB14" s="878"/>
      <c r="QQC14" s="880"/>
      <c r="QQD14" s="878"/>
      <c r="QQE14" s="878"/>
      <c r="QQF14" s="878"/>
      <c r="QQG14" s="880"/>
      <c r="QQH14" s="878"/>
      <c r="QQI14" s="878"/>
      <c r="QQJ14" s="878"/>
      <c r="QQK14" s="880"/>
      <c r="QQL14" s="878"/>
      <c r="QQM14" s="878"/>
      <c r="QQN14" s="878"/>
      <c r="QQO14" s="880"/>
      <c r="QQP14" s="878"/>
      <c r="QQQ14" s="878"/>
      <c r="QQR14" s="878"/>
      <c r="QQS14" s="880"/>
      <c r="QQT14" s="878"/>
      <c r="QQU14" s="878"/>
      <c r="QQV14" s="878"/>
      <c r="QQW14" s="880"/>
      <c r="QQX14" s="878"/>
      <c r="QQY14" s="878"/>
      <c r="QQZ14" s="878"/>
      <c r="QRA14" s="880"/>
      <c r="QRB14" s="878"/>
      <c r="QRC14" s="878"/>
      <c r="QRD14" s="878"/>
      <c r="QRE14" s="880"/>
      <c r="QRF14" s="878"/>
      <c r="QRG14" s="878"/>
      <c r="QRH14" s="878"/>
      <c r="QRI14" s="880"/>
      <c r="QRJ14" s="878"/>
      <c r="QRK14" s="878"/>
      <c r="QRL14" s="878"/>
      <c r="QRM14" s="880"/>
      <c r="QRN14" s="878"/>
      <c r="QRO14" s="878"/>
      <c r="QRP14" s="878"/>
      <c r="QRQ14" s="880"/>
      <c r="QRR14" s="878"/>
      <c r="QRS14" s="878"/>
      <c r="QRT14" s="878"/>
      <c r="QRU14" s="880"/>
      <c r="QRV14" s="878"/>
      <c r="QRW14" s="878"/>
      <c r="QRX14" s="878"/>
      <c r="QRY14" s="880"/>
      <c r="QRZ14" s="878"/>
      <c r="QSA14" s="878"/>
      <c r="QSB14" s="878"/>
      <c r="QSC14" s="880"/>
      <c r="QSD14" s="878"/>
      <c r="QSE14" s="878"/>
      <c r="QSF14" s="878"/>
      <c r="QSG14" s="880"/>
      <c r="QSH14" s="878"/>
      <c r="QSI14" s="878"/>
      <c r="QSJ14" s="878"/>
      <c r="QSK14" s="880"/>
      <c r="QSL14" s="878"/>
      <c r="QSM14" s="878"/>
      <c r="QSN14" s="878"/>
      <c r="QSO14" s="880"/>
      <c r="QSP14" s="878"/>
      <c r="QSQ14" s="878"/>
      <c r="QSR14" s="878"/>
      <c r="QSS14" s="880"/>
      <c r="QST14" s="878"/>
      <c r="QSU14" s="878"/>
      <c r="QSV14" s="878"/>
      <c r="QSW14" s="880"/>
      <c r="QSX14" s="878"/>
      <c r="QSY14" s="878"/>
      <c r="QSZ14" s="878"/>
      <c r="QTA14" s="880"/>
      <c r="QTB14" s="878"/>
      <c r="QTC14" s="878"/>
      <c r="QTD14" s="878"/>
      <c r="QTE14" s="880"/>
      <c r="QTF14" s="878"/>
      <c r="QTG14" s="878"/>
      <c r="QTH14" s="878"/>
      <c r="QTI14" s="880"/>
      <c r="QTJ14" s="878"/>
      <c r="QTK14" s="878"/>
      <c r="QTL14" s="878"/>
      <c r="QTM14" s="880"/>
      <c r="QTN14" s="878"/>
      <c r="QTO14" s="878"/>
      <c r="QTP14" s="878"/>
      <c r="QTQ14" s="880"/>
      <c r="QTR14" s="878"/>
      <c r="QTS14" s="878"/>
      <c r="QTT14" s="878"/>
      <c r="QTU14" s="880"/>
      <c r="QTV14" s="878"/>
      <c r="QTW14" s="878"/>
      <c r="QTX14" s="878"/>
      <c r="QTY14" s="880"/>
      <c r="QTZ14" s="878"/>
      <c r="QUA14" s="878"/>
      <c r="QUB14" s="878"/>
      <c r="QUC14" s="880"/>
      <c r="QUD14" s="878"/>
      <c r="QUE14" s="878"/>
      <c r="QUF14" s="878"/>
      <c r="QUG14" s="880"/>
      <c r="QUH14" s="878"/>
      <c r="QUI14" s="878"/>
      <c r="QUJ14" s="878"/>
      <c r="QUK14" s="880"/>
      <c r="QUL14" s="878"/>
      <c r="QUM14" s="878"/>
      <c r="QUN14" s="878"/>
      <c r="QUO14" s="880"/>
      <c r="QUP14" s="878"/>
      <c r="QUQ14" s="878"/>
      <c r="QUR14" s="878"/>
      <c r="QUS14" s="880"/>
      <c r="QUT14" s="878"/>
      <c r="QUU14" s="878"/>
      <c r="QUV14" s="878"/>
      <c r="QUW14" s="880"/>
      <c r="QUX14" s="878"/>
      <c r="QUY14" s="878"/>
      <c r="QUZ14" s="878"/>
      <c r="QVA14" s="880"/>
      <c r="QVB14" s="878"/>
      <c r="QVC14" s="878"/>
      <c r="QVD14" s="878"/>
      <c r="QVE14" s="880"/>
      <c r="QVF14" s="878"/>
      <c r="QVG14" s="878"/>
      <c r="QVH14" s="878"/>
      <c r="QVI14" s="880"/>
      <c r="QVJ14" s="878"/>
      <c r="QVK14" s="878"/>
      <c r="QVL14" s="878"/>
      <c r="QVM14" s="880"/>
      <c r="QVN14" s="878"/>
      <c r="QVO14" s="878"/>
      <c r="QVP14" s="878"/>
      <c r="QVQ14" s="880"/>
      <c r="QVR14" s="878"/>
      <c r="QVS14" s="878"/>
      <c r="QVT14" s="878"/>
      <c r="QVU14" s="880"/>
      <c r="QVV14" s="878"/>
      <c r="QVW14" s="878"/>
      <c r="QVX14" s="878"/>
      <c r="QVY14" s="880"/>
      <c r="QVZ14" s="878"/>
      <c r="QWA14" s="878"/>
      <c r="QWB14" s="878"/>
      <c r="QWC14" s="880"/>
      <c r="QWD14" s="878"/>
      <c r="QWE14" s="878"/>
      <c r="QWF14" s="878"/>
      <c r="QWG14" s="880"/>
      <c r="QWH14" s="878"/>
      <c r="QWI14" s="878"/>
      <c r="QWJ14" s="878"/>
      <c r="QWK14" s="880"/>
      <c r="QWL14" s="878"/>
      <c r="QWM14" s="878"/>
      <c r="QWN14" s="878"/>
      <c r="QWO14" s="880"/>
      <c r="QWP14" s="878"/>
      <c r="QWQ14" s="878"/>
      <c r="QWR14" s="878"/>
      <c r="QWS14" s="880"/>
      <c r="QWT14" s="878"/>
      <c r="QWU14" s="878"/>
      <c r="QWV14" s="878"/>
      <c r="QWW14" s="880"/>
      <c r="QWX14" s="878"/>
      <c r="QWY14" s="878"/>
      <c r="QWZ14" s="878"/>
      <c r="QXA14" s="880"/>
      <c r="QXB14" s="878"/>
      <c r="QXC14" s="878"/>
      <c r="QXD14" s="878"/>
      <c r="QXE14" s="880"/>
      <c r="QXF14" s="878"/>
      <c r="QXG14" s="878"/>
      <c r="QXH14" s="878"/>
      <c r="QXI14" s="880"/>
      <c r="QXJ14" s="878"/>
      <c r="QXK14" s="878"/>
      <c r="QXL14" s="878"/>
      <c r="QXM14" s="880"/>
      <c r="QXN14" s="878"/>
      <c r="QXO14" s="878"/>
      <c r="QXP14" s="878"/>
      <c r="QXQ14" s="880"/>
      <c r="QXR14" s="878"/>
      <c r="QXS14" s="878"/>
      <c r="QXT14" s="878"/>
      <c r="QXU14" s="880"/>
      <c r="QXV14" s="878"/>
      <c r="QXW14" s="878"/>
      <c r="QXX14" s="878"/>
      <c r="QXY14" s="880"/>
      <c r="QXZ14" s="878"/>
      <c r="QYA14" s="878"/>
      <c r="QYB14" s="878"/>
      <c r="QYC14" s="880"/>
      <c r="QYD14" s="878"/>
      <c r="QYE14" s="878"/>
      <c r="QYF14" s="878"/>
      <c r="QYG14" s="880"/>
      <c r="QYH14" s="878"/>
      <c r="QYI14" s="878"/>
      <c r="QYJ14" s="878"/>
      <c r="QYK14" s="880"/>
      <c r="QYL14" s="878"/>
      <c r="QYM14" s="878"/>
      <c r="QYN14" s="878"/>
      <c r="QYO14" s="880"/>
      <c r="QYP14" s="878"/>
      <c r="QYQ14" s="878"/>
      <c r="QYR14" s="878"/>
      <c r="QYS14" s="880"/>
      <c r="QYT14" s="878"/>
      <c r="QYU14" s="878"/>
      <c r="QYV14" s="878"/>
      <c r="QYW14" s="880"/>
      <c r="QYX14" s="878"/>
      <c r="QYY14" s="878"/>
      <c r="QYZ14" s="878"/>
      <c r="QZA14" s="880"/>
      <c r="QZB14" s="878"/>
      <c r="QZC14" s="878"/>
      <c r="QZD14" s="878"/>
      <c r="QZE14" s="880"/>
      <c r="QZF14" s="878"/>
      <c r="QZG14" s="878"/>
      <c r="QZH14" s="878"/>
      <c r="QZI14" s="880"/>
      <c r="QZJ14" s="878"/>
      <c r="QZK14" s="878"/>
      <c r="QZL14" s="878"/>
      <c r="QZM14" s="880"/>
      <c r="QZN14" s="878"/>
      <c r="QZO14" s="878"/>
      <c r="QZP14" s="878"/>
      <c r="QZQ14" s="880"/>
      <c r="QZR14" s="878"/>
      <c r="QZS14" s="878"/>
      <c r="QZT14" s="878"/>
      <c r="QZU14" s="880"/>
      <c r="QZV14" s="878"/>
      <c r="QZW14" s="878"/>
      <c r="QZX14" s="878"/>
      <c r="QZY14" s="880"/>
      <c r="QZZ14" s="878"/>
      <c r="RAA14" s="878"/>
      <c r="RAB14" s="878"/>
      <c r="RAC14" s="880"/>
      <c r="RAD14" s="878"/>
      <c r="RAE14" s="878"/>
      <c r="RAF14" s="878"/>
      <c r="RAG14" s="880"/>
      <c r="RAH14" s="878"/>
      <c r="RAI14" s="878"/>
      <c r="RAJ14" s="878"/>
      <c r="RAK14" s="880"/>
      <c r="RAL14" s="878"/>
      <c r="RAM14" s="878"/>
      <c r="RAN14" s="878"/>
      <c r="RAO14" s="880"/>
      <c r="RAP14" s="878"/>
      <c r="RAQ14" s="878"/>
      <c r="RAR14" s="878"/>
      <c r="RAS14" s="880"/>
      <c r="RAT14" s="878"/>
      <c r="RAU14" s="878"/>
      <c r="RAV14" s="878"/>
      <c r="RAW14" s="880"/>
      <c r="RAX14" s="878"/>
      <c r="RAY14" s="878"/>
      <c r="RAZ14" s="878"/>
      <c r="RBA14" s="880"/>
      <c r="RBB14" s="878"/>
      <c r="RBC14" s="878"/>
      <c r="RBD14" s="878"/>
      <c r="RBE14" s="880"/>
      <c r="RBF14" s="878"/>
      <c r="RBG14" s="878"/>
      <c r="RBH14" s="878"/>
      <c r="RBI14" s="880"/>
      <c r="RBJ14" s="878"/>
      <c r="RBK14" s="878"/>
      <c r="RBL14" s="878"/>
      <c r="RBM14" s="880"/>
      <c r="RBN14" s="878"/>
      <c r="RBO14" s="878"/>
      <c r="RBP14" s="878"/>
      <c r="RBQ14" s="880"/>
      <c r="RBR14" s="878"/>
      <c r="RBS14" s="878"/>
      <c r="RBT14" s="878"/>
      <c r="RBU14" s="880"/>
      <c r="RBV14" s="878"/>
      <c r="RBW14" s="878"/>
      <c r="RBX14" s="878"/>
      <c r="RBY14" s="880"/>
      <c r="RBZ14" s="878"/>
      <c r="RCA14" s="878"/>
      <c r="RCB14" s="878"/>
      <c r="RCC14" s="880"/>
      <c r="RCD14" s="878"/>
      <c r="RCE14" s="878"/>
      <c r="RCF14" s="878"/>
      <c r="RCG14" s="880"/>
      <c r="RCH14" s="878"/>
      <c r="RCI14" s="878"/>
      <c r="RCJ14" s="878"/>
      <c r="RCK14" s="880"/>
      <c r="RCL14" s="878"/>
      <c r="RCM14" s="878"/>
      <c r="RCN14" s="878"/>
      <c r="RCO14" s="880"/>
      <c r="RCP14" s="878"/>
      <c r="RCQ14" s="878"/>
      <c r="RCR14" s="878"/>
      <c r="RCS14" s="880"/>
      <c r="RCT14" s="878"/>
      <c r="RCU14" s="878"/>
      <c r="RCV14" s="878"/>
      <c r="RCW14" s="880"/>
      <c r="RCX14" s="878"/>
      <c r="RCY14" s="878"/>
      <c r="RCZ14" s="878"/>
      <c r="RDA14" s="880"/>
      <c r="RDB14" s="878"/>
      <c r="RDC14" s="878"/>
      <c r="RDD14" s="878"/>
      <c r="RDE14" s="880"/>
      <c r="RDF14" s="878"/>
      <c r="RDG14" s="878"/>
      <c r="RDH14" s="878"/>
      <c r="RDI14" s="880"/>
      <c r="RDJ14" s="878"/>
      <c r="RDK14" s="878"/>
      <c r="RDL14" s="878"/>
      <c r="RDM14" s="880"/>
      <c r="RDN14" s="878"/>
      <c r="RDO14" s="878"/>
      <c r="RDP14" s="878"/>
      <c r="RDQ14" s="880"/>
      <c r="RDR14" s="878"/>
      <c r="RDS14" s="878"/>
      <c r="RDT14" s="878"/>
      <c r="RDU14" s="880"/>
      <c r="RDV14" s="878"/>
      <c r="RDW14" s="878"/>
      <c r="RDX14" s="878"/>
      <c r="RDY14" s="880"/>
      <c r="RDZ14" s="878"/>
      <c r="REA14" s="878"/>
      <c r="REB14" s="878"/>
      <c r="REC14" s="880"/>
      <c r="RED14" s="878"/>
      <c r="REE14" s="878"/>
      <c r="REF14" s="878"/>
      <c r="REG14" s="880"/>
      <c r="REH14" s="878"/>
      <c r="REI14" s="878"/>
      <c r="REJ14" s="878"/>
      <c r="REK14" s="880"/>
      <c r="REL14" s="878"/>
      <c r="REM14" s="878"/>
      <c r="REN14" s="878"/>
      <c r="REO14" s="880"/>
      <c r="REP14" s="878"/>
      <c r="REQ14" s="878"/>
      <c r="RER14" s="878"/>
      <c r="RES14" s="880"/>
      <c r="RET14" s="878"/>
      <c r="REU14" s="878"/>
      <c r="REV14" s="878"/>
      <c r="REW14" s="880"/>
      <c r="REX14" s="878"/>
      <c r="REY14" s="878"/>
      <c r="REZ14" s="878"/>
      <c r="RFA14" s="880"/>
      <c r="RFB14" s="878"/>
      <c r="RFC14" s="878"/>
      <c r="RFD14" s="878"/>
      <c r="RFE14" s="880"/>
      <c r="RFF14" s="878"/>
      <c r="RFG14" s="878"/>
      <c r="RFH14" s="878"/>
      <c r="RFI14" s="880"/>
      <c r="RFJ14" s="878"/>
      <c r="RFK14" s="878"/>
      <c r="RFL14" s="878"/>
      <c r="RFM14" s="880"/>
      <c r="RFN14" s="878"/>
      <c r="RFO14" s="878"/>
      <c r="RFP14" s="878"/>
      <c r="RFQ14" s="880"/>
      <c r="RFR14" s="878"/>
      <c r="RFS14" s="878"/>
      <c r="RFT14" s="878"/>
      <c r="RFU14" s="880"/>
      <c r="RFV14" s="878"/>
      <c r="RFW14" s="878"/>
      <c r="RFX14" s="878"/>
      <c r="RFY14" s="880"/>
      <c r="RFZ14" s="878"/>
      <c r="RGA14" s="878"/>
      <c r="RGB14" s="878"/>
      <c r="RGC14" s="880"/>
      <c r="RGD14" s="878"/>
      <c r="RGE14" s="878"/>
      <c r="RGF14" s="878"/>
      <c r="RGG14" s="880"/>
      <c r="RGH14" s="878"/>
      <c r="RGI14" s="878"/>
      <c r="RGJ14" s="878"/>
      <c r="RGK14" s="880"/>
      <c r="RGL14" s="878"/>
      <c r="RGM14" s="878"/>
      <c r="RGN14" s="878"/>
      <c r="RGO14" s="880"/>
      <c r="RGP14" s="878"/>
      <c r="RGQ14" s="878"/>
      <c r="RGR14" s="878"/>
      <c r="RGS14" s="880"/>
      <c r="RGT14" s="878"/>
      <c r="RGU14" s="878"/>
      <c r="RGV14" s="878"/>
      <c r="RGW14" s="880"/>
      <c r="RGX14" s="878"/>
      <c r="RGY14" s="878"/>
      <c r="RGZ14" s="878"/>
      <c r="RHA14" s="880"/>
      <c r="RHB14" s="878"/>
      <c r="RHC14" s="878"/>
      <c r="RHD14" s="878"/>
      <c r="RHE14" s="880"/>
      <c r="RHF14" s="878"/>
      <c r="RHG14" s="878"/>
      <c r="RHH14" s="878"/>
      <c r="RHI14" s="880"/>
      <c r="RHJ14" s="878"/>
      <c r="RHK14" s="878"/>
      <c r="RHL14" s="878"/>
      <c r="RHM14" s="880"/>
      <c r="RHN14" s="878"/>
      <c r="RHO14" s="878"/>
      <c r="RHP14" s="878"/>
      <c r="RHQ14" s="880"/>
      <c r="RHR14" s="878"/>
      <c r="RHS14" s="878"/>
      <c r="RHT14" s="878"/>
      <c r="RHU14" s="880"/>
      <c r="RHV14" s="878"/>
      <c r="RHW14" s="878"/>
      <c r="RHX14" s="878"/>
      <c r="RHY14" s="880"/>
      <c r="RHZ14" s="878"/>
      <c r="RIA14" s="878"/>
      <c r="RIB14" s="878"/>
      <c r="RIC14" s="880"/>
      <c r="RID14" s="878"/>
      <c r="RIE14" s="878"/>
      <c r="RIF14" s="878"/>
      <c r="RIG14" s="880"/>
      <c r="RIH14" s="878"/>
      <c r="RII14" s="878"/>
      <c r="RIJ14" s="878"/>
      <c r="RIK14" s="880"/>
      <c r="RIL14" s="878"/>
      <c r="RIM14" s="878"/>
      <c r="RIN14" s="878"/>
      <c r="RIO14" s="880"/>
      <c r="RIP14" s="878"/>
      <c r="RIQ14" s="878"/>
      <c r="RIR14" s="878"/>
      <c r="RIS14" s="880"/>
      <c r="RIT14" s="878"/>
      <c r="RIU14" s="878"/>
      <c r="RIV14" s="878"/>
      <c r="RIW14" s="880"/>
      <c r="RIX14" s="878"/>
      <c r="RIY14" s="878"/>
      <c r="RIZ14" s="878"/>
      <c r="RJA14" s="880"/>
      <c r="RJB14" s="878"/>
      <c r="RJC14" s="878"/>
      <c r="RJD14" s="878"/>
      <c r="RJE14" s="880"/>
      <c r="RJF14" s="878"/>
      <c r="RJG14" s="878"/>
      <c r="RJH14" s="878"/>
      <c r="RJI14" s="880"/>
      <c r="RJJ14" s="878"/>
      <c r="RJK14" s="878"/>
      <c r="RJL14" s="878"/>
      <c r="RJM14" s="880"/>
      <c r="RJN14" s="878"/>
      <c r="RJO14" s="878"/>
      <c r="RJP14" s="878"/>
      <c r="RJQ14" s="880"/>
      <c r="RJR14" s="878"/>
      <c r="RJS14" s="878"/>
      <c r="RJT14" s="878"/>
      <c r="RJU14" s="880"/>
      <c r="RJV14" s="878"/>
      <c r="RJW14" s="878"/>
      <c r="RJX14" s="878"/>
      <c r="RJY14" s="880"/>
      <c r="RJZ14" s="878"/>
      <c r="RKA14" s="878"/>
      <c r="RKB14" s="878"/>
      <c r="RKC14" s="880"/>
      <c r="RKD14" s="878"/>
      <c r="RKE14" s="878"/>
      <c r="RKF14" s="878"/>
      <c r="RKG14" s="880"/>
      <c r="RKH14" s="878"/>
      <c r="RKI14" s="878"/>
      <c r="RKJ14" s="878"/>
      <c r="RKK14" s="880"/>
      <c r="RKL14" s="878"/>
      <c r="RKM14" s="878"/>
      <c r="RKN14" s="878"/>
      <c r="RKO14" s="880"/>
      <c r="RKP14" s="878"/>
      <c r="RKQ14" s="878"/>
      <c r="RKR14" s="878"/>
      <c r="RKS14" s="880"/>
      <c r="RKT14" s="878"/>
      <c r="RKU14" s="878"/>
      <c r="RKV14" s="878"/>
      <c r="RKW14" s="880"/>
      <c r="RKX14" s="878"/>
      <c r="RKY14" s="878"/>
      <c r="RKZ14" s="878"/>
      <c r="RLA14" s="880"/>
      <c r="RLB14" s="878"/>
      <c r="RLC14" s="878"/>
      <c r="RLD14" s="878"/>
      <c r="RLE14" s="880"/>
      <c r="RLF14" s="878"/>
      <c r="RLG14" s="878"/>
      <c r="RLH14" s="878"/>
      <c r="RLI14" s="880"/>
      <c r="RLJ14" s="878"/>
      <c r="RLK14" s="878"/>
      <c r="RLL14" s="878"/>
      <c r="RLM14" s="880"/>
      <c r="RLN14" s="878"/>
      <c r="RLO14" s="878"/>
      <c r="RLP14" s="878"/>
      <c r="RLQ14" s="880"/>
      <c r="RLR14" s="878"/>
      <c r="RLS14" s="878"/>
      <c r="RLT14" s="878"/>
      <c r="RLU14" s="880"/>
      <c r="RLV14" s="878"/>
      <c r="RLW14" s="878"/>
      <c r="RLX14" s="878"/>
      <c r="RLY14" s="880"/>
      <c r="RLZ14" s="878"/>
      <c r="RMA14" s="878"/>
      <c r="RMB14" s="878"/>
      <c r="RMC14" s="880"/>
      <c r="RMD14" s="878"/>
      <c r="RME14" s="878"/>
      <c r="RMF14" s="878"/>
      <c r="RMG14" s="880"/>
      <c r="RMH14" s="878"/>
      <c r="RMI14" s="878"/>
      <c r="RMJ14" s="878"/>
      <c r="RMK14" s="880"/>
      <c r="RML14" s="878"/>
      <c r="RMM14" s="878"/>
      <c r="RMN14" s="878"/>
      <c r="RMO14" s="880"/>
      <c r="RMP14" s="878"/>
      <c r="RMQ14" s="878"/>
      <c r="RMR14" s="878"/>
      <c r="RMS14" s="880"/>
      <c r="RMT14" s="878"/>
      <c r="RMU14" s="878"/>
      <c r="RMV14" s="878"/>
      <c r="RMW14" s="880"/>
      <c r="RMX14" s="878"/>
      <c r="RMY14" s="878"/>
      <c r="RMZ14" s="878"/>
      <c r="RNA14" s="880"/>
      <c r="RNB14" s="878"/>
      <c r="RNC14" s="878"/>
      <c r="RND14" s="878"/>
      <c r="RNE14" s="880"/>
      <c r="RNF14" s="878"/>
      <c r="RNG14" s="878"/>
      <c r="RNH14" s="878"/>
      <c r="RNI14" s="880"/>
      <c r="RNJ14" s="878"/>
      <c r="RNK14" s="878"/>
      <c r="RNL14" s="878"/>
      <c r="RNM14" s="880"/>
      <c r="RNN14" s="878"/>
      <c r="RNO14" s="878"/>
      <c r="RNP14" s="878"/>
      <c r="RNQ14" s="880"/>
      <c r="RNR14" s="878"/>
      <c r="RNS14" s="878"/>
      <c r="RNT14" s="878"/>
      <c r="RNU14" s="880"/>
      <c r="RNV14" s="878"/>
      <c r="RNW14" s="878"/>
      <c r="RNX14" s="878"/>
      <c r="RNY14" s="880"/>
      <c r="RNZ14" s="878"/>
      <c r="ROA14" s="878"/>
      <c r="ROB14" s="878"/>
      <c r="ROC14" s="880"/>
      <c r="ROD14" s="878"/>
      <c r="ROE14" s="878"/>
      <c r="ROF14" s="878"/>
      <c r="ROG14" s="880"/>
      <c r="ROH14" s="878"/>
      <c r="ROI14" s="878"/>
      <c r="ROJ14" s="878"/>
      <c r="ROK14" s="880"/>
      <c r="ROL14" s="878"/>
      <c r="ROM14" s="878"/>
      <c r="RON14" s="878"/>
      <c r="ROO14" s="880"/>
      <c r="ROP14" s="878"/>
      <c r="ROQ14" s="878"/>
      <c r="ROR14" s="878"/>
      <c r="ROS14" s="880"/>
      <c r="ROT14" s="878"/>
      <c r="ROU14" s="878"/>
      <c r="ROV14" s="878"/>
      <c r="ROW14" s="880"/>
      <c r="ROX14" s="878"/>
      <c r="ROY14" s="878"/>
      <c r="ROZ14" s="878"/>
      <c r="RPA14" s="880"/>
      <c r="RPB14" s="878"/>
      <c r="RPC14" s="878"/>
      <c r="RPD14" s="878"/>
      <c r="RPE14" s="880"/>
      <c r="RPF14" s="878"/>
      <c r="RPG14" s="878"/>
      <c r="RPH14" s="878"/>
      <c r="RPI14" s="880"/>
      <c r="RPJ14" s="878"/>
      <c r="RPK14" s="878"/>
      <c r="RPL14" s="878"/>
      <c r="RPM14" s="880"/>
      <c r="RPN14" s="878"/>
      <c r="RPO14" s="878"/>
      <c r="RPP14" s="878"/>
      <c r="RPQ14" s="880"/>
      <c r="RPR14" s="878"/>
      <c r="RPS14" s="878"/>
      <c r="RPT14" s="878"/>
      <c r="RPU14" s="880"/>
      <c r="RPV14" s="878"/>
      <c r="RPW14" s="878"/>
      <c r="RPX14" s="878"/>
      <c r="RPY14" s="880"/>
      <c r="RPZ14" s="878"/>
      <c r="RQA14" s="878"/>
      <c r="RQB14" s="878"/>
      <c r="RQC14" s="880"/>
      <c r="RQD14" s="878"/>
      <c r="RQE14" s="878"/>
      <c r="RQF14" s="878"/>
      <c r="RQG14" s="880"/>
      <c r="RQH14" s="878"/>
      <c r="RQI14" s="878"/>
      <c r="RQJ14" s="878"/>
      <c r="RQK14" s="880"/>
      <c r="RQL14" s="878"/>
      <c r="RQM14" s="878"/>
      <c r="RQN14" s="878"/>
      <c r="RQO14" s="880"/>
      <c r="RQP14" s="878"/>
      <c r="RQQ14" s="878"/>
      <c r="RQR14" s="878"/>
      <c r="RQS14" s="880"/>
      <c r="RQT14" s="878"/>
      <c r="RQU14" s="878"/>
      <c r="RQV14" s="878"/>
      <c r="RQW14" s="880"/>
      <c r="RQX14" s="878"/>
      <c r="RQY14" s="878"/>
      <c r="RQZ14" s="878"/>
      <c r="RRA14" s="880"/>
      <c r="RRB14" s="878"/>
      <c r="RRC14" s="878"/>
      <c r="RRD14" s="878"/>
      <c r="RRE14" s="880"/>
      <c r="RRF14" s="878"/>
      <c r="RRG14" s="878"/>
      <c r="RRH14" s="878"/>
      <c r="RRI14" s="880"/>
      <c r="RRJ14" s="878"/>
      <c r="RRK14" s="878"/>
      <c r="RRL14" s="878"/>
      <c r="RRM14" s="880"/>
      <c r="RRN14" s="878"/>
      <c r="RRO14" s="878"/>
      <c r="RRP14" s="878"/>
      <c r="RRQ14" s="880"/>
      <c r="RRR14" s="878"/>
      <c r="RRS14" s="878"/>
      <c r="RRT14" s="878"/>
      <c r="RRU14" s="880"/>
      <c r="RRV14" s="878"/>
      <c r="RRW14" s="878"/>
      <c r="RRX14" s="878"/>
      <c r="RRY14" s="880"/>
      <c r="RRZ14" s="878"/>
      <c r="RSA14" s="878"/>
      <c r="RSB14" s="878"/>
      <c r="RSC14" s="880"/>
      <c r="RSD14" s="878"/>
      <c r="RSE14" s="878"/>
      <c r="RSF14" s="878"/>
      <c r="RSG14" s="880"/>
      <c r="RSH14" s="878"/>
      <c r="RSI14" s="878"/>
      <c r="RSJ14" s="878"/>
      <c r="RSK14" s="880"/>
      <c r="RSL14" s="878"/>
      <c r="RSM14" s="878"/>
      <c r="RSN14" s="878"/>
      <c r="RSO14" s="880"/>
      <c r="RSP14" s="878"/>
      <c r="RSQ14" s="878"/>
      <c r="RSR14" s="878"/>
      <c r="RSS14" s="880"/>
      <c r="RST14" s="878"/>
      <c r="RSU14" s="878"/>
      <c r="RSV14" s="878"/>
      <c r="RSW14" s="880"/>
      <c r="RSX14" s="878"/>
      <c r="RSY14" s="878"/>
      <c r="RSZ14" s="878"/>
      <c r="RTA14" s="880"/>
      <c r="RTB14" s="878"/>
      <c r="RTC14" s="878"/>
      <c r="RTD14" s="878"/>
      <c r="RTE14" s="880"/>
      <c r="RTF14" s="878"/>
      <c r="RTG14" s="878"/>
      <c r="RTH14" s="878"/>
      <c r="RTI14" s="880"/>
      <c r="RTJ14" s="878"/>
      <c r="RTK14" s="878"/>
      <c r="RTL14" s="878"/>
      <c r="RTM14" s="880"/>
      <c r="RTN14" s="878"/>
      <c r="RTO14" s="878"/>
      <c r="RTP14" s="878"/>
      <c r="RTQ14" s="880"/>
      <c r="RTR14" s="878"/>
      <c r="RTS14" s="878"/>
      <c r="RTT14" s="878"/>
      <c r="RTU14" s="880"/>
      <c r="RTV14" s="878"/>
      <c r="RTW14" s="878"/>
      <c r="RTX14" s="878"/>
      <c r="RTY14" s="880"/>
      <c r="RTZ14" s="878"/>
      <c r="RUA14" s="878"/>
      <c r="RUB14" s="878"/>
      <c r="RUC14" s="880"/>
      <c r="RUD14" s="878"/>
      <c r="RUE14" s="878"/>
      <c r="RUF14" s="878"/>
      <c r="RUG14" s="880"/>
      <c r="RUH14" s="878"/>
      <c r="RUI14" s="878"/>
      <c r="RUJ14" s="878"/>
      <c r="RUK14" s="880"/>
      <c r="RUL14" s="878"/>
      <c r="RUM14" s="878"/>
      <c r="RUN14" s="878"/>
      <c r="RUO14" s="880"/>
      <c r="RUP14" s="878"/>
      <c r="RUQ14" s="878"/>
      <c r="RUR14" s="878"/>
      <c r="RUS14" s="880"/>
      <c r="RUT14" s="878"/>
      <c r="RUU14" s="878"/>
      <c r="RUV14" s="878"/>
      <c r="RUW14" s="880"/>
      <c r="RUX14" s="878"/>
      <c r="RUY14" s="878"/>
      <c r="RUZ14" s="878"/>
      <c r="RVA14" s="880"/>
      <c r="RVB14" s="878"/>
      <c r="RVC14" s="878"/>
      <c r="RVD14" s="878"/>
      <c r="RVE14" s="880"/>
      <c r="RVF14" s="878"/>
      <c r="RVG14" s="878"/>
      <c r="RVH14" s="878"/>
      <c r="RVI14" s="880"/>
      <c r="RVJ14" s="878"/>
      <c r="RVK14" s="878"/>
      <c r="RVL14" s="878"/>
      <c r="RVM14" s="880"/>
      <c r="RVN14" s="878"/>
      <c r="RVO14" s="878"/>
      <c r="RVP14" s="878"/>
      <c r="RVQ14" s="880"/>
      <c r="RVR14" s="878"/>
      <c r="RVS14" s="878"/>
      <c r="RVT14" s="878"/>
      <c r="RVU14" s="880"/>
      <c r="RVV14" s="878"/>
      <c r="RVW14" s="878"/>
      <c r="RVX14" s="878"/>
      <c r="RVY14" s="880"/>
      <c r="RVZ14" s="878"/>
      <c r="RWA14" s="878"/>
      <c r="RWB14" s="878"/>
      <c r="RWC14" s="880"/>
      <c r="RWD14" s="878"/>
      <c r="RWE14" s="878"/>
      <c r="RWF14" s="878"/>
      <c r="RWG14" s="880"/>
      <c r="RWH14" s="878"/>
      <c r="RWI14" s="878"/>
      <c r="RWJ14" s="878"/>
      <c r="RWK14" s="880"/>
      <c r="RWL14" s="878"/>
      <c r="RWM14" s="878"/>
      <c r="RWN14" s="878"/>
      <c r="RWO14" s="880"/>
      <c r="RWP14" s="878"/>
      <c r="RWQ14" s="878"/>
      <c r="RWR14" s="878"/>
      <c r="RWS14" s="880"/>
      <c r="RWT14" s="878"/>
      <c r="RWU14" s="878"/>
      <c r="RWV14" s="878"/>
      <c r="RWW14" s="880"/>
      <c r="RWX14" s="878"/>
      <c r="RWY14" s="878"/>
      <c r="RWZ14" s="878"/>
      <c r="RXA14" s="880"/>
      <c r="RXB14" s="878"/>
      <c r="RXC14" s="878"/>
      <c r="RXD14" s="878"/>
      <c r="RXE14" s="880"/>
      <c r="RXF14" s="878"/>
      <c r="RXG14" s="878"/>
      <c r="RXH14" s="878"/>
      <c r="RXI14" s="880"/>
      <c r="RXJ14" s="878"/>
      <c r="RXK14" s="878"/>
      <c r="RXL14" s="878"/>
      <c r="RXM14" s="880"/>
      <c r="RXN14" s="878"/>
      <c r="RXO14" s="878"/>
      <c r="RXP14" s="878"/>
      <c r="RXQ14" s="880"/>
      <c r="RXR14" s="878"/>
      <c r="RXS14" s="878"/>
      <c r="RXT14" s="878"/>
      <c r="RXU14" s="880"/>
      <c r="RXV14" s="878"/>
      <c r="RXW14" s="878"/>
      <c r="RXX14" s="878"/>
      <c r="RXY14" s="880"/>
      <c r="RXZ14" s="878"/>
      <c r="RYA14" s="878"/>
      <c r="RYB14" s="878"/>
      <c r="RYC14" s="880"/>
      <c r="RYD14" s="878"/>
      <c r="RYE14" s="878"/>
      <c r="RYF14" s="878"/>
      <c r="RYG14" s="880"/>
      <c r="RYH14" s="878"/>
      <c r="RYI14" s="878"/>
      <c r="RYJ14" s="878"/>
      <c r="RYK14" s="880"/>
      <c r="RYL14" s="878"/>
      <c r="RYM14" s="878"/>
      <c r="RYN14" s="878"/>
      <c r="RYO14" s="880"/>
      <c r="RYP14" s="878"/>
      <c r="RYQ14" s="878"/>
      <c r="RYR14" s="878"/>
      <c r="RYS14" s="880"/>
      <c r="RYT14" s="878"/>
      <c r="RYU14" s="878"/>
      <c r="RYV14" s="878"/>
      <c r="RYW14" s="880"/>
      <c r="RYX14" s="878"/>
      <c r="RYY14" s="878"/>
      <c r="RYZ14" s="878"/>
      <c r="RZA14" s="880"/>
      <c r="RZB14" s="878"/>
      <c r="RZC14" s="878"/>
      <c r="RZD14" s="878"/>
      <c r="RZE14" s="880"/>
      <c r="RZF14" s="878"/>
      <c r="RZG14" s="878"/>
      <c r="RZH14" s="878"/>
      <c r="RZI14" s="880"/>
      <c r="RZJ14" s="878"/>
      <c r="RZK14" s="878"/>
      <c r="RZL14" s="878"/>
      <c r="RZM14" s="880"/>
      <c r="RZN14" s="878"/>
      <c r="RZO14" s="878"/>
      <c r="RZP14" s="878"/>
      <c r="RZQ14" s="880"/>
      <c r="RZR14" s="878"/>
      <c r="RZS14" s="878"/>
      <c r="RZT14" s="878"/>
      <c r="RZU14" s="880"/>
      <c r="RZV14" s="878"/>
      <c r="RZW14" s="878"/>
      <c r="RZX14" s="878"/>
      <c r="RZY14" s="880"/>
      <c r="RZZ14" s="878"/>
      <c r="SAA14" s="878"/>
      <c r="SAB14" s="878"/>
      <c r="SAC14" s="880"/>
      <c r="SAD14" s="878"/>
      <c r="SAE14" s="878"/>
      <c r="SAF14" s="878"/>
      <c r="SAG14" s="880"/>
      <c r="SAH14" s="878"/>
      <c r="SAI14" s="878"/>
      <c r="SAJ14" s="878"/>
      <c r="SAK14" s="880"/>
      <c r="SAL14" s="878"/>
      <c r="SAM14" s="878"/>
      <c r="SAN14" s="878"/>
      <c r="SAO14" s="880"/>
      <c r="SAP14" s="878"/>
      <c r="SAQ14" s="878"/>
      <c r="SAR14" s="878"/>
      <c r="SAS14" s="880"/>
      <c r="SAT14" s="878"/>
      <c r="SAU14" s="878"/>
      <c r="SAV14" s="878"/>
      <c r="SAW14" s="880"/>
      <c r="SAX14" s="878"/>
      <c r="SAY14" s="878"/>
      <c r="SAZ14" s="878"/>
      <c r="SBA14" s="880"/>
      <c r="SBB14" s="878"/>
      <c r="SBC14" s="878"/>
      <c r="SBD14" s="878"/>
      <c r="SBE14" s="880"/>
      <c r="SBF14" s="878"/>
      <c r="SBG14" s="878"/>
      <c r="SBH14" s="878"/>
      <c r="SBI14" s="880"/>
      <c r="SBJ14" s="878"/>
      <c r="SBK14" s="878"/>
      <c r="SBL14" s="878"/>
      <c r="SBM14" s="880"/>
      <c r="SBN14" s="878"/>
      <c r="SBO14" s="878"/>
      <c r="SBP14" s="878"/>
      <c r="SBQ14" s="880"/>
      <c r="SBR14" s="878"/>
      <c r="SBS14" s="878"/>
      <c r="SBT14" s="878"/>
      <c r="SBU14" s="880"/>
      <c r="SBV14" s="878"/>
      <c r="SBW14" s="878"/>
      <c r="SBX14" s="878"/>
      <c r="SBY14" s="880"/>
      <c r="SBZ14" s="878"/>
      <c r="SCA14" s="878"/>
      <c r="SCB14" s="878"/>
      <c r="SCC14" s="880"/>
      <c r="SCD14" s="878"/>
      <c r="SCE14" s="878"/>
      <c r="SCF14" s="878"/>
      <c r="SCG14" s="880"/>
      <c r="SCH14" s="878"/>
      <c r="SCI14" s="878"/>
      <c r="SCJ14" s="878"/>
      <c r="SCK14" s="880"/>
      <c r="SCL14" s="878"/>
      <c r="SCM14" s="878"/>
      <c r="SCN14" s="878"/>
      <c r="SCO14" s="880"/>
      <c r="SCP14" s="878"/>
      <c r="SCQ14" s="878"/>
      <c r="SCR14" s="878"/>
      <c r="SCS14" s="880"/>
      <c r="SCT14" s="878"/>
      <c r="SCU14" s="878"/>
      <c r="SCV14" s="878"/>
      <c r="SCW14" s="880"/>
      <c r="SCX14" s="878"/>
      <c r="SCY14" s="878"/>
      <c r="SCZ14" s="878"/>
      <c r="SDA14" s="880"/>
      <c r="SDB14" s="878"/>
      <c r="SDC14" s="878"/>
      <c r="SDD14" s="878"/>
      <c r="SDE14" s="880"/>
      <c r="SDF14" s="878"/>
      <c r="SDG14" s="878"/>
      <c r="SDH14" s="878"/>
      <c r="SDI14" s="880"/>
      <c r="SDJ14" s="878"/>
      <c r="SDK14" s="878"/>
      <c r="SDL14" s="878"/>
      <c r="SDM14" s="880"/>
      <c r="SDN14" s="878"/>
      <c r="SDO14" s="878"/>
      <c r="SDP14" s="878"/>
      <c r="SDQ14" s="880"/>
      <c r="SDR14" s="878"/>
      <c r="SDS14" s="878"/>
      <c r="SDT14" s="878"/>
      <c r="SDU14" s="880"/>
      <c r="SDV14" s="878"/>
      <c r="SDW14" s="878"/>
      <c r="SDX14" s="878"/>
      <c r="SDY14" s="880"/>
      <c r="SDZ14" s="878"/>
      <c r="SEA14" s="878"/>
      <c r="SEB14" s="878"/>
      <c r="SEC14" s="880"/>
      <c r="SED14" s="878"/>
      <c r="SEE14" s="878"/>
      <c r="SEF14" s="878"/>
      <c r="SEG14" s="880"/>
      <c r="SEH14" s="878"/>
      <c r="SEI14" s="878"/>
      <c r="SEJ14" s="878"/>
      <c r="SEK14" s="880"/>
      <c r="SEL14" s="878"/>
      <c r="SEM14" s="878"/>
      <c r="SEN14" s="878"/>
      <c r="SEO14" s="880"/>
      <c r="SEP14" s="878"/>
      <c r="SEQ14" s="878"/>
      <c r="SER14" s="878"/>
      <c r="SES14" s="880"/>
      <c r="SET14" s="878"/>
      <c r="SEU14" s="878"/>
      <c r="SEV14" s="878"/>
      <c r="SEW14" s="880"/>
      <c r="SEX14" s="878"/>
      <c r="SEY14" s="878"/>
      <c r="SEZ14" s="878"/>
      <c r="SFA14" s="880"/>
      <c r="SFB14" s="878"/>
      <c r="SFC14" s="878"/>
      <c r="SFD14" s="878"/>
      <c r="SFE14" s="880"/>
      <c r="SFF14" s="878"/>
      <c r="SFG14" s="878"/>
      <c r="SFH14" s="878"/>
      <c r="SFI14" s="880"/>
      <c r="SFJ14" s="878"/>
      <c r="SFK14" s="878"/>
      <c r="SFL14" s="878"/>
      <c r="SFM14" s="880"/>
      <c r="SFN14" s="878"/>
      <c r="SFO14" s="878"/>
      <c r="SFP14" s="878"/>
      <c r="SFQ14" s="880"/>
      <c r="SFR14" s="878"/>
      <c r="SFS14" s="878"/>
      <c r="SFT14" s="878"/>
      <c r="SFU14" s="880"/>
      <c r="SFV14" s="878"/>
      <c r="SFW14" s="878"/>
      <c r="SFX14" s="878"/>
      <c r="SFY14" s="880"/>
      <c r="SFZ14" s="878"/>
      <c r="SGA14" s="878"/>
      <c r="SGB14" s="878"/>
      <c r="SGC14" s="880"/>
      <c r="SGD14" s="878"/>
      <c r="SGE14" s="878"/>
      <c r="SGF14" s="878"/>
      <c r="SGG14" s="880"/>
      <c r="SGH14" s="878"/>
      <c r="SGI14" s="878"/>
      <c r="SGJ14" s="878"/>
      <c r="SGK14" s="880"/>
      <c r="SGL14" s="878"/>
      <c r="SGM14" s="878"/>
      <c r="SGN14" s="878"/>
      <c r="SGO14" s="880"/>
      <c r="SGP14" s="878"/>
      <c r="SGQ14" s="878"/>
      <c r="SGR14" s="878"/>
      <c r="SGS14" s="880"/>
      <c r="SGT14" s="878"/>
      <c r="SGU14" s="878"/>
      <c r="SGV14" s="878"/>
      <c r="SGW14" s="880"/>
      <c r="SGX14" s="878"/>
      <c r="SGY14" s="878"/>
      <c r="SGZ14" s="878"/>
      <c r="SHA14" s="880"/>
      <c r="SHB14" s="878"/>
      <c r="SHC14" s="878"/>
      <c r="SHD14" s="878"/>
      <c r="SHE14" s="880"/>
      <c r="SHF14" s="878"/>
      <c r="SHG14" s="878"/>
      <c r="SHH14" s="878"/>
      <c r="SHI14" s="880"/>
      <c r="SHJ14" s="878"/>
      <c r="SHK14" s="878"/>
      <c r="SHL14" s="878"/>
      <c r="SHM14" s="880"/>
      <c r="SHN14" s="878"/>
      <c r="SHO14" s="878"/>
      <c r="SHP14" s="878"/>
      <c r="SHQ14" s="880"/>
      <c r="SHR14" s="878"/>
      <c r="SHS14" s="878"/>
      <c r="SHT14" s="878"/>
      <c r="SHU14" s="880"/>
      <c r="SHV14" s="878"/>
      <c r="SHW14" s="878"/>
      <c r="SHX14" s="878"/>
      <c r="SHY14" s="880"/>
      <c r="SHZ14" s="878"/>
      <c r="SIA14" s="878"/>
      <c r="SIB14" s="878"/>
      <c r="SIC14" s="880"/>
      <c r="SID14" s="878"/>
      <c r="SIE14" s="878"/>
      <c r="SIF14" s="878"/>
      <c r="SIG14" s="880"/>
      <c r="SIH14" s="878"/>
      <c r="SII14" s="878"/>
      <c r="SIJ14" s="878"/>
      <c r="SIK14" s="880"/>
      <c r="SIL14" s="878"/>
      <c r="SIM14" s="878"/>
      <c r="SIN14" s="878"/>
      <c r="SIO14" s="880"/>
      <c r="SIP14" s="878"/>
      <c r="SIQ14" s="878"/>
      <c r="SIR14" s="878"/>
      <c r="SIS14" s="880"/>
      <c r="SIT14" s="878"/>
      <c r="SIU14" s="878"/>
      <c r="SIV14" s="878"/>
      <c r="SIW14" s="880"/>
      <c r="SIX14" s="878"/>
      <c r="SIY14" s="878"/>
      <c r="SIZ14" s="878"/>
      <c r="SJA14" s="880"/>
      <c r="SJB14" s="878"/>
      <c r="SJC14" s="878"/>
      <c r="SJD14" s="878"/>
      <c r="SJE14" s="880"/>
      <c r="SJF14" s="878"/>
      <c r="SJG14" s="878"/>
      <c r="SJH14" s="878"/>
      <c r="SJI14" s="880"/>
      <c r="SJJ14" s="878"/>
      <c r="SJK14" s="878"/>
      <c r="SJL14" s="878"/>
      <c r="SJM14" s="880"/>
      <c r="SJN14" s="878"/>
      <c r="SJO14" s="878"/>
      <c r="SJP14" s="878"/>
      <c r="SJQ14" s="880"/>
      <c r="SJR14" s="878"/>
      <c r="SJS14" s="878"/>
      <c r="SJT14" s="878"/>
      <c r="SJU14" s="880"/>
      <c r="SJV14" s="878"/>
      <c r="SJW14" s="878"/>
      <c r="SJX14" s="878"/>
      <c r="SJY14" s="880"/>
      <c r="SJZ14" s="878"/>
      <c r="SKA14" s="878"/>
      <c r="SKB14" s="878"/>
      <c r="SKC14" s="880"/>
      <c r="SKD14" s="878"/>
      <c r="SKE14" s="878"/>
      <c r="SKF14" s="878"/>
      <c r="SKG14" s="880"/>
      <c r="SKH14" s="878"/>
      <c r="SKI14" s="878"/>
      <c r="SKJ14" s="878"/>
      <c r="SKK14" s="880"/>
      <c r="SKL14" s="878"/>
      <c r="SKM14" s="878"/>
      <c r="SKN14" s="878"/>
      <c r="SKO14" s="880"/>
      <c r="SKP14" s="878"/>
      <c r="SKQ14" s="878"/>
      <c r="SKR14" s="878"/>
      <c r="SKS14" s="880"/>
      <c r="SKT14" s="878"/>
      <c r="SKU14" s="878"/>
      <c r="SKV14" s="878"/>
      <c r="SKW14" s="880"/>
      <c r="SKX14" s="878"/>
      <c r="SKY14" s="878"/>
      <c r="SKZ14" s="878"/>
      <c r="SLA14" s="880"/>
      <c r="SLB14" s="878"/>
      <c r="SLC14" s="878"/>
      <c r="SLD14" s="878"/>
      <c r="SLE14" s="880"/>
      <c r="SLF14" s="878"/>
      <c r="SLG14" s="878"/>
      <c r="SLH14" s="878"/>
      <c r="SLI14" s="880"/>
      <c r="SLJ14" s="878"/>
      <c r="SLK14" s="878"/>
      <c r="SLL14" s="878"/>
      <c r="SLM14" s="880"/>
      <c r="SLN14" s="878"/>
      <c r="SLO14" s="878"/>
      <c r="SLP14" s="878"/>
      <c r="SLQ14" s="880"/>
      <c r="SLR14" s="878"/>
      <c r="SLS14" s="878"/>
      <c r="SLT14" s="878"/>
      <c r="SLU14" s="880"/>
      <c r="SLV14" s="878"/>
      <c r="SLW14" s="878"/>
      <c r="SLX14" s="878"/>
      <c r="SLY14" s="880"/>
      <c r="SLZ14" s="878"/>
      <c r="SMA14" s="878"/>
      <c r="SMB14" s="878"/>
      <c r="SMC14" s="880"/>
      <c r="SMD14" s="878"/>
      <c r="SME14" s="878"/>
      <c r="SMF14" s="878"/>
      <c r="SMG14" s="880"/>
      <c r="SMH14" s="878"/>
      <c r="SMI14" s="878"/>
      <c r="SMJ14" s="878"/>
      <c r="SMK14" s="880"/>
      <c r="SML14" s="878"/>
      <c r="SMM14" s="878"/>
      <c r="SMN14" s="878"/>
      <c r="SMO14" s="880"/>
      <c r="SMP14" s="878"/>
      <c r="SMQ14" s="878"/>
      <c r="SMR14" s="878"/>
      <c r="SMS14" s="880"/>
      <c r="SMT14" s="878"/>
      <c r="SMU14" s="878"/>
      <c r="SMV14" s="878"/>
      <c r="SMW14" s="880"/>
      <c r="SMX14" s="878"/>
      <c r="SMY14" s="878"/>
      <c r="SMZ14" s="878"/>
      <c r="SNA14" s="880"/>
      <c r="SNB14" s="878"/>
      <c r="SNC14" s="878"/>
      <c r="SND14" s="878"/>
      <c r="SNE14" s="880"/>
      <c r="SNF14" s="878"/>
      <c r="SNG14" s="878"/>
      <c r="SNH14" s="878"/>
      <c r="SNI14" s="880"/>
      <c r="SNJ14" s="878"/>
      <c r="SNK14" s="878"/>
      <c r="SNL14" s="878"/>
      <c r="SNM14" s="880"/>
      <c r="SNN14" s="878"/>
      <c r="SNO14" s="878"/>
      <c r="SNP14" s="878"/>
      <c r="SNQ14" s="880"/>
      <c r="SNR14" s="878"/>
      <c r="SNS14" s="878"/>
      <c r="SNT14" s="878"/>
      <c r="SNU14" s="880"/>
      <c r="SNV14" s="878"/>
      <c r="SNW14" s="878"/>
      <c r="SNX14" s="878"/>
      <c r="SNY14" s="880"/>
      <c r="SNZ14" s="878"/>
      <c r="SOA14" s="878"/>
      <c r="SOB14" s="878"/>
      <c r="SOC14" s="880"/>
      <c r="SOD14" s="878"/>
      <c r="SOE14" s="878"/>
      <c r="SOF14" s="878"/>
      <c r="SOG14" s="880"/>
      <c r="SOH14" s="878"/>
      <c r="SOI14" s="878"/>
      <c r="SOJ14" s="878"/>
      <c r="SOK14" s="880"/>
      <c r="SOL14" s="878"/>
      <c r="SOM14" s="878"/>
      <c r="SON14" s="878"/>
      <c r="SOO14" s="880"/>
      <c r="SOP14" s="878"/>
      <c r="SOQ14" s="878"/>
      <c r="SOR14" s="878"/>
      <c r="SOS14" s="880"/>
      <c r="SOT14" s="878"/>
      <c r="SOU14" s="878"/>
      <c r="SOV14" s="878"/>
      <c r="SOW14" s="880"/>
      <c r="SOX14" s="878"/>
      <c r="SOY14" s="878"/>
      <c r="SOZ14" s="878"/>
      <c r="SPA14" s="880"/>
      <c r="SPB14" s="878"/>
      <c r="SPC14" s="878"/>
      <c r="SPD14" s="878"/>
      <c r="SPE14" s="880"/>
      <c r="SPF14" s="878"/>
      <c r="SPG14" s="878"/>
      <c r="SPH14" s="878"/>
      <c r="SPI14" s="880"/>
      <c r="SPJ14" s="878"/>
      <c r="SPK14" s="878"/>
      <c r="SPL14" s="878"/>
      <c r="SPM14" s="880"/>
      <c r="SPN14" s="878"/>
      <c r="SPO14" s="878"/>
      <c r="SPP14" s="878"/>
      <c r="SPQ14" s="880"/>
      <c r="SPR14" s="878"/>
      <c r="SPS14" s="878"/>
      <c r="SPT14" s="878"/>
      <c r="SPU14" s="880"/>
      <c r="SPV14" s="878"/>
      <c r="SPW14" s="878"/>
      <c r="SPX14" s="878"/>
      <c r="SPY14" s="880"/>
      <c r="SPZ14" s="878"/>
      <c r="SQA14" s="878"/>
      <c r="SQB14" s="878"/>
      <c r="SQC14" s="880"/>
      <c r="SQD14" s="878"/>
      <c r="SQE14" s="878"/>
      <c r="SQF14" s="878"/>
      <c r="SQG14" s="880"/>
      <c r="SQH14" s="878"/>
      <c r="SQI14" s="878"/>
      <c r="SQJ14" s="878"/>
      <c r="SQK14" s="880"/>
      <c r="SQL14" s="878"/>
      <c r="SQM14" s="878"/>
      <c r="SQN14" s="878"/>
      <c r="SQO14" s="880"/>
      <c r="SQP14" s="878"/>
      <c r="SQQ14" s="878"/>
      <c r="SQR14" s="878"/>
      <c r="SQS14" s="880"/>
      <c r="SQT14" s="878"/>
      <c r="SQU14" s="878"/>
      <c r="SQV14" s="878"/>
      <c r="SQW14" s="880"/>
      <c r="SQX14" s="878"/>
      <c r="SQY14" s="878"/>
      <c r="SQZ14" s="878"/>
      <c r="SRA14" s="880"/>
      <c r="SRB14" s="878"/>
      <c r="SRC14" s="878"/>
      <c r="SRD14" s="878"/>
      <c r="SRE14" s="880"/>
      <c r="SRF14" s="878"/>
      <c r="SRG14" s="878"/>
      <c r="SRH14" s="878"/>
      <c r="SRI14" s="880"/>
      <c r="SRJ14" s="878"/>
      <c r="SRK14" s="878"/>
      <c r="SRL14" s="878"/>
      <c r="SRM14" s="880"/>
      <c r="SRN14" s="878"/>
      <c r="SRO14" s="878"/>
      <c r="SRP14" s="878"/>
      <c r="SRQ14" s="880"/>
      <c r="SRR14" s="878"/>
      <c r="SRS14" s="878"/>
      <c r="SRT14" s="878"/>
      <c r="SRU14" s="880"/>
      <c r="SRV14" s="878"/>
      <c r="SRW14" s="878"/>
      <c r="SRX14" s="878"/>
      <c r="SRY14" s="880"/>
      <c r="SRZ14" s="878"/>
      <c r="SSA14" s="878"/>
      <c r="SSB14" s="878"/>
      <c r="SSC14" s="880"/>
      <c r="SSD14" s="878"/>
      <c r="SSE14" s="878"/>
      <c r="SSF14" s="878"/>
      <c r="SSG14" s="880"/>
      <c r="SSH14" s="878"/>
      <c r="SSI14" s="878"/>
      <c r="SSJ14" s="878"/>
      <c r="SSK14" s="880"/>
      <c r="SSL14" s="878"/>
      <c r="SSM14" s="878"/>
      <c r="SSN14" s="878"/>
      <c r="SSO14" s="880"/>
      <c r="SSP14" s="878"/>
      <c r="SSQ14" s="878"/>
      <c r="SSR14" s="878"/>
      <c r="SSS14" s="880"/>
      <c r="SST14" s="878"/>
      <c r="SSU14" s="878"/>
      <c r="SSV14" s="878"/>
      <c r="SSW14" s="880"/>
      <c r="SSX14" s="878"/>
      <c r="SSY14" s="878"/>
      <c r="SSZ14" s="878"/>
      <c r="STA14" s="880"/>
      <c r="STB14" s="878"/>
      <c r="STC14" s="878"/>
      <c r="STD14" s="878"/>
      <c r="STE14" s="880"/>
      <c r="STF14" s="878"/>
      <c r="STG14" s="878"/>
      <c r="STH14" s="878"/>
      <c r="STI14" s="880"/>
      <c r="STJ14" s="878"/>
      <c r="STK14" s="878"/>
      <c r="STL14" s="878"/>
      <c r="STM14" s="880"/>
      <c r="STN14" s="878"/>
      <c r="STO14" s="878"/>
      <c r="STP14" s="878"/>
      <c r="STQ14" s="880"/>
      <c r="STR14" s="878"/>
      <c r="STS14" s="878"/>
      <c r="STT14" s="878"/>
      <c r="STU14" s="880"/>
      <c r="STV14" s="878"/>
      <c r="STW14" s="878"/>
      <c r="STX14" s="878"/>
      <c r="STY14" s="880"/>
      <c r="STZ14" s="878"/>
      <c r="SUA14" s="878"/>
      <c r="SUB14" s="878"/>
      <c r="SUC14" s="880"/>
      <c r="SUD14" s="878"/>
      <c r="SUE14" s="878"/>
      <c r="SUF14" s="878"/>
      <c r="SUG14" s="880"/>
      <c r="SUH14" s="878"/>
      <c r="SUI14" s="878"/>
      <c r="SUJ14" s="878"/>
      <c r="SUK14" s="880"/>
      <c r="SUL14" s="878"/>
      <c r="SUM14" s="878"/>
      <c r="SUN14" s="878"/>
      <c r="SUO14" s="880"/>
      <c r="SUP14" s="878"/>
      <c r="SUQ14" s="878"/>
      <c r="SUR14" s="878"/>
      <c r="SUS14" s="880"/>
      <c r="SUT14" s="878"/>
      <c r="SUU14" s="878"/>
      <c r="SUV14" s="878"/>
      <c r="SUW14" s="880"/>
      <c r="SUX14" s="878"/>
      <c r="SUY14" s="878"/>
      <c r="SUZ14" s="878"/>
      <c r="SVA14" s="880"/>
      <c r="SVB14" s="878"/>
      <c r="SVC14" s="878"/>
      <c r="SVD14" s="878"/>
      <c r="SVE14" s="880"/>
      <c r="SVF14" s="878"/>
      <c r="SVG14" s="878"/>
      <c r="SVH14" s="878"/>
      <c r="SVI14" s="880"/>
      <c r="SVJ14" s="878"/>
      <c r="SVK14" s="878"/>
      <c r="SVL14" s="878"/>
      <c r="SVM14" s="880"/>
      <c r="SVN14" s="878"/>
      <c r="SVO14" s="878"/>
      <c r="SVP14" s="878"/>
      <c r="SVQ14" s="880"/>
      <c r="SVR14" s="878"/>
      <c r="SVS14" s="878"/>
      <c r="SVT14" s="878"/>
      <c r="SVU14" s="880"/>
      <c r="SVV14" s="878"/>
      <c r="SVW14" s="878"/>
      <c r="SVX14" s="878"/>
      <c r="SVY14" s="880"/>
      <c r="SVZ14" s="878"/>
      <c r="SWA14" s="878"/>
      <c r="SWB14" s="878"/>
      <c r="SWC14" s="880"/>
      <c r="SWD14" s="878"/>
      <c r="SWE14" s="878"/>
      <c r="SWF14" s="878"/>
      <c r="SWG14" s="880"/>
      <c r="SWH14" s="878"/>
      <c r="SWI14" s="878"/>
      <c r="SWJ14" s="878"/>
      <c r="SWK14" s="880"/>
      <c r="SWL14" s="878"/>
      <c r="SWM14" s="878"/>
      <c r="SWN14" s="878"/>
      <c r="SWO14" s="880"/>
      <c r="SWP14" s="878"/>
      <c r="SWQ14" s="878"/>
      <c r="SWR14" s="878"/>
      <c r="SWS14" s="880"/>
      <c r="SWT14" s="878"/>
      <c r="SWU14" s="878"/>
      <c r="SWV14" s="878"/>
      <c r="SWW14" s="880"/>
      <c r="SWX14" s="878"/>
      <c r="SWY14" s="878"/>
      <c r="SWZ14" s="878"/>
      <c r="SXA14" s="880"/>
      <c r="SXB14" s="878"/>
      <c r="SXC14" s="878"/>
      <c r="SXD14" s="878"/>
      <c r="SXE14" s="880"/>
      <c r="SXF14" s="878"/>
      <c r="SXG14" s="878"/>
      <c r="SXH14" s="878"/>
      <c r="SXI14" s="880"/>
      <c r="SXJ14" s="878"/>
      <c r="SXK14" s="878"/>
      <c r="SXL14" s="878"/>
      <c r="SXM14" s="880"/>
      <c r="SXN14" s="878"/>
      <c r="SXO14" s="878"/>
      <c r="SXP14" s="878"/>
      <c r="SXQ14" s="880"/>
      <c r="SXR14" s="878"/>
      <c r="SXS14" s="878"/>
      <c r="SXT14" s="878"/>
      <c r="SXU14" s="880"/>
      <c r="SXV14" s="878"/>
      <c r="SXW14" s="878"/>
      <c r="SXX14" s="878"/>
      <c r="SXY14" s="880"/>
      <c r="SXZ14" s="878"/>
      <c r="SYA14" s="878"/>
      <c r="SYB14" s="878"/>
      <c r="SYC14" s="880"/>
      <c r="SYD14" s="878"/>
      <c r="SYE14" s="878"/>
      <c r="SYF14" s="878"/>
      <c r="SYG14" s="880"/>
      <c r="SYH14" s="878"/>
      <c r="SYI14" s="878"/>
      <c r="SYJ14" s="878"/>
      <c r="SYK14" s="880"/>
      <c r="SYL14" s="878"/>
      <c r="SYM14" s="878"/>
      <c r="SYN14" s="878"/>
      <c r="SYO14" s="880"/>
      <c r="SYP14" s="878"/>
      <c r="SYQ14" s="878"/>
      <c r="SYR14" s="878"/>
      <c r="SYS14" s="880"/>
      <c r="SYT14" s="878"/>
      <c r="SYU14" s="878"/>
      <c r="SYV14" s="878"/>
      <c r="SYW14" s="880"/>
      <c r="SYX14" s="878"/>
      <c r="SYY14" s="878"/>
      <c r="SYZ14" s="878"/>
      <c r="SZA14" s="880"/>
      <c r="SZB14" s="878"/>
      <c r="SZC14" s="878"/>
      <c r="SZD14" s="878"/>
      <c r="SZE14" s="880"/>
      <c r="SZF14" s="878"/>
      <c r="SZG14" s="878"/>
      <c r="SZH14" s="878"/>
      <c r="SZI14" s="880"/>
      <c r="SZJ14" s="878"/>
      <c r="SZK14" s="878"/>
      <c r="SZL14" s="878"/>
      <c r="SZM14" s="880"/>
      <c r="SZN14" s="878"/>
      <c r="SZO14" s="878"/>
      <c r="SZP14" s="878"/>
      <c r="SZQ14" s="880"/>
      <c r="SZR14" s="878"/>
      <c r="SZS14" s="878"/>
      <c r="SZT14" s="878"/>
      <c r="SZU14" s="880"/>
      <c r="SZV14" s="878"/>
      <c r="SZW14" s="878"/>
      <c r="SZX14" s="878"/>
      <c r="SZY14" s="880"/>
      <c r="SZZ14" s="878"/>
      <c r="TAA14" s="878"/>
      <c r="TAB14" s="878"/>
      <c r="TAC14" s="880"/>
      <c r="TAD14" s="878"/>
      <c r="TAE14" s="878"/>
      <c r="TAF14" s="878"/>
      <c r="TAG14" s="880"/>
      <c r="TAH14" s="878"/>
      <c r="TAI14" s="878"/>
      <c r="TAJ14" s="878"/>
      <c r="TAK14" s="880"/>
      <c r="TAL14" s="878"/>
      <c r="TAM14" s="878"/>
      <c r="TAN14" s="878"/>
      <c r="TAO14" s="880"/>
      <c r="TAP14" s="878"/>
      <c r="TAQ14" s="878"/>
      <c r="TAR14" s="878"/>
      <c r="TAS14" s="880"/>
      <c r="TAT14" s="878"/>
      <c r="TAU14" s="878"/>
      <c r="TAV14" s="878"/>
      <c r="TAW14" s="880"/>
      <c r="TAX14" s="878"/>
      <c r="TAY14" s="878"/>
      <c r="TAZ14" s="878"/>
      <c r="TBA14" s="880"/>
      <c r="TBB14" s="878"/>
      <c r="TBC14" s="878"/>
      <c r="TBD14" s="878"/>
      <c r="TBE14" s="880"/>
      <c r="TBF14" s="878"/>
      <c r="TBG14" s="878"/>
      <c r="TBH14" s="878"/>
      <c r="TBI14" s="880"/>
      <c r="TBJ14" s="878"/>
      <c r="TBK14" s="878"/>
      <c r="TBL14" s="878"/>
      <c r="TBM14" s="880"/>
      <c r="TBN14" s="878"/>
      <c r="TBO14" s="878"/>
      <c r="TBP14" s="878"/>
      <c r="TBQ14" s="880"/>
      <c r="TBR14" s="878"/>
      <c r="TBS14" s="878"/>
      <c r="TBT14" s="878"/>
      <c r="TBU14" s="880"/>
      <c r="TBV14" s="878"/>
      <c r="TBW14" s="878"/>
      <c r="TBX14" s="878"/>
      <c r="TBY14" s="880"/>
      <c r="TBZ14" s="878"/>
      <c r="TCA14" s="878"/>
      <c r="TCB14" s="878"/>
      <c r="TCC14" s="880"/>
      <c r="TCD14" s="878"/>
      <c r="TCE14" s="878"/>
      <c r="TCF14" s="878"/>
      <c r="TCG14" s="880"/>
      <c r="TCH14" s="878"/>
      <c r="TCI14" s="878"/>
      <c r="TCJ14" s="878"/>
      <c r="TCK14" s="880"/>
      <c r="TCL14" s="878"/>
      <c r="TCM14" s="878"/>
      <c r="TCN14" s="878"/>
      <c r="TCO14" s="880"/>
      <c r="TCP14" s="878"/>
      <c r="TCQ14" s="878"/>
      <c r="TCR14" s="878"/>
      <c r="TCS14" s="880"/>
      <c r="TCT14" s="878"/>
      <c r="TCU14" s="878"/>
      <c r="TCV14" s="878"/>
      <c r="TCW14" s="880"/>
      <c r="TCX14" s="878"/>
      <c r="TCY14" s="878"/>
      <c r="TCZ14" s="878"/>
      <c r="TDA14" s="880"/>
      <c r="TDB14" s="878"/>
      <c r="TDC14" s="878"/>
      <c r="TDD14" s="878"/>
      <c r="TDE14" s="880"/>
      <c r="TDF14" s="878"/>
      <c r="TDG14" s="878"/>
      <c r="TDH14" s="878"/>
      <c r="TDI14" s="880"/>
      <c r="TDJ14" s="878"/>
      <c r="TDK14" s="878"/>
      <c r="TDL14" s="878"/>
      <c r="TDM14" s="880"/>
      <c r="TDN14" s="878"/>
      <c r="TDO14" s="878"/>
      <c r="TDP14" s="878"/>
      <c r="TDQ14" s="880"/>
      <c r="TDR14" s="878"/>
      <c r="TDS14" s="878"/>
      <c r="TDT14" s="878"/>
      <c r="TDU14" s="880"/>
      <c r="TDV14" s="878"/>
      <c r="TDW14" s="878"/>
      <c r="TDX14" s="878"/>
      <c r="TDY14" s="880"/>
      <c r="TDZ14" s="878"/>
      <c r="TEA14" s="878"/>
      <c r="TEB14" s="878"/>
      <c r="TEC14" s="880"/>
      <c r="TED14" s="878"/>
      <c r="TEE14" s="878"/>
      <c r="TEF14" s="878"/>
      <c r="TEG14" s="880"/>
      <c r="TEH14" s="878"/>
      <c r="TEI14" s="878"/>
      <c r="TEJ14" s="878"/>
      <c r="TEK14" s="880"/>
      <c r="TEL14" s="878"/>
      <c r="TEM14" s="878"/>
      <c r="TEN14" s="878"/>
      <c r="TEO14" s="880"/>
      <c r="TEP14" s="878"/>
      <c r="TEQ14" s="878"/>
      <c r="TER14" s="878"/>
      <c r="TES14" s="880"/>
      <c r="TET14" s="878"/>
      <c r="TEU14" s="878"/>
      <c r="TEV14" s="878"/>
      <c r="TEW14" s="880"/>
      <c r="TEX14" s="878"/>
      <c r="TEY14" s="878"/>
      <c r="TEZ14" s="878"/>
      <c r="TFA14" s="880"/>
      <c r="TFB14" s="878"/>
      <c r="TFC14" s="878"/>
      <c r="TFD14" s="878"/>
      <c r="TFE14" s="880"/>
      <c r="TFF14" s="878"/>
      <c r="TFG14" s="878"/>
      <c r="TFH14" s="878"/>
      <c r="TFI14" s="880"/>
      <c r="TFJ14" s="878"/>
      <c r="TFK14" s="878"/>
      <c r="TFL14" s="878"/>
      <c r="TFM14" s="880"/>
      <c r="TFN14" s="878"/>
      <c r="TFO14" s="878"/>
      <c r="TFP14" s="878"/>
      <c r="TFQ14" s="880"/>
      <c r="TFR14" s="878"/>
      <c r="TFS14" s="878"/>
      <c r="TFT14" s="878"/>
      <c r="TFU14" s="880"/>
      <c r="TFV14" s="878"/>
      <c r="TFW14" s="878"/>
      <c r="TFX14" s="878"/>
      <c r="TFY14" s="880"/>
      <c r="TFZ14" s="878"/>
      <c r="TGA14" s="878"/>
      <c r="TGB14" s="878"/>
      <c r="TGC14" s="880"/>
      <c r="TGD14" s="878"/>
      <c r="TGE14" s="878"/>
      <c r="TGF14" s="878"/>
      <c r="TGG14" s="880"/>
      <c r="TGH14" s="878"/>
      <c r="TGI14" s="878"/>
      <c r="TGJ14" s="878"/>
      <c r="TGK14" s="880"/>
      <c r="TGL14" s="878"/>
      <c r="TGM14" s="878"/>
      <c r="TGN14" s="878"/>
      <c r="TGO14" s="880"/>
      <c r="TGP14" s="878"/>
      <c r="TGQ14" s="878"/>
      <c r="TGR14" s="878"/>
      <c r="TGS14" s="880"/>
      <c r="TGT14" s="878"/>
      <c r="TGU14" s="878"/>
      <c r="TGV14" s="878"/>
      <c r="TGW14" s="880"/>
      <c r="TGX14" s="878"/>
      <c r="TGY14" s="878"/>
      <c r="TGZ14" s="878"/>
      <c r="THA14" s="880"/>
      <c r="THB14" s="878"/>
      <c r="THC14" s="878"/>
      <c r="THD14" s="878"/>
      <c r="THE14" s="880"/>
      <c r="THF14" s="878"/>
      <c r="THG14" s="878"/>
      <c r="THH14" s="878"/>
      <c r="THI14" s="880"/>
      <c r="THJ14" s="878"/>
      <c r="THK14" s="878"/>
      <c r="THL14" s="878"/>
      <c r="THM14" s="880"/>
      <c r="THN14" s="878"/>
      <c r="THO14" s="878"/>
      <c r="THP14" s="878"/>
      <c r="THQ14" s="880"/>
      <c r="THR14" s="878"/>
      <c r="THS14" s="878"/>
      <c r="THT14" s="878"/>
      <c r="THU14" s="880"/>
      <c r="THV14" s="878"/>
      <c r="THW14" s="878"/>
      <c r="THX14" s="878"/>
      <c r="THY14" s="880"/>
      <c r="THZ14" s="878"/>
      <c r="TIA14" s="878"/>
      <c r="TIB14" s="878"/>
      <c r="TIC14" s="880"/>
      <c r="TID14" s="878"/>
      <c r="TIE14" s="878"/>
      <c r="TIF14" s="878"/>
      <c r="TIG14" s="880"/>
      <c r="TIH14" s="878"/>
      <c r="TII14" s="878"/>
      <c r="TIJ14" s="878"/>
      <c r="TIK14" s="880"/>
      <c r="TIL14" s="878"/>
      <c r="TIM14" s="878"/>
      <c r="TIN14" s="878"/>
      <c r="TIO14" s="880"/>
      <c r="TIP14" s="878"/>
      <c r="TIQ14" s="878"/>
      <c r="TIR14" s="878"/>
      <c r="TIS14" s="880"/>
      <c r="TIT14" s="878"/>
      <c r="TIU14" s="878"/>
      <c r="TIV14" s="878"/>
      <c r="TIW14" s="880"/>
      <c r="TIX14" s="878"/>
      <c r="TIY14" s="878"/>
      <c r="TIZ14" s="878"/>
      <c r="TJA14" s="880"/>
      <c r="TJB14" s="878"/>
      <c r="TJC14" s="878"/>
      <c r="TJD14" s="878"/>
      <c r="TJE14" s="880"/>
      <c r="TJF14" s="878"/>
      <c r="TJG14" s="878"/>
      <c r="TJH14" s="878"/>
      <c r="TJI14" s="880"/>
      <c r="TJJ14" s="878"/>
      <c r="TJK14" s="878"/>
      <c r="TJL14" s="878"/>
      <c r="TJM14" s="880"/>
      <c r="TJN14" s="878"/>
      <c r="TJO14" s="878"/>
      <c r="TJP14" s="878"/>
      <c r="TJQ14" s="880"/>
      <c r="TJR14" s="878"/>
      <c r="TJS14" s="878"/>
      <c r="TJT14" s="878"/>
      <c r="TJU14" s="880"/>
      <c r="TJV14" s="878"/>
      <c r="TJW14" s="878"/>
      <c r="TJX14" s="878"/>
      <c r="TJY14" s="880"/>
      <c r="TJZ14" s="878"/>
      <c r="TKA14" s="878"/>
      <c r="TKB14" s="878"/>
      <c r="TKC14" s="880"/>
      <c r="TKD14" s="878"/>
      <c r="TKE14" s="878"/>
      <c r="TKF14" s="878"/>
      <c r="TKG14" s="880"/>
      <c r="TKH14" s="878"/>
      <c r="TKI14" s="878"/>
      <c r="TKJ14" s="878"/>
      <c r="TKK14" s="880"/>
      <c r="TKL14" s="878"/>
      <c r="TKM14" s="878"/>
      <c r="TKN14" s="878"/>
      <c r="TKO14" s="880"/>
      <c r="TKP14" s="878"/>
      <c r="TKQ14" s="878"/>
      <c r="TKR14" s="878"/>
      <c r="TKS14" s="880"/>
      <c r="TKT14" s="878"/>
      <c r="TKU14" s="878"/>
      <c r="TKV14" s="878"/>
      <c r="TKW14" s="880"/>
      <c r="TKX14" s="878"/>
      <c r="TKY14" s="878"/>
      <c r="TKZ14" s="878"/>
      <c r="TLA14" s="880"/>
      <c r="TLB14" s="878"/>
      <c r="TLC14" s="878"/>
      <c r="TLD14" s="878"/>
      <c r="TLE14" s="880"/>
      <c r="TLF14" s="878"/>
      <c r="TLG14" s="878"/>
      <c r="TLH14" s="878"/>
      <c r="TLI14" s="880"/>
      <c r="TLJ14" s="878"/>
      <c r="TLK14" s="878"/>
      <c r="TLL14" s="878"/>
      <c r="TLM14" s="880"/>
      <c r="TLN14" s="878"/>
      <c r="TLO14" s="878"/>
      <c r="TLP14" s="878"/>
      <c r="TLQ14" s="880"/>
      <c r="TLR14" s="878"/>
      <c r="TLS14" s="878"/>
      <c r="TLT14" s="878"/>
      <c r="TLU14" s="880"/>
      <c r="TLV14" s="878"/>
      <c r="TLW14" s="878"/>
      <c r="TLX14" s="878"/>
      <c r="TLY14" s="880"/>
      <c r="TLZ14" s="878"/>
      <c r="TMA14" s="878"/>
      <c r="TMB14" s="878"/>
      <c r="TMC14" s="880"/>
      <c r="TMD14" s="878"/>
      <c r="TME14" s="878"/>
      <c r="TMF14" s="878"/>
      <c r="TMG14" s="880"/>
      <c r="TMH14" s="878"/>
      <c r="TMI14" s="878"/>
      <c r="TMJ14" s="878"/>
      <c r="TMK14" s="880"/>
      <c r="TML14" s="878"/>
      <c r="TMM14" s="878"/>
      <c r="TMN14" s="878"/>
      <c r="TMO14" s="880"/>
      <c r="TMP14" s="878"/>
      <c r="TMQ14" s="878"/>
      <c r="TMR14" s="878"/>
      <c r="TMS14" s="880"/>
      <c r="TMT14" s="878"/>
      <c r="TMU14" s="878"/>
      <c r="TMV14" s="878"/>
      <c r="TMW14" s="880"/>
      <c r="TMX14" s="878"/>
      <c r="TMY14" s="878"/>
      <c r="TMZ14" s="878"/>
      <c r="TNA14" s="880"/>
      <c r="TNB14" s="878"/>
      <c r="TNC14" s="878"/>
      <c r="TND14" s="878"/>
      <c r="TNE14" s="880"/>
      <c r="TNF14" s="878"/>
      <c r="TNG14" s="878"/>
      <c r="TNH14" s="878"/>
      <c r="TNI14" s="880"/>
      <c r="TNJ14" s="878"/>
      <c r="TNK14" s="878"/>
      <c r="TNL14" s="878"/>
      <c r="TNM14" s="880"/>
      <c r="TNN14" s="878"/>
      <c r="TNO14" s="878"/>
      <c r="TNP14" s="878"/>
      <c r="TNQ14" s="880"/>
      <c r="TNR14" s="878"/>
      <c r="TNS14" s="878"/>
      <c r="TNT14" s="878"/>
      <c r="TNU14" s="880"/>
      <c r="TNV14" s="878"/>
      <c r="TNW14" s="878"/>
      <c r="TNX14" s="878"/>
      <c r="TNY14" s="880"/>
      <c r="TNZ14" s="878"/>
      <c r="TOA14" s="878"/>
      <c r="TOB14" s="878"/>
      <c r="TOC14" s="880"/>
      <c r="TOD14" s="878"/>
      <c r="TOE14" s="878"/>
      <c r="TOF14" s="878"/>
      <c r="TOG14" s="880"/>
      <c r="TOH14" s="878"/>
      <c r="TOI14" s="878"/>
      <c r="TOJ14" s="878"/>
      <c r="TOK14" s="880"/>
      <c r="TOL14" s="878"/>
      <c r="TOM14" s="878"/>
      <c r="TON14" s="878"/>
      <c r="TOO14" s="880"/>
      <c r="TOP14" s="878"/>
      <c r="TOQ14" s="878"/>
      <c r="TOR14" s="878"/>
      <c r="TOS14" s="880"/>
      <c r="TOT14" s="878"/>
      <c r="TOU14" s="878"/>
      <c r="TOV14" s="878"/>
      <c r="TOW14" s="880"/>
      <c r="TOX14" s="878"/>
      <c r="TOY14" s="878"/>
      <c r="TOZ14" s="878"/>
      <c r="TPA14" s="880"/>
      <c r="TPB14" s="878"/>
      <c r="TPC14" s="878"/>
      <c r="TPD14" s="878"/>
      <c r="TPE14" s="880"/>
      <c r="TPF14" s="878"/>
      <c r="TPG14" s="878"/>
      <c r="TPH14" s="878"/>
      <c r="TPI14" s="880"/>
      <c r="TPJ14" s="878"/>
      <c r="TPK14" s="878"/>
      <c r="TPL14" s="878"/>
      <c r="TPM14" s="880"/>
      <c r="TPN14" s="878"/>
      <c r="TPO14" s="878"/>
      <c r="TPP14" s="878"/>
      <c r="TPQ14" s="880"/>
      <c r="TPR14" s="878"/>
      <c r="TPS14" s="878"/>
      <c r="TPT14" s="878"/>
      <c r="TPU14" s="880"/>
      <c r="TPV14" s="878"/>
      <c r="TPW14" s="878"/>
      <c r="TPX14" s="878"/>
      <c r="TPY14" s="880"/>
      <c r="TPZ14" s="878"/>
      <c r="TQA14" s="878"/>
      <c r="TQB14" s="878"/>
      <c r="TQC14" s="880"/>
      <c r="TQD14" s="878"/>
      <c r="TQE14" s="878"/>
      <c r="TQF14" s="878"/>
      <c r="TQG14" s="880"/>
      <c r="TQH14" s="878"/>
      <c r="TQI14" s="878"/>
      <c r="TQJ14" s="878"/>
      <c r="TQK14" s="880"/>
      <c r="TQL14" s="878"/>
      <c r="TQM14" s="878"/>
      <c r="TQN14" s="878"/>
      <c r="TQO14" s="880"/>
      <c r="TQP14" s="878"/>
      <c r="TQQ14" s="878"/>
      <c r="TQR14" s="878"/>
      <c r="TQS14" s="880"/>
      <c r="TQT14" s="878"/>
      <c r="TQU14" s="878"/>
      <c r="TQV14" s="878"/>
      <c r="TQW14" s="880"/>
      <c r="TQX14" s="878"/>
      <c r="TQY14" s="878"/>
      <c r="TQZ14" s="878"/>
      <c r="TRA14" s="880"/>
      <c r="TRB14" s="878"/>
      <c r="TRC14" s="878"/>
      <c r="TRD14" s="878"/>
      <c r="TRE14" s="880"/>
      <c r="TRF14" s="878"/>
      <c r="TRG14" s="878"/>
      <c r="TRH14" s="878"/>
      <c r="TRI14" s="880"/>
      <c r="TRJ14" s="878"/>
      <c r="TRK14" s="878"/>
      <c r="TRL14" s="878"/>
      <c r="TRM14" s="880"/>
      <c r="TRN14" s="878"/>
      <c r="TRO14" s="878"/>
      <c r="TRP14" s="878"/>
      <c r="TRQ14" s="880"/>
      <c r="TRR14" s="878"/>
      <c r="TRS14" s="878"/>
      <c r="TRT14" s="878"/>
      <c r="TRU14" s="880"/>
      <c r="TRV14" s="878"/>
      <c r="TRW14" s="878"/>
      <c r="TRX14" s="878"/>
      <c r="TRY14" s="880"/>
      <c r="TRZ14" s="878"/>
      <c r="TSA14" s="878"/>
      <c r="TSB14" s="878"/>
      <c r="TSC14" s="880"/>
      <c r="TSD14" s="878"/>
      <c r="TSE14" s="878"/>
      <c r="TSF14" s="878"/>
      <c r="TSG14" s="880"/>
      <c r="TSH14" s="878"/>
      <c r="TSI14" s="878"/>
      <c r="TSJ14" s="878"/>
      <c r="TSK14" s="880"/>
      <c r="TSL14" s="878"/>
      <c r="TSM14" s="878"/>
      <c r="TSN14" s="878"/>
      <c r="TSO14" s="880"/>
      <c r="TSP14" s="878"/>
      <c r="TSQ14" s="878"/>
      <c r="TSR14" s="878"/>
      <c r="TSS14" s="880"/>
      <c r="TST14" s="878"/>
      <c r="TSU14" s="878"/>
      <c r="TSV14" s="878"/>
      <c r="TSW14" s="880"/>
      <c r="TSX14" s="878"/>
      <c r="TSY14" s="878"/>
      <c r="TSZ14" s="878"/>
      <c r="TTA14" s="880"/>
      <c r="TTB14" s="878"/>
      <c r="TTC14" s="878"/>
      <c r="TTD14" s="878"/>
      <c r="TTE14" s="880"/>
      <c r="TTF14" s="878"/>
      <c r="TTG14" s="878"/>
      <c r="TTH14" s="878"/>
      <c r="TTI14" s="880"/>
      <c r="TTJ14" s="878"/>
      <c r="TTK14" s="878"/>
      <c r="TTL14" s="878"/>
      <c r="TTM14" s="880"/>
      <c r="TTN14" s="878"/>
      <c r="TTO14" s="878"/>
      <c r="TTP14" s="878"/>
      <c r="TTQ14" s="880"/>
      <c r="TTR14" s="878"/>
      <c r="TTS14" s="878"/>
      <c r="TTT14" s="878"/>
      <c r="TTU14" s="880"/>
      <c r="TTV14" s="878"/>
      <c r="TTW14" s="878"/>
      <c r="TTX14" s="878"/>
      <c r="TTY14" s="880"/>
      <c r="TTZ14" s="878"/>
      <c r="TUA14" s="878"/>
      <c r="TUB14" s="878"/>
      <c r="TUC14" s="880"/>
      <c r="TUD14" s="878"/>
      <c r="TUE14" s="878"/>
      <c r="TUF14" s="878"/>
      <c r="TUG14" s="880"/>
      <c r="TUH14" s="878"/>
      <c r="TUI14" s="878"/>
      <c r="TUJ14" s="878"/>
      <c r="TUK14" s="880"/>
      <c r="TUL14" s="878"/>
      <c r="TUM14" s="878"/>
      <c r="TUN14" s="878"/>
      <c r="TUO14" s="880"/>
      <c r="TUP14" s="878"/>
      <c r="TUQ14" s="878"/>
      <c r="TUR14" s="878"/>
      <c r="TUS14" s="880"/>
      <c r="TUT14" s="878"/>
      <c r="TUU14" s="878"/>
      <c r="TUV14" s="878"/>
      <c r="TUW14" s="880"/>
      <c r="TUX14" s="878"/>
      <c r="TUY14" s="878"/>
      <c r="TUZ14" s="878"/>
      <c r="TVA14" s="880"/>
      <c r="TVB14" s="878"/>
      <c r="TVC14" s="878"/>
      <c r="TVD14" s="878"/>
      <c r="TVE14" s="880"/>
      <c r="TVF14" s="878"/>
      <c r="TVG14" s="878"/>
      <c r="TVH14" s="878"/>
      <c r="TVI14" s="880"/>
      <c r="TVJ14" s="878"/>
      <c r="TVK14" s="878"/>
      <c r="TVL14" s="878"/>
      <c r="TVM14" s="880"/>
      <c r="TVN14" s="878"/>
      <c r="TVO14" s="878"/>
      <c r="TVP14" s="878"/>
      <c r="TVQ14" s="880"/>
      <c r="TVR14" s="878"/>
      <c r="TVS14" s="878"/>
      <c r="TVT14" s="878"/>
      <c r="TVU14" s="880"/>
      <c r="TVV14" s="878"/>
      <c r="TVW14" s="878"/>
      <c r="TVX14" s="878"/>
      <c r="TVY14" s="880"/>
      <c r="TVZ14" s="878"/>
      <c r="TWA14" s="878"/>
      <c r="TWB14" s="878"/>
      <c r="TWC14" s="880"/>
      <c r="TWD14" s="878"/>
      <c r="TWE14" s="878"/>
      <c r="TWF14" s="878"/>
      <c r="TWG14" s="880"/>
      <c r="TWH14" s="878"/>
      <c r="TWI14" s="878"/>
      <c r="TWJ14" s="878"/>
      <c r="TWK14" s="880"/>
      <c r="TWL14" s="878"/>
      <c r="TWM14" s="878"/>
      <c r="TWN14" s="878"/>
      <c r="TWO14" s="880"/>
      <c r="TWP14" s="878"/>
      <c r="TWQ14" s="878"/>
      <c r="TWR14" s="878"/>
      <c r="TWS14" s="880"/>
      <c r="TWT14" s="878"/>
      <c r="TWU14" s="878"/>
      <c r="TWV14" s="878"/>
      <c r="TWW14" s="880"/>
      <c r="TWX14" s="878"/>
      <c r="TWY14" s="878"/>
      <c r="TWZ14" s="878"/>
      <c r="TXA14" s="880"/>
      <c r="TXB14" s="878"/>
      <c r="TXC14" s="878"/>
      <c r="TXD14" s="878"/>
      <c r="TXE14" s="880"/>
      <c r="TXF14" s="878"/>
      <c r="TXG14" s="878"/>
      <c r="TXH14" s="878"/>
      <c r="TXI14" s="880"/>
      <c r="TXJ14" s="878"/>
      <c r="TXK14" s="878"/>
      <c r="TXL14" s="878"/>
      <c r="TXM14" s="880"/>
      <c r="TXN14" s="878"/>
      <c r="TXO14" s="878"/>
      <c r="TXP14" s="878"/>
      <c r="TXQ14" s="880"/>
      <c r="TXR14" s="878"/>
      <c r="TXS14" s="878"/>
      <c r="TXT14" s="878"/>
      <c r="TXU14" s="880"/>
      <c r="TXV14" s="878"/>
      <c r="TXW14" s="878"/>
      <c r="TXX14" s="878"/>
      <c r="TXY14" s="880"/>
      <c r="TXZ14" s="878"/>
      <c r="TYA14" s="878"/>
      <c r="TYB14" s="878"/>
      <c r="TYC14" s="880"/>
      <c r="TYD14" s="878"/>
      <c r="TYE14" s="878"/>
      <c r="TYF14" s="878"/>
      <c r="TYG14" s="880"/>
      <c r="TYH14" s="878"/>
      <c r="TYI14" s="878"/>
      <c r="TYJ14" s="878"/>
      <c r="TYK14" s="880"/>
      <c r="TYL14" s="878"/>
      <c r="TYM14" s="878"/>
      <c r="TYN14" s="878"/>
      <c r="TYO14" s="880"/>
      <c r="TYP14" s="878"/>
      <c r="TYQ14" s="878"/>
      <c r="TYR14" s="878"/>
      <c r="TYS14" s="880"/>
      <c r="TYT14" s="878"/>
      <c r="TYU14" s="878"/>
      <c r="TYV14" s="878"/>
      <c r="TYW14" s="880"/>
      <c r="TYX14" s="878"/>
      <c r="TYY14" s="878"/>
      <c r="TYZ14" s="878"/>
      <c r="TZA14" s="880"/>
      <c r="TZB14" s="878"/>
      <c r="TZC14" s="878"/>
      <c r="TZD14" s="878"/>
      <c r="TZE14" s="880"/>
      <c r="TZF14" s="878"/>
      <c r="TZG14" s="878"/>
      <c r="TZH14" s="878"/>
      <c r="TZI14" s="880"/>
      <c r="TZJ14" s="878"/>
      <c r="TZK14" s="878"/>
      <c r="TZL14" s="878"/>
      <c r="TZM14" s="880"/>
      <c r="TZN14" s="878"/>
      <c r="TZO14" s="878"/>
      <c r="TZP14" s="878"/>
      <c r="TZQ14" s="880"/>
      <c r="TZR14" s="878"/>
      <c r="TZS14" s="878"/>
      <c r="TZT14" s="878"/>
      <c r="TZU14" s="880"/>
      <c r="TZV14" s="878"/>
      <c r="TZW14" s="878"/>
      <c r="TZX14" s="878"/>
      <c r="TZY14" s="880"/>
      <c r="TZZ14" s="878"/>
      <c r="UAA14" s="878"/>
      <c r="UAB14" s="878"/>
      <c r="UAC14" s="880"/>
      <c r="UAD14" s="878"/>
      <c r="UAE14" s="878"/>
      <c r="UAF14" s="878"/>
      <c r="UAG14" s="880"/>
      <c r="UAH14" s="878"/>
      <c r="UAI14" s="878"/>
      <c r="UAJ14" s="878"/>
      <c r="UAK14" s="880"/>
      <c r="UAL14" s="878"/>
      <c r="UAM14" s="878"/>
      <c r="UAN14" s="878"/>
      <c r="UAO14" s="880"/>
      <c r="UAP14" s="878"/>
      <c r="UAQ14" s="878"/>
      <c r="UAR14" s="878"/>
      <c r="UAS14" s="880"/>
      <c r="UAT14" s="878"/>
      <c r="UAU14" s="878"/>
      <c r="UAV14" s="878"/>
      <c r="UAW14" s="880"/>
      <c r="UAX14" s="878"/>
      <c r="UAY14" s="878"/>
      <c r="UAZ14" s="878"/>
      <c r="UBA14" s="880"/>
      <c r="UBB14" s="878"/>
      <c r="UBC14" s="878"/>
      <c r="UBD14" s="878"/>
      <c r="UBE14" s="880"/>
      <c r="UBF14" s="878"/>
      <c r="UBG14" s="878"/>
      <c r="UBH14" s="878"/>
      <c r="UBI14" s="880"/>
      <c r="UBJ14" s="878"/>
      <c r="UBK14" s="878"/>
      <c r="UBL14" s="878"/>
      <c r="UBM14" s="880"/>
      <c r="UBN14" s="878"/>
      <c r="UBO14" s="878"/>
      <c r="UBP14" s="878"/>
      <c r="UBQ14" s="880"/>
      <c r="UBR14" s="878"/>
      <c r="UBS14" s="878"/>
      <c r="UBT14" s="878"/>
      <c r="UBU14" s="880"/>
      <c r="UBV14" s="878"/>
      <c r="UBW14" s="878"/>
      <c r="UBX14" s="878"/>
      <c r="UBY14" s="880"/>
      <c r="UBZ14" s="878"/>
      <c r="UCA14" s="878"/>
      <c r="UCB14" s="878"/>
      <c r="UCC14" s="880"/>
      <c r="UCD14" s="878"/>
      <c r="UCE14" s="878"/>
      <c r="UCF14" s="878"/>
      <c r="UCG14" s="880"/>
      <c r="UCH14" s="878"/>
      <c r="UCI14" s="878"/>
      <c r="UCJ14" s="878"/>
      <c r="UCK14" s="880"/>
      <c r="UCL14" s="878"/>
      <c r="UCM14" s="878"/>
      <c r="UCN14" s="878"/>
      <c r="UCO14" s="880"/>
      <c r="UCP14" s="878"/>
      <c r="UCQ14" s="878"/>
      <c r="UCR14" s="878"/>
      <c r="UCS14" s="880"/>
      <c r="UCT14" s="878"/>
      <c r="UCU14" s="878"/>
      <c r="UCV14" s="878"/>
      <c r="UCW14" s="880"/>
      <c r="UCX14" s="878"/>
      <c r="UCY14" s="878"/>
      <c r="UCZ14" s="878"/>
      <c r="UDA14" s="880"/>
      <c r="UDB14" s="878"/>
      <c r="UDC14" s="878"/>
      <c r="UDD14" s="878"/>
      <c r="UDE14" s="880"/>
      <c r="UDF14" s="878"/>
      <c r="UDG14" s="878"/>
      <c r="UDH14" s="878"/>
      <c r="UDI14" s="880"/>
      <c r="UDJ14" s="878"/>
      <c r="UDK14" s="878"/>
      <c r="UDL14" s="878"/>
      <c r="UDM14" s="880"/>
      <c r="UDN14" s="878"/>
      <c r="UDO14" s="878"/>
      <c r="UDP14" s="878"/>
      <c r="UDQ14" s="880"/>
      <c r="UDR14" s="878"/>
      <c r="UDS14" s="878"/>
      <c r="UDT14" s="878"/>
      <c r="UDU14" s="880"/>
      <c r="UDV14" s="878"/>
      <c r="UDW14" s="878"/>
      <c r="UDX14" s="878"/>
      <c r="UDY14" s="880"/>
      <c r="UDZ14" s="878"/>
      <c r="UEA14" s="878"/>
      <c r="UEB14" s="878"/>
      <c r="UEC14" s="880"/>
      <c r="UED14" s="878"/>
      <c r="UEE14" s="878"/>
      <c r="UEF14" s="878"/>
      <c r="UEG14" s="880"/>
      <c r="UEH14" s="878"/>
      <c r="UEI14" s="878"/>
      <c r="UEJ14" s="878"/>
      <c r="UEK14" s="880"/>
      <c r="UEL14" s="878"/>
      <c r="UEM14" s="878"/>
      <c r="UEN14" s="878"/>
      <c r="UEO14" s="880"/>
      <c r="UEP14" s="878"/>
      <c r="UEQ14" s="878"/>
      <c r="UER14" s="878"/>
      <c r="UES14" s="880"/>
      <c r="UET14" s="878"/>
      <c r="UEU14" s="878"/>
      <c r="UEV14" s="878"/>
      <c r="UEW14" s="880"/>
      <c r="UEX14" s="878"/>
      <c r="UEY14" s="878"/>
      <c r="UEZ14" s="878"/>
      <c r="UFA14" s="880"/>
      <c r="UFB14" s="878"/>
      <c r="UFC14" s="878"/>
      <c r="UFD14" s="878"/>
      <c r="UFE14" s="880"/>
      <c r="UFF14" s="878"/>
      <c r="UFG14" s="878"/>
      <c r="UFH14" s="878"/>
      <c r="UFI14" s="880"/>
      <c r="UFJ14" s="878"/>
      <c r="UFK14" s="878"/>
      <c r="UFL14" s="878"/>
      <c r="UFM14" s="880"/>
      <c r="UFN14" s="878"/>
      <c r="UFO14" s="878"/>
      <c r="UFP14" s="878"/>
      <c r="UFQ14" s="880"/>
      <c r="UFR14" s="878"/>
      <c r="UFS14" s="878"/>
      <c r="UFT14" s="878"/>
      <c r="UFU14" s="880"/>
      <c r="UFV14" s="878"/>
      <c r="UFW14" s="878"/>
      <c r="UFX14" s="878"/>
      <c r="UFY14" s="880"/>
      <c r="UFZ14" s="878"/>
      <c r="UGA14" s="878"/>
      <c r="UGB14" s="878"/>
      <c r="UGC14" s="880"/>
      <c r="UGD14" s="878"/>
      <c r="UGE14" s="878"/>
      <c r="UGF14" s="878"/>
      <c r="UGG14" s="880"/>
      <c r="UGH14" s="878"/>
      <c r="UGI14" s="878"/>
      <c r="UGJ14" s="878"/>
      <c r="UGK14" s="880"/>
      <c r="UGL14" s="878"/>
      <c r="UGM14" s="878"/>
      <c r="UGN14" s="878"/>
      <c r="UGO14" s="880"/>
      <c r="UGP14" s="878"/>
      <c r="UGQ14" s="878"/>
      <c r="UGR14" s="878"/>
      <c r="UGS14" s="880"/>
      <c r="UGT14" s="878"/>
      <c r="UGU14" s="878"/>
      <c r="UGV14" s="878"/>
      <c r="UGW14" s="880"/>
      <c r="UGX14" s="878"/>
      <c r="UGY14" s="878"/>
      <c r="UGZ14" s="878"/>
      <c r="UHA14" s="880"/>
      <c r="UHB14" s="878"/>
      <c r="UHC14" s="878"/>
      <c r="UHD14" s="878"/>
      <c r="UHE14" s="880"/>
      <c r="UHF14" s="878"/>
      <c r="UHG14" s="878"/>
      <c r="UHH14" s="878"/>
      <c r="UHI14" s="880"/>
      <c r="UHJ14" s="878"/>
      <c r="UHK14" s="878"/>
      <c r="UHL14" s="878"/>
      <c r="UHM14" s="880"/>
      <c r="UHN14" s="878"/>
      <c r="UHO14" s="878"/>
      <c r="UHP14" s="878"/>
      <c r="UHQ14" s="880"/>
      <c r="UHR14" s="878"/>
      <c r="UHS14" s="878"/>
      <c r="UHT14" s="878"/>
      <c r="UHU14" s="880"/>
      <c r="UHV14" s="878"/>
      <c r="UHW14" s="878"/>
      <c r="UHX14" s="878"/>
      <c r="UHY14" s="880"/>
      <c r="UHZ14" s="878"/>
      <c r="UIA14" s="878"/>
      <c r="UIB14" s="878"/>
      <c r="UIC14" s="880"/>
      <c r="UID14" s="878"/>
      <c r="UIE14" s="878"/>
      <c r="UIF14" s="878"/>
      <c r="UIG14" s="880"/>
      <c r="UIH14" s="878"/>
      <c r="UII14" s="878"/>
      <c r="UIJ14" s="878"/>
      <c r="UIK14" s="880"/>
      <c r="UIL14" s="878"/>
      <c r="UIM14" s="878"/>
      <c r="UIN14" s="878"/>
      <c r="UIO14" s="880"/>
      <c r="UIP14" s="878"/>
      <c r="UIQ14" s="878"/>
      <c r="UIR14" s="878"/>
      <c r="UIS14" s="880"/>
      <c r="UIT14" s="878"/>
      <c r="UIU14" s="878"/>
      <c r="UIV14" s="878"/>
      <c r="UIW14" s="880"/>
      <c r="UIX14" s="878"/>
      <c r="UIY14" s="878"/>
      <c r="UIZ14" s="878"/>
      <c r="UJA14" s="880"/>
      <c r="UJB14" s="878"/>
      <c r="UJC14" s="878"/>
      <c r="UJD14" s="878"/>
      <c r="UJE14" s="880"/>
      <c r="UJF14" s="878"/>
      <c r="UJG14" s="878"/>
      <c r="UJH14" s="878"/>
      <c r="UJI14" s="880"/>
      <c r="UJJ14" s="878"/>
      <c r="UJK14" s="878"/>
      <c r="UJL14" s="878"/>
      <c r="UJM14" s="880"/>
      <c r="UJN14" s="878"/>
      <c r="UJO14" s="878"/>
      <c r="UJP14" s="878"/>
      <c r="UJQ14" s="880"/>
      <c r="UJR14" s="878"/>
      <c r="UJS14" s="878"/>
      <c r="UJT14" s="878"/>
      <c r="UJU14" s="880"/>
      <c r="UJV14" s="878"/>
      <c r="UJW14" s="878"/>
      <c r="UJX14" s="878"/>
      <c r="UJY14" s="880"/>
      <c r="UJZ14" s="878"/>
      <c r="UKA14" s="878"/>
      <c r="UKB14" s="878"/>
      <c r="UKC14" s="880"/>
      <c r="UKD14" s="878"/>
      <c r="UKE14" s="878"/>
      <c r="UKF14" s="878"/>
      <c r="UKG14" s="880"/>
      <c r="UKH14" s="878"/>
      <c r="UKI14" s="878"/>
      <c r="UKJ14" s="878"/>
      <c r="UKK14" s="880"/>
      <c r="UKL14" s="878"/>
      <c r="UKM14" s="878"/>
      <c r="UKN14" s="878"/>
      <c r="UKO14" s="880"/>
      <c r="UKP14" s="878"/>
      <c r="UKQ14" s="878"/>
      <c r="UKR14" s="878"/>
      <c r="UKS14" s="880"/>
      <c r="UKT14" s="878"/>
      <c r="UKU14" s="878"/>
      <c r="UKV14" s="878"/>
      <c r="UKW14" s="880"/>
      <c r="UKX14" s="878"/>
      <c r="UKY14" s="878"/>
      <c r="UKZ14" s="878"/>
      <c r="ULA14" s="880"/>
      <c r="ULB14" s="878"/>
      <c r="ULC14" s="878"/>
      <c r="ULD14" s="878"/>
      <c r="ULE14" s="880"/>
      <c r="ULF14" s="878"/>
      <c r="ULG14" s="878"/>
      <c r="ULH14" s="878"/>
      <c r="ULI14" s="880"/>
      <c r="ULJ14" s="878"/>
      <c r="ULK14" s="878"/>
      <c r="ULL14" s="878"/>
      <c r="ULM14" s="880"/>
      <c r="ULN14" s="878"/>
      <c r="ULO14" s="878"/>
      <c r="ULP14" s="878"/>
      <c r="ULQ14" s="880"/>
      <c r="ULR14" s="878"/>
      <c r="ULS14" s="878"/>
      <c r="ULT14" s="878"/>
      <c r="ULU14" s="880"/>
      <c r="ULV14" s="878"/>
      <c r="ULW14" s="878"/>
      <c r="ULX14" s="878"/>
      <c r="ULY14" s="880"/>
      <c r="ULZ14" s="878"/>
      <c r="UMA14" s="878"/>
      <c r="UMB14" s="878"/>
      <c r="UMC14" s="880"/>
      <c r="UMD14" s="878"/>
      <c r="UME14" s="878"/>
      <c r="UMF14" s="878"/>
      <c r="UMG14" s="880"/>
      <c r="UMH14" s="878"/>
      <c r="UMI14" s="878"/>
      <c r="UMJ14" s="878"/>
      <c r="UMK14" s="880"/>
      <c r="UML14" s="878"/>
      <c r="UMM14" s="878"/>
      <c r="UMN14" s="878"/>
      <c r="UMO14" s="880"/>
      <c r="UMP14" s="878"/>
      <c r="UMQ14" s="878"/>
      <c r="UMR14" s="878"/>
      <c r="UMS14" s="880"/>
      <c r="UMT14" s="878"/>
      <c r="UMU14" s="878"/>
      <c r="UMV14" s="878"/>
      <c r="UMW14" s="880"/>
      <c r="UMX14" s="878"/>
      <c r="UMY14" s="878"/>
      <c r="UMZ14" s="878"/>
      <c r="UNA14" s="880"/>
      <c r="UNB14" s="878"/>
      <c r="UNC14" s="878"/>
      <c r="UND14" s="878"/>
      <c r="UNE14" s="880"/>
      <c r="UNF14" s="878"/>
      <c r="UNG14" s="878"/>
      <c r="UNH14" s="878"/>
      <c r="UNI14" s="880"/>
      <c r="UNJ14" s="878"/>
      <c r="UNK14" s="878"/>
      <c r="UNL14" s="878"/>
      <c r="UNM14" s="880"/>
      <c r="UNN14" s="878"/>
      <c r="UNO14" s="878"/>
      <c r="UNP14" s="878"/>
      <c r="UNQ14" s="880"/>
      <c r="UNR14" s="878"/>
      <c r="UNS14" s="878"/>
      <c r="UNT14" s="878"/>
      <c r="UNU14" s="880"/>
      <c r="UNV14" s="878"/>
      <c r="UNW14" s="878"/>
      <c r="UNX14" s="878"/>
      <c r="UNY14" s="880"/>
      <c r="UNZ14" s="878"/>
      <c r="UOA14" s="878"/>
      <c r="UOB14" s="878"/>
      <c r="UOC14" s="880"/>
      <c r="UOD14" s="878"/>
      <c r="UOE14" s="878"/>
      <c r="UOF14" s="878"/>
      <c r="UOG14" s="880"/>
      <c r="UOH14" s="878"/>
      <c r="UOI14" s="878"/>
      <c r="UOJ14" s="878"/>
      <c r="UOK14" s="880"/>
      <c r="UOL14" s="878"/>
      <c r="UOM14" s="878"/>
      <c r="UON14" s="878"/>
      <c r="UOO14" s="880"/>
      <c r="UOP14" s="878"/>
      <c r="UOQ14" s="878"/>
      <c r="UOR14" s="878"/>
      <c r="UOS14" s="880"/>
      <c r="UOT14" s="878"/>
      <c r="UOU14" s="878"/>
      <c r="UOV14" s="878"/>
      <c r="UOW14" s="880"/>
      <c r="UOX14" s="878"/>
      <c r="UOY14" s="878"/>
      <c r="UOZ14" s="878"/>
      <c r="UPA14" s="880"/>
      <c r="UPB14" s="878"/>
      <c r="UPC14" s="878"/>
      <c r="UPD14" s="878"/>
      <c r="UPE14" s="880"/>
      <c r="UPF14" s="878"/>
      <c r="UPG14" s="878"/>
      <c r="UPH14" s="878"/>
      <c r="UPI14" s="880"/>
      <c r="UPJ14" s="878"/>
      <c r="UPK14" s="878"/>
      <c r="UPL14" s="878"/>
      <c r="UPM14" s="880"/>
      <c r="UPN14" s="878"/>
      <c r="UPO14" s="878"/>
      <c r="UPP14" s="878"/>
      <c r="UPQ14" s="880"/>
      <c r="UPR14" s="878"/>
      <c r="UPS14" s="878"/>
      <c r="UPT14" s="878"/>
      <c r="UPU14" s="880"/>
      <c r="UPV14" s="878"/>
      <c r="UPW14" s="878"/>
      <c r="UPX14" s="878"/>
      <c r="UPY14" s="880"/>
      <c r="UPZ14" s="878"/>
      <c r="UQA14" s="878"/>
      <c r="UQB14" s="878"/>
      <c r="UQC14" s="880"/>
      <c r="UQD14" s="878"/>
      <c r="UQE14" s="878"/>
      <c r="UQF14" s="878"/>
      <c r="UQG14" s="880"/>
      <c r="UQH14" s="878"/>
      <c r="UQI14" s="878"/>
      <c r="UQJ14" s="878"/>
      <c r="UQK14" s="880"/>
      <c r="UQL14" s="878"/>
      <c r="UQM14" s="878"/>
      <c r="UQN14" s="878"/>
      <c r="UQO14" s="880"/>
      <c r="UQP14" s="878"/>
      <c r="UQQ14" s="878"/>
      <c r="UQR14" s="878"/>
      <c r="UQS14" s="880"/>
      <c r="UQT14" s="878"/>
      <c r="UQU14" s="878"/>
      <c r="UQV14" s="878"/>
      <c r="UQW14" s="880"/>
      <c r="UQX14" s="878"/>
      <c r="UQY14" s="878"/>
      <c r="UQZ14" s="878"/>
      <c r="URA14" s="880"/>
      <c r="URB14" s="878"/>
      <c r="URC14" s="878"/>
      <c r="URD14" s="878"/>
      <c r="URE14" s="880"/>
      <c r="URF14" s="878"/>
      <c r="URG14" s="878"/>
      <c r="URH14" s="878"/>
      <c r="URI14" s="880"/>
      <c r="URJ14" s="878"/>
      <c r="URK14" s="878"/>
      <c r="URL14" s="878"/>
      <c r="URM14" s="880"/>
      <c r="URN14" s="878"/>
      <c r="URO14" s="878"/>
      <c r="URP14" s="878"/>
      <c r="URQ14" s="880"/>
      <c r="URR14" s="878"/>
      <c r="URS14" s="878"/>
      <c r="URT14" s="878"/>
      <c r="URU14" s="880"/>
      <c r="URV14" s="878"/>
      <c r="URW14" s="878"/>
      <c r="URX14" s="878"/>
      <c r="URY14" s="880"/>
      <c r="URZ14" s="878"/>
      <c r="USA14" s="878"/>
      <c r="USB14" s="878"/>
      <c r="USC14" s="880"/>
      <c r="USD14" s="878"/>
      <c r="USE14" s="878"/>
      <c r="USF14" s="878"/>
      <c r="USG14" s="880"/>
      <c r="USH14" s="878"/>
      <c r="USI14" s="878"/>
      <c r="USJ14" s="878"/>
      <c r="USK14" s="880"/>
      <c r="USL14" s="878"/>
      <c r="USM14" s="878"/>
      <c r="USN14" s="878"/>
      <c r="USO14" s="880"/>
      <c r="USP14" s="878"/>
      <c r="USQ14" s="878"/>
      <c r="USR14" s="878"/>
      <c r="USS14" s="880"/>
      <c r="UST14" s="878"/>
      <c r="USU14" s="878"/>
      <c r="USV14" s="878"/>
      <c r="USW14" s="880"/>
      <c r="USX14" s="878"/>
      <c r="USY14" s="878"/>
      <c r="USZ14" s="878"/>
      <c r="UTA14" s="880"/>
      <c r="UTB14" s="878"/>
      <c r="UTC14" s="878"/>
      <c r="UTD14" s="878"/>
      <c r="UTE14" s="880"/>
      <c r="UTF14" s="878"/>
      <c r="UTG14" s="878"/>
      <c r="UTH14" s="878"/>
      <c r="UTI14" s="880"/>
      <c r="UTJ14" s="878"/>
      <c r="UTK14" s="878"/>
      <c r="UTL14" s="878"/>
      <c r="UTM14" s="880"/>
      <c r="UTN14" s="878"/>
      <c r="UTO14" s="878"/>
      <c r="UTP14" s="878"/>
      <c r="UTQ14" s="880"/>
      <c r="UTR14" s="878"/>
      <c r="UTS14" s="878"/>
      <c r="UTT14" s="878"/>
      <c r="UTU14" s="880"/>
      <c r="UTV14" s="878"/>
      <c r="UTW14" s="878"/>
      <c r="UTX14" s="878"/>
      <c r="UTY14" s="880"/>
      <c r="UTZ14" s="878"/>
      <c r="UUA14" s="878"/>
      <c r="UUB14" s="878"/>
      <c r="UUC14" s="880"/>
      <c r="UUD14" s="878"/>
      <c r="UUE14" s="878"/>
      <c r="UUF14" s="878"/>
      <c r="UUG14" s="880"/>
      <c r="UUH14" s="878"/>
      <c r="UUI14" s="878"/>
      <c r="UUJ14" s="878"/>
      <c r="UUK14" s="880"/>
      <c r="UUL14" s="878"/>
      <c r="UUM14" s="878"/>
      <c r="UUN14" s="878"/>
      <c r="UUO14" s="880"/>
      <c r="UUP14" s="878"/>
      <c r="UUQ14" s="878"/>
      <c r="UUR14" s="878"/>
      <c r="UUS14" s="880"/>
      <c r="UUT14" s="878"/>
      <c r="UUU14" s="878"/>
      <c r="UUV14" s="878"/>
      <c r="UUW14" s="880"/>
      <c r="UUX14" s="878"/>
      <c r="UUY14" s="878"/>
      <c r="UUZ14" s="878"/>
      <c r="UVA14" s="880"/>
      <c r="UVB14" s="878"/>
      <c r="UVC14" s="878"/>
      <c r="UVD14" s="878"/>
      <c r="UVE14" s="880"/>
      <c r="UVF14" s="878"/>
      <c r="UVG14" s="878"/>
      <c r="UVH14" s="878"/>
      <c r="UVI14" s="880"/>
      <c r="UVJ14" s="878"/>
      <c r="UVK14" s="878"/>
      <c r="UVL14" s="878"/>
      <c r="UVM14" s="880"/>
      <c r="UVN14" s="878"/>
      <c r="UVO14" s="878"/>
      <c r="UVP14" s="878"/>
      <c r="UVQ14" s="880"/>
      <c r="UVR14" s="878"/>
      <c r="UVS14" s="878"/>
      <c r="UVT14" s="878"/>
      <c r="UVU14" s="880"/>
      <c r="UVV14" s="878"/>
      <c r="UVW14" s="878"/>
      <c r="UVX14" s="878"/>
      <c r="UVY14" s="880"/>
      <c r="UVZ14" s="878"/>
      <c r="UWA14" s="878"/>
      <c r="UWB14" s="878"/>
      <c r="UWC14" s="880"/>
      <c r="UWD14" s="878"/>
      <c r="UWE14" s="878"/>
      <c r="UWF14" s="878"/>
      <c r="UWG14" s="880"/>
      <c r="UWH14" s="878"/>
      <c r="UWI14" s="878"/>
      <c r="UWJ14" s="878"/>
      <c r="UWK14" s="880"/>
      <c r="UWL14" s="878"/>
      <c r="UWM14" s="878"/>
      <c r="UWN14" s="878"/>
      <c r="UWO14" s="880"/>
      <c r="UWP14" s="878"/>
      <c r="UWQ14" s="878"/>
      <c r="UWR14" s="878"/>
      <c r="UWS14" s="880"/>
      <c r="UWT14" s="878"/>
      <c r="UWU14" s="878"/>
      <c r="UWV14" s="878"/>
      <c r="UWW14" s="880"/>
      <c r="UWX14" s="878"/>
      <c r="UWY14" s="878"/>
      <c r="UWZ14" s="878"/>
      <c r="UXA14" s="880"/>
      <c r="UXB14" s="878"/>
      <c r="UXC14" s="878"/>
      <c r="UXD14" s="878"/>
      <c r="UXE14" s="880"/>
      <c r="UXF14" s="878"/>
      <c r="UXG14" s="878"/>
      <c r="UXH14" s="878"/>
      <c r="UXI14" s="880"/>
      <c r="UXJ14" s="878"/>
      <c r="UXK14" s="878"/>
      <c r="UXL14" s="878"/>
      <c r="UXM14" s="880"/>
      <c r="UXN14" s="878"/>
      <c r="UXO14" s="878"/>
      <c r="UXP14" s="878"/>
      <c r="UXQ14" s="880"/>
      <c r="UXR14" s="878"/>
      <c r="UXS14" s="878"/>
      <c r="UXT14" s="878"/>
      <c r="UXU14" s="880"/>
      <c r="UXV14" s="878"/>
      <c r="UXW14" s="878"/>
      <c r="UXX14" s="878"/>
      <c r="UXY14" s="880"/>
      <c r="UXZ14" s="878"/>
      <c r="UYA14" s="878"/>
      <c r="UYB14" s="878"/>
      <c r="UYC14" s="880"/>
      <c r="UYD14" s="878"/>
      <c r="UYE14" s="878"/>
      <c r="UYF14" s="878"/>
      <c r="UYG14" s="880"/>
      <c r="UYH14" s="878"/>
      <c r="UYI14" s="878"/>
      <c r="UYJ14" s="878"/>
      <c r="UYK14" s="880"/>
      <c r="UYL14" s="878"/>
      <c r="UYM14" s="878"/>
      <c r="UYN14" s="878"/>
      <c r="UYO14" s="880"/>
      <c r="UYP14" s="878"/>
      <c r="UYQ14" s="878"/>
      <c r="UYR14" s="878"/>
      <c r="UYS14" s="880"/>
      <c r="UYT14" s="878"/>
      <c r="UYU14" s="878"/>
      <c r="UYV14" s="878"/>
      <c r="UYW14" s="880"/>
      <c r="UYX14" s="878"/>
      <c r="UYY14" s="878"/>
      <c r="UYZ14" s="878"/>
      <c r="UZA14" s="880"/>
      <c r="UZB14" s="878"/>
      <c r="UZC14" s="878"/>
      <c r="UZD14" s="878"/>
      <c r="UZE14" s="880"/>
      <c r="UZF14" s="878"/>
      <c r="UZG14" s="878"/>
      <c r="UZH14" s="878"/>
      <c r="UZI14" s="880"/>
      <c r="UZJ14" s="878"/>
      <c r="UZK14" s="878"/>
      <c r="UZL14" s="878"/>
      <c r="UZM14" s="880"/>
      <c r="UZN14" s="878"/>
      <c r="UZO14" s="878"/>
      <c r="UZP14" s="878"/>
      <c r="UZQ14" s="880"/>
      <c r="UZR14" s="878"/>
      <c r="UZS14" s="878"/>
      <c r="UZT14" s="878"/>
      <c r="UZU14" s="880"/>
      <c r="UZV14" s="878"/>
      <c r="UZW14" s="878"/>
      <c r="UZX14" s="878"/>
      <c r="UZY14" s="880"/>
      <c r="UZZ14" s="878"/>
      <c r="VAA14" s="878"/>
      <c r="VAB14" s="878"/>
      <c r="VAC14" s="880"/>
      <c r="VAD14" s="878"/>
      <c r="VAE14" s="878"/>
      <c r="VAF14" s="878"/>
      <c r="VAG14" s="880"/>
      <c r="VAH14" s="878"/>
      <c r="VAI14" s="878"/>
      <c r="VAJ14" s="878"/>
      <c r="VAK14" s="880"/>
      <c r="VAL14" s="878"/>
      <c r="VAM14" s="878"/>
      <c r="VAN14" s="878"/>
      <c r="VAO14" s="880"/>
      <c r="VAP14" s="878"/>
      <c r="VAQ14" s="878"/>
      <c r="VAR14" s="878"/>
      <c r="VAS14" s="880"/>
      <c r="VAT14" s="878"/>
      <c r="VAU14" s="878"/>
      <c r="VAV14" s="878"/>
      <c r="VAW14" s="880"/>
      <c r="VAX14" s="878"/>
      <c r="VAY14" s="878"/>
      <c r="VAZ14" s="878"/>
      <c r="VBA14" s="880"/>
      <c r="VBB14" s="878"/>
      <c r="VBC14" s="878"/>
      <c r="VBD14" s="878"/>
      <c r="VBE14" s="880"/>
      <c r="VBF14" s="878"/>
      <c r="VBG14" s="878"/>
      <c r="VBH14" s="878"/>
      <c r="VBI14" s="880"/>
      <c r="VBJ14" s="878"/>
      <c r="VBK14" s="878"/>
      <c r="VBL14" s="878"/>
      <c r="VBM14" s="880"/>
      <c r="VBN14" s="878"/>
      <c r="VBO14" s="878"/>
      <c r="VBP14" s="878"/>
      <c r="VBQ14" s="880"/>
      <c r="VBR14" s="878"/>
      <c r="VBS14" s="878"/>
      <c r="VBT14" s="878"/>
      <c r="VBU14" s="880"/>
      <c r="VBV14" s="878"/>
      <c r="VBW14" s="878"/>
      <c r="VBX14" s="878"/>
      <c r="VBY14" s="880"/>
      <c r="VBZ14" s="878"/>
      <c r="VCA14" s="878"/>
      <c r="VCB14" s="878"/>
      <c r="VCC14" s="880"/>
      <c r="VCD14" s="878"/>
      <c r="VCE14" s="878"/>
      <c r="VCF14" s="878"/>
      <c r="VCG14" s="880"/>
      <c r="VCH14" s="878"/>
      <c r="VCI14" s="878"/>
      <c r="VCJ14" s="878"/>
      <c r="VCK14" s="880"/>
      <c r="VCL14" s="878"/>
      <c r="VCM14" s="878"/>
      <c r="VCN14" s="878"/>
      <c r="VCO14" s="880"/>
      <c r="VCP14" s="878"/>
      <c r="VCQ14" s="878"/>
      <c r="VCR14" s="878"/>
      <c r="VCS14" s="880"/>
      <c r="VCT14" s="878"/>
      <c r="VCU14" s="878"/>
      <c r="VCV14" s="878"/>
      <c r="VCW14" s="880"/>
      <c r="VCX14" s="878"/>
      <c r="VCY14" s="878"/>
      <c r="VCZ14" s="878"/>
      <c r="VDA14" s="880"/>
      <c r="VDB14" s="878"/>
      <c r="VDC14" s="878"/>
      <c r="VDD14" s="878"/>
      <c r="VDE14" s="880"/>
      <c r="VDF14" s="878"/>
      <c r="VDG14" s="878"/>
      <c r="VDH14" s="878"/>
      <c r="VDI14" s="880"/>
      <c r="VDJ14" s="878"/>
      <c r="VDK14" s="878"/>
      <c r="VDL14" s="878"/>
      <c r="VDM14" s="880"/>
      <c r="VDN14" s="878"/>
      <c r="VDO14" s="878"/>
      <c r="VDP14" s="878"/>
      <c r="VDQ14" s="880"/>
      <c r="VDR14" s="878"/>
      <c r="VDS14" s="878"/>
      <c r="VDT14" s="878"/>
      <c r="VDU14" s="880"/>
      <c r="VDV14" s="878"/>
      <c r="VDW14" s="878"/>
      <c r="VDX14" s="878"/>
      <c r="VDY14" s="880"/>
      <c r="VDZ14" s="878"/>
      <c r="VEA14" s="878"/>
      <c r="VEB14" s="878"/>
      <c r="VEC14" s="880"/>
      <c r="VED14" s="878"/>
      <c r="VEE14" s="878"/>
      <c r="VEF14" s="878"/>
      <c r="VEG14" s="880"/>
      <c r="VEH14" s="878"/>
      <c r="VEI14" s="878"/>
      <c r="VEJ14" s="878"/>
      <c r="VEK14" s="880"/>
      <c r="VEL14" s="878"/>
      <c r="VEM14" s="878"/>
      <c r="VEN14" s="878"/>
      <c r="VEO14" s="880"/>
      <c r="VEP14" s="878"/>
      <c r="VEQ14" s="878"/>
      <c r="VER14" s="878"/>
      <c r="VES14" s="880"/>
      <c r="VET14" s="878"/>
      <c r="VEU14" s="878"/>
      <c r="VEV14" s="878"/>
      <c r="VEW14" s="880"/>
      <c r="VEX14" s="878"/>
      <c r="VEY14" s="878"/>
      <c r="VEZ14" s="878"/>
      <c r="VFA14" s="880"/>
      <c r="VFB14" s="878"/>
      <c r="VFC14" s="878"/>
      <c r="VFD14" s="878"/>
      <c r="VFE14" s="880"/>
      <c r="VFF14" s="878"/>
      <c r="VFG14" s="878"/>
      <c r="VFH14" s="878"/>
      <c r="VFI14" s="880"/>
      <c r="VFJ14" s="878"/>
      <c r="VFK14" s="878"/>
      <c r="VFL14" s="878"/>
      <c r="VFM14" s="880"/>
      <c r="VFN14" s="878"/>
      <c r="VFO14" s="878"/>
      <c r="VFP14" s="878"/>
      <c r="VFQ14" s="880"/>
      <c r="VFR14" s="878"/>
      <c r="VFS14" s="878"/>
      <c r="VFT14" s="878"/>
      <c r="VFU14" s="880"/>
      <c r="VFV14" s="878"/>
      <c r="VFW14" s="878"/>
      <c r="VFX14" s="878"/>
      <c r="VFY14" s="880"/>
      <c r="VFZ14" s="878"/>
      <c r="VGA14" s="878"/>
      <c r="VGB14" s="878"/>
      <c r="VGC14" s="880"/>
      <c r="VGD14" s="878"/>
      <c r="VGE14" s="878"/>
      <c r="VGF14" s="878"/>
      <c r="VGG14" s="880"/>
      <c r="VGH14" s="878"/>
      <c r="VGI14" s="878"/>
      <c r="VGJ14" s="878"/>
      <c r="VGK14" s="880"/>
      <c r="VGL14" s="878"/>
      <c r="VGM14" s="878"/>
      <c r="VGN14" s="878"/>
      <c r="VGO14" s="880"/>
      <c r="VGP14" s="878"/>
      <c r="VGQ14" s="878"/>
      <c r="VGR14" s="878"/>
      <c r="VGS14" s="880"/>
      <c r="VGT14" s="878"/>
      <c r="VGU14" s="878"/>
      <c r="VGV14" s="878"/>
      <c r="VGW14" s="880"/>
      <c r="VGX14" s="878"/>
      <c r="VGY14" s="878"/>
      <c r="VGZ14" s="878"/>
      <c r="VHA14" s="880"/>
      <c r="VHB14" s="878"/>
      <c r="VHC14" s="878"/>
      <c r="VHD14" s="878"/>
      <c r="VHE14" s="880"/>
      <c r="VHF14" s="878"/>
      <c r="VHG14" s="878"/>
      <c r="VHH14" s="878"/>
      <c r="VHI14" s="880"/>
      <c r="VHJ14" s="878"/>
      <c r="VHK14" s="878"/>
      <c r="VHL14" s="878"/>
      <c r="VHM14" s="880"/>
      <c r="VHN14" s="878"/>
      <c r="VHO14" s="878"/>
      <c r="VHP14" s="878"/>
      <c r="VHQ14" s="880"/>
      <c r="VHR14" s="878"/>
      <c r="VHS14" s="878"/>
      <c r="VHT14" s="878"/>
      <c r="VHU14" s="880"/>
      <c r="VHV14" s="878"/>
      <c r="VHW14" s="878"/>
      <c r="VHX14" s="878"/>
      <c r="VHY14" s="880"/>
      <c r="VHZ14" s="878"/>
      <c r="VIA14" s="878"/>
      <c r="VIB14" s="878"/>
      <c r="VIC14" s="880"/>
      <c r="VID14" s="878"/>
      <c r="VIE14" s="878"/>
      <c r="VIF14" s="878"/>
      <c r="VIG14" s="880"/>
      <c r="VIH14" s="878"/>
      <c r="VII14" s="878"/>
      <c r="VIJ14" s="878"/>
      <c r="VIK14" s="880"/>
      <c r="VIL14" s="878"/>
      <c r="VIM14" s="878"/>
      <c r="VIN14" s="878"/>
      <c r="VIO14" s="880"/>
      <c r="VIP14" s="878"/>
      <c r="VIQ14" s="878"/>
      <c r="VIR14" s="878"/>
      <c r="VIS14" s="880"/>
      <c r="VIT14" s="878"/>
      <c r="VIU14" s="878"/>
      <c r="VIV14" s="878"/>
      <c r="VIW14" s="880"/>
      <c r="VIX14" s="878"/>
      <c r="VIY14" s="878"/>
      <c r="VIZ14" s="878"/>
      <c r="VJA14" s="880"/>
      <c r="VJB14" s="878"/>
      <c r="VJC14" s="878"/>
      <c r="VJD14" s="878"/>
      <c r="VJE14" s="880"/>
      <c r="VJF14" s="878"/>
      <c r="VJG14" s="878"/>
      <c r="VJH14" s="878"/>
      <c r="VJI14" s="880"/>
      <c r="VJJ14" s="878"/>
      <c r="VJK14" s="878"/>
      <c r="VJL14" s="878"/>
      <c r="VJM14" s="880"/>
      <c r="VJN14" s="878"/>
      <c r="VJO14" s="878"/>
      <c r="VJP14" s="878"/>
      <c r="VJQ14" s="880"/>
      <c r="VJR14" s="878"/>
      <c r="VJS14" s="878"/>
      <c r="VJT14" s="878"/>
      <c r="VJU14" s="880"/>
      <c r="VJV14" s="878"/>
      <c r="VJW14" s="878"/>
      <c r="VJX14" s="878"/>
      <c r="VJY14" s="880"/>
      <c r="VJZ14" s="878"/>
      <c r="VKA14" s="878"/>
      <c r="VKB14" s="878"/>
      <c r="VKC14" s="880"/>
      <c r="VKD14" s="878"/>
      <c r="VKE14" s="878"/>
      <c r="VKF14" s="878"/>
      <c r="VKG14" s="880"/>
      <c r="VKH14" s="878"/>
      <c r="VKI14" s="878"/>
      <c r="VKJ14" s="878"/>
      <c r="VKK14" s="880"/>
      <c r="VKL14" s="878"/>
      <c r="VKM14" s="878"/>
      <c r="VKN14" s="878"/>
      <c r="VKO14" s="880"/>
      <c r="VKP14" s="878"/>
      <c r="VKQ14" s="878"/>
      <c r="VKR14" s="878"/>
      <c r="VKS14" s="880"/>
      <c r="VKT14" s="878"/>
      <c r="VKU14" s="878"/>
      <c r="VKV14" s="878"/>
      <c r="VKW14" s="880"/>
      <c r="VKX14" s="878"/>
      <c r="VKY14" s="878"/>
      <c r="VKZ14" s="878"/>
      <c r="VLA14" s="880"/>
      <c r="VLB14" s="878"/>
      <c r="VLC14" s="878"/>
      <c r="VLD14" s="878"/>
      <c r="VLE14" s="880"/>
      <c r="VLF14" s="878"/>
      <c r="VLG14" s="878"/>
      <c r="VLH14" s="878"/>
      <c r="VLI14" s="880"/>
      <c r="VLJ14" s="878"/>
      <c r="VLK14" s="878"/>
      <c r="VLL14" s="878"/>
      <c r="VLM14" s="880"/>
      <c r="VLN14" s="878"/>
      <c r="VLO14" s="878"/>
      <c r="VLP14" s="878"/>
      <c r="VLQ14" s="880"/>
      <c r="VLR14" s="878"/>
      <c r="VLS14" s="878"/>
      <c r="VLT14" s="878"/>
      <c r="VLU14" s="880"/>
      <c r="VLV14" s="878"/>
      <c r="VLW14" s="878"/>
      <c r="VLX14" s="878"/>
      <c r="VLY14" s="880"/>
      <c r="VLZ14" s="878"/>
      <c r="VMA14" s="878"/>
      <c r="VMB14" s="878"/>
      <c r="VMC14" s="880"/>
      <c r="VMD14" s="878"/>
      <c r="VME14" s="878"/>
      <c r="VMF14" s="878"/>
      <c r="VMG14" s="880"/>
      <c r="VMH14" s="878"/>
      <c r="VMI14" s="878"/>
      <c r="VMJ14" s="878"/>
      <c r="VMK14" s="880"/>
      <c r="VML14" s="878"/>
      <c r="VMM14" s="878"/>
      <c r="VMN14" s="878"/>
      <c r="VMO14" s="880"/>
      <c r="VMP14" s="878"/>
      <c r="VMQ14" s="878"/>
      <c r="VMR14" s="878"/>
      <c r="VMS14" s="880"/>
      <c r="VMT14" s="878"/>
      <c r="VMU14" s="878"/>
      <c r="VMV14" s="878"/>
      <c r="VMW14" s="880"/>
      <c r="VMX14" s="878"/>
      <c r="VMY14" s="878"/>
      <c r="VMZ14" s="878"/>
      <c r="VNA14" s="880"/>
      <c r="VNB14" s="878"/>
      <c r="VNC14" s="878"/>
      <c r="VND14" s="878"/>
      <c r="VNE14" s="880"/>
      <c r="VNF14" s="878"/>
      <c r="VNG14" s="878"/>
      <c r="VNH14" s="878"/>
      <c r="VNI14" s="880"/>
      <c r="VNJ14" s="878"/>
      <c r="VNK14" s="878"/>
      <c r="VNL14" s="878"/>
      <c r="VNM14" s="880"/>
      <c r="VNN14" s="878"/>
      <c r="VNO14" s="878"/>
      <c r="VNP14" s="878"/>
      <c r="VNQ14" s="880"/>
      <c r="VNR14" s="878"/>
      <c r="VNS14" s="878"/>
      <c r="VNT14" s="878"/>
      <c r="VNU14" s="880"/>
      <c r="VNV14" s="878"/>
      <c r="VNW14" s="878"/>
      <c r="VNX14" s="878"/>
      <c r="VNY14" s="880"/>
      <c r="VNZ14" s="878"/>
      <c r="VOA14" s="878"/>
      <c r="VOB14" s="878"/>
      <c r="VOC14" s="880"/>
      <c r="VOD14" s="878"/>
      <c r="VOE14" s="878"/>
      <c r="VOF14" s="878"/>
      <c r="VOG14" s="880"/>
      <c r="VOH14" s="878"/>
      <c r="VOI14" s="878"/>
      <c r="VOJ14" s="878"/>
      <c r="VOK14" s="880"/>
      <c r="VOL14" s="878"/>
      <c r="VOM14" s="878"/>
      <c r="VON14" s="878"/>
      <c r="VOO14" s="880"/>
      <c r="VOP14" s="878"/>
      <c r="VOQ14" s="878"/>
      <c r="VOR14" s="878"/>
      <c r="VOS14" s="880"/>
      <c r="VOT14" s="878"/>
      <c r="VOU14" s="878"/>
      <c r="VOV14" s="878"/>
      <c r="VOW14" s="880"/>
      <c r="VOX14" s="878"/>
      <c r="VOY14" s="878"/>
      <c r="VOZ14" s="878"/>
      <c r="VPA14" s="880"/>
      <c r="VPB14" s="878"/>
      <c r="VPC14" s="878"/>
      <c r="VPD14" s="878"/>
      <c r="VPE14" s="880"/>
      <c r="VPF14" s="878"/>
      <c r="VPG14" s="878"/>
      <c r="VPH14" s="878"/>
      <c r="VPI14" s="880"/>
      <c r="VPJ14" s="878"/>
      <c r="VPK14" s="878"/>
      <c r="VPL14" s="878"/>
      <c r="VPM14" s="880"/>
      <c r="VPN14" s="878"/>
      <c r="VPO14" s="878"/>
      <c r="VPP14" s="878"/>
      <c r="VPQ14" s="880"/>
      <c r="VPR14" s="878"/>
      <c r="VPS14" s="878"/>
      <c r="VPT14" s="878"/>
      <c r="VPU14" s="880"/>
      <c r="VPV14" s="878"/>
      <c r="VPW14" s="878"/>
      <c r="VPX14" s="878"/>
      <c r="VPY14" s="880"/>
      <c r="VPZ14" s="878"/>
      <c r="VQA14" s="878"/>
      <c r="VQB14" s="878"/>
      <c r="VQC14" s="880"/>
      <c r="VQD14" s="878"/>
      <c r="VQE14" s="878"/>
      <c r="VQF14" s="878"/>
      <c r="VQG14" s="880"/>
      <c r="VQH14" s="878"/>
      <c r="VQI14" s="878"/>
      <c r="VQJ14" s="878"/>
      <c r="VQK14" s="880"/>
      <c r="VQL14" s="878"/>
      <c r="VQM14" s="878"/>
      <c r="VQN14" s="878"/>
      <c r="VQO14" s="880"/>
      <c r="VQP14" s="878"/>
      <c r="VQQ14" s="878"/>
      <c r="VQR14" s="878"/>
      <c r="VQS14" s="880"/>
      <c r="VQT14" s="878"/>
      <c r="VQU14" s="878"/>
      <c r="VQV14" s="878"/>
      <c r="VQW14" s="880"/>
      <c r="VQX14" s="878"/>
      <c r="VQY14" s="878"/>
      <c r="VQZ14" s="878"/>
      <c r="VRA14" s="880"/>
      <c r="VRB14" s="878"/>
      <c r="VRC14" s="878"/>
      <c r="VRD14" s="878"/>
      <c r="VRE14" s="880"/>
      <c r="VRF14" s="878"/>
      <c r="VRG14" s="878"/>
      <c r="VRH14" s="878"/>
      <c r="VRI14" s="880"/>
      <c r="VRJ14" s="878"/>
      <c r="VRK14" s="878"/>
      <c r="VRL14" s="878"/>
      <c r="VRM14" s="880"/>
      <c r="VRN14" s="878"/>
      <c r="VRO14" s="878"/>
      <c r="VRP14" s="878"/>
      <c r="VRQ14" s="880"/>
      <c r="VRR14" s="878"/>
      <c r="VRS14" s="878"/>
      <c r="VRT14" s="878"/>
      <c r="VRU14" s="880"/>
      <c r="VRV14" s="878"/>
      <c r="VRW14" s="878"/>
      <c r="VRX14" s="878"/>
      <c r="VRY14" s="880"/>
      <c r="VRZ14" s="878"/>
      <c r="VSA14" s="878"/>
      <c r="VSB14" s="878"/>
      <c r="VSC14" s="880"/>
      <c r="VSD14" s="878"/>
      <c r="VSE14" s="878"/>
      <c r="VSF14" s="878"/>
      <c r="VSG14" s="880"/>
      <c r="VSH14" s="878"/>
      <c r="VSI14" s="878"/>
      <c r="VSJ14" s="878"/>
      <c r="VSK14" s="880"/>
      <c r="VSL14" s="878"/>
      <c r="VSM14" s="878"/>
      <c r="VSN14" s="878"/>
      <c r="VSO14" s="880"/>
      <c r="VSP14" s="878"/>
      <c r="VSQ14" s="878"/>
      <c r="VSR14" s="878"/>
      <c r="VSS14" s="880"/>
      <c r="VST14" s="878"/>
      <c r="VSU14" s="878"/>
      <c r="VSV14" s="878"/>
      <c r="VSW14" s="880"/>
      <c r="VSX14" s="878"/>
      <c r="VSY14" s="878"/>
      <c r="VSZ14" s="878"/>
      <c r="VTA14" s="880"/>
      <c r="VTB14" s="878"/>
      <c r="VTC14" s="878"/>
      <c r="VTD14" s="878"/>
      <c r="VTE14" s="880"/>
      <c r="VTF14" s="878"/>
      <c r="VTG14" s="878"/>
      <c r="VTH14" s="878"/>
      <c r="VTI14" s="880"/>
      <c r="VTJ14" s="878"/>
      <c r="VTK14" s="878"/>
      <c r="VTL14" s="878"/>
      <c r="VTM14" s="880"/>
      <c r="VTN14" s="878"/>
      <c r="VTO14" s="878"/>
      <c r="VTP14" s="878"/>
      <c r="VTQ14" s="880"/>
      <c r="VTR14" s="878"/>
      <c r="VTS14" s="878"/>
      <c r="VTT14" s="878"/>
      <c r="VTU14" s="880"/>
      <c r="VTV14" s="878"/>
      <c r="VTW14" s="878"/>
      <c r="VTX14" s="878"/>
      <c r="VTY14" s="880"/>
      <c r="VTZ14" s="878"/>
      <c r="VUA14" s="878"/>
      <c r="VUB14" s="878"/>
      <c r="VUC14" s="880"/>
      <c r="VUD14" s="878"/>
      <c r="VUE14" s="878"/>
      <c r="VUF14" s="878"/>
      <c r="VUG14" s="880"/>
      <c r="VUH14" s="878"/>
      <c r="VUI14" s="878"/>
      <c r="VUJ14" s="878"/>
      <c r="VUK14" s="880"/>
      <c r="VUL14" s="878"/>
      <c r="VUM14" s="878"/>
      <c r="VUN14" s="878"/>
      <c r="VUO14" s="880"/>
      <c r="VUP14" s="878"/>
      <c r="VUQ14" s="878"/>
      <c r="VUR14" s="878"/>
      <c r="VUS14" s="880"/>
      <c r="VUT14" s="878"/>
      <c r="VUU14" s="878"/>
      <c r="VUV14" s="878"/>
      <c r="VUW14" s="880"/>
      <c r="VUX14" s="878"/>
      <c r="VUY14" s="878"/>
      <c r="VUZ14" s="878"/>
      <c r="VVA14" s="880"/>
      <c r="VVB14" s="878"/>
      <c r="VVC14" s="878"/>
      <c r="VVD14" s="878"/>
      <c r="VVE14" s="880"/>
      <c r="VVF14" s="878"/>
      <c r="VVG14" s="878"/>
      <c r="VVH14" s="878"/>
      <c r="VVI14" s="880"/>
      <c r="VVJ14" s="878"/>
      <c r="VVK14" s="878"/>
      <c r="VVL14" s="878"/>
      <c r="VVM14" s="880"/>
      <c r="VVN14" s="878"/>
      <c r="VVO14" s="878"/>
      <c r="VVP14" s="878"/>
      <c r="VVQ14" s="880"/>
      <c r="VVR14" s="878"/>
      <c r="VVS14" s="878"/>
      <c r="VVT14" s="878"/>
      <c r="VVU14" s="880"/>
      <c r="VVV14" s="878"/>
      <c r="VVW14" s="878"/>
      <c r="VVX14" s="878"/>
      <c r="VVY14" s="880"/>
      <c r="VVZ14" s="878"/>
      <c r="VWA14" s="878"/>
      <c r="VWB14" s="878"/>
      <c r="VWC14" s="880"/>
      <c r="VWD14" s="878"/>
      <c r="VWE14" s="878"/>
      <c r="VWF14" s="878"/>
      <c r="VWG14" s="880"/>
      <c r="VWH14" s="878"/>
      <c r="VWI14" s="878"/>
      <c r="VWJ14" s="878"/>
      <c r="VWK14" s="880"/>
      <c r="VWL14" s="878"/>
      <c r="VWM14" s="878"/>
      <c r="VWN14" s="878"/>
      <c r="VWO14" s="880"/>
      <c r="VWP14" s="878"/>
      <c r="VWQ14" s="878"/>
      <c r="VWR14" s="878"/>
      <c r="VWS14" s="880"/>
      <c r="VWT14" s="878"/>
      <c r="VWU14" s="878"/>
      <c r="VWV14" s="878"/>
      <c r="VWW14" s="880"/>
      <c r="VWX14" s="878"/>
      <c r="VWY14" s="878"/>
      <c r="VWZ14" s="878"/>
      <c r="VXA14" s="880"/>
      <c r="VXB14" s="878"/>
      <c r="VXC14" s="878"/>
      <c r="VXD14" s="878"/>
      <c r="VXE14" s="880"/>
      <c r="VXF14" s="878"/>
      <c r="VXG14" s="878"/>
      <c r="VXH14" s="878"/>
      <c r="VXI14" s="880"/>
      <c r="VXJ14" s="878"/>
      <c r="VXK14" s="878"/>
      <c r="VXL14" s="878"/>
      <c r="VXM14" s="880"/>
      <c r="VXN14" s="878"/>
      <c r="VXO14" s="878"/>
      <c r="VXP14" s="878"/>
      <c r="VXQ14" s="880"/>
      <c r="VXR14" s="878"/>
      <c r="VXS14" s="878"/>
      <c r="VXT14" s="878"/>
      <c r="VXU14" s="880"/>
      <c r="VXV14" s="878"/>
      <c r="VXW14" s="878"/>
      <c r="VXX14" s="878"/>
      <c r="VXY14" s="880"/>
      <c r="VXZ14" s="878"/>
      <c r="VYA14" s="878"/>
      <c r="VYB14" s="878"/>
      <c r="VYC14" s="880"/>
      <c r="VYD14" s="878"/>
      <c r="VYE14" s="878"/>
      <c r="VYF14" s="878"/>
      <c r="VYG14" s="880"/>
      <c r="VYH14" s="878"/>
      <c r="VYI14" s="878"/>
      <c r="VYJ14" s="878"/>
      <c r="VYK14" s="880"/>
      <c r="VYL14" s="878"/>
      <c r="VYM14" s="878"/>
      <c r="VYN14" s="878"/>
      <c r="VYO14" s="880"/>
      <c r="VYP14" s="878"/>
      <c r="VYQ14" s="878"/>
      <c r="VYR14" s="878"/>
      <c r="VYS14" s="880"/>
      <c r="VYT14" s="878"/>
      <c r="VYU14" s="878"/>
      <c r="VYV14" s="878"/>
      <c r="VYW14" s="880"/>
      <c r="VYX14" s="878"/>
      <c r="VYY14" s="878"/>
      <c r="VYZ14" s="878"/>
      <c r="VZA14" s="880"/>
      <c r="VZB14" s="878"/>
      <c r="VZC14" s="878"/>
      <c r="VZD14" s="878"/>
      <c r="VZE14" s="880"/>
      <c r="VZF14" s="878"/>
      <c r="VZG14" s="878"/>
      <c r="VZH14" s="878"/>
      <c r="VZI14" s="880"/>
      <c r="VZJ14" s="878"/>
      <c r="VZK14" s="878"/>
      <c r="VZL14" s="878"/>
      <c r="VZM14" s="880"/>
      <c r="VZN14" s="878"/>
      <c r="VZO14" s="878"/>
      <c r="VZP14" s="878"/>
      <c r="VZQ14" s="880"/>
      <c r="VZR14" s="878"/>
      <c r="VZS14" s="878"/>
      <c r="VZT14" s="878"/>
      <c r="VZU14" s="880"/>
      <c r="VZV14" s="878"/>
      <c r="VZW14" s="878"/>
      <c r="VZX14" s="878"/>
      <c r="VZY14" s="880"/>
      <c r="VZZ14" s="878"/>
      <c r="WAA14" s="878"/>
      <c r="WAB14" s="878"/>
      <c r="WAC14" s="880"/>
      <c r="WAD14" s="878"/>
      <c r="WAE14" s="878"/>
      <c r="WAF14" s="878"/>
      <c r="WAG14" s="880"/>
      <c r="WAH14" s="878"/>
      <c r="WAI14" s="878"/>
      <c r="WAJ14" s="878"/>
      <c r="WAK14" s="880"/>
      <c r="WAL14" s="878"/>
      <c r="WAM14" s="878"/>
      <c r="WAN14" s="878"/>
      <c r="WAO14" s="880"/>
      <c r="WAP14" s="878"/>
      <c r="WAQ14" s="878"/>
      <c r="WAR14" s="878"/>
      <c r="WAS14" s="880"/>
      <c r="WAT14" s="878"/>
      <c r="WAU14" s="878"/>
      <c r="WAV14" s="878"/>
      <c r="WAW14" s="880"/>
      <c r="WAX14" s="878"/>
      <c r="WAY14" s="878"/>
      <c r="WAZ14" s="878"/>
      <c r="WBA14" s="880"/>
      <c r="WBB14" s="878"/>
      <c r="WBC14" s="878"/>
      <c r="WBD14" s="878"/>
      <c r="WBE14" s="880"/>
      <c r="WBF14" s="878"/>
      <c r="WBG14" s="878"/>
      <c r="WBH14" s="878"/>
      <c r="WBI14" s="880"/>
      <c r="WBJ14" s="878"/>
      <c r="WBK14" s="878"/>
      <c r="WBL14" s="878"/>
      <c r="WBM14" s="880"/>
      <c r="WBN14" s="878"/>
      <c r="WBO14" s="878"/>
      <c r="WBP14" s="878"/>
      <c r="WBQ14" s="880"/>
      <c r="WBR14" s="878"/>
      <c r="WBS14" s="878"/>
      <c r="WBT14" s="878"/>
      <c r="WBU14" s="880"/>
      <c r="WBV14" s="878"/>
      <c r="WBW14" s="878"/>
      <c r="WBX14" s="878"/>
      <c r="WBY14" s="880"/>
      <c r="WBZ14" s="878"/>
      <c r="WCA14" s="878"/>
      <c r="WCB14" s="878"/>
      <c r="WCC14" s="880"/>
      <c r="WCD14" s="878"/>
      <c r="WCE14" s="878"/>
      <c r="WCF14" s="878"/>
      <c r="WCG14" s="880"/>
      <c r="WCH14" s="878"/>
      <c r="WCI14" s="878"/>
      <c r="WCJ14" s="878"/>
      <c r="WCK14" s="880"/>
      <c r="WCL14" s="878"/>
      <c r="WCM14" s="878"/>
      <c r="WCN14" s="878"/>
      <c r="WCO14" s="880"/>
      <c r="WCP14" s="878"/>
      <c r="WCQ14" s="878"/>
      <c r="WCR14" s="878"/>
      <c r="WCS14" s="880"/>
      <c r="WCT14" s="878"/>
      <c r="WCU14" s="878"/>
      <c r="WCV14" s="878"/>
      <c r="WCW14" s="880"/>
      <c r="WCX14" s="878"/>
      <c r="WCY14" s="878"/>
      <c r="WCZ14" s="878"/>
      <c r="WDA14" s="880"/>
      <c r="WDB14" s="878"/>
      <c r="WDC14" s="878"/>
      <c r="WDD14" s="878"/>
      <c r="WDE14" s="880"/>
      <c r="WDF14" s="878"/>
      <c r="WDG14" s="878"/>
      <c r="WDH14" s="878"/>
      <c r="WDI14" s="880"/>
      <c r="WDJ14" s="878"/>
      <c r="WDK14" s="878"/>
      <c r="WDL14" s="878"/>
      <c r="WDM14" s="880"/>
      <c r="WDN14" s="878"/>
      <c r="WDO14" s="878"/>
      <c r="WDP14" s="878"/>
      <c r="WDQ14" s="880"/>
      <c r="WDR14" s="878"/>
      <c r="WDS14" s="878"/>
      <c r="WDT14" s="878"/>
      <c r="WDU14" s="880"/>
      <c r="WDV14" s="878"/>
      <c r="WDW14" s="878"/>
      <c r="WDX14" s="878"/>
      <c r="WDY14" s="880"/>
      <c r="WDZ14" s="878"/>
      <c r="WEA14" s="878"/>
      <c r="WEB14" s="878"/>
      <c r="WEC14" s="880"/>
      <c r="WED14" s="878"/>
      <c r="WEE14" s="878"/>
      <c r="WEF14" s="878"/>
      <c r="WEG14" s="880"/>
      <c r="WEH14" s="878"/>
      <c r="WEI14" s="878"/>
      <c r="WEJ14" s="878"/>
      <c r="WEK14" s="880"/>
      <c r="WEL14" s="878"/>
      <c r="WEM14" s="878"/>
      <c r="WEN14" s="878"/>
      <c r="WEO14" s="880"/>
      <c r="WEP14" s="878"/>
      <c r="WEQ14" s="878"/>
      <c r="WER14" s="878"/>
      <c r="WES14" s="880"/>
      <c r="WET14" s="878"/>
      <c r="WEU14" s="878"/>
      <c r="WEV14" s="878"/>
      <c r="WEW14" s="880"/>
      <c r="WEX14" s="878"/>
      <c r="WEY14" s="878"/>
      <c r="WEZ14" s="878"/>
      <c r="WFA14" s="880"/>
      <c r="WFB14" s="878"/>
      <c r="WFC14" s="878"/>
      <c r="WFD14" s="878"/>
      <c r="WFE14" s="880"/>
      <c r="WFF14" s="878"/>
      <c r="WFG14" s="878"/>
      <c r="WFH14" s="878"/>
      <c r="WFI14" s="880"/>
      <c r="WFJ14" s="878"/>
      <c r="WFK14" s="878"/>
      <c r="WFL14" s="878"/>
      <c r="WFM14" s="880"/>
      <c r="WFN14" s="878"/>
      <c r="WFO14" s="878"/>
      <c r="WFP14" s="878"/>
      <c r="WFQ14" s="880"/>
      <c r="WFR14" s="878"/>
      <c r="WFS14" s="878"/>
      <c r="WFT14" s="878"/>
      <c r="WFU14" s="880"/>
      <c r="WFV14" s="878"/>
      <c r="WFW14" s="878"/>
      <c r="WFX14" s="878"/>
      <c r="WFY14" s="880"/>
      <c r="WFZ14" s="878"/>
      <c r="WGA14" s="878"/>
      <c r="WGB14" s="878"/>
      <c r="WGC14" s="880"/>
      <c r="WGD14" s="878"/>
      <c r="WGE14" s="878"/>
      <c r="WGF14" s="878"/>
      <c r="WGG14" s="880"/>
      <c r="WGH14" s="878"/>
      <c r="WGI14" s="878"/>
      <c r="WGJ14" s="878"/>
      <c r="WGK14" s="880"/>
      <c r="WGL14" s="878"/>
      <c r="WGM14" s="878"/>
      <c r="WGN14" s="878"/>
      <c r="WGO14" s="880"/>
      <c r="WGP14" s="878"/>
      <c r="WGQ14" s="878"/>
      <c r="WGR14" s="878"/>
      <c r="WGS14" s="880"/>
      <c r="WGT14" s="878"/>
      <c r="WGU14" s="878"/>
      <c r="WGV14" s="878"/>
      <c r="WGW14" s="880"/>
      <c r="WGX14" s="878"/>
      <c r="WGY14" s="878"/>
      <c r="WGZ14" s="878"/>
      <c r="WHA14" s="880"/>
      <c r="WHB14" s="878"/>
      <c r="WHC14" s="878"/>
      <c r="WHD14" s="878"/>
      <c r="WHE14" s="880"/>
      <c r="WHF14" s="878"/>
      <c r="WHG14" s="878"/>
      <c r="WHH14" s="878"/>
      <c r="WHI14" s="880"/>
      <c r="WHJ14" s="878"/>
      <c r="WHK14" s="878"/>
      <c r="WHL14" s="878"/>
      <c r="WHM14" s="880"/>
      <c r="WHN14" s="878"/>
      <c r="WHO14" s="878"/>
      <c r="WHP14" s="878"/>
      <c r="WHQ14" s="880"/>
      <c r="WHR14" s="878"/>
      <c r="WHS14" s="878"/>
      <c r="WHT14" s="878"/>
      <c r="WHU14" s="880"/>
      <c r="WHV14" s="878"/>
      <c r="WHW14" s="878"/>
      <c r="WHX14" s="878"/>
      <c r="WHY14" s="880"/>
      <c r="WHZ14" s="878"/>
      <c r="WIA14" s="878"/>
      <c r="WIB14" s="878"/>
      <c r="WIC14" s="880"/>
      <c r="WID14" s="878"/>
      <c r="WIE14" s="878"/>
      <c r="WIF14" s="878"/>
      <c r="WIG14" s="880"/>
      <c r="WIH14" s="878"/>
      <c r="WII14" s="878"/>
      <c r="WIJ14" s="878"/>
      <c r="WIK14" s="880"/>
      <c r="WIL14" s="878"/>
      <c r="WIM14" s="878"/>
      <c r="WIN14" s="878"/>
      <c r="WIO14" s="880"/>
      <c r="WIP14" s="878"/>
      <c r="WIQ14" s="878"/>
      <c r="WIR14" s="878"/>
      <c r="WIS14" s="880"/>
      <c r="WIT14" s="878"/>
      <c r="WIU14" s="878"/>
      <c r="WIV14" s="878"/>
      <c r="WIW14" s="880"/>
      <c r="WIX14" s="878"/>
      <c r="WIY14" s="878"/>
      <c r="WIZ14" s="878"/>
      <c r="WJA14" s="880"/>
      <c r="WJB14" s="878"/>
      <c r="WJC14" s="878"/>
      <c r="WJD14" s="878"/>
      <c r="WJE14" s="880"/>
      <c r="WJF14" s="878"/>
      <c r="WJG14" s="878"/>
      <c r="WJH14" s="878"/>
      <c r="WJI14" s="880"/>
      <c r="WJJ14" s="878"/>
      <c r="WJK14" s="878"/>
      <c r="WJL14" s="878"/>
      <c r="WJM14" s="880"/>
      <c r="WJN14" s="878"/>
      <c r="WJO14" s="878"/>
      <c r="WJP14" s="878"/>
      <c r="WJQ14" s="880"/>
      <c r="WJR14" s="878"/>
      <c r="WJS14" s="878"/>
      <c r="WJT14" s="878"/>
      <c r="WJU14" s="880"/>
      <c r="WJV14" s="878"/>
      <c r="WJW14" s="878"/>
      <c r="WJX14" s="878"/>
      <c r="WJY14" s="880"/>
      <c r="WJZ14" s="878"/>
      <c r="WKA14" s="878"/>
      <c r="WKB14" s="878"/>
      <c r="WKC14" s="880"/>
      <c r="WKD14" s="878"/>
      <c r="WKE14" s="878"/>
      <c r="WKF14" s="878"/>
      <c r="WKG14" s="880"/>
      <c r="WKH14" s="878"/>
      <c r="WKI14" s="878"/>
      <c r="WKJ14" s="878"/>
      <c r="WKK14" s="880"/>
      <c r="WKL14" s="878"/>
      <c r="WKM14" s="878"/>
      <c r="WKN14" s="878"/>
      <c r="WKO14" s="880"/>
      <c r="WKP14" s="878"/>
      <c r="WKQ14" s="878"/>
      <c r="WKR14" s="878"/>
      <c r="WKS14" s="880"/>
      <c r="WKT14" s="878"/>
      <c r="WKU14" s="878"/>
      <c r="WKV14" s="878"/>
      <c r="WKW14" s="880"/>
      <c r="WKX14" s="878"/>
      <c r="WKY14" s="878"/>
      <c r="WKZ14" s="878"/>
      <c r="WLA14" s="880"/>
      <c r="WLB14" s="878"/>
      <c r="WLC14" s="878"/>
      <c r="WLD14" s="878"/>
      <c r="WLE14" s="880"/>
      <c r="WLF14" s="878"/>
      <c r="WLG14" s="878"/>
      <c r="WLH14" s="878"/>
      <c r="WLI14" s="880"/>
      <c r="WLJ14" s="878"/>
      <c r="WLK14" s="878"/>
      <c r="WLL14" s="878"/>
      <c r="WLM14" s="880"/>
      <c r="WLN14" s="878"/>
      <c r="WLO14" s="878"/>
      <c r="WLP14" s="878"/>
      <c r="WLQ14" s="880"/>
      <c r="WLR14" s="878"/>
      <c r="WLS14" s="878"/>
      <c r="WLT14" s="878"/>
      <c r="WLU14" s="880"/>
      <c r="WLV14" s="878"/>
      <c r="WLW14" s="878"/>
      <c r="WLX14" s="878"/>
      <c r="WLY14" s="880"/>
      <c r="WLZ14" s="878"/>
      <c r="WMA14" s="878"/>
      <c r="WMB14" s="878"/>
      <c r="WMC14" s="880"/>
      <c r="WMD14" s="878"/>
      <c r="WME14" s="878"/>
      <c r="WMF14" s="878"/>
      <c r="WMG14" s="880"/>
      <c r="WMH14" s="878"/>
      <c r="WMI14" s="878"/>
      <c r="WMJ14" s="878"/>
      <c r="WMK14" s="880"/>
      <c r="WML14" s="878"/>
      <c r="WMM14" s="878"/>
      <c r="WMN14" s="878"/>
      <c r="WMO14" s="880"/>
      <c r="WMP14" s="878"/>
      <c r="WMQ14" s="878"/>
      <c r="WMR14" s="878"/>
      <c r="WMS14" s="880"/>
      <c r="WMT14" s="878"/>
      <c r="WMU14" s="878"/>
      <c r="WMV14" s="878"/>
      <c r="WMW14" s="880"/>
      <c r="WMX14" s="878"/>
      <c r="WMY14" s="878"/>
      <c r="WMZ14" s="878"/>
      <c r="WNA14" s="880"/>
      <c r="WNB14" s="878"/>
      <c r="WNC14" s="878"/>
      <c r="WND14" s="878"/>
      <c r="WNE14" s="880"/>
      <c r="WNF14" s="878"/>
      <c r="WNG14" s="878"/>
      <c r="WNH14" s="878"/>
      <c r="WNI14" s="880"/>
      <c r="WNJ14" s="878"/>
      <c r="WNK14" s="878"/>
      <c r="WNL14" s="878"/>
      <c r="WNM14" s="880"/>
      <c r="WNN14" s="878"/>
      <c r="WNO14" s="878"/>
      <c r="WNP14" s="878"/>
      <c r="WNQ14" s="880"/>
      <c r="WNR14" s="878"/>
      <c r="WNS14" s="878"/>
      <c r="WNT14" s="878"/>
      <c r="WNU14" s="880"/>
      <c r="WNV14" s="878"/>
      <c r="WNW14" s="878"/>
      <c r="WNX14" s="878"/>
      <c r="WNY14" s="880"/>
      <c r="WNZ14" s="878"/>
      <c r="WOA14" s="878"/>
      <c r="WOB14" s="878"/>
      <c r="WOC14" s="880"/>
      <c r="WOD14" s="878"/>
      <c r="WOE14" s="878"/>
      <c r="WOF14" s="878"/>
      <c r="WOG14" s="880"/>
      <c r="WOH14" s="878"/>
      <c r="WOI14" s="878"/>
      <c r="WOJ14" s="878"/>
      <c r="WOK14" s="880"/>
      <c r="WOL14" s="878"/>
      <c r="WOM14" s="878"/>
      <c r="WON14" s="878"/>
      <c r="WOO14" s="880"/>
      <c r="WOP14" s="878"/>
      <c r="WOQ14" s="878"/>
      <c r="WOR14" s="878"/>
      <c r="WOS14" s="880"/>
      <c r="WOT14" s="878"/>
      <c r="WOU14" s="878"/>
      <c r="WOV14" s="878"/>
      <c r="WOW14" s="880"/>
      <c r="WOX14" s="878"/>
      <c r="WOY14" s="878"/>
      <c r="WOZ14" s="878"/>
      <c r="WPA14" s="880"/>
      <c r="WPB14" s="878"/>
      <c r="WPC14" s="878"/>
      <c r="WPD14" s="878"/>
      <c r="WPE14" s="880"/>
      <c r="WPF14" s="878"/>
      <c r="WPG14" s="878"/>
      <c r="WPH14" s="878"/>
      <c r="WPI14" s="880"/>
      <c r="WPJ14" s="878"/>
      <c r="WPK14" s="878"/>
      <c r="WPL14" s="878"/>
      <c r="WPM14" s="880"/>
      <c r="WPN14" s="878"/>
      <c r="WPO14" s="878"/>
      <c r="WPP14" s="878"/>
      <c r="WPQ14" s="880"/>
      <c r="WPR14" s="878"/>
      <c r="WPS14" s="878"/>
      <c r="WPT14" s="878"/>
      <c r="WPU14" s="880"/>
      <c r="WPV14" s="878"/>
      <c r="WPW14" s="878"/>
      <c r="WPX14" s="878"/>
      <c r="WPY14" s="880"/>
      <c r="WPZ14" s="878"/>
      <c r="WQA14" s="878"/>
      <c r="WQB14" s="878"/>
      <c r="WQC14" s="880"/>
      <c r="WQD14" s="878"/>
      <c r="WQE14" s="878"/>
      <c r="WQF14" s="878"/>
      <c r="WQG14" s="880"/>
      <c r="WQH14" s="878"/>
      <c r="WQI14" s="878"/>
      <c r="WQJ14" s="878"/>
      <c r="WQK14" s="880"/>
      <c r="WQL14" s="878"/>
      <c r="WQM14" s="878"/>
      <c r="WQN14" s="878"/>
      <c r="WQO14" s="880"/>
      <c r="WQP14" s="878"/>
      <c r="WQQ14" s="878"/>
      <c r="WQR14" s="878"/>
      <c r="WQS14" s="880"/>
      <c r="WQT14" s="878"/>
      <c r="WQU14" s="878"/>
      <c r="WQV14" s="878"/>
      <c r="WQW14" s="880"/>
      <c r="WQX14" s="878"/>
      <c r="WQY14" s="878"/>
      <c r="WQZ14" s="878"/>
      <c r="WRA14" s="880"/>
      <c r="WRB14" s="878"/>
      <c r="WRC14" s="878"/>
      <c r="WRD14" s="878"/>
      <c r="WRE14" s="880"/>
      <c r="WRF14" s="878"/>
      <c r="WRG14" s="878"/>
      <c r="WRH14" s="878"/>
      <c r="WRI14" s="880"/>
      <c r="WRJ14" s="878"/>
      <c r="WRK14" s="878"/>
      <c r="WRL14" s="878"/>
      <c r="WRM14" s="880"/>
      <c r="WRN14" s="878"/>
      <c r="WRO14" s="878"/>
      <c r="WRP14" s="878"/>
      <c r="WRQ14" s="880"/>
      <c r="WRR14" s="878"/>
      <c r="WRS14" s="878"/>
      <c r="WRT14" s="878"/>
      <c r="WRU14" s="880"/>
      <c r="WRV14" s="878"/>
      <c r="WRW14" s="878"/>
      <c r="WRX14" s="878"/>
      <c r="WRY14" s="880"/>
      <c r="WRZ14" s="878"/>
      <c r="WSA14" s="878"/>
      <c r="WSB14" s="878"/>
      <c r="WSC14" s="880"/>
      <c r="WSD14" s="878"/>
      <c r="WSE14" s="878"/>
      <c r="WSF14" s="878"/>
      <c r="WSG14" s="880"/>
      <c r="WSH14" s="878"/>
      <c r="WSI14" s="878"/>
      <c r="WSJ14" s="878"/>
      <c r="WSK14" s="880"/>
      <c r="WSL14" s="878"/>
      <c r="WSM14" s="878"/>
      <c r="WSN14" s="878"/>
      <c r="WSO14" s="880"/>
      <c r="WSP14" s="878"/>
      <c r="WSQ14" s="878"/>
      <c r="WSR14" s="878"/>
      <c r="WSS14" s="880"/>
      <c r="WST14" s="878"/>
      <c r="WSU14" s="878"/>
      <c r="WSV14" s="878"/>
      <c r="WSW14" s="880"/>
      <c r="WSX14" s="878"/>
      <c r="WSY14" s="878"/>
      <c r="WSZ14" s="878"/>
      <c r="WTA14" s="880"/>
      <c r="WTB14" s="878"/>
      <c r="WTC14" s="878"/>
      <c r="WTD14" s="878"/>
      <c r="WTE14" s="880"/>
      <c r="WTF14" s="878"/>
      <c r="WTG14" s="878"/>
      <c r="WTH14" s="878"/>
      <c r="WTI14" s="880"/>
      <c r="WTJ14" s="878"/>
      <c r="WTK14" s="878"/>
      <c r="WTL14" s="878"/>
      <c r="WTM14" s="880"/>
      <c r="WTN14" s="878"/>
      <c r="WTO14" s="878"/>
      <c r="WTP14" s="878"/>
      <c r="WTQ14" s="880"/>
      <c r="WTR14" s="878"/>
      <c r="WTS14" s="878"/>
      <c r="WTT14" s="878"/>
      <c r="WTU14" s="880"/>
      <c r="WTV14" s="878"/>
      <c r="WTW14" s="878"/>
      <c r="WTX14" s="878"/>
      <c r="WTY14" s="880"/>
      <c r="WTZ14" s="878"/>
      <c r="WUA14" s="878"/>
      <c r="WUB14" s="878"/>
      <c r="WUC14" s="880"/>
      <c r="WUD14" s="878"/>
      <c r="WUE14" s="878"/>
      <c r="WUF14" s="878"/>
      <c r="WUG14" s="880"/>
      <c r="WUH14" s="878"/>
      <c r="WUI14" s="878"/>
      <c r="WUJ14" s="878"/>
      <c r="WUK14" s="880"/>
      <c r="WUL14" s="878"/>
      <c r="WUM14" s="878"/>
      <c r="WUN14" s="878"/>
      <c r="WUO14" s="880"/>
      <c r="WUP14" s="878"/>
      <c r="WUQ14" s="878"/>
      <c r="WUR14" s="878"/>
      <c r="WUS14" s="880"/>
      <c r="WUT14" s="878"/>
      <c r="WUU14" s="878"/>
      <c r="WUV14" s="878"/>
      <c r="WUW14" s="880"/>
      <c r="WUX14" s="878"/>
      <c r="WUY14" s="878"/>
      <c r="WUZ14" s="878"/>
      <c r="WVA14" s="880"/>
      <c r="WVB14" s="878"/>
      <c r="WVC14" s="878"/>
      <c r="WVD14" s="878"/>
      <c r="WVE14" s="880"/>
      <c r="WVF14" s="878"/>
      <c r="WVG14" s="878"/>
      <c r="WVH14" s="878"/>
      <c r="WVI14" s="880"/>
      <c r="WVJ14" s="878"/>
      <c r="WVK14" s="878"/>
      <c r="WVL14" s="878"/>
      <c r="WVM14" s="880"/>
      <c r="WVN14" s="878"/>
      <c r="WVO14" s="878"/>
      <c r="WVP14" s="878"/>
      <c r="WVQ14" s="880"/>
      <c r="WVR14" s="878"/>
      <c r="WVS14" s="878"/>
      <c r="WVT14" s="878"/>
      <c r="WVU14" s="880"/>
      <c r="WVV14" s="878"/>
      <c r="WVW14" s="878"/>
      <c r="WVX14" s="878"/>
      <c r="WVY14" s="880"/>
      <c r="WVZ14" s="878"/>
      <c r="WWA14" s="878"/>
      <c r="WWB14" s="878"/>
      <c r="WWC14" s="880"/>
      <c r="WWD14" s="878"/>
      <c r="WWE14" s="878"/>
      <c r="WWF14" s="878"/>
      <c r="WWG14" s="880"/>
      <c r="WWH14" s="878"/>
      <c r="WWI14" s="878"/>
      <c r="WWJ14" s="878"/>
      <c r="WWK14" s="880"/>
      <c r="WWL14" s="878"/>
      <c r="WWM14" s="878"/>
      <c r="WWN14" s="878"/>
      <c r="WWO14" s="880"/>
      <c r="WWP14" s="878"/>
      <c r="WWQ14" s="878"/>
      <c r="WWR14" s="878"/>
      <c r="WWS14" s="880"/>
      <c r="WWT14" s="878"/>
      <c r="WWU14" s="878"/>
      <c r="WWV14" s="878"/>
      <c r="WWW14" s="880"/>
      <c r="WWX14" s="878"/>
      <c r="WWY14" s="878"/>
      <c r="WWZ14" s="878"/>
      <c r="WXA14" s="880"/>
      <c r="WXB14" s="878"/>
      <c r="WXC14" s="878"/>
      <c r="WXD14" s="878"/>
      <c r="WXE14" s="880"/>
      <c r="WXF14" s="878"/>
      <c r="WXG14" s="878"/>
      <c r="WXH14" s="878"/>
      <c r="WXI14" s="880"/>
      <c r="WXJ14" s="878"/>
      <c r="WXK14" s="878"/>
      <c r="WXL14" s="878"/>
      <c r="WXM14" s="880"/>
      <c r="WXN14" s="878"/>
      <c r="WXO14" s="878"/>
      <c r="WXP14" s="878"/>
      <c r="WXQ14" s="880"/>
      <c r="WXR14" s="878"/>
      <c r="WXS14" s="878"/>
      <c r="WXT14" s="878"/>
      <c r="WXU14" s="880"/>
      <c r="WXV14" s="878"/>
      <c r="WXW14" s="878"/>
      <c r="WXX14" s="878"/>
      <c r="WXY14" s="880"/>
      <c r="WXZ14" s="878"/>
      <c r="WYA14" s="878"/>
      <c r="WYB14" s="878"/>
      <c r="WYC14" s="880"/>
      <c r="WYD14" s="878"/>
      <c r="WYE14" s="878"/>
      <c r="WYF14" s="878"/>
      <c r="WYG14" s="880"/>
      <c r="WYH14" s="878"/>
      <c r="WYI14" s="878"/>
      <c r="WYJ14" s="878"/>
      <c r="WYK14" s="880"/>
      <c r="WYL14" s="878"/>
      <c r="WYM14" s="878"/>
      <c r="WYN14" s="878"/>
      <c r="WYO14" s="880"/>
      <c r="WYP14" s="878"/>
      <c r="WYQ14" s="878"/>
      <c r="WYR14" s="878"/>
      <c r="WYS14" s="880"/>
      <c r="WYT14" s="878"/>
      <c r="WYU14" s="878"/>
      <c r="WYV14" s="878"/>
      <c r="WYW14" s="880"/>
      <c r="WYX14" s="878"/>
      <c r="WYY14" s="878"/>
      <c r="WYZ14" s="878"/>
      <c r="WZA14" s="880"/>
      <c r="WZB14" s="878"/>
      <c r="WZC14" s="878"/>
      <c r="WZD14" s="878"/>
      <c r="WZE14" s="880"/>
      <c r="WZF14" s="878"/>
      <c r="WZG14" s="878"/>
      <c r="WZH14" s="878"/>
      <c r="WZI14" s="880"/>
      <c r="WZJ14" s="878"/>
      <c r="WZK14" s="878"/>
      <c r="WZL14" s="878"/>
      <c r="WZM14" s="880"/>
      <c r="WZN14" s="878"/>
      <c r="WZO14" s="878"/>
      <c r="WZP14" s="878"/>
      <c r="WZQ14" s="880"/>
      <c r="WZR14" s="878"/>
      <c r="WZS14" s="878"/>
      <c r="WZT14" s="878"/>
      <c r="WZU14" s="880"/>
      <c r="WZV14" s="878"/>
      <c r="WZW14" s="878"/>
      <c r="WZX14" s="878"/>
      <c r="WZY14" s="880"/>
      <c r="WZZ14" s="878"/>
      <c r="XAA14" s="878"/>
      <c r="XAB14" s="878"/>
      <c r="XAC14" s="880"/>
      <c r="XAD14" s="878"/>
      <c r="XAE14" s="878"/>
      <c r="XAF14" s="878"/>
      <c r="XAG14" s="880"/>
      <c r="XAH14" s="878"/>
      <c r="XAI14" s="878"/>
      <c r="XAJ14" s="878"/>
      <c r="XAK14" s="880"/>
      <c r="XAL14" s="878"/>
      <c r="XAM14" s="878"/>
      <c r="XAN14" s="878"/>
      <c r="XAO14" s="880"/>
      <c r="XAP14" s="878"/>
      <c r="XAQ14" s="878"/>
      <c r="XAR14" s="878"/>
      <c r="XAS14" s="880"/>
      <c r="XAT14" s="878"/>
      <c r="XAU14" s="878"/>
      <c r="XAV14" s="878"/>
      <c r="XAW14" s="880"/>
      <c r="XAX14" s="878"/>
      <c r="XAY14" s="878"/>
      <c r="XAZ14" s="878"/>
      <c r="XBA14" s="880"/>
      <c r="XBB14" s="878"/>
      <c r="XBC14" s="878"/>
      <c r="XBD14" s="878"/>
      <c r="XBE14" s="880"/>
      <c r="XBF14" s="878"/>
      <c r="XBG14" s="878"/>
      <c r="XBH14" s="878"/>
      <c r="XBI14" s="880"/>
      <c r="XBJ14" s="878"/>
      <c r="XBK14" s="878"/>
      <c r="XBL14" s="878"/>
      <c r="XBM14" s="880"/>
      <c r="XBN14" s="878"/>
      <c r="XBO14" s="878"/>
      <c r="XBP14" s="878"/>
      <c r="XBQ14" s="880"/>
      <c r="XBR14" s="878"/>
      <c r="XBS14" s="878"/>
      <c r="XBT14" s="878"/>
      <c r="XBU14" s="880"/>
      <c r="XBV14" s="878"/>
      <c r="XBW14" s="878"/>
      <c r="XBX14" s="878"/>
      <c r="XBY14" s="880"/>
      <c r="XBZ14" s="878"/>
      <c r="XCA14" s="878"/>
      <c r="XCB14" s="878"/>
      <c r="XCC14" s="880"/>
      <c r="XCD14" s="878"/>
      <c r="XCE14" s="878"/>
      <c r="XCF14" s="878"/>
      <c r="XCG14" s="880"/>
      <c r="XCH14" s="878"/>
      <c r="XCI14" s="878"/>
      <c r="XCJ14" s="878"/>
      <c r="XCK14" s="880"/>
      <c r="XCL14" s="878"/>
      <c r="XCM14" s="878"/>
      <c r="XCN14" s="878"/>
      <c r="XCO14" s="880"/>
      <c r="XCP14" s="878"/>
      <c r="XCQ14" s="878"/>
      <c r="XCR14" s="878"/>
      <c r="XCS14" s="880"/>
      <c r="XCT14" s="878"/>
      <c r="XCU14" s="878"/>
      <c r="XCV14" s="878"/>
      <c r="XCW14" s="880"/>
      <c r="XCX14" s="878"/>
      <c r="XCY14" s="878"/>
      <c r="XCZ14" s="878"/>
      <c r="XDA14" s="880"/>
      <c r="XDB14" s="878"/>
      <c r="XDC14" s="878"/>
      <c r="XDD14" s="878"/>
      <c r="XDE14" s="880"/>
      <c r="XDF14" s="878"/>
      <c r="XDG14" s="878"/>
      <c r="XDH14" s="878"/>
      <c r="XDI14" s="880"/>
      <c r="XDJ14" s="878"/>
      <c r="XDK14" s="878"/>
      <c r="XDL14" s="878"/>
      <c r="XDM14" s="880"/>
      <c r="XDN14" s="878"/>
      <c r="XDO14" s="878"/>
      <c r="XDP14" s="878"/>
      <c r="XDQ14" s="880"/>
      <c r="XDR14" s="878"/>
      <c r="XDS14" s="878"/>
      <c r="XDT14" s="878"/>
      <c r="XDU14" s="880"/>
      <c r="XDV14" s="878"/>
      <c r="XDW14" s="878"/>
      <c r="XDX14" s="878"/>
      <c r="XDY14" s="880"/>
      <c r="XDZ14" s="878"/>
      <c r="XEA14" s="878"/>
      <c r="XEB14" s="878"/>
      <c r="XEC14" s="880"/>
      <c r="XED14" s="878"/>
      <c r="XEE14" s="878"/>
      <c r="XEF14" s="878"/>
      <c r="XEG14" s="880"/>
      <c r="XEH14" s="878"/>
      <c r="XEI14" s="878"/>
      <c r="XEJ14" s="878"/>
      <c r="XEK14" s="880"/>
      <c r="XEL14" s="878"/>
      <c r="XEM14" s="878"/>
      <c r="XEN14" s="878"/>
    </row>
    <row r="15" spans="1:16368" s="869" customFormat="1" ht="21" customHeight="1" x14ac:dyDescent="0.3">
      <c r="A15" s="911" t="s">
        <v>1969</v>
      </c>
      <c r="B15" s="911"/>
      <c r="C15" s="911"/>
      <c r="D15" s="911"/>
      <c r="E15" s="878"/>
      <c r="F15" s="879">
        <f>SUM('تراز 1400'!$M$125)</f>
        <v>5625000000</v>
      </c>
      <c r="G15" s="878"/>
      <c r="H15" s="879">
        <v>0</v>
      </c>
      <c r="I15" s="878"/>
      <c r="J15" s="878"/>
      <c r="K15" s="878"/>
      <c r="L15" s="878"/>
      <c r="M15" s="880"/>
      <c r="N15" s="878"/>
      <c r="O15" s="878"/>
      <c r="P15" s="878"/>
      <c r="Q15" s="880"/>
      <c r="R15" s="878"/>
      <c r="S15" s="878"/>
      <c r="T15" s="878"/>
      <c r="U15" s="880"/>
      <c r="V15" s="878"/>
      <c r="W15" s="878"/>
      <c r="X15" s="878"/>
      <c r="Y15" s="880"/>
      <c r="Z15" s="878"/>
      <c r="AA15" s="878"/>
      <c r="AB15" s="878"/>
      <c r="AC15" s="880"/>
      <c r="AD15" s="878"/>
      <c r="AE15" s="878"/>
      <c r="AF15" s="878"/>
      <c r="AG15" s="880"/>
      <c r="AH15" s="878"/>
      <c r="AI15" s="878"/>
      <c r="AJ15" s="878"/>
      <c r="AK15" s="880"/>
      <c r="AL15" s="878"/>
      <c r="AM15" s="878"/>
      <c r="AN15" s="878"/>
      <c r="AO15" s="880"/>
      <c r="AP15" s="878"/>
      <c r="AQ15" s="878"/>
      <c r="AR15" s="878"/>
      <c r="AS15" s="880"/>
      <c r="AT15" s="878"/>
      <c r="AU15" s="878"/>
      <c r="AV15" s="878"/>
      <c r="AW15" s="880"/>
      <c r="AX15" s="878"/>
      <c r="AY15" s="878"/>
      <c r="AZ15" s="878"/>
      <c r="BA15" s="880"/>
      <c r="BB15" s="878"/>
      <c r="BC15" s="878"/>
      <c r="BD15" s="878"/>
      <c r="BE15" s="880"/>
      <c r="BF15" s="878"/>
      <c r="BG15" s="878"/>
      <c r="BH15" s="878"/>
      <c r="BI15" s="880"/>
      <c r="BJ15" s="878"/>
      <c r="BK15" s="878"/>
      <c r="BL15" s="878"/>
      <c r="BM15" s="880"/>
      <c r="BN15" s="878"/>
      <c r="BO15" s="878"/>
      <c r="BP15" s="878"/>
      <c r="BQ15" s="880"/>
      <c r="BR15" s="878"/>
      <c r="BS15" s="878"/>
      <c r="BT15" s="878"/>
      <c r="BU15" s="880"/>
      <c r="BV15" s="878"/>
      <c r="BW15" s="878"/>
      <c r="BX15" s="878"/>
      <c r="BY15" s="880"/>
      <c r="BZ15" s="878"/>
      <c r="CA15" s="878"/>
      <c r="CB15" s="878"/>
      <c r="CC15" s="880"/>
      <c r="CD15" s="878"/>
      <c r="CE15" s="878"/>
      <c r="CF15" s="878"/>
      <c r="CG15" s="880"/>
      <c r="CH15" s="878"/>
      <c r="CI15" s="878"/>
      <c r="CJ15" s="878"/>
      <c r="CK15" s="880"/>
      <c r="CL15" s="878"/>
      <c r="CM15" s="878"/>
      <c r="CN15" s="878"/>
      <c r="CO15" s="880"/>
      <c r="CP15" s="878"/>
      <c r="CQ15" s="878"/>
      <c r="CR15" s="878"/>
      <c r="CS15" s="880"/>
      <c r="CT15" s="878"/>
      <c r="CU15" s="878"/>
      <c r="CV15" s="878"/>
      <c r="CW15" s="880"/>
      <c r="CX15" s="878"/>
      <c r="CY15" s="878"/>
      <c r="CZ15" s="878"/>
      <c r="DA15" s="880"/>
      <c r="DB15" s="878"/>
      <c r="DC15" s="878"/>
      <c r="DD15" s="878"/>
      <c r="DE15" s="880"/>
      <c r="DF15" s="878"/>
      <c r="DG15" s="878"/>
      <c r="DH15" s="878"/>
      <c r="DI15" s="880"/>
      <c r="DJ15" s="878"/>
      <c r="DK15" s="878"/>
      <c r="DL15" s="878"/>
      <c r="DM15" s="880"/>
      <c r="DN15" s="878"/>
      <c r="DO15" s="878"/>
      <c r="DP15" s="878"/>
      <c r="DQ15" s="880"/>
      <c r="DR15" s="878"/>
      <c r="DS15" s="878"/>
      <c r="DT15" s="878"/>
      <c r="DU15" s="880"/>
      <c r="DV15" s="878"/>
      <c r="DW15" s="878"/>
      <c r="DX15" s="878"/>
      <c r="DY15" s="880"/>
      <c r="DZ15" s="878"/>
      <c r="EA15" s="878"/>
      <c r="EB15" s="878"/>
      <c r="EC15" s="880"/>
      <c r="ED15" s="878"/>
      <c r="EE15" s="878"/>
      <c r="EF15" s="878"/>
      <c r="EG15" s="880"/>
      <c r="EH15" s="878"/>
      <c r="EI15" s="878"/>
      <c r="EJ15" s="878"/>
      <c r="EK15" s="880"/>
      <c r="EL15" s="878"/>
      <c r="EM15" s="878"/>
      <c r="EN15" s="878"/>
      <c r="EO15" s="880"/>
      <c r="EP15" s="878"/>
      <c r="EQ15" s="878"/>
      <c r="ER15" s="878"/>
      <c r="ES15" s="880"/>
      <c r="ET15" s="878"/>
      <c r="EU15" s="878"/>
      <c r="EV15" s="878"/>
      <c r="EW15" s="880"/>
      <c r="EX15" s="878"/>
      <c r="EY15" s="878"/>
      <c r="EZ15" s="878"/>
      <c r="FA15" s="880"/>
      <c r="FB15" s="878"/>
      <c r="FC15" s="878"/>
      <c r="FD15" s="878"/>
      <c r="FE15" s="880"/>
      <c r="FF15" s="878"/>
      <c r="FG15" s="878"/>
      <c r="FH15" s="878"/>
      <c r="FI15" s="880"/>
      <c r="FJ15" s="878"/>
      <c r="FK15" s="878"/>
      <c r="FL15" s="878"/>
      <c r="FM15" s="880"/>
      <c r="FN15" s="878"/>
      <c r="FO15" s="878"/>
      <c r="FP15" s="878"/>
      <c r="FQ15" s="880"/>
      <c r="FR15" s="878"/>
      <c r="FS15" s="878"/>
      <c r="FT15" s="878"/>
      <c r="FU15" s="880"/>
      <c r="FV15" s="878"/>
      <c r="FW15" s="878"/>
      <c r="FX15" s="878"/>
      <c r="FY15" s="880"/>
      <c r="FZ15" s="878"/>
      <c r="GA15" s="878"/>
      <c r="GB15" s="878"/>
      <c r="GC15" s="880"/>
      <c r="GD15" s="878"/>
      <c r="GE15" s="878"/>
      <c r="GF15" s="878"/>
      <c r="GG15" s="880"/>
      <c r="GH15" s="878"/>
      <c r="GI15" s="878"/>
      <c r="GJ15" s="878"/>
      <c r="GK15" s="880"/>
      <c r="GL15" s="878"/>
      <c r="GM15" s="878"/>
      <c r="GN15" s="878"/>
      <c r="GO15" s="880"/>
      <c r="GP15" s="878"/>
      <c r="GQ15" s="878"/>
      <c r="GR15" s="878"/>
      <c r="GS15" s="880"/>
      <c r="GT15" s="878"/>
      <c r="GU15" s="878"/>
      <c r="GV15" s="878"/>
      <c r="GW15" s="880"/>
      <c r="GX15" s="878"/>
      <c r="GY15" s="878"/>
      <c r="GZ15" s="878"/>
      <c r="HA15" s="880"/>
      <c r="HB15" s="878"/>
      <c r="HC15" s="878"/>
      <c r="HD15" s="878"/>
      <c r="HE15" s="880"/>
      <c r="HF15" s="878"/>
      <c r="HG15" s="878"/>
      <c r="HH15" s="878"/>
      <c r="HI15" s="880"/>
      <c r="HJ15" s="878"/>
      <c r="HK15" s="878"/>
      <c r="HL15" s="878"/>
      <c r="HM15" s="880"/>
      <c r="HN15" s="878"/>
      <c r="HO15" s="878"/>
      <c r="HP15" s="878"/>
      <c r="HQ15" s="880"/>
      <c r="HR15" s="878"/>
      <c r="HS15" s="878"/>
      <c r="HT15" s="878"/>
      <c r="HU15" s="880"/>
      <c r="HV15" s="878"/>
      <c r="HW15" s="878"/>
      <c r="HX15" s="878"/>
      <c r="HY15" s="880"/>
      <c r="HZ15" s="878"/>
      <c r="IA15" s="878"/>
      <c r="IB15" s="878"/>
      <c r="IC15" s="880"/>
      <c r="ID15" s="878"/>
      <c r="IE15" s="878"/>
      <c r="IF15" s="878"/>
      <c r="IG15" s="880"/>
      <c r="IH15" s="878"/>
      <c r="II15" s="878"/>
      <c r="IJ15" s="878"/>
      <c r="IK15" s="880"/>
      <c r="IL15" s="878"/>
      <c r="IM15" s="878"/>
      <c r="IN15" s="878"/>
      <c r="IO15" s="880"/>
      <c r="IP15" s="878"/>
      <c r="IQ15" s="878"/>
      <c r="IR15" s="878"/>
      <c r="IS15" s="880"/>
      <c r="IT15" s="878"/>
      <c r="IU15" s="878"/>
      <c r="IV15" s="878"/>
      <c r="IW15" s="880"/>
      <c r="IX15" s="878"/>
      <c r="IY15" s="878"/>
      <c r="IZ15" s="878"/>
      <c r="JA15" s="880"/>
      <c r="JB15" s="878"/>
      <c r="JC15" s="878"/>
      <c r="JD15" s="878"/>
      <c r="JE15" s="880"/>
      <c r="JF15" s="878"/>
      <c r="JG15" s="878"/>
      <c r="JH15" s="878"/>
      <c r="JI15" s="880"/>
      <c r="JJ15" s="878"/>
      <c r="JK15" s="878"/>
      <c r="JL15" s="878"/>
      <c r="JM15" s="880"/>
      <c r="JN15" s="878"/>
      <c r="JO15" s="878"/>
      <c r="JP15" s="878"/>
      <c r="JQ15" s="880"/>
      <c r="JR15" s="878"/>
      <c r="JS15" s="878"/>
      <c r="JT15" s="878"/>
      <c r="JU15" s="880"/>
      <c r="JV15" s="878"/>
      <c r="JW15" s="878"/>
      <c r="JX15" s="878"/>
      <c r="JY15" s="880"/>
      <c r="JZ15" s="878"/>
      <c r="KA15" s="878"/>
      <c r="KB15" s="878"/>
      <c r="KC15" s="880"/>
      <c r="KD15" s="878"/>
      <c r="KE15" s="878"/>
      <c r="KF15" s="878"/>
      <c r="KG15" s="880"/>
      <c r="KH15" s="878"/>
      <c r="KI15" s="878"/>
      <c r="KJ15" s="878"/>
      <c r="KK15" s="880"/>
      <c r="KL15" s="878"/>
      <c r="KM15" s="878"/>
      <c r="KN15" s="878"/>
      <c r="KO15" s="880"/>
      <c r="KP15" s="878"/>
      <c r="KQ15" s="878"/>
      <c r="KR15" s="878"/>
      <c r="KS15" s="880"/>
      <c r="KT15" s="878"/>
      <c r="KU15" s="878"/>
      <c r="KV15" s="878"/>
      <c r="KW15" s="880"/>
      <c r="KX15" s="878"/>
      <c r="KY15" s="878"/>
      <c r="KZ15" s="878"/>
      <c r="LA15" s="880"/>
      <c r="LB15" s="878"/>
      <c r="LC15" s="878"/>
      <c r="LD15" s="878"/>
      <c r="LE15" s="880"/>
      <c r="LF15" s="878"/>
      <c r="LG15" s="878"/>
      <c r="LH15" s="878"/>
      <c r="LI15" s="880"/>
      <c r="LJ15" s="878"/>
      <c r="LK15" s="878"/>
      <c r="LL15" s="878"/>
      <c r="LM15" s="880"/>
      <c r="LN15" s="878"/>
      <c r="LO15" s="878"/>
      <c r="LP15" s="878"/>
      <c r="LQ15" s="880"/>
      <c r="LR15" s="878"/>
      <c r="LS15" s="878"/>
      <c r="LT15" s="878"/>
      <c r="LU15" s="880"/>
      <c r="LV15" s="878"/>
      <c r="LW15" s="878"/>
      <c r="LX15" s="878"/>
      <c r="LY15" s="880"/>
      <c r="LZ15" s="878"/>
      <c r="MA15" s="878"/>
      <c r="MB15" s="878"/>
      <c r="MC15" s="880"/>
      <c r="MD15" s="878"/>
      <c r="ME15" s="878"/>
      <c r="MF15" s="878"/>
      <c r="MG15" s="880"/>
      <c r="MH15" s="878"/>
      <c r="MI15" s="878"/>
      <c r="MJ15" s="878"/>
      <c r="MK15" s="880"/>
      <c r="ML15" s="878"/>
      <c r="MM15" s="878"/>
      <c r="MN15" s="878"/>
      <c r="MO15" s="880"/>
      <c r="MP15" s="878"/>
      <c r="MQ15" s="878"/>
      <c r="MR15" s="878"/>
      <c r="MS15" s="880"/>
      <c r="MT15" s="878"/>
      <c r="MU15" s="878"/>
      <c r="MV15" s="878"/>
      <c r="MW15" s="880"/>
      <c r="MX15" s="878"/>
      <c r="MY15" s="878"/>
      <c r="MZ15" s="878"/>
      <c r="NA15" s="880"/>
      <c r="NB15" s="878"/>
      <c r="NC15" s="878"/>
      <c r="ND15" s="878"/>
      <c r="NE15" s="880"/>
      <c r="NF15" s="878"/>
      <c r="NG15" s="878"/>
      <c r="NH15" s="878"/>
      <c r="NI15" s="880"/>
      <c r="NJ15" s="878"/>
      <c r="NK15" s="878"/>
      <c r="NL15" s="878"/>
      <c r="NM15" s="880"/>
      <c r="NN15" s="878"/>
      <c r="NO15" s="878"/>
      <c r="NP15" s="878"/>
      <c r="NQ15" s="880"/>
      <c r="NR15" s="878"/>
      <c r="NS15" s="878"/>
      <c r="NT15" s="878"/>
      <c r="NU15" s="880"/>
      <c r="NV15" s="878"/>
      <c r="NW15" s="878"/>
      <c r="NX15" s="878"/>
      <c r="NY15" s="880"/>
      <c r="NZ15" s="878"/>
      <c r="OA15" s="878"/>
      <c r="OB15" s="878"/>
      <c r="OC15" s="880"/>
      <c r="OD15" s="878"/>
      <c r="OE15" s="878"/>
      <c r="OF15" s="878"/>
      <c r="OG15" s="880"/>
      <c r="OH15" s="878"/>
      <c r="OI15" s="878"/>
      <c r="OJ15" s="878"/>
      <c r="OK15" s="880"/>
      <c r="OL15" s="878"/>
      <c r="OM15" s="878"/>
      <c r="ON15" s="878"/>
      <c r="OO15" s="880"/>
      <c r="OP15" s="878"/>
      <c r="OQ15" s="878"/>
      <c r="OR15" s="878"/>
      <c r="OS15" s="880"/>
      <c r="OT15" s="878"/>
      <c r="OU15" s="878"/>
      <c r="OV15" s="878"/>
      <c r="OW15" s="880"/>
      <c r="OX15" s="878"/>
      <c r="OY15" s="878"/>
      <c r="OZ15" s="878"/>
      <c r="PA15" s="880"/>
      <c r="PB15" s="878"/>
      <c r="PC15" s="878"/>
      <c r="PD15" s="878"/>
      <c r="PE15" s="880"/>
      <c r="PF15" s="878"/>
      <c r="PG15" s="878"/>
      <c r="PH15" s="878"/>
      <c r="PI15" s="880"/>
      <c r="PJ15" s="878"/>
      <c r="PK15" s="878"/>
      <c r="PL15" s="878"/>
      <c r="PM15" s="880"/>
      <c r="PN15" s="878"/>
      <c r="PO15" s="878"/>
      <c r="PP15" s="878"/>
      <c r="PQ15" s="880"/>
      <c r="PR15" s="878"/>
      <c r="PS15" s="878"/>
      <c r="PT15" s="878"/>
      <c r="PU15" s="880"/>
      <c r="PV15" s="878"/>
      <c r="PW15" s="878"/>
      <c r="PX15" s="878"/>
      <c r="PY15" s="880"/>
      <c r="PZ15" s="878"/>
      <c r="QA15" s="878"/>
      <c r="QB15" s="878"/>
      <c r="QC15" s="880"/>
      <c r="QD15" s="878"/>
      <c r="QE15" s="878"/>
      <c r="QF15" s="878"/>
      <c r="QG15" s="880"/>
      <c r="QH15" s="878"/>
      <c r="QI15" s="878"/>
      <c r="QJ15" s="878"/>
      <c r="QK15" s="880"/>
      <c r="QL15" s="878"/>
      <c r="QM15" s="878"/>
      <c r="QN15" s="878"/>
      <c r="QO15" s="880"/>
      <c r="QP15" s="878"/>
      <c r="QQ15" s="878"/>
      <c r="QR15" s="878"/>
      <c r="QS15" s="880"/>
      <c r="QT15" s="878"/>
      <c r="QU15" s="878"/>
      <c r="QV15" s="878"/>
      <c r="QW15" s="880"/>
      <c r="QX15" s="878"/>
      <c r="QY15" s="878"/>
      <c r="QZ15" s="878"/>
      <c r="RA15" s="880"/>
      <c r="RB15" s="878"/>
      <c r="RC15" s="878"/>
      <c r="RD15" s="878"/>
      <c r="RE15" s="880"/>
      <c r="RF15" s="878"/>
      <c r="RG15" s="878"/>
      <c r="RH15" s="878"/>
      <c r="RI15" s="880"/>
      <c r="RJ15" s="878"/>
      <c r="RK15" s="878"/>
      <c r="RL15" s="878"/>
      <c r="RM15" s="880"/>
      <c r="RN15" s="878"/>
      <c r="RO15" s="878"/>
      <c r="RP15" s="878"/>
      <c r="RQ15" s="880"/>
      <c r="RR15" s="878"/>
      <c r="RS15" s="878"/>
      <c r="RT15" s="878"/>
      <c r="RU15" s="880"/>
      <c r="RV15" s="878"/>
      <c r="RW15" s="878"/>
      <c r="RX15" s="878"/>
      <c r="RY15" s="880"/>
      <c r="RZ15" s="878"/>
      <c r="SA15" s="878"/>
      <c r="SB15" s="878"/>
      <c r="SC15" s="880"/>
      <c r="SD15" s="878"/>
      <c r="SE15" s="878"/>
      <c r="SF15" s="878"/>
      <c r="SG15" s="880"/>
      <c r="SH15" s="878"/>
      <c r="SI15" s="878"/>
      <c r="SJ15" s="878"/>
      <c r="SK15" s="880"/>
      <c r="SL15" s="878"/>
      <c r="SM15" s="878"/>
      <c r="SN15" s="878"/>
      <c r="SO15" s="880"/>
      <c r="SP15" s="878"/>
      <c r="SQ15" s="878"/>
      <c r="SR15" s="878"/>
      <c r="SS15" s="880"/>
      <c r="ST15" s="878"/>
      <c r="SU15" s="878"/>
      <c r="SV15" s="878"/>
      <c r="SW15" s="880"/>
      <c r="SX15" s="878"/>
      <c r="SY15" s="878"/>
      <c r="SZ15" s="878"/>
      <c r="TA15" s="880"/>
      <c r="TB15" s="878"/>
      <c r="TC15" s="878"/>
      <c r="TD15" s="878"/>
      <c r="TE15" s="880"/>
      <c r="TF15" s="878"/>
      <c r="TG15" s="878"/>
      <c r="TH15" s="878"/>
      <c r="TI15" s="880"/>
      <c r="TJ15" s="878"/>
      <c r="TK15" s="878"/>
      <c r="TL15" s="878"/>
      <c r="TM15" s="880"/>
      <c r="TN15" s="878"/>
      <c r="TO15" s="878"/>
      <c r="TP15" s="878"/>
      <c r="TQ15" s="880"/>
      <c r="TR15" s="878"/>
      <c r="TS15" s="878"/>
      <c r="TT15" s="878"/>
      <c r="TU15" s="880"/>
      <c r="TV15" s="878"/>
      <c r="TW15" s="878"/>
      <c r="TX15" s="878"/>
      <c r="TY15" s="880"/>
      <c r="TZ15" s="878"/>
      <c r="UA15" s="878"/>
      <c r="UB15" s="878"/>
      <c r="UC15" s="880"/>
      <c r="UD15" s="878"/>
      <c r="UE15" s="878"/>
      <c r="UF15" s="878"/>
      <c r="UG15" s="880"/>
      <c r="UH15" s="878"/>
      <c r="UI15" s="878"/>
      <c r="UJ15" s="878"/>
      <c r="UK15" s="880"/>
      <c r="UL15" s="878"/>
      <c r="UM15" s="878"/>
      <c r="UN15" s="878"/>
      <c r="UO15" s="880"/>
      <c r="UP15" s="878"/>
      <c r="UQ15" s="878"/>
      <c r="UR15" s="878"/>
      <c r="US15" s="880"/>
      <c r="UT15" s="878"/>
      <c r="UU15" s="878"/>
      <c r="UV15" s="878"/>
      <c r="UW15" s="880"/>
      <c r="UX15" s="878"/>
      <c r="UY15" s="878"/>
      <c r="UZ15" s="878"/>
      <c r="VA15" s="880"/>
      <c r="VB15" s="878"/>
      <c r="VC15" s="878"/>
      <c r="VD15" s="878"/>
      <c r="VE15" s="880"/>
      <c r="VF15" s="878"/>
      <c r="VG15" s="878"/>
      <c r="VH15" s="878"/>
      <c r="VI15" s="880"/>
      <c r="VJ15" s="878"/>
      <c r="VK15" s="878"/>
      <c r="VL15" s="878"/>
      <c r="VM15" s="880"/>
      <c r="VN15" s="878"/>
      <c r="VO15" s="878"/>
      <c r="VP15" s="878"/>
      <c r="VQ15" s="880"/>
      <c r="VR15" s="878"/>
      <c r="VS15" s="878"/>
      <c r="VT15" s="878"/>
      <c r="VU15" s="880"/>
      <c r="VV15" s="878"/>
      <c r="VW15" s="878"/>
      <c r="VX15" s="878"/>
      <c r="VY15" s="880"/>
      <c r="VZ15" s="878"/>
      <c r="WA15" s="878"/>
      <c r="WB15" s="878"/>
      <c r="WC15" s="880"/>
      <c r="WD15" s="878"/>
      <c r="WE15" s="878"/>
      <c r="WF15" s="878"/>
      <c r="WG15" s="880"/>
      <c r="WH15" s="878"/>
      <c r="WI15" s="878"/>
      <c r="WJ15" s="878"/>
      <c r="WK15" s="880"/>
      <c r="WL15" s="878"/>
      <c r="WM15" s="878"/>
      <c r="WN15" s="878"/>
      <c r="WO15" s="880"/>
      <c r="WP15" s="878"/>
      <c r="WQ15" s="878"/>
      <c r="WR15" s="878"/>
      <c r="WS15" s="880"/>
      <c r="WT15" s="878"/>
      <c r="WU15" s="878"/>
      <c r="WV15" s="878"/>
      <c r="WW15" s="880"/>
      <c r="WX15" s="878"/>
      <c r="WY15" s="878"/>
      <c r="WZ15" s="878"/>
      <c r="XA15" s="880"/>
      <c r="XB15" s="878"/>
      <c r="XC15" s="878"/>
      <c r="XD15" s="878"/>
      <c r="XE15" s="880"/>
      <c r="XF15" s="878"/>
      <c r="XG15" s="878"/>
      <c r="XH15" s="878"/>
      <c r="XI15" s="880"/>
      <c r="XJ15" s="878"/>
      <c r="XK15" s="878"/>
      <c r="XL15" s="878"/>
      <c r="XM15" s="880"/>
      <c r="XN15" s="878"/>
      <c r="XO15" s="878"/>
      <c r="XP15" s="878"/>
      <c r="XQ15" s="880"/>
      <c r="XR15" s="878"/>
      <c r="XS15" s="878"/>
      <c r="XT15" s="878"/>
      <c r="XU15" s="880"/>
      <c r="XV15" s="878"/>
      <c r="XW15" s="878"/>
      <c r="XX15" s="878"/>
      <c r="XY15" s="880"/>
      <c r="XZ15" s="878"/>
      <c r="YA15" s="878"/>
      <c r="YB15" s="878"/>
      <c r="YC15" s="880"/>
      <c r="YD15" s="878"/>
      <c r="YE15" s="878"/>
      <c r="YF15" s="878"/>
      <c r="YG15" s="880"/>
      <c r="YH15" s="878"/>
      <c r="YI15" s="878"/>
      <c r="YJ15" s="878"/>
      <c r="YK15" s="880"/>
      <c r="YL15" s="878"/>
      <c r="YM15" s="878"/>
      <c r="YN15" s="878"/>
      <c r="YO15" s="880"/>
      <c r="YP15" s="878"/>
      <c r="YQ15" s="878"/>
      <c r="YR15" s="878"/>
      <c r="YS15" s="880"/>
      <c r="YT15" s="878"/>
      <c r="YU15" s="878"/>
      <c r="YV15" s="878"/>
      <c r="YW15" s="880"/>
      <c r="YX15" s="878"/>
      <c r="YY15" s="878"/>
      <c r="YZ15" s="878"/>
      <c r="ZA15" s="880"/>
      <c r="ZB15" s="878"/>
      <c r="ZC15" s="878"/>
      <c r="ZD15" s="878"/>
      <c r="ZE15" s="880"/>
      <c r="ZF15" s="878"/>
      <c r="ZG15" s="878"/>
      <c r="ZH15" s="878"/>
      <c r="ZI15" s="880"/>
      <c r="ZJ15" s="878"/>
      <c r="ZK15" s="878"/>
      <c r="ZL15" s="878"/>
      <c r="ZM15" s="880"/>
      <c r="ZN15" s="878"/>
      <c r="ZO15" s="878"/>
      <c r="ZP15" s="878"/>
      <c r="ZQ15" s="880"/>
      <c r="ZR15" s="878"/>
      <c r="ZS15" s="878"/>
      <c r="ZT15" s="878"/>
      <c r="ZU15" s="880"/>
      <c r="ZV15" s="878"/>
      <c r="ZW15" s="878"/>
      <c r="ZX15" s="878"/>
      <c r="ZY15" s="880"/>
      <c r="ZZ15" s="878"/>
      <c r="AAA15" s="878"/>
      <c r="AAB15" s="878"/>
      <c r="AAC15" s="880"/>
      <c r="AAD15" s="878"/>
      <c r="AAE15" s="878"/>
      <c r="AAF15" s="878"/>
      <c r="AAG15" s="880"/>
      <c r="AAH15" s="878"/>
      <c r="AAI15" s="878"/>
      <c r="AAJ15" s="878"/>
      <c r="AAK15" s="880"/>
      <c r="AAL15" s="878"/>
      <c r="AAM15" s="878"/>
      <c r="AAN15" s="878"/>
      <c r="AAO15" s="880"/>
      <c r="AAP15" s="878"/>
      <c r="AAQ15" s="878"/>
      <c r="AAR15" s="878"/>
      <c r="AAS15" s="880"/>
      <c r="AAT15" s="878"/>
      <c r="AAU15" s="878"/>
      <c r="AAV15" s="878"/>
      <c r="AAW15" s="880"/>
      <c r="AAX15" s="878"/>
      <c r="AAY15" s="878"/>
      <c r="AAZ15" s="878"/>
      <c r="ABA15" s="880"/>
      <c r="ABB15" s="878"/>
      <c r="ABC15" s="878"/>
      <c r="ABD15" s="878"/>
      <c r="ABE15" s="880"/>
      <c r="ABF15" s="878"/>
      <c r="ABG15" s="878"/>
      <c r="ABH15" s="878"/>
      <c r="ABI15" s="880"/>
      <c r="ABJ15" s="878"/>
      <c r="ABK15" s="878"/>
      <c r="ABL15" s="878"/>
      <c r="ABM15" s="880"/>
      <c r="ABN15" s="878"/>
      <c r="ABO15" s="878"/>
      <c r="ABP15" s="878"/>
      <c r="ABQ15" s="880"/>
      <c r="ABR15" s="878"/>
      <c r="ABS15" s="878"/>
      <c r="ABT15" s="878"/>
      <c r="ABU15" s="880"/>
      <c r="ABV15" s="878"/>
      <c r="ABW15" s="878"/>
      <c r="ABX15" s="878"/>
      <c r="ABY15" s="880"/>
      <c r="ABZ15" s="878"/>
      <c r="ACA15" s="878"/>
      <c r="ACB15" s="878"/>
      <c r="ACC15" s="880"/>
      <c r="ACD15" s="878"/>
      <c r="ACE15" s="878"/>
      <c r="ACF15" s="878"/>
      <c r="ACG15" s="880"/>
      <c r="ACH15" s="878"/>
      <c r="ACI15" s="878"/>
      <c r="ACJ15" s="878"/>
      <c r="ACK15" s="880"/>
      <c r="ACL15" s="878"/>
      <c r="ACM15" s="878"/>
      <c r="ACN15" s="878"/>
      <c r="ACO15" s="880"/>
      <c r="ACP15" s="878"/>
      <c r="ACQ15" s="878"/>
      <c r="ACR15" s="878"/>
      <c r="ACS15" s="880"/>
      <c r="ACT15" s="878"/>
      <c r="ACU15" s="878"/>
      <c r="ACV15" s="878"/>
      <c r="ACW15" s="880"/>
      <c r="ACX15" s="878"/>
      <c r="ACY15" s="878"/>
      <c r="ACZ15" s="878"/>
      <c r="ADA15" s="880"/>
      <c r="ADB15" s="878"/>
      <c r="ADC15" s="878"/>
      <c r="ADD15" s="878"/>
      <c r="ADE15" s="880"/>
      <c r="ADF15" s="878"/>
      <c r="ADG15" s="878"/>
      <c r="ADH15" s="878"/>
      <c r="ADI15" s="880"/>
      <c r="ADJ15" s="878"/>
      <c r="ADK15" s="878"/>
      <c r="ADL15" s="878"/>
      <c r="ADM15" s="880"/>
      <c r="ADN15" s="878"/>
      <c r="ADO15" s="878"/>
      <c r="ADP15" s="878"/>
      <c r="ADQ15" s="880"/>
      <c r="ADR15" s="878"/>
      <c r="ADS15" s="878"/>
      <c r="ADT15" s="878"/>
      <c r="ADU15" s="880"/>
      <c r="ADV15" s="878"/>
      <c r="ADW15" s="878"/>
      <c r="ADX15" s="878"/>
      <c r="ADY15" s="880"/>
      <c r="ADZ15" s="878"/>
      <c r="AEA15" s="878"/>
      <c r="AEB15" s="878"/>
      <c r="AEC15" s="880"/>
      <c r="AED15" s="878"/>
      <c r="AEE15" s="878"/>
      <c r="AEF15" s="878"/>
      <c r="AEG15" s="880"/>
      <c r="AEH15" s="878"/>
      <c r="AEI15" s="878"/>
      <c r="AEJ15" s="878"/>
      <c r="AEK15" s="880"/>
      <c r="AEL15" s="878"/>
      <c r="AEM15" s="878"/>
      <c r="AEN15" s="878"/>
      <c r="AEO15" s="880"/>
      <c r="AEP15" s="878"/>
      <c r="AEQ15" s="878"/>
      <c r="AER15" s="878"/>
      <c r="AES15" s="880"/>
      <c r="AET15" s="878"/>
      <c r="AEU15" s="878"/>
      <c r="AEV15" s="878"/>
      <c r="AEW15" s="880"/>
      <c r="AEX15" s="878"/>
      <c r="AEY15" s="878"/>
      <c r="AEZ15" s="878"/>
      <c r="AFA15" s="880"/>
      <c r="AFB15" s="878"/>
      <c r="AFC15" s="878"/>
      <c r="AFD15" s="878"/>
      <c r="AFE15" s="880"/>
      <c r="AFF15" s="878"/>
      <c r="AFG15" s="878"/>
      <c r="AFH15" s="878"/>
      <c r="AFI15" s="880"/>
      <c r="AFJ15" s="878"/>
      <c r="AFK15" s="878"/>
      <c r="AFL15" s="878"/>
      <c r="AFM15" s="880"/>
      <c r="AFN15" s="878"/>
      <c r="AFO15" s="878"/>
      <c r="AFP15" s="878"/>
      <c r="AFQ15" s="880"/>
      <c r="AFR15" s="878"/>
      <c r="AFS15" s="878"/>
      <c r="AFT15" s="878"/>
      <c r="AFU15" s="880"/>
      <c r="AFV15" s="878"/>
      <c r="AFW15" s="878"/>
      <c r="AFX15" s="878"/>
      <c r="AFY15" s="880"/>
      <c r="AFZ15" s="878"/>
      <c r="AGA15" s="878"/>
      <c r="AGB15" s="878"/>
      <c r="AGC15" s="880"/>
      <c r="AGD15" s="878"/>
      <c r="AGE15" s="878"/>
      <c r="AGF15" s="878"/>
      <c r="AGG15" s="880"/>
      <c r="AGH15" s="878"/>
      <c r="AGI15" s="878"/>
      <c r="AGJ15" s="878"/>
      <c r="AGK15" s="880"/>
      <c r="AGL15" s="878"/>
      <c r="AGM15" s="878"/>
      <c r="AGN15" s="878"/>
      <c r="AGO15" s="880"/>
      <c r="AGP15" s="878"/>
      <c r="AGQ15" s="878"/>
      <c r="AGR15" s="878"/>
      <c r="AGS15" s="880"/>
      <c r="AGT15" s="878"/>
      <c r="AGU15" s="878"/>
      <c r="AGV15" s="878"/>
      <c r="AGW15" s="880"/>
      <c r="AGX15" s="878"/>
      <c r="AGY15" s="878"/>
      <c r="AGZ15" s="878"/>
      <c r="AHA15" s="880"/>
      <c r="AHB15" s="878"/>
      <c r="AHC15" s="878"/>
      <c r="AHD15" s="878"/>
      <c r="AHE15" s="880"/>
      <c r="AHF15" s="878"/>
      <c r="AHG15" s="878"/>
      <c r="AHH15" s="878"/>
      <c r="AHI15" s="880"/>
      <c r="AHJ15" s="878"/>
      <c r="AHK15" s="878"/>
      <c r="AHL15" s="878"/>
      <c r="AHM15" s="880"/>
      <c r="AHN15" s="878"/>
      <c r="AHO15" s="878"/>
      <c r="AHP15" s="878"/>
      <c r="AHQ15" s="880"/>
      <c r="AHR15" s="878"/>
      <c r="AHS15" s="878"/>
      <c r="AHT15" s="878"/>
      <c r="AHU15" s="880"/>
      <c r="AHV15" s="878"/>
      <c r="AHW15" s="878"/>
      <c r="AHX15" s="878"/>
      <c r="AHY15" s="880"/>
      <c r="AHZ15" s="878"/>
      <c r="AIA15" s="878"/>
      <c r="AIB15" s="878"/>
      <c r="AIC15" s="880"/>
      <c r="AID15" s="878"/>
      <c r="AIE15" s="878"/>
      <c r="AIF15" s="878"/>
      <c r="AIG15" s="880"/>
      <c r="AIH15" s="878"/>
      <c r="AII15" s="878"/>
      <c r="AIJ15" s="878"/>
      <c r="AIK15" s="880"/>
      <c r="AIL15" s="878"/>
      <c r="AIM15" s="878"/>
      <c r="AIN15" s="878"/>
      <c r="AIO15" s="880"/>
      <c r="AIP15" s="878"/>
      <c r="AIQ15" s="878"/>
      <c r="AIR15" s="878"/>
      <c r="AIS15" s="880"/>
      <c r="AIT15" s="878"/>
      <c r="AIU15" s="878"/>
      <c r="AIV15" s="878"/>
      <c r="AIW15" s="880"/>
      <c r="AIX15" s="878"/>
      <c r="AIY15" s="878"/>
      <c r="AIZ15" s="878"/>
      <c r="AJA15" s="880"/>
      <c r="AJB15" s="878"/>
      <c r="AJC15" s="878"/>
      <c r="AJD15" s="878"/>
      <c r="AJE15" s="880"/>
      <c r="AJF15" s="878"/>
      <c r="AJG15" s="878"/>
      <c r="AJH15" s="878"/>
      <c r="AJI15" s="880"/>
      <c r="AJJ15" s="878"/>
      <c r="AJK15" s="878"/>
      <c r="AJL15" s="878"/>
      <c r="AJM15" s="880"/>
      <c r="AJN15" s="878"/>
      <c r="AJO15" s="878"/>
      <c r="AJP15" s="878"/>
      <c r="AJQ15" s="880"/>
      <c r="AJR15" s="878"/>
      <c r="AJS15" s="878"/>
      <c r="AJT15" s="878"/>
      <c r="AJU15" s="880"/>
      <c r="AJV15" s="878"/>
      <c r="AJW15" s="878"/>
      <c r="AJX15" s="878"/>
      <c r="AJY15" s="880"/>
      <c r="AJZ15" s="878"/>
      <c r="AKA15" s="878"/>
      <c r="AKB15" s="878"/>
      <c r="AKC15" s="880"/>
      <c r="AKD15" s="878"/>
      <c r="AKE15" s="878"/>
      <c r="AKF15" s="878"/>
      <c r="AKG15" s="880"/>
      <c r="AKH15" s="878"/>
      <c r="AKI15" s="878"/>
      <c r="AKJ15" s="878"/>
      <c r="AKK15" s="880"/>
      <c r="AKL15" s="878"/>
      <c r="AKM15" s="878"/>
      <c r="AKN15" s="878"/>
      <c r="AKO15" s="880"/>
      <c r="AKP15" s="878"/>
      <c r="AKQ15" s="878"/>
      <c r="AKR15" s="878"/>
      <c r="AKS15" s="880"/>
      <c r="AKT15" s="878"/>
      <c r="AKU15" s="878"/>
      <c r="AKV15" s="878"/>
      <c r="AKW15" s="880"/>
      <c r="AKX15" s="878"/>
      <c r="AKY15" s="878"/>
      <c r="AKZ15" s="878"/>
      <c r="ALA15" s="880"/>
      <c r="ALB15" s="878"/>
      <c r="ALC15" s="878"/>
      <c r="ALD15" s="878"/>
      <c r="ALE15" s="880"/>
      <c r="ALF15" s="878"/>
      <c r="ALG15" s="878"/>
      <c r="ALH15" s="878"/>
      <c r="ALI15" s="880"/>
      <c r="ALJ15" s="878"/>
      <c r="ALK15" s="878"/>
      <c r="ALL15" s="878"/>
      <c r="ALM15" s="880"/>
      <c r="ALN15" s="878"/>
      <c r="ALO15" s="878"/>
      <c r="ALP15" s="878"/>
      <c r="ALQ15" s="880"/>
      <c r="ALR15" s="878"/>
      <c r="ALS15" s="878"/>
      <c r="ALT15" s="878"/>
      <c r="ALU15" s="880"/>
      <c r="ALV15" s="878"/>
      <c r="ALW15" s="878"/>
      <c r="ALX15" s="878"/>
      <c r="ALY15" s="880"/>
      <c r="ALZ15" s="878"/>
      <c r="AMA15" s="878"/>
      <c r="AMB15" s="878"/>
      <c r="AMC15" s="880"/>
      <c r="AMD15" s="878"/>
      <c r="AME15" s="878"/>
      <c r="AMF15" s="878"/>
      <c r="AMG15" s="880"/>
      <c r="AMH15" s="878"/>
      <c r="AMI15" s="878"/>
      <c r="AMJ15" s="878"/>
      <c r="AMK15" s="880"/>
      <c r="AML15" s="878"/>
      <c r="AMM15" s="878"/>
      <c r="AMN15" s="878"/>
      <c r="AMO15" s="880"/>
      <c r="AMP15" s="878"/>
      <c r="AMQ15" s="878"/>
      <c r="AMR15" s="878"/>
      <c r="AMS15" s="880"/>
      <c r="AMT15" s="878"/>
      <c r="AMU15" s="878"/>
      <c r="AMV15" s="878"/>
      <c r="AMW15" s="880"/>
      <c r="AMX15" s="878"/>
      <c r="AMY15" s="878"/>
      <c r="AMZ15" s="878"/>
      <c r="ANA15" s="880"/>
      <c r="ANB15" s="878"/>
      <c r="ANC15" s="878"/>
      <c r="AND15" s="878"/>
      <c r="ANE15" s="880"/>
      <c r="ANF15" s="878"/>
      <c r="ANG15" s="878"/>
      <c r="ANH15" s="878"/>
      <c r="ANI15" s="880"/>
      <c r="ANJ15" s="878"/>
      <c r="ANK15" s="878"/>
      <c r="ANL15" s="878"/>
      <c r="ANM15" s="880"/>
      <c r="ANN15" s="878"/>
      <c r="ANO15" s="878"/>
      <c r="ANP15" s="878"/>
      <c r="ANQ15" s="880"/>
      <c r="ANR15" s="878"/>
      <c r="ANS15" s="878"/>
      <c r="ANT15" s="878"/>
      <c r="ANU15" s="880"/>
      <c r="ANV15" s="878"/>
      <c r="ANW15" s="878"/>
      <c r="ANX15" s="878"/>
      <c r="ANY15" s="880"/>
      <c r="ANZ15" s="878"/>
      <c r="AOA15" s="878"/>
      <c r="AOB15" s="878"/>
      <c r="AOC15" s="880"/>
      <c r="AOD15" s="878"/>
      <c r="AOE15" s="878"/>
      <c r="AOF15" s="878"/>
      <c r="AOG15" s="880"/>
      <c r="AOH15" s="878"/>
      <c r="AOI15" s="878"/>
      <c r="AOJ15" s="878"/>
      <c r="AOK15" s="880"/>
      <c r="AOL15" s="878"/>
      <c r="AOM15" s="878"/>
      <c r="AON15" s="878"/>
      <c r="AOO15" s="880"/>
      <c r="AOP15" s="878"/>
      <c r="AOQ15" s="878"/>
      <c r="AOR15" s="878"/>
      <c r="AOS15" s="880"/>
      <c r="AOT15" s="878"/>
      <c r="AOU15" s="878"/>
      <c r="AOV15" s="878"/>
      <c r="AOW15" s="880"/>
      <c r="AOX15" s="878"/>
      <c r="AOY15" s="878"/>
      <c r="AOZ15" s="878"/>
      <c r="APA15" s="880"/>
      <c r="APB15" s="878"/>
      <c r="APC15" s="878"/>
      <c r="APD15" s="878"/>
      <c r="APE15" s="880"/>
      <c r="APF15" s="878"/>
      <c r="APG15" s="878"/>
      <c r="APH15" s="878"/>
      <c r="API15" s="880"/>
      <c r="APJ15" s="878"/>
      <c r="APK15" s="878"/>
      <c r="APL15" s="878"/>
      <c r="APM15" s="880"/>
      <c r="APN15" s="878"/>
      <c r="APO15" s="878"/>
      <c r="APP15" s="878"/>
      <c r="APQ15" s="880"/>
      <c r="APR15" s="878"/>
      <c r="APS15" s="878"/>
      <c r="APT15" s="878"/>
      <c r="APU15" s="880"/>
      <c r="APV15" s="878"/>
      <c r="APW15" s="878"/>
      <c r="APX15" s="878"/>
      <c r="APY15" s="880"/>
      <c r="APZ15" s="878"/>
      <c r="AQA15" s="878"/>
      <c r="AQB15" s="878"/>
      <c r="AQC15" s="880"/>
      <c r="AQD15" s="878"/>
      <c r="AQE15" s="878"/>
      <c r="AQF15" s="878"/>
      <c r="AQG15" s="880"/>
      <c r="AQH15" s="878"/>
      <c r="AQI15" s="878"/>
      <c r="AQJ15" s="878"/>
      <c r="AQK15" s="880"/>
      <c r="AQL15" s="878"/>
      <c r="AQM15" s="878"/>
      <c r="AQN15" s="878"/>
      <c r="AQO15" s="880"/>
      <c r="AQP15" s="878"/>
      <c r="AQQ15" s="878"/>
      <c r="AQR15" s="878"/>
      <c r="AQS15" s="880"/>
      <c r="AQT15" s="878"/>
      <c r="AQU15" s="878"/>
      <c r="AQV15" s="878"/>
      <c r="AQW15" s="880"/>
      <c r="AQX15" s="878"/>
      <c r="AQY15" s="878"/>
      <c r="AQZ15" s="878"/>
      <c r="ARA15" s="880"/>
      <c r="ARB15" s="878"/>
      <c r="ARC15" s="878"/>
      <c r="ARD15" s="878"/>
      <c r="ARE15" s="880"/>
      <c r="ARF15" s="878"/>
      <c r="ARG15" s="878"/>
      <c r="ARH15" s="878"/>
      <c r="ARI15" s="880"/>
      <c r="ARJ15" s="878"/>
      <c r="ARK15" s="878"/>
      <c r="ARL15" s="878"/>
      <c r="ARM15" s="880"/>
      <c r="ARN15" s="878"/>
      <c r="ARO15" s="878"/>
      <c r="ARP15" s="878"/>
      <c r="ARQ15" s="880"/>
      <c r="ARR15" s="878"/>
      <c r="ARS15" s="878"/>
      <c r="ART15" s="878"/>
      <c r="ARU15" s="880"/>
      <c r="ARV15" s="878"/>
      <c r="ARW15" s="878"/>
      <c r="ARX15" s="878"/>
      <c r="ARY15" s="880"/>
      <c r="ARZ15" s="878"/>
      <c r="ASA15" s="878"/>
      <c r="ASB15" s="878"/>
      <c r="ASC15" s="880"/>
      <c r="ASD15" s="878"/>
      <c r="ASE15" s="878"/>
      <c r="ASF15" s="878"/>
      <c r="ASG15" s="880"/>
      <c r="ASH15" s="878"/>
      <c r="ASI15" s="878"/>
      <c r="ASJ15" s="878"/>
      <c r="ASK15" s="880"/>
      <c r="ASL15" s="878"/>
      <c r="ASM15" s="878"/>
      <c r="ASN15" s="878"/>
      <c r="ASO15" s="880"/>
      <c r="ASP15" s="878"/>
      <c r="ASQ15" s="878"/>
      <c r="ASR15" s="878"/>
      <c r="ASS15" s="880"/>
      <c r="AST15" s="878"/>
      <c r="ASU15" s="878"/>
      <c r="ASV15" s="878"/>
      <c r="ASW15" s="880"/>
      <c r="ASX15" s="878"/>
      <c r="ASY15" s="878"/>
      <c r="ASZ15" s="878"/>
      <c r="ATA15" s="880"/>
      <c r="ATB15" s="878"/>
      <c r="ATC15" s="878"/>
      <c r="ATD15" s="878"/>
      <c r="ATE15" s="880"/>
      <c r="ATF15" s="878"/>
      <c r="ATG15" s="878"/>
      <c r="ATH15" s="878"/>
      <c r="ATI15" s="880"/>
      <c r="ATJ15" s="878"/>
      <c r="ATK15" s="878"/>
      <c r="ATL15" s="878"/>
      <c r="ATM15" s="880"/>
      <c r="ATN15" s="878"/>
      <c r="ATO15" s="878"/>
      <c r="ATP15" s="878"/>
      <c r="ATQ15" s="880"/>
      <c r="ATR15" s="878"/>
      <c r="ATS15" s="878"/>
      <c r="ATT15" s="878"/>
      <c r="ATU15" s="880"/>
      <c r="ATV15" s="878"/>
      <c r="ATW15" s="878"/>
      <c r="ATX15" s="878"/>
      <c r="ATY15" s="880"/>
      <c r="ATZ15" s="878"/>
      <c r="AUA15" s="878"/>
      <c r="AUB15" s="878"/>
      <c r="AUC15" s="880"/>
      <c r="AUD15" s="878"/>
      <c r="AUE15" s="878"/>
      <c r="AUF15" s="878"/>
      <c r="AUG15" s="880"/>
      <c r="AUH15" s="878"/>
      <c r="AUI15" s="878"/>
      <c r="AUJ15" s="878"/>
      <c r="AUK15" s="880"/>
      <c r="AUL15" s="878"/>
      <c r="AUM15" s="878"/>
      <c r="AUN15" s="878"/>
      <c r="AUO15" s="880"/>
      <c r="AUP15" s="878"/>
      <c r="AUQ15" s="878"/>
      <c r="AUR15" s="878"/>
      <c r="AUS15" s="880"/>
      <c r="AUT15" s="878"/>
      <c r="AUU15" s="878"/>
      <c r="AUV15" s="878"/>
      <c r="AUW15" s="880"/>
      <c r="AUX15" s="878"/>
      <c r="AUY15" s="878"/>
      <c r="AUZ15" s="878"/>
      <c r="AVA15" s="880"/>
      <c r="AVB15" s="878"/>
      <c r="AVC15" s="878"/>
      <c r="AVD15" s="878"/>
      <c r="AVE15" s="880"/>
      <c r="AVF15" s="878"/>
      <c r="AVG15" s="878"/>
      <c r="AVH15" s="878"/>
      <c r="AVI15" s="880"/>
      <c r="AVJ15" s="878"/>
      <c r="AVK15" s="878"/>
      <c r="AVL15" s="878"/>
      <c r="AVM15" s="880"/>
      <c r="AVN15" s="878"/>
      <c r="AVO15" s="878"/>
      <c r="AVP15" s="878"/>
      <c r="AVQ15" s="880"/>
      <c r="AVR15" s="878"/>
      <c r="AVS15" s="878"/>
      <c r="AVT15" s="878"/>
      <c r="AVU15" s="880"/>
      <c r="AVV15" s="878"/>
      <c r="AVW15" s="878"/>
      <c r="AVX15" s="878"/>
      <c r="AVY15" s="880"/>
      <c r="AVZ15" s="878"/>
      <c r="AWA15" s="878"/>
      <c r="AWB15" s="878"/>
      <c r="AWC15" s="880"/>
      <c r="AWD15" s="878"/>
      <c r="AWE15" s="878"/>
      <c r="AWF15" s="878"/>
      <c r="AWG15" s="880"/>
      <c r="AWH15" s="878"/>
      <c r="AWI15" s="878"/>
      <c r="AWJ15" s="878"/>
      <c r="AWK15" s="880"/>
      <c r="AWL15" s="878"/>
      <c r="AWM15" s="878"/>
      <c r="AWN15" s="878"/>
      <c r="AWO15" s="880"/>
      <c r="AWP15" s="878"/>
      <c r="AWQ15" s="878"/>
      <c r="AWR15" s="878"/>
      <c r="AWS15" s="880"/>
      <c r="AWT15" s="878"/>
      <c r="AWU15" s="878"/>
      <c r="AWV15" s="878"/>
      <c r="AWW15" s="880"/>
      <c r="AWX15" s="878"/>
      <c r="AWY15" s="878"/>
      <c r="AWZ15" s="878"/>
      <c r="AXA15" s="880"/>
      <c r="AXB15" s="878"/>
      <c r="AXC15" s="878"/>
      <c r="AXD15" s="878"/>
      <c r="AXE15" s="880"/>
      <c r="AXF15" s="878"/>
      <c r="AXG15" s="878"/>
      <c r="AXH15" s="878"/>
      <c r="AXI15" s="880"/>
      <c r="AXJ15" s="878"/>
      <c r="AXK15" s="878"/>
      <c r="AXL15" s="878"/>
      <c r="AXM15" s="880"/>
      <c r="AXN15" s="878"/>
      <c r="AXO15" s="878"/>
      <c r="AXP15" s="878"/>
      <c r="AXQ15" s="880"/>
      <c r="AXR15" s="878"/>
      <c r="AXS15" s="878"/>
      <c r="AXT15" s="878"/>
      <c r="AXU15" s="880"/>
      <c r="AXV15" s="878"/>
      <c r="AXW15" s="878"/>
      <c r="AXX15" s="878"/>
      <c r="AXY15" s="880"/>
      <c r="AXZ15" s="878"/>
      <c r="AYA15" s="878"/>
      <c r="AYB15" s="878"/>
      <c r="AYC15" s="880"/>
      <c r="AYD15" s="878"/>
      <c r="AYE15" s="878"/>
      <c r="AYF15" s="878"/>
      <c r="AYG15" s="880"/>
      <c r="AYH15" s="878"/>
      <c r="AYI15" s="878"/>
      <c r="AYJ15" s="878"/>
      <c r="AYK15" s="880"/>
      <c r="AYL15" s="878"/>
      <c r="AYM15" s="878"/>
      <c r="AYN15" s="878"/>
      <c r="AYO15" s="880"/>
      <c r="AYP15" s="878"/>
      <c r="AYQ15" s="878"/>
      <c r="AYR15" s="878"/>
      <c r="AYS15" s="880"/>
      <c r="AYT15" s="878"/>
      <c r="AYU15" s="878"/>
      <c r="AYV15" s="878"/>
      <c r="AYW15" s="880"/>
      <c r="AYX15" s="878"/>
      <c r="AYY15" s="878"/>
      <c r="AYZ15" s="878"/>
      <c r="AZA15" s="880"/>
      <c r="AZB15" s="878"/>
      <c r="AZC15" s="878"/>
      <c r="AZD15" s="878"/>
      <c r="AZE15" s="880"/>
      <c r="AZF15" s="878"/>
      <c r="AZG15" s="878"/>
      <c r="AZH15" s="878"/>
      <c r="AZI15" s="880"/>
      <c r="AZJ15" s="878"/>
      <c r="AZK15" s="878"/>
      <c r="AZL15" s="878"/>
      <c r="AZM15" s="880"/>
      <c r="AZN15" s="878"/>
      <c r="AZO15" s="878"/>
      <c r="AZP15" s="878"/>
      <c r="AZQ15" s="880"/>
      <c r="AZR15" s="878"/>
      <c r="AZS15" s="878"/>
      <c r="AZT15" s="878"/>
      <c r="AZU15" s="880"/>
      <c r="AZV15" s="878"/>
      <c r="AZW15" s="878"/>
      <c r="AZX15" s="878"/>
      <c r="AZY15" s="880"/>
      <c r="AZZ15" s="878"/>
      <c r="BAA15" s="878"/>
      <c r="BAB15" s="878"/>
      <c r="BAC15" s="880"/>
      <c r="BAD15" s="878"/>
      <c r="BAE15" s="878"/>
      <c r="BAF15" s="878"/>
      <c r="BAG15" s="880"/>
      <c r="BAH15" s="878"/>
      <c r="BAI15" s="878"/>
      <c r="BAJ15" s="878"/>
      <c r="BAK15" s="880"/>
      <c r="BAL15" s="878"/>
      <c r="BAM15" s="878"/>
      <c r="BAN15" s="878"/>
      <c r="BAO15" s="880"/>
      <c r="BAP15" s="878"/>
      <c r="BAQ15" s="878"/>
      <c r="BAR15" s="878"/>
      <c r="BAS15" s="880"/>
      <c r="BAT15" s="878"/>
      <c r="BAU15" s="878"/>
      <c r="BAV15" s="878"/>
      <c r="BAW15" s="880"/>
      <c r="BAX15" s="878"/>
      <c r="BAY15" s="878"/>
      <c r="BAZ15" s="878"/>
      <c r="BBA15" s="880"/>
      <c r="BBB15" s="878"/>
      <c r="BBC15" s="878"/>
      <c r="BBD15" s="878"/>
      <c r="BBE15" s="880"/>
      <c r="BBF15" s="878"/>
      <c r="BBG15" s="878"/>
      <c r="BBH15" s="878"/>
      <c r="BBI15" s="880"/>
      <c r="BBJ15" s="878"/>
      <c r="BBK15" s="878"/>
      <c r="BBL15" s="878"/>
      <c r="BBM15" s="880"/>
      <c r="BBN15" s="878"/>
      <c r="BBO15" s="878"/>
      <c r="BBP15" s="878"/>
      <c r="BBQ15" s="880"/>
      <c r="BBR15" s="878"/>
      <c r="BBS15" s="878"/>
      <c r="BBT15" s="878"/>
      <c r="BBU15" s="880"/>
      <c r="BBV15" s="878"/>
      <c r="BBW15" s="878"/>
      <c r="BBX15" s="878"/>
      <c r="BBY15" s="880"/>
      <c r="BBZ15" s="878"/>
      <c r="BCA15" s="878"/>
      <c r="BCB15" s="878"/>
      <c r="BCC15" s="880"/>
      <c r="BCD15" s="878"/>
      <c r="BCE15" s="878"/>
      <c r="BCF15" s="878"/>
      <c r="BCG15" s="880"/>
      <c r="BCH15" s="878"/>
      <c r="BCI15" s="878"/>
      <c r="BCJ15" s="878"/>
      <c r="BCK15" s="880"/>
      <c r="BCL15" s="878"/>
      <c r="BCM15" s="878"/>
      <c r="BCN15" s="878"/>
      <c r="BCO15" s="880"/>
      <c r="BCP15" s="878"/>
      <c r="BCQ15" s="878"/>
      <c r="BCR15" s="878"/>
      <c r="BCS15" s="880"/>
      <c r="BCT15" s="878"/>
      <c r="BCU15" s="878"/>
      <c r="BCV15" s="878"/>
      <c r="BCW15" s="880"/>
      <c r="BCX15" s="878"/>
      <c r="BCY15" s="878"/>
      <c r="BCZ15" s="878"/>
      <c r="BDA15" s="880"/>
      <c r="BDB15" s="878"/>
      <c r="BDC15" s="878"/>
      <c r="BDD15" s="878"/>
      <c r="BDE15" s="880"/>
      <c r="BDF15" s="878"/>
      <c r="BDG15" s="878"/>
      <c r="BDH15" s="878"/>
      <c r="BDI15" s="880"/>
      <c r="BDJ15" s="878"/>
      <c r="BDK15" s="878"/>
      <c r="BDL15" s="878"/>
      <c r="BDM15" s="880"/>
      <c r="BDN15" s="878"/>
      <c r="BDO15" s="878"/>
      <c r="BDP15" s="878"/>
      <c r="BDQ15" s="880"/>
      <c r="BDR15" s="878"/>
      <c r="BDS15" s="878"/>
      <c r="BDT15" s="878"/>
      <c r="BDU15" s="880"/>
      <c r="BDV15" s="878"/>
      <c r="BDW15" s="878"/>
      <c r="BDX15" s="878"/>
      <c r="BDY15" s="880"/>
      <c r="BDZ15" s="878"/>
      <c r="BEA15" s="878"/>
      <c r="BEB15" s="878"/>
      <c r="BEC15" s="880"/>
      <c r="BED15" s="878"/>
      <c r="BEE15" s="878"/>
      <c r="BEF15" s="878"/>
      <c r="BEG15" s="880"/>
      <c r="BEH15" s="878"/>
      <c r="BEI15" s="878"/>
      <c r="BEJ15" s="878"/>
      <c r="BEK15" s="880"/>
      <c r="BEL15" s="878"/>
      <c r="BEM15" s="878"/>
      <c r="BEN15" s="878"/>
      <c r="BEO15" s="880"/>
      <c r="BEP15" s="878"/>
      <c r="BEQ15" s="878"/>
      <c r="BER15" s="878"/>
      <c r="BES15" s="880"/>
      <c r="BET15" s="878"/>
      <c r="BEU15" s="878"/>
      <c r="BEV15" s="878"/>
      <c r="BEW15" s="880"/>
      <c r="BEX15" s="878"/>
      <c r="BEY15" s="878"/>
      <c r="BEZ15" s="878"/>
      <c r="BFA15" s="880"/>
      <c r="BFB15" s="878"/>
      <c r="BFC15" s="878"/>
      <c r="BFD15" s="878"/>
      <c r="BFE15" s="880"/>
      <c r="BFF15" s="878"/>
      <c r="BFG15" s="878"/>
      <c r="BFH15" s="878"/>
      <c r="BFI15" s="880"/>
      <c r="BFJ15" s="878"/>
      <c r="BFK15" s="878"/>
      <c r="BFL15" s="878"/>
      <c r="BFM15" s="880"/>
      <c r="BFN15" s="878"/>
      <c r="BFO15" s="878"/>
      <c r="BFP15" s="878"/>
      <c r="BFQ15" s="880"/>
      <c r="BFR15" s="878"/>
      <c r="BFS15" s="878"/>
      <c r="BFT15" s="878"/>
      <c r="BFU15" s="880"/>
      <c r="BFV15" s="878"/>
      <c r="BFW15" s="878"/>
      <c r="BFX15" s="878"/>
      <c r="BFY15" s="880"/>
      <c r="BFZ15" s="878"/>
      <c r="BGA15" s="878"/>
      <c r="BGB15" s="878"/>
      <c r="BGC15" s="880"/>
      <c r="BGD15" s="878"/>
      <c r="BGE15" s="878"/>
      <c r="BGF15" s="878"/>
      <c r="BGG15" s="880"/>
      <c r="BGH15" s="878"/>
      <c r="BGI15" s="878"/>
      <c r="BGJ15" s="878"/>
      <c r="BGK15" s="880"/>
      <c r="BGL15" s="878"/>
      <c r="BGM15" s="878"/>
      <c r="BGN15" s="878"/>
      <c r="BGO15" s="880"/>
      <c r="BGP15" s="878"/>
      <c r="BGQ15" s="878"/>
      <c r="BGR15" s="878"/>
      <c r="BGS15" s="880"/>
      <c r="BGT15" s="878"/>
      <c r="BGU15" s="878"/>
      <c r="BGV15" s="878"/>
      <c r="BGW15" s="880"/>
      <c r="BGX15" s="878"/>
      <c r="BGY15" s="878"/>
      <c r="BGZ15" s="878"/>
      <c r="BHA15" s="880"/>
      <c r="BHB15" s="878"/>
      <c r="BHC15" s="878"/>
      <c r="BHD15" s="878"/>
      <c r="BHE15" s="880"/>
      <c r="BHF15" s="878"/>
      <c r="BHG15" s="878"/>
      <c r="BHH15" s="878"/>
      <c r="BHI15" s="880"/>
      <c r="BHJ15" s="878"/>
      <c r="BHK15" s="878"/>
      <c r="BHL15" s="878"/>
      <c r="BHM15" s="880"/>
      <c r="BHN15" s="878"/>
      <c r="BHO15" s="878"/>
      <c r="BHP15" s="878"/>
      <c r="BHQ15" s="880"/>
      <c r="BHR15" s="878"/>
      <c r="BHS15" s="878"/>
      <c r="BHT15" s="878"/>
      <c r="BHU15" s="880"/>
      <c r="BHV15" s="878"/>
      <c r="BHW15" s="878"/>
      <c r="BHX15" s="878"/>
      <c r="BHY15" s="880"/>
      <c r="BHZ15" s="878"/>
      <c r="BIA15" s="878"/>
      <c r="BIB15" s="878"/>
      <c r="BIC15" s="880"/>
      <c r="BID15" s="878"/>
      <c r="BIE15" s="878"/>
      <c r="BIF15" s="878"/>
      <c r="BIG15" s="880"/>
      <c r="BIH15" s="878"/>
      <c r="BII15" s="878"/>
      <c r="BIJ15" s="878"/>
      <c r="BIK15" s="880"/>
      <c r="BIL15" s="878"/>
      <c r="BIM15" s="878"/>
      <c r="BIN15" s="878"/>
      <c r="BIO15" s="880"/>
      <c r="BIP15" s="878"/>
      <c r="BIQ15" s="878"/>
      <c r="BIR15" s="878"/>
      <c r="BIS15" s="880"/>
      <c r="BIT15" s="878"/>
      <c r="BIU15" s="878"/>
      <c r="BIV15" s="878"/>
      <c r="BIW15" s="880"/>
      <c r="BIX15" s="878"/>
      <c r="BIY15" s="878"/>
      <c r="BIZ15" s="878"/>
      <c r="BJA15" s="880"/>
      <c r="BJB15" s="878"/>
      <c r="BJC15" s="878"/>
      <c r="BJD15" s="878"/>
      <c r="BJE15" s="880"/>
      <c r="BJF15" s="878"/>
      <c r="BJG15" s="878"/>
      <c r="BJH15" s="878"/>
      <c r="BJI15" s="880"/>
      <c r="BJJ15" s="878"/>
      <c r="BJK15" s="878"/>
      <c r="BJL15" s="878"/>
      <c r="BJM15" s="880"/>
      <c r="BJN15" s="878"/>
      <c r="BJO15" s="878"/>
      <c r="BJP15" s="878"/>
      <c r="BJQ15" s="880"/>
      <c r="BJR15" s="878"/>
      <c r="BJS15" s="878"/>
      <c r="BJT15" s="878"/>
      <c r="BJU15" s="880"/>
      <c r="BJV15" s="878"/>
      <c r="BJW15" s="878"/>
      <c r="BJX15" s="878"/>
      <c r="BJY15" s="880"/>
      <c r="BJZ15" s="878"/>
      <c r="BKA15" s="878"/>
      <c r="BKB15" s="878"/>
      <c r="BKC15" s="880"/>
      <c r="BKD15" s="878"/>
      <c r="BKE15" s="878"/>
      <c r="BKF15" s="878"/>
      <c r="BKG15" s="880"/>
      <c r="BKH15" s="878"/>
      <c r="BKI15" s="878"/>
      <c r="BKJ15" s="878"/>
      <c r="BKK15" s="880"/>
      <c r="BKL15" s="878"/>
      <c r="BKM15" s="878"/>
      <c r="BKN15" s="878"/>
      <c r="BKO15" s="880"/>
      <c r="BKP15" s="878"/>
      <c r="BKQ15" s="878"/>
      <c r="BKR15" s="878"/>
      <c r="BKS15" s="880"/>
      <c r="BKT15" s="878"/>
      <c r="BKU15" s="878"/>
      <c r="BKV15" s="878"/>
      <c r="BKW15" s="880"/>
      <c r="BKX15" s="878"/>
      <c r="BKY15" s="878"/>
      <c r="BKZ15" s="878"/>
      <c r="BLA15" s="880"/>
      <c r="BLB15" s="878"/>
      <c r="BLC15" s="878"/>
      <c r="BLD15" s="878"/>
      <c r="BLE15" s="880"/>
      <c r="BLF15" s="878"/>
      <c r="BLG15" s="878"/>
      <c r="BLH15" s="878"/>
      <c r="BLI15" s="880"/>
      <c r="BLJ15" s="878"/>
      <c r="BLK15" s="878"/>
      <c r="BLL15" s="878"/>
      <c r="BLM15" s="880"/>
      <c r="BLN15" s="878"/>
      <c r="BLO15" s="878"/>
      <c r="BLP15" s="878"/>
      <c r="BLQ15" s="880"/>
      <c r="BLR15" s="878"/>
      <c r="BLS15" s="878"/>
      <c r="BLT15" s="878"/>
      <c r="BLU15" s="880"/>
      <c r="BLV15" s="878"/>
      <c r="BLW15" s="878"/>
      <c r="BLX15" s="878"/>
      <c r="BLY15" s="880"/>
      <c r="BLZ15" s="878"/>
      <c r="BMA15" s="878"/>
      <c r="BMB15" s="878"/>
      <c r="BMC15" s="880"/>
      <c r="BMD15" s="878"/>
      <c r="BME15" s="878"/>
      <c r="BMF15" s="878"/>
      <c r="BMG15" s="880"/>
      <c r="BMH15" s="878"/>
      <c r="BMI15" s="878"/>
      <c r="BMJ15" s="878"/>
      <c r="BMK15" s="880"/>
      <c r="BML15" s="878"/>
      <c r="BMM15" s="878"/>
      <c r="BMN15" s="878"/>
      <c r="BMO15" s="880"/>
      <c r="BMP15" s="878"/>
      <c r="BMQ15" s="878"/>
      <c r="BMR15" s="878"/>
      <c r="BMS15" s="880"/>
      <c r="BMT15" s="878"/>
      <c r="BMU15" s="878"/>
      <c r="BMV15" s="878"/>
      <c r="BMW15" s="880"/>
      <c r="BMX15" s="878"/>
      <c r="BMY15" s="878"/>
      <c r="BMZ15" s="878"/>
      <c r="BNA15" s="880"/>
      <c r="BNB15" s="878"/>
      <c r="BNC15" s="878"/>
      <c r="BND15" s="878"/>
      <c r="BNE15" s="880"/>
      <c r="BNF15" s="878"/>
      <c r="BNG15" s="878"/>
      <c r="BNH15" s="878"/>
      <c r="BNI15" s="880"/>
      <c r="BNJ15" s="878"/>
      <c r="BNK15" s="878"/>
      <c r="BNL15" s="878"/>
      <c r="BNM15" s="880"/>
      <c r="BNN15" s="878"/>
      <c r="BNO15" s="878"/>
      <c r="BNP15" s="878"/>
      <c r="BNQ15" s="880"/>
      <c r="BNR15" s="878"/>
      <c r="BNS15" s="878"/>
      <c r="BNT15" s="878"/>
      <c r="BNU15" s="880"/>
      <c r="BNV15" s="878"/>
      <c r="BNW15" s="878"/>
      <c r="BNX15" s="878"/>
      <c r="BNY15" s="880"/>
      <c r="BNZ15" s="878"/>
      <c r="BOA15" s="878"/>
      <c r="BOB15" s="878"/>
      <c r="BOC15" s="880"/>
      <c r="BOD15" s="878"/>
      <c r="BOE15" s="878"/>
      <c r="BOF15" s="878"/>
      <c r="BOG15" s="880"/>
      <c r="BOH15" s="878"/>
      <c r="BOI15" s="878"/>
      <c r="BOJ15" s="878"/>
      <c r="BOK15" s="880"/>
      <c r="BOL15" s="878"/>
      <c r="BOM15" s="878"/>
      <c r="BON15" s="878"/>
      <c r="BOO15" s="880"/>
      <c r="BOP15" s="878"/>
      <c r="BOQ15" s="878"/>
      <c r="BOR15" s="878"/>
      <c r="BOS15" s="880"/>
      <c r="BOT15" s="878"/>
      <c r="BOU15" s="878"/>
      <c r="BOV15" s="878"/>
      <c r="BOW15" s="880"/>
      <c r="BOX15" s="878"/>
      <c r="BOY15" s="878"/>
      <c r="BOZ15" s="878"/>
      <c r="BPA15" s="880"/>
      <c r="BPB15" s="878"/>
      <c r="BPC15" s="878"/>
      <c r="BPD15" s="878"/>
      <c r="BPE15" s="880"/>
      <c r="BPF15" s="878"/>
      <c r="BPG15" s="878"/>
      <c r="BPH15" s="878"/>
      <c r="BPI15" s="880"/>
      <c r="BPJ15" s="878"/>
      <c r="BPK15" s="878"/>
      <c r="BPL15" s="878"/>
      <c r="BPM15" s="880"/>
      <c r="BPN15" s="878"/>
      <c r="BPO15" s="878"/>
      <c r="BPP15" s="878"/>
      <c r="BPQ15" s="880"/>
      <c r="BPR15" s="878"/>
      <c r="BPS15" s="878"/>
      <c r="BPT15" s="878"/>
      <c r="BPU15" s="880"/>
      <c r="BPV15" s="878"/>
      <c r="BPW15" s="878"/>
      <c r="BPX15" s="878"/>
      <c r="BPY15" s="880"/>
      <c r="BPZ15" s="878"/>
      <c r="BQA15" s="878"/>
      <c r="BQB15" s="878"/>
      <c r="BQC15" s="880"/>
      <c r="BQD15" s="878"/>
      <c r="BQE15" s="878"/>
      <c r="BQF15" s="878"/>
      <c r="BQG15" s="880"/>
      <c r="BQH15" s="878"/>
      <c r="BQI15" s="878"/>
      <c r="BQJ15" s="878"/>
      <c r="BQK15" s="880"/>
      <c r="BQL15" s="878"/>
      <c r="BQM15" s="878"/>
      <c r="BQN15" s="878"/>
      <c r="BQO15" s="880"/>
      <c r="BQP15" s="878"/>
      <c r="BQQ15" s="878"/>
      <c r="BQR15" s="878"/>
      <c r="BQS15" s="880"/>
      <c r="BQT15" s="878"/>
      <c r="BQU15" s="878"/>
      <c r="BQV15" s="878"/>
      <c r="BQW15" s="880"/>
      <c r="BQX15" s="878"/>
      <c r="BQY15" s="878"/>
      <c r="BQZ15" s="878"/>
      <c r="BRA15" s="880"/>
      <c r="BRB15" s="878"/>
      <c r="BRC15" s="878"/>
      <c r="BRD15" s="878"/>
      <c r="BRE15" s="880"/>
      <c r="BRF15" s="878"/>
      <c r="BRG15" s="878"/>
      <c r="BRH15" s="878"/>
      <c r="BRI15" s="880"/>
      <c r="BRJ15" s="878"/>
      <c r="BRK15" s="878"/>
      <c r="BRL15" s="878"/>
      <c r="BRM15" s="880"/>
      <c r="BRN15" s="878"/>
      <c r="BRO15" s="878"/>
      <c r="BRP15" s="878"/>
      <c r="BRQ15" s="880"/>
      <c r="BRR15" s="878"/>
      <c r="BRS15" s="878"/>
      <c r="BRT15" s="878"/>
      <c r="BRU15" s="880"/>
      <c r="BRV15" s="878"/>
      <c r="BRW15" s="878"/>
      <c r="BRX15" s="878"/>
      <c r="BRY15" s="880"/>
      <c r="BRZ15" s="878"/>
      <c r="BSA15" s="878"/>
      <c r="BSB15" s="878"/>
      <c r="BSC15" s="880"/>
      <c r="BSD15" s="878"/>
      <c r="BSE15" s="878"/>
      <c r="BSF15" s="878"/>
      <c r="BSG15" s="880"/>
      <c r="BSH15" s="878"/>
      <c r="BSI15" s="878"/>
      <c r="BSJ15" s="878"/>
      <c r="BSK15" s="880"/>
      <c r="BSL15" s="878"/>
      <c r="BSM15" s="878"/>
      <c r="BSN15" s="878"/>
      <c r="BSO15" s="880"/>
      <c r="BSP15" s="878"/>
      <c r="BSQ15" s="878"/>
      <c r="BSR15" s="878"/>
      <c r="BSS15" s="880"/>
      <c r="BST15" s="878"/>
      <c r="BSU15" s="878"/>
      <c r="BSV15" s="878"/>
      <c r="BSW15" s="880"/>
      <c r="BSX15" s="878"/>
      <c r="BSY15" s="878"/>
      <c r="BSZ15" s="878"/>
      <c r="BTA15" s="880"/>
      <c r="BTB15" s="878"/>
      <c r="BTC15" s="878"/>
      <c r="BTD15" s="878"/>
      <c r="BTE15" s="880"/>
      <c r="BTF15" s="878"/>
      <c r="BTG15" s="878"/>
      <c r="BTH15" s="878"/>
      <c r="BTI15" s="880"/>
      <c r="BTJ15" s="878"/>
      <c r="BTK15" s="878"/>
      <c r="BTL15" s="878"/>
      <c r="BTM15" s="880"/>
      <c r="BTN15" s="878"/>
      <c r="BTO15" s="878"/>
      <c r="BTP15" s="878"/>
      <c r="BTQ15" s="880"/>
      <c r="BTR15" s="878"/>
      <c r="BTS15" s="878"/>
      <c r="BTT15" s="878"/>
      <c r="BTU15" s="880"/>
      <c r="BTV15" s="878"/>
      <c r="BTW15" s="878"/>
      <c r="BTX15" s="878"/>
      <c r="BTY15" s="880"/>
      <c r="BTZ15" s="878"/>
      <c r="BUA15" s="878"/>
      <c r="BUB15" s="878"/>
      <c r="BUC15" s="880"/>
      <c r="BUD15" s="878"/>
      <c r="BUE15" s="878"/>
      <c r="BUF15" s="878"/>
      <c r="BUG15" s="880"/>
      <c r="BUH15" s="878"/>
      <c r="BUI15" s="878"/>
      <c r="BUJ15" s="878"/>
      <c r="BUK15" s="880"/>
      <c r="BUL15" s="878"/>
      <c r="BUM15" s="878"/>
      <c r="BUN15" s="878"/>
      <c r="BUO15" s="880"/>
      <c r="BUP15" s="878"/>
      <c r="BUQ15" s="878"/>
      <c r="BUR15" s="878"/>
      <c r="BUS15" s="880"/>
      <c r="BUT15" s="878"/>
      <c r="BUU15" s="878"/>
      <c r="BUV15" s="878"/>
      <c r="BUW15" s="880"/>
      <c r="BUX15" s="878"/>
      <c r="BUY15" s="878"/>
      <c r="BUZ15" s="878"/>
      <c r="BVA15" s="880"/>
      <c r="BVB15" s="878"/>
      <c r="BVC15" s="878"/>
      <c r="BVD15" s="878"/>
      <c r="BVE15" s="880"/>
      <c r="BVF15" s="878"/>
      <c r="BVG15" s="878"/>
      <c r="BVH15" s="878"/>
      <c r="BVI15" s="880"/>
      <c r="BVJ15" s="878"/>
      <c r="BVK15" s="878"/>
      <c r="BVL15" s="878"/>
      <c r="BVM15" s="880"/>
      <c r="BVN15" s="878"/>
      <c r="BVO15" s="878"/>
      <c r="BVP15" s="878"/>
      <c r="BVQ15" s="880"/>
      <c r="BVR15" s="878"/>
      <c r="BVS15" s="878"/>
      <c r="BVT15" s="878"/>
      <c r="BVU15" s="880"/>
      <c r="BVV15" s="878"/>
      <c r="BVW15" s="878"/>
      <c r="BVX15" s="878"/>
      <c r="BVY15" s="880"/>
      <c r="BVZ15" s="878"/>
      <c r="BWA15" s="878"/>
      <c r="BWB15" s="878"/>
      <c r="BWC15" s="880"/>
      <c r="BWD15" s="878"/>
      <c r="BWE15" s="878"/>
      <c r="BWF15" s="878"/>
      <c r="BWG15" s="880"/>
      <c r="BWH15" s="878"/>
      <c r="BWI15" s="878"/>
      <c r="BWJ15" s="878"/>
      <c r="BWK15" s="880"/>
      <c r="BWL15" s="878"/>
      <c r="BWM15" s="878"/>
      <c r="BWN15" s="878"/>
      <c r="BWO15" s="880"/>
      <c r="BWP15" s="878"/>
      <c r="BWQ15" s="878"/>
      <c r="BWR15" s="878"/>
      <c r="BWS15" s="880"/>
      <c r="BWT15" s="878"/>
      <c r="BWU15" s="878"/>
      <c r="BWV15" s="878"/>
      <c r="BWW15" s="880"/>
      <c r="BWX15" s="878"/>
      <c r="BWY15" s="878"/>
      <c r="BWZ15" s="878"/>
      <c r="BXA15" s="880"/>
      <c r="BXB15" s="878"/>
      <c r="BXC15" s="878"/>
      <c r="BXD15" s="878"/>
      <c r="BXE15" s="880"/>
      <c r="BXF15" s="878"/>
      <c r="BXG15" s="878"/>
      <c r="BXH15" s="878"/>
      <c r="BXI15" s="880"/>
      <c r="BXJ15" s="878"/>
      <c r="BXK15" s="878"/>
      <c r="BXL15" s="878"/>
      <c r="BXM15" s="880"/>
      <c r="BXN15" s="878"/>
      <c r="BXO15" s="878"/>
      <c r="BXP15" s="878"/>
      <c r="BXQ15" s="880"/>
      <c r="BXR15" s="878"/>
      <c r="BXS15" s="878"/>
      <c r="BXT15" s="878"/>
      <c r="BXU15" s="880"/>
      <c r="BXV15" s="878"/>
      <c r="BXW15" s="878"/>
      <c r="BXX15" s="878"/>
      <c r="BXY15" s="880"/>
      <c r="BXZ15" s="878"/>
      <c r="BYA15" s="878"/>
      <c r="BYB15" s="878"/>
      <c r="BYC15" s="880"/>
      <c r="BYD15" s="878"/>
      <c r="BYE15" s="878"/>
      <c r="BYF15" s="878"/>
      <c r="BYG15" s="880"/>
      <c r="BYH15" s="878"/>
      <c r="BYI15" s="878"/>
      <c r="BYJ15" s="878"/>
      <c r="BYK15" s="880"/>
      <c r="BYL15" s="878"/>
      <c r="BYM15" s="878"/>
      <c r="BYN15" s="878"/>
      <c r="BYO15" s="880"/>
      <c r="BYP15" s="878"/>
      <c r="BYQ15" s="878"/>
      <c r="BYR15" s="878"/>
      <c r="BYS15" s="880"/>
      <c r="BYT15" s="878"/>
      <c r="BYU15" s="878"/>
      <c r="BYV15" s="878"/>
      <c r="BYW15" s="880"/>
      <c r="BYX15" s="878"/>
      <c r="BYY15" s="878"/>
      <c r="BYZ15" s="878"/>
      <c r="BZA15" s="880"/>
      <c r="BZB15" s="878"/>
      <c r="BZC15" s="878"/>
      <c r="BZD15" s="878"/>
      <c r="BZE15" s="880"/>
      <c r="BZF15" s="878"/>
      <c r="BZG15" s="878"/>
      <c r="BZH15" s="878"/>
      <c r="BZI15" s="880"/>
      <c r="BZJ15" s="878"/>
      <c r="BZK15" s="878"/>
      <c r="BZL15" s="878"/>
      <c r="BZM15" s="880"/>
      <c r="BZN15" s="878"/>
      <c r="BZO15" s="878"/>
      <c r="BZP15" s="878"/>
      <c r="BZQ15" s="880"/>
      <c r="BZR15" s="878"/>
      <c r="BZS15" s="878"/>
      <c r="BZT15" s="878"/>
      <c r="BZU15" s="880"/>
      <c r="BZV15" s="878"/>
      <c r="BZW15" s="878"/>
      <c r="BZX15" s="878"/>
      <c r="BZY15" s="880"/>
      <c r="BZZ15" s="878"/>
      <c r="CAA15" s="878"/>
      <c r="CAB15" s="878"/>
      <c r="CAC15" s="880"/>
      <c r="CAD15" s="878"/>
      <c r="CAE15" s="878"/>
      <c r="CAF15" s="878"/>
      <c r="CAG15" s="880"/>
      <c r="CAH15" s="878"/>
      <c r="CAI15" s="878"/>
      <c r="CAJ15" s="878"/>
      <c r="CAK15" s="880"/>
      <c r="CAL15" s="878"/>
      <c r="CAM15" s="878"/>
      <c r="CAN15" s="878"/>
      <c r="CAO15" s="880"/>
      <c r="CAP15" s="878"/>
      <c r="CAQ15" s="878"/>
      <c r="CAR15" s="878"/>
      <c r="CAS15" s="880"/>
      <c r="CAT15" s="878"/>
      <c r="CAU15" s="878"/>
      <c r="CAV15" s="878"/>
      <c r="CAW15" s="880"/>
      <c r="CAX15" s="878"/>
      <c r="CAY15" s="878"/>
      <c r="CAZ15" s="878"/>
      <c r="CBA15" s="880"/>
      <c r="CBB15" s="878"/>
      <c r="CBC15" s="878"/>
      <c r="CBD15" s="878"/>
      <c r="CBE15" s="880"/>
      <c r="CBF15" s="878"/>
      <c r="CBG15" s="878"/>
      <c r="CBH15" s="878"/>
      <c r="CBI15" s="880"/>
      <c r="CBJ15" s="878"/>
      <c r="CBK15" s="878"/>
      <c r="CBL15" s="878"/>
      <c r="CBM15" s="880"/>
      <c r="CBN15" s="878"/>
      <c r="CBO15" s="878"/>
      <c r="CBP15" s="878"/>
      <c r="CBQ15" s="880"/>
      <c r="CBR15" s="878"/>
      <c r="CBS15" s="878"/>
      <c r="CBT15" s="878"/>
      <c r="CBU15" s="880"/>
      <c r="CBV15" s="878"/>
      <c r="CBW15" s="878"/>
      <c r="CBX15" s="878"/>
      <c r="CBY15" s="880"/>
      <c r="CBZ15" s="878"/>
      <c r="CCA15" s="878"/>
      <c r="CCB15" s="878"/>
      <c r="CCC15" s="880"/>
      <c r="CCD15" s="878"/>
      <c r="CCE15" s="878"/>
      <c r="CCF15" s="878"/>
      <c r="CCG15" s="880"/>
      <c r="CCH15" s="878"/>
      <c r="CCI15" s="878"/>
      <c r="CCJ15" s="878"/>
      <c r="CCK15" s="880"/>
      <c r="CCL15" s="878"/>
      <c r="CCM15" s="878"/>
      <c r="CCN15" s="878"/>
      <c r="CCO15" s="880"/>
      <c r="CCP15" s="878"/>
      <c r="CCQ15" s="878"/>
      <c r="CCR15" s="878"/>
      <c r="CCS15" s="880"/>
      <c r="CCT15" s="878"/>
      <c r="CCU15" s="878"/>
      <c r="CCV15" s="878"/>
      <c r="CCW15" s="880"/>
      <c r="CCX15" s="878"/>
      <c r="CCY15" s="878"/>
      <c r="CCZ15" s="878"/>
      <c r="CDA15" s="880"/>
      <c r="CDB15" s="878"/>
      <c r="CDC15" s="878"/>
      <c r="CDD15" s="878"/>
      <c r="CDE15" s="880"/>
      <c r="CDF15" s="878"/>
      <c r="CDG15" s="878"/>
      <c r="CDH15" s="878"/>
      <c r="CDI15" s="880"/>
      <c r="CDJ15" s="878"/>
      <c r="CDK15" s="878"/>
      <c r="CDL15" s="878"/>
      <c r="CDM15" s="880"/>
      <c r="CDN15" s="878"/>
      <c r="CDO15" s="878"/>
      <c r="CDP15" s="878"/>
      <c r="CDQ15" s="880"/>
      <c r="CDR15" s="878"/>
      <c r="CDS15" s="878"/>
      <c r="CDT15" s="878"/>
      <c r="CDU15" s="880"/>
      <c r="CDV15" s="878"/>
      <c r="CDW15" s="878"/>
      <c r="CDX15" s="878"/>
      <c r="CDY15" s="880"/>
      <c r="CDZ15" s="878"/>
      <c r="CEA15" s="878"/>
      <c r="CEB15" s="878"/>
      <c r="CEC15" s="880"/>
      <c r="CED15" s="878"/>
      <c r="CEE15" s="878"/>
      <c r="CEF15" s="878"/>
      <c r="CEG15" s="880"/>
      <c r="CEH15" s="878"/>
      <c r="CEI15" s="878"/>
      <c r="CEJ15" s="878"/>
      <c r="CEK15" s="880"/>
      <c r="CEL15" s="878"/>
      <c r="CEM15" s="878"/>
      <c r="CEN15" s="878"/>
      <c r="CEO15" s="880"/>
      <c r="CEP15" s="878"/>
      <c r="CEQ15" s="878"/>
      <c r="CER15" s="878"/>
      <c r="CES15" s="880"/>
      <c r="CET15" s="878"/>
      <c r="CEU15" s="878"/>
      <c r="CEV15" s="878"/>
      <c r="CEW15" s="880"/>
      <c r="CEX15" s="878"/>
      <c r="CEY15" s="878"/>
      <c r="CEZ15" s="878"/>
      <c r="CFA15" s="880"/>
      <c r="CFB15" s="878"/>
      <c r="CFC15" s="878"/>
      <c r="CFD15" s="878"/>
      <c r="CFE15" s="880"/>
      <c r="CFF15" s="878"/>
      <c r="CFG15" s="878"/>
      <c r="CFH15" s="878"/>
      <c r="CFI15" s="880"/>
      <c r="CFJ15" s="878"/>
      <c r="CFK15" s="878"/>
      <c r="CFL15" s="878"/>
      <c r="CFM15" s="880"/>
      <c r="CFN15" s="878"/>
      <c r="CFO15" s="878"/>
      <c r="CFP15" s="878"/>
      <c r="CFQ15" s="880"/>
      <c r="CFR15" s="878"/>
      <c r="CFS15" s="878"/>
      <c r="CFT15" s="878"/>
      <c r="CFU15" s="880"/>
      <c r="CFV15" s="878"/>
      <c r="CFW15" s="878"/>
      <c r="CFX15" s="878"/>
      <c r="CFY15" s="880"/>
      <c r="CFZ15" s="878"/>
      <c r="CGA15" s="878"/>
      <c r="CGB15" s="878"/>
      <c r="CGC15" s="880"/>
      <c r="CGD15" s="878"/>
      <c r="CGE15" s="878"/>
      <c r="CGF15" s="878"/>
      <c r="CGG15" s="880"/>
      <c r="CGH15" s="878"/>
      <c r="CGI15" s="878"/>
      <c r="CGJ15" s="878"/>
      <c r="CGK15" s="880"/>
      <c r="CGL15" s="878"/>
      <c r="CGM15" s="878"/>
      <c r="CGN15" s="878"/>
      <c r="CGO15" s="880"/>
      <c r="CGP15" s="878"/>
      <c r="CGQ15" s="878"/>
      <c r="CGR15" s="878"/>
      <c r="CGS15" s="880"/>
      <c r="CGT15" s="878"/>
      <c r="CGU15" s="878"/>
      <c r="CGV15" s="878"/>
      <c r="CGW15" s="880"/>
      <c r="CGX15" s="878"/>
      <c r="CGY15" s="878"/>
      <c r="CGZ15" s="878"/>
      <c r="CHA15" s="880"/>
      <c r="CHB15" s="878"/>
      <c r="CHC15" s="878"/>
      <c r="CHD15" s="878"/>
      <c r="CHE15" s="880"/>
      <c r="CHF15" s="878"/>
      <c r="CHG15" s="878"/>
      <c r="CHH15" s="878"/>
      <c r="CHI15" s="880"/>
      <c r="CHJ15" s="878"/>
      <c r="CHK15" s="878"/>
      <c r="CHL15" s="878"/>
      <c r="CHM15" s="880"/>
      <c r="CHN15" s="878"/>
      <c r="CHO15" s="878"/>
      <c r="CHP15" s="878"/>
      <c r="CHQ15" s="880"/>
      <c r="CHR15" s="878"/>
      <c r="CHS15" s="878"/>
      <c r="CHT15" s="878"/>
      <c r="CHU15" s="880"/>
      <c r="CHV15" s="878"/>
      <c r="CHW15" s="878"/>
      <c r="CHX15" s="878"/>
      <c r="CHY15" s="880"/>
      <c r="CHZ15" s="878"/>
      <c r="CIA15" s="878"/>
      <c r="CIB15" s="878"/>
      <c r="CIC15" s="880"/>
      <c r="CID15" s="878"/>
      <c r="CIE15" s="878"/>
      <c r="CIF15" s="878"/>
      <c r="CIG15" s="880"/>
      <c r="CIH15" s="878"/>
      <c r="CII15" s="878"/>
      <c r="CIJ15" s="878"/>
      <c r="CIK15" s="880"/>
      <c r="CIL15" s="878"/>
      <c r="CIM15" s="878"/>
      <c r="CIN15" s="878"/>
      <c r="CIO15" s="880"/>
      <c r="CIP15" s="878"/>
      <c r="CIQ15" s="878"/>
      <c r="CIR15" s="878"/>
      <c r="CIS15" s="880"/>
      <c r="CIT15" s="878"/>
      <c r="CIU15" s="878"/>
      <c r="CIV15" s="878"/>
      <c r="CIW15" s="880"/>
      <c r="CIX15" s="878"/>
      <c r="CIY15" s="878"/>
      <c r="CIZ15" s="878"/>
      <c r="CJA15" s="880"/>
      <c r="CJB15" s="878"/>
      <c r="CJC15" s="878"/>
      <c r="CJD15" s="878"/>
      <c r="CJE15" s="880"/>
      <c r="CJF15" s="878"/>
      <c r="CJG15" s="878"/>
      <c r="CJH15" s="878"/>
      <c r="CJI15" s="880"/>
      <c r="CJJ15" s="878"/>
      <c r="CJK15" s="878"/>
      <c r="CJL15" s="878"/>
      <c r="CJM15" s="880"/>
      <c r="CJN15" s="878"/>
      <c r="CJO15" s="878"/>
      <c r="CJP15" s="878"/>
      <c r="CJQ15" s="880"/>
      <c r="CJR15" s="878"/>
      <c r="CJS15" s="878"/>
      <c r="CJT15" s="878"/>
      <c r="CJU15" s="880"/>
      <c r="CJV15" s="878"/>
      <c r="CJW15" s="878"/>
      <c r="CJX15" s="878"/>
      <c r="CJY15" s="880"/>
      <c r="CJZ15" s="878"/>
      <c r="CKA15" s="878"/>
      <c r="CKB15" s="878"/>
      <c r="CKC15" s="880"/>
      <c r="CKD15" s="878"/>
      <c r="CKE15" s="878"/>
      <c r="CKF15" s="878"/>
      <c r="CKG15" s="880"/>
      <c r="CKH15" s="878"/>
      <c r="CKI15" s="878"/>
      <c r="CKJ15" s="878"/>
      <c r="CKK15" s="880"/>
      <c r="CKL15" s="878"/>
      <c r="CKM15" s="878"/>
      <c r="CKN15" s="878"/>
      <c r="CKO15" s="880"/>
      <c r="CKP15" s="878"/>
      <c r="CKQ15" s="878"/>
      <c r="CKR15" s="878"/>
      <c r="CKS15" s="880"/>
      <c r="CKT15" s="878"/>
      <c r="CKU15" s="878"/>
      <c r="CKV15" s="878"/>
      <c r="CKW15" s="880"/>
      <c r="CKX15" s="878"/>
      <c r="CKY15" s="878"/>
      <c r="CKZ15" s="878"/>
      <c r="CLA15" s="880"/>
      <c r="CLB15" s="878"/>
      <c r="CLC15" s="878"/>
      <c r="CLD15" s="878"/>
      <c r="CLE15" s="880"/>
      <c r="CLF15" s="878"/>
      <c r="CLG15" s="878"/>
      <c r="CLH15" s="878"/>
      <c r="CLI15" s="880"/>
      <c r="CLJ15" s="878"/>
      <c r="CLK15" s="878"/>
      <c r="CLL15" s="878"/>
      <c r="CLM15" s="880"/>
      <c r="CLN15" s="878"/>
      <c r="CLO15" s="878"/>
      <c r="CLP15" s="878"/>
      <c r="CLQ15" s="880"/>
      <c r="CLR15" s="878"/>
      <c r="CLS15" s="878"/>
      <c r="CLT15" s="878"/>
      <c r="CLU15" s="880"/>
      <c r="CLV15" s="878"/>
      <c r="CLW15" s="878"/>
      <c r="CLX15" s="878"/>
      <c r="CLY15" s="880"/>
      <c r="CLZ15" s="878"/>
      <c r="CMA15" s="878"/>
      <c r="CMB15" s="878"/>
      <c r="CMC15" s="880"/>
      <c r="CMD15" s="878"/>
      <c r="CME15" s="878"/>
      <c r="CMF15" s="878"/>
      <c r="CMG15" s="880"/>
      <c r="CMH15" s="878"/>
      <c r="CMI15" s="878"/>
      <c r="CMJ15" s="878"/>
      <c r="CMK15" s="880"/>
      <c r="CML15" s="878"/>
      <c r="CMM15" s="878"/>
      <c r="CMN15" s="878"/>
      <c r="CMO15" s="880"/>
      <c r="CMP15" s="878"/>
      <c r="CMQ15" s="878"/>
      <c r="CMR15" s="878"/>
      <c r="CMS15" s="880"/>
      <c r="CMT15" s="878"/>
      <c r="CMU15" s="878"/>
      <c r="CMV15" s="878"/>
      <c r="CMW15" s="880"/>
      <c r="CMX15" s="878"/>
      <c r="CMY15" s="878"/>
      <c r="CMZ15" s="878"/>
      <c r="CNA15" s="880"/>
      <c r="CNB15" s="878"/>
      <c r="CNC15" s="878"/>
      <c r="CND15" s="878"/>
      <c r="CNE15" s="880"/>
      <c r="CNF15" s="878"/>
      <c r="CNG15" s="878"/>
      <c r="CNH15" s="878"/>
      <c r="CNI15" s="880"/>
      <c r="CNJ15" s="878"/>
      <c r="CNK15" s="878"/>
      <c r="CNL15" s="878"/>
      <c r="CNM15" s="880"/>
      <c r="CNN15" s="878"/>
      <c r="CNO15" s="878"/>
      <c r="CNP15" s="878"/>
      <c r="CNQ15" s="880"/>
      <c r="CNR15" s="878"/>
      <c r="CNS15" s="878"/>
      <c r="CNT15" s="878"/>
      <c r="CNU15" s="880"/>
      <c r="CNV15" s="878"/>
      <c r="CNW15" s="878"/>
      <c r="CNX15" s="878"/>
      <c r="CNY15" s="880"/>
      <c r="CNZ15" s="878"/>
      <c r="COA15" s="878"/>
      <c r="COB15" s="878"/>
      <c r="COC15" s="880"/>
      <c r="COD15" s="878"/>
      <c r="COE15" s="878"/>
      <c r="COF15" s="878"/>
      <c r="COG15" s="880"/>
      <c r="COH15" s="878"/>
      <c r="COI15" s="878"/>
      <c r="COJ15" s="878"/>
      <c r="COK15" s="880"/>
      <c r="COL15" s="878"/>
      <c r="COM15" s="878"/>
      <c r="CON15" s="878"/>
      <c r="COO15" s="880"/>
      <c r="COP15" s="878"/>
      <c r="COQ15" s="878"/>
      <c r="COR15" s="878"/>
      <c r="COS15" s="880"/>
      <c r="COT15" s="878"/>
      <c r="COU15" s="878"/>
      <c r="COV15" s="878"/>
      <c r="COW15" s="880"/>
      <c r="COX15" s="878"/>
      <c r="COY15" s="878"/>
      <c r="COZ15" s="878"/>
      <c r="CPA15" s="880"/>
      <c r="CPB15" s="878"/>
      <c r="CPC15" s="878"/>
      <c r="CPD15" s="878"/>
      <c r="CPE15" s="880"/>
      <c r="CPF15" s="878"/>
      <c r="CPG15" s="878"/>
      <c r="CPH15" s="878"/>
      <c r="CPI15" s="880"/>
      <c r="CPJ15" s="878"/>
      <c r="CPK15" s="878"/>
      <c r="CPL15" s="878"/>
      <c r="CPM15" s="880"/>
      <c r="CPN15" s="878"/>
      <c r="CPO15" s="878"/>
      <c r="CPP15" s="878"/>
      <c r="CPQ15" s="880"/>
      <c r="CPR15" s="878"/>
      <c r="CPS15" s="878"/>
      <c r="CPT15" s="878"/>
      <c r="CPU15" s="880"/>
      <c r="CPV15" s="878"/>
      <c r="CPW15" s="878"/>
      <c r="CPX15" s="878"/>
      <c r="CPY15" s="880"/>
      <c r="CPZ15" s="878"/>
      <c r="CQA15" s="878"/>
      <c r="CQB15" s="878"/>
      <c r="CQC15" s="880"/>
      <c r="CQD15" s="878"/>
      <c r="CQE15" s="878"/>
      <c r="CQF15" s="878"/>
      <c r="CQG15" s="880"/>
      <c r="CQH15" s="878"/>
      <c r="CQI15" s="878"/>
      <c r="CQJ15" s="878"/>
      <c r="CQK15" s="880"/>
      <c r="CQL15" s="878"/>
      <c r="CQM15" s="878"/>
      <c r="CQN15" s="878"/>
      <c r="CQO15" s="880"/>
      <c r="CQP15" s="878"/>
      <c r="CQQ15" s="878"/>
      <c r="CQR15" s="878"/>
      <c r="CQS15" s="880"/>
      <c r="CQT15" s="878"/>
      <c r="CQU15" s="878"/>
      <c r="CQV15" s="878"/>
      <c r="CQW15" s="880"/>
      <c r="CQX15" s="878"/>
      <c r="CQY15" s="878"/>
      <c r="CQZ15" s="878"/>
      <c r="CRA15" s="880"/>
      <c r="CRB15" s="878"/>
      <c r="CRC15" s="878"/>
      <c r="CRD15" s="878"/>
      <c r="CRE15" s="880"/>
      <c r="CRF15" s="878"/>
      <c r="CRG15" s="878"/>
      <c r="CRH15" s="878"/>
      <c r="CRI15" s="880"/>
      <c r="CRJ15" s="878"/>
      <c r="CRK15" s="878"/>
      <c r="CRL15" s="878"/>
      <c r="CRM15" s="880"/>
      <c r="CRN15" s="878"/>
      <c r="CRO15" s="878"/>
      <c r="CRP15" s="878"/>
      <c r="CRQ15" s="880"/>
      <c r="CRR15" s="878"/>
      <c r="CRS15" s="878"/>
      <c r="CRT15" s="878"/>
      <c r="CRU15" s="880"/>
      <c r="CRV15" s="878"/>
      <c r="CRW15" s="878"/>
      <c r="CRX15" s="878"/>
      <c r="CRY15" s="880"/>
      <c r="CRZ15" s="878"/>
      <c r="CSA15" s="878"/>
      <c r="CSB15" s="878"/>
      <c r="CSC15" s="880"/>
      <c r="CSD15" s="878"/>
      <c r="CSE15" s="878"/>
      <c r="CSF15" s="878"/>
      <c r="CSG15" s="880"/>
      <c r="CSH15" s="878"/>
      <c r="CSI15" s="878"/>
      <c r="CSJ15" s="878"/>
      <c r="CSK15" s="880"/>
      <c r="CSL15" s="878"/>
      <c r="CSM15" s="878"/>
      <c r="CSN15" s="878"/>
      <c r="CSO15" s="880"/>
      <c r="CSP15" s="878"/>
      <c r="CSQ15" s="878"/>
      <c r="CSR15" s="878"/>
      <c r="CSS15" s="880"/>
      <c r="CST15" s="878"/>
      <c r="CSU15" s="878"/>
      <c r="CSV15" s="878"/>
      <c r="CSW15" s="880"/>
      <c r="CSX15" s="878"/>
      <c r="CSY15" s="878"/>
      <c r="CSZ15" s="878"/>
      <c r="CTA15" s="880"/>
      <c r="CTB15" s="878"/>
      <c r="CTC15" s="878"/>
      <c r="CTD15" s="878"/>
      <c r="CTE15" s="880"/>
      <c r="CTF15" s="878"/>
      <c r="CTG15" s="878"/>
      <c r="CTH15" s="878"/>
      <c r="CTI15" s="880"/>
      <c r="CTJ15" s="878"/>
      <c r="CTK15" s="878"/>
      <c r="CTL15" s="878"/>
      <c r="CTM15" s="880"/>
      <c r="CTN15" s="878"/>
      <c r="CTO15" s="878"/>
      <c r="CTP15" s="878"/>
      <c r="CTQ15" s="880"/>
      <c r="CTR15" s="878"/>
      <c r="CTS15" s="878"/>
      <c r="CTT15" s="878"/>
      <c r="CTU15" s="880"/>
      <c r="CTV15" s="878"/>
      <c r="CTW15" s="878"/>
      <c r="CTX15" s="878"/>
      <c r="CTY15" s="880"/>
      <c r="CTZ15" s="878"/>
      <c r="CUA15" s="878"/>
      <c r="CUB15" s="878"/>
      <c r="CUC15" s="880"/>
      <c r="CUD15" s="878"/>
      <c r="CUE15" s="878"/>
      <c r="CUF15" s="878"/>
      <c r="CUG15" s="880"/>
      <c r="CUH15" s="878"/>
      <c r="CUI15" s="878"/>
      <c r="CUJ15" s="878"/>
      <c r="CUK15" s="880"/>
      <c r="CUL15" s="878"/>
      <c r="CUM15" s="878"/>
      <c r="CUN15" s="878"/>
      <c r="CUO15" s="880"/>
      <c r="CUP15" s="878"/>
      <c r="CUQ15" s="878"/>
      <c r="CUR15" s="878"/>
      <c r="CUS15" s="880"/>
      <c r="CUT15" s="878"/>
      <c r="CUU15" s="878"/>
      <c r="CUV15" s="878"/>
      <c r="CUW15" s="880"/>
      <c r="CUX15" s="878"/>
      <c r="CUY15" s="878"/>
      <c r="CUZ15" s="878"/>
      <c r="CVA15" s="880"/>
      <c r="CVB15" s="878"/>
      <c r="CVC15" s="878"/>
      <c r="CVD15" s="878"/>
      <c r="CVE15" s="880"/>
      <c r="CVF15" s="878"/>
      <c r="CVG15" s="878"/>
      <c r="CVH15" s="878"/>
      <c r="CVI15" s="880"/>
      <c r="CVJ15" s="878"/>
      <c r="CVK15" s="878"/>
      <c r="CVL15" s="878"/>
      <c r="CVM15" s="880"/>
      <c r="CVN15" s="878"/>
      <c r="CVO15" s="878"/>
      <c r="CVP15" s="878"/>
      <c r="CVQ15" s="880"/>
      <c r="CVR15" s="878"/>
      <c r="CVS15" s="878"/>
      <c r="CVT15" s="878"/>
      <c r="CVU15" s="880"/>
      <c r="CVV15" s="878"/>
      <c r="CVW15" s="878"/>
      <c r="CVX15" s="878"/>
      <c r="CVY15" s="880"/>
      <c r="CVZ15" s="878"/>
      <c r="CWA15" s="878"/>
      <c r="CWB15" s="878"/>
      <c r="CWC15" s="880"/>
      <c r="CWD15" s="878"/>
      <c r="CWE15" s="878"/>
      <c r="CWF15" s="878"/>
      <c r="CWG15" s="880"/>
      <c r="CWH15" s="878"/>
      <c r="CWI15" s="878"/>
      <c r="CWJ15" s="878"/>
      <c r="CWK15" s="880"/>
      <c r="CWL15" s="878"/>
      <c r="CWM15" s="878"/>
      <c r="CWN15" s="878"/>
      <c r="CWO15" s="880"/>
      <c r="CWP15" s="878"/>
      <c r="CWQ15" s="878"/>
      <c r="CWR15" s="878"/>
      <c r="CWS15" s="880"/>
      <c r="CWT15" s="878"/>
      <c r="CWU15" s="878"/>
      <c r="CWV15" s="878"/>
      <c r="CWW15" s="880"/>
      <c r="CWX15" s="878"/>
      <c r="CWY15" s="878"/>
      <c r="CWZ15" s="878"/>
      <c r="CXA15" s="880"/>
      <c r="CXB15" s="878"/>
      <c r="CXC15" s="878"/>
      <c r="CXD15" s="878"/>
      <c r="CXE15" s="880"/>
      <c r="CXF15" s="878"/>
      <c r="CXG15" s="878"/>
      <c r="CXH15" s="878"/>
      <c r="CXI15" s="880"/>
      <c r="CXJ15" s="878"/>
      <c r="CXK15" s="878"/>
      <c r="CXL15" s="878"/>
      <c r="CXM15" s="880"/>
      <c r="CXN15" s="878"/>
      <c r="CXO15" s="878"/>
      <c r="CXP15" s="878"/>
      <c r="CXQ15" s="880"/>
      <c r="CXR15" s="878"/>
      <c r="CXS15" s="878"/>
      <c r="CXT15" s="878"/>
      <c r="CXU15" s="880"/>
      <c r="CXV15" s="878"/>
      <c r="CXW15" s="878"/>
      <c r="CXX15" s="878"/>
      <c r="CXY15" s="880"/>
      <c r="CXZ15" s="878"/>
      <c r="CYA15" s="878"/>
      <c r="CYB15" s="878"/>
      <c r="CYC15" s="880"/>
      <c r="CYD15" s="878"/>
      <c r="CYE15" s="878"/>
      <c r="CYF15" s="878"/>
      <c r="CYG15" s="880"/>
      <c r="CYH15" s="878"/>
      <c r="CYI15" s="878"/>
      <c r="CYJ15" s="878"/>
      <c r="CYK15" s="880"/>
      <c r="CYL15" s="878"/>
      <c r="CYM15" s="878"/>
      <c r="CYN15" s="878"/>
      <c r="CYO15" s="880"/>
      <c r="CYP15" s="878"/>
      <c r="CYQ15" s="878"/>
      <c r="CYR15" s="878"/>
      <c r="CYS15" s="880"/>
      <c r="CYT15" s="878"/>
      <c r="CYU15" s="878"/>
      <c r="CYV15" s="878"/>
      <c r="CYW15" s="880"/>
      <c r="CYX15" s="878"/>
      <c r="CYY15" s="878"/>
      <c r="CYZ15" s="878"/>
      <c r="CZA15" s="880"/>
      <c r="CZB15" s="878"/>
      <c r="CZC15" s="878"/>
      <c r="CZD15" s="878"/>
      <c r="CZE15" s="880"/>
      <c r="CZF15" s="878"/>
      <c r="CZG15" s="878"/>
      <c r="CZH15" s="878"/>
      <c r="CZI15" s="880"/>
      <c r="CZJ15" s="878"/>
      <c r="CZK15" s="878"/>
      <c r="CZL15" s="878"/>
      <c r="CZM15" s="880"/>
      <c r="CZN15" s="878"/>
      <c r="CZO15" s="878"/>
      <c r="CZP15" s="878"/>
      <c r="CZQ15" s="880"/>
      <c r="CZR15" s="878"/>
      <c r="CZS15" s="878"/>
      <c r="CZT15" s="878"/>
      <c r="CZU15" s="880"/>
      <c r="CZV15" s="878"/>
      <c r="CZW15" s="878"/>
      <c r="CZX15" s="878"/>
      <c r="CZY15" s="880"/>
      <c r="CZZ15" s="878"/>
      <c r="DAA15" s="878"/>
      <c r="DAB15" s="878"/>
      <c r="DAC15" s="880"/>
      <c r="DAD15" s="878"/>
      <c r="DAE15" s="878"/>
      <c r="DAF15" s="878"/>
      <c r="DAG15" s="880"/>
      <c r="DAH15" s="878"/>
      <c r="DAI15" s="878"/>
      <c r="DAJ15" s="878"/>
      <c r="DAK15" s="880"/>
      <c r="DAL15" s="878"/>
      <c r="DAM15" s="878"/>
      <c r="DAN15" s="878"/>
      <c r="DAO15" s="880"/>
      <c r="DAP15" s="878"/>
      <c r="DAQ15" s="878"/>
      <c r="DAR15" s="878"/>
      <c r="DAS15" s="880"/>
      <c r="DAT15" s="878"/>
      <c r="DAU15" s="878"/>
      <c r="DAV15" s="878"/>
      <c r="DAW15" s="880"/>
      <c r="DAX15" s="878"/>
      <c r="DAY15" s="878"/>
      <c r="DAZ15" s="878"/>
      <c r="DBA15" s="880"/>
      <c r="DBB15" s="878"/>
      <c r="DBC15" s="878"/>
      <c r="DBD15" s="878"/>
      <c r="DBE15" s="880"/>
      <c r="DBF15" s="878"/>
      <c r="DBG15" s="878"/>
      <c r="DBH15" s="878"/>
      <c r="DBI15" s="880"/>
      <c r="DBJ15" s="878"/>
      <c r="DBK15" s="878"/>
      <c r="DBL15" s="878"/>
      <c r="DBM15" s="880"/>
      <c r="DBN15" s="878"/>
      <c r="DBO15" s="878"/>
      <c r="DBP15" s="878"/>
      <c r="DBQ15" s="880"/>
      <c r="DBR15" s="878"/>
      <c r="DBS15" s="878"/>
      <c r="DBT15" s="878"/>
      <c r="DBU15" s="880"/>
      <c r="DBV15" s="878"/>
      <c r="DBW15" s="878"/>
      <c r="DBX15" s="878"/>
      <c r="DBY15" s="880"/>
      <c r="DBZ15" s="878"/>
      <c r="DCA15" s="878"/>
      <c r="DCB15" s="878"/>
      <c r="DCC15" s="880"/>
      <c r="DCD15" s="878"/>
      <c r="DCE15" s="878"/>
      <c r="DCF15" s="878"/>
      <c r="DCG15" s="880"/>
      <c r="DCH15" s="878"/>
      <c r="DCI15" s="878"/>
      <c r="DCJ15" s="878"/>
      <c r="DCK15" s="880"/>
      <c r="DCL15" s="878"/>
      <c r="DCM15" s="878"/>
      <c r="DCN15" s="878"/>
      <c r="DCO15" s="880"/>
      <c r="DCP15" s="878"/>
      <c r="DCQ15" s="878"/>
      <c r="DCR15" s="878"/>
      <c r="DCS15" s="880"/>
      <c r="DCT15" s="878"/>
      <c r="DCU15" s="878"/>
      <c r="DCV15" s="878"/>
      <c r="DCW15" s="880"/>
      <c r="DCX15" s="878"/>
      <c r="DCY15" s="878"/>
      <c r="DCZ15" s="878"/>
      <c r="DDA15" s="880"/>
      <c r="DDB15" s="878"/>
      <c r="DDC15" s="878"/>
      <c r="DDD15" s="878"/>
      <c r="DDE15" s="880"/>
      <c r="DDF15" s="878"/>
      <c r="DDG15" s="878"/>
      <c r="DDH15" s="878"/>
      <c r="DDI15" s="880"/>
      <c r="DDJ15" s="878"/>
      <c r="DDK15" s="878"/>
      <c r="DDL15" s="878"/>
      <c r="DDM15" s="880"/>
      <c r="DDN15" s="878"/>
      <c r="DDO15" s="878"/>
      <c r="DDP15" s="878"/>
      <c r="DDQ15" s="880"/>
      <c r="DDR15" s="878"/>
      <c r="DDS15" s="878"/>
      <c r="DDT15" s="878"/>
      <c r="DDU15" s="880"/>
      <c r="DDV15" s="878"/>
      <c r="DDW15" s="878"/>
      <c r="DDX15" s="878"/>
      <c r="DDY15" s="880"/>
      <c r="DDZ15" s="878"/>
      <c r="DEA15" s="878"/>
      <c r="DEB15" s="878"/>
      <c r="DEC15" s="880"/>
      <c r="DED15" s="878"/>
      <c r="DEE15" s="878"/>
      <c r="DEF15" s="878"/>
      <c r="DEG15" s="880"/>
      <c r="DEH15" s="878"/>
      <c r="DEI15" s="878"/>
      <c r="DEJ15" s="878"/>
      <c r="DEK15" s="880"/>
      <c r="DEL15" s="878"/>
      <c r="DEM15" s="878"/>
      <c r="DEN15" s="878"/>
      <c r="DEO15" s="880"/>
      <c r="DEP15" s="878"/>
      <c r="DEQ15" s="878"/>
      <c r="DER15" s="878"/>
      <c r="DES15" s="880"/>
      <c r="DET15" s="878"/>
      <c r="DEU15" s="878"/>
      <c r="DEV15" s="878"/>
      <c r="DEW15" s="880"/>
      <c r="DEX15" s="878"/>
      <c r="DEY15" s="878"/>
      <c r="DEZ15" s="878"/>
      <c r="DFA15" s="880"/>
      <c r="DFB15" s="878"/>
      <c r="DFC15" s="878"/>
      <c r="DFD15" s="878"/>
      <c r="DFE15" s="880"/>
      <c r="DFF15" s="878"/>
      <c r="DFG15" s="878"/>
      <c r="DFH15" s="878"/>
      <c r="DFI15" s="880"/>
      <c r="DFJ15" s="878"/>
      <c r="DFK15" s="878"/>
      <c r="DFL15" s="878"/>
      <c r="DFM15" s="880"/>
      <c r="DFN15" s="878"/>
      <c r="DFO15" s="878"/>
      <c r="DFP15" s="878"/>
      <c r="DFQ15" s="880"/>
      <c r="DFR15" s="878"/>
      <c r="DFS15" s="878"/>
      <c r="DFT15" s="878"/>
      <c r="DFU15" s="880"/>
      <c r="DFV15" s="878"/>
      <c r="DFW15" s="878"/>
      <c r="DFX15" s="878"/>
      <c r="DFY15" s="880"/>
      <c r="DFZ15" s="878"/>
      <c r="DGA15" s="878"/>
      <c r="DGB15" s="878"/>
      <c r="DGC15" s="880"/>
      <c r="DGD15" s="878"/>
      <c r="DGE15" s="878"/>
      <c r="DGF15" s="878"/>
      <c r="DGG15" s="880"/>
      <c r="DGH15" s="878"/>
      <c r="DGI15" s="878"/>
      <c r="DGJ15" s="878"/>
      <c r="DGK15" s="880"/>
      <c r="DGL15" s="878"/>
      <c r="DGM15" s="878"/>
      <c r="DGN15" s="878"/>
      <c r="DGO15" s="880"/>
      <c r="DGP15" s="878"/>
      <c r="DGQ15" s="878"/>
      <c r="DGR15" s="878"/>
      <c r="DGS15" s="880"/>
      <c r="DGT15" s="878"/>
      <c r="DGU15" s="878"/>
      <c r="DGV15" s="878"/>
      <c r="DGW15" s="880"/>
      <c r="DGX15" s="878"/>
      <c r="DGY15" s="878"/>
      <c r="DGZ15" s="878"/>
      <c r="DHA15" s="880"/>
      <c r="DHB15" s="878"/>
      <c r="DHC15" s="878"/>
      <c r="DHD15" s="878"/>
      <c r="DHE15" s="880"/>
      <c r="DHF15" s="878"/>
      <c r="DHG15" s="878"/>
      <c r="DHH15" s="878"/>
      <c r="DHI15" s="880"/>
      <c r="DHJ15" s="878"/>
      <c r="DHK15" s="878"/>
      <c r="DHL15" s="878"/>
      <c r="DHM15" s="880"/>
      <c r="DHN15" s="878"/>
      <c r="DHO15" s="878"/>
      <c r="DHP15" s="878"/>
      <c r="DHQ15" s="880"/>
      <c r="DHR15" s="878"/>
      <c r="DHS15" s="878"/>
      <c r="DHT15" s="878"/>
      <c r="DHU15" s="880"/>
      <c r="DHV15" s="878"/>
      <c r="DHW15" s="878"/>
      <c r="DHX15" s="878"/>
      <c r="DHY15" s="880"/>
      <c r="DHZ15" s="878"/>
      <c r="DIA15" s="878"/>
      <c r="DIB15" s="878"/>
      <c r="DIC15" s="880"/>
      <c r="DID15" s="878"/>
      <c r="DIE15" s="878"/>
      <c r="DIF15" s="878"/>
      <c r="DIG15" s="880"/>
      <c r="DIH15" s="878"/>
      <c r="DII15" s="878"/>
      <c r="DIJ15" s="878"/>
      <c r="DIK15" s="880"/>
      <c r="DIL15" s="878"/>
      <c r="DIM15" s="878"/>
      <c r="DIN15" s="878"/>
      <c r="DIO15" s="880"/>
      <c r="DIP15" s="878"/>
      <c r="DIQ15" s="878"/>
      <c r="DIR15" s="878"/>
      <c r="DIS15" s="880"/>
      <c r="DIT15" s="878"/>
      <c r="DIU15" s="878"/>
      <c r="DIV15" s="878"/>
      <c r="DIW15" s="880"/>
      <c r="DIX15" s="878"/>
      <c r="DIY15" s="878"/>
      <c r="DIZ15" s="878"/>
      <c r="DJA15" s="880"/>
      <c r="DJB15" s="878"/>
      <c r="DJC15" s="878"/>
      <c r="DJD15" s="878"/>
      <c r="DJE15" s="880"/>
      <c r="DJF15" s="878"/>
      <c r="DJG15" s="878"/>
      <c r="DJH15" s="878"/>
      <c r="DJI15" s="880"/>
      <c r="DJJ15" s="878"/>
      <c r="DJK15" s="878"/>
      <c r="DJL15" s="878"/>
      <c r="DJM15" s="880"/>
      <c r="DJN15" s="878"/>
      <c r="DJO15" s="878"/>
      <c r="DJP15" s="878"/>
      <c r="DJQ15" s="880"/>
      <c r="DJR15" s="878"/>
      <c r="DJS15" s="878"/>
      <c r="DJT15" s="878"/>
      <c r="DJU15" s="880"/>
      <c r="DJV15" s="878"/>
      <c r="DJW15" s="878"/>
      <c r="DJX15" s="878"/>
      <c r="DJY15" s="880"/>
      <c r="DJZ15" s="878"/>
      <c r="DKA15" s="878"/>
      <c r="DKB15" s="878"/>
      <c r="DKC15" s="880"/>
      <c r="DKD15" s="878"/>
      <c r="DKE15" s="878"/>
      <c r="DKF15" s="878"/>
      <c r="DKG15" s="880"/>
      <c r="DKH15" s="878"/>
      <c r="DKI15" s="878"/>
      <c r="DKJ15" s="878"/>
      <c r="DKK15" s="880"/>
      <c r="DKL15" s="878"/>
      <c r="DKM15" s="878"/>
      <c r="DKN15" s="878"/>
      <c r="DKO15" s="880"/>
      <c r="DKP15" s="878"/>
      <c r="DKQ15" s="878"/>
      <c r="DKR15" s="878"/>
      <c r="DKS15" s="880"/>
      <c r="DKT15" s="878"/>
      <c r="DKU15" s="878"/>
      <c r="DKV15" s="878"/>
      <c r="DKW15" s="880"/>
      <c r="DKX15" s="878"/>
      <c r="DKY15" s="878"/>
      <c r="DKZ15" s="878"/>
      <c r="DLA15" s="880"/>
      <c r="DLB15" s="878"/>
      <c r="DLC15" s="878"/>
      <c r="DLD15" s="878"/>
      <c r="DLE15" s="880"/>
      <c r="DLF15" s="878"/>
      <c r="DLG15" s="878"/>
      <c r="DLH15" s="878"/>
      <c r="DLI15" s="880"/>
      <c r="DLJ15" s="878"/>
      <c r="DLK15" s="878"/>
      <c r="DLL15" s="878"/>
      <c r="DLM15" s="880"/>
      <c r="DLN15" s="878"/>
      <c r="DLO15" s="878"/>
      <c r="DLP15" s="878"/>
      <c r="DLQ15" s="880"/>
      <c r="DLR15" s="878"/>
      <c r="DLS15" s="878"/>
      <c r="DLT15" s="878"/>
      <c r="DLU15" s="880"/>
      <c r="DLV15" s="878"/>
      <c r="DLW15" s="878"/>
      <c r="DLX15" s="878"/>
      <c r="DLY15" s="880"/>
      <c r="DLZ15" s="878"/>
      <c r="DMA15" s="878"/>
      <c r="DMB15" s="878"/>
      <c r="DMC15" s="880"/>
      <c r="DMD15" s="878"/>
      <c r="DME15" s="878"/>
      <c r="DMF15" s="878"/>
      <c r="DMG15" s="880"/>
      <c r="DMH15" s="878"/>
      <c r="DMI15" s="878"/>
      <c r="DMJ15" s="878"/>
      <c r="DMK15" s="880"/>
      <c r="DML15" s="878"/>
      <c r="DMM15" s="878"/>
      <c r="DMN15" s="878"/>
      <c r="DMO15" s="880"/>
      <c r="DMP15" s="878"/>
      <c r="DMQ15" s="878"/>
      <c r="DMR15" s="878"/>
      <c r="DMS15" s="880"/>
      <c r="DMT15" s="878"/>
      <c r="DMU15" s="878"/>
      <c r="DMV15" s="878"/>
      <c r="DMW15" s="880"/>
      <c r="DMX15" s="878"/>
      <c r="DMY15" s="878"/>
      <c r="DMZ15" s="878"/>
      <c r="DNA15" s="880"/>
      <c r="DNB15" s="878"/>
      <c r="DNC15" s="878"/>
      <c r="DND15" s="878"/>
      <c r="DNE15" s="880"/>
      <c r="DNF15" s="878"/>
      <c r="DNG15" s="878"/>
      <c r="DNH15" s="878"/>
      <c r="DNI15" s="880"/>
      <c r="DNJ15" s="878"/>
      <c r="DNK15" s="878"/>
      <c r="DNL15" s="878"/>
      <c r="DNM15" s="880"/>
      <c r="DNN15" s="878"/>
      <c r="DNO15" s="878"/>
      <c r="DNP15" s="878"/>
      <c r="DNQ15" s="880"/>
      <c r="DNR15" s="878"/>
      <c r="DNS15" s="878"/>
      <c r="DNT15" s="878"/>
      <c r="DNU15" s="880"/>
      <c r="DNV15" s="878"/>
      <c r="DNW15" s="878"/>
      <c r="DNX15" s="878"/>
      <c r="DNY15" s="880"/>
      <c r="DNZ15" s="878"/>
      <c r="DOA15" s="878"/>
      <c r="DOB15" s="878"/>
      <c r="DOC15" s="880"/>
      <c r="DOD15" s="878"/>
      <c r="DOE15" s="878"/>
      <c r="DOF15" s="878"/>
      <c r="DOG15" s="880"/>
      <c r="DOH15" s="878"/>
      <c r="DOI15" s="878"/>
      <c r="DOJ15" s="878"/>
      <c r="DOK15" s="880"/>
      <c r="DOL15" s="878"/>
      <c r="DOM15" s="878"/>
      <c r="DON15" s="878"/>
      <c r="DOO15" s="880"/>
      <c r="DOP15" s="878"/>
      <c r="DOQ15" s="878"/>
      <c r="DOR15" s="878"/>
      <c r="DOS15" s="880"/>
      <c r="DOT15" s="878"/>
      <c r="DOU15" s="878"/>
      <c r="DOV15" s="878"/>
      <c r="DOW15" s="880"/>
      <c r="DOX15" s="878"/>
      <c r="DOY15" s="878"/>
      <c r="DOZ15" s="878"/>
      <c r="DPA15" s="880"/>
      <c r="DPB15" s="878"/>
      <c r="DPC15" s="878"/>
      <c r="DPD15" s="878"/>
      <c r="DPE15" s="880"/>
      <c r="DPF15" s="878"/>
      <c r="DPG15" s="878"/>
      <c r="DPH15" s="878"/>
      <c r="DPI15" s="880"/>
      <c r="DPJ15" s="878"/>
      <c r="DPK15" s="878"/>
      <c r="DPL15" s="878"/>
      <c r="DPM15" s="880"/>
      <c r="DPN15" s="878"/>
      <c r="DPO15" s="878"/>
      <c r="DPP15" s="878"/>
      <c r="DPQ15" s="880"/>
      <c r="DPR15" s="878"/>
      <c r="DPS15" s="878"/>
      <c r="DPT15" s="878"/>
      <c r="DPU15" s="880"/>
      <c r="DPV15" s="878"/>
      <c r="DPW15" s="878"/>
      <c r="DPX15" s="878"/>
      <c r="DPY15" s="880"/>
      <c r="DPZ15" s="878"/>
      <c r="DQA15" s="878"/>
      <c r="DQB15" s="878"/>
      <c r="DQC15" s="880"/>
      <c r="DQD15" s="878"/>
      <c r="DQE15" s="878"/>
      <c r="DQF15" s="878"/>
      <c r="DQG15" s="880"/>
      <c r="DQH15" s="878"/>
      <c r="DQI15" s="878"/>
      <c r="DQJ15" s="878"/>
      <c r="DQK15" s="880"/>
      <c r="DQL15" s="878"/>
      <c r="DQM15" s="878"/>
      <c r="DQN15" s="878"/>
      <c r="DQO15" s="880"/>
      <c r="DQP15" s="878"/>
      <c r="DQQ15" s="878"/>
      <c r="DQR15" s="878"/>
      <c r="DQS15" s="880"/>
      <c r="DQT15" s="878"/>
      <c r="DQU15" s="878"/>
      <c r="DQV15" s="878"/>
      <c r="DQW15" s="880"/>
      <c r="DQX15" s="878"/>
      <c r="DQY15" s="878"/>
      <c r="DQZ15" s="878"/>
      <c r="DRA15" s="880"/>
      <c r="DRB15" s="878"/>
      <c r="DRC15" s="878"/>
      <c r="DRD15" s="878"/>
      <c r="DRE15" s="880"/>
      <c r="DRF15" s="878"/>
      <c r="DRG15" s="878"/>
      <c r="DRH15" s="878"/>
      <c r="DRI15" s="880"/>
      <c r="DRJ15" s="878"/>
      <c r="DRK15" s="878"/>
      <c r="DRL15" s="878"/>
      <c r="DRM15" s="880"/>
      <c r="DRN15" s="878"/>
      <c r="DRO15" s="878"/>
      <c r="DRP15" s="878"/>
      <c r="DRQ15" s="880"/>
      <c r="DRR15" s="878"/>
      <c r="DRS15" s="878"/>
      <c r="DRT15" s="878"/>
      <c r="DRU15" s="880"/>
      <c r="DRV15" s="878"/>
      <c r="DRW15" s="878"/>
      <c r="DRX15" s="878"/>
      <c r="DRY15" s="880"/>
      <c r="DRZ15" s="878"/>
      <c r="DSA15" s="878"/>
      <c r="DSB15" s="878"/>
      <c r="DSC15" s="880"/>
      <c r="DSD15" s="878"/>
      <c r="DSE15" s="878"/>
      <c r="DSF15" s="878"/>
      <c r="DSG15" s="880"/>
      <c r="DSH15" s="878"/>
      <c r="DSI15" s="878"/>
      <c r="DSJ15" s="878"/>
      <c r="DSK15" s="880"/>
      <c r="DSL15" s="878"/>
      <c r="DSM15" s="878"/>
      <c r="DSN15" s="878"/>
      <c r="DSO15" s="880"/>
      <c r="DSP15" s="878"/>
      <c r="DSQ15" s="878"/>
      <c r="DSR15" s="878"/>
      <c r="DSS15" s="880"/>
      <c r="DST15" s="878"/>
      <c r="DSU15" s="878"/>
      <c r="DSV15" s="878"/>
      <c r="DSW15" s="880"/>
      <c r="DSX15" s="878"/>
      <c r="DSY15" s="878"/>
      <c r="DSZ15" s="878"/>
      <c r="DTA15" s="880"/>
      <c r="DTB15" s="878"/>
      <c r="DTC15" s="878"/>
      <c r="DTD15" s="878"/>
      <c r="DTE15" s="880"/>
      <c r="DTF15" s="878"/>
      <c r="DTG15" s="878"/>
      <c r="DTH15" s="878"/>
      <c r="DTI15" s="880"/>
      <c r="DTJ15" s="878"/>
      <c r="DTK15" s="878"/>
      <c r="DTL15" s="878"/>
      <c r="DTM15" s="880"/>
      <c r="DTN15" s="878"/>
      <c r="DTO15" s="878"/>
      <c r="DTP15" s="878"/>
      <c r="DTQ15" s="880"/>
      <c r="DTR15" s="878"/>
      <c r="DTS15" s="878"/>
      <c r="DTT15" s="878"/>
      <c r="DTU15" s="880"/>
      <c r="DTV15" s="878"/>
      <c r="DTW15" s="878"/>
      <c r="DTX15" s="878"/>
      <c r="DTY15" s="880"/>
      <c r="DTZ15" s="878"/>
      <c r="DUA15" s="878"/>
      <c r="DUB15" s="878"/>
      <c r="DUC15" s="880"/>
      <c r="DUD15" s="878"/>
      <c r="DUE15" s="878"/>
      <c r="DUF15" s="878"/>
      <c r="DUG15" s="880"/>
      <c r="DUH15" s="878"/>
      <c r="DUI15" s="878"/>
      <c r="DUJ15" s="878"/>
      <c r="DUK15" s="880"/>
      <c r="DUL15" s="878"/>
      <c r="DUM15" s="878"/>
      <c r="DUN15" s="878"/>
      <c r="DUO15" s="880"/>
      <c r="DUP15" s="878"/>
      <c r="DUQ15" s="878"/>
      <c r="DUR15" s="878"/>
      <c r="DUS15" s="880"/>
      <c r="DUT15" s="878"/>
      <c r="DUU15" s="878"/>
      <c r="DUV15" s="878"/>
      <c r="DUW15" s="880"/>
      <c r="DUX15" s="878"/>
      <c r="DUY15" s="878"/>
      <c r="DUZ15" s="878"/>
      <c r="DVA15" s="880"/>
      <c r="DVB15" s="878"/>
      <c r="DVC15" s="878"/>
      <c r="DVD15" s="878"/>
      <c r="DVE15" s="880"/>
      <c r="DVF15" s="878"/>
      <c r="DVG15" s="878"/>
      <c r="DVH15" s="878"/>
      <c r="DVI15" s="880"/>
      <c r="DVJ15" s="878"/>
      <c r="DVK15" s="878"/>
      <c r="DVL15" s="878"/>
      <c r="DVM15" s="880"/>
      <c r="DVN15" s="878"/>
      <c r="DVO15" s="878"/>
      <c r="DVP15" s="878"/>
      <c r="DVQ15" s="880"/>
      <c r="DVR15" s="878"/>
      <c r="DVS15" s="878"/>
      <c r="DVT15" s="878"/>
      <c r="DVU15" s="880"/>
      <c r="DVV15" s="878"/>
      <c r="DVW15" s="878"/>
      <c r="DVX15" s="878"/>
      <c r="DVY15" s="880"/>
      <c r="DVZ15" s="878"/>
      <c r="DWA15" s="878"/>
      <c r="DWB15" s="878"/>
      <c r="DWC15" s="880"/>
      <c r="DWD15" s="878"/>
      <c r="DWE15" s="878"/>
      <c r="DWF15" s="878"/>
      <c r="DWG15" s="880"/>
      <c r="DWH15" s="878"/>
      <c r="DWI15" s="878"/>
      <c r="DWJ15" s="878"/>
      <c r="DWK15" s="880"/>
      <c r="DWL15" s="878"/>
      <c r="DWM15" s="878"/>
      <c r="DWN15" s="878"/>
      <c r="DWO15" s="880"/>
      <c r="DWP15" s="878"/>
      <c r="DWQ15" s="878"/>
      <c r="DWR15" s="878"/>
      <c r="DWS15" s="880"/>
      <c r="DWT15" s="878"/>
      <c r="DWU15" s="878"/>
      <c r="DWV15" s="878"/>
      <c r="DWW15" s="880"/>
      <c r="DWX15" s="878"/>
      <c r="DWY15" s="878"/>
      <c r="DWZ15" s="878"/>
      <c r="DXA15" s="880"/>
      <c r="DXB15" s="878"/>
      <c r="DXC15" s="878"/>
      <c r="DXD15" s="878"/>
      <c r="DXE15" s="880"/>
      <c r="DXF15" s="878"/>
      <c r="DXG15" s="878"/>
      <c r="DXH15" s="878"/>
      <c r="DXI15" s="880"/>
      <c r="DXJ15" s="878"/>
      <c r="DXK15" s="878"/>
      <c r="DXL15" s="878"/>
      <c r="DXM15" s="880"/>
      <c r="DXN15" s="878"/>
      <c r="DXO15" s="878"/>
      <c r="DXP15" s="878"/>
      <c r="DXQ15" s="880"/>
      <c r="DXR15" s="878"/>
      <c r="DXS15" s="878"/>
      <c r="DXT15" s="878"/>
      <c r="DXU15" s="880"/>
      <c r="DXV15" s="878"/>
      <c r="DXW15" s="878"/>
      <c r="DXX15" s="878"/>
      <c r="DXY15" s="880"/>
      <c r="DXZ15" s="878"/>
      <c r="DYA15" s="878"/>
      <c r="DYB15" s="878"/>
      <c r="DYC15" s="880"/>
      <c r="DYD15" s="878"/>
      <c r="DYE15" s="878"/>
      <c r="DYF15" s="878"/>
      <c r="DYG15" s="880"/>
      <c r="DYH15" s="878"/>
      <c r="DYI15" s="878"/>
      <c r="DYJ15" s="878"/>
      <c r="DYK15" s="880"/>
      <c r="DYL15" s="878"/>
      <c r="DYM15" s="878"/>
      <c r="DYN15" s="878"/>
      <c r="DYO15" s="880"/>
      <c r="DYP15" s="878"/>
      <c r="DYQ15" s="878"/>
      <c r="DYR15" s="878"/>
      <c r="DYS15" s="880"/>
      <c r="DYT15" s="878"/>
      <c r="DYU15" s="878"/>
      <c r="DYV15" s="878"/>
      <c r="DYW15" s="880"/>
      <c r="DYX15" s="878"/>
      <c r="DYY15" s="878"/>
      <c r="DYZ15" s="878"/>
      <c r="DZA15" s="880"/>
      <c r="DZB15" s="878"/>
      <c r="DZC15" s="878"/>
      <c r="DZD15" s="878"/>
      <c r="DZE15" s="880"/>
      <c r="DZF15" s="878"/>
      <c r="DZG15" s="878"/>
      <c r="DZH15" s="878"/>
      <c r="DZI15" s="880"/>
      <c r="DZJ15" s="878"/>
      <c r="DZK15" s="878"/>
      <c r="DZL15" s="878"/>
      <c r="DZM15" s="880"/>
      <c r="DZN15" s="878"/>
      <c r="DZO15" s="878"/>
      <c r="DZP15" s="878"/>
      <c r="DZQ15" s="880"/>
      <c r="DZR15" s="878"/>
      <c r="DZS15" s="878"/>
      <c r="DZT15" s="878"/>
      <c r="DZU15" s="880"/>
      <c r="DZV15" s="878"/>
      <c r="DZW15" s="878"/>
      <c r="DZX15" s="878"/>
      <c r="DZY15" s="880"/>
      <c r="DZZ15" s="878"/>
      <c r="EAA15" s="878"/>
      <c r="EAB15" s="878"/>
      <c r="EAC15" s="880"/>
      <c r="EAD15" s="878"/>
      <c r="EAE15" s="878"/>
      <c r="EAF15" s="878"/>
      <c r="EAG15" s="880"/>
      <c r="EAH15" s="878"/>
      <c r="EAI15" s="878"/>
      <c r="EAJ15" s="878"/>
      <c r="EAK15" s="880"/>
      <c r="EAL15" s="878"/>
      <c r="EAM15" s="878"/>
      <c r="EAN15" s="878"/>
      <c r="EAO15" s="880"/>
      <c r="EAP15" s="878"/>
      <c r="EAQ15" s="878"/>
      <c r="EAR15" s="878"/>
      <c r="EAS15" s="880"/>
      <c r="EAT15" s="878"/>
      <c r="EAU15" s="878"/>
      <c r="EAV15" s="878"/>
      <c r="EAW15" s="880"/>
      <c r="EAX15" s="878"/>
      <c r="EAY15" s="878"/>
      <c r="EAZ15" s="878"/>
      <c r="EBA15" s="880"/>
      <c r="EBB15" s="878"/>
      <c r="EBC15" s="878"/>
      <c r="EBD15" s="878"/>
      <c r="EBE15" s="880"/>
      <c r="EBF15" s="878"/>
      <c r="EBG15" s="878"/>
      <c r="EBH15" s="878"/>
      <c r="EBI15" s="880"/>
      <c r="EBJ15" s="878"/>
      <c r="EBK15" s="878"/>
      <c r="EBL15" s="878"/>
      <c r="EBM15" s="880"/>
      <c r="EBN15" s="878"/>
      <c r="EBO15" s="878"/>
      <c r="EBP15" s="878"/>
      <c r="EBQ15" s="880"/>
      <c r="EBR15" s="878"/>
      <c r="EBS15" s="878"/>
      <c r="EBT15" s="878"/>
      <c r="EBU15" s="880"/>
      <c r="EBV15" s="878"/>
      <c r="EBW15" s="878"/>
      <c r="EBX15" s="878"/>
      <c r="EBY15" s="880"/>
      <c r="EBZ15" s="878"/>
      <c r="ECA15" s="878"/>
      <c r="ECB15" s="878"/>
      <c r="ECC15" s="880"/>
      <c r="ECD15" s="878"/>
      <c r="ECE15" s="878"/>
      <c r="ECF15" s="878"/>
      <c r="ECG15" s="880"/>
      <c r="ECH15" s="878"/>
      <c r="ECI15" s="878"/>
      <c r="ECJ15" s="878"/>
      <c r="ECK15" s="880"/>
      <c r="ECL15" s="878"/>
      <c r="ECM15" s="878"/>
      <c r="ECN15" s="878"/>
      <c r="ECO15" s="880"/>
      <c r="ECP15" s="878"/>
      <c r="ECQ15" s="878"/>
      <c r="ECR15" s="878"/>
      <c r="ECS15" s="880"/>
      <c r="ECT15" s="878"/>
      <c r="ECU15" s="878"/>
      <c r="ECV15" s="878"/>
      <c r="ECW15" s="880"/>
      <c r="ECX15" s="878"/>
      <c r="ECY15" s="878"/>
      <c r="ECZ15" s="878"/>
      <c r="EDA15" s="880"/>
      <c r="EDB15" s="878"/>
      <c r="EDC15" s="878"/>
      <c r="EDD15" s="878"/>
      <c r="EDE15" s="880"/>
      <c r="EDF15" s="878"/>
      <c r="EDG15" s="878"/>
      <c r="EDH15" s="878"/>
      <c r="EDI15" s="880"/>
      <c r="EDJ15" s="878"/>
      <c r="EDK15" s="878"/>
      <c r="EDL15" s="878"/>
      <c r="EDM15" s="880"/>
      <c r="EDN15" s="878"/>
      <c r="EDO15" s="878"/>
      <c r="EDP15" s="878"/>
      <c r="EDQ15" s="880"/>
      <c r="EDR15" s="878"/>
      <c r="EDS15" s="878"/>
      <c r="EDT15" s="878"/>
      <c r="EDU15" s="880"/>
      <c r="EDV15" s="878"/>
      <c r="EDW15" s="878"/>
      <c r="EDX15" s="878"/>
      <c r="EDY15" s="880"/>
      <c r="EDZ15" s="878"/>
      <c r="EEA15" s="878"/>
      <c r="EEB15" s="878"/>
      <c r="EEC15" s="880"/>
      <c r="EED15" s="878"/>
      <c r="EEE15" s="878"/>
      <c r="EEF15" s="878"/>
      <c r="EEG15" s="880"/>
      <c r="EEH15" s="878"/>
      <c r="EEI15" s="878"/>
      <c r="EEJ15" s="878"/>
      <c r="EEK15" s="880"/>
      <c r="EEL15" s="878"/>
      <c r="EEM15" s="878"/>
      <c r="EEN15" s="878"/>
      <c r="EEO15" s="880"/>
      <c r="EEP15" s="878"/>
      <c r="EEQ15" s="878"/>
      <c r="EER15" s="878"/>
      <c r="EES15" s="880"/>
      <c r="EET15" s="878"/>
      <c r="EEU15" s="878"/>
      <c r="EEV15" s="878"/>
      <c r="EEW15" s="880"/>
      <c r="EEX15" s="878"/>
      <c r="EEY15" s="878"/>
      <c r="EEZ15" s="878"/>
      <c r="EFA15" s="880"/>
      <c r="EFB15" s="878"/>
      <c r="EFC15" s="878"/>
      <c r="EFD15" s="878"/>
      <c r="EFE15" s="880"/>
      <c r="EFF15" s="878"/>
      <c r="EFG15" s="878"/>
      <c r="EFH15" s="878"/>
      <c r="EFI15" s="880"/>
      <c r="EFJ15" s="878"/>
      <c r="EFK15" s="878"/>
      <c r="EFL15" s="878"/>
      <c r="EFM15" s="880"/>
      <c r="EFN15" s="878"/>
      <c r="EFO15" s="878"/>
      <c r="EFP15" s="878"/>
      <c r="EFQ15" s="880"/>
      <c r="EFR15" s="878"/>
      <c r="EFS15" s="878"/>
      <c r="EFT15" s="878"/>
      <c r="EFU15" s="880"/>
      <c r="EFV15" s="878"/>
      <c r="EFW15" s="878"/>
      <c r="EFX15" s="878"/>
      <c r="EFY15" s="880"/>
      <c r="EFZ15" s="878"/>
      <c r="EGA15" s="878"/>
      <c r="EGB15" s="878"/>
      <c r="EGC15" s="880"/>
      <c r="EGD15" s="878"/>
      <c r="EGE15" s="878"/>
      <c r="EGF15" s="878"/>
      <c r="EGG15" s="880"/>
      <c r="EGH15" s="878"/>
      <c r="EGI15" s="878"/>
      <c r="EGJ15" s="878"/>
      <c r="EGK15" s="880"/>
      <c r="EGL15" s="878"/>
      <c r="EGM15" s="878"/>
      <c r="EGN15" s="878"/>
      <c r="EGO15" s="880"/>
      <c r="EGP15" s="878"/>
      <c r="EGQ15" s="878"/>
      <c r="EGR15" s="878"/>
      <c r="EGS15" s="880"/>
      <c r="EGT15" s="878"/>
      <c r="EGU15" s="878"/>
      <c r="EGV15" s="878"/>
      <c r="EGW15" s="880"/>
      <c r="EGX15" s="878"/>
      <c r="EGY15" s="878"/>
      <c r="EGZ15" s="878"/>
      <c r="EHA15" s="880"/>
      <c r="EHB15" s="878"/>
      <c r="EHC15" s="878"/>
      <c r="EHD15" s="878"/>
      <c r="EHE15" s="880"/>
      <c r="EHF15" s="878"/>
      <c r="EHG15" s="878"/>
      <c r="EHH15" s="878"/>
      <c r="EHI15" s="880"/>
      <c r="EHJ15" s="878"/>
      <c r="EHK15" s="878"/>
      <c r="EHL15" s="878"/>
      <c r="EHM15" s="880"/>
      <c r="EHN15" s="878"/>
      <c r="EHO15" s="878"/>
      <c r="EHP15" s="878"/>
      <c r="EHQ15" s="880"/>
      <c r="EHR15" s="878"/>
      <c r="EHS15" s="878"/>
      <c r="EHT15" s="878"/>
      <c r="EHU15" s="880"/>
      <c r="EHV15" s="878"/>
      <c r="EHW15" s="878"/>
      <c r="EHX15" s="878"/>
      <c r="EHY15" s="880"/>
      <c r="EHZ15" s="878"/>
      <c r="EIA15" s="878"/>
      <c r="EIB15" s="878"/>
      <c r="EIC15" s="880"/>
      <c r="EID15" s="878"/>
      <c r="EIE15" s="878"/>
      <c r="EIF15" s="878"/>
      <c r="EIG15" s="880"/>
      <c r="EIH15" s="878"/>
      <c r="EII15" s="878"/>
      <c r="EIJ15" s="878"/>
      <c r="EIK15" s="880"/>
      <c r="EIL15" s="878"/>
      <c r="EIM15" s="878"/>
      <c r="EIN15" s="878"/>
      <c r="EIO15" s="880"/>
      <c r="EIP15" s="878"/>
      <c r="EIQ15" s="878"/>
      <c r="EIR15" s="878"/>
      <c r="EIS15" s="880"/>
      <c r="EIT15" s="878"/>
      <c r="EIU15" s="878"/>
      <c r="EIV15" s="878"/>
      <c r="EIW15" s="880"/>
      <c r="EIX15" s="878"/>
      <c r="EIY15" s="878"/>
      <c r="EIZ15" s="878"/>
      <c r="EJA15" s="880"/>
      <c r="EJB15" s="878"/>
      <c r="EJC15" s="878"/>
      <c r="EJD15" s="878"/>
      <c r="EJE15" s="880"/>
      <c r="EJF15" s="878"/>
      <c r="EJG15" s="878"/>
      <c r="EJH15" s="878"/>
      <c r="EJI15" s="880"/>
      <c r="EJJ15" s="878"/>
      <c r="EJK15" s="878"/>
      <c r="EJL15" s="878"/>
      <c r="EJM15" s="880"/>
      <c r="EJN15" s="878"/>
      <c r="EJO15" s="878"/>
      <c r="EJP15" s="878"/>
      <c r="EJQ15" s="880"/>
      <c r="EJR15" s="878"/>
      <c r="EJS15" s="878"/>
      <c r="EJT15" s="878"/>
      <c r="EJU15" s="880"/>
      <c r="EJV15" s="878"/>
      <c r="EJW15" s="878"/>
      <c r="EJX15" s="878"/>
      <c r="EJY15" s="880"/>
      <c r="EJZ15" s="878"/>
      <c r="EKA15" s="878"/>
      <c r="EKB15" s="878"/>
      <c r="EKC15" s="880"/>
      <c r="EKD15" s="878"/>
      <c r="EKE15" s="878"/>
      <c r="EKF15" s="878"/>
      <c r="EKG15" s="880"/>
      <c r="EKH15" s="878"/>
      <c r="EKI15" s="878"/>
      <c r="EKJ15" s="878"/>
      <c r="EKK15" s="880"/>
      <c r="EKL15" s="878"/>
      <c r="EKM15" s="878"/>
      <c r="EKN15" s="878"/>
      <c r="EKO15" s="880"/>
      <c r="EKP15" s="878"/>
      <c r="EKQ15" s="878"/>
      <c r="EKR15" s="878"/>
      <c r="EKS15" s="880"/>
      <c r="EKT15" s="878"/>
      <c r="EKU15" s="878"/>
      <c r="EKV15" s="878"/>
      <c r="EKW15" s="880"/>
      <c r="EKX15" s="878"/>
      <c r="EKY15" s="878"/>
      <c r="EKZ15" s="878"/>
      <c r="ELA15" s="880"/>
      <c r="ELB15" s="878"/>
      <c r="ELC15" s="878"/>
      <c r="ELD15" s="878"/>
      <c r="ELE15" s="880"/>
      <c r="ELF15" s="878"/>
      <c r="ELG15" s="878"/>
      <c r="ELH15" s="878"/>
      <c r="ELI15" s="880"/>
      <c r="ELJ15" s="878"/>
      <c r="ELK15" s="878"/>
      <c r="ELL15" s="878"/>
      <c r="ELM15" s="880"/>
      <c r="ELN15" s="878"/>
      <c r="ELO15" s="878"/>
      <c r="ELP15" s="878"/>
      <c r="ELQ15" s="880"/>
      <c r="ELR15" s="878"/>
      <c r="ELS15" s="878"/>
      <c r="ELT15" s="878"/>
      <c r="ELU15" s="880"/>
      <c r="ELV15" s="878"/>
      <c r="ELW15" s="878"/>
      <c r="ELX15" s="878"/>
      <c r="ELY15" s="880"/>
      <c r="ELZ15" s="878"/>
      <c r="EMA15" s="878"/>
      <c r="EMB15" s="878"/>
      <c r="EMC15" s="880"/>
      <c r="EMD15" s="878"/>
      <c r="EME15" s="878"/>
      <c r="EMF15" s="878"/>
      <c r="EMG15" s="880"/>
      <c r="EMH15" s="878"/>
      <c r="EMI15" s="878"/>
      <c r="EMJ15" s="878"/>
      <c r="EMK15" s="880"/>
      <c r="EML15" s="878"/>
      <c r="EMM15" s="878"/>
      <c r="EMN15" s="878"/>
      <c r="EMO15" s="880"/>
      <c r="EMP15" s="878"/>
      <c r="EMQ15" s="878"/>
      <c r="EMR15" s="878"/>
      <c r="EMS15" s="880"/>
      <c r="EMT15" s="878"/>
      <c r="EMU15" s="878"/>
      <c r="EMV15" s="878"/>
      <c r="EMW15" s="880"/>
      <c r="EMX15" s="878"/>
      <c r="EMY15" s="878"/>
      <c r="EMZ15" s="878"/>
      <c r="ENA15" s="880"/>
      <c r="ENB15" s="878"/>
      <c r="ENC15" s="878"/>
      <c r="END15" s="878"/>
      <c r="ENE15" s="880"/>
      <c r="ENF15" s="878"/>
      <c r="ENG15" s="878"/>
      <c r="ENH15" s="878"/>
      <c r="ENI15" s="880"/>
      <c r="ENJ15" s="878"/>
      <c r="ENK15" s="878"/>
      <c r="ENL15" s="878"/>
      <c r="ENM15" s="880"/>
      <c r="ENN15" s="878"/>
      <c r="ENO15" s="878"/>
      <c r="ENP15" s="878"/>
      <c r="ENQ15" s="880"/>
      <c r="ENR15" s="878"/>
      <c r="ENS15" s="878"/>
      <c r="ENT15" s="878"/>
      <c r="ENU15" s="880"/>
      <c r="ENV15" s="878"/>
      <c r="ENW15" s="878"/>
      <c r="ENX15" s="878"/>
      <c r="ENY15" s="880"/>
      <c r="ENZ15" s="878"/>
      <c r="EOA15" s="878"/>
      <c r="EOB15" s="878"/>
      <c r="EOC15" s="880"/>
      <c r="EOD15" s="878"/>
      <c r="EOE15" s="878"/>
      <c r="EOF15" s="878"/>
      <c r="EOG15" s="880"/>
      <c r="EOH15" s="878"/>
      <c r="EOI15" s="878"/>
      <c r="EOJ15" s="878"/>
      <c r="EOK15" s="880"/>
      <c r="EOL15" s="878"/>
      <c r="EOM15" s="878"/>
      <c r="EON15" s="878"/>
      <c r="EOO15" s="880"/>
      <c r="EOP15" s="878"/>
      <c r="EOQ15" s="878"/>
      <c r="EOR15" s="878"/>
      <c r="EOS15" s="880"/>
      <c r="EOT15" s="878"/>
      <c r="EOU15" s="878"/>
      <c r="EOV15" s="878"/>
      <c r="EOW15" s="880"/>
      <c r="EOX15" s="878"/>
      <c r="EOY15" s="878"/>
      <c r="EOZ15" s="878"/>
      <c r="EPA15" s="880"/>
      <c r="EPB15" s="878"/>
      <c r="EPC15" s="878"/>
      <c r="EPD15" s="878"/>
      <c r="EPE15" s="880"/>
      <c r="EPF15" s="878"/>
      <c r="EPG15" s="878"/>
      <c r="EPH15" s="878"/>
      <c r="EPI15" s="880"/>
      <c r="EPJ15" s="878"/>
      <c r="EPK15" s="878"/>
      <c r="EPL15" s="878"/>
      <c r="EPM15" s="880"/>
      <c r="EPN15" s="878"/>
      <c r="EPO15" s="878"/>
      <c r="EPP15" s="878"/>
      <c r="EPQ15" s="880"/>
      <c r="EPR15" s="878"/>
      <c r="EPS15" s="878"/>
      <c r="EPT15" s="878"/>
      <c r="EPU15" s="880"/>
      <c r="EPV15" s="878"/>
      <c r="EPW15" s="878"/>
      <c r="EPX15" s="878"/>
      <c r="EPY15" s="880"/>
      <c r="EPZ15" s="878"/>
      <c r="EQA15" s="878"/>
      <c r="EQB15" s="878"/>
      <c r="EQC15" s="880"/>
      <c r="EQD15" s="878"/>
      <c r="EQE15" s="878"/>
      <c r="EQF15" s="878"/>
      <c r="EQG15" s="880"/>
      <c r="EQH15" s="878"/>
      <c r="EQI15" s="878"/>
      <c r="EQJ15" s="878"/>
      <c r="EQK15" s="880"/>
      <c r="EQL15" s="878"/>
      <c r="EQM15" s="878"/>
      <c r="EQN15" s="878"/>
      <c r="EQO15" s="880"/>
      <c r="EQP15" s="878"/>
      <c r="EQQ15" s="878"/>
      <c r="EQR15" s="878"/>
      <c r="EQS15" s="880"/>
      <c r="EQT15" s="878"/>
      <c r="EQU15" s="878"/>
      <c r="EQV15" s="878"/>
      <c r="EQW15" s="880"/>
      <c r="EQX15" s="878"/>
      <c r="EQY15" s="878"/>
      <c r="EQZ15" s="878"/>
      <c r="ERA15" s="880"/>
      <c r="ERB15" s="878"/>
      <c r="ERC15" s="878"/>
      <c r="ERD15" s="878"/>
      <c r="ERE15" s="880"/>
      <c r="ERF15" s="878"/>
      <c r="ERG15" s="878"/>
      <c r="ERH15" s="878"/>
      <c r="ERI15" s="880"/>
      <c r="ERJ15" s="878"/>
      <c r="ERK15" s="878"/>
      <c r="ERL15" s="878"/>
      <c r="ERM15" s="880"/>
      <c r="ERN15" s="878"/>
      <c r="ERO15" s="878"/>
      <c r="ERP15" s="878"/>
      <c r="ERQ15" s="880"/>
      <c r="ERR15" s="878"/>
      <c r="ERS15" s="878"/>
      <c r="ERT15" s="878"/>
      <c r="ERU15" s="880"/>
      <c r="ERV15" s="878"/>
      <c r="ERW15" s="878"/>
      <c r="ERX15" s="878"/>
      <c r="ERY15" s="880"/>
      <c r="ERZ15" s="878"/>
      <c r="ESA15" s="878"/>
      <c r="ESB15" s="878"/>
      <c r="ESC15" s="880"/>
      <c r="ESD15" s="878"/>
      <c r="ESE15" s="878"/>
      <c r="ESF15" s="878"/>
      <c r="ESG15" s="880"/>
      <c r="ESH15" s="878"/>
      <c r="ESI15" s="878"/>
      <c r="ESJ15" s="878"/>
      <c r="ESK15" s="880"/>
      <c r="ESL15" s="878"/>
      <c r="ESM15" s="878"/>
      <c r="ESN15" s="878"/>
      <c r="ESO15" s="880"/>
      <c r="ESP15" s="878"/>
      <c r="ESQ15" s="878"/>
      <c r="ESR15" s="878"/>
      <c r="ESS15" s="880"/>
      <c r="EST15" s="878"/>
      <c r="ESU15" s="878"/>
      <c r="ESV15" s="878"/>
      <c r="ESW15" s="880"/>
      <c r="ESX15" s="878"/>
      <c r="ESY15" s="878"/>
      <c r="ESZ15" s="878"/>
      <c r="ETA15" s="880"/>
      <c r="ETB15" s="878"/>
      <c r="ETC15" s="878"/>
      <c r="ETD15" s="878"/>
      <c r="ETE15" s="880"/>
      <c r="ETF15" s="878"/>
      <c r="ETG15" s="878"/>
      <c r="ETH15" s="878"/>
      <c r="ETI15" s="880"/>
      <c r="ETJ15" s="878"/>
      <c r="ETK15" s="878"/>
      <c r="ETL15" s="878"/>
      <c r="ETM15" s="880"/>
      <c r="ETN15" s="878"/>
      <c r="ETO15" s="878"/>
      <c r="ETP15" s="878"/>
      <c r="ETQ15" s="880"/>
      <c r="ETR15" s="878"/>
      <c r="ETS15" s="878"/>
      <c r="ETT15" s="878"/>
      <c r="ETU15" s="880"/>
      <c r="ETV15" s="878"/>
      <c r="ETW15" s="878"/>
      <c r="ETX15" s="878"/>
      <c r="ETY15" s="880"/>
      <c r="ETZ15" s="878"/>
      <c r="EUA15" s="878"/>
      <c r="EUB15" s="878"/>
      <c r="EUC15" s="880"/>
      <c r="EUD15" s="878"/>
      <c r="EUE15" s="878"/>
      <c r="EUF15" s="878"/>
      <c r="EUG15" s="880"/>
      <c r="EUH15" s="878"/>
      <c r="EUI15" s="878"/>
      <c r="EUJ15" s="878"/>
      <c r="EUK15" s="880"/>
      <c r="EUL15" s="878"/>
      <c r="EUM15" s="878"/>
      <c r="EUN15" s="878"/>
      <c r="EUO15" s="880"/>
      <c r="EUP15" s="878"/>
      <c r="EUQ15" s="878"/>
      <c r="EUR15" s="878"/>
      <c r="EUS15" s="880"/>
      <c r="EUT15" s="878"/>
      <c r="EUU15" s="878"/>
      <c r="EUV15" s="878"/>
      <c r="EUW15" s="880"/>
      <c r="EUX15" s="878"/>
      <c r="EUY15" s="878"/>
      <c r="EUZ15" s="878"/>
      <c r="EVA15" s="880"/>
      <c r="EVB15" s="878"/>
      <c r="EVC15" s="878"/>
      <c r="EVD15" s="878"/>
      <c r="EVE15" s="880"/>
      <c r="EVF15" s="878"/>
      <c r="EVG15" s="878"/>
      <c r="EVH15" s="878"/>
      <c r="EVI15" s="880"/>
      <c r="EVJ15" s="878"/>
      <c r="EVK15" s="878"/>
      <c r="EVL15" s="878"/>
      <c r="EVM15" s="880"/>
      <c r="EVN15" s="878"/>
      <c r="EVO15" s="878"/>
      <c r="EVP15" s="878"/>
      <c r="EVQ15" s="880"/>
      <c r="EVR15" s="878"/>
      <c r="EVS15" s="878"/>
      <c r="EVT15" s="878"/>
      <c r="EVU15" s="880"/>
      <c r="EVV15" s="878"/>
      <c r="EVW15" s="878"/>
      <c r="EVX15" s="878"/>
      <c r="EVY15" s="880"/>
      <c r="EVZ15" s="878"/>
      <c r="EWA15" s="878"/>
      <c r="EWB15" s="878"/>
      <c r="EWC15" s="880"/>
      <c r="EWD15" s="878"/>
      <c r="EWE15" s="878"/>
      <c r="EWF15" s="878"/>
      <c r="EWG15" s="880"/>
      <c r="EWH15" s="878"/>
      <c r="EWI15" s="878"/>
      <c r="EWJ15" s="878"/>
      <c r="EWK15" s="880"/>
      <c r="EWL15" s="878"/>
      <c r="EWM15" s="878"/>
      <c r="EWN15" s="878"/>
      <c r="EWO15" s="880"/>
      <c r="EWP15" s="878"/>
      <c r="EWQ15" s="878"/>
      <c r="EWR15" s="878"/>
      <c r="EWS15" s="880"/>
      <c r="EWT15" s="878"/>
      <c r="EWU15" s="878"/>
      <c r="EWV15" s="878"/>
      <c r="EWW15" s="880"/>
      <c r="EWX15" s="878"/>
      <c r="EWY15" s="878"/>
      <c r="EWZ15" s="878"/>
      <c r="EXA15" s="880"/>
      <c r="EXB15" s="878"/>
      <c r="EXC15" s="878"/>
      <c r="EXD15" s="878"/>
      <c r="EXE15" s="880"/>
      <c r="EXF15" s="878"/>
      <c r="EXG15" s="878"/>
      <c r="EXH15" s="878"/>
      <c r="EXI15" s="880"/>
      <c r="EXJ15" s="878"/>
      <c r="EXK15" s="878"/>
      <c r="EXL15" s="878"/>
      <c r="EXM15" s="880"/>
      <c r="EXN15" s="878"/>
      <c r="EXO15" s="878"/>
      <c r="EXP15" s="878"/>
      <c r="EXQ15" s="880"/>
      <c r="EXR15" s="878"/>
      <c r="EXS15" s="878"/>
      <c r="EXT15" s="878"/>
      <c r="EXU15" s="880"/>
      <c r="EXV15" s="878"/>
      <c r="EXW15" s="878"/>
      <c r="EXX15" s="878"/>
      <c r="EXY15" s="880"/>
      <c r="EXZ15" s="878"/>
      <c r="EYA15" s="878"/>
      <c r="EYB15" s="878"/>
      <c r="EYC15" s="880"/>
      <c r="EYD15" s="878"/>
      <c r="EYE15" s="878"/>
      <c r="EYF15" s="878"/>
      <c r="EYG15" s="880"/>
      <c r="EYH15" s="878"/>
      <c r="EYI15" s="878"/>
      <c r="EYJ15" s="878"/>
      <c r="EYK15" s="880"/>
      <c r="EYL15" s="878"/>
      <c r="EYM15" s="878"/>
      <c r="EYN15" s="878"/>
      <c r="EYO15" s="880"/>
      <c r="EYP15" s="878"/>
      <c r="EYQ15" s="878"/>
      <c r="EYR15" s="878"/>
      <c r="EYS15" s="880"/>
      <c r="EYT15" s="878"/>
      <c r="EYU15" s="878"/>
      <c r="EYV15" s="878"/>
      <c r="EYW15" s="880"/>
      <c r="EYX15" s="878"/>
      <c r="EYY15" s="878"/>
      <c r="EYZ15" s="878"/>
      <c r="EZA15" s="880"/>
      <c r="EZB15" s="878"/>
      <c r="EZC15" s="878"/>
      <c r="EZD15" s="878"/>
      <c r="EZE15" s="880"/>
      <c r="EZF15" s="878"/>
      <c r="EZG15" s="878"/>
      <c r="EZH15" s="878"/>
      <c r="EZI15" s="880"/>
      <c r="EZJ15" s="878"/>
      <c r="EZK15" s="878"/>
      <c r="EZL15" s="878"/>
      <c r="EZM15" s="880"/>
      <c r="EZN15" s="878"/>
      <c r="EZO15" s="878"/>
      <c r="EZP15" s="878"/>
      <c r="EZQ15" s="880"/>
      <c r="EZR15" s="878"/>
      <c r="EZS15" s="878"/>
      <c r="EZT15" s="878"/>
      <c r="EZU15" s="880"/>
      <c r="EZV15" s="878"/>
      <c r="EZW15" s="878"/>
      <c r="EZX15" s="878"/>
      <c r="EZY15" s="880"/>
      <c r="EZZ15" s="878"/>
      <c r="FAA15" s="878"/>
      <c r="FAB15" s="878"/>
      <c r="FAC15" s="880"/>
      <c r="FAD15" s="878"/>
      <c r="FAE15" s="878"/>
      <c r="FAF15" s="878"/>
      <c r="FAG15" s="880"/>
      <c r="FAH15" s="878"/>
      <c r="FAI15" s="878"/>
      <c r="FAJ15" s="878"/>
      <c r="FAK15" s="880"/>
      <c r="FAL15" s="878"/>
      <c r="FAM15" s="878"/>
      <c r="FAN15" s="878"/>
      <c r="FAO15" s="880"/>
      <c r="FAP15" s="878"/>
      <c r="FAQ15" s="878"/>
      <c r="FAR15" s="878"/>
      <c r="FAS15" s="880"/>
      <c r="FAT15" s="878"/>
      <c r="FAU15" s="878"/>
      <c r="FAV15" s="878"/>
      <c r="FAW15" s="880"/>
      <c r="FAX15" s="878"/>
      <c r="FAY15" s="878"/>
      <c r="FAZ15" s="878"/>
      <c r="FBA15" s="880"/>
      <c r="FBB15" s="878"/>
      <c r="FBC15" s="878"/>
      <c r="FBD15" s="878"/>
      <c r="FBE15" s="880"/>
      <c r="FBF15" s="878"/>
      <c r="FBG15" s="878"/>
      <c r="FBH15" s="878"/>
      <c r="FBI15" s="880"/>
      <c r="FBJ15" s="878"/>
      <c r="FBK15" s="878"/>
      <c r="FBL15" s="878"/>
      <c r="FBM15" s="880"/>
      <c r="FBN15" s="878"/>
      <c r="FBO15" s="878"/>
      <c r="FBP15" s="878"/>
      <c r="FBQ15" s="880"/>
      <c r="FBR15" s="878"/>
      <c r="FBS15" s="878"/>
      <c r="FBT15" s="878"/>
      <c r="FBU15" s="880"/>
      <c r="FBV15" s="878"/>
      <c r="FBW15" s="878"/>
      <c r="FBX15" s="878"/>
      <c r="FBY15" s="880"/>
      <c r="FBZ15" s="878"/>
      <c r="FCA15" s="878"/>
      <c r="FCB15" s="878"/>
      <c r="FCC15" s="880"/>
      <c r="FCD15" s="878"/>
      <c r="FCE15" s="878"/>
      <c r="FCF15" s="878"/>
      <c r="FCG15" s="880"/>
      <c r="FCH15" s="878"/>
      <c r="FCI15" s="878"/>
      <c r="FCJ15" s="878"/>
      <c r="FCK15" s="880"/>
      <c r="FCL15" s="878"/>
      <c r="FCM15" s="878"/>
      <c r="FCN15" s="878"/>
      <c r="FCO15" s="880"/>
      <c r="FCP15" s="878"/>
      <c r="FCQ15" s="878"/>
      <c r="FCR15" s="878"/>
      <c r="FCS15" s="880"/>
      <c r="FCT15" s="878"/>
      <c r="FCU15" s="878"/>
      <c r="FCV15" s="878"/>
      <c r="FCW15" s="880"/>
      <c r="FCX15" s="878"/>
      <c r="FCY15" s="878"/>
      <c r="FCZ15" s="878"/>
      <c r="FDA15" s="880"/>
      <c r="FDB15" s="878"/>
      <c r="FDC15" s="878"/>
      <c r="FDD15" s="878"/>
      <c r="FDE15" s="880"/>
      <c r="FDF15" s="878"/>
      <c r="FDG15" s="878"/>
      <c r="FDH15" s="878"/>
      <c r="FDI15" s="880"/>
      <c r="FDJ15" s="878"/>
      <c r="FDK15" s="878"/>
      <c r="FDL15" s="878"/>
      <c r="FDM15" s="880"/>
      <c r="FDN15" s="878"/>
      <c r="FDO15" s="878"/>
      <c r="FDP15" s="878"/>
      <c r="FDQ15" s="880"/>
      <c r="FDR15" s="878"/>
      <c r="FDS15" s="878"/>
      <c r="FDT15" s="878"/>
      <c r="FDU15" s="880"/>
      <c r="FDV15" s="878"/>
      <c r="FDW15" s="878"/>
      <c r="FDX15" s="878"/>
      <c r="FDY15" s="880"/>
      <c r="FDZ15" s="878"/>
      <c r="FEA15" s="878"/>
      <c r="FEB15" s="878"/>
      <c r="FEC15" s="880"/>
      <c r="FED15" s="878"/>
      <c r="FEE15" s="878"/>
      <c r="FEF15" s="878"/>
      <c r="FEG15" s="880"/>
      <c r="FEH15" s="878"/>
      <c r="FEI15" s="878"/>
      <c r="FEJ15" s="878"/>
      <c r="FEK15" s="880"/>
      <c r="FEL15" s="878"/>
      <c r="FEM15" s="878"/>
      <c r="FEN15" s="878"/>
      <c r="FEO15" s="880"/>
      <c r="FEP15" s="878"/>
      <c r="FEQ15" s="878"/>
      <c r="FER15" s="878"/>
      <c r="FES15" s="880"/>
      <c r="FET15" s="878"/>
      <c r="FEU15" s="878"/>
      <c r="FEV15" s="878"/>
      <c r="FEW15" s="880"/>
      <c r="FEX15" s="878"/>
      <c r="FEY15" s="878"/>
      <c r="FEZ15" s="878"/>
      <c r="FFA15" s="880"/>
      <c r="FFB15" s="878"/>
      <c r="FFC15" s="878"/>
      <c r="FFD15" s="878"/>
      <c r="FFE15" s="880"/>
      <c r="FFF15" s="878"/>
      <c r="FFG15" s="878"/>
      <c r="FFH15" s="878"/>
      <c r="FFI15" s="880"/>
      <c r="FFJ15" s="878"/>
      <c r="FFK15" s="878"/>
      <c r="FFL15" s="878"/>
      <c r="FFM15" s="880"/>
      <c r="FFN15" s="878"/>
      <c r="FFO15" s="878"/>
      <c r="FFP15" s="878"/>
      <c r="FFQ15" s="880"/>
      <c r="FFR15" s="878"/>
      <c r="FFS15" s="878"/>
      <c r="FFT15" s="878"/>
      <c r="FFU15" s="880"/>
      <c r="FFV15" s="878"/>
      <c r="FFW15" s="878"/>
      <c r="FFX15" s="878"/>
      <c r="FFY15" s="880"/>
      <c r="FFZ15" s="878"/>
      <c r="FGA15" s="878"/>
      <c r="FGB15" s="878"/>
      <c r="FGC15" s="880"/>
      <c r="FGD15" s="878"/>
      <c r="FGE15" s="878"/>
      <c r="FGF15" s="878"/>
      <c r="FGG15" s="880"/>
      <c r="FGH15" s="878"/>
      <c r="FGI15" s="878"/>
      <c r="FGJ15" s="878"/>
      <c r="FGK15" s="880"/>
      <c r="FGL15" s="878"/>
      <c r="FGM15" s="878"/>
      <c r="FGN15" s="878"/>
      <c r="FGO15" s="880"/>
      <c r="FGP15" s="878"/>
      <c r="FGQ15" s="878"/>
      <c r="FGR15" s="878"/>
      <c r="FGS15" s="880"/>
      <c r="FGT15" s="878"/>
      <c r="FGU15" s="878"/>
      <c r="FGV15" s="878"/>
      <c r="FGW15" s="880"/>
      <c r="FGX15" s="878"/>
      <c r="FGY15" s="878"/>
      <c r="FGZ15" s="878"/>
      <c r="FHA15" s="880"/>
      <c r="FHB15" s="878"/>
      <c r="FHC15" s="878"/>
      <c r="FHD15" s="878"/>
      <c r="FHE15" s="880"/>
      <c r="FHF15" s="878"/>
      <c r="FHG15" s="878"/>
      <c r="FHH15" s="878"/>
      <c r="FHI15" s="880"/>
      <c r="FHJ15" s="878"/>
      <c r="FHK15" s="878"/>
      <c r="FHL15" s="878"/>
      <c r="FHM15" s="880"/>
      <c r="FHN15" s="878"/>
      <c r="FHO15" s="878"/>
      <c r="FHP15" s="878"/>
      <c r="FHQ15" s="880"/>
      <c r="FHR15" s="878"/>
      <c r="FHS15" s="878"/>
      <c r="FHT15" s="878"/>
      <c r="FHU15" s="880"/>
      <c r="FHV15" s="878"/>
      <c r="FHW15" s="878"/>
      <c r="FHX15" s="878"/>
      <c r="FHY15" s="880"/>
      <c r="FHZ15" s="878"/>
      <c r="FIA15" s="878"/>
      <c r="FIB15" s="878"/>
      <c r="FIC15" s="880"/>
      <c r="FID15" s="878"/>
      <c r="FIE15" s="878"/>
      <c r="FIF15" s="878"/>
      <c r="FIG15" s="880"/>
      <c r="FIH15" s="878"/>
      <c r="FII15" s="878"/>
      <c r="FIJ15" s="878"/>
      <c r="FIK15" s="880"/>
      <c r="FIL15" s="878"/>
      <c r="FIM15" s="878"/>
      <c r="FIN15" s="878"/>
      <c r="FIO15" s="880"/>
      <c r="FIP15" s="878"/>
      <c r="FIQ15" s="878"/>
      <c r="FIR15" s="878"/>
      <c r="FIS15" s="880"/>
      <c r="FIT15" s="878"/>
      <c r="FIU15" s="878"/>
      <c r="FIV15" s="878"/>
      <c r="FIW15" s="880"/>
      <c r="FIX15" s="878"/>
      <c r="FIY15" s="878"/>
      <c r="FIZ15" s="878"/>
      <c r="FJA15" s="880"/>
      <c r="FJB15" s="878"/>
      <c r="FJC15" s="878"/>
      <c r="FJD15" s="878"/>
      <c r="FJE15" s="880"/>
      <c r="FJF15" s="878"/>
      <c r="FJG15" s="878"/>
      <c r="FJH15" s="878"/>
      <c r="FJI15" s="880"/>
      <c r="FJJ15" s="878"/>
      <c r="FJK15" s="878"/>
      <c r="FJL15" s="878"/>
      <c r="FJM15" s="880"/>
      <c r="FJN15" s="878"/>
      <c r="FJO15" s="878"/>
      <c r="FJP15" s="878"/>
      <c r="FJQ15" s="880"/>
      <c r="FJR15" s="878"/>
      <c r="FJS15" s="878"/>
      <c r="FJT15" s="878"/>
      <c r="FJU15" s="880"/>
      <c r="FJV15" s="878"/>
      <c r="FJW15" s="878"/>
      <c r="FJX15" s="878"/>
      <c r="FJY15" s="880"/>
      <c r="FJZ15" s="878"/>
      <c r="FKA15" s="878"/>
      <c r="FKB15" s="878"/>
      <c r="FKC15" s="880"/>
      <c r="FKD15" s="878"/>
      <c r="FKE15" s="878"/>
      <c r="FKF15" s="878"/>
      <c r="FKG15" s="880"/>
      <c r="FKH15" s="878"/>
      <c r="FKI15" s="878"/>
      <c r="FKJ15" s="878"/>
      <c r="FKK15" s="880"/>
      <c r="FKL15" s="878"/>
      <c r="FKM15" s="878"/>
      <c r="FKN15" s="878"/>
      <c r="FKO15" s="880"/>
      <c r="FKP15" s="878"/>
      <c r="FKQ15" s="878"/>
      <c r="FKR15" s="878"/>
      <c r="FKS15" s="880"/>
      <c r="FKT15" s="878"/>
      <c r="FKU15" s="878"/>
      <c r="FKV15" s="878"/>
      <c r="FKW15" s="880"/>
      <c r="FKX15" s="878"/>
      <c r="FKY15" s="878"/>
      <c r="FKZ15" s="878"/>
      <c r="FLA15" s="880"/>
      <c r="FLB15" s="878"/>
      <c r="FLC15" s="878"/>
      <c r="FLD15" s="878"/>
      <c r="FLE15" s="880"/>
      <c r="FLF15" s="878"/>
      <c r="FLG15" s="878"/>
      <c r="FLH15" s="878"/>
      <c r="FLI15" s="880"/>
      <c r="FLJ15" s="878"/>
      <c r="FLK15" s="878"/>
      <c r="FLL15" s="878"/>
      <c r="FLM15" s="880"/>
      <c r="FLN15" s="878"/>
      <c r="FLO15" s="878"/>
      <c r="FLP15" s="878"/>
      <c r="FLQ15" s="880"/>
      <c r="FLR15" s="878"/>
      <c r="FLS15" s="878"/>
      <c r="FLT15" s="878"/>
      <c r="FLU15" s="880"/>
      <c r="FLV15" s="878"/>
      <c r="FLW15" s="878"/>
      <c r="FLX15" s="878"/>
      <c r="FLY15" s="880"/>
      <c r="FLZ15" s="878"/>
      <c r="FMA15" s="878"/>
      <c r="FMB15" s="878"/>
      <c r="FMC15" s="880"/>
      <c r="FMD15" s="878"/>
      <c r="FME15" s="878"/>
      <c r="FMF15" s="878"/>
      <c r="FMG15" s="880"/>
      <c r="FMH15" s="878"/>
      <c r="FMI15" s="878"/>
      <c r="FMJ15" s="878"/>
      <c r="FMK15" s="880"/>
      <c r="FML15" s="878"/>
      <c r="FMM15" s="878"/>
      <c r="FMN15" s="878"/>
      <c r="FMO15" s="880"/>
      <c r="FMP15" s="878"/>
      <c r="FMQ15" s="878"/>
      <c r="FMR15" s="878"/>
      <c r="FMS15" s="880"/>
      <c r="FMT15" s="878"/>
      <c r="FMU15" s="878"/>
      <c r="FMV15" s="878"/>
      <c r="FMW15" s="880"/>
      <c r="FMX15" s="878"/>
      <c r="FMY15" s="878"/>
      <c r="FMZ15" s="878"/>
      <c r="FNA15" s="880"/>
      <c r="FNB15" s="878"/>
      <c r="FNC15" s="878"/>
      <c r="FND15" s="878"/>
      <c r="FNE15" s="880"/>
      <c r="FNF15" s="878"/>
      <c r="FNG15" s="878"/>
      <c r="FNH15" s="878"/>
      <c r="FNI15" s="880"/>
      <c r="FNJ15" s="878"/>
      <c r="FNK15" s="878"/>
      <c r="FNL15" s="878"/>
      <c r="FNM15" s="880"/>
      <c r="FNN15" s="878"/>
      <c r="FNO15" s="878"/>
      <c r="FNP15" s="878"/>
      <c r="FNQ15" s="880"/>
      <c r="FNR15" s="878"/>
      <c r="FNS15" s="878"/>
      <c r="FNT15" s="878"/>
      <c r="FNU15" s="880"/>
      <c r="FNV15" s="878"/>
      <c r="FNW15" s="878"/>
      <c r="FNX15" s="878"/>
      <c r="FNY15" s="880"/>
      <c r="FNZ15" s="878"/>
      <c r="FOA15" s="878"/>
      <c r="FOB15" s="878"/>
      <c r="FOC15" s="880"/>
      <c r="FOD15" s="878"/>
      <c r="FOE15" s="878"/>
      <c r="FOF15" s="878"/>
      <c r="FOG15" s="880"/>
      <c r="FOH15" s="878"/>
      <c r="FOI15" s="878"/>
      <c r="FOJ15" s="878"/>
      <c r="FOK15" s="880"/>
      <c r="FOL15" s="878"/>
      <c r="FOM15" s="878"/>
      <c r="FON15" s="878"/>
      <c r="FOO15" s="880"/>
      <c r="FOP15" s="878"/>
      <c r="FOQ15" s="878"/>
      <c r="FOR15" s="878"/>
      <c r="FOS15" s="880"/>
      <c r="FOT15" s="878"/>
      <c r="FOU15" s="878"/>
      <c r="FOV15" s="878"/>
      <c r="FOW15" s="880"/>
      <c r="FOX15" s="878"/>
      <c r="FOY15" s="878"/>
      <c r="FOZ15" s="878"/>
      <c r="FPA15" s="880"/>
      <c r="FPB15" s="878"/>
      <c r="FPC15" s="878"/>
      <c r="FPD15" s="878"/>
      <c r="FPE15" s="880"/>
      <c r="FPF15" s="878"/>
      <c r="FPG15" s="878"/>
      <c r="FPH15" s="878"/>
      <c r="FPI15" s="880"/>
      <c r="FPJ15" s="878"/>
      <c r="FPK15" s="878"/>
      <c r="FPL15" s="878"/>
      <c r="FPM15" s="880"/>
      <c r="FPN15" s="878"/>
      <c r="FPO15" s="878"/>
      <c r="FPP15" s="878"/>
      <c r="FPQ15" s="880"/>
      <c r="FPR15" s="878"/>
      <c r="FPS15" s="878"/>
      <c r="FPT15" s="878"/>
      <c r="FPU15" s="880"/>
      <c r="FPV15" s="878"/>
      <c r="FPW15" s="878"/>
      <c r="FPX15" s="878"/>
      <c r="FPY15" s="880"/>
      <c r="FPZ15" s="878"/>
      <c r="FQA15" s="878"/>
      <c r="FQB15" s="878"/>
      <c r="FQC15" s="880"/>
      <c r="FQD15" s="878"/>
      <c r="FQE15" s="878"/>
      <c r="FQF15" s="878"/>
      <c r="FQG15" s="880"/>
      <c r="FQH15" s="878"/>
      <c r="FQI15" s="878"/>
      <c r="FQJ15" s="878"/>
      <c r="FQK15" s="880"/>
      <c r="FQL15" s="878"/>
      <c r="FQM15" s="878"/>
      <c r="FQN15" s="878"/>
      <c r="FQO15" s="880"/>
      <c r="FQP15" s="878"/>
      <c r="FQQ15" s="878"/>
      <c r="FQR15" s="878"/>
      <c r="FQS15" s="880"/>
      <c r="FQT15" s="878"/>
      <c r="FQU15" s="878"/>
      <c r="FQV15" s="878"/>
      <c r="FQW15" s="880"/>
      <c r="FQX15" s="878"/>
      <c r="FQY15" s="878"/>
      <c r="FQZ15" s="878"/>
      <c r="FRA15" s="880"/>
      <c r="FRB15" s="878"/>
      <c r="FRC15" s="878"/>
      <c r="FRD15" s="878"/>
      <c r="FRE15" s="880"/>
      <c r="FRF15" s="878"/>
      <c r="FRG15" s="878"/>
      <c r="FRH15" s="878"/>
      <c r="FRI15" s="880"/>
      <c r="FRJ15" s="878"/>
      <c r="FRK15" s="878"/>
      <c r="FRL15" s="878"/>
      <c r="FRM15" s="880"/>
      <c r="FRN15" s="878"/>
      <c r="FRO15" s="878"/>
      <c r="FRP15" s="878"/>
      <c r="FRQ15" s="880"/>
      <c r="FRR15" s="878"/>
      <c r="FRS15" s="878"/>
      <c r="FRT15" s="878"/>
      <c r="FRU15" s="880"/>
      <c r="FRV15" s="878"/>
      <c r="FRW15" s="878"/>
      <c r="FRX15" s="878"/>
      <c r="FRY15" s="880"/>
      <c r="FRZ15" s="878"/>
      <c r="FSA15" s="878"/>
      <c r="FSB15" s="878"/>
      <c r="FSC15" s="880"/>
      <c r="FSD15" s="878"/>
      <c r="FSE15" s="878"/>
      <c r="FSF15" s="878"/>
      <c r="FSG15" s="880"/>
      <c r="FSH15" s="878"/>
      <c r="FSI15" s="878"/>
      <c r="FSJ15" s="878"/>
      <c r="FSK15" s="880"/>
      <c r="FSL15" s="878"/>
      <c r="FSM15" s="878"/>
      <c r="FSN15" s="878"/>
      <c r="FSO15" s="880"/>
      <c r="FSP15" s="878"/>
      <c r="FSQ15" s="878"/>
      <c r="FSR15" s="878"/>
      <c r="FSS15" s="880"/>
      <c r="FST15" s="878"/>
      <c r="FSU15" s="878"/>
      <c r="FSV15" s="878"/>
      <c r="FSW15" s="880"/>
      <c r="FSX15" s="878"/>
      <c r="FSY15" s="878"/>
      <c r="FSZ15" s="878"/>
      <c r="FTA15" s="880"/>
      <c r="FTB15" s="878"/>
      <c r="FTC15" s="878"/>
      <c r="FTD15" s="878"/>
      <c r="FTE15" s="880"/>
      <c r="FTF15" s="878"/>
      <c r="FTG15" s="878"/>
      <c r="FTH15" s="878"/>
      <c r="FTI15" s="880"/>
      <c r="FTJ15" s="878"/>
      <c r="FTK15" s="878"/>
      <c r="FTL15" s="878"/>
      <c r="FTM15" s="880"/>
      <c r="FTN15" s="878"/>
      <c r="FTO15" s="878"/>
      <c r="FTP15" s="878"/>
      <c r="FTQ15" s="880"/>
      <c r="FTR15" s="878"/>
      <c r="FTS15" s="878"/>
      <c r="FTT15" s="878"/>
      <c r="FTU15" s="880"/>
      <c r="FTV15" s="878"/>
      <c r="FTW15" s="878"/>
      <c r="FTX15" s="878"/>
      <c r="FTY15" s="880"/>
      <c r="FTZ15" s="878"/>
      <c r="FUA15" s="878"/>
      <c r="FUB15" s="878"/>
      <c r="FUC15" s="880"/>
      <c r="FUD15" s="878"/>
      <c r="FUE15" s="878"/>
      <c r="FUF15" s="878"/>
      <c r="FUG15" s="880"/>
      <c r="FUH15" s="878"/>
      <c r="FUI15" s="878"/>
      <c r="FUJ15" s="878"/>
      <c r="FUK15" s="880"/>
      <c r="FUL15" s="878"/>
      <c r="FUM15" s="878"/>
      <c r="FUN15" s="878"/>
      <c r="FUO15" s="880"/>
      <c r="FUP15" s="878"/>
      <c r="FUQ15" s="878"/>
      <c r="FUR15" s="878"/>
      <c r="FUS15" s="880"/>
      <c r="FUT15" s="878"/>
      <c r="FUU15" s="878"/>
      <c r="FUV15" s="878"/>
      <c r="FUW15" s="880"/>
      <c r="FUX15" s="878"/>
      <c r="FUY15" s="878"/>
      <c r="FUZ15" s="878"/>
      <c r="FVA15" s="880"/>
      <c r="FVB15" s="878"/>
      <c r="FVC15" s="878"/>
      <c r="FVD15" s="878"/>
      <c r="FVE15" s="880"/>
      <c r="FVF15" s="878"/>
      <c r="FVG15" s="878"/>
      <c r="FVH15" s="878"/>
      <c r="FVI15" s="880"/>
      <c r="FVJ15" s="878"/>
      <c r="FVK15" s="878"/>
      <c r="FVL15" s="878"/>
      <c r="FVM15" s="880"/>
      <c r="FVN15" s="878"/>
      <c r="FVO15" s="878"/>
      <c r="FVP15" s="878"/>
      <c r="FVQ15" s="880"/>
      <c r="FVR15" s="878"/>
      <c r="FVS15" s="878"/>
      <c r="FVT15" s="878"/>
      <c r="FVU15" s="880"/>
      <c r="FVV15" s="878"/>
      <c r="FVW15" s="878"/>
      <c r="FVX15" s="878"/>
      <c r="FVY15" s="880"/>
      <c r="FVZ15" s="878"/>
      <c r="FWA15" s="878"/>
      <c r="FWB15" s="878"/>
      <c r="FWC15" s="880"/>
      <c r="FWD15" s="878"/>
      <c r="FWE15" s="878"/>
      <c r="FWF15" s="878"/>
      <c r="FWG15" s="880"/>
      <c r="FWH15" s="878"/>
      <c r="FWI15" s="878"/>
      <c r="FWJ15" s="878"/>
      <c r="FWK15" s="880"/>
      <c r="FWL15" s="878"/>
      <c r="FWM15" s="878"/>
      <c r="FWN15" s="878"/>
      <c r="FWO15" s="880"/>
      <c r="FWP15" s="878"/>
      <c r="FWQ15" s="878"/>
      <c r="FWR15" s="878"/>
      <c r="FWS15" s="880"/>
      <c r="FWT15" s="878"/>
      <c r="FWU15" s="878"/>
      <c r="FWV15" s="878"/>
      <c r="FWW15" s="880"/>
      <c r="FWX15" s="878"/>
      <c r="FWY15" s="878"/>
      <c r="FWZ15" s="878"/>
      <c r="FXA15" s="880"/>
      <c r="FXB15" s="878"/>
      <c r="FXC15" s="878"/>
      <c r="FXD15" s="878"/>
      <c r="FXE15" s="880"/>
      <c r="FXF15" s="878"/>
      <c r="FXG15" s="878"/>
      <c r="FXH15" s="878"/>
      <c r="FXI15" s="880"/>
      <c r="FXJ15" s="878"/>
      <c r="FXK15" s="878"/>
      <c r="FXL15" s="878"/>
      <c r="FXM15" s="880"/>
      <c r="FXN15" s="878"/>
      <c r="FXO15" s="878"/>
      <c r="FXP15" s="878"/>
      <c r="FXQ15" s="880"/>
      <c r="FXR15" s="878"/>
      <c r="FXS15" s="878"/>
      <c r="FXT15" s="878"/>
      <c r="FXU15" s="880"/>
      <c r="FXV15" s="878"/>
      <c r="FXW15" s="878"/>
      <c r="FXX15" s="878"/>
      <c r="FXY15" s="880"/>
      <c r="FXZ15" s="878"/>
      <c r="FYA15" s="878"/>
      <c r="FYB15" s="878"/>
      <c r="FYC15" s="880"/>
      <c r="FYD15" s="878"/>
      <c r="FYE15" s="878"/>
      <c r="FYF15" s="878"/>
      <c r="FYG15" s="880"/>
      <c r="FYH15" s="878"/>
      <c r="FYI15" s="878"/>
      <c r="FYJ15" s="878"/>
      <c r="FYK15" s="880"/>
      <c r="FYL15" s="878"/>
      <c r="FYM15" s="878"/>
      <c r="FYN15" s="878"/>
      <c r="FYO15" s="880"/>
      <c r="FYP15" s="878"/>
      <c r="FYQ15" s="878"/>
      <c r="FYR15" s="878"/>
      <c r="FYS15" s="880"/>
      <c r="FYT15" s="878"/>
      <c r="FYU15" s="878"/>
      <c r="FYV15" s="878"/>
      <c r="FYW15" s="880"/>
      <c r="FYX15" s="878"/>
      <c r="FYY15" s="878"/>
      <c r="FYZ15" s="878"/>
      <c r="FZA15" s="880"/>
      <c r="FZB15" s="878"/>
      <c r="FZC15" s="878"/>
      <c r="FZD15" s="878"/>
      <c r="FZE15" s="880"/>
      <c r="FZF15" s="878"/>
      <c r="FZG15" s="878"/>
      <c r="FZH15" s="878"/>
      <c r="FZI15" s="880"/>
      <c r="FZJ15" s="878"/>
      <c r="FZK15" s="878"/>
      <c r="FZL15" s="878"/>
      <c r="FZM15" s="880"/>
      <c r="FZN15" s="878"/>
      <c r="FZO15" s="878"/>
      <c r="FZP15" s="878"/>
      <c r="FZQ15" s="880"/>
      <c r="FZR15" s="878"/>
      <c r="FZS15" s="878"/>
      <c r="FZT15" s="878"/>
      <c r="FZU15" s="880"/>
      <c r="FZV15" s="878"/>
      <c r="FZW15" s="878"/>
      <c r="FZX15" s="878"/>
      <c r="FZY15" s="880"/>
      <c r="FZZ15" s="878"/>
      <c r="GAA15" s="878"/>
      <c r="GAB15" s="878"/>
      <c r="GAC15" s="880"/>
      <c r="GAD15" s="878"/>
      <c r="GAE15" s="878"/>
      <c r="GAF15" s="878"/>
      <c r="GAG15" s="880"/>
      <c r="GAH15" s="878"/>
      <c r="GAI15" s="878"/>
      <c r="GAJ15" s="878"/>
      <c r="GAK15" s="880"/>
      <c r="GAL15" s="878"/>
      <c r="GAM15" s="878"/>
      <c r="GAN15" s="878"/>
      <c r="GAO15" s="880"/>
      <c r="GAP15" s="878"/>
      <c r="GAQ15" s="878"/>
      <c r="GAR15" s="878"/>
      <c r="GAS15" s="880"/>
      <c r="GAT15" s="878"/>
      <c r="GAU15" s="878"/>
      <c r="GAV15" s="878"/>
      <c r="GAW15" s="880"/>
      <c r="GAX15" s="878"/>
      <c r="GAY15" s="878"/>
      <c r="GAZ15" s="878"/>
      <c r="GBA15" s="880"/>
      <c r="GBB15" s="878"/>
      <c r="GBC15" s="878"/>
      <c r="GBD15" s="878"/>
      <c r="GBE15" s="880"/>
      <c r="GBF15" s="878"/>
      <c r="GBG15" s="878"/>
      <c r="GBH15" s="878"/>
      <c r="GBI15" s="880"/>
      <c r="GBJ15" s="878"/>
      <c r="GBK15" s="878"/>
      <c r="GBL15" s="878"/>
      <c r="GBM15" s="880"/>
      <c r="GBN15" s="878"/>
      <c r="GBO15" s="878"/>
      <c r="GBP15" s="878"/>
      <c r="GBQ15" s="880"/>
      <c r="GBR15" s="878"/>
      <c r="GBS15" s="878"/>
      <c r="GBT15" s="878"/>
      <c r="GBU15" s="880"/>
      <c r="GBV15" s="878"/>
      <c r="GBW15" s="878"/>
      <c r="GBX15" s="878"/>
      <c r="GBY15" s="880"/>
      <c r="GBZ15" s="878"/>
      <c r="GCA15" s="878"/>
      <c r="GCB15" s="878"/>
      <c r="GCC15" s="880"/>
      <c r="GCD15" s="878"/>
      <c r="GCE15" s="878"/>
      <c r="GCF15" s="878"/>
      <c r="GCG15" s="880"/>
      <c r="GCH15" s="878"/>
      <c r="GCI15" s="878"/>
      <c r="GCJ15" s="878"/>
      <c r="GCK15" s="880"/>
      <c r="GCL15" s="878"/>
      <c r="GCM15" s="878"/>
      <c r="GCN15" s="878"/>
      <c r="GCO15" s="880"/>
      <c r="GCP15" s="878"/>
      <c r="GCQ15" s="878"/>
      <c r="GCR15" s="878"/>
      <c r="GCS15" s="880"/>
      <c r="GCT15" s="878"/>
      <c r="GCU15" s="878"/>
      <c r="GCV15" s="878"/>
      <c r="GCW15" s="880"/>
      <c r="GCX15" s="878"/>
      <c r="GCY15" s="878"/>
      <c r="GCZ15" s="878"/>
      <c r="GDA15" s="880"/>
      <c r="GDB15" s="878"/>
      <c r="GDC15" s="878"/>
      <c r="GDD15" s="878"/>
      <c r="GDE15" s="880"/>
      <c r="GDF15" s="878"/>
      <c r="GDG15" s="878"/>
      <c r="GDH15" s="878"/>
      <c r="GDI15" s="880"/>
      <c r="GDJ15" s="878"/>
      <c r="GDK15" s="878"/>
      <c r="GDL15" s="878"/>
      <c r="GDM15" s="880"/>
      <c r="GDN15" s="878"/>
      <c r="GDO15" s="878"/>
      <c r="GDP15" s="878"/>
      <c r="GDQ15" s="880"/>
      <c r="GDR15" s="878"/>
      <c r="GDS15" s="878"/>
      <c r="GDT15" s="878"/>
      <c r="GDU15" s="880"/>
      <c r="GDV15" s="878"/>
      <c r="GDW15" s="878"/>
      <c r="GDX15" s="878"/>
      <c r="GDY15" s="880"/>
      <c r="GDZ15" s="878"/>
      <c r="GEA15" s="878"/>
      <c r="GEB15" s="878"/>
      <c r="GEC15" s="880"/>
      <c r="GED15" s="878"/>
      <c r="GEE15" s="878"/>
      <c r="GEF15" s="878"/>
      <c r="GEG15" s="880"/>
      <c r="GEH15" s="878"/>
      <c r="GEI15" s="878"/>
      <c r="GEJ15" s="878"/>
      <c r="GEK15" s="880"/>
      <c r="GEL15" s="878"/>
      <c r="GEM15" s="878"/>
      <c r="GEN15" s="878"/>
      <c r="GEO15" s="880"/>
      <c r="GEP15" s="878"/>
      <c r="GEQ15" s="878"/>
      <c r="GER15" s="878"/>
      <c r="GES15" s="880"/>
      <c r="GET15" s="878"/>
      <c r="GEU15" s="878"/>
      <c r="GEV15" s="878"/>
      <c r="GEW15" s="880"/>
      <c r="GEX15" s="878"/>
      <c r="GEY15" s="878"/>
      <c r="GEZ15" s="878"/>
      <c r="GFA15" s="880"/>
      <c r="GFB15" s="878"/>
      <c r="GFC15" s="878"/>
      <c r="GFD15" s="878"/>
      <c r="GFE15" s="880"/>
      <c r="GFF15" s="878"/>
      <c r="GFG15" s="878"/>
      <c r="GFH15" s="878"/>
      <c r="GFI15" s="880"/>
      <c r="GFJ15" s="878"/>
      <c r="GFK15" s="878"/>
      <c r="GFL15" s="878"/>
      <c r="GFM15" s="880"/>
      <c r="GFN15" s="878"/>
      <c r="GFO15" s="878"/>
      <c r="GFP15" s="878"/>
      <c r="GFQ15" s="880"/>
      <c r="GFR15" s="878"/>
      <c r="GFS15" s="878"/>
      <c r="GFT15" s="878"/>
      <c r="GFU15" s="880"/>
      <c r="GFV15" s="878"/>
      <c r="GFW15" s="878"/>
      <c r="GFX15" s="878"/>
      <c r="GFY15" s="880"/>
      <c r="GFZ15" s="878"/>
      <c r="GGA15" s="878"/>
      <c r="GGB15" s="878"/>
      <c r="GGC15" s="880"/>
      <c r="GGD15" s="878"/>
      <c r="GGE15" s="878"/>
      <c r="GGF15" s="878"/>
      <c r="GGG15" s="880"/>
      <c r="GGH15" s="878"/>
      <c r="GGI15" s="878"/>
      <c r="GGJ15" s="878"/>
      <c r="GGK15" s="880"/>
      <c r="GGL15" s="878"/>
      <c r="GGM15" s="878"/>
      <c r="GGN15" s="878"/>
      <c r="GGO15" s="880"/>
      <c r="GGP15" s="878"/>
      <c r="GGQ15" s="878"/>
      <c r="GGR15" s="878"/>
      <c r="GGS15" s="880"/>
      <c r="GGT15" s="878"/>
      <c r="GGU15" s="878"/>
      <c r="GGV15" s="878"/>
      <c r="GGW15" s="880"/>
      <c r="GGX15" s="878"/>
      <c r="GGY15" s="878"/>
      <c r="GGZ15" s="878"/>
      <c r="GHA15" s="880"/>
      <c r="GHB15" s="878"/>
      <c r="GHC15" s="878"/>
      <c r="GHD15" s="878"/>
      <c r="GHE15" s="880"/>
      <c r="GHF15" s="878"/>
      <c r="GHG15" s="878"/>
      <c r="GHH15" s="878"/>
      <c r="GHI15" s="880"/>
      <c r="GHJ15" s="878"/>
      <c r="GHK15" s="878"/>
      <c r="GHL15" s="878"/>
      <c r="GHM15" s="880"/>
      <c r="GHN15" s="878"/>
      <c r="GHO15" s="878"/>
      <c r="GHP15" s="878"/>
      <c r="GHQ15" s="880"/>
      <c r="GHR15" s="878"/>
      <c r="GHS15" s="878"/>
      <c r="GHT15" s="878"/>
      <c r="GHU15" s="880"/>
      <c r="GHV15" s="878"/>
      <c r="GHW15" s="878"/>
      <c r="GHX15" s="878"/>
      <c r="GHY15" s="880"/>
      <c r="GHZ15" s="878"/>
      <c r="GIA15" s="878"/>
      <c r="GIB15" s="878"/>
      <c r="GIC15" s="880"/>
      <c r="GID15" s="878"/>
      <c r="GIE15" s="878"/>
      <c r="GIF15" s="878"/>
      <c r="GIG15" s="880"/>
      <c r="GIH15" s="878"/>
      <c r="GII15" s="878"/>
      <c r="GIJ15" s="878"/>
      <c r="GIK15" s="880"/>
      <c r="GIL15" s="878"/>
      <c r="GIM15" s="878"/>
      <c r="GIN15" s="878"/>
      <c r="GIO15" s="880"/>
      <c r="GIP15" s="878"/>
      <c r="GIQ15" s="878"/>
      <c r="GIR15" s="878"/>
      <c r="GIS15" s="880"/>
      <c r="GIT15" s="878"/>
      <c r="GIU15" s="878"/>
      <c r="GIV15" s="878"/>
      <c r="GIW15" s="880"/>
      <c r="GIX15" s="878"/>
      <c r="GIY15" s="878"/>
      <c r="GIZ15" s="878"/>
      <c r="GJA15" s="880"/>
      <c r="GJB15" s="878"/>
      <c r="GJC15" s="878"/>
      <c r="GJD15" s="878"/>
      <c r="GJE15" s="880"/>
      <c r="GJF15" s="878"/>
      <c r="GJG15" s="878"/>
      <c r="GJH15" s="878"/>
      <c r="GJI15" s="880"/>
      <c r="GJJ15" s="878"/>
      <c r="GJK15" s="878"/>
      <c r="GJL15" s="878"/>
      <c r="GJM15" s="880"/>
      <c r="GJN15" s="878"/>
      <c r="GJO15" s="878"/>
      <c r="GJP15" s="878"/>
      <c r="GJQ15" s="880"/>
      <c r="GJR15" s="878"/>
      <c r="GJS15" s="878"/>
      <c r="GJT15" s="878"/>
      <c r="GJU15" s="880"/>
      <c r="GJV15" s="878"/>
      <c r="GJW15" s="878"/>
      <c r="GJX15" s="878"/>
      <c r="GJY15" s="880"/>
      <c r="GJZ15" s="878"/>
      <c r="GKA15" s="878"/>
      <c r="GKB15" s="878"/>
      <c r="GKC15" s="880"/>
      <c r="GKD15" s="878"/>
      <c r="GKE15" s="878"/>
      <c r="GKF15" s="878"/>
      <c r="GKG15" s="880"/>
      <c r="GKH15" s="878"/>
      <c r="GKI15" s="878"/>
      <c r="GKJ15" s="878"/>
      <c r="GKK15" s="880"/>
      <c r="GKL15" s="878"/>
      <c r="GKM15" s="878"/>
      <c r="GKN15" s="878"/>
      <c r="GKO15" s="880"/>
      <c r="GKP15" s="878"/>
      <c r="GKQ15" s="878"/>
      <c r="GKR15" s="878"/>
      <c r="GKS15" s="880"/>
      <c r="GKT15" s="878"/>
      <c r="GKU15" s="878"/>
      <c r="GKV15" s="878"/>
      <c r="GKW15" s="880"/>
      <c r="GKX15" s="878"/>
      <c r="GKY15" s="878"/>
      <c r="GKZ15" s="878"/>
      <c r="GLA15" s="880"/>
      <c r="GLB15" s="878"/>
      <c r="GLC15" s="878"/>
      <c r="GLD15" s="878"/>
      <c r="GLE15" s="880"/>
      <c r="GLF15" s="878"/>
      <c r="GLG15" s="878"/>
      <c r="GLH15" s="878"/>
      <c r="GLI15" s="880"/>
      <c r="GLJ15" s="878"/>
      <c r="GLK15" s="878"/>
      <c r="GLL15" s="878"/>
      <c r="GLM15" s="880"/>
      <c r="GLN15" s="878"/>
      <c r="GLO15" s="878"/>
      <c r="GLP15" s="878"/>
      <c r="GLQ15" s="880"/>
      <c r="GLR15" s="878"/>
      <c r="GLS15" s="878"/>
      <c r="GLT15" s="878"/>
      <c r="GLU15" s="880"/>
      <c r="GLV15" s="878"/>
      <c r="GLW15" s="878"/>
      <c r="GLX15" s="878"/>
      <c r="GLY15" s="880"/>
      <c r="GLZ15" s="878"/>
      <c r="GMA15" s="878"/>
      <c r="GMB15" s="878"/>
      <c r="GMC15" s="880"/>
      <c r="GMD15" s="878"/>
      <c r="GME15" s="878"/>
      <c r="GMF15" s="878"/>
      <c r="GMG15" s="880"/>
      <c r="GMH15" s="878"/>
      <c r="GMI15" s="878"/>
      <c r="GMJ15" s="878"/>
      <c r="GMK15" s="880"/>
      <c r="GML15" s="878"/>
      <c r="GMM15" s="878"/>
      <c r="GMN15" s="878"/>
      <c r="GMO15" s="880"/>
      <c r="GMP15" s="878"/>
      <c r="GMQ15" s="878"/>
      <c r="GMR15" s="878"/>
      <c r="GMS15" s="880"/>
      <c r="GMT15" s="878"/>
      <c r="GMU15" s="878"/>
      <c r="GMV15" s="878"/>
      <c r="GMW15" s="880"/>
      <c r="GMX15" s="878"/>
      <c r="GMY15" s="878"/>
      <c r="GMZ15" s="878"/>
      <c r="GNA15" s="880"/>
      <c r="GNB15" s="878"/>
      <c r="GNC15" s="878"/>
      <c r="GND15" s="878"/>
      <c r="GNE15" s="880"/>
      <c r="GNF15" s="878"/>
      <c r="GNG15" s="878"/>
      <c r="GNH15" s="878"/>
      <c r="GNI15" s="880"/>
      <c r="GNJ15" s="878"/>
      <c r="GNK15" s="878"/>
      <c r="GNL15" s="878"/>
      <c r="GNM15" s="880"/>
      <c r="GNN15" s="878"/>
      <c r="GNO15" s="878"/>
      <c r="GNP15" s="878"/>
      <c r="GNQ15" s="880"/>
      <c r="GNR15" s="878"/>
      <c r="GNS15" s="878"/>
      <c r="GNT15" s="878"/>
      <c r="GNU15" s="880"/>
      <c r="GNV15" s="878"/>
      <c r="GNW15" s="878"/>
      <c r="GNX15" s="878"/>
      <c r="GNY15" s="880"/>
      <c r="GNZ15" s="878"/>
      <c r="GOA15" s="878"/>
      <c r="GOB15" s="878"/>
      <c r="GOC15" s="880"/>
      <c r="GOD15" s="878"/>
      <c r="GOE15" s="878"/>
      <c r="GOF15" s="878"/>
      <c r="GOG15" s="880"/>
      <c r="GOH15" s="878"/>
      <c r="GOI15" s="878"/>
      <c r="GOJ15" s="878"/>
      <c r="GOK15" s="880"/>
      <c r="GOL15" s="878"/>
      <c r="GOM15" s="878"/>
      <c r="GON15" s="878"/>
      <c r="GOO15" s="880"/>
      <c r="GOP15" s="878"/>
      <c r="GOQ15" s="878"/>
      <c r="GOR15" s="878"/>
      <c r="GOS15" s="880"/>
      <c r="GOT15" s="878"/>
      <c r="GOU15" s="878"/>
      <c r="GOV15" s="878"/>
      <c r="GOW15" s="880"/>
      <c r="GOX15" s="878"/>
      <c r="GOY15" s="878"/>
      <c r="GOZ15" s="878"/>
      <c r="GPA15" s="880"/>
      <c r="GPB15" s="878"/>
      <c r="GPC15" s="878"/>
      <c r="GPD15" s="878"/>
      <c r="GPE15" s="880"/>
      <c r="GPF15" s="878"/>
      <c r="GPG15" s="878"/>
      <c r="GPH15" s="878"/>
      <c r="GPI15" s="880"/>
      <c r="GPJ15" s="878"/>
      <c r="GPK15" s="878"/>
      <c r="GPL15" s="878"/>
      <c r="GPM15" s="880"/>
      <c r="GPN15" s="878"/>
      <c r="GPO15" s="878"/>
      <c r="GPP15" s="878"/>
      <c r="GPQ15" s="880"/>
      <c r="GPR15" s="878"/>
      <c r="GPS15" s="878"/>
      <c r="GPT15" s="878"/>
      <c r="GPU15" s="880"/>
      <c r="GPV15" s="878"/>
      <c r="GPW15" s="878"/>
      <c r="GPX15" s="878"/>
      <c r="GPY15" s="880"/>
      <c r="GPZ15" s="878"/>
      <c r="GQA15" s="878"/>
      <c r="GQB15" s="878"/>
      <c r="GQC15" s="880"/>
      <c r="GQD15" s="878"/>
      <c r="GQE15" s="878"/>
      <c r="GQF15" s="878"/>
      <c r="GQG15" s="880"/>
      <c r="GQH15" s="878"/>
      <c r="GQI15" s="878"/>
      <c r="GQJ15" s="878"/>
      <c r="GQK15" s="880"/>
      <c r="GQL15" s="878"/>
      <c r="GQM15" s="878"/>
      <c r="GQN15" s="878"/>
      <c r="GQO15" s="880"/>
      <c r="GQP15" s="878"/>
      <c r="GQQ15" s="878"/>
      <c r="GQR15" s="878"/>
      <c r="GQS15" s="880"/>
      <c r="GQT15" s="878"/>
      <c r="GQU15" s="878"/>
      <c r="GQV15" s="878"/>
      <c r="GQW15" s="880"/>
      <c r="GQX15" s="878"/>
      <c r="GQY15" s="878"/>
      <c r="GQZ15" s="878"/>
      <c r="GRA15" s="880"/>
      <c r="GRB15" s="878"/>
      <c r="GRC15" s="878"/>
      <c r="GRD15" s="878"/>
      <c r="GRE15" s="880"/>
      <c r="GRF15" s="878"/>
      <c r="GRG15" s="878"/>
      <c r="GRH15" s="878"/>
      <c r="GRI15" s="880"/>
      <c r="GRJ15" s="878"/>
      <c r="GRK15" s="878"/>
      <c r="GRL15" s="878"/>
      <c r="GRM15" s="880"/>
      <c r="GRN15" s="878"/>
      <c r="GRO15" s="878"/>
      <c r="GRP15" s="878"/>
      <c r="GRQ15" s="880"/>
      <c r="GRR15" s="878"/>
      <c r="GRS15" s="878"/>
      <c r="GRT15" s="878"/>
      <c r="GRU15" s="880"/>
      <c r="GRV15" s="878"/>
      <c r="GRW15" s="878"/>
      <c r="GRX15" s="878"/>
      <c r="GRY15" s="880"/>
      <c r="GRZ15" s="878"/>
      <c r="GSA15" s="878"/>
      <c r="GSB15" s="878"/>
      <c r="GSC15" s="880"/>
      <c r="GSD15" s="878"/>
      <c r="GSE15" s="878"/>
      <c r="GSF15" s="878"/>
      <c r="GSG15" s="880"/>
      <c r="GSH15" s="878"/>
      <c r="GSI15" s="878"/>
      <c r="GSJ15" s="878"/>
      <c r="GSK15" s="880"/>
      <c r="GSL15" s="878"/>
      <c r="GSM15" s="878"/>
      <c r="GSN15" s="878"/>
      <c r="GSO15" s="880"/>
      <c r="GSP15" s="878"/>
      <c r="GSQ15" s="878"/>
      <c r="GSR15" s="878"/>
      <c r="GSS15" s="880"/>
      <c r="GST15" s="878"/>
      <c r="GSU15" s="878"/>
      <c r="GSV15" s="878"/>
      <c r="GSW15" s="880"/>
      <c r="GSX15" s="878"/>
      <c r="GSY15" s="878"/>
      <c r="GSZ15" s="878"/>
      <c r="GTA15" s="880"/>
      <c r="GTB15" s="878"/>
      <c r="GTC15" s="878"/>
      <c r="GTD15" s="878"/>
      <c r="GTE15" s="880"/>
      <c r="GTF15" s="878"/>
      <c r="GTG15" s="878"/>
      <c r="GTH15" s="878"/>
      <c r="GTI15" s="880"/>
      <c r="GTJ15" s="878"/>
      <c r="GTK15" s="878"/>
      <c r="GTL15" s="878"/>
      <c r="GTM15" s="880"/>
      <c r="GTN15" s="878"/>
      <c r="GTO15" s="878"/>
      <c r="GTP15" s="878"/>
      <c r="GTQ15" s="880"/>
      <c r="GTR15" s="878"/>
      <c r="GTS15" s="878"/>
      <c r="GTT15" s="878"/>
      <c r="GTU15" s="880"/>
      <c r="GTV15" s="878"/>
      <c r="GTW15" s="878"/>
      <c r="GTX15" s="878"/>
      <c r="GTY15" s="880"/>
      <c r="GTZ15" s="878"/>
      <c r="GUA15" s="878"/>
      <c r="GUB15" s="878"/>
      <c r="GUC15" s="880"/>
      <c r="GUD15" s="878"/>
      <c r="GUE15" s="878"/>
      <c r="GUF15" s="878"/>
      <c r="GUG15" s="880"/>
      <c r="GUH15" s="878"/>
      <c r="GUI15" s="878"/>
      <c r="GUJ15" s="878"/>
      <c r="GUK15" s="880"/>
      <c r="GUL15" s="878"/>
      <c r="GUM15" s="878"/>
      <c r="GUN15" s="878"/>
      <c r="GUO15" s="880"/>
      <c r="GUP15" s="878"/>
      <c r="GUQ15" s="878"/>
      <c r="GUR15" s="878"/>
      <c r="GUS15" s="880"/>
      <c r="GUT15" s="878"/>
      <c r="GUU15" s="878"/>
      <c r="GUV15" s="878"/>
      <c r="GUW15" s="880"/>
      <c r="GUX15" s="878"/>
      <c r="GUY15" s="878"/>
      <c r="GUZ15" s="878"/>
      <c r="GVA15" s="880"/>
      <c r="GVB15" s="878"/>
      <c r="GVC15" s="878"/>
      <c r="GVD15" s="878"/>
      <c r="GVE15" s="880"/>
      <c r="GVF15" s="878"/>
      <c r="GVG15" s="878"/>
      <c r="GVH15" s="878"/>
      <c r="GVI15" s="880"/>
      <c r="GVJ15" s="878"/>
      <c r="GVK15" s="878"/>
      <c r="GVL15" s="878"/>
      <c r="GVM15" s="880"/>
      <c r="GVN15" s="878"/>
      <c r="GVO15" s="878"/>
      <c r="GVP15" s="878"/>
      <c r="GVQ15" s="880"/>
      <c r="GVR15" s="878"/>
      <c r="GVS15" s="878"/>
      <c r="GVT15" s="878"/>
      <c r="GVU15" s="880"/>
      <c r="GVV15" s="878"/>
      <c r="GVW15" s="878"/>
      <c r="GVX15" s="878"/>
      <c r="GVY15" s="880"/>
      <c r="GVZ15" s="878"/>
      <c r="GWA15" s="878"/>
      <c r="GWB15" s="878"/>
      <c r="GWC15" s="880"/>
      <c r="GWD15" s="878"/>
      <c r="GWE15" s="878"/>
      <c r="GWF15" s="878"/>
      <c r="GWG15" s="880"/>
      <c r="GWH15" s="878"/>
      <c r="GWI15" s="878"/>
      <c r="GWJ15" s="878"/>
      <c r="GWK15" s="880"/>
      <c r="GWL15" s="878"/>
      <c r="GWM15" s="878"/>
      <c r="GWN15" s="878"/>
      <c r="GWO15" s="880"/>
      <c r="GWP15" s="878"/>
      <c r="GWQ15" s="878"/>
      <c r="GWR15" s="878"/>
      <c r="GWS15" s="880"/>
      <c r="GWT15" s="878"/>
      <c r="GWU15" s="878"/>
      <c r="GWV15" s="878"/>
      <c r="GWW15" s="880"/>
      <c r="GWX15" s="878"/>
      <c r="GWY15" s="878"/>
      <c r="GWZ15" s="878"/>
      <c r="GXA15" s="880"/>
      <c r="GXB15" s="878"/>
      <c r="GXC15" s="878"/>
      <c r="GXD15" s="878"/>
      <c r="GXE15" s="880"/>
      <c r="GXF15" s="878"/>
      <c r="GXG15" s="878"/>
      <c r="GXH15" s="878"/>
      <c r="GXI15" s="880"/>
      <c r="GXJ15" s="878"/>
      <c r="GXK15" s="878"/>
      <c r="GXL15" s="878"/>
      <c r="GXM15" s="880"/>
      <c r="GXN15" s="878"/>
      <c r="GXO15" s="878"/>
      <c r="GXP15" s="878"/>
      <c r="GXQ15" s="880"/>
      <c r="GXR15" s="878"/>
      <c r="GXS15" s="878"/>
      <c r="GXT15" s="878"/>
      <c r="GXU15" s="880"/>
      <c r="GXV15" s="878"/>
      <c r="GXW15" s="878"/>
      <c r="GXX15" s="878"/>
      <c r="GXY15" s="880"/>
      <c r="GXZ15" s="878"/>
      <c r="GYA15" s="878"/>
      <c r="GYB15" s="878"/>
      <c r="GYC15" s="880"/>
      <c r="GYD15" s="878"/>
      <c r="GYE15" s="878"/>
      <c r="GYF15" s="878"/>
      <c r="GYG15" s="880"/>
      <c r="GYH15" s="878"/>
      <c r="GYI15" s="878"/>
      <c r="GYJ15" s="878"/>
      <c r="GYK15" s="880"/>
      <c r="GYL15" s="878"/>
      <c r="GYM15" s="878"/>
      <c r="GYN15" s="878"/>
      <c r="GYO15" s="880"/>
      <c r="GYP15" s="878"/>
      <c r="GYQ15" s="878"/>
      <c r="GYR15" s="878"/>
      <c r="GYS15" s="880"/>
      <c r="GYT15" s="878"/>
      <c r="GYU15" s="878"/>
      <c r="GYV15" s="878"/>
      <c r="GYW15" s="880"/>
      <c r="GYX15" s="878"/>
      <c r="GYY15" s="878"/>
      <c r="GYZ15" s="878"/>
      <c r="GZA15" s="880"/>
      <c r="GZB15" s="878"/>
      <c r="GZC15" s="878"/>
      <c r="GZD15" s="878"/>
      <c r="GZE15" s="880"/>
      <c r="GZF15" s="878"/>
      <c r="GZG15" s="878"/>
      <c r="GZH15" s="878"/>
      <c r="GZI15" s="880"/>
      <c r="GZJ15" s="878"/>
      <c r="GZK15" s="878"/>
      <c r="GZL15" s="878"/>
      <c r="GZM15" s="880"/>
      <c r="GZN15" s="878"/>
      <c r="GZO15" s="878"/>
      <c r="GZP15" s="878"/>
      <c r="GZQ15" s="880"/>
      <c r="GZR15" s="878"/>
      <c r="GZS15" s="878"/>
      <c r="GZT15" s="878"/>
      <c r="GZU15" s="880"/>
      <c r="GZV15" s="878"/>
      <c r="GZW15" s="878"/>
      <c r="GZX15" s="878"/>
      <c r="GZY15" s="880"/>
      <c r="GZZ15" s="878"/>
      <c r="HAA15" s="878"/>
      <c r="HAB15" s="878"/>
      <c r="HAC15" s="880"/>
      <c r="HAD15" s="878"/>
      <c r="HAE15" s="878"/>
      <c r="HAF15" s="878"/>
      <c r="HAG15" s="880"/>
      <c r="HAH15" s="878"/>
      <c r="HAI15" s="878"/>
      <c r="HAJ15" s="878"/>
      <c r="HAK15" s="880"/>
      <c r="HAL15" s="878"/>
      <c r="HAM15" s="878"/>
      <c r="HAN15" s="878"/>
      <c r="HAO15" s="880"/>
      <c r="HAP15" s="878"/>
      <c r="HAQ15" s="878"/>
      <c r="HAR15" s="878"/>
      <c r="HAS15" s="880"/>
      <c r="HAT15" s="878"/>
      <c r="HAU15" s="878"/>
      <c r="HAV15" s="878"/>
      <c r="HAW15" s="880"/>
      <c r="HAX15" s="878"/>
      <c r="HAY15" s="878"/>
      <c r="HAZ15" s="878"/>
      <c r="HBA15" s="880"/>
      <c r="HBB15" s="878"/>
      <c r="HBC15" s="878"/>
      <c r="HBD15" s="878"/>
      <c r="HBE15" s="880"/>
      <c r="HBF15" s="878"/>
      <c r="HBG15" s="878"/>
      <c r="HBH15" s="878"/>
      <c r="HBI15" s="880"/>
      <c r="HBJ15" s="878"/>
      <c r="HBK15" s="878"/>
      <c r="HBL15" s="878"/>
      <c r="HBM15" s="880"/>
      <c r="HBN15" s="878"/>
      <c r="HBO15" s="878"/>
      <c r="HBP15" s="878"/>
      <c r="HBQ15" s="880"/>
      <c r="HBR15" s="878"/>
      <c r="HBS15" s="878"/>
      <c r="HBT15" s="878"/>
      <c r="HBU15" s="880"/>
      <c r="HBV15" s="878"/>
      <c r="HBW15" s="878"/>
      <c r="HBX15" s="878"/>
      <c r="HBY15" s="880"/>
      <c r="HBZ15" s="878"/>
      <c r="HCA15" s="878"/>
      <c r="HCB15" s="878"/>
      <c r="HCC15" s="880"/>
      <c r="HCD15" s="878"/>
      <c r="HCE15" s="878"/>
      <c r="HCF15" s="878"/>
      <c r="HCG15" s="880"/>
      <c r="HCH15" s="878"/>
      <c r="HCI15" s="878"/>
      <c r="HCJ15" s="878"/>
      <c r="HCK15" s="880"/>
      <c r="HCL15" s="878"/>
      <c r="HCM15" s="878"/>
      <c r="HCN15" s="878"/>
      <c r="HCO15" s="880"/>
      <c r="HCP15" s="878"/>
      <c r="HCQ15" s="878"/>
      <c r="HCR15" s="878"/>
      <c r="HCS15" s="880"/>
      <c r="HCT15" s="878"/>
      <c r="HCU15" s="878"/>
      <c r="HCV15" s="878"/>
      <c r="HCW15" s="880"/>
      <c r="HCX15" s="878"/>
      <c r="HCY15" s="878"/>
      <c r="HCZ15" s="878"/>
      <c r="HDA15" s="880"/>
      <c r="HDB15" s="878"/>
      <c r="HDC15" s="878"/>
      <c r="HDD15" s="878"/>
      <c r="HDE15" s="880"/>
      <c r="HDF15" s="878"/>
      <c r="HDG15" s="878"/>
      <c r="HDH15" s="878"/>
      <c r="HDI15" s="880"/>
      <c r="HDJ15" s="878"/>
      <c r="HDK15" s="878"/>
      <c r="HDL15" s="878"/>
      <c r="HDM15" s="880"/>
      <c r="HDN15" s="878"/>
      <c r="HDO15" s="878"/>
      <c r="HDP15" s="878"/>
      <c r="HDQ15" s="880"/>
      <c r="HDR15" s="878"/>
      <c r="HDS15" s="878"/>
      <c r="HDT15" s="878"/>
      <c r="HDU15" s="880"/>
      <c r="HDV15" s="878"/>
      <c r="HDW15" s="878"/>
      <c r="HDX15" s="878"/>
      <c r="HDY15" s="880"/>
      <c r="HDZ15" s="878"/>
      <c r="HEA15" s="878"/>
      <c r="HEB15" s="878"/>
      <c r="HEC15" s="880"/>
      <c r="HED15" s="878"/>
      <c r="HEE15" s="878"/>
      <c r="HEF15" s="878"/>
      <c r="HEG15" s="880"/>
      <c r="HEH15" s="878"/>
      <c r="HEI15" s="878"/>
      <c r="HEJ15" s="878"/>
      <c r="HEK15" s="880"/>
      <c r="HEL15" s="878"/>
      <c r="HEM15" s="878"/>
      <c r="HEN15" s="878"/>
      <c r="HEO15" s="880"/>
      <c r="HEP15" s="878"/>
      <c r="HEQ15" s="878"/>
      <c r="HER15" s="878"/>
      <c r="HES15" s="880"/>
      <c r="HET15" s="878"/>
      <c r="HEU15" s="878"/>
      <c r="HEV15" s="878"/>
      <c r="HEW15" s="880"/>
      <c r="HEX15" s="878"/>
      <c r="HEY15" s="878"/>
      <c r="HEZ15" s="878"/>
      <c r="HFA15" s="880"/>
      <c r="HFB15" s="878"/>
      <c r="HFC15" s="878"/>
      <c r="HFD15" s="878"/>
      <c r="HFE15" s="880"/>
      <c r="HFF15" s="878"/>
      <c r="HFG15" s="878"/>
      <c r="HFH15" s="878"/>
      <c r="HFI15" s="880"/>
      <c r="HFJ15" s="878"/>
      <c r="HFK15" s="878"/>
      <c r="HFL15" s="878"/>
      <c r="HFM15" s="880"/>
      <c r="HFN15" s="878"/>
      <c r="HFO15" s="878"/>
      <c r="HFP15" s="878"/>
      <c r="HFQ15" s="880"/>
      <c r="HFR15" s="878"/>
      <c r="HFS15" s="878"/>
      <c r="HFT15" s="878"/>
      <c r="HFU15" s="880"/>
      <c r="HFV15" s="878"/>
      <c r="HFW15" s="878"/>
      <c r="HFX15" s="878"/>
      <c r="HFY15" s="880"/>
      <c r="HFZ15" s="878"/>
      <c r="HGA15" s="878"/>
      <c r="HGB15" s="878"/>
      <c r="HGC15" s="880"/>
      <c r="HGD15" s="878"/>
      <c r="HGE15" s="878"/>
      <c r="HGF15" s="878"/>
      <c r="HGG15" s="880"/>
      <c r="HGH15" s="878"/>
      <c r="HGI15" s="878"/>
      <c r="HGJ15" s="878"/>
      <c r="HGK15" s="880"/>
      <c r="HGL15" s="878"/>
      <c r="HGM15" s="878"/>
      <c r="HGN15" s="878"/>
      <c r="HGO15" s="880"/>
      <c r="HGP15" s="878"/>
      <c r="HGQ15" s="878"/>
      <c r="HGR15" s="878"/>
      <c r="HGS15" s="880"/>
      <c r="HGT15" s="878"/>
      <c r="HGU15" s="878"/>
      <c r="HGV15" s="878"/>
      <c r="HGW15" s="880"/>
      <c r="HGX15" s="878"/>
      <c r="HGY15" s="878"/>
      <c r="HGZ15" s="878"/>
      <c r="HHA15" s="880"/>
      <c r="HHB15" s="878"/>
      <c r="HHC15" s="878"/>
      <c r="HHD15" s="878"/>
      <c r="HHE15" s="880"/>
      <c r="HHF15" s="878"/>
      <c r="HHG15" s="878"/>
      <c r="HHH15" s="878"/>
      <c r="HHI15" s="880"/>
      <c r="HHJ15" s="878"/>
      <c r="HHK15" s="878"/>
      <c r="HHL15" s="878"/>
      <c r="HHM15" s="880"/>
      <c r="HHN15" s="878"/>
      <c r="HHO15" s="878"/>
      <c r="HHP15" s="878"/>
      <c r="HHQ15" s="880"/>
      <c r="HHR15" s="878"/>
      <c r="HHS15" s="878"/>
      <c r="HHT15" s="878"/>
      <c r="HHU15" s="880"/>
      <c r="HHV15" s="878"/>
      <c r="HHW15" s="878"/>
      <c r="HHX15" s="878"/>
      <c r="HHY15" s="880"/>
      <c r="HHZ15" s="878"/>
      <c r="HIA15" s="878"/>
      <c r="HIB15" s="878"/>
      <c r="HIC15" s="880"/>
      <c r="HID15" s="878"/>
      <c r="HIE15" s="878"/>
      <c r="HIF15" s="878"/>
      <c r="HIG15" s="880"/>
      <c r="HIH15" s="878"/>
      <c r="HII15" s="878"/>
      <c r="HIJ15" s="878"/>
      <c r="HIK15" s="880"/>
      <c r="HIL15" s="878"/>
      <c r="HIM15" s="878"/>
      <c r="HIN15" s="878"/>
      <c r="HIO15" s="880"/>
      <c r="HIP15" s="878"/>
      <c r="HIQ15" s="878"/>
      <c r="HIR15" s="878"/>
      <c r="HIS15" s="880"/>
      <c r="HIT15" s="878"/>
      <c r="HIU15" s="878"/>
      <c r="HIV15" s="878"/>
      <c r="HIW15" s="880"/>
      <c r="HIX15" s="878"/>
      <c r="HIY15" s="878"/>
      <c r="HIZ15" s="878"/>
      <c r="HJA15" s="880"/>
      <c r="HJB15" s="878"/>
      <c r="HJC15" s="878"/>
      <c r="HJD15" s="878"/>
      <c r="HJE15" s="880"/>
      <c r="HJF15" s="878"/>
      <c r="HJG15" s="878"/>
      <c r="HJH15" s="878"/>
      <c r="HJI15" s="880"/>
      <c r="HJJ15" s="878"/>
      <c r="HJK15" s="878"/>
      <c r="HJL15" s="878"/>
      <c r="HJM15" s="880"/>
      <c r="HJN15" s="878"/>
      <c r="HJO15" s="878"/>
      <c r="HJP15" s="878"/>
      <c r="HJQ15" s="880"/>
      <c r="HJR15" s="878"/>
      <c r="HJS15" s="878"/>
      <c r="HJT15" s="878"/>
      <c r="HJU15" s="880"/>
      <c r="HJV15" s="878"/>
      <c r="HJW15" s="878"/>
      <c r="HJX15" s="878"/>
      <c r="HJY15" s="880"/>
      <c r="HJZ15" s="878"/>
      <c r="HKA15" s="878"/>
      <c r="HKB15" s="878"/>
      <c r="HKC15" s="880"/>
      <c r="HKD15" s="878"/>
      <c r="HKE15" s="878"/>
      <c r="HKF15" s="878"/>
      <c r="HKG15" s="880"/>
      <c r="HKH15" s="878"/>
      <c r="HKI15" s="878"/>
      <c r="HKJ15" s="878"/>
      <c r="HKK15" s="880"/>
      <c r="HKL15" s="878"/>
      <c r="HKM15" s="878"/>
      <c r="HKN15" s="878"/>
      <c r="HKO15" s="880"/>
      <c r="HKP15" s="878"/>
      <c r="HKQ15" s="878"/>
      <c r="HKR15" s="878"/>
      <c r="HKS15" s="880"/>
      <c r="HKT15" s="878"/>
      <c r="HKU15" s="878"/>
      <c r="HKV15" s="878"/>
      <c r="HKW15" s="880"/>
      <c r="HKX15" s="878"/>
      <c r="HKY15" s="878"/>
      <c r="HKZ15" s="878"/>
      <c r="HLA15" s="880"/>
      <c r="HLB15" s="878"/>
      <c r="HLC15" s="878"/>
      <c r="HLD15" s="878"/>
      <c r="HLE15" s="880"/>
      <c r="HLF15" s="878"/>
      <c r="HLG15" s="878"/>
      <c r="HLH15" s="878"/>
      <c r="HLI15" s="880"/>
      <c r="HLJ15" s="878"/>
      <c r="HLK15" s="878"/>
      <c r="HLL15" s="878"/>
      <c r="HLM15" s="880"/>
      <c r="HLN15" s="878"/>
      <c r="HLO15" s="878"/>
      <c r="HLP15" s="878"/>
      <c r="HLQ15" s="880"/>
      <c r="HLR15" s="878"/>
      <c r="HLS15" s="878"/>
      <c r="HLT15" s="878"/>
      <c r="HLU15" s="880"/>
      <c r="HLV15" s="878"/>
      <c r="HLW15" s="878"/>
      <c r="HLX15" s="878"/>
      <c r="HLY15" s="880"/>
      <c r="HLZ15" s="878"/>
      <c r="HMA15" s="878"/>
      <c r="HMB15" s="878"/>
      <c r="HMC15" s="880"/>
      <c r="HMD15" s="878"/>
      <c r="HME15" s="878"/>
      <c r="HMF15" s="878"/>
      <c r="HMG15" s="880"/>
      <c r="HMH15" s="878"/>
      <c r="HMI15" s="878"/>
      <c r="HMJ15" s="878"/>
      <c r="HMK15" s="880"/>
      <c r="HML15" s="878"/>
      <c r="HMM15" s="878"/>
      <c r="HMN15" s="878"/>
      <c r="HMO15" s="880"/>
      <c r="HMP15" s="878"/>
      <c r="HMQ15" s="878"/>
      <c r="HMR15" s="878"/>
      <c r="HMS15" s="880"/>
      <c r="HMT15" s="878"/>
      <c r="HMU15" s="878"/>
      <c r="HMV15" s="878"/>
      <c r="HMW15" s="880"/>
      <c r="HMX15" s="878"/>
      <c r="HMY15" s="878"/>
      <c r="HMZ15" s="878"/>
      <c r="HNA15" s="880"/>
      <c r="HNB15" s="878"/>
      <c r="HNC15" s="878"/>
      <c r="HND15" s="878"/>
      <c r="HNE15" s="880"/>
      <c r="HNF15" s="878"/>
      <c r="HNG15" s="878"/>
      <c r="HNH15" s="878"/>
      <c r="HNI15" s="880"/>
      <c r="HNJ15" s="878"/>
      <c r="HNK15" s="878"/>
      <c r="HNL15" s="878"/>
      <c r="HNM15" s="880"/>
      <c r="HNN15" s="878"/>
      <c r="HNO15" s="878"/>
      <c r="HNP15" s="878"/>
      <c r="HNQ15" s="880"/>
      <c r="HNR15" s="878"/>
      <c r="HNS15" s="878"/>
      <c r="HNT15" s="878"/>
      <c r="HNU15" s="880"/>
      <c r="HNV15" s="878"/>
      <c r="HNW15" s="878"/>
      <c r="HNX15" s="878"/>
      <c r="HNY15" s="880"/>
      <c r="HNZ15" s="878"/>
      <c r="HOA15" s="878"/>
      <c r="HOB15" s="878"/>
      <c r="HOC15" s="880"/>
      <c r="HOD15" s="878"/>
      <c r="HOE15" s="878"/>
      <c r="HOF15" s="878"/>
      <c r="HOG15" s="880"/>
      <c r="HOH15" s="878"/>
      <c r="HOI15" s="878"/>
      <c r="HOJ15" s="878"/>
      <c r="HOK15" s="880"/>
      <c r="HOL15" s="878"/>
      <c r="HOM15" s="878"/>
      <c r="HON15" s="878"/>
      <c r="HOO15" s="880"/>
      <c r="HOP15" s="878"/>
      <c r="HOQ15" s="878"/>
      <c r="HOR15" s="878"/>
      <c r="HOS15" s="880"/>
      <c r="HOT15" s="878"/>
      <c r="HOU15" s="878"/>
      <c r="HOV15" s="878"/>
      <c r="HOW15" s="880"/>
      <c r="HOX15" s="878"/>
      <c r="HOY15" s="878"/>
      <c r="HOZ15" s="878"/>
      <c r="HPA15" s="880"/>
      <c r="HPB15" s="878"/>
      <c r="HPC15" s="878"/>
      <c r="HPD15" s="878"/>
      <c r="HPE15" s="880"/>
      <c r="HPF15" s="878"/>
      <c r="HPG15" s="878"/>
      <c r="HPH15" s="878"/>
      <c r="HPI15" s="880"/>
      <c r="HPJ15" s="878"/>
      <c r="HPK15" s="878"/>
      <c r="HPL15" s="878"/>
      <c r="HPM15" s="880"/>
      <c r="HPN15" s="878"/>
      <c r="HPO15" s="878"/>
      <c r="HPP15" s="878"/>
      <c r="HPQ15" s="880"/>
      <c r="HPR15" s="878"/>
      <c r="HPS15" s="878"/>
      <c r="HPT15" s="878"/>
      <c r="HPU15" s="880"/>
      <c r="HPV15" s="878"/>
      <c r="HPW15" s="878"/>
      <c r="HPX15" s="878"/>
      <c r="HPY15" s="880"/>
      <c r="HPZ15" s="878"/>
      <c r="HQA15" s="878"/>
      <c r="HQB15" s="878"/>
      <c r="HQC15" s="880"/>
      <c r="HQD15" s="878"/>
      <c r="HQE15" s="878"/>
      <c r="HQF15" s="878"/>
      <c r="HQG15" s="880"/>
      <c r="HQH15" s="878"/>
      <c r="HQI15" s="878"/>
      <c r="HQJ15" s="878"/>
      <c r="HQK15" s="880"/>
      <c r="HQL15" s="878"/>
      <c r="HQM15" s="878"/>
      <c r="HQN15" s="878"/>
      <c r="HQO15" s="880"/>
      <c r="HQP15" s="878"/>
      <c r="HQQ15" s="878"/>
      <c r="HQR15" s="878"/>
      <c r="HQS15" s="880"/>
      <c r="HQT15" s="878"/>
      <c r="HQU15" s="878"/>
      <c r="HQV15" s="878"/>
      <c r="HQW15" s="880"/>
      <c r="HQX15" s="878"/>
      <c r="HQY15" s="878"/>
      <c r="HQZ15" s="878"/>
      <c r="HRA15" s="880"/>
      <c r="HRB15" s="878"/>
      <c r="HRC15" s="878"/>
      <c r="HRD15" s="878"/>
      <c r="HRE15" s="880"/>
      <c r="HRF15" s="878"/>
      <c r="HRG15" s="878"/>
      <c r="HRH15" s="878"/>
      <c r="HRI15" s="880"/>
      <c r="HRJ15" s="878"/>
      <c r="HRK15" s="878"/>
      <c r="HRL15" s="878"/>
      <c r="HRM15" s="880"/>
      <c r="HRN15" s="878"/>
      <c r="HRO15" s="878"/>
      <c r="HRP15" s="878"/>
      <c r="HRQ15" s="880"/>
      <c r="HRR15" s="878"/>
      <c r="HRS15" s="878"/>
      <c r="HRT15" s="878"/>
      <c r="HRU15" s="880"/>
      <c r="HRV15" s="878"/>
      <c r="HRW15" s="878"/>
      <c r="HRX15" s="878"/>
      <c r="HRY15" s="880"/>
      <c r="HRZ15" s="878"/>
      <c r="HSA15" s="878"/>
      <c r="HSB15" s="878"/>
      <c r="HSC15" s="880"/>
      <c r="HSD15" s="878"/>
      <c r="HSE15" s="878"/>
      <c r="HSF15" s="878"/>
      <c r="HSG15" s="880"/>
      <c r="HSH15" s="878"/>
      <c r="HSI15" s="878"/>
      <c r="HSJ15" s="878"/>
      <c r="HSK15" s="880"/>
      <c r="HSL15" s="878"/>
      <c r="HSM15" s="878"/>
      <c r="HSN15" s="878"/>
      <c r="HSO15" s="880"/>
      <c r="HSP15" s="878"/>
      <c r="HSQ15" s="878"/>
      <c r="HSR15" s="878"/>
      <c r="HSS15" s="880"/>
      <c r="HST15" s="878"/>
      <c r="HSU15" s="878"/>
      <c r="HSV15" s="878"/>
      <c r="HSW15" s="880"/>
      <c r="HSX15" s="878"/>
      <c r="HSY15" s="878"/>
      <c r="HSZ15" s="878"/>
      <c r="HTA15" s="880"/>
      <c r="HTB15" s="878"/>
      <c r="HTC15" s="878"/>
      <c r="HTD15" s="878"/>
      <c r="HTE15" s="880"/>
      <c r="HTF15" s="878"/>
      <c r="HTG15" s="878"/>
      <c r="HTH15" s="878"/>
      <c r="HTI15" s="880"/>
      <c r="HTJ15" s="878"/>
      <c r="HTK15" s="878"/>
      <c r="HTL15" s="878"/>
      <c r="HTM15" s="880"/>
      <c r="HTN15" s="878"/>
      <c r="HTO15" s="878"/>
      <c r="HTP15" s="878"/>
      <c r="HTQ15" s="880"/>
      <c r="HTR15" s="878"/>
      <c r="HTS15" s="878"/>
      <c r="HTT15" s="878"/>
      <c r="HTU15" s="880"/>
      <c r="HTV15" s="878"/>
      <c r="HTW15" s="878"/>
      <c r="HTX15" s="878"/>
      <c r="HTY15" s="880"/>
      <c r="HTZ15" s="878"/>
      <c r="HUA15" s="878"/>
      <c r="HUB15" s="878"/>
      <c r="HUC15" s="880"/>
      <c r="HUD15" s="878"/>
      <c r="HUE15" s="878"/>
      <c r="HUF15" s="878"/>
      <c r="HUG15" s="880"/>
      <c r="HUH15" s="878"/>
      <c r="HUI15" s="878"/>
      <c r="HUJ15" s="878"/>
      <c r="HUK15" s="880"/>
      <c r="HUL15" s="878"/>
      <c r="HUM15" s="878"/>
      <c r="HUN15" s="878"/>
      <c r="HUO15" s="880"/>
      <c r="HUP15" s="878"/>
      <c r="HUQ15" s="878"/>
      <c r="HUR15" s="878"/>
      <c r="HUS15" s="880"/>
      <c r="HUT15" s="878"/>
      <c r="HUU15" s="878"/>
      <c r="HUV15" s="878"/>
      <c r="HUW15" s="880"/>
      <c r="HUX15" s="878"/>
      <c r="HUY15" s="878"/>
      <c r="HUZ15" s="878"/>
      <c r="HVA15" s="880"/>
      <c r="HVB15" s="878"/>
      <c r="HVC15" s="878"/>
      <c r="HVD15" s="878"/>
      <c r="HVE15" s="880"/>
      <c r="HVF15" s="878"/>
      <c r="HVG15" s="878"/>
      <c r="HVH15" s="878"/>
      <c r="HVI15" s="880"/>
      <c r="HVJ15" s="878"/>
      <c r="HVK15" s="878"/>
      <c r="HVL15" s="878"/>
      <c r="HVM15" s="880"/>
      <c r="HVN15" s="878"/>
      <c r="HVO15" s="878"/>
      <c r="HVP15" s="878"/>
      <c r="HVQ15" s="880"/>
      <c r="HVR15" s="878"/>
      <c r="HVS15" s="878"/>
      <c r="HVT15" s="878"/>
      <c r="HVU15" s="880"/>
      <c r="HVV15" s="878"/>
      <c r="HVW15" s="878"/>
      <c r="HVX15" s="878"/>
      <c r="HVY15" s="880"/>
      <c r="HVZ15" s="878"/>
      <c r="HWA15" s="878"/>
      <c r="HWB15" s="878"/>
      <c r="HWC15" s="880"/>
      <c r="HWD15" s="878"/>
      <c r="HWE15" s="878"/>
      <c r="HWF15" s="878"/>
      <c r="HWG15" s="880"/>
      <c r="HWH15" s="878"/>
      <c r="HWI15" s="878"/>
      <c r="HWJ15" s="878"/>
      <c r="HWK15" s="880"/>
      <c r="HWL15" s="878"/>
      <c r="HWM15" s="878"/>
      <c r="HWN15" s="878"/>
      <c r="HWO15" s="880"/>
      <c r="HWP15" s="878"/>
      <c r="HWQ15" s="878"/>
      <c r="HWR15" s="878"/>
      <c r="HWS15" s="880"/>
      <c r="HWT15" s="878"/>
      <c r="HWU15" s="878"/>
      <c r="HWV15" s="878"/>
      <c r="HWW15" s="880"/>
      <c r="HWX15" s="878"/>
      <c r="HWY15" s="878"/>
      <c r="HWZ15" s="878"/>
      <c r="HXA15" s="880"/>
      <c r="HXB15" s="878"/>
      <c r="HXC15" s="878"/>
      <c r="HXD15" s="878"/>
      <c r="HXE15" s="880"/>
      <c r="HXF15" s="878"/>
      <c r="HXG15" s="878"/>
      <c r="HXH15" s="878"/>
      <c r="HXI15" s="880"/>
      <c r="HXJ15" s="878"/>
      <c r="HXK15" s="878"/>
      <c r="HXL15" s="878"/>
      <c r="HXM15" s="880"/>
      <c r="HXN15" s="878"/>
      <c r="HXO15" s="878"/>
      <c r="HXP15" s="878"/>
      <c r="HXQ15" s="880"/>
      <c r="HXR15" s="878"/>
      <c r="HXS15" s="878"/>
      <c r="HXT15" s="878"/>
      <c r="HXU15" s="880"/>
      <c r="HXV15" s="878"/>
      <c r="HXW15" s="878"/>
      <c r="HXX15" s="878"/>
      <c r="HXY15" s="880"/>
      <c r="HXZ15" s="878"/>
      <c r="HYA15" s="878"/>
      <c r="HYB15" s="878"/>
      <c r="HYC15" s="880"/>
      <c r="HYD15" s="878"/>
      <c r="HYE15" s="878"/>
      <c r="HYF15" s="878"/>
      <c r="HYG15" s="880"/>
      <c r="HYH15" s="878"/>
      <c r="HYI15" s="878"/>
      <c r="HYJ15" s="878"/>
      <c r="HYK15" s="880"/>
      <c r="HYL15" s="878"/>
      <c r="HYM15" s="878"/>
      <c r="HYN15" s="878"/>
      <c r="HYO15" s="880"/>
      <c r="HYP15" s="878"/>
      <c r="HYQ15" s="878"/>
      <c r="HYR15" s="878"/>
      <c r="HYS15" s="880"/>
      <c r="HYT15" s="878"/>
      <c r="HYU15" s="878"/>
      <c r="HYV15" s="878"/>
      <c r="HYW15" s="880"/>
      <c r="HYX15" s="878"/>
      <c r="HYY15" s="878"/>
      <c r="HYZ15" s="878"/>
      <c r="HZA15" s="880"/>
      <c r="HZB15" s="878"/>
      <c r="HZC15" s="878"/>
      <c r="HZD15" s="878"/>
      <c r="HZE15" s="880"/>
      <c r="HZF15" s="878"/>
      <c r="HZG15" s="878"/>
      <c r="HZH15" s="878"/>
      <c r="HZI15" s="880"/>
      <c r="HZJ15" s="878"/>
      <c r="HZK15" s="878"/>
      <c r="HZL15" s="878"/>
      <c r="HZM15" s="880"/>
      <c r="HZN15" s="878"/>
      <c r="HZO15" s="878"/>
      <c r="HZP15" s="878"/>
      <c r="HZQ15" s="880"/>
      <c r="HZR15" s="878"/>
      <c r="HZS15" s="878"/>
      <c r="HZT15" s="878"/>
      <c r="HZU15" s="880"/>
      <c r="HZV15" s="878"/>
      <c r="HZW15" s="878"/>
      <c r="HZX15" s="878"/>
      <c r="HZY15" s="880"/>
      <c r="HZZ15" s="878"/>
      <c r="IAA15" s="878"/>
      <c r="IAB15" s="878"/>
      <c r="IAC15" s="880"/>
      <c r="IAD15" s="878"/>
      <c r="IAE15" s="878"/>
      <c r="IAF15" s="878"/>
      <c r="IAG15" s="880"/>
      <c r="IAH15" s="878"/>
      <c r="IAI15" s="878"/>
      <c r="IAJ15" s="878"/>
      <c r="IAK15" s="880"/>
      <c r="IAL15" s="878"/>
      <c r="IAM15" s="878"/>
      <c r="IAN15" s="878"/>
      <c r="IAO15" s="880"/>
      <c r="IAP15" s="878"/>
      <c r="IAQ15" s="878"/>
      <c r="IAR15" s="878"/>
      <c r="IAS15" s="880"/>
      <c r="IAT15" s="878"/>
      <c r="IAU15" s="878"/>
      <c r="IAV15" s="878"/>
      <c r="IAW15" s="880"/>
      <c r="IAX15" s="878"/>
      <c r="IAY15" s="878"/>
      <c r="IAZ15" s="878"/>
      <c r="IBA15" s="880"/>
      <c r="IBB15" s="878"/>
      <c r="IBC15" s="878"/>
      <c r="IBD15" s="878"/>
      <c r="IBE15" s="880"/>
      <c r="IBF15" s="878"/>
      <c r="IBG15" s="878"/>
      <c r="IBH15" s="878"/>
      <c r="IBI15" s="880"/>
      <c r="IBJ15" s="878"/>
      <c r="IBK15" s="878"/>
      <c r="IBL15" s="878"/>
      <c r="IBM15" s="880"/>
      <c r="IBN15" s="878"/>
      <c r="IBO15" s="878"/>
      <c r="IBP15" s="878"/>
      <c r="IBQ15" s="880"/>
      <c r="IBR15" s="878"/>
      <c r="IBS15" s="878"/>
      <c r="IBT15" s="878"/>
      <c r="IBU15" s="880"/>
      <c r="IBV15" s="878"/>
      <c r="IBW15" s="878"/>
      <c r="IBX15" s="878"/>
      <c r="IBY15" s="880"/>
      <c r="IBZ15" s="878"/>
      <c r="ICA15" s="878"/>
      <c r="ICB15" s="878"/>
      <c r="ICC15" s="880"/>
      <c r="ICD15" s="878"/>
      <c r="ICE15" s="878"/>
      <c r="ICF15" s="878"/>
      <c r="ICG15" s="880"/>
      <c r="ICH15" s="878"/>
      <c r="ICI15" s="878"/>
      <c r="ICJ15" s="878"/>
      <c r="ICK15" s="880"/>
      <c r="ICL15" s="878"/>
      <c r="ICM15" s="878"/>
      <c r="ICN15" s="878"/>
      <c r="ICO15" s="880"/>
      <c r="ICP15" s="878"/>
      <c r="ICQ15" s="878"/>
      <c r="ICR15" s="878"/>
      <c r="ICS15" s="880"/>
      <c r="ICT15" s="878"/>
      <c r="ICU15" s="878"/>
      <c r="ICV15" s="878"/>
      <c r="ICW15" s="880"/>
      <c r="ICX15" s="878"/>
      <c r="ICY15" s="878"/>
      <c r="ICZ15" s="878"/>
      <c r="IDA15" s="880"/>
      <c r="IDB15" s="878"/>
      <c r="IDC15" s="878"/>
      <c r="IDD15" s="878"/>
      <c r="IDE15" s="880"/>
      <c r="IDF15" s="878"/>
      <c r="IDG15" s="878"/>
      <c r="IDH15" s="878"/>
      <c r="IDI15" s="880"/>
      <c r="IDJ15" s="878"/>
      <c r="IDK15" s="878"/>
      <c r="IDL15" s="878"/>
      <c r="IDM15" s="880"/>
      <c r="IDN15" s="878"/>
      <c r="IDO15" s="878"/>
      <c r="IDP15" s="878"/>
      <c r="IDQ15" s="880"/>
      <c r="IDR15" s="878"/>
      <c r="IDS15" s="878"/>
      <c r="IDT15" s="878"/>
      <c r="IDU15" s="880"/>
      <c r="IDV15" s="878"/>
      <c r="IDW15" s="878"/>
      <c r="IDX15" s="878"/>
      <c r="IDY15" s="880"/>
      <c r="IDZ15" s="878"/>
      <c r="IEA15" s="878"/>
      <c r="IEB15" s="878"/>
      <c r="IEC15" s="880"/>
      <c r="IED15" s="878"/>
      <c r="IEE15" s="878"/>
      <c r="IEF15" s="878"/>
      <c r="IEG15" s="880"/>
      <c r="IEH15" s="878"/>
      <c r="IEI15" s="878"/>
      <c r="IEJ15" s="878"/>
      <c r="IEK15" s="880"/>
      <c r="IEL15" s="878"/>
      <c r="IEM15" s="878"/>
      <c r="IEN15" s="878"/>
      <c r="IEO15" s="880"/>
      <c r="IEP15" s="878"/>
      <c r="IEQ15" s="878"/>
      <c r="IER15" s="878"/>
      <c r="IES15" s="880"/>
      <c r="IET15" s="878"/>
      <c r="IEU15" s="878"/>
      <c r="IEV15" s="878"/>
      <c r="IEW15" s="880"/>
      <c r="IEX15" s="878"/>
      <c r="IEY15" s="878"/>
      <c r="IEZ15" s="878"/>
      <c r="IFA15" s="880"/>
      <c r="IFB15" s="878"/>
      <c r="IFC15" s="878"/>
      <c r="IFD15" s="878"/>
      <c r="IFE15" s="880"/>
      <c r="IFF15" s="878"/>
      <c r="IFG15" s="878"/>
      <c r="IFH15" s="878"/>
      <c r="IFI15" s="880"/>
      <c r="IFJ15" s="878"/>
      <c r="IFK15" s="878"/>
      <c r="IFL15" s="878"/>
      <c r="IFM15" s="880"/>
      <c r="IFN15" s="878"/>
      <c r="IFO15" s="878"/>
      <c r="IFP15" s="878"/>
      <c r="IFQ15" s="880"/>
      <c r="IFR15" s="878"/>
      <c r="IFS15" s="878"/>
      <c r="IFT15" s="878"/>
      <c r="IFU15" s="880"/>
      <c r="IFV15" s="878"/>
      <c r="IFW15" s="878"/>
      <c r="IFX15" s="878"/>
      <c r="IFY15" s="880"/>
      <c r="IFZ15" s="878"/>
      <c r="IGA15" s="878"/>
      <c r="IGB15" s="878"/>
      <c r="IGC15" s="880"/>
      <c r="IGD15" s="878"/>
      <c r="IGE15" s="878"/>
      <c r="IGF15" s="878"/>
      <c r="IGG15" s="880"/>
      <c r="IGH15" s="878"/>
      <c r="IGI15" s="878"/>
      <c r="IGJ15" s="878"/>
      <c r="IGK15" s="880"/>
      <c r="IGL15" s="878"/>
      <c r="IGM15" s="878"/>
      <c r="IGN15" s="878"/>
      <c r="IGO15" s="880"/>
      <c r="IGP15" s="878"/>
      <c r="IGQ15" s="878"/>
      <c r="IGR15" s="878"/>
      <c r="IGS15" s="880"/>
      <c r="IGT15" s="878"/>
      <c r="IGU15" s="878"/>
      <c r="IGV15" s="878"/>
      <c r="IGW15" s="880"/>
      <c r="IGX15" s="878"/>
      <c r="IGY15" s="878"/>
      <c r="IGZ15" s="878"/>
      <c r="IHA15" s="880"/>
      <c r="IHB15" s="878"/>
      <c r="IHC15" s="878"/>
      <c r="IHD15" s="878"/>
      <c r="IHE15" s="880"/>
      <c r="IHF15" s="878"/>
      <c r="IHG15" s="878"/>
      <c r="IHH15" s="878"/>
      <c r="IHI15" s="880"/>
      <c r="IHJ15" s="878"/>
      <c r="IHK15" s="878"/>
      <c r="IHL15" s="878"/>
      <c r="IHM15" s="880"/>
      <c r="IHN15" s="878"/>
      <c r="IHO15" s="878"/>
      <c r="IHP15" s="878"/>
      <c r="IHQ15" s="880"/>
      <c r="IHR15" s="878"/>
      <c r="IHS15" s="878"/>
      <c r="IHT15" s="878"/>
      <c r="IHU15" s="880"/>
      <c r="IHV15" s="878"/>
      <c r="IHW15" s="878"/>
      <c r="IHX15" s="878"/>
      <c r="IHY15" s="880"/>
      <c r="IHZ15" s="878"/>
      <c r="IIA15" s="878"/>
      <c r="IIB15" s="878"/>
      <c r="IIC15" s="880"/>
      <c r="IID15" s="878"/>
      <c r="IIE15" s="878"/>
      <c r="IIF15" s="878"/>
      <c r="IIG15" s="880"/>
      <c r="IIH15" s="878"/>
      <c r="III15" s="878"/>
      <c r="IIJ15" s="878"/>
      <c r="IIK15" s="880"/>
      <c r="IIL15" s="878"/>
      <c r="IIM15" s="878"/>
      <c r="IIN15" s="878"/>
      <c r="IIO15" s="880"/>
      <c r="IIP15" s="878"/>
      <c r="IIQ15" s="878"/>
      <c r="IIR15" s="878"/>
      <c r="IIS15" s="880"/>
      <c r="IIT15" s="878"/>
      <c r="IIU15" s="878"/>
      <c r="IIV15" s="878"/>
      <c r="IIW15" s="880"/>
      <c r="IIX15" s="878"/>
      <c r="IIY15" s="878"/>
      <c r="IIZ15" s="878"/>
      <c r="IJA15" s="880"/>
      <c r="IJB15" s="878"/>
      <c r="IJC15" s="878"/>
      <c r="IJD15" s="878"/>
      <c r="IJE15" s="880"/>
      <c r="IJF15" s="878"/>
      <c r="IJG15" s="878"/>
      <c r="IJH15" s="878"/>
      <c r="IJI15" s="880"/>
      <c r="IJJ15" s="878"/>
      <c r="IJK15" s="878"/>
      <c r="IJL15" s="878"/>
      <c r="IJM15" s="880"/>
      <c r="IJN15" s="878"/>
      <c r="IJO15" s="878"/>
      <c r="IJP15" s="878"/>
      <c r="IJQ15" s="880"/>
      <c r="IJR15" s="878"/>
      <c r="IJS15" s="878"/>
      <c r="IJT15" s="878"/>
      <c r="IJU15" s="880"/>
      <c r="IJV15" s="878"/>
      <c r="IJW15" s="878"/>
      <c r="IJX15" s="878"/>
      <c r="IJY15" s="880"/>
      <c r="IJZ15" s="878"/>
      <c r="IKA15" s="878"/>
      <c r="IKB15" s="878"/>
      <c r="IKC15" s="880"/>
      <c r="IKD15" s="878"/>
      <c r="IKE15" s="878"/>
      <c r="IKF15" s="878"/>
      <c r="IKG15" s="880"/>
      <c r="IKH15" s="878"/>
      <c r="IKI15" s="878"/>
      <c r="IKJ15" s="878"/>
      <c r="IKK15" s="880"/>
      <c r="IKL15" s="878"/>
      <c r="IKM15" s="878"/>
      <c r="IKN15" s="878"/>
      <c r="IKO15" s="880"/>
      <c r="IKP15" s="878"/>
      <c r="IKQ15" s="878"/>
      <c r="IKR15" s="878"/>
      <c r="IKS15" s="880"/>
      <c r="IKT15" s="878"/>
      <c r="IKU15" s="878"/>
      <c r="IKV15" s="878"/>
      <c r="IKW15" s="880"/>
      <c r="IKX15" s="878"/>
      <c r="IKY15" s="878"/>
      <c r="IKZ15" s="878"/>
      <c r="ILA15" s="880"/>
      <c r="ILB15" s="878"/>
      <c r="ILC15" s="878"/>
      <c r="ILD15" s="878"/>
      <c r="ILE15" s="880"/>
      <c r="ILF15" s="878"/>
      <c r="ILG15" s="878"/>
      <c r="ILH15" s="878"/>
      <c r="ILI15" s="880"/>
      <c r="ILJ15" s="878"/>
      <c r="ILK15" s="878"/>
      <c r="ILL15" s="878"/>
      <c r="ILM15" s="880"/>
      <c r="ILN15" s="878"/>
      <c r="ILO15" s="878"/>
      <c r="ILP15" s="878"/>
      <c r="ILQ15" s="880"/>
      <c r="ILR15" s="878"/>
      <c r="ILS15" s="878"/>
      <c r="ILT15" s="878"/>
      <c r="ILU15" s="880"/>
      <c r="ILV15" s="878"/>
      <c r="ILW15" s="878"/>
      <c r="ILX15" s="878"/>
      <c r="ILY15" s="880"/>
      <c r="ILZ15" s="878"/>
      <c r="IMA15" s="878"/>
      <c r="IMB15" s="878"/>
      <c r="IMC15" s="880"/>
      <c r="IMD15" s="878"/>
      <c r="IME15" s="878"/>
      <c r="IMF15" s="878"/>
      <c r="IMG15" s="880"/>
      <c r="IMH15" s="878"/>
      <c r="IMI15" s="878"/>
      <c r="IMJ15" s="878"/>
      <c r="IMK15" s="880"/>
      <c r="IML15" s="878"/>
      <c r="IMM15" s="878"/>
      <c r="IMN15" s="878"/>
      <c r="IMO15" s="880"/>
      <c r="IMP15" s="878"/>
      <c r="IMQ15" s="878"/>
      <c r="IMR15" s="878"/>
      <c r="IMS15" s="880"/>
      <c r="IMT15" s="878"/>
      <c r="IMU15" s="878"/>
      <c r="IMV15" s="878"/>
      <c r="IMW15" s="880"/>
      <c r="IMX15" s="878"/>
      <c r="IMY15" s="878"/>
      <c r="IMZ15" s="878"/>
      <c r="INA15" s="880"/>
      <c r="INB15" s="878"/>
      <c r="INC15" s="878"/>
      <c r="IND15" s="878"/>
      <c r="INE15" s="880"/>
      <c r="INF15" s="878"/>
      <c r="ING15" s="878"/>
      <c r="INH15" s="878"/>
      <c r="INI15" s="880"/>
      <c r="INJ15" s="878"/>
      <c r="INK15" s="878"/>
      <c r="INL15" s="878"/>
      <c r="INM15" s="880"/>
      <c r="INN15" s="878"/>
      <c r="INO15" s="878"/>
      <c r="INP15" s="878"/>
      <c r="INQ15" s="880"/>
      <c r="INR15" s="878"/>
      <c r="INS15" s="878"/>
      <c r="INT15" s="878"/>
      <c r="INU15" s="880"/>
      <c r="INV15" s="878"/>
      <c r="INW15" s="878"/>
      <c r="INX15" s="878"/>
      <c r="INY15" s="880"/>
      <c r="INZ15" s="878"/>
      <c r="IOA15" s="878"/>
      <c r="IOB15" s="878"/>
      <c r="IOC15" s="880"/>
      <c r="IOD15" s="878"/>
      <c r="IOE15" s="878"/>
      <c r="IOF15" s="878"/>
      <c r="IOG15" s="880"/>
      <c r="IOH15" s="878"/>
      <c r="IOI15" s="878"/>
      <c r="IOJ15" s="878"/>
      <c r="IOK15" s="880"/>
      <c r="IOL15" s="878"/>
      <c r="IOM15" s="878"/>
      <c r="ION15" s="878"/>
      <c r="IOO15" s="880"/>
      <c r="IOP15" s="878"/>
      <c r="IOQ15" s="878"/>
      <c r="IOR15" s="878"/>
      <c r="IOS15" s="880"/>
      <c r="IOT15" s="878"/>
      <c r="IOU15" s="878"/>
      <c r="IOV15" s="878"/>
      <c r="IOW15" s="880"/>
      <c r="IOX15" s="878"/>
      <c r="IOY15" s="878"/>
      <c r="IOZ15" s="878"/>
      <c r="IPA15" s="880"/>
      <c r="IPB15" s="878"/>
      <c r="IPC15" s="878"/>
      <c r="IPD15" s="878"/>
      <c r="IPE15" s="880"/>
      <c r="IPF15" s="878"/>
      <c r="IPG15" s="878"/>
      <c r="IPH15" s="878"/>
      <c r="IPI15" s="880"/>
      <c r="IPJ15" s="878"/>
      <c r="IPK15" s="878"/>
      <c r="IPL15" s="878"/>
      <c r="IPM15" s="880"/>
      <c r="IPN15" s="878"/>
      <c r="IPO15" s="878"/>
      <c r="IPP15" s="878"/>
      <c r="IPQ15" s="880"/>
      <c r="IPR15" s="878"/>
      <c r="IPS15" s="878"/>
      <c r="IPT15" s="878"/>
      <c r="IPU15" s="880"/>
      <c r="IPV15" s="878"/>
      <c r="IPW15" s="878"/>
      <c r="IPX15" s="878"/>
      <c r="IPY15" s="880"/>
      <c r="IPZ15" s="878"/>
      <c r="IQA15" s="878"/>
      <c r="IQB15" s="878"/>
      <c r="IQC15" s="880"/>
      <c r="IQD15" s="878"/>
      <c r="IQE15" s="878"/>
      <c r="IQF15" s="878"/>
      <c r="IQG15" s="880"/>
      <c r="IQH15" s="878"/>
      <c r="IQI15" s="878"/>
      <c r="IQJ15" s="878"/>
      <c r="IQK15" s="880"/>
      <c r="IQL15" s="878"/>
      <c r="IQM15" s="878"/>
      <c r="IQN15" s="878"/>
      <c r="IQO15" s="880"/>
      <c r="IQP15" s="878"/>
      <c r="IQQ15" s="878"/>
      <c r="IQR15" s="878"/>
      <c r="IQS15" s="880"/>
      <c r="IQT15" s="878"/>
      <c r="IQU15" s="878"/>
      <c r="IQV15" s="878"/>
      <c r="IQW15" s="880"/>
      <c r="IQX15" s="878"/>
      <c r="IQY15" s="878"/>
      <c r="IQZ15" s="878"/>
      <c r="IRA15" s="880"/>
      <c r="IRB15" s="878"/>
      <c r="IRC15" s="878"/>
      <c r="IRD15" s="878"/>
      <c r="IRE15" s="880"/>
      <c r="IRF15" s="878"/>
      <c r="IRG15" s="878"/>
      <c r="IRH15" s="878"/>
      <c r="IRI15" s="880"/>
      <c r="IRJ15" s="878"/>
      <c r="IRK15" s="878"/>
      <c r="IRL15" s="878"/>
      <c r="IRM15" s="880"/>
      <c r="IRN15" s="878"/>
      <c r="IRO15" s="878"/>
      <c r="IRP15" s="878"/>
      <c r="IRQ15" s="880"/>
      <c r="IRR15" s="878"/>
      <c r="IRS15" s="878"/>
      <c r="IRT15" s="878"/>
      <c r="IRU15" s="880"/>
      <c r="IRV15" s="878"/>
      <c r="IRW15" s="878"/>
      <c r="IRX15" s="878"/>
      <c r="IRY15" s="880"/>
      <c r="IRZ15" s="878"/>
      <c r="ISA15" s="878"/>
      <c r="ISB15" s="878"/>
      <c r="ISC15" s="880"/>
      <c r="ISD15" s="878"/>
      <c r="ISE15" s="878"/>
      <c r="ISF15" s="878"/>
      <c r="ISG15" s="880"/>
      <c r="ISH15" s="878"/>
      <c r="ISI15" s="878"/>
      <c r="ISJ15" s="878"/>
      <c r="ISK15" s="880"/>
      <c r="ISL15" s="878"/>
      <c r="ISM15" s="878"/>
      <c r="ISN15" s="878"/>
      <c r="ISO15" s="880"/>
      <c r="ISP15" s="878"/>
      <c r="ISQ15" s="878"/>
      <c r="ISR15" s="878"/>
      <c r="ISS15" s="880"/>
      <c r="IST15" s="878"/>
      <c r="ISU15" s="878"/>
      <c r="ISV15" s="878"/>
      <c r="ISW15" s="880"/>
      <c r="ISX15" s="878"/>
      <c r="ISY15" s="878"/>
      <c r="ISZ15" s="878"/>
      <c r="ITA15" s="880"/>
      <c r="ITB15" s="878"/>
      <c r="ITC15" s="878"/>
      <c r="ITD15" s="878"/>
      <c r="ITE15" s="880"/>
      <c r="ITF15" s="878"/>
      <c r="ITG15" s="878"/>
      <c r="ITH15" s="878"/>
      <c r="ITI15" s="880"/>
      <c r="ITJ15" s="878"/>
      <c r="ITK15" s="878"/>
      <c r="ITL15" s="878"/>
      <c r="ITM15" s="880"/>
      <c r="ITN15" s="878"/>
      <c r="ITO15" s="878"/>
      <c r="ITP15" s="878"/>
      <c r="ITQ15" s="880"/>
      <c r="ITR15" s="878"/>
      <c r="ITS15" s="878"/>
      <c r="ITT15" s="878"/>
      <c r="ITU15" s="880"/>
      <c r="ITV15" s="878"/>
      <c r="ITW15" s="878"/>
      <c r="ITX15" s="878"/>
      <c r="ITY15" s="880"/>
      <c r="ITZ15" s="878"/>
      <c r="IUA15" s="878"/>
      <c r="IUB15" s="878"/>
      <c r="IUC15" s="880"/>
      <c r="IUD15" s="878"/>
      <c r="IUE15" s="878"/>
      <c r="IUF15" s="878"/>
      <c r="IUG15" s="880"/>
      <c r="IUH15" s="878"/>
      <c r="IUI15" s="878"/>
      <c r="IUJ15" s="878"/>
      <c r="IUK15" s="880"/>
      <c r="IUL15" s="878"/>
      <c r="IUM15" s="878"/>
      <c r="IUN15" s="878"/>
      <c r="IUO15" s="880"/>
      <c r="IUP15" s="878"/>
      <c r="IUQ15" s="878"/>
      <c r="IUR15" s="878"/>
      <c r="IUS15" s="880"/>
      <c r="IUT15" s="878"/>
      <c r="IUU15" s="878"/>
      <c r="IUV15" s="878"/>
      <c r="IUW15" s="880"/>
      <c r="IUX15" s="878"/>
      <c r="IUY15" s="878"/>
      <c r="IUZ15" s="878"/>
      <c r="IVA15" s="880"/>
      <c r="IVB15" s="878"/>
      <c r="IVC15" s="878"/>
      <c r="IVD15" s="878"/>
      <c r="IVE15" s="880"/>
      <c r="IVF15" s="878"/>
      <c r="IVG15" s="878"/>
      <c r="IVH15" s="878"/>
      <c r="IVI15" s="880"/>
      <c r="IVJ15" s="878"/>
      <c r="IVK15" s="878"/>
      <c r="IVL15" s="878"/>
      <c r="IVM15" s="880"/>
      <c r="IVN15" s="878"/>
      <c r="IVO15" s="878"/>
      <c r="IVP15" s="878"/>
      <c r="IVQ15" s="880"/>
      <c r="IVR15" s="878"/>
      <c r="IVS15" s="878"/>
      <c r="IVT15" s="878"/>
      <c r="IVU15" s="880"/>
      <c r="IVV15" s="878"/>
      <c r="IVW15" s="878"/>
      <c r="IVX15" s="878"/>
      <c r="IVY15" s="880"/>
      <c r="IVZ15" s="878"/>
      <c r="IWA15" s="878"/>
      <c r="IWB15" s="878"/>
      <c r="IWC15" s="880"/>
      <c r="IWD15" s="878"/>
      <c r="IWE15" s="878"/>
      <c r="IWF15" s="878"/>
      <c r="IWG15" s="880"/>
      <c r="IWH15" s="878"/>
      <c r="IWI15" s="878"/>
      <c r="IWJ15" s="878"/>
      <c r="IWK15" s="880"/>
      <c r="IWL15" s="878"/>
      <c r="IWM15" s="878"/>
      <c r="IWN15" s="878"/>
      <c r="IWO15" s="880"/>
      <c r="IWP15" s="878"/>
      <c r="IWQ15" s="878"/>
      <c r="IWR15" s="878"/>
      <c r="IWS15" s="880"/>
      <c r="IWT15" s="878"/>
      <c r="IWU15" s="878"/>
      <c r="IWV15" s="878"/>
      <c r="IWW15" s="880"/>
      <c r="IWX15" s="878"/>
      <c r="IWY15" s="878"/>
      <c r="IWZ15" s="878"/>
      <c r="IXA15" s="880"/>
      <c r="IXB15" s="878"/>
      <c r="IXC15" s="878"/>
      <c r="IXD15" s="878"/>
      <c r="IXE15" s="880"/>
      <c r="IXF15" s="878"/>
      <c r="IXG15" s="878"/>
      <c r="IXH15" s="878"/>
      <c r="IXI15" s="880"/>
      <c r="IXJ15" s="878"/>
      <c r="IXK15" s="878"/>
      <c r="IXL15" s="878"/>
      <c r="IXM15" s="880"/>
      <c r="IXN15" s="878"/>
      <c r="IXO15" s="878"/>
      <c r="IXP15" s="878"/>
      <c r="IXQ15" s="880"/>
      <c r="IXR15" s="878"/>
      <c r="IXS15" s="878"/>
      <c r="IXT15" s="878"/>
      <c r="IXU15" s="880"/>
      <c r="IXV15" s="878"/>
      <c r="IXW15" s="878"/>
      <c r="IXX15" s="878"/>
      <c r="IXY15" s="880"/>
      <c r="IXZ15" s="878"/>
      <c r="IYA15" s="878"/>
      <c r="IYB15" s="878"/>
      <c r="IYC15" s="880"/>
      <c r="IYD15" s="878"/>
      <c r="IYE15" s="878"/>
      <c r="IYF15" s="878"/>
      <c r="IYG15" s="880"/>
      <c r="IYH15" s="878"/>
      <c r="IYI15" s="878"/>
      <c r="IYJ15" s="878"/>
      <c r="IYK15" s="880"/>
      <c r="IYL15" s="878"/>
      <c r="IYM15" s="878"/>
      <c r="IYN15" s="878"/>
      <c r="IYO15" s="880"/>
      <c r="IYP15" s="878"/>
      <c r="IYQ15" s="878"/>
      <c r="IYR15" s="878"/>
      <c r="IYS15" s="880"/>
      <c r="IYT15" s="878"/>
      <c r="IYU15" s="878"/>
      <c r="IYV15" s="878"/>
      <c r="IYW15" s="880"/>
      <c r="IYX15" s="878"/>
      <c r="IYY15" s="878"/>
      <c r="IYZ15" s="878"/>
      <c r="IZA15" s="880"/>
      <c r="IZB15" s="878"/>
      <c r="IZC15" s="878"/>
      <c r="IZD15" s="878"/>
      <c r="IZE15" s="880"/>
      <c r="IZF15" s="878"/>
      <c r="IZG15" s="878"/>
      <c r="IZH15" s="878"/>
      <c r="IZI15" s="880"/>
      <c r="IZJ15" s="878"/>
      <c r="IZK15" s="878"/>
      <c r="IZL15" s="878"/>
      <c r="IZM15" s="880"/>
      <c r="IZN15" s="878"/>
      <c r="IZO15" s="878"/>
      <c r="IZP15" s="878"/>
      <c r="IZQ15" s="880"/>
      <c r="IZR15" s="878"/>
      <c r="IZS15" s="878"/>
      <c r="IZT15" s="878"/>
      <c r="IZU15" s="880"/>
      <c r="IZV15" s="878"/>
      <c r="IZW15" s="878"/>
      <c r="IZX15" s="878"/>
      <c r="IZY15" s="880"/>
      <c r="IZZ15" s="878"/>
      <c r="JAA15" s="878"/>
      <c r="JAB15" s="878"/>
      <c r="JAC15" s="880"/>
      <c r="JAD15" s="878"/>
      <c r="JAE15" s="878"/>
      <c r="JAF15" s="878"/>
      <c r="JAG15" s="880"/>
      <c r="JAH15" s="878"/>
      <c r="JAI15" s="878"/>
      <c r="JAJ15" s="878"/>
      <c r="JAK15" s="880"/>
      <c r="JAL15" s="878"/>
      <c r="JAM15" s="878"/>
      <c r="JAN15" s="878"/>
      <c r="JAO15" s="880"/>
      <c r="JAP15" s="878"/>
      <c r="JAQ15" s="878"/>
      <c r="JAR15" s="878"/>
      <c r="JAS15" s="880"/>
      <c r="JAT15" s="878"/>
      <c r="JAU15" s="878"/>
      <c r="JAV15" s="878"/>
      <c r="JAW15" s="880"/>
      <c r="JAX15" s="878"/>
      <c r="JAY15" s="878"/>
      <c r="JAZ15" s="878"/>
      <c r="JBA15" s="880"/>
      <c r="JBB15" s="878"/>
      <c r="JBC15" s="878"/>
      <c r="JBD15" s="878"/>
      <c r="JBE15" s="880"/>
      <c r="JBF15" s="878"/>
      <c r="JBG15" s="878"/>
      <c r="JBH15" s="878"/>
      <c r="JBI15" s="880"/>
      <c r="JBJ15" s="878"/>
      <c r="JBK15" s="878"/>
      <c r="JBL15" s="878"/>
      <c r="JBM15" s="880"/>
      <c r="JBN15" s="878"/>
      <c r="JBO15" s="878"/>
      <c r="JBP15" s="878"/>
      <c r="JBQ15" s="880"/>
      <c r="JBR15" s="878"/>
      <c r="JBS15" s="878"/>
      <c r="JBT15" s="878"/>
      <c r="JBU15" s="880"/>
      <c r="JBV15" s="878"/>
      <c r="JBW15" s="878"/>
      <c r="JBX15" s="878"/>
      <c r="JBY15" s="880"/>
      <c r="JBZ15" s="878"/>
      <c r="JCA15" s="878"/>
      <c r="JCB15" s="878"/>
      <c r="JCC15" s="880"/>
      <c r="JCD15" s="878"/>
      <c r="JCE15" s="878"/>
      <c r="JCF15" s="878"/>
      <c r="JCG15" s="880"/>
      <c r="JCH15" s="878"/>
      <c r="JCI15" s="878"/>
      <c r="JCJ15" s="878"/>
      <c r="JCK15" s="880"/>
      <c r="JCL15" s="878"/>
      <c r="JCM15" s="878"/>
      <c r="JCN15" s="878"/>
      <c r="JCO15" s="880"/>
      <c r="JCP15" s="878"/>
      <c r="JCQ15" s="878"/>
      <c r="JCR15" s="878"/>
      <c r="JCS15" s="880"/>
      <c r="JCT15" s="878"/>
      <c r="JCU15" s="878"/>
      <c r="JCV15" s="878"/>
      <c r="JCW15" s="880"/>
      <c r="JCX15" s="878"/>
      <c r="JCY15" s="878"/>
      <c r="JCZ15" s="878"/>
      <c r="JDA15" s="880"/>
      <c r="JDB15" s="878"/>
      <c r="JDC15" s="878"/>
      <c r="JDD15" s="878"/>
      <c r="JDE15" s="880"/>
      <c r="JDF15" s="878"/>
      <c r="JDG15" s="878"/>
      <c r="JDH15" s="878"/>
      <c r="JDI15" s="880"/>
      <c r="JDJ15" s="878"/>
      <c r="JDK15" s="878"/>
      <c r="JDL15" s="878"/>
      <c r="JDM15" s="880"/>
      <c r="JDN15" s="878"/>
      <c r="JDO15" s="878"/>
      <c r="JDP15" s="878"/>
      <c r="JDQ15" s="880"/>
      <c r="JDR15" s="878"/>
      <c r="JDS15" s="878"/>
      <c r="JDT15" s="878"/>
      <c r="JDU15" s="880"/>
      <c r="JDV15" s="878"/>
      <c r="JDW15" s="878"/>
      <c r="JDX15" s="878"/>
      <c r="JDY15" s="880"/>
      <c r="JDZ15" s="878"/>
      <c r="JEA15" s="878"/>
      <c r="JEB15" s="878"/>
      <c r="JEC15" s="880"/>
      <c r="JED15" s="878"/>
      <c r="JEE15" s="878"/>
      <c r="JEF15" s="878"/>
      <c r="JEG15" s="880"/>
      <c r="JEH15" s="878"/>
      <c r="JEI15" s="878"/>
      <c r="JEJ15" s="878"/>
      <c r="JEK15" s="880"/>
      <c r="JEL15" s="878"/>
      <c r="JEM15" s="878"/>
      <c r="JEN15" s="878"/>
      <c r="JEO15" s="880"/>
      <c r="JEP15" s="878"/>
      <c r="JEQ15" s="878"/>
      <c r="JER15" s="878"/>
      <c r="JES15" s="880"/>
      <c r="JET15" s="878"/>
      <c r="JEU15" s="878"/>
      <c r="JEV15" s="878"/>
      <c r="JEW15" s="880"/>
      <c r="JEX15" s="878"/>
      <c r="JEY15" s="878"/>
      <c r="JEZ15" s="878"/>
      <c r="JFA15" s="880"/>
      <c r="JFB15" s="878"/>
      <c r="JFC15" s="878"/>
      <c r="JFD15" s="878"/>
      <c r="JFE15" s="880"/>
      <c r="JFF15" s="878"/>
      <c r="JFG15" s="878"/>
      <c r="JFH15" s="878"/>
      <c r="JFI15" s="880"/>
      <c r="JFJ15" s="878"/>
      <c r="JFK15" s="878"/>
      <c r="JFL15" s="878"/>
      <c r="JFM15" s="880"/>
      <c r="JFN15" s="878"/>
      <c r="JFO15" s="878"/>
      <c r="JFP15" s="878"/>
      <c r="JFQ15" s="880"/>
      <c r="JFR15" s="878"/>
      <c r="JFS15" s="878"/>
      <c r="JFT15" s="878"/>
      <c r="JFU15" s="880"/>
      <c r="JFV15" s="878"/>
      <c r="JFW15" s="878"/>
      <c r="JFX15" s="878"/>
      <c r="JFY15" s="880"/>
      <c r="JFZ15" s="878"/>
      <c r="JGA15" s="878"/>
      <c r="JGB15" s="878"/>
      <c r="JGC15" s="880"/>
      <c r="JGD15" s="878"/>
      <c r="JGE15" s="878"/>
      <c r="JGF15" s="878"/>
      <c r="JGG15" s="880"/>
      <c r="JGH15" s="878"/>
      <c r="JGI15" s="878"/>
      <c r="JGJ15" s="878"/>
      <c r="JGK15" s="880"/>
      <c r="JGL15" s="878"/>
      <c r="JGM15" s="878"/>
      <c r="JGN15" s="878"/>
      <c r="JGO15" s="880"/>
      <c r="JGP15" s="878"/>
      <c r="JGQ15" s="878"/>
      <c r="JGR15" s="878"/>
      <c r="JGS15" s="880"/>
      <c r="JGT15" s="878"/>
      <c r="JGU15" s="878"/>
      <c r="JGV15" s="878"/>
      <c r="JGW15" s="880"/>
      <c r="JGX15" s="878"/>
      <c r="JGY15" s="878"/>
      <c r="JGZ15" s="878"/>
      <c r="JHA15" s="880"/>
      <c r="JHB15" s="878"/>
      <c r="JHC15" s="878"/>
      <c r="JHD15" s="878"/>
      <c r="JHE15" s="880"/>
      <c r="JHF15" s="878"/>
      <c r="JHG15" s="878"/>
      <c r="JHH15" s="878"/>
      <c r="JHI15" s="880"/>
      <c r="JHJ15" s="878"/>
      <c r="JHK15" s="878"/>
      <c r="JHL15" s="878"/>
      <c r="JHM15" s="880"/>
      <c r="JHN15" s="878"/>
      <c r="JHO15" s="878"/>
      <c r="JHP15" s="878"/>
      <c r="JHQ15" s="880"/>
      <c r="JHR15" s="878"/>
      <c r="JHS15" s="878"/>
      <c r="JHT15" s="878"/>
      <c r="JHU15" s="880"/>
      <c r="JHV15" s="878"/>
      <c r="JHW15" s="878"/>
      <c r="JHX15" s="878"/>
      <c r="JHY15" s="880"/>
      <c r="JHZ15" s="878"/>
      <c r="JIA15" s="878"/>
      <c r="JIB15" s="878"/>
      <c r="JIC15" s="880"/>
      <c r="JID15" s="878"/>
      <c r="JIE15" s="878"/>
      <c r="JIF15" s="878"/>
      <c r="JIG15" s="880"/>
      <c r="JIH15" s="878"/>
      <c r="JII15" s="878"/>
      <c r="JIJ15" s="878"/>
      <c r="JIK15" s="880"/>
      <c r="JIL15" s="878"/>
      <c r="JIM15" s="878"/>
      <c r="JIN15" s="878"/>
      <c r="JIO15" s="880"/>
      <c r="JIP15" s="878"/>
      <c r="JIQ15" s="878"/>
      <c r="JIR15" s="878"/>
      <c r="JIS15" s="880"/>
      <c r="JIT15" s="878"/>
      <c r="JIU15" s="878"/>
      <c r="JIV15" s="878"/>
      <c r="JIW15" s="880"/>
      <c r="JIX15" s="878"/>
      <c r="JIY15" s="878"/>
      <c r="JIZ15" s="878"/>
      <c r="JJA15" s="880"/>
      <c r="JJB15" s="878"/>
      <c r="JJC15" s="878"/>
      <c r="JJD15" s="878"/>
      <c r="JJE15" s="880"/>
      <c r="JJF15" s="878"/>
      <c r="JJG15" s="878"/>
      <c r="JJH15" s="878"/>
      <c r="JJI15" s="880"/>
      <c r="JJJ15" s="878"/>
      <c r="JJK15" s="878"/>
      <c r="JJL15" s="878"/>
      <c r="JJM15" s="880"/>
      <c r="JJN15" s="878"/>
      <c r="JJO15" s="878"/>
      <c r="JJP15" s="878"/>
      <c r="JJQ15" s="880"/>
      <c r="JJR15" s="878"/>
      <c r="JJS15" s="878"/>
      <c r="JJT15" s="878"/>
      <c r="JJU15" s="880"/>
      <c r="JJV15" s="878"/>
      <c r="JJW15" s="878"/>
      <c r="JJX15" s="878"/>
      <c r="JJY15" s="880"/>
      <c r="JJZ15" s="878"/>
      <c r="JKA15" s="878"/>
      <c r="JKB15" s="878"/>
      <c r="JKC15" s="880"/>
      <c r="JKD15" s="878"/>
      <c r="JKE15" s="878"/>
      <c r="JKF15" s="878"/>
      <c r="JKG15" s="880"/>
      <c r="JKH15" s="878"/>
      <c r="JKI15" s="878"/>
      <c r="JKJ15" s="878"/>
      <c r="JKK15" s="880"/>
      <c r="JKL15" s="878"/>
      <c r="JKM15" s="878"/>
      <c r="JKN15" s="878"/>
      <c r="JKO15" s="880"/>
      <c r="JKP15" s="878"/>
      <c r="JKQ15" s="878"/>
      <c r="JKR15" s="878"/>
      <c r="JKS15" s="880"/>
      <c r="JKT15" s="878"/>
      <c r="JKU15" s="878"/>
      <c r="JKV15" s="878"/>
      <c r="JKW15" s="880"/>
      <c r="JKX15" s="878"/>
      <c r="JKY15" s="878"/>
      <c r="JKZ15" s="878"/>
      <c r="JLA15" s="880"/>
      <c r="JLB15" s="878"/>
      <c r="JLC15" s="878"/>
      <c r="JLD15" s="878"/>
      <c r="JLE15" s="880"/>
      <c r="JLF15" s="878"/>
      <c r="JLG15" s="878"/>
      <c r="JLH15" s="878"/>
      <c r="JLI15" s="880"/>
      <c r="JLJ15" s="878"/>
      <c r="JLK15" s="878"/>
      <c r="JLL15" s="878"/>
      <c r="JLM15" s="880"/>
      <c r="JLN15" s="878"/>
      <c r="JLO15" s="878"/>
      <c r="JLP15" s="878"/>
      <c r="JLQ15" s="880"/>
      <c r="JLR15" s="878"/>
      <c r="JLS15" s="878"/>
      <c r="JLT15" s="878"/>
      <c r="JLU15" s="880"/>
      <c r="JLV15" s="878"/>
      <c r="JLW15" s="878"/>
      <c r="JLX15" s="878"/>
      <c r="JLY15" s="880"/>
      <c r="JLZ15" s="878"/>
      <c r="JMA15" s="878"/>
      <c r="JMB15" s="878"/>
      <c r="JMC15" s="880"/>
      <c r="JMD15" s="878"/>
      <c r="JME15" s="878"/>
      <c r="JMF15" s="878"/>
      <c r="JMG15" s="880"/>
      <c r="JMH15" s="878"/>
      <c r="JMI15" s="878"/>
      <c r="JMJ15" s="878"/>
      <c r="JMK15" s="880"/>
      <c r="JML15" s="878"/>
      <c r="JMM15" s="878"/>
      <c r="JMN15" s="878"/>
      <c r="JMO15" s="880"/>
      <c r="JMP15" s="878"/>
      <c r="JMQ15" s="878"/>
      <c r="JMR15" s="878"/>
      <c r="JMS15" s="880"/>
      <c r="JMT15" s="878"/>
      <c r="JMU15" s="878"/>
      <c r="JMV15" s="878"/>
      <c r="JMW15" s="880"/>
      <c r="JMX15" s="878"/>
      <c r="JMY15" s="878"/>
      <c r="JMZ15" s="878"/>
      <c r="JNA15" s="880"/>
      <c r="JNB15" s="878"/>
      <c r="JNC15" s="878"/>
      <c r="JND15" s="878"/>
      <c r="JNE15" s="880"/>
      <c r="JNF15" s="878"/>
      <c r="JNG15" s="878"/>
      <c r="JNH15" s="878"/>
      <c r="JNI15" s="880"/>
      <c r="JNJ15" s="878"/>
      <c r="JNK15" s="878"/>
      <c r="JNL15" s="878"/>
      <c r="JNM15" s="880"/>
      <c r="JNN15" s="878"/>
      <c r="JNO15" s="878"/>
      <c r="JNP15" s="878"/>
      <c r="JNQ15" s="880"/>
      <c r="JNR15" s="878"/>
      <c r="JNS15" s="878"/>
      <c r="JNT15" s="878"/>
      <c r="JNU15" s="880"/>
      <c r="JNV15" s="878"/>
      <c r="JNW15" s="878"/>
      <c r="JNX15" s="878"/>
      <c r="JNY15" s="880"/>
      <c r="JNZ15" s="878"/>
      <c r="JOA15" s="878"/>
      <c r="JOB15" s="878"/>
      <c r="JOC15" s="880"/>
      <c r="JOD15" s="878"/>
      <c r="JOE15" s="878"/>
      <c r="JOF15" s="878"/>
      <c r="JOG15" s="880"/>
      <c r="JOH15" s="878"/>
      <c r="JOI15" s="878"/>
      <c r="JOJ15" s="878"/>
      <c r="JOK15" s="880"/>
      <c r="JOL15" s="878"/>
      <c r="JOM15" s="878"/>
      <c r="JON15" s="878"/>
      <c r="JOO15" s="880"/>
      <c r="JOP15" s="878"/>
      <c r="JOQ15" s="878"/>
      <c r="JOR15" s="878"/>
      <c r="JOS15" s="880"/>
      <c r="JOT15" s="878"/>
      <c r="JOU15" s="878"/>
      <c r="JOV15" s="878"/>
      <c r="JOW15" s="880"/>
      <c r="JOX15" s="878"/>
      <c r="JOY15" s="878"/>
      <c r="JOZ15" s="878"/>
      <c r="JPA15" s="880"/>
      <c r="JPB15" s="878"/>
      <c r="JPC15" s="878"/>
      <c r="JPD15" s="878"/>
      <c r="JPE15" s="880"/>
      <c r="JPF15" s="878"/>
      <c r="JPG15" s="878"/>
      <c r="JPH15" s="878"/>
      <c r="JPI15" s="880"/>
      <c r="JPJ15" s="878"/>
      <c r="JPK15" s="878"/>
      <c r="JPL15" s="878"/>
      <c r="JPM15" s="880"/>
      <c r="JPN15" s="878"/>
      <c r="JPO15" s="878"/>
      <c r="JPP15" s="878"/>
      <c r="JPQ15" s="880"/>
      <c r="JPR15" s="878"/>
      <c r="JPS15" s="878"/>
      <c r="JPT15" s="878"/>
      <c r="JPU15" s="880"/>
      <c r="JPV15" s="878"/>
      <c r="JPW15" s="878"/>
      <c r="JPX15" s="878"/>
      <c r="JPY15" s="880"/>
      <c r="JPZ15" s="878"/>
      <c r="JQA15" s="878"/>
      <c r="JQB15" s="878"/>
      <c r="JQC15" s="880"/>
      <c r="JQD15" s="878"/>
      <c r="JQE15" s="878"/>
      <c r="JQF15" s="878"/>
      <c r="JQG15" s="880"/>
      <c r="JQH15" s="878"/>
      <c r="JQI15" s="878"/>
      <c r="JQJ15" s="878"/>
      <c r="JQK15" s="880"/>
      <c r="JQL15" s="878"/>
      <c r="JQM15" s="878"/>
      <c r="JQN15" s="878"/>
      <c r="JQO15" s="880"/>
      <c r="JQP15" s="878"/>
      <c r="JQQ15" s="878"/>
      <c r="JQR15" s="878"/>
      <c r="JQS15" s="880"/>
      <c r="JQT15" s="878"/>
      <c r="JQU15" s="878"/>
      <c r="JQV15" s="878"/>
      <c r="JQW15" s="880"/>
      <c r="JQX15" s="878"/>
      <c r="JQY15" s="878"/>
      <c r="JQZ15" s="878"/>
      <c r="JRA15" s="880"/>
      <c r="JRB15" s="878"/>
      <c r="JRC15" s="878"/>
      <c r="JRD15" s="878"/>
      <c r="JRE15" s="880"/>
      <c r="JRF15" s="878"/>
      <c r="JRG15" s="878"/>
      <c r="JRH15" s="878"/>
      <c r="JRI15" s="880"/>
      <c r="JRJ15" s="878"/>
      <c r="JRK15" s="878"/>
      <c r="JRL15" s="878"/>
      <c r="JRM15" s="880"/>
      <c r="JRN15" s="878"/>
      <c r="JRO15" s="878"/>
      <c r="JRP15" s="878"/>
      <c r="JRQ15" s="880"/>
      <c r="JRR15" s="878"/>
      <c r="JRS15" s="878"/>
      <c r="JRT15" s="878"/>
      <c r="JRU15" s="880"/>
      <c r="JRV15" s="878"/>
      <c r="JRW15" s="878"/>
      <c r="JRX15" s="878"/>
      <c r="JRY15" s="880"/>
      <c r="JRZ15" s="878"/>
      <c r="JSA15" s="878"/>
      <c r="JSB15" s="878"/>
      <c r="JSC15" s="880"/>
      <c r="JSD15" s="878"/>
      <c r="JSE15" s="878"/>
      <c r="JSF15" s="878"/>
      <c r="JSG15" s="880"/>
      <c r="JSH15" s="878"/>
      <c r="JSI15" s="878"/>
      <c r="JSJ15" s="878"/>
      <c r="JSK15" s="880"/>
      <c r="JSL15" s="878"/>
      <c r="JSM15" s="878"/>
      <c r="JSN15" s="878"/>
      <c r="JSO15" s="880"/>
      <c r="JSP15" s="878"/>
      <c r="JSQ15" s="878"/>
      <c r="JSR15" s="878"/>
      <c r="JSS15" s="880"/>
      <c r="JST15" s="878"/>
      <c r="JSU15" s="878"/>
      <c r="JSV15" s="878"/>
      <c r="JSW15" s="880"/>
      <c r="JSX15" s="878"/>
      <c r="JSY15" s="878"/>
      <c r="JSZ15" s="878"/>
      <c r="JTA15" s="880"/>
      <c r="JTB15" s="878"/>
      <c r="JTC15" s="878"/>
      <c r="JTD15" s="878"/>
      <c r="JTE15" s="880"/>
      <c r="JTF15" s="878"/>
      <c r="JTG15" s="878"/>
      <c r="JTH15" s="878"/>
      <c r="JTI15" s="880"/>
      <c r="JTJ15" s="878"/>
      <c r="JTK15" s="878"/>
      <c r="JTL15" s="878"/>
      <c r="JTM15" s="880"/>
      <c r="JTN15" s="878"/>
      <c r="JTO15" s="878"/>
      <c r="JTP15" s="878"/>
      <c r="JTQ15" s="880"/>
      <c r="JTR15" s="878"/>
      <c r="JTS15" s="878"/>
      <c r="JTT15" s="878"/>
      <c r="JTU15" s="880"/>
      <c r="JTV15" s="878"/>
      <c r="JTW15" s="878"/>
      <c r="JTX15" s="878"/>
      <c r="JTY15" s="880"/>
      <c r="JTZ15" s="878"/>
      <c r="JUA15" s="878"/>
      <c r="JUB15" s="878"/>
      <c r="JUC15" s="880"/>
      <c r="JUD15" s="878"/>
      <c r="JUE15" s="878"/>
      <c r="JUF15" s="878"/>
      <c r="JUG15" s="880"/>
      <c r="JUH15" s="878"/>
      <c r="JUI15" s="878"/>
      <c r="JUJ15" s="878"/>
      <c r="JUK15" s="880"/>
      <c r="JUL15" s="878"/>
      <c r="JUM15" s="878"/>
      <c r="JUN15" s="878"/>
      <c r="JUO15" s="880"/>
      <c r="JUP15" s="878"/>
      <c r="JUQ15" s="878"/>
      <c r="JUR15" s="878"/>
      <c r="JUS15" s="880"/>
      <c r="JUT15" s="878"/>
      <c r="JUU15" s="878"/>
      <c r="JUV15" s="878"/>
      <c r="JUW15" s="880"/>
      <c r="JUX15" s="878"/>
      <c r="JUY15" s="878"/>
      <c r="JUZ15" s="878"/>
      <c r="JVA15" s="880"/>
      <c r="JVB15" s="878"/>
      <c r="JVC15" s="878"/>
      <c r="JVD15" s="878"/>
      <c r="JVE15" s="880"/>
      <c r="JVF15" s="878"/>
      <c r="JVG15" s="878"/>
      <c r="JVH15" s="878"/>
      <c r="JVI15" s="880"/>
      <c r="JVJ15" s="878"/>
      <c r="JVK15" s="878"/>
      <c r="JVL15" s="878"/>
      <c r="JVM15" s="880"/>
      <c r="JVN15" s="878"/>
      <c r="JVO15" s="878"/>
      <c r="JVP15" s="878"/>
      <c r="JVQ15" s="880"/>
      <c r="JVR15" s="878"/>
      <c r="JVS15" s="878"/>
      <c r="JVT15" s="878"/>
      <c r="JVU15" s="880"/>
      <c r="JVV15" s="878"/>
      <c r="JVW15" s="878"/>
      <c r="JVX15" s="878"/>
      <c r="JVY15" s="880"/>
      <c r="JVZ15" s="878"/>
      <c r="JWA15" s="878"/>
      <c r="JWB15" s="878"/>
      <c r="JWC15" s="880"/>
      <c r="JWD15" s="878"/>
      <c r="JWE15" s="878"/>
      <c r="JWF15" s="878"/>
      <c r="JWG15" s="880"/>
      <c r="JWH15" s="878"/>
      <c r="JWI15" s="878"/>
      <c r="JWJ15" s="878"/>
      <c r="JWK15" s="880"/>
      <c r="JWL15" s="878"/>
      <c r="JWM15" s="878"/>
      <c r="JWN15" s="878"/>
      <c r="JWO15" s="880"/>
      <c r="JWP15" s="878"/>
      <c r="JWQ15" s="878"/>
      <c r="JWR15" s="878"/>
      <c r="JWS15" s="880"/>
      <c r="JWT15" s="878"/>
      <c r="JWU15" s="878"/>
      <c r="JWV15" s="878"/>
      <c r="JWW15" s="880"/>
      <c r="JWX15" s="878"/>
      <c r="JWY15" s="878"/>
      <c r="JWZ15" s="878"/>
      <c r="JXA15" s="880"/>
      <c r="JXB15" s="878"/>
      <c r="JXC15" s="878"/>
      <c r="JXD15" s="878"/>
      <c r="JXE15" s="880"/>
      <c r="JXF15" s="878"/>
      <c r="JXG15" s="878"/>
      <c r="JXH15" s="878"/>
      <c r="JXI15" s="880"/>
      <c r="JXJ15" s="878"/>
      <c r="JXK15" s="878"/>
      <c r="JXL15" s="878"/>
      <c r="JXM15" s="880"/>
      <c r="JXN15" s="878"/>
      <c r="JXO15" s="878"/>
      <c r="JXP15" s="878"/>
      <c r="JXQ15" s="880"/>
      <c r="JXR15" s="878"/>
      <c r="JXS15" s="878"/>
      <c r="JXT15" s="878"/>
      <c r="JXU15" s="880"/>
      <c r="JXV15" s="878"/>
      <c r="JXW15" s="878"/>
      <c r="JXX15" s="878"/>
      <c r="JXY15" s="880"/>
      <c r="JXZ15" s="878"/>
      <c r="JYA15" s="878"/>
      <c r="JYB15" s="878"/>
      <c r="JYC15" s="880"/>
      <c r="JYD15" s="878"/>
      <c r="JYE15" s="878"/>
      <c r="JYF15" s="878"/>
      <c r="JYG15" s="880"/>
      <c r="JYH15" s="878"/>
      <c r="JYI15" s="878"/>
      <c r="JYJ15" s="878"/>
      <c r="JYK15" s="880"/>
      <c r="JYL15" s="878"/>
      <c r="JYM15" s="878"/>
      <c r="JYN15" s="878"/>
      <c r="JYO15" s="880"/>
      <c r="JYP15" s="878"/>
      <c r="JYQ15" s="878"/>
      <c r="JYR15" s="878"/>
      <c r="JYS15" s="880"/>
      <c r="JYT15" s="878"/>
      <c r="JYU15" s="878"/>
      <c r="JYV15" s="878"/>
      <c r="JYW15" s="880"/>
      <c r="JYX15" s="878"/>
      <c r="JYY15" s="878"/>
      <c r="JYZ15" s="878"/>
      <c r="JZA15" s="880"/>
      <c r="JZB15" s="878"/>
      <c r="JZC15" s="878"/>
      <c r="JZD15" s="878"/>
      <c r="JZE15" s="880"/>
      <c r="JZF15" s="878"/>
      <c r="JZG15" s="878"/>
      <c r="JZH15" s="878"/>
      <c r="JZI15" s="880"/>
      <c r="JZJ15" s="878"/>
      <c r="JZK15" s="878"/>
      <c r="JZL15" s="878"/>
      <c r="JZM15" s="880"/>
      <c r="JZN15" s="878"/>
      <c r="JZO15" s="878"/>
      <c r="JZP15" s="878"/>
      <c r="JZQ15" s="880"/>
      <c r="JZR15" s="878"/>
      <c r="JZS15" s="878"/>
      <c r="JZT15" s="878"/>
      <c r="JZU15" s="880"/>
      <c r="JZV15" s="878"/>
      <c r="JZW15" s="878"/>
      <c r="JZX15" s="878"/>
      <c r="JZY15" s="880"/>
      <c r="JZZ15" s="878"/>
      <c r="KAA15" s="878"/>
      <c r="KAB15" s="878"/>
      <c r="KAC15" s="880"/>
      <c r="KAD15" s="878"/>
      <c r="KAE15" s="878"/>
      <c r="KAF15" s="878"/>
      <c r="KAG15" s="880"/>
      <c r="KAH15" s="878"/>
      <c r="KAI15" s="878"/>
      <c r="KAJ15" s="878"/>
      <c r="KAK15" s="880"/>
      <c r="KAL15" s="878"/>
      <c r="KAM15" s="878"/>
      <c r="KAN15" s="878"/>
      <c r="KAO15" s="880"/>
      <c r="KAP15" s="878"/>
      <c r="KAQ15" s="878"/>
      <c r="KAR15" s="878"/>
      <c r="KAS15" s="880"/>
      <c r="KAT15" s="878"/>
      <c r="KAU15" s="878"/>
      <c r="KAV15" s="878"/>
      <c r="KAW15" s="880"/>
      <c r="KAX15" s="878"/>
      <c r="KAY15" s="878"/>
      <c r="KAZ15" s="878"/>
      <c r="KBA15" s="880"/>
      <c r="KBB15" s="878"/>
      <c r="KBC15" s="878"/>
      <c r="KBD15" s="878"/>
      <c r="KBE15" s="880"/>
      <c r="KBF15" s="878"/>
      <c r="KBG15" s="878"/>
      <c r="KBH15" s="878"/>
      <c r="KBI15" s="880"/>
      <c r="KBJ15" s="878"/>
      <c r="KBK15" s="878"/>
      <c r="KBL15" s="878"/>
      <c r="KBM15" s="880"/>
      <c r="KBN15" s="878"/>
      <c r="KBO15" s="878"/>
      <c r="KBP15" s="878"/>
      <c r="KBQ15" s="880"/>
      <c r="KBR15" s="878"/>
      <c r="KBS15" s="878"/>
      <c r="KBT15" s="878"/>
      <c r="KBU15" s="880"/>
      <c r="KBV15" s="878"/>
      <c r="KBW15" s="878"/>
      <c r="KBX15" s="878"/>
      <c r="KBY15" s="880"/>
      <c r="KBZ15" s="878"/>
      <c r="KCA15" s="878"/>
      <c r="KCB15" s="878"/>
      <c r="KCC15" s="880"/>
      <c r="KCD15" s="878"/>
      <c r="KCE15" s="878"/>
      <c r="KCF15" s="878"/>
      <c r="KCG15" s="880"/>
      <c r="KCH15" s="878"/>
      <c r="KCI15" s="878"/>
      <c r="KCJ15" s="878"/>
      <c r="KCK15" s="880"/>
      <c r="KCL15" s="878"/>
      <c r="KCM15" s="878"/>
      <c r="KCN15" s="878"/>
      <c r="KCO15" s="880"/>
      <c r="KCP15" s="878"/>
      <c r="KCQ15" s="878"/>
      <c r="KCR15" s="878"/>
      <c r="KCS15" s="880"/>
      <c r="KCT15" s="878"/>
      <c r="KCU15" s="878"/>
      <c r="KCV15" s="878"/>
      <c r="KCW15" s="880"/>
      <c r="KCX15" s="878"/>
      <c r="KCY15" s="878"/>
      <c r="KCZ15" s="878"/>
      <c r="KDA15" s="880"/>
      <c r="KDB15" s="878"/>
      <c r="KDC15" s="878"/>
      <c r="KDD15" s="878"/>
      <c r="KDE15" s="880"/>
      <c r="KDF15" s="878"/>
      <c r="KDG15" s="878"/>
      <c r="KDH15" s="878"/>
      <c r="KDI15" s="880"/>
      <c r="KDJ15" s="878"/>
      <c r="KDK15" s="878"/>
      <c r="KDL15" s="878"/>
      <c r="KDM15" s="880"/>
      <c r="KDN15" s="878"/>
      <c r="KDO15" s="878"/>
      <c r="KDP15" s="878"/>
      <c r="KDQ15" s="880"/>
      <c r="KDR15" s="878"/>
      <c r="KDS15" s="878"/>
      <c r="KDT15" s="878"/>
      <c r="KDU15" s="880"/>
      <c r="KDV15" s="878"/>
      <c r="KDW15" s="878"/>
      <c r="KDX15" s="878"/>
      <c r="KDY15" s="880"/>
      <c r="KDZ15" s="878"/>
      <c r="KEA15" s="878"/>
      <c r="KEB15" s="878"/>
      <c r="KEC15" s="880"/>
      <c r="KED15" s="878"/>
      <c r="KEE15" s="878"/>
      <c r="KEF15" s="878"/>
      <c r="KEG15" s="880"/>
      <c r="KEH15" s="878"/>
      <c r="KEI15" s="878"/>
      <c r="KEJ15" s="878"/>
      <c r="KEK15" s="880"/>
      <c r="KEL15" s="878"/>
      <c r="KEM15" s="878"/>
      <c r="KEN15" s="878"/>
      <c r="KEO15" s="880"/>
      <c r="KEP15" s="878"/>
      <c r="KEQ15" s="878"/>
      <c r="KER15" s="878"/>
      <c r="KES15" s="880"/>
      <c r="KET15" s="878"/>
      <c r="KEU15" s="878"/>
      <c r="KEV15" s="878"/>
      <c r="KEW15" s="880"/>
      <c r="KEX15" s="878"/>
      <c r="KEY15" s="878"/>
      <c r="KEZ15" s="878"/>
      <c r="KFA15" s="880"/>
      <c r="KFB15" s="878"/>
      <c r="KFC15" s="878"/>
      <c r="KFD15" s="878"/>
      <c r="KFE15" s="880"/>
      <c r="KFF15" s="878"/>
      <c r="KFG15" s="878"/>
      <c r="KFH15" s="878"/>
      <c r="KFI15" s="880"/>
      <c r="KFJ15" s="878"/>
      <c r="KFK15" s="878"/>
      <c r="KFL15" s="878"/>
      <c r="KFM15" s="880"/>
      <c r="KFN15" s="878"/>
      <c r="KFO15" s="878"/>
      <c r="KFP15" s="878"/>
      <c r="KFQ15" s="880"/>
      <c r="KFR15" s="878"/>
      <c r="KFS15" s="878"/>
      <c r="KFT15" s="878"/>
      <c r="KFU15" s="880"/>
      <c r="KFV15" s="878"/>
      <c r="KFW15" s="878"/>
      <c r="KFX15" s="878"/>
      <c r="KFY15" s="880"/>
      <c r="KFZ15" s="878"/>
      <c r="KGA15" s="878"/>
      <c r="KGB15" s="878"/>
      <c r="KGC15" s="880"/>
      <c r="KGD15" s="878"/>
      <c r="KGE15" s="878"/>
      <c r="KGF15" s="878"/>
      <c r="KGG15" s="880"/>
      <c r="KGH15" s="878"/>
      <c r="KGI15" s="878"/>
      <c r="KGJ15" s="878"/>
      <c r="KGK15" s="880"/>
      <c r="KGL15" s="878"/>
      <c r="KGM15" s="878"/>
      <c r="KGN15" s="878"/>
      <c r="KGO15" s="880"/>
      <c r="KGP15" s="878"/>
      <c r="KGQ15" s="878"/>
      <c r="KGR15" s="878"/>
      <c r="KGS15" s="880"/>
      <c r="KGT15" s="878"/>
      <c r="KGU15" s="878"/>
      <c r="KGV15" s="878"/>
      <c r="KGW15" s="880"/>
      <c r="KGX15" s="878"/>
      <c r="KGY15" s="878"/>
      <c r="KGZ15" s="878"/>
      <c r="KHA15" s="880"/>
      <c r="KHB15" s="878"/>
      <c r="KHC15" s="878"/>
      <c r="KHD15" s="878"/>
      <c r="KHE15" s="880"/>
      <c r="KHF15" s="878"/>
      <c r="KHG15" s="878"/>
      <c r="KHH15" s="878"/>
      <c r="KHI15" s="880"/>
      <c r="KHJ15" s="878"/>
      <c r="KHK15" s="878"/>
      <c r="KHL15" s="878"/>
      <c r="KHM15" s="880"/>
      <c r="KHN15" s="878"/>
      <c r="KHO15" s="878"/>
      <c r="KHP15" s="878"/>
      <c r="KHQ15" s="880"/>
      <c r="KHR15" s="878"/>
      <c r="KHS15" s="878"/>
      <c r="KHT15" s="878"/>
      <c r="KHU15" s="880"/>
      <c r="KHV15" s="878"/>
      <c r="KHW15" s="878"/>
      <c r="KHX15" s="878"/>
      <c r="KHY15" s="880"/>
      <c r="KHZ15" s="878"/>
      <c r="KIA15" s="878"/>
      <c r="KIB15" s="878"/>
      <c r="KIC15" s="880"/>
      <c r="KID15" s="878"/>
      <c r="KIE15" s="878"/>
      <c r="KIF15" s="878"/>
      <c r="KIG15" s="880"/>
      <c r="KIH15" s="878"/>
      <c r="KII15" s="878"/>
      <c r="KIJ15" s="878"/>
      <c r="KIK15" s="880"/>
      <c r="KIL15" s="878"/>
      <c r="KIM15" s="878"/>
      <c r="KIN15" s="878"/>
      <c r="KIO15" s="880"/>
      <c r="KIP15" s="878"/>
      <c r="KIQ15" s="878"/>
      <c r="KIR15" s="878"/>
      <c r="KIS15" s="880"/>
      <c r="KIT15" s="878"/>
      <c r="KIU15" s="878"/>
      <c r="KIV15" s="878"/>
      <c r="KIW15" s="880"/>
      <c r="KIX15" s="878"/>
      <c r="KIY15" s="878"/>
      <c r="KIZ15" s="878"/>
      <c r="KJA15" s="880"/>
      <c r="KJB15" s="878"/>
      <c r="KJC15" s="878"/>
      <c r="KJD15" s="878"/>
      <c r="KJE15" s="880"/>
      <c r="KJF15" s="878"/>
      <c r="KJG15" s="878"/>
      <c r="KJH15" s="878"/>
      <c r="KJI15" s="880"/>
      <c r="KJJ15" s="878"/>
      <c r="KJK15" s="878"/>
      <c r="KJL15" s="878"/>
      <c r="KJM15" s="880"/>
      <c r="KJN15" s="878"/>
      <c r="KJO15" s="878"/>
      <c r="KJP15" s="878"/>
      <c r="KJQ15" s="880"/>
      <c r="KJR15" s="878"/>
      <c r="KJS15" s="878"/>
      <c r="KJT15" s="878"/>
      <c r="KJU15" s="880"/>
      <c r="KJV15" s="878"/>
      <c r="KJW15" s="878"/>
      <c r="KJX15" s="878"/>
      <c r="KJY15" s="880"/>
      <c r="KJZ15" s="878"/>
      <c r="KKA15" s="878"/>
      <c r="KKB15" s="878"/>
      <c r="KKC15" s="880"/>
      <c r="KKD15" s="878"/>
      <c r="KKE15" s="878"/>
      <c r="KKF15" s="878"/>
      <c r="KKG15" s="880"/>
      <c r="KKH15" s="878"/>
      <c r="KKI15" s="878"/>
      <c r="KKJ15" s="878"/>
      <c r="KKK15" s="880"/>
      <c r="KKL15" s="878"/>
      <c r="KKM15" s="878"/>
      <c r="KKN15" s="878"/>
      <c r="KKO15" s="880"/>
      <c r="KKP15" s="878"/>
      <c r="KKQ15" s="878"/>
      <c r="KKR15" s="878"/>
      <c r="KKS15" s="880"/>
      <c r="KKT15" s="878"/>
      <c r="KKU15" s="878"/>
      <c r="KKV15" s="878"/>
      <c r="KKW15" s="880"/>
      <c r="KKX15" s="878"/>
      <c r="KKY15" s="878"/>
      <c r="KKZ15" s="878"/>
      <c r="KLA15" s="880"/>
      <c r="KLB15" s="878"/>
      <c r="KLC15" s="878"/>
      <c r="KLD15" s="878"/>
      <c r="KLE15" s="880"/>
      <c r="KLF15" s="878"/>
      <c r="KLG15" s="878"/>
      <c r="KLH15" s="878"/>
      <c r="KLI15" s="880"/>
      <c r="KLJ15" s="878"/>
      <c r="KLK15" s="878"/>
      <c r="KLL15" s="878"/>
      <c r="KLM15" s="880"/>
      <c r="KLN15" s="878"/>
      <c r="KLO15" s="878"/>
      <c r="KLP15" s="878"/>
      <c r="KLQ15" s="880"/>
      <c r="KLR15" s="878"/>
      <c r="KLS15" s="878"/>
      <c r="KLT15" s="878"/>
      <c r="KLU15" s="880"/>
      <c r="KLV15" s="878"/>
      <c r="KLW15" s="878"/>
      <c r="KLX15" s="878"/>
      <c r="KLY15" s="880"/>
      <c r="KLZ15" s="878"/>
      <c r="KMA15" s="878"/>
      <c r="KMB15" s="878"/>
      <c r="KMC15" s="880"/>
      <c r="KMD15" s="878"/>
      <c r="KME15" s="878"/>
      <c r="KMF15" s="878"/>
      <c r="KMG15" s="880"/>
      <c r="KMH15" s="878"/>
      <c r="KMI15" s="878"/>
      <c r="KMJ15" s="878"/>
      <c r="KMK15" s="880"/>
      <c r="KML15" s="878"/>
      <c r="KMM15" s="878"/>
      <c r="KMN15" s="878"/>
      <c r="KMO15" s="880"/>
      <c r="KMP15" s="878"/>
      <c r="KMQ15" s="878"/>
      <c r="KMR15" s="878"/>
      <c r="KMS15" s="880"/>
      <c r="KMT15" s="878"/>
      <c r="KMU15" s="878"/>
      <c r="KMV15" s="878"/>
      <c r="KMW15" s="880"/>
      <c r="KMX15" s="878"/>
      <c r="KMY15" s="878"/>
      <c r="KMZ15" s="878"/>
      <c r="KNA15" s="880"/>
      <c r="KNB15" s="878"/>
      <c r="KNC15" s="878"/>
      <c r="KND15" s="878"/>
      <c r="KNE15" s="880"/>
      <c r="KNF15" s="878"/>
      <c r="KNG15" s="878"/>
      <c r="KNH15" s="878"/>
      <c r="KNI15" s="880"/>
      <c r="KNJ15" s="878"/>
      <c r="KNK15" s="878"/>
      <c r="KNL15" s="878"/>
      <c r="KNM15" s="880"/>
      <c r="KNN15" s="878"/>
      <c r="KNO15" s="878"/>
      <c r="KNP15" s="878"/>
      <c r="KNQ15" s="880"/>
      <c r="KNR15" s="878"/>
      <c r="KNS15" s="878"/>
      <c r="KNT15" s="878"/>
      <c r="KNU15" s="880"/>
      <c r="KNV15" s="878"/>
      <c r="KNW15" s="878"/>
      <c r="KNX15" s="878"/>
      <c r="KNY15" s="880"/>
      <c r="KNZ15" s="878"/>
      <c r="KOA15" s="878"/>
      <c r="KOB15" s="878"/>
      <c r="KOC15" s="880"/>
      <c r="KOD15" s="878"/>
      <c r="KOE15" s="878"/>
      <c r="KOF15" s="878"/>
      <c r="KOG15" s="880"/>
      <c r="KOH15" s="878"/>
      <c r="KOI15" s="878"/>
      <c r="KOJ15" s="878"/>
      <c r="KOK15" s="880"/>
      <c r="KOL15" s="878"/>
      <c r="KOM15" s="878"/>
      <c r="KON15" s="878"/>
      <c r="KOO15" s="880"/>
      <c r="KOP15" s="878"/>
      <c r="KOQ15" s="878"/>
      <c r="KOR15" s="878"/>
      <c r="KOS15" s="880"/>
      <c r="KOT15" s="878"/>
      <c r="KOU15" s="878"/>
      <c r="KOV15" s="878"/>
      <c r="KOW15" s="880"/>
      <c r="KOX15" s="878"/>
      <c r="KOY15" s="878"/>
      <c r="KOZ15" s="878"/>
      <c r="KPA15" s="880"/>
      <c r="KPB15" s="878"/>
      <c r="KPC15" s="878"/>
      <c r="KPD15" s="878"/>
      <c r="KPE15" s="880"/>
      <c r="KPF15" s="878"/>
      <c r="KPG15" s="878"/>
      <c r="KPH15" s="878"/>
      <c r="KPI15" s="880"/>
      <c r="KPJ15" s="878"/>
      <c r="KPK15" s="878"/>
      <c r="KPL15" s="878"/>
      <c r="KPM15" s="880"/>
      <c r="KPN15" s="878"/>
      <c r="KPO15" s="878"/>
      <c r="KPP15" s="878"/>
      <c r="KPQ15" s="880"/>
      <c r="KPR15" s="878"/>
      <c r="KPS15" s="878"/>
      <c r="KPT15" s="878"/>
      <c r="KPU15" s="880"/>
      <c r="KPV15" s="878"/>
      <c r="KPW15" s="878"/>
      <c r="KPX15" s="878"/>
      <c r="KPY15" s="880"/>
      <c r="KPZ15" s="878"/>
      <c r="KQA15" s="878"/>
      <c r="KQB15" s="878"/>
      <c r="KQC15" s="880"/>
      <c r="KQD15" s="878"/>
      <c r="KQE15" s="878"/>
      <c r="KQF15" s="878"/>
      <c r="KQG15" s="880"/>
      <c r="KQH15" s="878"/>
      <c r="KQI15" s="878"/>
      <c r="KQJ15" s="878"/>
      <c r="KQK15" s="880"/>
      <c r="KQL15" s="878"/>
      <c r="KQM15" s="878"/>
      <c r="KQN15" s="878"/>
      <c r="KQO15" s="880"/>
      <c r="KQP15" s="878"/>
      <c r="KQQ15" s="878"/>
      <c r="KQR15" s="878"/>
      <c r="KQS15" s="880"/>
      <c r="KQT15" s="878"/>
      <c r="KQU15" s="878"/>
      <c r="KQV15" s="878"/>
      <c r="KQW15" s="880"/>
      <c r="KQX15" s="878"/>
      <c r="KQY15" s="878"/>
      <c r="KQZ15" s="878"/>
      <c r="KRA15" s="880"/>
      <c r="KRB15" s="878"/>
      <c r="KRC15" s="878"/>
      <c r="KRD15" s="878"/>
      <c r="KRE15" s="880"/>
      <c r="KRF15" s="878"/>
      <c r="KRG15" s="878"/>
      <c r="KRH15" s="878"/>
      <c r="KRI15" s="880"/>
      <c r="KRJ15" s="878"/>
      <c r="KRK15" s="878"/>
      <c r="KRL15" s="878"/>
      <c r="KRM15" s="880"/>
      <c r="KRN15" s="878"/>
      <c r="KRO15" s="878"/>
      <c r="KRP15" s="878"/>
      <c r="KRQ15" s="880"/>
      <c r="KRR15" s="878"/>
      <c r="KRS15" s="878"/>
      <c r="KRT15" s="878"/>
      <c r="KRU15" s="880"/>
      <c r="KRV15" s="878"/>
      <c r="KRW15" s="878"/>
      <c r="KRX15" s="878"/>
      <c r="KRY15" s="880"/>
      <c r="KRZ15" s="878"/>
      <c r="KSA15" s="878"/>
      <c r="KSB15" s="878"/>
      <c r="KSC15" s="880"/>
      <c r="KSD15" s="878"/>
      <c r="KSE15" s="878"/>
      <c r="KSF15" s="878"/>
      <c r="KSG15" s="880"/>
      <c r="KSH15" s="878"/>
      <c r="KSI15" s="878"/>
      <c r="KSJ15" s="878"/>
      <c r="KSK15" s="880"/>
      <c r="KSL15" s="878"/>
      <c r="KSM15" s="878"/>
      <c r="KSN15" s="878"/>
      <c r="KSO15" s="880"/>
      <c r="KSP15" s="878"/>
      <c r="KSQ15" s="878"/>
      <c r="KSR15" s="878"/>
      <c r="KSS15" s="880"/>
      <c r="KST15" s="878"/>
      <c r="KSU15" s="878"/>
      <c r="KSV15" s="878"/>
      <c r="KSW15" s="880"/>
      <c r="KSX15" s="878"/>
      <c r="KSY15" s="878"/>
      <c r="KSZ15" s="878"/>
      <c r="KTA15" s="880"/>
      <c r="KTB15" s="878"/>
      <c r="KTC15" s="878"/>
      <c r="KTD15" s="878"/>
      <c r="KTE15" s="880"/>
      <c r="KTF15" s="878"/>
      <c r="KTG15" s="878"/>
      <c r="KTH15" s="878"/>
      <c r="KTI15" s="880"/>
      <c r="KTJ15" s="878"/>
      <c r="KTK15" s="878"/>
      <c r="KTL15" s="878"/>
      <c r="KTM15" s="880"/>
      <c r="KTN15" s="878"/>
      <c r="KTO15" s="878"/>
      <c r="KTP15" s="878"/>
      <c r="KTQ15" s="880"/>
      <c r="KTR15" s="878"/>
      <c r="KTS15" s="878"/>
      <c r="KTT15" s="878"/>
      <c r="KTU15" s="880"/>
      <c r="KTV15" s="878"/>
      <c r="KTW15" s="878"/>
      <c r="KTX15" s="878"/>
      <c r="KTY15" s="880"/>
      <c r="KTZ15" s="878"/>
      <c r="KUA15" s="878"/>
      <c r="KUB15" s="878"/>
      <c r="KUC15" s="880"/>
      <c r="KUD15" s="878"/>
      <c r="KUE15" s="878"/>
      <c r="KUF15" s="878"/>
      <c r="KUG15" s="880"/>
      <c r="KUH15" s="878"/>
      <c r="KUI15" s="878"/>
      <c r="KUJ15" s="878"/>
      <c r="KUK15" s="880"/>
      <c r="KUL15" s="878"/>
      <c r="KUM15" s="878"/>
      <c r="KUN15" s="878"/>
      <c r="KUO15" s="880"/>
      <c r="KUP15" s="878"/>
      <c r="KUQ15" s="878"/>
      <c r="KUR15" s="878"/>
      <c r="KUS15" s="880"/>
      <c r="KUT15" s="878"/>
      <c r="KUU15" s="878"/>
      <c r="KUV15" s="878"/>
      <c r="KUW15" s="880"/>
      <c r="KUX15" s="878"/>
      <c r="KUY15" s="878"/>
      <c r="KUZ15" s="878"/>
      <c r="KVA15" s="880"/>
      <c r="KVB15" s="878"/>
      <c r="KVC15" s="878"/>
      <c r="KVD15" s="878"/>
      <c r="KVE15" s="880"/>
      <c r="KVF15" s="878"/>
      <c r="KVG15" s="878"/>
      <c r="KVH15" s="878"/>
      <c r="KVI15" s="880"/>
      <c r="KVJ15" s="878"/>
      <c r="KVK15" s="878"/>
      <c r="KVL15" s="878"/>
      <c r="KVM15" s="880"/>
      <c r="KVN15" s="878"/>
      <c r="KVO15" s="878"/>
      <c r="KVP15" s="878"/>
      <c r="KVQ15" s="880"/>
      <c r="KVR15" s="878"/>
      <c r="KVS15" s="878"/>
      <c r="KVT15" s="878"/>
      <c r="KVU15" s="880"/>
      <c r="KVV15" s="878"/>
      <c r="KVW15" s="878"/>
      <c r="KVX15" s="878"/>
      <c r="KVY15" s="880"/>
      <c r="KVZ15" s="878"/>
      <c r="KWA15" s="878"/>
      <c r="KWB15" s="878"/>
      <c r="KWC15" s="880"/>
      <c r="KWD15" s="878"/>
      <c r="KWE15" s="878"/>
      <c r="KWF15" s="878"/>
      <c r="KWG15" s="880"/>
      <c r="KWH15" s="878"/>
      <c r="KWI15" s="878"/>
      <c r="KWJ15" s="878"/>
      <c r="KWK15" s="880"/>
      <c r="KWL15" s="878"/>
      <c r="KWM15" s="878"/>
      <c r="KWN15" s="878"/>
      <c r="KWO15" s="880"/>
      <c r="KWP15" s="878"/>
      <c r="KWQ15" s="878"/>
      <c r="KWR15" s="878"/>
      <c r="KWS15" s="880"/>
      <c r="KWT15" s="878"/>
      <c r="KWU15" s="878"/>
      <c r="KWV15" s="878"/>
      <c r="KWW15" s="880"/>
      <c r="KWX15" s="878"/>
      <c r="KWY15" s="878"/>
      <c r="KWZ15" s="878"/>
      <c r="KXA15" s="880"/>
      <c r="KXB15" s="878"/>
      <c r="KXC15" s="878"/>
      <c r="KXD15" s="878"/>
      <c r="KXE15" s="880"/>
      <c r="KXF15" s="878"/>
      <c r="KXG15" s="878"/>
      <c r="KXH15" s="878"/>
      <c r="KXI15" s="880"/>
      <c r="KXJ15" s="878"/>
      <c r="KXK15" s="878"/>
      <c r="KXL15" s="878"/>
      <c r="KXM15" s="880"/>
      <c r="KXN15" s="878"/>
      <c r="KXO15" s="878"/>
      <c r="KXP15" s="878"/>
      <c r="KXQ15" s="880"/>
      <c r="KXR15" s="878"/>
      <c r="KXS15" s="878"/>
      <c r="KXT15" s="878"/>
      <c r="KXU15" s="880"/>
      <c r="KXV15" s="878"/>
      <c r="KXW15" s="878"/>
      <c r="KXX15" s="878"/>
      <c r="KXY15" s="880"/>
      <c r="KXZ15" s="878"/>
      <c r="KYA15" s="878"/>
      <c r="KYB15" s="878"/>
      <c r="KYC15" s="880"/>
      <c r="KYD15" s="878"/>
      <c r="KYE15" s="878"/>
      <c r="KYF15" s="878"/>
      <c r="KYG15" s="880"/>
      <c r="KYH15" s="878"/>
      <c r="KYI15" s="878"/>
      <c r="KYJ15" s="878"/>
      <c r="KYK15" s="880"/>
      <c r="KYL15" s="878"/>
      <c r="KYM15" s="878"/>
      <c r="KYN15" s="878"/>
      <c r="KYO15" s="880"/>
      <c r="KYP15" s="878"/>
      <c r="KYQ15" s="878"/>
      <c r="KYR15" s="878"/>
      <c r="KYS15" s="880"/>
      <c r="KYT15" s="878"/>
      <c r="KYU15" s="878"/>
      <c r="KYV15" s="878"/>
      <c r="KYW15" s="880"/>
      <c r="KYX15" s="878"/>
      <c r="KYY15" s="878"/>
      <c r="KYZ15" s="878"/>
      <c r="KZA15" s="880"/>
      <c r="KZB15" s="878"/>
      <c r="KZC15" s="878"/>
      <c r="KZD15" s="878"/>
      <c r="KZE15" s="880"/>
      <c r="KZF15" s="878"/>
      <c r="KZG15" s="878"/>
      <c r="KZH15" s="878"/>
      <c r="KZI15" s="880"/>
      <c r="KZJ15" s="878"/>
      <c r="KZK15" s="878"/>
      <c r="KZL15" s="878"/>
      <c r="KZM15" s="880"/>
      <c r="KZN15" s="878"/>
      <c r="KZO15" s="878"/>
      <c r="KZP15" s="878"/>
      <c r="KZQ15" s="880"/>
      <c r="KZR15" s="878"/>
      <c r="KZS15" s="878"/>
      <c r="KZT15" s="878"/>
      <c r="KZU15" s="880"/>
      <c r="KZV15" s="878"/>
      <c r="KZW15" s="878"/>
      <c r="KZX15" s="878"/>
      <c r="KZY15" s="880"/>
      <c r="KZZ15" s="878"/>
      <c r="LAA15" s="878"/>
      <c r="LAB15" s="878"/>
      <c r="LAC15" s="880"/>
      <c r="LAD15" s="878"/>
      <c r="LAE15" s="878"/>
      <c r="LAF15" s="878"/>
      <c r="LAG15" s="880"/>
      <c r="LAH15" s="878"/>
      <c r="LAI15" s="878"/>
      <c r="LAJ15" s="878"/>
      <c r="LAK15" s="880"/>
      <c r="LAL15" s="878"/>
      <c r="LAM15" s="878"/>
      <c r="LAN15" s="878"/>
      <c r="LAO15" s="880"/>
      <c r="LAP15" s="878"/>
      <c r="LAQ15" s="878"/>
      <c r="LAR15" s="878"/>
      <c r="LAS15" s="880"/>
      <c r="LAT15" s="878"/>
      <c r="LAU15" s="878"/>
      <c r="LAV15" s="878"/>
      <c r="LAW15" s="880"/>
      <c r="LAX15" s="878"/>
      <c r="LAY15" s="878"/>
      <c r="LAZ15" s="878"/>
      <c r="LBA15" s="880"/>
      <c r="LBB15" s="878"/>
      <c r="LBC15" s="878"/>
      <c r="LBD15" s="878"/>
      <c r="LBE15" s="880"/>
      <c r="LBF15" s="878"/>
      <c r="LBG15" s="878"/>
      <c r="LBH15" s="878"/>
      <c r="LBI15" s="880"/>
      <c r="LBJ15" s="878"/>
      <c r="LBK15" s="878"/>
      <c r="LBL15" s="878"/>
      <c r="LBM15" s="880"/>
      <c r="LBN15" s="878"/>
      <c r="LBO15" s="878"/>
      <c r="LBP15" s="878"/>
      <c r="LBQ15" s="880"/>
      <c r="LBR15" s="878"/>
      <c r="LBS15" s="878"/>
      <c r="LBT15" s="878"/>
      <c r="LBU15" s="880"/>
      <c r="LBV15" s="878"/>
      <c r="LBW15" s="878"/>
      <c r="LBX15" s="878"/>
      <c r="LBY15" s="880"/>
      <c r="LBZ15" s="878"/>
      <c r="LCA15" s="878"/>
      <c r="LCB15" s="878"/>
      <c r="LCC15" s="880"/>
      <c r="LCD15" s="878"/>
      <c r="LCE15" s="878"/>
      <c r="LCF15" s="878"/>
      <c r="LCG15" s="880"/>
      <c r="LCH15" s="878"/>
      <c r="LCI15" s="878"/>
      <c r="LCJ15" s="878"/>
      <c r="LCK15" s="880"/>
      <c r="LCL15" s="878"/>
      <c r="LCM15" s="878"/>
      <c r="LCN15" s="878"/>
      <c r="LCO15" s="880"/>
      <c r="LCP15" s="878"/>
      <c r="LCQ15" s="878"/>
      <c r="LCR15" s="878"/>
      <c r="LCS15" s="880"/>
      <c r="LCT15" s="878"/>
      <c r="LCU15" s="878"/>
      <c r="LCV15" s="878"/>
      <c r="LCW15" s="880"/>
      <c r="LCX15" s="878"/>
      <c r="LCY15" s="878"/>
      <c r="LCZ15" s="878"/>
      <c r="LDA15" s="880"/>
      <c r="LDB15" s="878"/>
      <c r="LDC15" s="878"/>
      <c r="LDD15" s="878"/>
      <c r="LDE15" s="880"/>
      <c r="LDF15" s="878"/>
      <c r="LDG15" s="878"/>
      <c r="LDH15" s="878"/>
      <c r="LDI15" s="880"/>
      <c r="LDJ15" s="878"/>
      <c r="LDK15" s="878"/>
      <c r="LDL15" s="878"/>
      <c r="LDM15" s="880"/>
      <c r="LDN15" s="878"/>
      <c r="LDO15" s="878"/>
      <c r="LDP15" s="878"/>
      <c r="LDQ15" s="880"/>
      <c r="LDR15" s="878"/>
      <c r="LDS15" s="878"/>
      <c r="LDT15" s="878"/>
      <c r="LDU15" s="880"/>
      <c r="LDV15" s="878"/>
      <c r="LDW15" s="878"/>
      <c r="LDX15" s="878"/>
      <c r="LDY15" s="880"/>
      <c r="LDZ15" s="878"/>
      <c r="LEA15" s="878"/>
      <c r="LEB15" s="878"/>
      <c r="LEC15" s="880"/>
      <c r="LED15" s="878"/>
      <c r="LEE15" s="878"/>
      <c r="LEF15" s="878"/>
      <c r="LEG15" s="880"/>
      <c r="LEH15" s="878"/>
      <c r="LEI15" s="878"/>
      <c r="LEJ15" s="878"/>
      <c r="LEK15" s="880"/>
      <c r="LEL15" s="878"/>
      <c r="LEM15" s="878"/>
      <c r="LEN15" s="878"/>
      <c r="LEO15" s="880"/>
      <c r="LEP15" s="878"/>
      <c r="LEQ15" s="878"/>
      <c r="LER15" s="878"/>
      <c r="LES15" s="880"/>
      <c r="LET15" s="878"/>
      <c r="LEU15" s="878"/>
      <c r="LEV15" s="878"/>
      <c r="LEW15" s="880"/>
      <c r="LEX15" s="878"/>
      <c r="LEY15" s="878"/>
      <c r="LEZ15" s="878"/>
      <c r="LFA15" s="880"/>
      <c r="LFB15" s="878"/>
      <c r="LFC15" s="878"/>
      <c r="LFD15" s="878"/>
      <c r="LFE15" s="880"/>
      <c r="LFF15" s="878"/>
      <c r="LFG15" s="878"/>
      <c r="LFH15" s="878"/>
      <c r="LFI15" s="880"/>
      <c r="LFJ15" s="878"/>
      <c r="LFK15" s="878"/>
      <c r="LFL15" s="878"/>
      <c r="LFM15" s="880"/>
      <c r="LFN15" s="878"/>
      <c r="LFO15" s="878"/>
      <c r="LFP15" s="878"/>
      <c r="LFQ15" s="880"/>
      <c r="LFR15" s="878"/>
      <c r="LFS15" s="878"/>
      <c r="LFT15" s="878"/>
      <c r="LFU15" s="880"/>
      <c r="LFV15" s="878"/>
      <c r="LFW15" s="878"/>
      <c r="LFX15" s="878"/>
      <c r="LFY15" s="880"/>
      <c r="LFZ15" s="878"/>
      <c r="LGA15" s="878"/>
      <c r="LGB15" s="878"/>
      <c r="LGC15" s="880"/>
      <c r="LGD15" s="878"/>
      <c r="LGE15" s="878"/>
      <c r="LGF15" s="878"/>
      <c r="LGG15" s="880"/>
      <c r="LGH15" s="878"/>
      <c r="LGI15" s="878"/>
      <c r="LGJ15" s="878"/>
      <c r="LGK15" s="880"/>
      <c r="LGL15" s="878"/>
      <c r="LGM15" s="878"/>
      <c r="LGN15" s="878"/>
      <c r="LGO15" s="880"/>
      <c r="LGP15" s="878"/>
      <c r="LGQ15" s="878"/>
      <c r="LGR15" s="878"/>
      <c r="LGS15" s="880"/>
      <c r="LGT15" s="878"/>
      <c r="LGU15" s="878"/>
      <c r="LGV15" s="878"/>
      <c r="LGW15" s="880"/>
      <c r="LGX15" s="878"/>
      <c r="LGY15" s="878"/>
      <c r="LGZ15" s="878"/>
      <c r="LHA15" s="880"/>
      <c r="LHB15" s="878"/>
      <c r="LHC15" s="878"/>
      <c r="LHD15" s="878"/>
      <c r="LHE15" s="880"/>
      <c r="LHF15" s="878"/>
      <c r="LHG15" s="878"/>
      <c r="LHH15" s="878"/>
      <c r="LHI15" s="880"/>
      <c r="LHJ15" s="878"/>
      <c r="LHK15" s="878"/>
      <c r="LHL15" s="878"/>
      <c r="LHM15" s="880"/>
      <c r="LHN15" s="878"/>
      <c r="LHO15" s="878"/>
      <c r="LHP15" s="878"/>
      <c r="LHQ15" s="880"/>
      <c r="LHR15" s="878"/>
      <c r="LHS15" s="878"/>
      <c r="LHT15" s="878"/>
      <c r="LHU15" s="880"/>
      <c r="LHV15" s="878"/>
      <c r="LHW15" s="878"/>
      <c r="LHX15" s="878"/>
      <c r="LHY15" s="880"/>
      <c r="LHZ15" s="878"/>
      <c r="LIA15" s="878"/>
      <c r="LIB15" s="878"/>
      <c r="LIC15" s="880"/>
      <c r="LID15" s="878"/>
      <c r="LIE15" s="878"/>
      <c r="LIF15" s="878"/>
      <c r="LIG15" s="880"/>
      <c r="LIH15" s="878"/>
      <c r="LII15" s="878"/>
      <c r="LIJ15" s="878"/>
      <c r="LIK15" s="880"/>
      <c r="LIL15" s="878"/>
      <c r="LIM15" s="878"/>
      <c r="LIN15" s="878"/>
      <c r="LIO15" s="880"/>
      <c r="LIP15" s="878"/>
      <c r="LIQ15" s="878"/>
      <c r="LIR15" s="878"/>
      <c r="LIS15" s="880"/>
      <c r="LIT15" s="878"/>
      <c r="LIU15" s="878"/>
      <c r="LIV15" s="878"/>
      <c r="LIW15" s="880"/>
      <c r="LIX15" s="878"/>
      <c r="LIY15" s="878"/>
      <c r="LIZ15" s="878"/>
      <c r="LJA15" s="880"/>
      <c r="LJB15" s="878"/>
      <c r="LJC15" s="878"/>
      <c r="LJD15" s="878"/>
      <c r="LJE15" s="880"/>
      <c r="LJF15" s="878"/>
      <c r="LJG15" s="878"/>
      <c r="LJH15" s="878"/>
      <c r="LJI15" s="880"/>
      <c r="LJJ15" s="878"/>
      <c r="LJK15" s="878"/>
      <c r="LJL15" s="878"/>
      <c r="LJM15" s="880"/>
      <c r="LJN15" s="878"/>
      <c r="LJO15" s="878"/>
      <c r="LJP15" s="878"/>
      <c r="LJQ15" s="880"/>
      <c r="LJR15" s="878"/>
      <c r="LJS15" s="878"/>
      <c r="LJT15" s="878"/>
      <c r="LJU15" s="880"/>
      <c r="LJV15" s="878"/>
      <c r="LJW15" s="878"/>
      <c r="LJX15" s="878"/>
      <c r="LJY15" s="880"/>
      <c r="LJZ15" s="878"/>
      <c r="LKA15" s="878"/>
      <c r="LKB15" s="878"/>
      <c r="LKC15" s="880"/>
      <c r="LKD15" s="878"/>
      <c r="LKE15" s="878"/>
      <c r="LKF15" s="878"/>
      <c r="LKG15" s="880"/>
      <c r="LKH15" s="878"/>
      <c r="LKI15" s="878"/>
      <c r="LKJ15" s="878"/>
      <c r="LKK15" s="880"/>
      <c r="LKL15" s="878"/>
      <c r="LKM15" s="878"/>
      <c r="LKN15" s="878"/>
      <c r="LKO15" s="880"/>
      <c r="LKP15" s="878"/>
      <c r="LKQ15" s="878"/>
      <c r="LKR15" s="878"/>
      <c r="LKS15" s="880"/>
      <c r="LKT15" s="878"/>
      <c r="LKU15" s="878"/>
      <c r="LKV15" s="878"/>
      <c r="LKW15" s="880"/>
      <c r="LKX15" s="878"/>
      <c r="LKY15" s="878"/>
      <c r="LKZ15" s="878"/>
      <c r="LLA15" s="880"/>
      <c r="LLB15" s="878"/>
      <c r="LLC15" s="878"/>
      <c r="LLD15" s="878"/>
      <c r="LLE15" s="880"/>
      <c r="LLF15" s="878"/>
      <c r="LLG15" s="878"/>
      <c r="LLH15" s="878"/>
      <c r="LLI15" s="880"/>
      <c r="LLJ15" s="878"/>
      <c r="LLK15" s="878"/>
      <c r="LLL15" s="878"/>
      <c r="LLM15" s="880"/>
      <c r="LLN15" s="878"/>
      <c r="LLO15" s="878"/>
      <c r="LLP15" s="878"/>
      <c r="LLQ15" s="880"/>
      <c r="LLR15" s="878"/>
      <c r="LLS15" s="878"/>
      <c r="LLT15" s="878"/>
      <c r="LLU15" s="880"/>
      <c r="LLV15" s="878"/>
      <c r="LLW15" s="878"/>
      <c r="LLX15" s="878"/>
      <c r="LLY15" s="880"/>
      <c r="LLZ15" s="878"/>
      <c r="LMA15" s="878"/>
      <c r="LMB15" s="878"/>
      <c r="LMC15" s="880"/>
      <c r="LMD15" s="878"/>
      <c r="LME15" s="878"/>
      <c r="LMF15" s="878"/>
      <c r="LMG15" s="880"/>
      <c r="LMH15" s="878"/>
      <c r="LMI15" s="878"/>
      <c r="LMJ15" s="878"/>
      <c r="LMK15" s="880"/>
      <c r="LML15" s="878"/>
      <c r="LMM15" s="878"/>
      <c r="LMN15" s="878"/>
      <c r="LMO15" s="880"/>
      <c r="LMP15" s="878"/>
      <c r="LMQ15" s="878"/>
      <c r="LMR15" s="878"/>
      <c r="LMS15" s="880"/>
      <c r="LMT15" s="878"/>
      <c r="LMU15" s="878"/>
      <c r="LMV15" s="878"/>
      <c r="LMW15" s="880"/>
      <c r="LMX15" s="878"/>
      <c r="LMY15" s="878"/>
      <c r="LMZ15" s="878"/>
      <c r="LNA15" s="880"/>
      <c r="LNB15" s="878"/>
      <c r="LNC15" s="878"/>
      <c r="LND15" s="878"/>
      <c r="LNE15" s="880"/>
      <c r="LNF15" s="878"/>
      <c r="LNG15" s="878"/>
      <c r="LNH15" s="878"/>
      <c r="LNI15" s="880"/>
      <c r="LNJ15" s="878"/>
      <c r="LNK15" s="878"/>
      <c r="LNL15" s="878"/>
      <c r="LNM15" s="880"/>
      <c r="LNN15" s="878"/>
      <c r="LNO15" s="878"/>
      <c r="LNP15" s="878"/>
      <c r="LNQ15" s="880"/>
      <c r="LNR15" s="878"/>
      <c r="LNS15" s="878"/>
      <c r="LNT15" s="878"/>
      <c r="LNU15" s="880"/>
      <c r="LNV15" s="878"/>
      <c r="LNW15" s="878"/>
      <c r="LNX15" s="878"/>
      <c r="LNY15" s="880"/>
      <c r="LNZ15" s="878"/>
      <c r="LOA15" s="878"/>
      <c r="LOB15" s="878"/>
      <c r="LOC15" s="880"/>
      <c r="LOD15" s="878"/>
      <c r="LOE15" s="878"/>
      <c r="LOF15" s="878"/>
      <c r="LOG15" s="880"/>
      <c r="LOH15" s="878"/>
      <c r="LOI15" s="878"/>
      <c r="LOJ15" s="878"/>
      <c r="LOK15" s="880"/>
      <c r="LOL15" s="878"/>
      <c r="LOM15" s="878"/>
      <c r="LON15" s="878"/>
      <c r="LOO15" s="880"/>
      <c r="LOP15" s="878"/>
      <c r="LOQ15" s="878"/>
      <c r="LOR15" s="878"/>
      <c r="LOS15" s="880"/>
      <c r="LOT15" s="878"/>
      <c r="LOU15" s="878"/>
      <c r="LOV15" s="878"/>
      <c r="LOW15" s="880"/>
      <c r="LOX15" s="878"/>
      <c r="LOY15" s="878"/>
      <c r="LOZ15" s="878"/>
      <c r="LPA15" s="880"/>
      <c r="LPB15" s="878"/>
      <c r="LPC15" s="878"/>
      <c r="LPD15" s="878"/>
      <c r="LPE15" s="880"/>
      <c r="LPF15" s="878"/>
      <c r="LPG15" s="878"/>
      <c r="LPH15" s="878"/>
      <c r="LPI15" s="880"/>
      <c r="LPJ15" s="878"/>
      <c r="LPK15" s="878"/>
      <c r="LPL15" s="878"/>
      <c r="LPM15" s="880"/>
      <c r="LPN15" s="878"/>
      <c r="LPO15" s="878"/>
      <c r="LPP15" s="878"/>
      <c r="LPQ15" s="880"/>
      <c r="LPR15" s="878"/>
      <c r="LPS15" s="878"/>
      <c r="LPT15" s="878"/>
      <c r="LPU15" s="880"/>
      <c r="LPV15" s="878"/>
      <c r="LPW15" s="878"/>
      <c r="LPX15" s="878"/>
      <c r="LPY15" s="880"/>
      <c r="LPZ15" s="878"/>
      <c r="LQA15" s="878"/>
      <c r="LQB15" s="878"/>
      <c r="LQC15" s="880"/>
      <c r="LQD15" s="878"/>
      <c r="LQE15" s="878"/>
      <c r="LQF15" s="878"/>
      <c r="LQG15" s="880"/>
      <c r="LQH15" s="878"/>
      <c r="LQI15" s="878"/>
      <c r="LQJ15" s="878"/>
      <c r="LQK15" s="880"/>
      <c r="LQL15" s="878"/>
      <c r="LQM15" s="878"/>
      <c r="LQN15" s="878"/>
      <c r="LQO15" s="880"/>
      <c r="LQP15" s="878"/>
      <c r="LQQ15" s="878"/>
      <c r="LQR15" s="878"/>
      <c r="LQS15" s="880"/>
      <c r="LQT15" s="878"/>
      <c r="LQU15" s="878"/>
      <c r="LQV15" s="878"/>
      <c r="LQW15" s="880"/>
      <c r="LQX15" s="878"/>
      <c r="LQY15" s="878"/>
      <c r="LQZ15" s="878"/>
      <c r="LRA15" s="880"/>
      <c r="LRB15" s="878"/>
      <c r="LRC15" s="878"/>
      <c r="LRD15" s="878"/>
      <c r="LRE15" s="880"/>
      <c r="LRF15" s="878"/>
      <c r="LRG15" s="878"/>
      <c r="LRH15" s="878"/>
      <c r="LRI15" s="880"/>
      <c r="LRJ15" s="878"/>
      <c r="LRK15" s="878"/>
      <c r="LRL15" s="878"/>
      <c r="LRM15" s="880"/>
      <c r="LRN15" s="878"/>
      <c r="LRO15" s="878"/>
      <c r="LRP15" s="878"/>
      <c r="LRQ15" s="880"/>
      <c r="LRR15" s="878"/>
      <c r="LRS15" s="878"/>
      <c r="LRT15" s="878"/>
      <c r="LRU15" s="880"/>
      <c r="LRV15" s="878"/>
      <c r="LRW15" s="878"/>
      <c r="LRX15" s="878"/>
      <c r="LRY15" s="880"/>
      <c r="LRZ15" s="878"/>
      <c r="LSA15" s="878"/>
      <c r="LSB15" s="878"/>
      <c r="LSC15" s="880"/>
      <c r="LSD15" s="878"/>
      <c r="LSE15" s="878"/>
      <c r="LSF15" s="878"/>
      <c r="LSG15" s="880"/>
      <c r="LSH15" s="878"/>
      <c r="LSI15" s="878"/>
      <c r="LSJ15" s="878"/>
      <c r="LSK15" s="880"/>
      <c r="LSL15" s="878"/>
      <c r="LSM15" s="878"/>
      <c r="LSN15" s="878"/>
      <c r="LSO15" s="880"/>
      <c r="LSP15" s="878"/>
      <c r="LSQ15" s="878"/>
      <c r="LSR15" s="878"/>
      <c r="LSS15" s="880"/>
      <c r="LST15" s="878"/>
      <c r="LSU15" s="878"/>
      <c r="LSV15" s="878"/>
      <c r="LSW15" s="880"/>
      <c r="LSX15" s="878"/>
      <c r="LSY15" s="878"/>
      <c r="LSZ15" s="878"/>
      <c r="LTA15" s="880"/>
      <c r="LTB15" s="878"/>
      <c r="LTC15" s="878"/>
      <c r="LTD15" s="878"/>
      <c r="LTE15" s="880"/>
      <c r="LTF15" s="878"/>
      <c r="LTG15" s="878"/>
      <c r="LTH15" s="878"/>
      <c r="LTI15" s="880"/>
      <c r="LTJ15" s="878"/>
      <c r="LTK15" s="878"/>
      <c r="LTL15" s="878"/>
      <c r="LTM15" s="880"/>
      <c r="LTN15" s="878"/>
      <c r="LTO15" s="878"/>
      <c r="LTP15" s="878"/>
      <c r="LTQ15" s="880"/>
      <c r="LTR15" s="878"/>
      <c r="LTS15" s="878"/>
      <c r="LTT15" s="878"/>
      <c r="LTU15" s="880"/>
      <c r="LTV15" s="878"/>
      <c r="LTW15" s="878"/>
      <c r="LTX15" s="878"/>
      <c r="LTY15" s="880"/>
      <c r="LTZ15" s="878"/>
      <c r="LUA15" s="878"/>
      <c r="LUB15" s="878"/>
      <c r="LUC15" s="880"/>
      <c r="LUD15" s="878"/>
      <c r="LUE15" s="878"/>
      <c r="LUF15" s="878"/>
      <c r="LUG15" s="880"/>
      <c r="LUH15" s="878"/>
      <c r="LUI15" s="878"/>
      <c r="LUJ15" s="878"/>
      <c r="LUK15" s="880"/>
      <c r="LUL15" s="878"/>
      <c r="LUM15" s="878"/>
      <c r="LUN15" s="878"/>
      <c r="LUO15" s="880"/>
      <c r="LUP15" s="878"/>
      <c r="LUQ15" s="878"/>
      <c r="LUR15" s="878"/>
      <c r="LUS15" s="880"/>
      <c r="LUT15" s="878"/>
      <c r="LUU15" s="878"/>
      <c r="LUV15" s="878"/>
      <c r="LUW15" s="880"/>
      <c r="LUX15" s="878"/>
      <c r="LUY15" s="878"/>
      <c r="LUZ15" s="878"/>
      <c r="LVA15" s="880"/>
      <c r="LVB15" s="878"/>
      <c r="LVC15" s="878"/>
      <c r="LVD15" s="878"/>
      <c r="LVE15" s="880"/>
      <c r="LVF15" s="878"/>
      <c r="LVG15" s="878"/>
      <c r="LVH15" s="878"/>
      <c r="LVI15" s="880"/>
      <c r="LVJ15" s="878"/>
      <c r="LVK15" s="878"/>
      <c r="LVL15" s="878"/>
      <c r="LVM15" s="880"/>
      <c r="LVN15" s="878"/>
      <c r="LVO15" s="878"/>
      <c r="LVP15" s="878"/>
      <c r="LVQ15" s="880"/>
      <c r="LVR15" s="878"/>
      <c r="LVS15" s="878"/>
      <c r="LVT15" s="878"/>
      <c r="LVU15" s="880"/>
      <c r="LVV15" s="878"/>
      <c r="LVW15" s="878"/>
      <c r="LVX15" s="878"/>
      <c r="LVY15" s="880"/>
      <c r="LVZ15" s="878"/>
      <c r="LWA15" s="878"/>
      <c r="LWB15" s="878"/>
      <c r="LWC15" s="880"/>
      <c r="LWD15" s="878"/>
      <c r="LWE15" s="878"/>
      <c r="LWF15" s="878"/>
      <c r="LWG15" s="880"/>
      <c r="LWH15" s="878"/>
      <c r="LWI15" s="878"/>
      <c r="LWJ15" s="878"/>
      <c r="LWK15" s="880"/>
      <c r="LWL15" s="878"/>
      <c r="LWM15" s="878"/>
      <c r="LWN15" s="878"/>
      <c r="LWO15" s="880"/>
      <c r="LWP15" s="878"/>
      <c r="LWQ15" s="878"/>
      <c r="LWR15" s="878"/>
      <c r="LWS15" s="880"/>
      <c r="LWT15" s="878"/>
      <c r="LWU15" s="878"/>
      <c r="LWV15" s="878"/>
      <c r="LWW15" s="880"/>
      <c r="LWX15" s="878"/>
      <c r="LWY15" s="878"/>
      <c r="LWZ15" s="878"/>
      <c r="LXA15" s="880"/>
      <c r="LXB15" s="878"/>
      <c r="LXC15" s="878"/>
      <c r="LXD15" s="878"/>
      <c r="LXE15" s="880"/>
      <c r="LXF15" s="878"/>
      <c r="LXG15" s="878"/>
      <c r="LXH15" s="878"/>
      <c r="LXI15" s="880"/>
      <c r="LXJ15" s="878"/>
      <c r="LXK15" s="878"/>
      <c r="LXL15" s="878"/>
      <c r="LXM15" s="880"/>
      <c r="LXN15" s="878"/>
      <c r="LXO15" s="878"/>
      <c r="LXP15" s="878"/>
      <c r="LXQ15" s="880"/>
      <c r="LXR15" s="878"/>
      <c r="LXS15" s="878"/>
      <c r="LXT15" s="878"/>
      <c r="LXU15" s="880"/>
      <c r="LXV15" s="878"/>
      <c r="LXW15" s="878"/>
      <c r="LXX15" s="878"/>
      <c r="LXY15" s="880"/>
      <c r="LXZ15" s="878"/>
      <c r="LYA15" s="878"/>
      <c r="LYB15" s="878"/>
      <c r="LYC15" s="880"/>
      <c r="LYD15" s="878"/>
      <c r="LYE15" s="878"/>
      <c r="LYF15" s="878"/>
      <c r="LYG15" s="880"/>
      <c r="LYH15" s="878"/>
      <c r="LYI15" s="878"/>
      <c r="LYJ15" s="878"/>
      <c r="LYK15" s="880"/>
      <c r="LYL15" s="878"/>
      <c r="LYM15" s="878"/>
      <c r="LYN15" s="878"/>
      <c r="LYO15" s="880"/>
      <c r="LYP15" s="878"/>
      <c r="LYQ15" s="878"/>
      <c r="LYR15" s="878"/>
      <c r="LYS15" s="880"/>
      <c r="LYT15" s="878"/>
      <c r="LYU15" s="878"/>
      <c r="LYV15" s="878"/>
      <c r="LYW15" s="880"/>
      <c r="LYX15" s="878"/>
      <c r="LYY15" s="878"/>
      <c r="LYZ15" s="878"/>
      <c r="LZA15" s="880"/>
      <c r="LZB15" s="878"/>
      <c r="LZC15" s="878"/>
      <c r="LZD15" s="878"/>
      <c r="LZE15" s="880"/>
      <c r="LZF15" s="878"/>
      <c r="LZG15" s="878"/>
      <c r="LZH15" s="878"/>
      <c r="LZI15" s="880"/>
      <c r="LZJ15" s="878"/>
      <c r="LZK15" s="878"/>
      <c r="LZL15" s="878"/>
      <c r="LZM15" s="880"/>
      <c r="LZN15" s="878"/>
      <c r="LZO15" s="878"/>
      <c r="LZP15" s="878"/>
      <c r="LZQ15" s="880"/>
      <c r="LZR15" s="878"/>
      <c r="LZS15" s="878"/>
      <c r="LZT15" s="878"/>
      <c r="LZU15" s="880"/>
      <c r="LZV15" s="878"/>
      <c r="LZW15" s="878"/>
      <c r="LZX15" s="878"/>
      <c r="LZY15" s="880"/>
      <c r="LZZ15" s="878"/>
      <c r="MAA15" s="878"/>
      <c r="MAB15" s="878"/>
      <c r="MAC15" s="880"/>
      <c r="MAD15" s="878"/>
      <c r="MAE15" s="878"/>
      <c r="MAF15" s="878"/>
      <c r="MAG15" s="880"/>
      <c r="MAH15" s="878"/>
      <c r="MAI15" s="878"/>
      <c r="MAJ15" s="878"/>
      <c r="MAK15" s="880"/>
      <c r="MAL15" s="878"/>
      <c r="MAM15" s="878"/>
      <c r="MAN15" s="878"/>
      <c r="MAO15" s="880"/>
      <c r="MAP15" s="878"/>
      <c r="MAQ15" s="878"/>
      <c r="MAR15" s="878"/>
      <c r="MAS15" s="880"/>
      <c r="MAT15" s="878"/>
      <c r="MAU15" s="878"/>
      <c r="MAV15" s="878"/>
      <c r="MAW15" s="880"/>
      <c r="MAX15" s="878"/>
      <c r="MAY15" s="878"/>
      <c r="MAZ15" s="878"/>
      <c r="MBA15" s="880"/>
      <c r="MBB15" s="878"/>
      <c r="MBC15" s="878"/>
      <c r="MBD15" s="878"/>
      <c r="MBE15" s="880"/>
      <c r="MBF15" s="878"/>
      <c r="MBG15" s="878"/>
      <c r="MBH15" s="878"/>
      <c r="MBI15" s="880"/>
      <c r="MBJ15" s="878"/>
      <c r="MBK15" s="878"/>
      <c r="MBL15" s="878"/>
      <c r="MBM15" s="880"/>
      <c r="MBN15" s="878"/>
      <c r="MBO15" s="878"/>
      <c r="MBP15" s="878"/>
      <c r="MBQ15" s="880"/>
      <c r="MBR15" s="878"/>
      <c r="MBS15" s="878"/>
      <c r="MBT15" s="878"/>
      <c r="MBU15" s="880"/>
      <c r="MBV15" s="878"/>
      <c r="MBW15" s="878"/>
      <c r="MBX15" s="878"/>
      <c r="MBY15" s="880"/>
      <c r="MBZ15" s="878"/>
      <c r="MCA15" s="878"/>
      <c r="MCB15" s="878"/>
      <c r="MCC15" s="880"/>
      <c r="MCD15" s="878"/>
      <c r="MCE15" s="878"/>
      <c r="MCF15" s="878"/>
      <c r="MCG15" s="880"/>
      <c r="MCH15" s="878"/>
      <c r="MCI15" s="878"/>
      <c r="MCJ15" s="878"/>
      <c r="MCK15" s="880"/>
      <c r="MCL15" s="878"/>
      <c r="MCM15" s="878"/>
      <c r="MCN15" s="878"/>
      <c r="MCO15" s="880"/>
      <c r="MCP15" s="878"/>
      <c r="MCQ15" s="878"/>
      <c r="MCR15" s="878"/>
      <c r="MCS15" s="880"/>
      <c r="MCT15" s="878"/>
      <c r="MCU15" s="878"/>
      <c r="MCV15" s="878"/>
      <c r="MCW15" s="880"/>
      <c r="MCX15" s="878"/>
      <c r="MCY15" s="878"/>
      <c r="MCZ15" s="878"/>
      <c r="MDA15" s="880"/>
      <c r="MDB15" s="878"/>
      <c r="MDC15" s="878"/>
      <c r="MDD15" s="878"/>
      <c r="MDE15" s="880"/>
      <c r="MDF15" s="878"/>
      <c r="MDG15" s="878"/>
      <c r="MDH15" s="878"/>
      <c r="MDI15" s="880"/>
      <c r="MDJ15" s="878"/>
      <c r="MDK15" s="878"/>
      <c r="MDL15" s="878"/>
      <c r="MDM15" s="880"/>
      <c r="MDN15" s="878"/>
      <c r="MDO15" s="878"/>
      <c r="MDP15" s="878"/>
      <c r="MDQ15" s="880"/>
      <c r="MDR15" s="878"/>
      <c r="MDS15" s="878"/>
      <c r="MDT15" s="878"/>
      <c r="MDU15" s="880"/>
      <c r="MDV15" s="878"/>
      <c r="MDW15" s="878"/>
      <c r="MDX15" s="878"/>
      <c r="MDY15" s="880"/>
      <c r="MDZ15" s="878"/>
      <c r="MEA15" s="878"/>
      <c r="MEB15" s="878"/>
      <c r="MEC15" s="880"/>
      <c r="MED15" s="878"/>
      <c r="MEE15" s="878"/>
      <c r="MEF15" s="878"/>
      <c r="MEG15" s="880"/>
      <c r="MEH15" s="878"/>
      <c r="MEI15" s="878"/>
      <c r="MEJ15" s="878"/>
      <c r="MEK15" s="880"/>
      <c r="MEL15" s="878"/>
      <c r="MEM15" s="878"/>
      <c r="MEN15" s="878"/>
      <c r="MEO15" s="880"/>
      <c r="MEP15" s="878"/>
      <c r="MEQ15" s="878"/>
      <c r="MER15" s="878"/>
      <c r="MES15" s="880"/>
      <c r="MET15" s="878"/>
      <c r="MEU15" s="878"/>
      <c r="MEV15" s="878"/>
      <c r="MEW15" s="880"/>
      <c r="MEX15" s="878"/>
      <c r="MEY15" s="878"/>
      <c r="MEZ15" s="878"/>
      <c r="MFA15" s="880"/>
      <c r="MFB15" s="878"/>
      <c r="MFC15" s="878"/>
      <c r="MFD15" s="878"/>
      <c r="MFE15" s="880"/>
      <c r="MFF15" s="878"/>
      <c r="MFG15" s="878"/>
      <c r="MFH15" s="878"/>
      <c r="MFI15" s="880"/>
      <c r="MFJ15" s="878"/>
      <c r="MFK15" s="878"/>
      <c r="MFL15" s="878"/>
      <c r="MFM15" s="880"/>
      <c r="MFN15" s="878"/>
      <c r="MFO15" s="878"/>
      <c r="MFP15" s="878"/>
      <c r="MFQ15" s="880"/>
      <c r="MFR15" s="878"/>
      <c r="MFS15" s="878"/>
      <c r="MFT15" s="878"/>
      <c r="MFU15" s="880"/>
      <c r="MFV15" s="878"/>
      <c r="MFW15" s="878"/>
      <c r="MFX15" s="878"/>
      <c r="MFY15" s="880"/>
      <c r="MFZ15" s="878"/>
      <c r="MGA15" s="878"/>
      <c r="MGB15" s="878"/>
      <c r="MGC15" s="880"/>
      <c r="MGD15" s="878"/>
      <c r="MGE15" s="878"/>
      <c r="MGF15" s="878"/>
      <c r="MGG15" s="880"/>
      <c r="MGH15" s="878"/>
      <c r="MGI15" s="878"/>
      <c r="MGJ15" s="878"/>
      <c r="MGK15" s="880"/>
      <c r="MGL15" s="878"/>
      <c r="MGM15" s="878"/>
      <c r="MGN15" s="878"/>
      <c r="MGO15" s="880"/>
      <c r="MGP15" s="878"/>
      <c r="MGQ15" s="878"/>
      <c r="MGR15" s="878"/>
      <c r="MGS15" s="880"/>
      <c r="MGT15" s="878"/>
      <c r="MGU15" s="878"/>
      <c r="MGV15" s="878"/>
      <c r="MGW15" s="880"/>
      <c r="MGX15" s="878"/>
      <c r="MGY15" s="878"/>
      <c r="MGZ15" s="878"/>
      <c r="MHA15" s="880"/>
      <c r="MHB15" s="878"/>
      <c r="MHC15" s="878"/>
      <c r="MHD15" s="878"/>
      <c r="MHE15" s="880"/>
      <c r="MHF15" s="878"/>
      <c r="MHG15" s="878"/>
      <c r="MHH15" s="878"/>
      <c r="MHI15" s="880"/>
      <c r="MHJ15" s="878"/>
      <c r="MHK15" s="878"/>
      <c r="MHL15" s="878"/>
      <c r="MHM15" s="880"/>
      <c r="MHN15" s="878"/>
      <c r="MHO15" s="878"/>
      <c r="MHP15" s="878"/>
      <c r="MHQ15" s="880"/>
      <c r="MHR15" s="878"/>
      <c r="MHS15" s="878"/>
      <c r="MHT15" s="878"/>
      <c r="MHU15" s="880"/>
      <c r="MHV15" s="878"/>
      <c r="MHW15" s="878"/>
      <c r="MHX15" s="878"/>
      <c r="MHY15" s="880"/>
      <c r="MHZ15" s="878"/>
      <c r="MIA15" s="878"/>
      <c r="MIB15" s="878"/>
      <c r="MIC15" s="880"/>
      <c r="MID15" s="878"/>
      <c r="MIE15" s="878"/>
      <c r="MIF15" s="878"/>
      <c r="MIG15" s="880"/>
      <c r="MIH15" s="878"/>
      <c r="MII15" s="878"/>
      <c r="MIJ15" s="878"/>
      <c r="MIK15" s="880"/>
      <c r="MIL15" s="878"/>
      <c r="MIM15" s="878"/>
      <c r="MIN15" s="878"/>
      <c r="MIO15" s="880"/>
      <c r="MIP15" s="878"/>
      <c r="MIQ15" s="878"/>
      <c r="MIR15" s="878"/>
      <c r="MIS15" s="880"/>
      <c r="MIT15" s="878"/>
      <c r="MIU15" s="878"/>
      <c r="MIV15" s="878"/>
      <c r="MIW15" s="880"/>
      <c r="MIX15" s="878"/>
      <c r="MIY15" s="878"/>
      <c r="MIZ15" s="878"/>
      <c r="MJA15" s="880"/>
      <c r="MJB15" s="878"/>
      <c r="MJC15" s="878"/>
      <c r="MJD15" s="878"/>
      <c r="MJE15" s="880"/>
      <c r="MJF15" s="878"/>
      <c r="MJG15" s="878"/>
      <c r="MJH15" s="878"/>
      <c r="MJI15" s="880"/>
      <c r="MJJ15" s="878"/>
      <c r="MJK15" s="878"/>
      <c r="MJL15" s="878"/>
      <c r="MJM15" s="880"/>
      <c r="MJN15" s="878"/>
      <c r="MJO15" s="878"/>
      <c r="MJP15" s="878"/>
      <c r="MJQ15" s="880"/>
      <c r="MJR15" s="878"/>
      <c r="MJS15" s="878"/>
      <c r="MJT15" s="878"/>
      <c r="MJU15" s="880"/>
      <c r="MJV15" s="878"/>
      <c r="MJW15" s="878"/>
      <c r="MJX15" s="878"/>
      <c r="MJY15" s="880"/>
      <c r="MJZ15" s="878"/>
      <c r="MKA15" s="878"/>
      <c r="MKB15" s="878"/>
      <c r="MKC15" s="880"/>
      <c r="MKD15" s="878"/>
      <c r="MKE15" s="878"/>
      <c r="MKF15" s="878"/>
      <c r="MKG15" s="880"/>
      <c r="MKH15" s="878"/>
      <c r="MKI15" s="878"/>
      <c r="MKJ15" s="878"/>
      <c r="MKK15" s="880"/>
      <c r="MKL15" s="878"/>
      <c r="MKM15" s="878"/>
      <c r="MKN15" s="878"/>
      <c r="MKO15" s="880"/>
      <c r="MKP15" s="878"/>
      <c r="MKQ15" s="878"/>
      <c r="MKR15" s="878"/>
      <c r="MKS15" s="880"/>
      <c r="MKT15" s="878"/>
      <c r="MKU15" s="878"/>
      <c r="MKV15" s="878"/>
      <c r="MKW15" s="880"/>
      <c r="MKX15" s="878"/>
      <c r="MKY15" s="878"/>
      <c r="MKZ15" s="878"/>
      <c r="MLA15" s="880"/>
      <c r="MLB15" s="878"/>
      <c r="MLC15" s="878"/>
      <c r="MLD15" s="878"/>
      <c r="MLE15" s="880"/>
      <c r="MLF15" s="878"/>
      <c r="MLG15" s="878"/>
      <c r="MLH15" s="878"/>
      <c r="MLI15" s="880"/>
      <c r="MLJ15" s="878"/>
      <c r="MLK15" s="878"/>
      <c r="MLL15" s="878"/>
      <c r="MLM15" s="880"/>
      <c r="MLN15" s="878"/>
      <c r="MLO15" s="878"/>
      <c r="MLP15" s="878"/>
      <c r="MLQ15" s="880"/>
      <c r="MLR15" s="878"/>
      <c r="MLS15" s="878"/>
      <c r="MLT15" s="878"/>
      <c r="MLU15" s="880"/>
      <c r="MLV15" s="878"/>
      <c r="MLW15" s="878"/>
      <c r="MLX15" s="878"/>
      <c r="MLY15" s="880"/>
      <c r="MLZ15" s="878"/>
      <c r="MMA15" s="878"/>
      <c r="MMB15" s="878"/>
      <c r="MMC15" s="880"/>
      <c r="MMD15" s="878"/>
      <c r="MME15" s="878"/>
      <c r="MMF15" s="878"/>
      <c r="MMG15" s="880"/>
      <c r="MMH15" s="878"/>
      <c r="MMI15" s="878"/>
      <c r="MMJ15" s="878"/>
      <c r="MMK15" s="880"/>
      <c r="MML15" s="878"/>
      <c r="MMM15" s="878"/>
      <c r="MMN15" s="878"/>
      <c r="MMO15" s="880"/>
      <c r="MMP15" s="878"/>
      <c r="MMQ15" s="878"/>
      <c r="MMR15" s="878"/>
      <c r="MMS15" s="880"/>
      <c r="MMT15" s="878"/>
      <c r="MMU15" s="878"/>
      <c r="MMV15" s="878"/>
      <c r="MMW15" s="880"/>
      <c r="MMX15" s="878"/>
      <c r="MMY15" s="878"/>
      <c r="MMZ15" s="878"/>
      <c r="MNA15" s="880"/>
      <c r="MNB15" s="878"/>
      <c r="MNC15" s="878"/>
      <c r="MND15" s="878"/>
      <c r="MNE15" s="880"/>
      <c r="MNF15" s="878"/>
      <c r="MNG15" s="878"/>
      <c r="MNH15" s="878"/>
      <c r="MNI15" s="880"/>
      <c r="MNJ15" s="878"/>
      <c r="MNK15" s="878"/>
      <c r="MNL15" s="878"/>
      <c r="MNM15" s="880"/>
      <c r="MNN15" s="878"/>
      <c r="MNO15" s="878"/>
      <c r="MNP15" s="878"/>
      <c r="MNQ15" s="880"/>
      <c r="MNR15" s="878"/>
      <c r="MNS15" s="878"/>
      <c r="MNT15" s="878"/>
      <c r="MNU15" s="880"/>
      <c r="MNV15" s="878"/>
      <c r="MNW15" s="878"/>
      <c r="MNX15" s="878"/>
      <c r="MNY15" s="880"/>
      <c r="MNZ15" s="878"/>
      <c r="MOA15" s="878"/>
      <c r="MOB15" s="878"/>
      <c r="MOC15" s="880"/>
      <c r="MOD15" s="878"/>
      <c r="MOE15" s="878"/>
      <c r="MOF15" s="878"/>
      <c r="MOG15" s="880"/>
      <c r="MOH15" s="878"/>
      <c r="MOI15" s="878"/>
      <c r="MOJ15" s="878"/>
      <c r="MOK15" s="880"/>
      <c r="MOL15" s="878"/>
      <c r="MOM15" s="878"/>
      <c r="MON15" s="878"/>
      <c r="MOO15" s="880"/>
      <c r="MOP15" s="878"/>
      <c r="MOQ15" s="878"/>
      <c r="MOR15" s="878"/>
      <c r="MOS15" s="880"/>
      <c r="MOT15" s="878"/>
      <c r="MOU15" s="878"/>
      <c r="MOV15" s="878"/>
      <c r="MOW15" s="880"/>
      <c r="MOX15" s="878"/>
      <c r="MOY15" s="878"/>
      <c r="MOZ15" s="878"/>
      <c r="MPA15" s="880"/>
      <c r="MPB15" s="878"/>
      <c r="MPC15" s="878"/>
      <c r="MPD15" s="878"/>
      <c r="MPE15" s="880"/>
      <c r="MPF15" s="878"/>
      <c r="MPG15" s="878"/>
      <c r="MPH15" s="878"/>
      <c r="MPI15" s="880"/>
      <c r="MPJ15" s="878"/>
      <c r="MPK15" s="878"/>
      <c r="MPL15" s="878"/>
      <c r="MPM15" s="880"/>
      <c r="MPN15" s="878"/>
      <c r="MPO15" s="878"/>
      <c r="MPP15" s="878"/>
      <c r="MPQ15" s="880"/>
      <c r="MPR15" s="878"/>
      <c r="MPS15" s="878"/>
      <c r="MPT15" s="878"/>
      <c r="MPU15" s="880"/>
      <c r="MPV15" s="878"/>
      <c r="MPW15" s="878"/>
      <c r="MPX15" s="878"/>
      <c r="MPY15" s="880"/>
      <c r="MPZ15" s="878"/>
      <c r="MQA15" s="878"/>
      <c r="MQB15" s="878"/>
      <c r="MQC15" s="880"/>
      <c r="MQD15" s="878"/>
      <c r="MQE15" s="878"/>
      <c r="MQF15" s="878"/>
      <c r="MQG15" s="880"/>
      <c r="MQH15" s="878"/>
      <c r="MQI15" s="878"/>
      <c r="MQJ15" s="878"/>
      <c r="MQK15" s="880"/>
      <c r="MQL15" s="878"/>
      <c r="MQM15" s="878"/>
      <c r="MQN15" s="878"/>
      <c r="MQO15" s="880"/>
      <c r="MQP15" s="878"/>
      <c r="MQQ15" s="878"/>
      <c r="MQR15" s="878"/>
      <c r="MQS15" s="880"/>
      <c r="MQT15" s="878"/>
      <c r="MQU15" s="878"/>
      <c r="MQV15" s="878"/>
      <c r="MQW15" s="880"/>
      <c r="MQX15" s="878"/>
      <c r="MQY15" s="878"/>
      <c r="MQZ15" s="878"/>
      <c r="MRA15" s="880"/>
      <c r="MRB15" s="878"/>
      <c r="MRC15" s="878"/>
      <c r="MRD15" s="878"/>
      <c r="MRE15" s="880"/>
      <c r="MRF15" s="878"/>
      <c r="MRG15" s="878"/>
      <c r="MRH15" s="878"/>
      <c r="MRI15" s="880"/>
      <c r="MRJ15" s="878"/>
      <c r="MRK15" s="878"/>
      <c r="MRL15" s="878"/>
      <c r="MRM15" s="880"/>
      <c r="MRN15" s="878"/>
      <c r="MRO15" s="878"/>
      <c r="MRP15" s="878"/>
      <c r="MRQ15" s="880"/>
      <c r="MRR15" s="878"/>
      <c r="MRS15" s="878"/>
      <c r="MRT15" s="878"/>
      <c r="MRU15" s="880"/>
      <c r="MRV15" s="878"/>
      <c r="MRW15" s="878"/>
      <c r="MRX15" s="878"/>
      <c r="MRY15" s="880"/>
      <c r="MRZ15" s="878"/>
      <c r="MSA15" s="878"/>
      <c r="MSB15" s="878"/>
      <c r="MSC15" s="880"/>
      <c r="MSD15" s="878"/>
      <c r="MSE15" s="878"/>
      <c r="MSF15" s="878"/>
      <c r="MSG15" s="880"/>
      <c r="MSH15" s="878"/>
      <c r="MSI15" s="878"/>
      <c r="MSJ15" s="878"/>
      <c r="MSK15" s="880"/>
      <c r="MSL15" s="878"/>
      <c r="MSM15" s="878"/>
      <c r="MSN15" s="878"/>
      <c r="MSO15" s="880"/>
      <c r="MSP15" s="878"/>
      <c r="MSQ15" s="878"/>
      <c r="MSR15" s="878"/>
      <c r="MSS15" s="880"/>
      <c r="MST15" s="878"/>
      <c r="MSU15" s="878"/>
      <c r="MSV15" s="878"/>
      <c r="MSW15" s="880"/>
      <c r="MSX15" s="878"/>
      <c r="MSY15" s="878"/>
      <c r="MSZ15" s="878"/>
      <c r="MTA15" s="880"/>
      <c r="MTB15" s="878"/>
      <c r="MTC15" s="878"/>
      <c r="MTD15" s="878"/>
      <c r="MTE15" s="880"/>
      <c r="MTF15" s="878"/>
      <c r="MTG15" s="878"/>
      <c r="MTH15" s="878"/>
      <c r="MTI15" s="880"/>
      <c r="MTJ15" s="878"/>
      <c r="MTK15" s="878"/>
      <c r="MTL15" s="878"/>
      <c r="MTM15" s="880"/>
      <c r="MTN15" s="878"/>
      <c r="MTO15" s="878"/>
      <c r="MTP15" s="878"/>
      <c r="MTQ15" s="880"/>
      <c r="MTR15" s="878"/>
      <c r="MTS15" s="878"/>
      <c r="MTT15" s="878"/>
      <c r="MTU15" s="880"/>
      <c r="MTV15" s="878"/>
      <c r="MTW15" s="878"/>
      <c r="MTX15" s="878"/>
      <c r="MTY15" s="880"/>
      <c r="MTZ15" s="878"/>
      <c r="MUA15" s="878"/>
      <c r="MUB15" s="878"/>
      <c r="MUC15" s="880"/>
      <c r="MUD15" s="878"/>
      <c r="MUE15" s="878"/>
      <c r="MUF15" s="878"/>
      <c r="MUG15" s="880"/>
      <c r="MUH15" s="878"/>
      <c r="MUI15" s="878"/>
      <c r="MUJ15" s="878"/>
      <c r="MUK15" s="880"/>
      <c r="MUL15" s="878"/>
      <c r="MUM15" s="878"/>
      <c r="MUN15" s="878"/>
      <c r="MUO15" s="880"/>
      <c r="MUP15" s="878"/>
      <c r="MUQ15" s="878"/>
      <c r="MUR15" s="878"/>
      <c r="MUS15" s="880"/>
      <c r="MUT15" s="878"/>
      <c r="MUU15" s="878"/>
      <c r="MUV15" s="878"/>
      <c r="MUW15" s="880"/>
      <c r="MUX15" s="878"/>
      <c r="MUY15" s="878"/>
      <c r="MUZ15" s="878"/>
      <c r="MVA15" s="880"/>
      <c r="MVB15" s="878"/>
      <c r="MVC15" s="878"/>
      <c r="MVD15" s="878"/>
      <c r="MVE15" s="880"/>
      <c r="MVF15" s="878"/>
      <c r="MVG15" s="878"/>
      <c r="MVH15" s="878"/>
      <c r="MVI15" s="880"/>
      <c r="MVJ15" s="878"/>
      <c r="MVK15" s="878"/>
      <c r="MVL15" s="878"/>
      <c r="MVM15" s="880"/>
      <c r="MVN15" s="878"/>
      <c r="MVO15" s="878"/>
      <c r="MVP15" s="878"/>
      <c r="MVQ15" s="880"/>
      <c r="MVR15" s="878"/>
      <c r="MVS15" s="878"/>
      <c r="MVT15" s="878"/>
      <c r="MVU15" s="880"/>
      <c r="MVV15" s="878"/>
      <c r="MVW15" s="878"/>
      <c r="MVX15" s="878"/>
      <c r="MVY15" s="880"/>
      <c r="MVZ15" s="878"/>
      <c r="MWA15" s="878"/>
      <c r="MWB15" s="878"/>
      <c r="MWC15" s="880"/>
      <c r="MWD15" s="878"/>
      <c r="MWE15" s="878"/>
      <c r="MWF15" s="878"/>
      <c r="MWG15" s="880"/>
      <c r="MWH15" s="878"/>
      <c r="MWI15" s="878"/>
      <c r="MWJ15" s="878"/>
      <c r="MWK15" s="880"/>
      <c r="MWL15" s="878"/>
      <c r="MWM15" s="878"/>
      <c r="MWN15" s="878"/>
      <c r="MWO15" s="880"/>
      <c r="MWP15" s="878"/>
      <c r="MWQ15" s="878"/>
      <c r="MWR15" s="878"/>
      <c r="MWS15" s="880"/>
      <c r="MWT15" s="878"/>
      <c r="MWU15" s="878"/>
      <c r="MWV15" s="878"/>
      <c r="MWW15" s="880"/>
      <c r="MWX15" s="878"/>
      <c r="MWY15" s="878"/>
      <c r="MWZ15" s="878"/>
      <c r="MXA15" s="880"/>
      <c r="MXB15" s="878"/>
      <c r="MXC15" s="878"/>
      <c r="MXD15" s="878"/>
      <c r="MXE15" s="880"/>
      <c r="MXF15" s="878"/>
      <c r="MXG15" s="878"/>
      <c r="MXH15" s="878"/>
      <c r="MXI15" s="880"/>
      <c r="MXJ15" s="878"/>
      <c r="MXK15" s="878"/>
      <c r="MXL15" s="878"/>
      <c r="MXM15" s="880"/>
      <c r="MXN15" s="878"/>
      <c r="MXO15" s="878"/>
      <c r="MXP15" s="878"/>
      <c r="MXQ15" s="880"/>
      <c r="MXR15" s="878"/>
      <c r="MXS15" s="878"/>
      <c r="MXT15" s="878"/>
      <c r="MXU15" s="880"/>
      <c r="MXV15" s="878"/>
      <c r="MXW15" s="878"/>
      <c r="MXX15" s="878"/>
      <c r="MXY15" s="880"/>
      <c r="MXZ15" s="878"/>
      <c r="MYA15" s="878"/>
      <c r="MYB15" s="878"/>
      <c r="MYC15" s="880"/>
      <c r="MYD15" s="878"/>
      <c r="MYE15" s="878"/>
      <c r="MYF15" s="878"/>
      <c r="MYG15" s="880"/>
      <c r="MYH15" s="878"/>
      <c r="MYI15" s="878"/>
      <c r="MYJ15" s="878"/>
      <c r="MYK15" s="880"/>
      <c r="MYL15" s="878"/>
      <c r="MYM15" s="878"/>
      <c r="MYN15" s="878"/>
      <c r="MYO15" s="880"/>
      <c r="MYP15" s="878"/>
      <c r="MYQ15" s="878"/>
      <c r="MYR15" s="878"/>
      <c r="MYS15" s="880"/>
      <c r="MYT15" s="878"/>
      <c r="MYU15" s="878"/>
      <c r="MYV15" s="878"/>
      <c r="MYW15" s="880"/>
      <c r="MYX15" s="878"/>
      <c r="MYY15" s="878"/>
      <c r="MYZ15" s="878"/>
      <c r="MZA15" s="880"/>
      <c r="MZB15" s="878"/>
      <c r="MZC15" s="878"/>
      <c r="MZD15" s="878"/>
      <c r="MZE15" s="880"/>
      <c r="MZF15" s="878"/>
      <c r="MZG15" s="878"/>
      <c r="MZH15" s="878"/>
      <c r="MZI15" s="880"/>
      <c r="MZJ15" s="878"/>
      <c r="MZK15" s="878"/>
      <c r="MZL15" s="878"/>
      <c r="MZM15" s="880"/>
      <c r="MZN15" s="878"/>
      <c r="MZO15" s="878"/>
      <c r="MZP15" s="878"/>
      <c r="MZQ15" s="880"/>
      <c r="MZR15" s="878"/>
      <c r="MZS15" s="878"/>
      <c r="MZT15" s="878"/>
      <c r="MZU15" s="880"/>
      <c r="MZV15" s="878"/>
      <c r="MZW15" s="878"/>
      <c r="MZX15" s="878"/>
      <c r="MZY15" s="880"/>
      <c r="MZZ15" s="878"/>
      <c r="NAA15" s="878"/>
      <c r="NAB15" s="878"/>
      <c r="NAC15" s="880"/>
      <c r="NAD15" s="878"/>
      <c r="NAE15" s="878"/>
      <c r="NAF15" s="878"/>
      <c r="NAG15" s="880"/>
      <c r="NAH15" s="878"/>
      <c r="NAI15" s="878"/>
      <c r="NAJ15" s="878"/>
      <c r="NAK15" s="880"/>
      <c r="NAL15" s="878"/>
      <c r="NAM15" s="878"/>
      <c r="NAN15" s="878"/>
      <c r="NAO15" s="880"/>
      <c r="NAP15" s="878"/>
      <c r="NAQ15" s="878"/>
      <c r="NAR15" s="878"/>
      <c r="NAS15" s="880"/>
      <c r="NAT15" s="878"/>
      <c r="NAU15" s="878"/>
      <c r="NAV15" s="878"/>
      <c r="NAW15" s="880"/>
      <c r="NAX15" s="878"/>
      <c r="NAY15" s="878"/>
      <c r="NAZ15" s="878"/>
      <c r="NBA15" s="880"/>
      <c r="NBB15" s="878"/>
      <c r="NBC15" s="878"/>
      <c r="NBD15" s="878"/>
      <c r="NBE15" s="880"/>
      <c r="NBF15" s="878"/>
      <c r="NBG15" s="878"/>
      <c r="NBH15" s="878"/>
      <c r="NBI15" s="880"/>
      <c r="NBJ15" s="878"/>
      <c r="NBK15" s="878"/>
      <c r="NBL15" s="878"/>
      <c r="NBM15" s="880"/>
      <c r="NBN15" s="878"/>
      <c r="NBO15" s="878"/>
      <c r="NBP15" s="878"/>
      <c r="NBQ15" s="880"/>
      <c r="NBR15" s="878"/>
      <c r="NBS15" s="878"/>
      <c r="NBT15" s="878"/>
      <c r="NBU15" s="880"/>
      <c r="NBV15" s="878"/>
      <c r="NBW15" s="878"/>
      <c r="NBX15" s="878"/>
      <c r="NBY15" s="880"/>
      <c r="NBZ15" s="878"/>
      <c r="NCA15" s="878"/>
      <c r="NCB15" s="878"/>
      <c r="NCC15" s="880"/>
      <c r="NCD15" s="878"/>
      <c r="NCE15" s="878"/>
      <c r="NCF15" s="878"/>
      <c r="NCG15" s="880"/>
      <c r="NCH15" s="878"/>
      <c r="NCI15" s="878"/>
      <c r="NCJ15" s="878"/>
      <c r="NCK15" s="880"/>
      <c r="NCL15" s="878"/>
      <c r="NCM15" s="878"/>
      <c r="NCN15" s="878"/>
      <c r="NCO15" s="880"/>
      <c r="NCP15" s="878"/>
      <c r="NCQ15" s="878"/>
      <c r="NCR15" s="878"/>
      <c r="NCS15" s="880"/>
      <c r="NCT15" s="878"/>
      <c r="NCU15" s="878"/>
      <c r="NCV15" s="878"/>
      <c r="NCW15" s="880"/>
      <c r="NCX15" s="878"/>
      <c r="NCY15" s="878"/>
      <c r="NCZ15" s="878"/>
      <c r="NDA15" s="880"/>
      <c r="NDB15" s="878"/>
      <c r="NDC15" s="878"/>
      <c r="NDD15" s="878"/>
      <c r="NDE15" s="880"/>
      <c r="NDF15" s="878"/>
      <c r="NDG15" s="878"/>
      <c r="NDH15" s="878"/>
      <c r="NDI15" s="880"/>
      <c r="NDJ15" s="878"/>
      <c r="NDK15" s="878"/>
      <c r="NDL15" s="878"/>
      <c r="NDM15" s="880"/>
      <c r="NDN15" s="878"/>
      <c r="NDO15" s="878"/>
      <c r="NDP15" s="878"/>
      <c r="NDQ15" s="880"/>
      <c r="NDR15" s="878"/>
      <c r="NDS15" s="878"/>
      <c r="NDT15" s="878"/>
      <c r="NDU15" s="880"/>
      <c r="NDV15" s="878"/>
      <c r="NDW15" s="878"/>
      <c r="NDX15" s="878"/>
      <c r="NDY15" s="880"/>
      <c r="NDZ15" s="878"/>
      <c r="NEA15" s="878"/>
      <c r="NEB15" s="878"/>
      <c r="NEC15" s="880"/>
      <c r="NED15" s="878"/>
      <c r="NEE15" s="878"/>
      <c r="NEF15" s="878"/>
      <c r="NEG15" s="880"/>
      <c r="NEH15" s="878"/>
      <c r="NEI15" s="878"/>
      <c r="NEJ15" s="878"/>
      <c r="NEK15" s="880"/>
      <c r="NEL15" s="878"/>
      <c r="NEM15" s="878"/>
      <c r="NEN15" s="878"/>
      <c r="NEO15" s="880"/>
      <c r="NEP15" s="878"/>
      <c r="NEQ15" s="878"/>
      <c r="NER15" s="878"/>
      <c r="NES15" s="880"/>
      <c r="NET15" s="878"/>
      <c r="NEU15" s="878"/>
      <c r="NEV15" s="878"/>
      <c r="NEW15" s="880"/>
      <c r="NEX15" s="878"/>
      <c r="NEY15" s="878"/>
      <c r="NEZ15" s="878"/>
      <c r="NFA15" s="880"/>
      <c r="NFB15" s="878"/>
      <c r="NFC15" s="878"/>
      <c r="NFD15" s="878"/>
      <c r="NFE15" s="880"/>
      <c r="NFF15" s="878"/>
      <c r="NFG15" s="878"/>
      <c r="NFH15" s="878"/>
      <c r="NFI15" s="880"/>
      <c r="NFJ15" s="878"/>
      <c r="NFK15" s="878"/>
      <c r="NFL15" s="878"/>
      <c r="NFM15" s="880"/>
      <c r="NFN15" s="878"/>
      <c r="NFO15" s="878"/>
      <c r="NFP15" s="878"/>
      <c r="NFQ15" s="880"/>
      <c r="NFR15" s="878"/>
      <c r="NFS15" s="878"/>
      <c r="NFT15" s="878"/>
      <c r="NFU15" s="880"/>
      <c r="NFV15" s="878"/>
      <c r="NFW15" s="878"/>
      <c r="NFX15" s="878"/>
      <c r="NFY15" s="880"/>
      <c r="NFZ15" s="878"/>
      <c r="NGA15" s="878"/>
      <c r="NGB15" s="878"/>
      <c r="NGC15" s="880"/>
      <c r="NGD15" s="878"/>
      <c r="NGE15" s="878"/>
      <c r="NGF15" s="878"/>
      <c r="NGG15" s="880"/>
      <c r="NGH15" s="878"/>
      <c r="NGI15" s="878"/>
      <c r="NGJ15" s="878"/>
      <c r="NGK15" s="880"/>
      <c r="NGL15" s="878"/>
      <c r="NGM15" s="878"/>
      <c r="NGN15" s="878"/>
      <c r="NGO15" s="880"/>
      <c r="NGP15" s="878"/>
      <c r="NGQ15" s="878"/>
      <c r="NGR15" s="878"/>
      <c r="NGS15" s="880"/>
      <c r="NGT15" s="878"/>
      <c r="NGU15" s="878"/>
      <c r="NGV15" s="878"/>
      <c r="NGW15" s="880"/>
      <c r="NGX15" s="878"/>
      <c r="NGY15" s="878"/>
      <c r="NGZ15" s="878"/>
      <c r="NHA15" s="880"/>
      <c r="NHB15" s="878"/>
      <c r="NHC15" s="878"/>
      <c r="NHD15" s="878"/>
      <c r="NHE15" s="880"/>
      <c r="NHF15" s="878"/>
      <c r="NHG15" s="878"/>
      <c r="NHH15" s="878"/>
      <c r="NHI15" s="880"/>
      <c r="NHJ15" s="878"/>
      <c r="NHK15" s="878"/>
      <c r="NHL15" s="878"/>
      <c r="NHM15" s="880"/>
      <c r="NHN15" s="878"/>
      <c r="NHO15" s="878"/>
      <c r="NHP15" s="878"/>
      <c r="NHQ15" s="880"/>
      <c r="NHR15" s="878"/>
      <c r="NHS15" s="878"/>
      <c r="NHT15" s="878"/>
      <c r="NHU15" s="880"/>
      <c r="NHV15" s="878"/>
      <c r="NHW15" s="878"/>
      <c r="NHX15" s="878"/>
      <c r="NHY15" s="880"/>
      <c r="NHZ15" s="878"/>
      <c r="NIA15" s="878"/>
      <c r="NIB15" s="878"/>
      <c r="NIC15" s="880"/>
      <c r="NID15" s="878"/>
      <c r="NIE15" s="878"/>
      <c r="NIF15" s="878"/>
      <c r="NIG15" s="880"/>
      <c r="NIH15" s="878"/>
      <c r="NII15" s="878"/>
      <c r="NIJ15" s="878"/>
      <c r="NIK15" s="880"/>
      <c r="NIL15" s="878"/>
      <c r="NIM15" s="878"/>
      <c r="NIN15" s="878"/>
      <c r="NIO15" s="880"/>
      <c r="NIP15" s="878"/>
      <c r="NIQ15" s="878"/>
      <c r="NIR15" s="878"/>
      <c r="NIS15" s="880"/>
      <c r="NIT15" s="878"/>
      <c r="NIU15" s="878"/>
      <c r="NIV15" s="878"/>
      <c r="NIW15" s="880"/>
      <c r="NIX15" s="878"/>
      <c r="NIY15" s="878"/>
      <c r="NIZ15" s="878"/>
      <c r="NJA15" s="880"/>
      <c r="NJB15" s="878"/>
      <c r="NJC15" s="878"/>
      <c r="NJD15" s="878"/>
      <c r="NJE15" s="880"/>
      <c r="NJF15" s="878"/>
      <c r="NJG15" s="878"/>
      <c r="NJH15" s="878"/>
      <c r="NJI15" s="880"/>
      <c r="NJJ15" s="878"/>
      <c r="NJK15" s="878"/>
      <c r="NJL15" s="878"/>
      <c r="NJM15" s="880"/>
      <c r="NJN15" s="878"/>
      <c r="NJO15" s="878"/>
      <c r="NJP15" s="878"/>
      <c r="NJQ15" s="880"/>
      <c r="NJR15" s="878"/>
      <c r="NJS15" s="878"/>
      <c r="NJT15" s="878"/>
      <c r="NJU15" s="880"/>
      <c r="NJV15" s="878"/>
      <c r="NJW15" s="878"/>
      <c r="NJX15" s="878"/>
      <c r="NJY15" s="880"/>
      <c r="NJZ15" s="878"/>
      <c r="NKA15" s="878"/>
      <c r="NKB15" s="878"/>
      <c r="NKC15" s="880"/>
      <c r="NKD15" s="878"/>
      <c r="NKE15" s="878"/>
      <c r="NKF15" s="878"/>
      <c r="NKG15" s="880"/>
      <c r="NKH15" s="878"/>
      <c r="NKI15" s="878"/>
      <c r="NKJ15" s="878"/>
      <c r="NKK15" s="880"/>
      <c r="NKL15" s="878"/>
      <c r="NKM15" s="878"/>
      <c r="NKN15" s="878"/>
      <c r="NKO15" s="880"/>
      <c r="NKP15" s="878"/>
      <c r="NKQ15" s="878"/>
      <c r="NKR15" s="878"/>
      <c r="NKS15" s="880"/>
      <c r="NKT15" s="878"/>
      <c r="NKU15" s="878"/>
      <c r="NKV15" s="878"/>
      <c r="NKW15" s="880"/>
      <c r="NKX15" s="878"/>
      <c r="NKY15" s="878"/>
      <c r="NKZ15" s="878"/>
      <c r="NLA15" s="880"/>
      <c r="NLB15" s="878"/>
      <c r="NLC15" s="878"/>
      <c r="NLD15" s="878"/>
      <c r="NLE15" s="880"/>
      <c r="NLF15" s="878"/>
      <c r="NLG15" s="878"/>
      <c r="NLH15" s="878"/>
      <c r="NLI15" s="880"/>
      <c r="NLJ15" s="878"/>
      <c r="NLK15" s="878"/>
      <c r="NLL15" s="878"/>
      <c r="NLM15" s="880"/>
      <c r="NLN15" s="878"/>
      <c r="NLO15" s="878"/>
      <c r="NLP15" s="878"/>
      <c r="NLQ15" s="880"/>
      <c r="NLR15" s="878"/>
      <c r="NLS15" s="878"/>
      <c r="NLT15" s="878"/>
      <c r="NLU15" s="880"/>
      <c r="NLV15" s="878"/>
      <c r="NLW15" s="878"/>
      <c r="NLX15" s="878"/>
      <c r="NLY15" s="880"/>
      <c r="NLZ15" s="878"/>
      <c r="NMA15" s="878"/>
      <c r="NMB15" s="878"/>
      <c r="NMC15" s="880"/>
      <c r="NMD15" s="878"/>
      <c r="NME15" s="878"/>
      <c r="NMF15" s="878"/>
      <c r="NMG15" s="880"/>
      <c r="NMH15" s="878"/>
      <c r="NMI15" s="878"/>
      <c r="NMJ15" s="878"/>
      <c r="NMK15" s="880"/>
      <c r="NML15" s="878"/>
      <c r="NMM15" s="878"/>
      <c r="NMN15" s="878"/>
      <c r="NMO15" s="880"/>
      <c r="NMP15" s="878"/>
      <c r="NMQ15" s="878"/>
      <c r="NMR15" s="878"/>
      <c r="NMS15" s="880"/>
      <c r="NMT15" s="878"/>
      <c r="NMU15" s="878"/>
      <c r="NMV15" s="878"/>
      <c r="NMW15" s="880"/>
      <c r="NMX15" s="878"/>
      <c r="NMY15" s="878"/>
      <c r="NMZ15" s="878"/>
      <c r="NNA15" s="880"/>
      <c r="NNB15" s="878"/>
      <c r="NNC15" s="878"/>
      <c r="NND15" s="878"/>
      <c r="NNE15" s="880"/>
      <c r="NNF15" s="878"/>
      <c r="NNG15" s="878"/>
      <c r="NNH15" s="878"/>
      <c r="NNI15" s="880"/>
      <c r="NNJ15" s="878"/>
      <c r="NNK15" s="878"/>
      <c r="NNL15" s="878"/>
      <c r="NNM15" s="880"/>
      <c r="NNN15" s="878"/>
      <c r="NNO15" s="878"/>
      <c r="NNP15" s="878"/>
      <c r="NNQ15" s="880"/>
      <c r="NNR15" s="878"/>
      <c r="NNS15" s="878"/>
      <c r="NNT15" s="878"/>
      <c r="NNU15" s="880"/>
      <c r="NNV15" s="878"/>
      <c r="NNW15" s="878"/>
      <c r="NNX15" s="878"/>
      <c r="NNY15" s="880"/>
      <c r="NNZ15" s="878"/>
      <c r="NOA15" s="878"/>
      <c r="NOB15" s="878"/>
      <c r="NOC15" s="880"/>
      <c r="NOD15" s="878"/>
      <c r="NOE15" s="878"/>
      <c r="NOF15" s="878"/>
      <c r="NOG15" s="880"/>
      <c r="NOH15" s="878"/>
      <c r="NOI15" s="878"/>
      <c r="NOJ15" s="878"/>
      <c r="NOK15" s="880"/>
      <c r="NOL15" s="878"/>
      <c r="NOM15" s="878"/>
      <c r="NON15" s="878"/>
      <c r="NOO15" s="880"/>
      <c r="NOP15" s="878"/>
      <c r="NOQ15" s="878"/>
      <c r="NOR15" s="878"/>
      <c r="NOS15" s="880"/>
      <c r="NOT15" s="878"/>
      <c r="NOU15" s="878"/>
      <c r="NOV15" s="878"/>
      <c r="NOW15" s="880"/>
      <c r="NOX15" s="878"/>
      <c r="NOY15" s="878"/>
      <c r="NOZ15" s="878"/>
      <c r="NPA15" s="880"/>
      <c r="NPB15" s="878"/>
      <c r="NPC15" s="878"/>
      <c r="NPD15" s="878"/>
      <c r="NPE15" s="880"/>
      <c r="NPF15" s="878"/>
      <c r="NPG15" s="878"/>
      <c r="NPH15" s="878"/>
      <c r="NPI15" s="880"/>
      <c r="NPJ15" s="878"/>
      <c r="NPK15" s="878"/>
      <c r="NPL15" s="878"/>
      <c r="NPM15" s="880"/>
      <c r="NPN15" s="878"/>
      <c r="NPO15" s="878"/>
      <c r="NPP15" s="878"/>
      <c r="NPQ15" s="880"/>
      <c r="NPR15" s="878"/>
      <c r="NPS15" s="878"/>
      <c r="NPT15" s="878"/>
      <c r="NPU15" s="880"/>
      <c r="NPV15" s="878"/>
      <c r="NPW15" s="878"/>
      <c r="NPX15" s="878"/>
      <c r="NPY15" s="880"/>
      <c r="NPZ15" s="878"/>
      <c r="NQA15" s="878"/>
      <c r="NQB15" s="878"/>
      <c r="NQC15" s="880"/>
      <c r="NQD15" s="878"/>
      <c r="NQE15" s="878"/>
      <c r="NQF15" s="878"/>
      <c r="NQG15" s="880"/>
      <c r="NQH15" s="878"/>
      <c r="NQI15" s="878"/>
      <c r="NQJ15" s="878"/>
      <c r="NQK15" s="880"/>
      <c r="NQL15" s="878"/>
      <c r="NQM15" s="878"/>
      <c r="NQN15" s="878"/>
      <c r="NQO15" s="880"/>
      <c r="NQP15" s="878"/>
      <c r="NQQ15" s="878"/>
      <c r="NQR15" s="878"/>
      <c r="NQS15" s="880"/>
      <c r="NQT15" s="878"/>
      <c r="NQU15" s="878"/>
      <c r="NQV15" s="878"/>
      <c r="NQW15" s="880"/>
      <c r="NQX15" s="878"/>
      <c r="NQY15" s="878"/>
      <c r="NQZ15" s="878"/>
      <c r="NRA15" s="880"/>
      <c r="NRB15" s="878"/>
      <c r="NRC15" s="878"/>
      <c r="NRD15" s="878"/>
      <c r="NRE15" s="880"/>
      <c r="NRF15" s="878"/>
      <c r="NRG15" s="878"/>
      <c r="NRH15" s="878"/>
      <c r="NRI15" s="880"/>
      <c r="NRJ15" s="878"/>
      <c r="NRK15" s="878"/>
      <c r="NRL15" s="878"/>
      <c r="NRM15" s="880"/>
      <c r="NRN15" s="878"/>
      <c r="NRO15" s="878"/>
      <c r="NRP15" s="878"/>
      <c r="NRQ15" s="880"/>
      <c r="NRR15" s="878"/>
      <c r="NRS15" s="878"/>
      <c r="NRT15" s="878"/>
      <c r="NRU15" s="880"/>
      <c r="NRV15" s="878"/>
      <c r="NRW15" s="878"/>
      <c r="NRX15" s="878"/>
      <c r="NRY15" s="880"/>
      <c r="NRZ15" s="878"/>
      <c r="NSA15" s="878"/>
      <c r="NSB15" s="878"/>
      <c r="NSC15" s="880"/>
      <c r="NSD15" s="878"/>
      <c r="NSE15" s="878"/>
      <c r="NSF15" s="878"/>
      <c r="NSG15" s="880"/>
      <c r="NSH15" s="878"/>
      <c r="NSI15" s="878"/>
      <c r="NSJ15" s="878"/>
      <c r="NSK15" s="880"/>
      <c r="NSL15" s="878"/>
      <c r="NSM15" s="878"/>
      <c r="NSN15" s="878"/>
      <c r="NSO15" s="880"/>
      <c r="NSP15" s="878"/>
      <c r="NSQ15" s="878"/>
      <c r="NSR15" s="878"/>
      <c r="NSS15" s="880"/>
      <c r="NST15" s="878"/>
      <c r="NSU15" s="878"/>
      <c r="NSV15" s="878"/>
      <c r="NSW15" s="880"/>
      <c r="NSX15" s="878"/>
      <c r="NSY15" s="878"/>
      <c r="NSZ15" s="878"/>
      <c r="NTA15" s="880"/>
      <c r="NTB15" s="878"/>
      <c r="NTC15" s="878"/>
      <c r="NTD15" s="878"/>
      <c r="NTE15" s="880"/>
      <c r="NTF15" s="878"/>
      <c r="NTG15" s="878"/>
      <c r="NTH15" s="878"/>
      <c r="NTI15" s="880"/>
      <c r="NTJ15" s="878"/>
      <c r="NTK15" s="878"/>
      <c r="NTL15" s="878"/>
      <c r="NTM15" s="880"/>
      <c r="NTN15" s="878"/>
      <c r="NTO15" s="878"/>
      <c r="NTP15" s="878"/>
      <c r="NTQ15" s="880"/>
      <c r="NTR15" s="878"/>
      <c r="NTS15" s="878"/>
      <c r="NTT15" s="878"/>
      <c r="NTU15" s="880"/>
      <c r="NTV15" s="878"/>
      <c r="NTW15" s="878"/>
      <c r="NTX15" s="878"/>
      <c r="NTY15" s="880"/>
      <c r="NTZ15" s="878"/>
      <c r="NUA15" s="878"/>
      <c r="NUB15" s="878"/>
      <c r="NUC15" s="880"/>
      <c r="NUD15" s="878"/>
      <c r="NUE15" s="878"/>
      <c r="NUF15" s="878"/>
      <c r="NUG15" s="880"/>
      <c r="NUH15" s="878"/>
      <c r="NUI15" s="878"/>
      <c r="NUJ15" s="878"/>
      <c r="NUK15" s="880"/>
      <c r="NUL15" s="878"/>
      <c r="NUM15" s="878"/>
      <c r="NUN15" s="878"/>
      <c r="NUO15" s="880"/>
      <c r="NUP15" s="878"/>
      <c r="NUQ15" s="878"/>
      <c r="NUR15" s="878"/>
      <c r="NUS15" s="880"/>
      <c r="NUT15" s="878"/>
      <c r="NUU15" s="878"/>
      <c r="NUV15" s="878"/>
      <c r="NUW15" s="880"/>
      <c r="NUX15" s="878"/>
      <c r="NUY15" s="878"/>
      <c r="NUZ15" s="878"/>
      <c r="NVA15" s="880"/>
      <c r="NVB15" s="878"/>
      <c r="NVC15" s="878"/>
      <c r="NVD15" s="878"/>
      <c r="NVE15" s="880"/>
      <c r="NVF15" s="878"/>
      <c r="NVG15" s="878"/>
      <c r="NVH15" s="878"/>
      <c r="NVI15" s="880"/>
      <c r="NVJ15" s="878"/>
      <c r="NVK15" s="878"/>
      <c r="NVL15" s="878"/>
      <c r="NVM15" s="880"/>
      <c r="NVN15" s="878"/>
      <c r="NVO15" s="878"/>
      <c r="NVP15" s="878"/>
      <c r="NVQ15" s="880"/>
      <c r="NVR15" s="878"/>
      <c r="NVS15" s="878"/>
      <c r="NVT15" s="878"/>
      <c r="NVU15" s="880"/>
      <c r="NVV15" s="878"/>
      <c r="NVW15" s="878"/>
      <c r="NVX15" s="878"/>
      <c r="NVY15" s="880"/>
      <c r="NVZ15" s="878"/>
      <c r="NWA15" s="878"/>
      <c r="NWB15" s="878"/>
      <c r="NWC15" s="880"/>
      <c r="NWD15" s="878"/>
      <c r="NWE15" s="878"/>
      <c r="NWF15" s="878"/>
      <c r="NWG15" s="880"/>
      <c r="NWH15" s="878"/>
      <c r="NWI15" s="878"/>
      <c r="NWJ15" s="878"/>
      <c r="NWK15" s="880"/>
      <c r="NWL15" s="878"/>
      <c r="NWM15" s="878"/>
      <c r="NWN15" s="878"/>
      <c r="NWO15" s="880"/>
      <c r="NWP15" s="878"/>
      <c r="NWQ15" s="878"/>
      <c r="NWR15" s="878"/>
      <c r="NWS15" s="880"/>
      <c r="NWT15" s="878"/>
      <c r="NWU15" s="878"/>
      <c r="NWV15" s="878"/>
      <c r="NWW15" s="880"/>
      <c r="NWX15" s="878"/>
      <c r="NWY15" s="878"/>
      <c r="NWZ15" s="878"/>
      <c r="NXA15" s="880"/>
      <c r="NXB15" s="878"/>
      <c r="NXC15" s="878"/>
      <c r="NXD15" s="878"/>
      <c r="NXE15" s="880"/>
      <c r="NXF15" s="878"/>
      <c r="NXG15" s="878"/>
      <c r="NXH15" s="878"/>
      <c r="NXI15" s="880"/>
      <c r="NXJ15" s="878"/>
      <c r="NXK15" s="878"/>
      <c r="NXL15" s="878"/>
      <c r="NXM15" s="880"/>
      <c r="NXN15" s="878"/>
      <c r="NXO15" s="878"/>
      <c r="NXP15" s="878"/>
      <c r="NXQ15" s="880"/>
      <c r="NXR15" s="878"/>
      <c r="NXS15" s="878"/>
      <c r="NXT15" s="878"/>
      <c r="NXU15" s="880"/>
      <c r="NXV15" s="878"/>
      <c r="NXW15" s="878"/>
      <c r="NXX15" s="878"/>
      <c r="NXY15" s="880"/>
      <c r="NXZ15" s="878"/>
      <c r="NYA15" s="878"/>
      <c r="NYB15" s="878"/>
      <c r="NYC15" s="880"/>
      <c r="NYD15" s="878"/>
      <c r="NYE15" s="878"/>
      <c r="NYF15" s="878"/>
      <c r="NYG15" s="880"/>
      <c r="NYH15" s="878"/>
      <c r="NYI15" s="878"/>
      <c r="NYJ15" s="878"/>
      <c r="NYK15" s="880"/>
      <c r="NYL15" s="878"/>
      <c r="NYM15" s="878"/>
      <c r="NYN15" s="878"/>
      <c r="NYO15" s="880"/>
      <c r="NYP15" s="878"/>
      <c r="NYQ15" s="878"/>
      <c r="NYR15" s="878"/>
      <c r="NYS15" s="880"/>
      <c r="NYT15" s="878"/>
      <c r="NYU15" s="878"/>
      <c r="NYV15" s="878"/>
      <c r="NYW15" s="880"/>
      <c r="NYX15" s="878"/>
      <c r="NYY15" s="878"/>
      <c r="NYZ15" s="878"/>
      <c r="NZA15" s="880"/>
      <c r="NZB15" s="878"/>
      <c r="NZC15" s="878"/>
      <c r="NZD15" s="878"/>
      <c r="NZE15" s="880"/>
      <c r="NZF15" s="878"/>
      <c r="NZG15" s="878"/>
      <c r="NZH15" s="878"/>
      <c r="NZI15" s="880"/>
      <c r="NZJ15" s="878"/>
      <c r="NZK15" s="878"/>
      <c r="NZL15" s="878"/>
      <c r="NZM15" s="880"/>
      <c r="NZN15" s="878"/>
      <c r="NZO15" s="878"/>
      <c r="NZP15" s="878"/>
      <c r="NZQ15" s="880"/>
      <c r="NZR15" s="878"/>
      <c r="NZS15" s="878"/>
      <c r="NZT15" s="878"/>
      <c r="NZU15" s="880"/>
      <c r="NZV15" s="878"/>
      <c r="NZW15" s="878"/>
      <c r="NZX15" s="878"/>
      <c r="NZY15" s="880"/>
      <c r="NZZ15" s="878"/>
      <c r="OAA15" s="878"/>
      <c r="OAB15" s="878"/>
      <c r="OAC15" s="880"/>
      <c r="OAD15" s="878"/>
      <c r="OAE15" s="878"/>
      <c r="OAF15" s="878"/>
      <c r="OAG15" s="880"/>
      <c r="OAH15" s="878"/>
      <c r="OAI15" s="878"/>
      <c r="OAJ15" s="878"/>
      <c r="OAK15" s="880"/>
      <c r="OAL15" s="878"/>
      <c r="OAM15" s="878"/>
      <c r="OAN15" s="878"/>
      <c r="OAO15" s="880"/>
      <c r="OAP15" s="878"/>
      <c r="OAQ15" s="878"/>
      <c r="OAR15" s="878"/>
      <c r="OAS15" s="880"/>
      <c r="OAT15" s="878"/>
      <c r="OAU15" s="878"/>
      <c r="OAV15" s="878"/>
      <c r="OAW15" s="880"/>
      <c r="OAX15" s="878"/>
      <c r="OAY15" s="878"/>
      <c r="OAZ15" s="878"/>
      <c r="OBA15" s="880"/>
      <c r="OBB15" s="878"/>
      <c r="OBC15" s="878"/>
      <c r="OBD15" s="878"/>
      <c r="OBE15" s="880"/>
      <c r="OBF15" s="878"/>
      <c r="OBG15" s="878"/>
      <c r="OBH15" s="878"/>
      <c r="OBI15" s="880"/>
      <c r="OBJ15" s="878"/>
      <c r="OBK15" s="878"/>
      <c r="OBL15" s="878"/>
      <c r="OBM15" s="880"/>
      <c r="OBN15" s="878"/>
      <c r="OBO15" s="878"/>
      <c r="OBP15" s="878"/>
      <c r="OBQ15" s="880"/>
      <c r="OBR15" s="878"/>
      <c r="OBS15" s="878"/>
      <c r="OBT15" s="878"/>
      <c r="OBU15" s="880"/>
      <c r="OBV15" s="878"/>
      <c r="OBW15" s="878"/>
      <c r="OBX15" s="878"/>
      <c r="OBY15" s="880"/>
      <c r="OBZ15" s="878"/>
      <c r="OCA15" s="878"/>
      <c r="OCB15" s="878"/>
      <c r="OCC15" s="880"/>
      <c r="OCD15" s="878"/>
      <c r="OCE15" s="878"/>
      <c r="OCF15" s="878"/>
      <c r="OCG15" s="880"/>
      <c r="OCH15" s="878"/>
      <c r="OCI15" s="878"/>
      <c r="OCJ15" s="878"/>
      <c r="OCK15" s="880"/>
      <c r="OCL15" s="878"/>
      <c r="OCM15" s="878"/>
      <c r="OCN15" s="878"/>
      <c r="OCO15" s="880"/>
      <c r="OCP15" s="878"/>
      <c r="OCQ15" s="878"/>
      <c r="OCR15" s="878"/>
      <c r="OCS15" s="880"/>
      <c r="OCT15" s="878"/>
      <c r="OCU15" s="878"/>
      <c r="OCV15" s="878"/>
      <c r="OCW15" s="880"/>
      <c r="OCX15" s="878"/>
      <c r="OCY15" s="878"/>
      <c r="OCZ15" s="878"/>
      <c r="ODA15" s="880"/>
      <c r="ODB15" s="878"/>
      <c r="ODC15" s="878"/>
      <c r="ODD15" s="878"/>
      <c r="ODE15" s="880"/>
      <c r="ODF15" s="878"/>
      <c r="ODG15" s="878"/>
      <c r="ODH15" s="878"/>
      <c r="ODI15" s="880"/>
      <c r="ODJ15" s="878"/>
      <c r="ODK15" s="878"/>
      <c r="ODL15" s="878"/>
      <c r="ODM15" s="880"/>
      <c r="ODN15" s="878"/>
      <c r="ODO15" s="878"/>
      <c r="ODP15" s="878"/>
      <c r="ODQ15" s="880"/>
      <c r="ODR15" s="878"/>
      <c r="ODS15" s="878"/>
      <c r="ODT15" s="878"/>
      <c r="ODU15" s="880"/>
      <c r="ODV15" s="878"/>
      <c r="ODW15" s="878"/>
      <c r="ODX15" s="878"/>
      <c r="ODY15" s="880"/>
      <c r="ODZ15" s="878"/>
      <c r="OEA15" s="878"/>
      <c r="OEB15" s="878"/>
      <c r="OEC15" s="880"/>
      <c r="OED15" s="878"/>
      <c r="OEE15" s="878"/>
      <c r="OEF15" s="878"/>
      <c r="OEG15" s="880"/>
      <c r="OEH15" s="878"/>
      <c r="OEI15" s="878"/>
      <c r="OEJ15" s="878"/>
      <c r="OEK15" s="880"/>
      <c r="OEL15" s="878"/>
      <c r="OEM15" s="878"/>
      <c r="OEN15" s="878"/>
      <c r="OEO15" s="880"/>
      <c r="OEP15" s="878"/>
      <c r="OEQ15" s="878"/>
      <c r="OER15" s="878"/>
      <c r="OES15" s="880"/>
      <c r="OET15" s="878"/>
      <c r="OEU15" s="878"/>
      <c r="OEV15" s="878"/>
      <c r="OEW15" s="880"/>
      <c r="OEX15" s="878"/>
      <c r="OEY15" s="878"/>
      <c r="OEZ15" s="878"/>
      <c r="OFA15" s="880"/>
      <c r="OFB15" s="878"/>
      <c r="OFC15" s="878"/>
      <c r="OFD15" s="878"/>
      <c r="OFE15" s="880"/>
      <c r="OFF15" s="878"/>
      <c r="OFG15" s="878"/>
      <c r="OFH15" s="878"/>
      <c r="OFI15" s="880"/>
      <c r="OFJ15" s="878"/>
      <c r="OFK15" s="878"/>
      <c r="OFL15" s="878"/>
      <c r="OFM15" s="880"/>
      <c r="OFN15" s="878"/>
      <c r="OFO15" s="878"/>
      <c r="OFP15" s="878"/>
      <c r="OFQ15" s="880"/>
      <c r="OFR15" s="878"/>
      <c r="OFS15" s="878"/>
      <c r="OFT15" s="878"/>
      <c r="OFU15" s="880"/>
      <c r="OFV15" s="878"/>
      <c r="OFW15" s="878"/>
      <c r="OFX15" s="878"/>
      <c r="OFY15" s="880"/>
      <c r="OFZ15" s="878"/>
      <c r="OGA15" s="878"/>
      <c r="OGB15" s="878"/>
      <c r="OGC15" s="880"/>
      <c r="OGD15" s="878"/>
      <c r="OGE15" s="878"/>
      <c r="OGF15" s="878"/>
      <c r="OGG15" s="880"/>
      <c r="OGH15" s="878"/>
      <c r="OGI15" s="878"/>
      <c r="OGJ15" s="878"/>
      <c r="OGK15" s="880"/>
      <c r="OGL15" s="878"/>
      <c r="OGM15" s="878"/>
      <c r="OGN15" s="878"/>
      <c r="OGO15" s="880"/>
      <c r="OGP15" s="878"/>
      <c r="OGQ15" s="878"/>
      <c r="OGR15" s="878"/>
      <c r="OGS15" s="880"/>
      <c r="OGT15" s="878"/>
      <c r="OGU15" s="878"/>
      <c r="OGV15" s="878"/>
      <c r="OGW15" s="880"/>
      <c r="OGX15" s="878"/>
      <c r="OGY15" s="878"/>
      <c r="OGZ15" s="878"/>
      <c r="OHA15" s="880"/>
      <c r="OHB15" s="878"/>
      <c r="OHC15" s="878"/>
      <c r="OHD15" s="878"/>
      <c r="OHE15" s="880"/>
      <c r="OHF15" s="878"/>
      <c r="OHG15" s="878"/>
      <c r="OHH15" s="878"/>
      <c r="OHI15" s="880"/>
      <c r="OHJ15" s="878"/>
      <c r="OHK15" s="878"/>
      <c r="OHL15" s="878"/>
      <c r="OHM15" s="880"/>
      <c r="OHN15" s="878"/>
      <c r="OHO15" s="878"/>
      <c r="OHP15" s="878"/>
      <c r="OHQ15" s="880"/>
      <c r="OHR15" s="878"/>
      <c r="OHS15" s="878"/>
      <c r="OHT15" s="878"/>
      <c r="OHU15" s="880"/>
      <c r="OHV15" s="878"/>
      <c r="OHW15" s="878"/>
      <c r="OHX15" s="878"/>
      <c r="OHY15" s="880"/>
      <c r="OHZ15" s="878"/>
      <c r="OIA15" s="878"/>
      <c r="OIB15" s="878"/>
      <c r="OIC15" s="880"/>
      <c r="OID15" s="878"/>
      <c r="OIE15" s="878"/>
      <c r="OIF15" s="878"/>
      <c r="OIG15" s="880"/>
      <c r="OIH15" s="878"/>
      <c r="OII15" s="878"/>
      <c r="OIJ15" s="878"/>
      <c r="OIK15" s="880"/>
      <c r="OIL15" s="878"/>
      <c r="OIM15" s="878"/>
      <c r="OIN15" s="878"/>
      <c r="OIO15" s="880"/>
      <c r="OIP15" s="878"/>
      <c r="OIQ15" s="878"/>
      <c r="OIR15" s="878"/>
      <c r="OIS15" s="880"/>
      <c r="OIT15" s="878"/>
      <c r="OIU15" s="878"/>
      <c r="OIV15" s="878"/>
      <c r="OIW15" s="880"/>
      <c r="OIX15" s="878"/>
      <c r="OIY15" s="878"/>
      <c r="OIZ15" s="878"/>
      <c r="OJA15" s="880"/>
      <c r="OJB15" s="878"/>
      <c r="OJC15" s="878"/>
      <c r="OJD15" s="878"/>
      <c r="OJE15" s="880"/>
      <c r="OJF15" s="878"/>
      <c r="OJG15" s="878"/>
      <c r="OJH15" s="878"/>
      <c r="OJI15" s="880"/>
      <c r="OJJ15" s="878"/>
      <c r="OJK15" s="878"/>
      <c r="OJL15" s="878"/>
      <c r="OJM15" s="880"/>
      <c r="OJN15" s="878"/>
      <c r="OJO15" s="878"/>
      <c r="OJP15" s="878"/>
      <c r="OJQ15" s="880"/>
      <c r="OJR15" s="878"/>
      <c r="OJS15" s="878"/>
      <c r="OJT15" s="878"/>
      <c r="OJU15" s="880"/>
      <c r="OJV15" s="878"/>
      <c r="OJW15" s="878"/>
      <c r="OJX15" s="878"/>
      <c r="OJY15" s="880"/>
      <c r="OJZ15" s="878"/>
      <c r="OKA15" s="878"/>
      <c r="OKB15" s="878"/>
      <c r="OKC15" s="880"/>
      <c r="OKD15" s="878"/>
      <c r="OKE15" s="878"/>
      <c r="OKF15" s="878"/>
      <c r="OKG15" s="880"/>
      <c r="OKH15" s="878"/>
      <c r="OKI15" s="878"/>
      <c r="OKJ15" s="878"/>
      <c r="OKK15" s="880"/>
      <c r="OKL15" s="878"/>
      <c r="OKM15" s="878"/>
      <c r="OKN15" s="878"/>
      <c r="OKO15" s="880"/>
      <c r="OKP15" s="878"/>
      <c r="OKQ15" s="878"/>
      <c r="OKR15" s="878"/>
      <c r="OKS15" s="880"/>
      <c r="OKT15" s="878"/>
      <c r="OKU15" s="878"/>
      <c r="OKV15" s="878"/>
      <c r="OKW15" s="880"/>
      <c r="OKX15" s="878"/>
      <c r="OKY15" s="878"/>
      <c r="OKZ15" s="878"/>
      <c r="OLA15" s="880"/>
      <c r="OLB15" s="878"/>
      <c r="OLC15" s="878"/>
      <c r="OLD15" s="878"/>
      <c r="OLE15" s="880"/>
      <c r="OLF15" s="878"/>
      <c r="OLG15" s="878"/>
      <c r="OLH15" s="878"/>
      <c r="OLI15" s="880"/>
      <c r="OLJ15" s="878"/>
      <c r="OLK15" s="878"/>
      <c r="OLL15" s="878"/>
      <c r="OLM15" s="880"/>
      <c r="OLN15" s="878"/>
      <c r="OLO15" s="878"/>
      <c r="OLP15" s="878"/>
      <c r="OLQ15" s="880"/>
      <c r="OLR15" s="878"/>
      <c r="OLS15" s="878"/>
      <c r="OLT15" s="878"/>
      <c r="OLU15" s="880"/>
      <c r="OLV15" s="878"/>
      <c r="OLW15" s="878"/>
      <c r="OLX15" s="878"/>
      <c r="OLY15" s="880"/>
      <c r="OLZ15" s="878"/>
      <c r="OMA15" s="878"/>
      <c r="OMB15" s="878"/>
      <c r="OMC15" s="880"/>
      <c r="OMD15" s="878"/>
      <c r="OME15" s="878"/>
      <c r="OMF15" s="878"/>
      <c r="OMG15" s="880"/>
      <c r="OMH15" s="878"/>
      <c r="OMI15" s="878"/>
      <c r="OMJ15" s="878"/>
      <c r="OMK15" s="880"/>
      <c r="OML15" s="878"/>
      <c r="OMM15" s="878"/>
      <c r="OMN15" s="878"/>
      <c r="OMO15" s="880"/>
      <c r="OMP15" s="878"/>
      <c r="OMQ15" s="878"/>
      <c r="OMR15" s="878"/>
      <c r="OMS15" s="880"/>
      <c r="OMT15" s="878"/>
      <c r="OMU15" s="878"/>
      <c r="OMV15" s="878"/>
      <c r="OMW15" s="880"/>
      <c r="OMX15" s="878"/>
      <c r="OMY15" s="878"/>
      <c r="OMZ15" s="878"/>
      <c r="ONA15" s="880"/>
      <c r="ONB15" s="878"/>
      <c r="ONC15" s="878"/>
      <c r="OND15" s="878"/>
      <c r="ONE15" s="880"/>
      <c r="ONF15" s="878"/>
      <c r="ONG15" s="878"/>
      <c r="ONH15" s="878"/>
      <c r="ONI15" s="880"/>
      <c r="ONJ15" s="878"/>
      <c r="ONK15" s="878"/>
      <c r="ONL15" s="878"/>
      <c r="ONM15" s="880"/>
      <c r="ONN15" s="878"/>
      <c r="ONO15" s="878"/>
      <c r="ONP15" s="878"/>
      <c r="ONQ15" s="880"/>
      <c r="ONR15" s="878"/>
      <c r="ONS15" s="878"/>
      <c r="ONT15" s="878"/>
      <c r="ONU15" s="880"/>
      <c r="ONV15" s="878"/>
      <c r="ONW15" s="878"/>
      <c r="ONX15" s="878"/>
      <c r="ONY15" s="880"/>
      <c r="ONZ15" s="878"/>
      <c r="OOA15" s="878"/>
      <c r="OOB15" s="878"/>
      <c r="OOC15" s="880"/>
      <c r="OOD15" s="878"/>
      <c r="OOE15" s="878"/>
      <c r="OOF15" s="878"/>
      <c r="OOG15" s="880"/>
      <c r="OOH15" s="878"/>
      <c r="OOI15" s="878"/>
      <c r="OOJ15" s="878"/>
      <c r="OOK15" s="880"/>
      <c r="OOL15" s="878"/>
      <c r="OOM15" s="878"/>
      <c r="OON15" s="878"/>
      <c r="OOO15" s="880"/>
      <c r="OOP15" s="878"/>
      <c r="OOQ15" s="878"/>
      <c r="OOR15" s="878"/>
      <c r="OOS15" s="880"/>
      <c r="OOT15" s="878"/>
      <c r="OOU15" s="878"/>
      <c r="OOV15" s="878"/>
      <c r="OOW15" s="880"/>
      <c r="OOX15" s="878"/>
      <c r="OOY15" s="878"/>
      <c r="OOZ15" s="878"/>
      <c r="OPA15" s="880"/>
      <c r="OPB15" s="878"/>
      <c r="OPC15" s="878"/>
      <c r="OPD15" s="878"/>
      <c r="OPE15" s="880"/>
      <c r="OPF15" s="878"/>
      <c r="OPG15" s="878"/>
      <c r="OPH15" s="878"/>
      <c r="OPI15" s="880"/>
      <c r="OPJ15" s="878"/>
      <c r="OPK15" s="878"/>
      <c r="OPL15" s="878"/>
      <c r="OPM15" s="880"/>
      <c r="OPN15" s="878"/>
      <c r="OPO15" s="878"/>
      <c r="OPP15" s="878"/>
      <c r="OPQ15" s="880"/>
      <c r="OPR15" s="878"/>
      <c r="OPS15" s="878"/>
      <c r="OPT15" s="878"/>
      <c r="OPU15" s="880"/>
      <c r="OPV15" s="878"/>
      <c r="OPW15" s="878"/>
      <c r="OPX15" s="878"/>
      <c r="OPY15" s="880"/>
      <c r="OPZ15" s="878"/>
      <c r="OQA15" s="878"/>
      <c r="OQB15" s="878"/>
      <c r="OQC15" s="880"/>
      <c r="OQD15" s="878"/>
      <c r="OQE15" s="878"/>
      <c r="OQF15" s="878"/>
      <c r="OQG15" s="880"/>
      <c r="OQH15" s="878"/>
      <c r="OQI15" s="878"/>
      <c r="OQJ15" s="878"/>
      <c r="OQK15" s="880"/>
      <c r="OQL15" s="878"/>
      <c r="OQM15" s="878"/>
      <c r="OQN15" s="878"/>
      <c r="OQO15" s="880"/>
      <c r="OQP15" s="878"/>
      <c r="OQQ15" s="878"/>
      <c r="OQR15" s="878"/>
      <c r="OQS15" s="880"/>
      <c r="OQT15" s="878"/>
      <c r="OQU15" s="878"/>
      <c r="OQV15" s="878"/>
      <c r="OQW15" s="880"/>
      <c r="OQX15" s="878"/>
      <c r="OQY15" s="878"/>
      <c r="OQZ15" s="878"/>
      <c r="ORA15" s="880"/>
      <c r="ORB15" s="878"/>
      <c r="ORC15" s="878"/>
      <c r="ORD15" s="878"/>
      <c r="ORE15" s="880"/>
      <c r="ORF15" s="878"/>
      <c r="ORG15" s="878"/>
      <c r="ORH15" s="878"/>
      <c r="ORI15" s="880"/>
      <c r="ORJ15" s="878"/>
      <c r="ORK15" s="878"/>
      <c r="ORL15" s="878"/>
      <c r="ORM15" s="880"/>
      <c r="ORN15" s="878"/>
      <c r="ORO15" s="878"/>
      <c r="ORP15" s="878"/>
      <c r="ORQ15" s="880"/>
      <c r="ORR15" s="878"/>
      <c r="ORS15" s="878"/>
      <c r="ORT15" s="878"/>
      <c r="ORU15" s="880"/>
      <c r="ORV15" s="878"/>
      <c r="ORW15" s="878"/>
      <c r="ORX15" s="878"/>
      <c r="ORY15" s="880"/>
      <c r="ORZ15" s="878"/>
      <c r="OSA15" s="878"/>
      <c r="OSB15" s="878"/>
      <c r="OSC15" s="880"/>
      <c r="OSD15" s="878"/>
      <c r="OSE15" s="878"/>
      <c r="OSF15" s="878"/>
      <c r="OSG15" s="880"/>
      <c r="OSH15" s="878"/>
      <c r="OSI15" s="878"/>
      <c r="OSJ15" s="878"/>
      <c r="OSK15" s="880"/>
      <c r="OSL15" s="878"/>
      <c r="OSM15" s="878"/>
      <c r="OSN15" s="878"/>
      <c r="OSO15" s="880"/>
      <c r="OSP15" s="878"/>
      <c r="OSQ15" s="878"/>
      <c r="OSR15" s="878"/>
      <c r="OSS15" s="880"/>
      <c r="OST15" s="878"/>
      <c r="OSU15" s="878"/>
      <c r="OSV15" s="878"/>
      <c r="OSW15" s="880"/>
      <c r="OSX15" s="878"/>
      <c r="OSY15" s="878"/>
      <c r="OSZ15" s="878"/>
      <c r="OTA15" s="880"/>
      <c r="OTB15" s="878"/>
      <c r="OTC15" s="878"/>
      <c r="OTD15" s="878"/>
      <c r="OTE15" s="880"/>
      <c r="OTF15" s="878"/>
      <c r="OTG15" s="878"/>
      <c r="OTH15" s="878"/>
      <c r="OTI15" s="880"/>
      <c r="OTJ15" s="878"/>
      <c r="OTK15" s="878"/>
      <c r="OTL15" s="878"/>
      <c r="OTM15" s="880"/>
      <c r="OTN15" s="878"/>
      <c r="OTO15" s="878"/>
      <c r="OTP15" s="878"/>
      <c r="OTQ15" s="880"/>
      <c r="OTR15" s="878"/>
      <c r="OTS15" s="878"/>
      <c r="OTT15" s="878"/>
      <c r="OTU15" s="880"/>
      <c r="OTV15" s="878"/>
      <c r="OTW15" s="878"/>
      <c r="OTX15" s="878"/>
      <c r="OTY15" s="880"/>
      <c r="OTZ15" s="878"/>
      <c r="OUA15" s="878"/>
      <c r="OUB15" s="878"/>
      <c r="OUC15" s="880"/>
      <c r="OUD15" s="878"/>
      <c r="OUE15" s="878"/>
      <c r="OUF15" s="878"/>
      <c r="OUG15" s="880"/>
      <c r="OUH15" s="878"/>
      <c r="OUI15" s="878"/>
      <c r="OUJ15" s="878"/>
      <c r="OUK15" s="880"/>
      <c r="OUL15" s="878"/>
      <c r="OUM15" s="878"/>
      <c r="OUN15" s="878"/>
      <c r="OUO15" s="880"/>
      <c r="OUP15" s="878"/>
      <c r="OUQ15" s="878"/>
      <c r="OUR15" s="878"/>
      <c r="OUS15" s="880"/>
      <c r="OUT15" s="878"/>
      <c r="OUU15" s="878"/>
      <c r="OUV15" s="878"/>
      <c r="OUW15" s="880"/>
      <c r="OUX15" s="878"/>
      <c r="OUY15" s="878"/>
      <c r="OUZ15" s="878"/>
      <c r="OVA15" s="880"/>
      <c r="OVB15" s="878"/>
      <c r="OVC15" s="878"/>
      <c r="OVD15" s="878"/>
      <c r="OVE15" s="880"/>
      <c r="OVF15" s="878"/>
      <c r="OVG15" s="878"/>
      <c r="OVH15" s="878"/>
      <c r="OVI15" s="880"/>
      <c r="OVJ15" s="878"/>
      <c r="OVK15" s="878"/>
      <c r="OVL15" s="878"/>
      <c r="OVM15" s="880"/>
      <c r="OVN15" s="878"/>
      <c r="OVO15" s="878"/>
      <c r="OVP15" s="878"/>
      <c r="OVQ15" s="880"/>
      <c r="OVR15" s="878"/>
      <c r="OVS15" s="878"/>
      <c r="OVT15" s="878"/>
      <c r="OVU15" s="880"/>
      <c r="OVV15" s="878"/>
      <c r="OVW15" s="878"/>
      <c r="OVX15" s="878"/>
      <c r="OVY15" s="880"/>
      <c r="OVZ15" s="878"/>
      <c r="OWA15" s="878"/>
      <c r="OWB15" s="878"/>
      <c r="OWC15" s="880"/>
      <c r="OWD15" s="878"/>
      <c r="OWE15" s="878"/>
      <c r="OWF15" s="878"/>
      <c r="OWG15" s="880"/>
      <c r="OWH15" s="878"/>
      <c r="OWI15" s="878"/>
      <c r="OWJ15" s="878"/>
      <c r="OWK15" s="880"/>
      <c r="OWL15" s="878"/>
      <c r="OWM15" s="878"/>
      <c r="OWN15" s="878"/>
      <c r="OWO15" s="880"/>
      <c r="OWP15" s="878"/>
      <c r="OWQ15" s="878"/>
      <c r="OWR15" s="878"/>
      <c r="OWS15" s="880"/>
      <c r="OWT15" s="878"/>
      <c r="OWU15" s="878"/>
      <c r="OWV15" s="878"/>
      <c r="OWW15" s="880"/>
      <c r="OWX15" s="878"/>
      <c r="OWY15" s="878"/>
      <c r="OWZ15" s="878"/>
      <c r="OXA15" s="880"/>
      <c r="OXB15" s="878"/>
      <c r="OXC15" s="878"/>
      <c r="OXD15" s="878"/>
      <c r="OXE15" s="880"/>
      <c r="OXF15" s="878"/>
      <c r="OXG15" s="878"/>
      <c r="OXH15" s="878"/>
      <c r="OXI15" s="880"/>
      <c r="OXJ15" s="878"/>
      <c r="OXK15" s="878"/>
      <c r="OXL15" s="878"/>
      <c r="OXM15" s="880"/>
      <c r="OXN15" s="878"/>
      <c r="OXO15" s="878"/>
      <c r="OXP15" s="878"/>
      <c r="OXQ15" s="880"/>
      <c r="OXR15" s="878"/>
      <c r="OXS15" s="878"/>
      <c r="OXT15" s="878"/>
      <c r="OXU15" s="880"/>
      <c r="OXV15" s="878"/>
      <c r="OXW15" s="878"/>
      <c r="OXX15" s="878"/>
      <c r="OXY15" s="880"/>
      <c r="OXZ15" s="878"/>
      <c r="OYA15" s="878"/>
      <c r="OYB15" s="878"/>
      <c r="OYC15" s="880"/>
      <c r="OYD15" s="878"/>
      <c r="OYE15" s="878"/>
      <c r="OYF15" s="878"/>
      <c r="OYG15" s="880"/>
      <c r="OYH15" s="878"/>
      <c r="OYI15" s="878"/>
      <c r="OYJ15" s="878"/>
      <c r="OYK15" s="880"/>
      <c r="OYL15" s="878"/>
      <c r="OYM15" s="878"/>
      <c r="OYN15" s="878"/>
      <c r="OYO15" s="880"/>
      <c r="OYP15" s="878"/>
      <c r="OYQ15" s="878"/>
      <c r="OYR15" s="878"/>
      <c r="OYS15" s="880"/>
      <c r="OYT15" s="878"/>
      <c r="OYU15" s="878"/>
      <c r="OYV15" s="878"/>
      <c r="OYW15" s="880"/>
      <c r="OYX15" s="878"/>
      <c r="OYY15" s="878"/>
      <c r="OYZ15" s="878"/>
      <c r="OZA15" s="880"/>
      <c r="OZB15" s="878"/>
      <c r="OZC15" s="878"/>
      <c r="OZD15" s="878"/>
      <c r="OZE15" s="880"/>
      <c r="OZF15" s="878"/>
      <c r="OZG15" s="878"/>
      <c r="OZH15" s="878"/>
      <c r="OZI15" s="880"/>
      <c r="OZJ15" s="878"/>
      <c r="OZK15" s="878"/>
      <c r="OZL15" s="878"/>
      <c r="OZM15" s="880"/>
      <c r="OZN15" s="878"/>
      <c r="OZO15" s="878"/>
      <c r="OZP15" s="878"/>
      <c r="OZQ15" s="880"/>
      <c r="OZR15" s="878"/>
      <c r="OZS15" s="878"/>
      <c r="OZT15" s="878"/>
      <c r="OZU15" s="880"/>
      <c r="OZV15" s="878"/>
      <c r="OZW15" s="878"/>
      <c r="OZX15" s="878"/>
      <c r="OZY15" s="880"/>
      <c r="OZZ15" s="878"/>
      <c r="PAA15" s="878"/>
      <c r="PAB15" s="878"/>
      <c r="PAC15" s="880"/>
      <c r="PAD15" s="878"/>
      <c r="PAE15" s="878"/>
      <c r="PAF15" s="878"/>
      <c r="PAG15" s="880"/>
      <c r="PAH15" s="878"/>
      <c r="PAI15" s="878"/>
      <c r="PAJ15" s="878"/>
      <c r="PAK15" s="880"/>
      <c r="PAL15" s="878"/>
      <c r="PAM15" s="878"/>
      <c r="PAN15" s="878"/>
      <c r="PAO15" s="880"/>
      <c r="PAP15" s="878"/>
      <c r="PAQ15" s="878"/>
      <c r="PAR15" s="878"/>
      <c r="PAS15" s="880"/>
      <c r="PAT15" s="878"/>
      <c r="PAU15" s="878"/>
      <c r="PAV15" s="878"/>
      <c r="PAW15" s="880"/>
      <c r="PAX15" s="878"/>
      <c r="PAY15" s="878"/>
      <c r="PAZ15" s="878"/>
      <c r="PBA15" s="880"/>
      <c r="PBB15" s="878"/>
      <c r="PBC15" s="878"/>
      <c r="PBD15" s="878"/>
      <c r="PBE15" s="880"/>
      <c r="PBF15" s="878"/>
      <c r="PBG15" s="878"/>
      <c r="PBH15" s="878"/>
      <c r="PBI15" s="880"/>
      <c r="PBJ15" s="878"/>
      <c r="PBK15" s="878"/>
      <c r="PBL15" s="878"/>
      <c r="PBM15" s="880"/>
      <c r="PBN15" s="878"/>
      <c r="PBO15" s="878"/>
      <c r="PBP15" s="878"/>
      <c r="PBQ15" s="880"/>
      <c r="PBR15" s="878"/>
      <c r="PBS15" s="878"/>
      <c r="PBT15" s="878"/>
      <c r="PBU15" s="880"/>
      <c r="PBV15" s="878"/>
      <c r="PBW15" s="878"/>
      <c r="PBX15" s="878"/>
      <c r="PBY15" s="880"/>
      <c r="PBZ15" s="878"/>
      <c r="PCA15" s="878"/>
      <c r="PCB15" s="878"/>
      <c r="PCC15" s="880"/>
      <c r="PCD15" s="878"/>
      <c r="PCE15" s="878"/>
      <c r="PCF15" s="878"/>
      <c r="PCG15" s="880"/>
      <c r="PCH15" s="878"/>
      <c r="PCI15" s="878"/>
      <c r="PCJ15" s="878"/>
      <c r="PCK15" s="880"/>
      <c r="PCL15" s="878"/>
      <c r="PCM15" s="878"/>
      <c r="PCN15" s="878"/>
      <c r="PCO15" s="880"/>
      <c r="PCP15" s="878"/>
      <c r="PCQ15" s="878"/>
      <c r="PCR15" s="878"/>
      <c r="PCS15" s="880"/>
      <c r="PCT15" s="878"/>
      <c r="PCU15" s="878"/>
      <c r="PCV15" s="878"/>
      <c r="PCW15" s="880"/>
      <c r="PCX15" s="878"/>
      <c r="PCY15" s="878"/>
      <c r="PCZ15" s="878"/>
      <c r="PDA15" s="880"/>
      <c r="PDB15" s="878"/>
      <c r="PDC15" s="878"/>
      <c r="PDD15" s="878"/>
      <c r="PDE15" s="880"/>
      <c r="PDF15" s="878"/>
      <c r="PDG15" s="878"/>
      <c r="PDH15" s="878"/>
      <c r="PDI15" s="880"/>
      <c r="PDJ15" s="878"/>
      <c r="PDK15" s="878"/>
      <c r="PDL15" s="878"/>
      <c r="PDM15" s="880"/>
      <c r="PDN15" s="878"/>
      <c r="PDO15" s="878"/>
      <c r="PDP15" s="878"/>
      <c r="PDQ15" s="880"/>
      <c r="PDR15" s="878"/>
      <c r="PDS15" s="878"/>
      <c r="PDT15" s="878"/>
      <c r="PDU15" s="880"/>
      <c r="PDV15" s="878"/>
      <c r="PDW15" s="878"/>
      <c r="PDX15" s="878"/>
      <c r="PDY15" s="880"/>
      <c r="PDZ15" s="878"/>
      <c r="PEA15" s="878"/>
      <c r="PEB15" s="878"/>
      <c r="PEC15" s="880"/>
      <c r="PED15" s="878"/>
      <c r="PEE15" s="878"/>
      <c r="PEF15" s="878"/>
      <c r="PEG15" s="880"/>
      <c r="PEH15" s="878"/>
      <c r="PEI15" s="878"/>
      <c r="PEJ15" s="878"/>
      <c r="PEK15" s="880"/>
      <c r="PEL15" s="878"/>
      <c r="PEM15" s="878"/>
      <c r="PEN15" s="878"/>
      <c r="PEO15" s="880"/>
      <c r="PEP15" s="878"/>
      <c r="PEQ15" s="878"/>
      <c r="PER15" s="878"/>
      <c r="PES15" s="880"/>
      <c r="PET15" s="878"/>
      <c r="PEU15" s="878"/>
      <c r="PEV15" s="878"/>
      <c r="PEW15" s="880"/>
      <c r="PEX15" s="878"/>
      <c r="PEY15" s="878"/>
      <c r="PEZ15" s="878"/>
      <c r="PFA15" s="880"/>
      <c r="PFB15" s="878"/>
      <c r="PFC15" s="878"/>
      <c r="PFD15" s="878"/>
      <c r="PFE15" s="880"/>
      <c r="PFF15" s="878"/>
      <c r="PFG15" s="878"/>
      <c r="PFH15" s="878"/>
      <c r="PFI15" s="880"/>
      <c r="PFJ15" s="878"/>
      <c r="PFK15" s="878"/>
      <c r="PFL15" s="878"/>
      <c r="PFM15" s="880"/>
      <c r="PFN15" s="878"/>
      <c r="PFO15" s="878"/>
      <c r="PFP15" s="878"/>
      <c r="PFQ15" s="880"/>
      <c r="PFR15" s="878"/>
      <c r="PFS15" s="878"/>
      <c r="PFT15" s="878"/>
      <c r="PFU15" s="880"/>
      <c r="PFV15" s="878"/>
      <c r="PFW15" s="878"/>
      <c r="PFX15" s="878"/>
      <c r="PFY15" s="880"/>
      <c r="PFZ15" s="878"/>
      <c r="PGA15" s="878"/>
      <c r="PGB15" s="878"/>
      <c r="PGC15" s="880"/>
      <c r="PGD15" s="878"/>
      <c r="PGE15" s="878"/>
      <c r="PGF15" s="878"/>
      <c r="PGG15" s="880"/>
      <c r="PGH15" s="878"/>
      <c r="PGI15" s="878"/>
      <c r="PGJ15" s="878"/>
      <c r="PGK15" s="880"/>
      <c r="PGL15" s="878"/>
      <c r="PGM15" s="878"/>
      <c r="PGN15" s="878"/>
      <c r="PGO15" s="880"/>
      <c r="PGP15" s="878"/>
      <c r="PGQ15" s="878"/>
      <c r="PGR15" s="878"/>
      <c r="PGS15" s="880"/>
      <c r="PGT15" s="878"/>
      <c r="PGU15" s="878"/>
      <c r="PGV15" s="878"/>
      <c r="PGW15" s="880"/>
      <c r="PGX15" s="878"/>
      <c r="PGY15" s="878"/>
      <c r="PGZ15" s="878"/>
      <c r="PHA15" s="880"/>
      <c r="PHB15" s="878"/>
      <c r="PHC15" s="878"/>
      <c r="PHD15" s="878"/>
      <c r="PHE15" s="880"/>
      <c r="PHF15" s="878"/>
      <c r="PHG15" s="878"/>
      <c r="PHH15" s="878"/>
      <c r="PHI15" s="880"/>
      <c r="PHJ15" s="878"/>
      <c r="PHK15" s="878"/>
      <c r="PHL15" s="878"/>
      <c r="PHM15" s="880"/>
      <c r="PHN15" s="878"/>
      <c r="PHO15" s="878"/>
      <c r="PHP15" s="878"/>
      <c r="PHQ15" s="880"/>
      <c r="PHR15" s="878"/>
      <c r="PHS15" s="878"/>
      <c r="PHT15" s="878"/>
      <c r="PHU15" s="880"/>
      <c r="PHV15" s="878"/>
      <c r="PHW15" s="878"/>
      <c r="PHX15" s="878"/>
      <c r="PHY15" s="880"/>
      <c r="PHZ15" s="878"/>
      <c r="PIA15" s="878"/>
      <c r="PIB15" s="878"/>
      <c r="PIC15" s="880"/>
      <c r="PID15" s="878"/>
      <c r="PIE15" s="878"/>
      <c r="PIF15" s="878"/>
      <c r="PIG15" s="880"/>
      <c r="PIH15" s="878"/>
      <c r="PII15" s="878"/>
      <c r="PIJ15" s="878"/>
      <c r="PIK15" s="880"/>
      <c r="PIL15" s="878"/>
      <c r="PIM15" s="878"/>
      <c r="PIN15" s="878"/>
      <c r="PIO15" s="880"/>
      <c r="PIP15" s="878"/>
      <c r="PIQ15" s="878"/>
      <c r="PIR15" s="878"/>
      <c r="PIS15" s="880"/>
      <c r="PIT15" s="878"/>
      <c r="PIU15" s="878"/>
      <c r="PIV15" s="878"/>
      <c r="PIW15" s="880"/>
      <c r="PIX15" s="878"/>
      <c r="PIY15" s="878"/>
      <c r="PIZ15" s="878"/>
      <c r="PJA15" s="880"/>
      <c r="PJB15" s="878"/>
      <c r="PJC15" s="878"/>
      <c r="PJD15" s="878"/>
      <c r="PJE15" s="880"/>
      <c r="PJF15" s="878"/>
      <c r="PJG15" s="878"/>
      <c r="PJH15" s="878"/>
      <c r="PJI15" s="880"/>
      <c r="PJJ15" s="878"/>
      <c r="PJK15" s="878"/>
      <c r="PJL15" s="878"/>
      <c r="PJM15" s="880"/>
      <c r="PJN15" s="878"/>
      <c r="PJO15" s="878"/>
      <c r="PJP15" s="878"/>
      <c r="PJQ15" s="880"/>
      <c r="PJR15" s="878"/>
      <c r="PJS15" s="878"/>
      <c r="PJT15" s="878"/>
      <c r="PJU15" s="880"/>
      <c r="PJV15" s="878"/>
      <c r="PJW15" s="878"/>
      <c r="PJX15" s="878"/>
      <c r="PJY15" s="880"/>
      <c r="PJZ15" s="878"/>
      <c r="PKA15" s="878"/>
      <c r="PKB15" s="878"/>
      <c r="PKC15" s="880"/>
      <c r="PKD15" s="878"/>
      <c r="PKE15" s="878"/>
      <c r="PKF15" s="878"/>
      <c r="PKG15" s="880"/>
      <c r="PKH15" s="878"/>
      <c r="PKI15" s="878"/>
      <c r="PKJ15" s="878"/>
      <c r="PKK15" s="880"/>
      <c r="PKL15" s="878"/>
      <c r="PKM15" s="878"/>
      <c r="PKN15" s="878"/>
      <c r="PKO15" s="880"/>
      <c r="PKP15" s="878"/>
      <c r="PKQ15" s="878"/>
      <c r="PKR15" s="878"/>
      <c r="PKS15" s="880"/>
      <c r="PKT15" s="878"/>
      <c r="PKU15" s="878"/>
      <c r="PKV15" s="878"/>
      <c r="PKW15" s="880"/>
      <c r="PKX15" s="878"/>
      <c r="PKY15" s="878"/>
      <c r="PKZ15" s="878"/>
      <c r="PLA15" s="880"/>
      <c r="PLB15" s="878"/>
      <c r="PLC15" s="878"/>
      <c r="PLD15" s="878"/>
      <c r="PLE15" s="880"/>
      <c r="PLF15" s="878"/>
      <c r="PLG15" s="878"/>
      <c r="PLH15" s="878"/>
      <c r="PLI15" s="880"/>
      <c r="PLJ15" s="878"/>
      <c r="PLK15" s="878"/>
      <c r="PLL15" s="878"/>
      <c r="PLM15" s="880"/>
      <c r="PLN15" s="878"/>
      <c r="PLO15" s="878"/>
      <c r="PLP15" s="878"/>
      <c r="PLQ15" s="880"/>
      <c r="PLR15" s="878"/>
      <c r="PLS15" s="878"/>
      <c r="PLT15" s="878"/>
      <c r="PLU15" s="880"/>
      <c r="PLV15" s="878"/>
      <c r="PLW15" s="878"/>
      <c r="PLX15" s="878"/>
      <c r="PLY15" s="880"/>
      <c r="PLZ15" s="878"/>
      <c r="PMA15" s="878"/>
      <c r="PMB15" s="878"/>
      <c r="PMC15" s="880"/>
      <c r="PMD15" s="878"/>
      <c r="PME15" s="878"/>
      <c r="PMF15" s="878"/>
      <c r="PMG15" s="880"/>
      <c r="PMH15" s="878"/>
      <c r="PMI15" s="878"/>
      <c r="PMJ15" s="878"/>
      <c r="PMK15" s="880"/>
      <c r="PML15" s="878"/>
      <c r="PMM15" s="878"/>
      <c r="PMN15" s="878"/>
      <c r="PMO15" s="880"/>
      <c r="PMP15" s="878"/>
      <c r="PMQ15" s="878"/>
      <c r="PMR15" s="878"/>
      <c r="PMS15" s="880"/>
      <c r="PMT15" s="878"/>
      <c r="PMU15" s="878"/>
      <c r="PMV15" s="878"/>
      <c r="PMW15" s="880"/>
      <c r="PMX15" s="878"/>
      <c r="PMY15" s="878"/>
      <c r="PMZ15" s="878"/>
      <c r="PNA15" s="880"/>
      <c r="PNB15" s="878"/>
      <c r="PNC15" s="878"/>
      <c r="PND15" s="878"/>
      <c r="PNE15" s="880"/>
      <c r="PNF15" s="878"/>
      <c r="PNG15" s="878"/>
      <c r="PNH15" s="878"/>
      <c r="PNI15" s="880"/>
      <c r="PNJ15" s="878"/>
      <c r="PNK15" s="878"/>
      <c r="PNL15" s="878"/>
      <c r="PNM15" s="880"/>
      <c r="PNN15" s="878"/>
      <c r="PNO15" s="878"/>
      <c r="PNP15" s="878"/>
      <c r="PNQ15" s="880"/>
      <c r="PNR15" s="878"/>
      <c r="PNS15" s="878"/>
      <c r="PNT15" s="878"/>
      <c r="PNU15" s="880"/>
      <c r="PNV15" s="878"/>
      <c r="PNW15" s="878"/>
      <c r="PNX15" s="878"/>
      <c r="PNY15" s="880"/>
      <c r="PNZ15" s="878"/>
      <c r="POA15" s="878"/>
      <c r="POB15" s="878"/>
      <c r="POC15" s="880"/>
      <c r="POD15" s="878"/>
      <c r="POE15" s="878"/>
      <c r="POF15" s="878"/>
      <c r="POG15" s="880"/>
      <c r="POH15" s="878"/>
      <c r="POI15" s="878"/>
      <c r="POJ15" s="878"/>
      <c r="POK15" s="880"/>
      <c r="POL15" s="878"/>
      <c r="POM15" s="878"/>
      <c r="PON15" s="878"/>
      <c r="POO15" s="880"/>
      <c r="POP15" s="878"/>
      <c r="POQ15" s="878"/>
      <c r="POR15" s="878"/>
      <c r="POS15" s="880"/>
      <c r="POT15" s="878"/>
      <c r="POU15" s="878"/>
      <c r="POV15" s="878"/>
      <c r="POW15" s="880"/>
      <c r="POX15" s="878"/>
      <c r="POY15" s="878"/>
      <c r="POZ15" s="878"/>
      <c r="PPA15" s="880"/>
      <c r="PPB15" s="878"/>
      <c r="PPC15" s="878"/>
      <c r="PPD15" s="878"/>
      <c r="PPE15" s="880"/>
      <c r="PPF15" s="878"/>
      <c r="PPG15" s="878"/>
      <c r="PPH15" s="878"/>
      <c r="PPI15" s="880"/>
      <c r="PPJ15" s="878"/>
      <c r="PPK15" s="878"/>
      <c r="PPL15" s="878"/>
      <c r="PPM15" s="880"/>
      <c r="PPN15" s="878"/>
      <c r="PPO15" s="878"/>
      <c r="PPP15" s="878"/>
      <c r="PPQ15" s="880"/>
      <c r="PPR15" s="878"/>
      <c r="PPS15" s="878"/>
      <c r="PPT15" s="878"/>
      <c r="PPU15" s="880"/>
      <c r="PPV15" s="878"/>
      <c r="PPW15" s="878"/>
      <c r="PPX15" s="878"/>
      <c r="PPY15" s="880"/>
      <c r="PPZ15" s="878"/>
      <c r="PQA15" s="878"/>
      <c r="PQB15" s="878"/>
      <c r="PQC15" s="880"/>
      <c r="PQD15" s="878"/>
      <c r="PQE15" s="878"/>
      <c r="PQF15" s="878"/>
      <c r="PQG15" s="880"/>
      <c r="PQH15" s="878"/>
      <c r="PQI15" s="878"/>
      <c r="PQJ15" s="878"/>
      <c r="PQK15" s="880"/>
      <c r="PQL15" s="878"/>
      <c r="PQM15" s="878"/>
      <c r="PQN15" s="878"/>
      <c r="PQO15" s="880"/>
      <c r="PQP15" s="878"/>
      <c r="PQQ15" s="878"/>
      <c r="PQR15" s="878"/>
      <c r="PQS15" s="880"/>
      <c r="PQT15" s="878"/>
      <c r="PQU15" s="878"/>
      <c r="PQV15" s="878"/>
      <c r="PQW15" s="880"/>
      <c r="PQX15" s="878"/>
      <c r="PQY15" s="878"/>
      <c r="PQZ15" s="878"/>
      <c r="PRA15" s="880"/>
      <c r="PRB15" s="878"/>
      <c r="PRC15" s="878"/>
      <c r="PRD15" s="878"/>
      <c r="PRE15" s="880"/>
      <c r="PRF15" s="878"/>
      <c r="PRG15" s="878"/>
      <c r="PRH15" s="878"/>
      <c r="PRI15" s="880"/>
      <c r="PRJ15" s="878"/>
      <c r="PRK15" s="878"/>
      <c r="PRL15" s="878"/>
      <c r="PRM15" s="880"/>
      <c r="PRN15" s="878"/>
      <c r="PRO15" s="878"/>
      <c r="PRP15" s="878"/>
      <c r="PRQ15" s="880"/>
      <c r="PRR15" s="878"/>
      <c r="PRS15" s="878"/>
      <c r="PRT15" s="878"/>
      <c r="PRU15" s="880"/>
      <c r="PRV15" s="878"/>
      <c r="PRW15" s="878"/>
      <c r="PRX15" s="878"/>
      <c r="PRY15" s="880"/>
      <c r="PRZ15" s="878"/>
      <c r="PSA15" s="878"/>
      <c r="PSB15" s="878"/>
      <c r="PSC15" s="880"/>
      <c r="PSD15" s="878"/>
      <c r="PSE15" s="878"/>
      <c r="PSF15" s="878"/>
      <c r="PSG15" s="880"/>
      <c r="PSH15" s="878"/>
      <c r="PSI15" s="878"/>
      <c r="PSJ15" s="878"/>
      <c r="PSK15" s="880"/>
      <c r="PSL15" s="878"/>
      <c r="PSM15" s="878"/>
      <c r="PSN15" s="878"/>
      <c r="PSO15" s="880"/>
      <c r="PSP15" s="878"/>
      <c r="PSQ15" s="878"/>
      <c r="PSR15" s="878"/>
      <c r="PSS15" s="880"/>
      <c r="PST15" s="878"/>
      <c r="PSU15" s="878"/>
      <c r="PSV15" s="878"/>
      <c r="PSW15" s="880"/>
      <c r="PSX15" s="878"/>
      <c r="PSY15" s="878"/>
      <c r="PSZ15" s="878"/>
      <c r="PTA15" s="880"/>
      <c r="PTB15" s="878"/>
      <c r="PTC15" s="878"/>
      <c r="PTD15" s="878"/>
      <c r="PTE15" s="880"/>
      <c r="PTF15" s="878"/>
      <c r="PTG15" s="878"/>
      <c r="PTH15" s="878"/>
      <c r="PTI15" s="880"/>
      <c r="PTJ15" s="878"/>
      <c r="PTK15" s="878"/>
      <c r="PTL15" s="878"/>
      <c r="PTM15" s="880"/>
      <c r="PTN15" s="878"/>
      <c r="PTO15" s="878"/>
      <c r="PTP15" s="878"/>
      <c r="PTQ15" s="880"/>
      <c r="PTR15" s="878"/>
      <c r="PTS15" s="878"/>
      <c r="PTT15" s="878"/>
      <c r="PTU15" s="880"/>
      <c r="PTV15" s="878"/>
      <c r="PTW15" s="878"/>
      <c r="PTX15" s="878"/>
      <c r="PTY15" s="880"/>
      <c r="PTZ15" s="878"/>
      <c r="PUA15" s="878"/>
      <c r="PUB15" s="878"/>
      <c r="PUC15" s="880"/>
      <c r="PUD15" s="878"/>
      <c r="PUE15" s="878"/>
      <c r="PUF15" s="878"/>
      <c r="PUG15" s="880"/>
      <c r="PUH15" s="878"/>
      <c r="PUI15" s="878"/>
      <c r="PUJ15" s="878"/>
      <c r="PUK15" s="880"/>
      <c r="PUL15" s="878"/>
      <c r="PUM15" s="878"/>
      <c r="PUN15" s="878"/>
      <c r="PUO15" s="880"/>
      <c r="PUP15" s="878"/>
      <c r="PUQ15" s="878"/>
      <c r="PUR15" s="878"/>
      <c r="PUS15" s="880"/>
      <c r="PUT15" s="878"/>
      <c r="PUU15" s="878"/>
      <c r="PUV15" s="878"/>
      <c r="PUW15" s="880"/>
      <c r="PUX15" s="878"/>
      <c r="PUY15" s="878"/>
      <c r="PUZ15" s="878"/>
      <c r="PVA15" s="880"/>
      <c r="PVB15" s="878"/>
      <c r="PVC15" s="878"/>
      <c r="PVD15" s="878"/>
      <c r="PVE15" s="880"/>
      <c r="PVF15" s="878"/>
      <c r="PVG15" s="878"/>
      <c r="PVH15" s="878"/>
      <c r="PVI15" s="880"/>
      <c r="PVJ15" s="878"/>
      <c r="PVK15" s="878"/>
      <c r="PVL15" s="878"/>
      <c r="PVM15" s="880"/>
      <c r="PVN15" s="878"/>
      <c r="PVO15" s="878"/>
      <c r="PVP15" s="878"/>
      <c r="PVQ15" s="880"/>
      <c r="PVR15" s="878"/>
      <c r="PVS15" s="878"/>
      <c r="PVT15" s="878"/>
      <c r="PVU15" s="880"/>
      <c r="PVV15" s="878"/>
      <c r="PVW15" s="878"/>
      <c r="PVX15" s="878"/>
      <c r="PVY15" s="880"/>
      <c r="PVZ15" s="878"/>
      <c r="PWA15" s="878"/>
      <c r="PWB15" s="878"/>
      <c r="PWC15" s="880"/>
      <c r="PWD15" s="878"/>
      <c r="PWE15" s="878"/>
      <c r="PWF15" s="878"/>
      <c r="PWG15" s="880"/>
      <c r="PWH15" s="878"/>
      <c r="PWI15" s="878"/>
      <c r="PWJ15" s="878"/>
      <c r="PWK15" s="880"/>
      <c r="PWL15" s="878"/>
      <c r="PWM15" s="878"/>
      <c r="PWN15" s="878"/>
      <c r="PWO15" s="880"/>
      <c r="PWP15" s="878"/>
      <c r="PWQ15" s="878"/>
      <c r="PWR15" s="878"/>
      <c r="PWS15" s="880"/>
      <c r="PWT15" s="878"/>
      <c r="PWU15" s="878"/>
      <c r="PWV15" s="878"/>
      <c r="PWW15" s="880"/>
      <c r="PWX15" s="878"/>
      <c r="PWY15" s="878"/>
      <c r="PWZ15" s="878"/>
      <c r="PXA15" s="880"/>
      <c r="PXB15" s="878"/>
      <c r="PXC15" s="878"/>
      <c r="PXD15" s="878"/>
      <c r="PXE15" s="880"/>
      <c r="PXF15" s="878"/>
      <c r="PXG15" s="878"/>
      <c r="PXH15" s="878"/>
      <c r="PXI15" s="880"/>
      <c r="PXJ15" s="878"/>
      <c r="PXK15" s="878"/>
      <c r="PXL15" s="878"/>
      <c r="PXM15" s="880"/>
      <c r="PXN15" s="878"/>
      <c r="PXO15" s="878"/>
      <c r="PXP15" s="878"/>
      <c r="PXQ15" s="880"/>
      <c r="PXR15" s="878"/>
      <c r="PXS15" s="878"/>
      <c r="PXT15" s="878"/>
      <c r="PXU15" s="880"/>
      <c r="PXV15" s="878"/>
      <c r="PXW15" s="878"/>
      <c r="PXX15" s="878"/>
      <c r="PXY15" s="880"/>
      <c r="PXZ15" s="878"/>
      <c r="PYA15" s="878"/>
      <c r="PYB15" s="878"/>
      <c r="PYC15" s="880"/>
      <c r="PYD15" s="878"/>
      <c r="PYE15" s="878"/>
      <c r="PYF15" s="878"/>
      <c r="PYG15" s="880"/>
      <c r="PYH15" s="878"/>
      <c r="PYI15" s="878"/>
      <c r="PYJ15" s="878"/>
      <c r="PYK15" s="880"/>
      <c r="PYL15" s="878"/>
      <c r="PYM15" s="878"/>
      <c r="PYN15" s="878"/>
      <c r="PYO15" s="880"/>
      <c r="PYP15" s="878"/>
      <c r="PYQ15" s="878"/>
      <c r="PYR15" s="878"/>
      <c r="PYS15" s="880"/>
      <c r="PYT15" s="878"/>
      <c r="PYU15" s="878"/>
      <c r="PYV15" s="878"/>
      <c r="PYW15" s="880"/>
      <c r="PYX15" s="878"/>
      <c r="PYY15" s="878"/>
      <c r="PYZ15" s="878"/>
      <c r="PZA15" s="880"/>
      <c r="PZB15" s="878"/>
      <c r="PZC15" s="878"/>
      <c r="PZD15" s="878"/>
      <c r="PZE15" s="880"/>
      <c r="PZF15" s="878"/>
      <c r="PZG15" s="878"/>
      <c r="PZH15" s="878"/>
      <c r="PZI15" s="880"/>
      <c r="PZJ15" s="878"/>
      <c r="PZK15" s="878"/>
      <c r="PZL15" s="878"/>
      <c r="PZM15" s="880"/>
      <c r="PZN15" s="878"/>
      <c r="PZO15" s="878"/>
      <c r="PZP15" s="878"/>
      <c r="PZQ15" s="880"/>
      <c r="PZR15" s="878"/>
      <c r="PZS15" s="878"/>
      <c r="PZT15" s="878"/>
      <c r="PZU15" s="880"/>
      <c r="PZV15" s="878"/>
      <c r="PZW15" s="878"/>
      <c r="PZX15" s="878"/>
      <c r="PZY15" s="880"/>
      <c r="PZZ15" s="878"/>
      <c r="QAA15" s="878"/>
      <c r="QAB15" s="878"/>
      <c r="QAC15" s="880"/>
      <c r="QAD15" s="878"/>
      <c r="QAE15" s="878"/>
      <c r="QAF15" s="878"/>
      <c r="QAG15" s="880"/>
      <c r="QAH15" s="878"/>
      <c r="QAI15" s="878"/>
      <c r="QAJ15" s="878"/>
      <c r="QAK15" s="880"/>
      <c r="QAL15" s="878"/>
      <c r="QAM15" s="878"/>
      <c r="QAN15" s="878"/>
      <c r="QAO15" s="880"/>
      <c r="QAP15" s="878"/>
      <c r="QAQ15" s="878"/>
      <c r="QAR15" s="878"/>
      <c r="QAS15" s="880"/>
      <c r="QAT15" s="878"/>
      <c r="QAU15" s="878"/>
      <c r="QAV15" s="878"/>
      <c r="QAW15" s="880"/>
      <c r="QAX15" s="878"/>
      <c r="QAY15" s="878"/>
      <c r="QAZ15" s="878"/>
      <c r="QBA15" s="880"/>
      <c r="QBB15" s="878"/>
      <c r="QBC15" s="878"/>
      <c r="QBD15" s="878"/>
      <c r="QBE15" s="880"/>
      <c r="QBF15" s="878"/>
      <c r="QBG15" s="878"/>
      <c r="QBH15" s="878"/>
      <c r="QBI15" s="880"/>
      <c r="QBJ15" s="878"/>
      <c r="QBK15" s="878"/>
      <c r="QBL15" s="878"/>
      <c r="QBM15" s="880"/>
      <c r="QBN15" s="878"/>
      <c r="QBO15" s="878"/>
      <c r="QBP15" s="878"/>
      <c r="QBQ15" s="880"/>
      <c r="QBR15" s="878"/>
      <c r="QBS15" s="878"/>
      <c r="QBT15" s="878"/>
      <c r="QBU15" s="880"/>
      <c r="QBV15" s="878"/>
      <c r="QBW15" s="878"/>
      <c r="QBX15" s="878"/>
      <c r="QBY15" s="880"/>
      <c r="QBZ15" s="878"/>
      <c r="QCA15" s="878"/>
      <c r="QCB15" s="878"/>
      <c r="QCC15" s="880"/>
      <c r="QCD15" s="878"/>
      <c r="QCE15" s="878"/>
      <c r="QCF15" s="878"/>
      <c r="QCG15" s="880"/>
      <c r="QCH15" s="878"/>
      <c r="QCI15" s="878"/>
      <c r="QCJ15" s="878"/>
      <c r="QCK15" s="880"/>
      <c r="QCL15" s="878"/>
      <c r="QCM15" s="878"/>
      <c r="QCN15" s="878"/>
      <c r="QCO15" s="880"/>
      <c r="QCP15" s="878"/>
      <c r="QCQ15" s="878"/>
      <c r="QCR15" s="878"/>
      <c r="QCS15" s="880"/>
      <c r="QCT15" s="878"/>
      <c r="QCU15" s="878"/>
      <c r="QCV15" s="878"/>
      <c r="QCW15" s="880"/>
      <c r="QCX15" s="878"/>
      <c r="QCY15" s="878"/>
      <c r="QCZ15" s="878"/>
      <c r="QDA15" s="880"/>
      <c r="QDB15" s="878"/>
      <c r="QDC15" s="878"/>
      <c r="QDD15" s="878"/>
      <c r="QDE15" s="880"/>
      <c r="QDF15" s="878"/>
      <c r="QDG15" s="878"/>
      <c r="QDH15" s="878"/>
      <c r="QDI15" s="880"/>
      <c r="QDJ15" s="878"/>
      <c r="QDK15" s="878"/>
      <c r="QDL15" s="878"/>
      <c r="QDM15" s="880"/>
      <c r="QDN15" s="878"/>
      <c r="QDO15" s="878"/>
      <c r="QDP15" s="878"/>
      <c r="QDQ15" s="880"/>
      <c r="QDR15" s="878"/>
      <c r="QDS15" s="878"/>
      <c r="QDT15" s="878"/>
      <c r="QDU15" s="880"/>
      <c r="QDV15" s="878"/>
      <c r="QDW15" s="878"/>
      <c r="QDX15" s="878"/>
      <c r="QDY15" s="880"/>
      <c r="QDZ15" s="878"/>
      <c r="QEA15" s="878"/>
      <c r="QEB15" s="878"/>
      <c r="QEC15" s="880"/>
      <c r="QED15" s="878"/>
      <c r="QEE15" s="878"/>
      <c r="QEF15" s="878"/>
      <c r="QEG15" s="880"/>
      <c r="QEH15" s="878"/>
      <c r="QEI15" s="878"/>
      <c r="QEJ15" s="878"/>
      <c r="QEK15" s="880"/>
      <c r="QEL15" s="878"/>
      <c r="QEM15" s="878"/>
      <c r="QEN15" s="878"/>
      <c r="QEO15" s="880"/>
      <c r="QEP15" s="878"/>
      <c r="QEQ15" s="878"/>
      <c r="QER15" s="878"/>
      <c r="QES15" s="880"/>
      <c r="QET15" s="878"/>
      <c r="QEU15" s="878"/>
      <c r="QEV15" s="878"/>
      <c r="QEW15" s="880"/>
      <c r="QEX15" s="878"/>
      <c r="QEY15" s="878"/>
      <c r="QEZ15" s="878"/>
      <c r="QFA15" s="880"/>
      <c r="QFB15" s="878"/>
      <c r="QFC15" s="878"/>
      <c r="QFD15" s="878"/>
      <c r="QFE15" s="880"/>
      <c r="QFF15" s="878"/>
      <c r="QFG15" s="878"/>
      <c r="QFH15" s="878"/>
      <c r="QFI15" s="880"/>
      <c r="QFJ15" s="878"/>
      <c r="QFK15" s="878"/>
      <c r="QFL15" s="878"/>
      <c r="QFM15" s="880"/>
      <c r="QFN15" s="878"/>
      <c r="QFO15" s="878"/>
      <c r="QFP15" s="878"/>
      <c r="QFQ15" s="880"/>
      <c r="QFR15" s="878"/>
      <c r="QFS15" s="878"/>
      <c r="QFT15" s="878"/>
      <c r="QFU15" s="880"/>
      <c r="QFV15" s="878"/>
      <c r="QFW15" s="878"/>
      <c r="QFX15" s="878"/>
      <c r="QFY15" s="880"/>
      <c r="QFZ15" s="878"/>
      <c r="QGA15" s="878"/>
      <c r="QGB15" s="878"/>
      <c r="QGC15" s="880"/>
      <c r="QGD15" s="878"/>
      <c r="QGE15" s="878"/>
      <c r="QGF15" s="878"/>
      <c r="QGG15" s="880"/>
      <c r="QGH15" s="878"/>
      <c r="QGI15" s="878"/>
      <c r="QGJ15" s="878"/>
      <c r="QGK15" s="880"/>
      <c r="QGL15" s="878"/>
      <c r="QGM15" s="878"/>
      <c r="QGN15" s="878"/>
      <c r="QGO15" s="880"/>
      <c r="QGP15" s="878"/>
      <c r="QGQ15" s="878"/>
      <c r="QGR15" s="878"/>
      <c r="QGS15" s="880"/>
      <c r="QGT15" s="878"/>
      <c r="QGU15" s="878"/>
      <c r="QGV15" s="878"/>
      <c r="QGW15" s="880"/>
      <c r="QGX15" s="878"/>
      <c r="QGY15" s="878"/>
      <c r="QGZ15" s="878"/>
      <c r="QHA15" s="880"/>
      <c r="QHB15" s="878"/>
      <c r="QHC15" s="878"/>
      <c r="QHD15" s="878"/>
      <c r="QHE15" s="880"/>
      <c r="QHF15" s="878"/>
      <c r="QHG15" s="878"/>
      <c r="QHH15" s="878"/>
      <c r="QHI15" s="880"/>
      <c r="QHJ15" s="878"/>
      <c r="QHK15" s="878"/>
      <c r="QHL15" s="878"/>
      <c r="QHM15" s="880"/>
      <c r="QHN15" s="878"/>
      <c r="QHO15" s="878"/>
      <c r="QHP15" s="878"/>
      <c r="QHQ15" s="880"/>
      <c r="QHR15" s="878"/>
      <c r="QHS15" s="878"/>
      <c r="QHT15" s="878"/>
      <c r="QHU15" s="880"/>
      <c r="QHV15" s="878"/>
      <c r="QHW15" s="878"/>
      <c r="QHX15" s="878"/>
      <c r="QHY15" s="880"/>
      <c r="QHZ15" s="878"/>
      <c r="QIA15" s="878"/>
      <c r="QIB15" s="878"/>
      <c r="QIC15" s="880"/>
      <c r="QID15" s="878"/>
      <c r="QIE15" s="878"/>
      <c r="QIF15" s="878"/>
      <c r="QIG15" s="880"/>
      <c r="QIH15" s="878"/>
      <c r="QII15" s="878"/>
      <c r="QIJ15" s="878"/>
      <c r="QIK15" s="880"/>
      <c r="QIL15" s="878"/>
      <c r="QIM15" s="878"/>
      <c r="QIN15" s="878"/>
      <c r="QIO15" s="880"/>
      <c r="QIP15" s="878"/>
      <c r="QIQ15" s="878"/>
      <c r="QIR15" s="878"/>
      <c r="QIS15" s="880"/>
      <c r="QIT15" s="878"/>
      <c r="QIU15" s="878"/>
      <c r="QIV15" s="878"/>
      <c r="QIW15" s="880"/>
      <c r="QIX15" s="878"/>
      <c r="QIY15" s="878"/>
      <c r="QIZ15" s="878"/>
      <c r="QJA15" s="880"/>
      <c r="QJB15" s="878"/>
      <c r="QJC15" s="878"/>
      <c r="QJD15" s="878"/>
      <c r="QJE15" s="880"/>
      <c r="QJF15" s="878"/>
      <c r="QJG15" s="878"/>
      <c r="QJH15" s="878"/>
      <c r="QJI15" s="880"/>
      <c r="QJJ15" s="878"/>
      <c r="QJK15" s="878"/>
      <c r="QJL15" s="878"/>
      <c r="QJM15" s="880"/>
      <c r="QJN15" s="878"/>
      <c r="QJO15" s="878"/>
      <c r="QJP15" s="878"/>
      <c r="QJQ15" s="880"/>
      <c r="QJR15" s="878"/>
      <c r="QJS15" s="878"/>
      <c r="QJT15" s="878"/>
      <c r="QJU15" s="880"/>
      <c r="QJV15" s="878"/>
      <c r="QJW15" s="878"/>
      <c r="QJX15" s="878"/>
      <c r="QJY15" s="880"/>
      <c r="QJZ15" s="878"/>
      <c r="QKA15" s="878"/>
      <c r="QKB15" s="878"/>
      <c r="QKC15" s="880"/>
      <c r="QKD15" s="878"/>
      <c r="QKE15" s="878"/>
      <c r="QKF15" s="878"/>
      <c r="QKG15" s="880"/>
      <c r="QKH15" s="878"/>
      <c r="QKI15" s="878"/>
      <c r="QKJ15" s="878"/>
      <c r="QKK15" s="880"/>
      <c r="QKL15" s="878"/>
      <c r="QKM15" s="878"/>
      <c r="QKN15" s="878"/>
      <c r="QKO15" s="880"/>
      <c r="QKP15" s="878"/>
      <c r="QKQ15" s="878"/>
      <c r="QKR15" s="878"/>
      <c r="QKS15" s="880"/>
      <c r="QKT15" s="878"/>
      <c r="QKU15" s="878"/>
      <c r="QKV15" s="878"/>
      <c r="QKW15" s="880"/>
      <c r="QKX15" s="878"/>
      <c r="QKY15" s="878"/>
      <c r="QKZ15" s="878"/>
      <c r="QLA15" s="880"/>
      <c r="QLB15" s="878"/>
      <c r="QLC15" s="878"/>
      <c r="QLD15" s="878"/>
      <c r="QLE15" s="880"/>
      <c r="QLF15" s="878"/>
      <c r="QLG15" s="878"/>
      <c r="QLH15" s="878"/>
      <c r="QLI15" s="880"/>
      <c r="QLJ15" s="878"/>
      <c r="QLK15" s="878"/>
      <c r="QLL15" s="878"/>
      <c r="QLM15" s="880"/>
      <c r="QLN15" s="878"/>
      <c r="QLO15" s="878"/>
      <c r="QLP15" s="878"/>
      <c r="QLQ15" s="880"/>
      <c r="QLR15" s="878"/>
      <c r="QLS15" s="878"/>
      <c r="QLT15" s="878"/>
      <c r="QLU15" s="880"/>
      <c r="QLV15" s="878"/>
      <c r="QLW15" s="878"/>
      <c r="QLX15" s="878"/>
      <c r="QLY15" s="880"/>
      <c r="QLZ15" s="878"/>
      <c r="QMA15" s="878"/>
      <c r="QMB15" s="878"/>
      <c r="QMC15" s="880"/>
      <c r="QMD15" s="878"/>
      <c r="QME15" s="878"/>
      <c r="QMF15" s="878"/>
      <c r="QMG15" s="880"/>
      <c r="QMH15" s="878"/>
      <c r="QMI15" s="878"/>
      <c r="QMJ15" s="878"/>
      <c r="QMK15" s="880"/>
      <c r="QML15" s="878"/>
      <c r="QMM15" s="878"/>
      <c r="QMN15" s="878"/>
      <c r="QMO15" s="880"/>
      <c r="QMP15" s="878"/>
      <c r="QMQ15" s="878"/>
      <c r="QMR15" s="878"/>
      <c r="QMS15" s="880"/>
      <c r="QMT15" s="878"/>
      <c r="QMU15" s="878"/>
      <c r="QMV15" s="878"/>
      <c r="QMW15" s="880"/>
      <c r="QMX15" s="878"/>
      <c r="QMY15" s="878"/>
      <c r="QMZ15" s="878"/>
      <c r="QNA15" s="880"/>
      <c r="QNB15" s="878"/>
      <c r="QNC15" s="878"/>
      <c r="QND15" s="878"/>
      <c r="QNE15" s="880"/>
      <c r="QNF15" s="878"/>
      <c r="QNG15" s="878"/>
      <c r="QNH15" s="878"/>
      <c r="QNI15" s="880"/>
      <c r="QNJ15" s="878"/>
      <c r="QNK15" s="878"/>
      <c r="QNL15" s="878"/>
      <c r="QNM15" s="880"/>
      <c r="QNN15" s="878"/>
      <c r="QNO15" s="878"/>
      <c r="QNP15" s="878"/>
      <c r="QNQ15" s="880"/>
      <c r="QNR15" s="878"/>
      <c r="QNS15" s="878"/>
      <c r="QNT15" s="878"/>
      <c r="QNU15" s="880"/>
      <c r="QNV15" s="878"/>
      <c r="QNW15" s="878"/>
      <c r="QNX15" s="878"/>
      <c r="QNY15" s="880"/>
      <c r="QNZ15" s="878"/>
      <c r="QOA15" s="878"/>
      <c r="QOB15" s="878"/>
      <c r="QOC15" s="880"/>
      <c r="QOD15" s="878"/>
      <c r="QOE15" s="878"/>
      <c r="QOF15" s="878"/>
      <c r="QOG15" s="880"/>
      <c r="QOH15" s="878"/>
      <c r="QOI15" s="878"/>
      <c r="QOJ15" s="878"/>
      <c r="QOK15" s="880"/>
      <c r="QOL15" s="878"/>
      <c r="QOM15" s="878"/>
      <c r="QON15" s="878"/>
      <c r="QOO15" s="880"/>
      <c r="QOP15" s="878"/>
      <c r="QOQ15" s="878"/>
      <c r="QOR15" s="878"/>
      <c r="QOS15" s="880"/>
      <c r="QOT15" s="878"/>
      <c r="QOU15" s="878"/>
      <c r="QOV15" s="878"/>
      <c r="QOW15" s="880"/>
      <c r="QOX15" s="878"/>
      <c r="QOY15" s="878"/>
      <c r="QOZ15" s="878"/>
      <c r="QPA15" s="880"/>
      <c r="QPB15" s="878"/>
      <c r="QPC15" s="878"/>
      <c r="QPD15" s="878"/>
      <c r="QPE15" s="880"/>
      <c r="QPF15" s="878"/>
      <c r="QPG15" s="878"/>
      <c r="QPH15" s="878"/>
      <c r="QPI15" s="880"/>
      <c r="QPJ15" s="878"/>
      <c r="QPK15" s="878"/>
      <c r="QPL15" s="878"/>
      <c r="QPM15" s="880"/>
      <c r="QPN15" s="878"/>
      <c r="QPO15" s="878"/>
      <c r="QPP15" s="878"/>
      <c r="QPQ15" s="880"/>
      <c r="QPR15" s="878"/>
      <c r="QPS15" s="878"/>
      <c r="QPT15" s="878"/>
      <c r="QPU15" s="880"/>
      <c r="QPV15" s="878"/>
      <c r="QPW15" s="878"/>
      <c r="QPX15" s="878"/>
      <c r="QPY15" s="880"/>
      <c r="QPZ15" s="878"/>
      <c r="QQA15" s="878"/>
      <c r="QQB15" s="878"/>
      <c r="QQC15" s="880"/>
      <c r="QQD15" s="878"/>
      <c r="QQE15" s="878"/>
      <c r="QQF15" s="878"/>
      <c r="QQG15" s="880"/>
      <c r="QQH15" s="878"/>
      <c r="QQI15" s="878"/>
      <c r="QQJ15" s="878"/>
      <c r="QQK15" s="880"/>
      <c r="QQL15" s="878"/>
      <c r="QQM15" s="878"/>
      <c r="QQN15" s="878"/>
      <c r="QQO15" s="880"/>
      <c r="QQP15" s="878"/>
      <c r="QQQ15" s="878"/>
      <c r="QQR15" s="878"/>
      <c r="QQS15" s="880"/>
      <c r="QQT15" s="878"/>
      <c r="QQU15" s="878"/>
      <c r="QQV15" s="878"/>
      <c r="QQW15" s="880"/>
      <c r="QQX15" s="878"/>
      <c r="QQY15" s="878"/>
      <c r="QQZ15" s="878"/>
      <c r="QRA15" s="880"/>
      <c r="QRB15" s="878"/>
      <c r="QRC15" s="878"/>
      <c r="QRD15" s="878"/>
      <c r="QRE15" s="880"/>
      <c r="QRF15" s="878"/>
      <c r="QRG15" s="878"/>
      <c r="QRH15" s="878"/>
      <c r="QRI15" s="880"/>
      <c r="QRJ15" s="878"/>
      <c r="QRK15" s="878"/>
      <c r="QRL15" s="878"/>
      <c r="QRM15" s="880"/>
      <c r="QRN15" s="878"/>
      <c r="QRO15" s="878"/>
      <c r="QRP15" s="878"/>
      <c r="QRQ15" s="880"/>
      <c r="QRR15" s="878"/>
      <c r="QRS15" s="878"/>
      <c r="QRT15" s="878"/>
      <c r="QRU15" s="880"/>
      <c r="QRV15" s="878"/>
      <c r="QRW15" s="878"/>
      <c r="QRX15" s="878"/>
      <c r="QRY15" s="880"/>
      <c r="QRZ15" s="878"/>
      <c r="QSA15" s="878"/>
      <c r="QSB15" s="878"/>
      <c r="QSC15" s="880"/>
      <c r="QSD15" s="878"/>
      <c r="QSE15" s="878"/>
      <c r="QSF15" s="878"/>
      <c r="QSG15" s="880"/>
      <c r="QSH15" s="878"/>
      <c r="QSI15" s="878"/>
      <c r="QSJ15" s="878"/>
      <c r="QSK15" s="880"/>
      <c r="QSL15" s="878"/>
      <c r="QSM15" s="878"/>
      <c r="QSN15" s="878"/>
      <c r="QSO15" s="880"/>
      <c r="QSP15" s="878"/>
      <c r="QSQ15" s="878"/>
      <c r="QSR15" s="878"/>
      <c r="QSS15" s="880"/>
      <c r="QST15" s="878"/>
      <c r="QSU15" s="878"/>
      <c r="QSV15" s="878"/>
      <c r="QSW15" s="880"/>
      <c r="QSX15" s="878"/>
      <c r="QSY15" s="878"/>
      <c r="QSZ15" s="878"/>
      <c r="QTA15" s="880"/>
      <c r="QTB15" s="878"/>
      <c r="QTC15" s="878"/>
      <c r="QTD15" s="878"/>
      <c r="QTE15" s="880"/>
      <c r="QTF15" s="878"/>
      <c r="QTG15" s="878"/>
      <c r="QTH15" s="878"/>
      <c r="QTI15" s="880"/>
      <c r="QTJ15" s="878"/>
      <c r="QTK15" s="878"/>
      <c r="QTL15" s="878"/>
      <c r="QTM15" s="880"/>
      <c r="QTN15" s="878"/>
      <c r="QTO15" s="878"/>
      <c r="QTP15" s="878"/>
      <c r="QTQ15" s="880"/>
      <c r="QTR15" s="878"/>
      <c r="QTS15" s="878"/>
      <c r="QTT15" s="878"/>
      <c r="QTU15" s="880"/>
      <c r="QTV15" s="878"/>
      <c r="QTW15" s="878"/>
      <c r="QTX15" s="878"/>
      <c r="QTY15" s="880"/>
      <c r="QTZ15" s="878"/>
      <c r="QUA15" s="878"/>
      <c r="QUB15" s="878"/>
      <c r="QUC15" s="880"/>
      <c r="QUD15" s="878"/>
      <c r="QUE15" s="878"/>
      <c r="QUF15" s="878"/>
      <c r="QUG15" s="880"/>
      <c r="QUH15" s="878"/>
      <c r="QUI15" s="878"/>
      <c r="QUJ15" s="878"/>
      <c r="QUK15" s="880"/>
      <c r="QUL15" s="878"/>
      <c r="QUM15" s="878"/>
      <c r="QUN15" s="878"/>
      <c r="QUO15" s="880"/>
      <c r="QUP15" s="878"/>
      <c r="QUQ15" s="878"/>
      <c r="QUR15" s="878"/>
      <c r="QUS15" s="880"/>
      <c r="QUT15" s="878"/>
      <c r="QUU15" s="878"/>
      <c r="QUV15" s="878"/>
      <c r="QUW15" s="880"/>
      <c r="QUX15" s="878"/>
      <c r="QUY15" s="878"/>
      <c r="QUZ15" s="878"/>
      <c r="QVA15" s="880"/>
      <c r="QVB15" s="878"/>
      <c r="QVC15" s="878"/>
      <c r="QVD15" s="878"/>
      <c r="QVE15" s="880"/>
      <c r="QVF15" s="878"/>
      <c r="QVG15" s="878"/>
      <c r="QVH15" s="878"/>
      <c r="QVI15" s="880"/>
      <c r="QVJ15" s="878"/>
      <c r="QVK15" s="878"/>
      <c r="QVL15" s="878"/>
      <c r="QVM15" s="880"/>
      <c r="QVN15" s="878"/>
      <c r="QVO15" s="878"/>
      <c r="QVP15" s="878"/>
      <c r="QVQ15" s="880"/>
      <c r="QVR15" s="878"/>
      <c r="QVS15" s="878"/>
      <c r="QVT15" s="878"/>
      <c r="QVU15" s="880"/>
      <c r="QVV15" s="878"/>
      <c r="QVW15" s="878"/>
      <c r="QVX15" s="878"/>
      <c r="QVY15" s="880"/>
      <c r="QVZ15" s="878"/>
      <c r="QWA15" s="878"/>
      <c r="QWB15" s="878"/>
      <c r="QWC15" s="880"/>
      <c r="QWD15" s="878"/>
      <c r="QWE15" s="878"/>
      <c r="QWF15" s="878"/>
      <c r="QWG15" s="880"/>
      <c r="QWH15" s="878"/>
      <c r="QWI15" s="878"/>
      <c r="QWJ15" s="878"/>
      <c r="QWK15" s="880"/>
      <c r="QWL15" s="878"/>
      <c r="QWM15" s="878"/>
      <c r="QWN15" s="878"/>
      <c r="QWO15" s="880"/>
      <c r="QWP15" s="878"/>
      <c r="QWQ15" s="878"/>
      <c r="QWR15" s="878"/>
      <c r="QWS15" s="880"/>
      <c r="QWT15" s="878"/>
      <c r="QWU15" s="878"/>
      <c r="QWV15" s="878"/>
      <c r="QWW15" s="880"/>
      <c r="QWX15" s="878"/>
      <c r="QWY15" s="878"/>
      <c r="QWZ15" s="878"/>
      <c r="QXA15" s="880"/>
      <c r="QXB15" s="878"/>
      <c r="QXC15" s="878"/>
      <c r="QXD15" s="878"/>
      <c r="QXE15" s="880"/>
      <c r="QXF15" s="878"/>
      <c r="QXG15" s="878"/>
      <c r="QXH15" s="878"/>
      <c r="QXI15" s="880"/>
      <c r="QXJ15" s="878"/>
      <c r="QXK15" s="878"/>
      <c r="QXL15" s="878"/>
      <c r="QXM15" s="880"/>
      <c r="QXN15" s="878"/>
      <c r="QXO15" s="878"/>
      <c r="QXP15" s="878"/>
      <c r="QXQ15" s="880"/>
      <c r="QXR15" s="878"/>
      <c r="QXS15" s="878"/>
      <c r="QXT15" s="878"/>
      <c r="QXU15" s="880"/>
      <c r="QXV15" s="878"/>
      <c r="QXW15" s="878"/>
      <c r="QXX15" s="878"/>
      <c r="QXY15" s="880"/>
      <c r="QXZ15" s="878"/>
      <c r="QYA15" s="878"/>
      <c r="QYB15" s="878"/>
      <c r="QYC15" s="880"/>
      <c r="QYD15" s="878"/>
      <c r="QYE15" s="878"/>
      <c r="QYF15" s="878"/>
      <c r="QYG15" s="880"/>
      <c r="QYH15" s="878"/>
      <c r="QYI15" s="878"/>
      <c r="QYJ15" s="878"/>
      <c r="QYK15" s="880"/>
      <c r="QYL15" s="878"/>
      <c r="QYM15" s="878"/>
      <c r="QYN15" s="878"/>
      <c r="QYO15" s="880"/>
      <c r="QYP15" s="878"/>
      <c r="QYQ15" s="878"/>
      <c r="QYR15" s="878"/>
      <c r="QYS15" s="880"/>
      <c r="QYT15" s="878"/>
      <c r="QYU15" s="878"/>
      <c r="QYV15" s="878"/>
      <c r="QYW15" s="880"/>
      <c r="QYX15" s="878"/>
      <c r="QYY15" s="878"/>
      <c r="QYZ15" s="878"/>
      <c r="QZA15" s="880"/>
      <c r="QZB15" s="878"/>
      <c r="QZC15" s="878"/>
      <c r="QZD15" s="878"/>
      <c r="QZE15" s="880"/>
      <c r="QZF15" s="878"/>
      <c r="QZG15" s="878"/>
      <c r="QZH15" s="878"/>
      <c r="QZI15" s="880"/>
      <c r="QZJ15" s="878"/>
      <c r="QZK15" s="878"/>
      <c r="QZL15" s="878"/>
      <c r="QZM15" s="880"/>
      <c r="QZN15" s="878"/>
      <c r="QZO15" s="878"/>
      <c r="QZP15" s="878"/>
      <c r="QZQ15" s="880"/>
      <c r="QZR15" s="878"/>
      <c r="QZS15" s="878"/>
      <c r="QZT15" s="878"/>
      <c r="QZU15" s="880"/>
      <c r="QZV15" s="878"/>
      <c r="QZW15" s="878"/>
      <c r="QZX15" s="878"/>
      <c r="QZY15" s="880"/>
      <c r="QZZ15" s="878"/>
      <c r="RAA15" s="878"/>
      <c r="RAB15" s="878"/>
      <c r="RAC15" s="880"/>
      <c r="RAD15" s="878"/>
      <c r="RAE15" s="878"/>
      <c r="RAF15" s="878"/>
      <c r="RAG15" s="880"/>
      <c r="RAH15" s="878"/>
      <c r="RAI15" s="878"/>
      <c r="RAJ15" s="878"/>
      <c r="RAK15" s="880"/>
      <c r="RAL15" s="878"/>
      <c r="RAM15" s="878"/>
      <c r="RAN15" s="878"/>
      <c r="RAO15" s="880"/>
      <c r="RAP15" s="878"/>
      <c r="RAQ15" s="878"/>
      <c r="RAR15" s="878"/>
      <c r="RAS15" s="880"/>
      <c r="RAT15" s="878"/>
      <c r="RAU15" s="878"/>
      <c r="RAV15" s="878"/>
      <c r="RAW15" s="880"/>
      <c r="RAX15" s="878"/>
      <c r="RAY15" s="878"/>
      <c r="RAZ15" s="878"/>
      <c r="RBA15" s="880"/>
      <c r="RBB15" s="878"/>
      <c r="RBC15" s="878"/>
      <c r="RBD15" s="878"/>
      <c r="RBE15" s="880"/>
      <c r="RBF15" s="878"/>
      <c r="RBG15" s="878"/>
      <c r="RBH15" s="878"/>
      <c r="RBI15" s="880"/>
      <c r="RBJ15" s="878"/>
      <c r="RBK15" s="878"/>
      <c r="RBL15" s="878"/>
      <c r="RBM15" s="880"/>
      <c r="RBN15" s="878"/>
      <c r="RBO15" s="878"/>
      <c r="RBP15" s="878"/>
      <c r="RBQ15" s="880"/>
      <c r="RBR15" s="878"/>
      <c r="RBS15" s="878"/>
      <c r="RBT15" s="878"/>
      <c r="RBU15" s="880"/>
      <c r="RBV15" s="878"/>
      <c r="RBW15" s="878"/>
      <c r="RBX15" s="878"/>
      <c r="RBY15" s="880"/>
      <c r="RBZ15" s="878"/>
      <c r="RCA15" s="878"/>
      <c r="RCB15" s="878"/>
      <c r="RCC15" s="880"/>
      <c r="RCD15" s="878"/>
      <c r="RCE15" s="878"/>
      <c r="RCF15" s="878"/>
      <c r="RCG15" s="880"/>
      <c r="RCH15" s="878"/>
      <c r="RCI15" s="878"/>
      <c r="RCJ15" s="878"/>
      <c r="RCK15" s="880"/>
      <c r="RCL15" s="878"/>
      <c r="RCM15" s="878"/>
      <c r="RCN15" s="878"/>
      <c r="RCO15" s="880"/>
      <c r="RCP15" s="878"/>
      <c r="RCQ15" s="878"/>
      <c r="RCR15" s="878"/>
      <c r="RCS15" s="880"/>
      <c r="RCT15" s="878"/>
      <c r="RCU15" s="878"/>
      <c r="RCV15" s="878"/>
      <c r="RCW15" s="880"/>
      <c r="RCX15" s="878"/>
      <c r="RCY15" s="878"/>
      <c r="RCZ15" s="878"/>
      <c r="RDA15" s="880"/>
      <c r="RDB15" s="878"/>
      <c r="RDC15" s="878"/>
      <c r="RDD15" s="878"/>
      <c r="RDE15" s="880"/>
      <c r="RDF15" s="878"/>
      <c r="RDG15" s="878"/>
      <c r="RDH15" s="878"/>
      <c r="RDI15" s="880"/>
      <c r="RDJ15" s="878"/>
      <c r="RDK15" s="878"/>
      <c r="RDL15" s="878"/>
      <c r="RDM15" s="880"/>
      <c r="RDN15" s="878"/>
      <c r="RDO15" s="878"/>
      <c r="RDP15" s="878"/>
      <c r="RDQ15" s="880"/>
      <c r="RDR15" s="878"/>
      <c r="RDS15" s="878"/>
      <c r="RDT15" s="878"/>
      <c r="RDU15" s="880"/>
      <c r="RDV15" s="878"/>
      <c r="RDW15" s="878"/>
      <c r="RDX15" s="878"/>
      <c r="RDY15" s="880"/>
      <c r="RDZ15" s="878"/>
      <c r="REA15" s="878"/>
      <c r="REB15" s="878"/>
      <c r="REC15" s="880"/>
      <c r="RED15" s="878"/>
      <c r="REE15" s="878"/>
      <c r="REF15" s="878"/>
      <c r="REG15" s="880"/>
      <c r="REH15" s="878"/>
      <c r="REI15" s="878"/>
      <c r="REJ15" s="878"/>
      <c r="REK15" s="880"/>
      <c r="REL15" s="878"/>
      <c r="REM15" s="878"/>
      <c r="REN15" s="878"/>
      <c r="REO15" s="880"/>
      <c r="REP15" s="878"/>
      <c r="REQ15" s="878"/>
      <c r="RER15" s="878"/>
      <c r="RES15" s="880"/>
      <c r="RET15" s="878"/>
      <c r="REU15" s="878"/>
      <c r="REV15" s="878"/>
      <c r="REW15" s="880"/>
      <c r="REX15" s="878"/>
      <c r="REY15" s="878"/>
      <c r="REZ15" s="878"/>
      <c r="RFA15" s="880"/>
      <c r="RFB15" s="878"/>
      <c r="RFC15" s="878"/>
      <c r="RFD15" s="878"/>
      <c r="RFE15" s="880"/>
      <c r="RFF15" s="878"/>
      <c r="RFG15" s="878"/>
      <c r="RFH15" s="878"/>
      <c r="RFI15" s="880"/>
      <c r="RFJ15" s="878"/>
      <c r="RFK15" s="878"/>
      <c r="RFL15" s="878"/>
      <c r="RFM15" s="880"/>
      <c r="RFN15" s="878"/>
      <c r="RFO15" s="878"/>
      <c r="RFP15" s="878"/>
      <c r="RFQ15" s="880"/>
      <c r="RFR15" s="878"/>
      <c r="RFS15" s="878"/>
      <c r="RFT15" s="878"/>
      <c r="RFU15" s="880"/>
      <c r="RFV15" s="878"/>
      <c r="RFW15" s="878"/>
      <c r="RFX15" s="878"/>
      <c r="RFY15" s="880"/>
      <c r="RFZ15" s="878"/>
      <c r="RGA15" s="878"/>
      <c r="RGB15" s="878"/>
      <c r="RGC15" s="880"/>
      <c r="RGD15" s="878"/>
      <c r="RGE15" s="878"/>
      <c r="RGF15" s="878"/>
      <c r="RGG15" s="880"/>
      <c r="RGH15" s="878"/>
      <c r="RGI15" s="878"/>
      <c r="RGJ15" s="878"/>
      <c r="RGK15" s="880"/>
      <c r="RGL15" s="878"/>
      <c r="RGM15" s="878"/>
      <c r="RGN15" s="878"/>
      <c r="RGO15" s="880"/>
      <c r="RGP15" s="878"/>
      <c r="RGQ15" s="878"/>
      <c r="RGR15" s="878"/>
      <c r="RGS15" s="880"/>
      <c r="RGT15" s="878"/>
      <c r="RGU15" s="878"/>
      <c r="RGV15" s="878"/>
      <c r="RGW15" s="880"/>
      <c r="RGX15" s="878"/>
      <c r="RGY15" s="878"/>
      <c r="RGZ15" s="878"/>
      <c r="RHA15" s="880"/>
      <c r="RHB15" s="878"/>
      <c r="RHC15" s="878"/>
      <c r="RHD15" s="878"/>
      <c r="RHE15" s="880"/>
      <c r="RHF15" s="878"/>
      <c r="RHG15" s="878"/>
      <c r="RHH15" s="878"/>
      <c r="RHI15" s="880"/>
      <c r="RHJ15" s="878"/>
      <c r="RHK15" s="878"/>
      <c r="RHL15" s="878"/>
      <c r="RHM15" s="880"/>
      <c r="RHN15" s="878"/>
      <c r="RHO15" s="878"/>
      <c r="RHP15" s="878"/>
      <c r="RHQ15" s="880"/>
      <c r="RHR15" s="878"/>
      <c r="RHS15" s="878"/>
      <c r="RHT15" s="878"/>
      <c r="RHU15" s="880"/>
      <c r="RHV15" s="878"/>
      <c r="RHW15" s="878"/>
      <c r="RHX15" s="878"/>
      <c r="RHY15" s="880"/>
      <c r="RHZ15" s="878"/>
      <c r="RIA15" s="878"/>
      <c r="RIB15" s="878"/>
      <c r="RIC15" s="880"/>
      <c r="RID15" s="878"/>
      <c r="RIE15" s="878"/>
      <c r="RIF15" s="878"/>
      <c r="RIG15" s="880"/>
      <c r="RIH15" s="878"/>
      <c r="RII15" s="878"/>
      <c r="RIJ15" s="878"/>
      <c r="RIK15" s="880"/>
      <c r="RIL15" s="878"/>
      <c r="RIM15" s="878"/>
      <c r="RIN15" s="878"/>
      <c r="RIO15" s="880"/>
      <c r="RIP15" s="878"/>
      <c r="RIQ15" s="878"/>
      <c r="RIR15" s="878"/>
      <c r="RIS15" s="880"/>
      <c r="RIT15" s="878"/>
      <c r="RIU15" s="878"/>
      <c r="RIV15" s="878"/>
      <c r="RIW15" s="880"/>
      <c r="RIX15" s="878"/>
      <c r="RIY15" s="878"/>
      <c r="RIZ15" s="878"/>
      <c r="RJA15" s="880"/>
      <c r="RJB15" s="878"/>
      <c r="RJC15" s="878"/>
      <c r="RJD15" s="878"/>
      <c r="RJE15" s="880"/>
      <c r="RJF15" s="878"/>
      <c r="RJG15" s="878"/>
      <c r="RJH15" s="878"/>
      <c r="RJI15" s="880"/>
      <c r="RJJ15" s="878"/>
      <c r="RJK15" s="878"/>
      <c r="RJL15" s="878"/>
      <c r="RJM15" s="880"/>
      <c r="RJN15" s="878"/>
      <c r="RJO15" s="878"/>
      <c r="RJP15" s="878"/>
      <c r="RJQ15" s="880"/>
      <c r="RJR15" s="878"/>
      <c r="RJS15" s="878"/>
      <c r="RJT15" s="878"/>
      <c r="RJU15" s="880"/>
      <c r="RJV15" s="878"/>
      <c r="RJW15" s="878"/>
      <c r="RJX15" s="878"/>
      <c r="RJY15" s="880"/>
      <c r="RJZ15" s="878"/>
      <c r="RKA15" s="878"/>
      <c r="RKB15" s="878"/>
      <c r="RKC15" s="880"/>
      <c r="RKD15" s="878"/>
      <c r="RKE15" s="878"/>
      <c r="RKF15" s="878"/>
      <c r="RKG15" s="880"/>
      <c r="RKH15" s="878"/>
      <c r="RKI15" s="878"/>
      <c r="RKJ15" s="878"/>
      <c r="RKK15" s="880"/>
      <c r="RKL15" s="878"/>
      <c r="RKM15" s="878"/>
      <c r="RKN15" s="878"/>
      <c r="RKO15" s="880"/>
      <c r="RKP15" s="878"/>
      <c r="RKQ15" s="878"/>
      <c r="RKR15" s="878"/>
      <c r="RKS15" s="880"/>
      <c r="RKT15" s="878"/>
      <c r="RKU15" s="878"/>
      <c r="RKV15" s="878"/>
      <c r="RKW15" s="880"/>
      <c r="RKX15" s="878"/>
      <c r="RKY15" s="878"/>
      <c r="RKZ15" s="878"/>
      <c r="RLA15" s="880"/>
      <c r="RLB15" s="878"/>
      <c r="RLC15" s="878"/>
      <c r="RLD15" s="878"/>
      <c r="RLE15" s="880"/>
      <c r="RLF15" s="878"/>
      <c r="RLG15" s="878"/>
      <c r="RLH15" s="878"/>
      <c r="RLI15" s="880"/>
      <c r="RLJ15" s="878"/>
      <c r="RLK15" s="878"/>
      <c r="RLL15" s="878"/>
      <c r="RLM15" s="880"/>
      <c r="RLN15" s="878"/>
      <c r="RLO15" s="878"/>
      <c r="RLP15" s="878"/>
      <c r="RLQ15" s="880"/>
      <c r="RLR15" s="878"/>
      <c r="RLS15" s="878"/>
      <c r="RLT15" s="878"/>
      <c r="RLU15" s="880"/>
      <c r="RLV15" s="878"/>
      <c r="RLW15" s="878"/>
      <c r="RLX15" s="878"/>
      <c r="RLY15" s="880"/>
      <c r="RLZ15" s="878"/>
      <c r="RMA15" s="878"/>
      <c r="RMB15" s="878"/>
      <c r="RMC15" s="880"/>
      <c r="RMD15" s="878"/>
      <c r="RME15" s="878"/>
      <c r="RMF15" s="878"/>
      <c r="RMG15" s="880"/>
      <c r="RMH15" s="878"/>
      <c r="RMI15" s="878"/>
      <c r="RMJ15" s="878"/>
      <c r="RMK15" s="880"/>
      <c r="RML15" s="878"/>
      <c r="RMM15" s="878"/>
      <c r="RMN15" s="878"/>
      <c r="RMO15" s="880"/>
      <c r="RMP15" s="878"/>
      <c r="RMQ15" s="878"/>
      <c r="RMR15" s="878"/>
      <c r="RMS15" s="880"/>
      <c r="RMT15" s="878"/>
      <c r="RMU15" s="878"/>
      <c r="RMV15" s="878"/>
      <c r="RMW15" s="880"/>
      <c r="RMX15" s="878"/>
      <c r="RMY15" s="878"/>
      <c r="RMZ15" s="878"/>
      <c r="RNA15" s="880"/>
      <c r="RNB15" s="878"/>
      <c r="RNC15" s="878"/>
      <c r="RND15" s="878"/>
      <c r="RNE15" s="880"/>
      <c r="RNF15" s="878"/>
      <c r="RNG15" s="878"/>
      <c r="RNH15" s="878"/>
      <c r="RNI15" s="880"/>
      <c r="RNJ15" s="878"/>
      <c r="RNK15" s="878"/>
      <c r="RNL15" s="878"/>
      <c r="RNM15" s="880"/>
      <c r="RNN15" s="878"/>
      <c r="RNO15" s="878"/>
      <c r="RNP15" s="878"/>
      <c r="RNQ15" s="880"/>
      <c r="RNR15" s="878"/>
      <c r="RNS15" s="878"/>
      <c r="RNT15" s="878"/>
      <c r="RNU15" s="880"/>
      <c r="RNV15" s="878"/>
      <c r="RNW15" s="878"/>
      <c r="RNX15" s="878"/>
      <c r="RNY15" s="880"/>
      <c r="RNZ15" s="878"/>
      <c r="ROA15" s="878"/>
      <c r="ROB15" s="878"/>
      <c r="ROC15" s="880"/>
      <c r="ROD15" s="878"/>
      <c r="ROE15" s="878"/>
      <c r="ROF15" s="878"/>
      <c r="ROG15" s="880"/>
      <c r="ROH15" s="878"/>
      <c r="ROI15" s="878"/>
      <c r="ROJ15" s="878"/>
      <c r="ROK15" s="880"/>
      <c r="ROL15" s="878"/>
      <c r="ROM15" s="878"/>
      <c r="RON15" s="878"/>
      <c r="ROO15" s="880"/>
      <c r="ROP15" s="878"/>
      <c r="ROQ15" s="878"/>
      <c r="ROR15" s="878"/>
      <c r="ROS15" s="880"/>
      <c r="ROT15" s="878"/>
      <c r="ROU15" s="878"/>
      <c r="ROV15" s="878"/>
      <c r="ROW15" s="880"/>
      <c r="ROX15" s="878"/>
      <c r="ROY15" s="878"/>
      <c r="ROZ15" s="878"/>
      <c r="RPA15" s="880"/>
      <c r="RPB15" s="878"/>
      <c r="RPC15" s="878"/>
      <c r="RPD15" s="878"/>
      <c r="RPE15" s="880"/>
      <c r="RPF15" s="878"/>
      <c r="RPG15" s="878"/>
      <c r="RPH15" s="878"/>
      <c r="RPI15" s="880"/>
      <c r="RPJ15" s="878"/>
      <c r="RPK15" s="878"/>
      <c r="RPL15" s="878"/>
      <c r="RPM15" s="880"/>
      <c r="RPN15" s="878"/>
      <c r="RPO15" s="878"/>
      <c r="RPP15" s="878"/>
      <c r="RPQ15" s="880"/>
      <c r="RPR15" s="878"/>
      <c r="RPS15" s="878"/>
      <c r="RPT15" s="878"/>
      <c r="RPU15" s="880"/>
      <c r="RPV15" s="878"/>
      <c r="RPW15" s="878"/>
      <c r="RPX15" s="878"/>
      <c r="RPY15" s="880"/>
      <c r="RPZ15" s="878"/>
      <c r="RQA15" s="878"/>
      <c r="RQB15" s="878"/>
      <c r="RQC15" s="880"/>
      <c r="RQD15" s="878"/>
      <c r="RQE15" s="878"/>
      <c r="RQF15" s="878"/>
      <c r="RQG15" s="880"/>
      <c r="RQH15" s="878"/>
      <c r="RQI15" s="878"/>
      <c r="RQJ15" s="878"/>
      <c r="RQK15" s="880"/>
      <c r="RQL15" s="878"/>
      <c r="RQM15" s="878"/>
      <c r="RQN15" s="878"/>
      <c r="RQO15" s="880"/>
      <c r="RQP15" s="878"/>
      <c r="RQQ15" s="878"/>
      <c r="RQR15" s="878"/>
      <c r="RQS15" s="880"/>
      <c r="RQT15" s="878"/>
      <c r="RQU15" s="878"/>
      <c r="RQV15" s="878"/>
      <c r="RQW15" s="880"/>
      <c r="RQX15" s="878"/>
      <c r="RQY15" s="878"/>
      <c r="RQZ15" s="878"/>
      <c r="RRA15" s="880"/>
      <c r="RRB15" s="878"/>
      <c r="RRC15" s="878"/>
      <c r="RRD15" s="878"/>
      <c r="RRE15" s="880"/>
      <c r="RRF15" s="878"/>
      <c r="RRG15" s="878"/>
      <c r="RRH15" s="878"/>
      <c r="RRI15" s="880"/>
      <c r="RRJ15" s="878"/>
      <c r="RRK15" s="878"/>
      <c r="RRL15" s="878"/>
      <c r="RRM15" s="880"/>
      <c r="RRN15" s="878"/>
      <c r="RRO15" s="878"/>
      <c r="RRP15" s="878"/>
      <c r="RRQ15" s="880"/>
      <c r="RRR15" s="878"/>
      <c r="RRS15" s="878"/>
      <c r="RRT15" s="878"/>
      <c r="RRU15" s="880"/>
      <c r="RRV15" s="878"/>
      <c r="RRW15" s="878"/>
      <c r="RRX15" s="878"/>
      <c r="RRY15" s="880"/>
      <c r="RRZ15" s="878"/>
      <c r="RSA15" s="878"/>
      <c r="RSB15" s="878"/>
      <c r="RSC15" s="880"/>
      <c r="RSD15" s="878"/>
      <c r="RSE15" s="878"/>
      <c r="RSF15" s="878"/>
      <c r="RSG15" s="880"/>
      <c r="RSH15" s="878"/>
      <c r="RSI15" s="878"/>
      <c r="RSJ15" s="878"/>
      <c r="RSK15" s="880"/>
      <c r="RSL15" s="878"/>
      <c r="RSM15" s="878"/>
      <c r="RSN15" s="878"/>
      <c r="RSO15" s="880"/>
      <c r="RSP15" s="878"/>
      <c r="RSQ15" s="878"/>
      <c r="RSR15" s="878"/>
      <c r="RSS15" s="880"/>
      <c r="RST15" s="878"/>
      <c r="RSU15" s="878"/>
      <c r="RSV15" s="878"/>
      <c r="RSW15" s="880"/>
      <c r="RSX15" s="878"/>
      <c r="RSY15" s="878"/>
      <c r="RSZ15" s="878"/>
      <c r="RTA15" s="880"/>
      <c r="RTB15" s="878"/>
      <c r="RTC15" s="878"/>
      <c r="RTD15" s="878"/>
      <c r="RTE15" s="880"/>
      <c r="RTF15" s="878"/>
      <c r="RTG15" s="878"/>
      <c r="RTH15" s="878"/>
      <c r="RTI15" s="880"/>
      <c r="RTJ15" s="878"/>
      <c r="RTK15" s="878"/>
      <c r="RTL15" s="878"/>
      <c r="RTM15" s="880"/>
      <c r="RTN15" s="878"/>
      <c r="RTO15" s="878"/>
      <c r="RTP15" s="878"/>
      <c r="RTQ15" s="880"/>
      <c r="RTR15" s="878"/>
      <c r="RTS15" s="878"/>
      <c r="RTT15" s="878"/>
      <c r="RTU15" s="880"/>
      <c r="RTV15" s="878"/>
      <c r="RTW15" s="878"/>
      <c r="RTX15" s="878"/>
      <c r="RTY15" s="880"/>
      <c r="RTZ15" s="878"/>
      <c r="RUA15" s="878"/>
      <c r="RUB15" s="878"/>
      <c r="RUC15" s="880"/>
      <c r="RUD15" s="878"/>
      <c r="RUE15" s="878"/>
      <c r="RUF15" s="878"/>
      <c r="RUG15" s="880"/>
      <c r="RUH15" s="878"/>
      <c r="RUI15" s="878"/>
      <c r="RUJ15" s="878"/>
      <c r="RUK15" s="880"/>
      <c r="RUL15" s="878"/>
      <c r="RUM15" s="878"/>
      <c r="RUN15" s="878"/>
      <c r="RUO15" s="880"/>
      <c r="RUP15" s="878"/>
      <c r="RUQ15" s="878"/>
      <c r="RUR15" s="878"/>
      <c r="RUS15" s="880"/>
      <c r="RUT15" s="878"/>
      <c r="RUU15" s="878"/>
      <c r="RUV15" s="878"/>
      <c r="RUW15" s="880"/>
      <c r="RUX15" s="878"/>
      <c r="RUY15" s="878"/>
      <c r="RUZ15" s="878"/>
      <c r="RVA15" s="880"/>
      <c r="RVB15" s="878"/>
      <c r="RVC15" s="878"/>
      <c r="RVD15" s="878"/>
      <c r="RVE15" s="880"/>
      <c r="RVF15" s="878"/>
      <c r="RVG15" s="878"/>
      <c r="RVH15" s="878"/>
      <c r="RVI15" s="880"/>
      <c r="RVJ15" s="878"/>
      <c r="RVK15" s="878"/>
      <c r="RVL15" s="878"/>
      <c r="RVM15" s="880"/>
      <c r="RVN15" s="878"/>
      <c r="RVO15" s="878"/>
      <c r="RVP15" s="878"/>
      <c r="RVQ15" s="880"/>
      <c r="RVR15" s="878"/>
      <c r="RVS15" s="878"/>
      <c r="RVT15" s="878"/>
      <c r="RVU15" s="880"/>
      <c r="RVV15" s="878"/>
      <c r="RVW15" s="878"/>
      <c r="RVX15" s="878"/>
      <c r="RVY15" s="880"/>
      <c r="RVZ15" s="878"/>
      <c r="RWA15" s="878"/>
      <c r="RWB15" s="878"/>
      <c r="RWC15" s="880"/>
      <c r="RWD15" s="878"/>
      <c r="RWE15" s="878"/>
      <c r="RWF15" s="878"/>
      <c r="RWG15" s="880"/>
      <c r="RWH15" s="878"/>
      <c r="RWI15" s="878"/>
      <c r="RWJ15" s="878"/>
      <c r="RWK15" s="880"/>
      <c r="RWL15" s="878"/>
      <c r="RWM15" s="878"/>
      <c r="RWN15" s="878"/>
      <c r="RWO15" s="880"/>
      <c r="RWP15" s="878"/>
      <c r="RWQ15" s="878"/>
      <c r="RWR15" s="878"/>
      <c r="RWS15" s="880"/>
      <c r="RWT15" s="878"/>
      <c r="RWU15" s="878"/>
      <c r="RWV15" s="878"/>
      <c r="RWW15" s="880"/>
      <c r="RWX15" s="878"/>
      <c r="RWY15" s="878"/>
      <c r="RWZ15" s="878"/>
      <c r="RXA15" s="880"/>
      <c r="RXB15" s="878"/>
      <c r="RXC15" s="878"/>
      <c r="RXD15" s="878"/>
      <c r="RXE15" s="880"/>
      <c r="RXF15" s="878"/>
      <c r="RXG15" s="878"/>
      <c r="RXH15" s="878"/>
      <c r="RXI15" s="880"/>
      <c r="RXJ15" s="878"/>
      <c r="RXK15" s="878"/>
      <c r="RXL15" s="878"/>
      <c r="RXM15" s="880"/>
      <c r="RXN15" s="878"/>
      <c r="RXO15" s="878"/>
      <c r="RXP15" s="878"/>
      <c r="RXQ15" s="880"/>
      <c r="RXR15" s="878"/>
      <c r="RXS15" s="878"/>
      <c r="RXT15" s="878"/>
      <c r="RXU15" s="880"/>
      <c r="RXV15" s="878"/>
      <c r="RXW15" s="878"/>
      <c r="RXX15" s="878"/>
      <c r="RXY15" s="880"/>
      <c r="RXZ15" s="878"/>
      <c r="RYA15" s="878"/>
      <c r="RYB15" s="878"/>
      <c r="RYC15" s="880"/>
      <c r="RYD15" s="878"/>
      <c r="RYE15" s="878"/>
      <c r="RYF15" s="878"/>
      <c r="RYG15" s="880"/>
      <c r="RYH15" s="878"/>
      <c r="RYI15" s="878"/>
      <c r="RYJ15" s="878"/>
      <c r="RYK15" s="880"/>
      <c r="RYL15" s="878"/>
      <c r="RYM15" s="878"/>
      <c r="RYN15" s="878"/>
      <c r="RYO15" s="880"/>
      <c r="RYP15" s="878"/>
      <c r="RYQ15" s="878"/>
      <c r="RYR15" s="878"/>
      <c r="RYS15" s="880"/>
      <c r="RYT15" s="878"/>
      <c r="RYU15" s="878"/>
      <c r="RYV15" s="878"/>
      <c r="RYW15" s="880"/>
      <c r="RYX15" s="878"/>
      <c r="RYY15" s="878"/>
      <c r="RYZ15" s="878"/>
      <c r="RZA15" s="880"/>
      <c r="RZB15" s="878"/>
      <c r="RZC15" s="878"/>
      <c r="RZD15" s="878"/>
      <c r="RZE15" s="880"/>
      <c r="RZF15" s="878"/>
      <c r="RZG15" s="878"/>
      <c r="RZH15" s="878"/>
      <c r="RZI15" s="880"/>
      <c r="RZJ15" s="878"/>
      <c r="RZK15" s="878"/>
      <c r="RZL15" s="878"/>
      <c r="RZM15" s="880"/>
      <c r="RZN15" s="878"/>
      <c r="RZO15" s="878"/>
      <c r="RZP15" s="878"/>
      <c r="RZQ15" s="880"/>
      <c r="RZR15" s="878"/>
      <c r="RZS15" s="878"/>
      <c r="RZT15" s="878"/>
      <c r="RZU15" s="880"/>
      <c r="RZV15" s="878"/>
      <c r="RZW15" s="878"/>
      <c r="RZX15" s="878"/>
      <c r="RZY15" s="880"/>
      <c r="RZZ15" s="878"/>
      <c r="SAA15" s="878"/>
      <c r="SAB15" s="878"/>
      <c r="SAC15" s="880"/>
      <c r="SAD15" s="878"/>
      <c r="SAE15" s="878"/>
      <c r="SAF15" s="878"/>
      <c r="SAG15" s="880"/>
      <c r="SAH15" s="878"/>
      <c r="SAI15" s="878"/>
      <c r="SAJ15" s="878"/>
      <c r="SAK15" s="880"/>
      <c r="SAL15" s="878"/>
      <c r="SAM15" s="878"/>
      <c r="SAN15" s="878"/>
      <c r="SAO15" s="880"/>
      <c r="SAP15" s="878"/>
      <c r="SAQ15" s="878"/>
      <c r="SAR15" s="878"/>
      <c r="SAS15" s="880"/>
      <c r="SAT15" s="878"/>
      <c r="SAU15" s="878"/>
      <c r="SAV15" s="878"/>
      <c r="SAW15" s="880"/>
      <c r="SAX15" s="878"/>
      <c r="SAY15" s="878"/>
      <c r="SAZ15" s="878"/>
      <c r="SBA15" s="880"/>
      <c r="SBB15" s="878"/>
      <c r="SBC15" s="878"/>
      <c r="SBD15" s="878"/>
      <c r="SBE15" s="880"/>
      <c r="SBF15" s="878"/>
      <c r="SBG15" s="878"/>
      <c r="SBH15" s="878"/>
      <c r="SBI15" s="880"/>
      <c r="SBJ15" s="878"/>
      <c r="SBK15" s="878"/>
      <c r="SBL15" s="878"/>
      <c r="SBM15" s="880"/>
      <c r="SBN15" s="878"/>
      <c r="SBO15" s="878"/>
      <c r="SBP15" s="878"/>
      <c r="SBQ15" s="880"/>
      <c r="SBR15" s="878"/>
      <c r="SBS15" s="878"/>
      <c r="SBT15" s="878"/>
      <c r="SBU15" s="880"/>
      <c r="SBV15" s="878"/>
      <c r="SBW15" s="878"/>
      <c r="SBX15" s="878"/>
      <c r="SBY15" s="880"/>
      <c r="SBZ15" s="878"/>
      <c r="SCA15" s="878"/>
      <c r="SCB15" s="878"/>
      <c r="SCC15" s="880"/>
      <c r="SCD15" s="878"/>
      <c r="SCE15" s="878"/>
      <c r="SCF15" s="878"/>
      <c r="SCG15" s="880"/>
      <c r="SCH15" s="878"/>
      <c r="SCI15" s="878"/>
      <c r="SCJ15" s="878"/>
      <c r="SCK15" s="880"/>
      <c r="SCL15" s="878"/>
      <c r="SCM15" s="878"/>
      <c r="SCN15" s="878"/>
      <c r="SCO15" s="880"/>
      <c r="SCP15" s="878"/>
      <c r="SCQ15" s="878"/>
      <c r="SCR15" s="878"/>
      <c r="SCS15" s="880"/>
      <c r="SCT15" s="878"/>
      <c r="SCU15" s="878"/>
      <c r="SCV15" s="878"/>
      <c r="SCW15" s="880"/>
      <c r="SCX15" s="878"/>
      <c r="SCY15" s="878"/>
      <c r="SCZ15" s="878"/>
      <c r="SDA15" s="880"/>
      <c r="SDB15" s="878"/>
      <c r="SDC15" s="878"/>
      <c r="SDD15" s="878"/>
      <c r="SDE15" s="880"/>
      <c r="SDF15" s="878"/>
      <c r="SDG15" s="878"/>
      <c r="SDH15" s="878"/>
      <c r="SDI15" s="880"/>
      <c r="SDJ15" s="878"/>
      <c r="SDK15" s="878"/>
      <c r="SDL15" s="878"/>
      <c r="SDM15" s="880"/>
      <c r="SDN15" s="878"/>
      <c r="SDO15" s="878"/>
      <c r="SDP15" s="878"/>
      <c r="SDQ15" s="880"/>
      <c r="SDR15" s="878"/>
      <c r="SDS15" s="878"/>
      <c r="SDT15" s="878"/>
      <c r="SDU15" s="880"/>
      <c r="SDV15" s="878"/>
      <c r="SDW15" s="878"/>
      <c r="SDX15" s="878"/>
      <c r="SDY15" s="880"/>
      <c r="SDZ15" s="878"/>
      <c r="SEA15" s="878"/>
      <c r="SEB15" s="878"/>
      <c r="SEC15" s="880"/>
      <c r="SED15" s="878"/>
      <c r="SEE15" s="878"/>
      <c r="SEF15" s="878"/>
      <c r="SEG15" s="880"/>
      <c r="SEH15" s="878"/>
      <c r="SEI15" s="878"/>
      <c r="SEJ15" s="878"/>
      <c r="SEK15" s="880"/>
      <c r="SEL15" s="878"/>
      <c r="SEM15" s="878"/>
      <c r="SEN15" s="878"/>
      <c r="SEO15" s="880"/>
      <c r="SEP15" s="878"/>
      <c r="SEQ15" s="878"/>
      <c r="SER15" s="878"/>
      <c r="SES15" s="880"/>
      <c r="SET15" s="878"/>
      <c r="SEU15" s="878"/>
      <c r="SEV15" s="878"/>
      <c r="SEW15" s="880"/>
      <c r="SEX15" s="878"/>
      <c r="SEY15" s="878"/>
      <c r="SEZ15" s="878"/>
      <c r="SFA15" s="880"/>
      <c r="SFB15" s="878"/>
      <c r="SFC15" s="878"/>
      <c r="SFD15" s="878"/>
      <c r="SFE15" s="880"/>
      <c r="SFF15" s="878"/>
      <c r="SFG15" s="878"/>
      <c r="SFH15" s="878"/>
      <c r="SFI15" s="880"/>
      <c r="SFJ15" s="878"/>
      <c r="SFK15" s="878"/>
      <c r="SFL15" s="878"/>
      <c r="SFM15" s="880"/>
      <c r="SFN15" s="878"/>
      <c r="SFO15" s="878"/>
      <c r="SFP15" s="878"/>
      <c r="SFQ15" s="880"/>
      <c r="SFR15" s="878"/>
      <c r="SFS15" s="878"/>
      <c r="SFT15" s="878"/>
      <c r="SFU15" s="880"/>
      <c r="SFV15" s="878"/>
      <c r="SFW15" s="878"/>
      <c r="SFX15" s="878"/>
      <c r="SFY15" s="880"/>
      <c r="SFZ15" s="878"/>
      <c r="SGA15" s="878"/>
      <c r="SGB15" s="878"/>
      <c r="SGC15" s="880"/>
      <c r="SGD15" s="878"/>
      <c r="SGE15" s="878"/>
      <c r="SGF15" s="878"/>
      <c r="SGG15" s="880"/>
      <c r="SGH15" s="878"/>
      <c r="SGI15" s="878"/>
      <c r="SGJ15" s="878"/>
      <c r="SGK15" s="880"/>
      <c r="SGL15" s="878"/>
      <c r="SGM15" s="878"/>
      <c r="SGN15" s="878"/>
      <c r="SGO15" s="880"/>
      <c r="SGP15" s="878"/>
      <c r="SGQ15" s="878"/>
      <c r="SGR15" s="878"/>
      <c r="SGS15" s="880"/>
      <c r="SGT15" s="878"/>
      <c r="SGU15" s="878"/>
      <c r="SGV15" s="878"/>
      <c r="SGW15" s="880"/>
      <c r="SGX15" s="878"/>
      <c r="SGY15" s="878"/>
      <c r="SGZ15" s="878"/>
      <c r="SHA15" s="880"/>
      <c r="SHB15" s="878"/>
      <c r="SHC15" s="878"/>
      <c r="SHD15" s="878"/>
      <c r="SHE15" s="880"/>
      <c r="SHF15" s="878"/>
      <c r="SHG15" s="878"/>
      <c r="SHH15" s="878"/>
      <c r="SHI15" s="880"/>
      <c r="SHJ15" s="878"/>
      <c r="SHK15" s="878"/>
      <c r="SHL15" s="878"/>
      <c r="SHM15" s="880"/>
      <c r="SHN15" s="878"/>
      <c r="SHO15" s="878"/>
      <c r="SHP15" s="878"/>
      <c r="SHQ15" s="880"/>
      <c r="SHR15" s="878"/>
      <c r="SHS15" s="878"/>
      <c r="SHT15" s="878"/>
      <c r="SHU15" s="880"/>
      <c r="SHV15" s="878"/>
      <c r="SHW15" s="878"/>
      <c r="SHX15" s="878"/>
      <c r="SHY15" s="880"/>
      <c r="SHZ15" s="878"/>
      <c r="SIA15" s="878"/>
      <c r="SIB15" s="878"/>
      <c r="SIC15" s="880"/>
      <c r="SID15" s="878"/>
      <c r="SIE15" s="878"/>
      <c r="SIF15" s="878"/>
      <c r="SIG15" s="880"/>
      <c r="SIH15" s="878"/>
      <c r="SII15" s="878"/>
      <c r="SIJ15" s="878"/>
      <c r="SIK15" s="880"/>
      <c r="SIL15" s="878"/>
      <c r="SIM15" s="878"/>
      <c r="SIN15" s="878"/>
      <c r="SIO15" s="880"/>
      <c r="SIP15" s="878"/>
      <c r="SIQ15" s="878"/>
      <c r="SIR15" s="878"/>
      <c r="SIS15" s="880"/>
      <c r="SIT15" s="878"/>
      <c r="SIU15" s="878"/>
      <c r="SIV15" s="878"/>
      <c r="SIW15" s="880"/>
      <c r="SIX15" s="878"/>
      <c r="SIY15" s="878"/>
      <c r="SIZ15" s="878"/>
      <c r="SJA15" s="880"/>
      <c r="SJB15" s="878"/>
      <c r="SJC15" s="878"/>
      <c r="SJD15" s="878"/>
      <c r="SJE15" s="880"/>
      <c r="SJF15" s="878"/>
      <c r="SJG15" s="878"/>
      <c r="SJH15" s="878"/>
      <c r="SJI15" s="880"/>
      <c r="SJJ15" s="878"/>
      <c r="SJK15" s="878"/>
      <c r="SJL15" s="878"/>
      <c r="SJM15" s="880"/>
      <c r="SJN15" s="878"/>
      <c r="SJO15" s="878"/>
      <c r="SJP15" s="878"/>
      <c r="SJQ15" s="880"/>
      <c r="SJR15" s="878"/>
      <c r="SJS15" s="878"/>
      <c r="SJT15" s="878"/>
      <c r="SJU15" s="880"/>
      <c r="SJV15" s="878"/>
      <c r="SJW15" s="878"/>
      <c r="SJX15" s="878"/>
      <c r="SJY15" s="880"/>
      <c r="SJZ15" s="878"/>
      <c r="SKA15" s="878"/>
      <c r="SKB15" s="878"/>
      <c r="SKC15" s="880"/>
      <c r="SKD15" s="878"/>
      <c r="SKE15" s="878"/>
      <c r="SKF15" s="878"/>
      <c r="SKG15" s="880"/>
      <c r="SKH15" s="878"/>
      <c r="SKI15" s="878"/>
      <c r="SKJ15" s="878"/>
      <c r="SKK15" s="880"/>
      <c r="SKL15" s="878"/>
      <c r="SKM15" s="878"/>
      <c r="SKN15" s="878"/>
      <c r="SKO15" s="880"/>
      <c r="SKP15" s="878"/>
      <c r="SKQ15" s="878"/>
      <c r="SKR15" s="878"/>
      <c r="SKS15" s="880"/>
      <c r="SKT15" s="878"/>
      <c r="SKU15" s="878"/>
      <c r="SKV15" s="878"/>
      <c r="SKW15" s="880"/>
      <c r="SKX15" s="878"/>
      <c r="SKY15" s="878"/>
      <c r="SKZ15" s="878"/>
      <c r="SLA15" s="880"/>
      <c r="SLB15" s="878"/>
      <c r="SLC15" s="878"/>
      <c r="SLD15" s="878"/>
      <c r="SLE15" s="880"/>
      <c r="SLF15" s="878"/>
      <c r="SLG15" s="878"/>
      <c r="SLH15" s="878"/>
      <c r="SLI15" s="880"/>
      <c r="SLJ15" s="878"/>
      <c r="SLK15" s="878"/>
      <c r="SLL15" s="878"/>
      <c r="SLM15" s="880"/>
      <c r="SLN15" s="878"/>
      <c r="SLO15" s="878"/>
      <c r="SLP15" s="878"/>
      <c r="SLQ15" s="880"/>
      <c r="SLR15" s="878"/>
      <c r="SLS15" s="878"/>
      <c r="SLT15" s="878"/>
      <c r="SLU15" s="880"/>
      <c r="SLV15" s="878"/>
      <c r="SLW15" s="878"/>
      <c r="SLX15" s="878"/>
      <c r="SLY15" s="880"/>
      <c r="SLZ15" s="878"/>
      <c r="SMA15" s="878"/>
      <c r="SMB15" s="878"/>
      <c r="SMC15" s="880"/>
      <c r="SMD15" s="878"/>
      <c r="SME15" s="878"/>
      <c r="SMF15" s="878"/>
      <c r="SMG15" s="880"/>
      <c r="SMH15" s="878"/>
      <c r="SMI15" s="878"/>
      <c r="SMJ15" s="878"/>
      <c r="SMK15" s="880"/>
      <c r="SML15" s="878"/>
      <c r="SMM15" s="878"/>
      <c r="SMN15" s="878"/>
      <c r="SMO15" s="880"/>
      <c r="SMP15" s="878"/>
      <c r="SMQ15" s="878"/>
      <c r="SMR15" s="878"/>
      <c r="SMS15" s="880"/>
      <c r="SMT15" s="878"/>
      <c r="SMU15" s="878"/>
      <c r="SMV15" s="878"/>
      <c r="SMW15" s="880"/>
      <c r="SMX15" s="878"/>
      <c r="SMY15" s="878"/>
      <c r="SMZ15" s="878"/>
      <c r="SNA15" s="880"/>
      <c r="SNB15" s="878"/>
      <c r="SNC15" s="878"/>
      <c r="SND15" s="878"/>
      <c r="SNE15" s="880"/>
      <c r="SNF15" s="878"/>
      <c r="SNG15" s="878"/>
      <c r="SNH15" s="878"/>
      <c r="SNI15" s="880"/>
      <c r="SNJ15" s="878"/>
      <c r="SNK15" s="878"/>
      <c r="SNL15" s="878"/>
      <c r="SNM15" s="880"/>
      <c r="SNN15" s="878"/>
      <c r="SNO15" s="878"/>
      <c r="SNP15" s="878"/>
      <c r="SNQ15" s="880"/>
      <c r="SNR15" s="878"/>
      <c r="SNS15" s="878"/>
      <c r="SNT15" s="878"/>
      <c r="SNU15" s="880"/>
      <c r="SNV15" s="878"/>
      <c r="SNW15" s="878"/>
      <c r="SNX15" s="878"/>
      <c r="SNY15" s="880"/>
      <c r="SNZ15" s="878"/>
      <c r="SOA15" s="878"/>
      <c r="SOB15" s="878"/>
      <c r="SOC15" s="880"/>
      <c r="SOD15" s="878"/>
      <c r="SOE15" s="878"/>
      <c r="SOF15" s="878"/>
      <c r="SOG15" s="880"/>
      <c r="SOH15" s="878"/>
      <c r="SOI15" s="878"/>
      <c r="SOJ15" s="878"/>
      <c r="SOK15" s="880"/>
      <c r="SOL15" s="878"/>
      <c r="SOM15" s="878"/>
      <c r="SON15" s="878"/>
      <c r="SOO15" s="880"/>
      <c r="SOP15" s="878"/>
      <c r="SOQ15" s="878"/>
      <c r="SOR15" s="878"/>
      <c r="SOS15" s="880"/>
      <c r="SOT15" s="878"/>
      <c r="SOU15" s="878"/>
      <c r="SOV15" s="878"/>
      <c r="SOW15" s="880"/>
      <c r="SOX15" s="878"/>
      <c r="SOY15" s="878"/>
      <c r="SOZ15" s="878"/>
      <c r="SPA15" s="880"/>
      <c r="SPB15" s="878"/>
      <c r="SPC15" s="878"/>
      <c r="SPD15" s="878"/>
      <c r="SPE15" s="880"/>
      <c r="SPF15" s="878"/>
      <c r="SPG15" s="878"/>
      <c r="SPH15" s="878"/>
      <c r="SPI15" s="880"/>
      <c r="SPJ15" s="878"/>
      <c r="SPK15" s="878"/>
      <c r="SPL15" s="878"/>
      <c r="SPM15" s="880"/>
      <c r="SPN15" s="878"/>
      <c r="SPO15" s="878"/>
      <c r="SPP15" s="878"/>
      <c r="SPQ15" s="880"/>
      <c r="SPR15" s="878"/>
      <c r="SPS15" s="878"/>
      <c r="SPT15" s="878"/>
      <c r="SPU15" s="880"/>
      <c r="SPV15" s="878"/>
      <c r="SPW15" s="878"/>
      <c r="SPX15" s="878"/>
      <c r="SPY15" s="880"/>
      <c r="SPZ15" s="878"/>
      <c r="SQA15" s="878"/>
      <c r="SQB15" s="878"/>
      <c r="SQC15" s="880"/>
      <c r="SQD15" s="878"/>
      <c r="SQE15" s="878"/>
      <c r="SQF15" s="878"/>
      <c r="SQG15" s="880"/>
      <c r="SQH15" s="878"/>
      <c r="SQI15" s="878"/>
      <c r="SQJ15" s="878"/>
      <c r="SQK15" s="880"/>
      <c r="SQL15" s="878"/>
      <c r="SQM15" s="878"/>
      <c r="SQN15" s="878"/>
      <c r="SQO15" s="880"/>
      <c r="SQP15" s="878"/>
      <c r="SQQ15" s="878"/>
      <c r="SQR15" s="878"/>
      <c r="SQS15" s="880"/>
      <c r="SQT15" s="878"/>
      <c r="SQU15" s="878"/>
      <c r="SQV15" s="878"/>
      <c r="SQW15" s="880"/>
      <c r="SQX15" s="878"/>
      <c r="SQY15" s="878"/>
      <c r="SQZ15" s="878"/>
      <c r="SRA15" s="880"/>
      <c r="SRB15" s="878"/>
      <c r="SRC15" s="878"/>
      <c r="SRD15" s="878"/>
      <c r="SRE15" s="880"/>
      <c r="SRF15" s="878"/>
      <c r="SRG15" s="878"/>
      <c r="SRH15" s="878"/>
      <c r="SRI15" s="880"/>
      <c r="SRJ15" s="878"/>
      <c r="SRK15" s="878"/>
      <c r="SRL15" s="878"/>
      <c r="SRM15" s="880"/>
      <c r="SRN15" s="878"/>
      <c r="SRO15" s="878"/>
      <c r="SRP15" s="878"/>
      <c r="SRQ15" s="880"/>
      <c r="SRR15" s="878"/>
      <c r="SRS15" s="878"/>
      <c r="SRT15" s="878"/>
      <c r="SRU15" s="880"/>
      <c r="SRV15" s="878"/>
      <c r="SRW15" s="878"/>
      <c r="SRX15" s="878"/>
      <c r="SRY15" s="880"/>
      <c r="SRZ15" s="878"/>
      <c r="SSA15" s="878"/>
      <c r="SSB15" s="878"/>
      <c r="SSC15" s="880"/>
      <c r="SSD15" s="878"/>
      <c r="SSE15" s="878"/>
      <c r="SSF15" s="878"/>
      <c r="SSG15" s="880"/>
      <c r="SSH15" s="878"/>
      <c r="SSI15" s="878"/>
      <c r="SSJ15" s="878"/>
      <c r="SSK15" s="880"/>
      <c r="SSL15" s="878"/>
      <c r="SSM15" s="878"/>
      <c r="SSN15" s="878"/>
      <c r="SSO15" s="880"/>
      <c r="SSP15" s="878"/>
      <c r="SSQ15" s="878"/>
      <c r="SSR15" s="878"/>
      <c r="SSS15" s="880"/>
      <c r="SST15" s="878"/>
      <c r="SSU15" s="878"/>
      <c r="SSV15" s="878"/>
      <c r="SSW15" s="880"/>
      <c r="SSX15" s="878"/>
      <c r="SSY15" s="878"/>
      <c r="SSZ15" s="878"/>
      <c r="STA15" s="880"/>
      <c r="STB15" s="878"/>
      <c r="STC15" s="878"/>
      <c r="STD15" s="878"/>
      <c r="STE15" s="880"/>
      <c r="STF15" s="878"/>
      <c r="STG15" s="878"/>
      <c r="STH15" s="878"/>
      <c r="STI15" s="880"/>
      <c r="STJ15" s="878"/>
      <c r="STK15" s="878"/>
      <c r="STL15" s="878"/>
      <c r="STM15" s="880"/>
      <c r="STN15" s="878"/>
      <c r="STO15" s="878"/>
      <c r="STP15" s="878"/>
      <c r="STQ15" s="880"/>
      <c r="STR15" s="878"/>
      <c r="STS15" s="878"/>
      <c r="STT15" s="878"/>
      <c r="STU15" s="880"/>
      <c r="STV15" s="878"/>
      <c r="STW15" s="878"/>
      <c r="STX15" s="878"/>
      <c r="STY15" s="880"/>
      <c r="STZ15" s="878"/>
      <c r="SUA15" s="878"/>
      <c r="SUB15" s="878"/>
      <c r="SUC15" s="880"/>
      <c r="SUD15" s="878"/>
      <c r="SUE15" s="878"/>
      <c r="SUF15" s="878"/>
      <c r="SUG15" s="880"/>
      <c r="SUH15" s="878"/>
      <c r="SUI15" s="878"/>
      <c r="SUJ15" s="878"/>
      <c r="SUK15" s="880"/>
      <c r="SUL15" s="878"/>
      <c r="SUM15" s="878"/>
      <c r="SUN15" s="878"/>
      <c r="SUO15" s="880"/>
      <c r="SUP15" s="878"/>
      <c r="SUQ15" s="878"/>
      <c r="SUR15" s="878"/>
      <c r="SUS15" s="880"/>
      <c r="SUT15" s="878"/>
      <c r="SUU15" s="878"/>
      <c r="SUV15" s="878"/>
      <c r="SUW15" s="880"/>
      <c r="SUX15" s="878"/>
      <c r="SUY15" s="878"/>
      <c r="SUZ15" s="878"/>
      <c r="SVA15" s="880"/>
      <c r="SVB15" s="878"/>
      <c r="SVC15" s="878"/>
      <c r="SVD15" s="878"/>
      <c r="SVE15" s="880"/>
      <c r="SVF15" s="878"/>
      <c r="SVG15" s="878"/>
      <c r="SVH15" s="878"/>
      <c r="SVI15" s="880"/>
      <c r="SVJ15" s="878"/>
      <c r="SVK15" s="878"/>
      <c r="SVL15" s="878"/>
      <c r="SVM15" s="880"/>
      <c r="SVN15" s="878"/>
      <c r="SVO15" s="878"/>
      <c r="SVP15" s="878"/>
      <c r="SVQ15" s="880"/>
      <c r="SVR15" s="878"/>
      <c r="SVS15" s="878"/>
      <c r="SVT15" s="878"/>
      <c r="SVU15" s="880"/>
      <c r="SVV15" s="878"/>
      <c r="SVW15" s="878"/>
      <c r="SVX15" s="878"/>
      <c r="SVY15" s="880"/>
      <c r="SVZ15" s="878"/>
      <c r="SWA15" s="878"/>
      <c r="SWB15" s="878"/>
      <c r="SWC15" s="880"/>
      <c r="SWD15" s="878"/>
      <c r="SWE15" s="878"/>
      <c r="SWF15" s="878"/>
      <c r="SWG15" s="880"/>
      <c r="SWH15" s="878"/>
      <c r="SWI15" s="878"/>
      <c r="SWJ15" s="878"/>
      <c r="SWK15" s="880"/>
      <c r="SWL15" s="878"/>
      <c r="SWM15" s="878"/>
      <c r="SWN15" s="878"/>
      <c r="SWO15" s="880"/>
      <c r="SWP15" s="878"/>
      <c r="SWQ15" s="878"/>
      <c r="SWR15" s="878"/>
      <c r="SWS15" s="880"/>
      <c r="SWT15" s="878"/>
      <c r="SWU15" s="878"/>
      <c r="SWV15" s="878"/>
      <c r="SWW15" s="880"/>
      <c r="SWX15" s="878"/>
      <c r="SWY15" s="878"/>
      <c r="SWZ15" s="878"/>
      <c r="SXA15" s="880"/>
      <c r="SXB15" s="878"/>
      <c r="SXC15" s="878"/>
      <c r="SXD15" s="878"/>
      <c r="SXE15" s="880"/>
      <c r="SXF15" s="878"/>
      <c r="SXG15" s="878"/>
      <c r="SXH15" s="878"/>
      <c r="SXI15" s="880"/>
      <c r="SXJ15" s="878"/>
      <c r="SXK15" s="878"/>
      <c r="SXL15" s="878"/>
      <c r="SXM15" s="880"/>
      <c r="SXN15" s="878"/>
      <c r="SXO15" s="878"/>
      <c r="SXP15" s="878"/>
      <c r="SXQ15" s="880"/>
      <c r="SXR15" s="878"/>
      <c r="SXS15" s="878"/>
      <c r="SXT15" s="878"/>
      <c r="SXU15" s="880"/>
      <c r="SXV15" s="878"/>
      <c r="SXW15" s="878"/>
      <c r="SXX15" s="878"/>
      <c r="SXY15" s="880"/>
      <c r="SXZ15" s="878"/>
      <c r="SYA15" s="878"/>
      <c r="SYB15" s="878"/>
      <c r="SYC15" s="880"/>
      <c r="SYD15" s="878"/>
      <c r="SYE15" s="878"/>
      <c r="SYF15" s="878"/>
      <c r="SYG15" s="880"/>
      <c r="SYH15" s="878"/>
      <c r="SYI15" s="878"/>
      <c r="SYJ15" s="878"/>
      <c r="SYK15" s="880"/>
      <c r="SYL15" s="878"/>
      <c r="SYM15" s="878"/>
      <c r="SYN15" s="878"/>
      <c r="SYO15" s="880"/>
      <c r="SYP15" s="878"/>
      <c r="SYQ15" s="878"/>
      <c r="SYR15" s="878"/>
      <c r="SYS15" s="880"/>
      <c r="SYT15" s="878"/>
      <c r="SYU15" s="878"/>
      <c r="SYV15" s="878"/>
      <c r="SYW15" s="880"/>
      <c r="SYX15" s="878"/>
      <c r="SYY15" s="878"/>
      <c r="SYZ15" s="878"/>
      <c r="SZA15" s="880"/>
      <c r="SZB15" s="878"/>
      <c r="SZC15" s="878"/>
      <c r="SZD15" s="878"/>
      <c r="SZE15" s="880"/>
      <c r="SZF15" s="878"/>
      <c r="SZG15" s="878"/>
      <c r="SZH15" s="878"/>
      <c r="SZI15" s="880"/>
      <c r="SZJ15" s="878"/>
      <c r="SZK15" s="878"/>
      <c r="SZL15" s="878"/>
      <c r="SZM15" s="880"/>
      <c r="SZN15" s="878"/>
      <c r="SZO15" s="878"/>
      <c r="SZP15" s="878"/>
      <c r="SZQ15" s="880"/>
      <c r="SZR15" s="878"/>
      <c r="SZS15" s="878"/>
      <c r="SZT15" s="878"/>
      <c r="SZU15" s="880"/>
      <c r="SZV15" s="878"/>
      <c r="SZW15" s="878"/>
      <c r="SZX15" s="878"/>
      <c r="SZY15" s="880"/>
      <c r="SZZ15" s="878"/>
      <c r="TAA15" s="878"/>
      <c r="TAB15" s="878"/>
      <c r="TAC15" s="880"/>
      <c r="TAD15" s="878"/>
      <c r="TAE15" s="878"/>
      <c r="TAF15" s="878"/>
      <c r="TAG15" s="880"/>
      <c r="TAH15" s="878"/>
      <c r="TAI15" s="878"/>
      <c r="TAJ15" s="878"/>
      <c r="TAK15" s="880"/>
      <c r="TAL15" s="878"/>
      <c r="TAM15" s="878"/>
      <c r="TAN15" s="878"/>
      <c r="TAO15" s="880"/>
      <c r="TAP15" s="878"/>
      <c r="TAQ15" s="878"/>
      <c r="TAR15" s="878"/>
      <c r="TAS15" s="880"/>
      <c r="TAT15" s="878"/>
      <c r="TAU15" s="878"/>
      <c r="TAV15" s="878"/>
      <c r="TAW15" s="880"/>
      <c r="TAX15" s="878"/>
      <c r="TAY15" s="878"/>
      <c r="TAZ15" s="878"/>
      <c r="TBA15" s="880"/>
      <c r="TBB15" s="878"/>
      <c r="TBC15" s="878"/>
      <c r="TBD15" s="878"/>
      <c r="TBE15" s="880"/>
      <c r="TBF15" s="878"/>
      <c r="TBG15" s="878"/>
      <c r="TBH15" s="878"/>
      <c r="TBI15" s="880"/>
      <c r="TBJ15" s="878"/>
      <c r="TBK15" s="878"/>
      <c r="TBL15" s="878"/>
      <c r="TBM15" s="880"/>
      <c r="TBN15" s="878"/>
      <c r="TBO15" s="878"/>
      <c r="TBP15" s="878"/>
      <c r="TBQ15" s="880"/>
      <c r="TBR15" s="878"/>
      <c r="TBS15" s="878"/>
      <c r="TBT15" s="878"/>
      <c r="TBU15" s="880"/>
      <c r="TBV15" s="878"/>
      <c r="TBW15" s="878"/>
      <c r="TBX15" s="878"/>
      <c r="TBY15" s="880"/>
      <c r="TBZ15" s="878"/>
      <c r="TCA15" s="878"/>
      <c r="TCB15" s="878"/>
      <c r="TCC15" s="880"/>
      <c r="TCD15" s="878"/>
      <c r="TCE15" s="878"/>
      <c r="TCF15" s="878"/>
      <c r="TCG15" s="880"/>
      <c r="TCH15" s="878"/>
      <c r="TCI15" s="878"/>
      <c r="TCJ15" s="878"/>
      <c r="TCK15" s="880"/>
      <c r="TCL15" s="878"/>
      <c r="TCM15" s="878"/>
      <c r="TCN15" s="878"/>
      <c r="TCO15" s="880"/>
      <c r="TCP15" s="878"/>
      <c r="TCQ15" s="878"/>
      <c r="TCR15" s="878"/>
      <c r="TCS15" s="880"/>
      <c r="TCT15" s="878"/>
      <c r="TCU15" s="878"/>
      <c r="TCV15" s="878"/>
      <c r="TCW15" s="880"/>
      <c r="TCX15" s="878"/>
      <c r="TCY15" s="878"/>
      <c r="TCZ15" s="878"/>
      <c r="TDA15" s="880"/>
      <c r="TDB15" s="878"/>
      <c r="TDC15" s="878"/>
      <c r="TDD15" s="878"/>
      <c r="TDE15" s="880"/>
      <c r="TDF15" s="878"/>
      <c r="TDG15" s="878"/>
      <c r="TDH15" s="878"/>
      <c r="TDI15" s="880"/>
      <c r="TDJ15" s="878"/>
      <c r="TDK15" s="878"/>
      <c r="TDL15" s="878"/>
      <c r="TDM15" s="880"/>
      <c r="TDN15" s="878"/>
      <c r="TDO15" s="878"/>
      <c r="TDP15" s="878"/>
      <c r="TDQ15" s="880"/>
      <c r="TDR15" s="878"/>
      <c r="TDS15" s="878"/>
      <c r="TDT15" s="878"/>
      <c r="TDU15" s="880"/>
      <c r="TDV15" s="878"/>
      <c r="TDW15" s="878"/>
      <c r="TDX15" s="878"/>
      <c r="TDY15" s="880"/>
      <c r="TDZ15" s="878"/>
      <c r="TEA15" s="878"/>
      <c r="TEB15" s="878"/>
      <c r="TEC15" s="880"/>
      <c r="TED15" s="878"/>
      <c r="TEE15" s="878"/>
      <c r="TEF15" s="878"/>
      <c r="TEG15" s="880"/>
      <c r="TEH15" s="878"/>
      <c r="TEI15" s="878"/>
      <c r="TEJ15" s="878"/>
      <c r="TEK15" s="880"/>
      <c r="TEL15" s="878"/>
      <c r="TEM15" s="878"/>
      <c r="TEN15" s="878"/>
      <c r="TEO15" s="880"/>
      <c r="TEP15" s="878"/>
      <c r="TEQ15" s="878"/>
      <c r="TER15" s="878"/>
      <c r="TES15" s="880"/>
      <c r="TET15" s="878"/>
      <c r="TEU15" s="878"/>
      <c r="TEV15" s="878"/>
      <c r="TEW15" s="880"/>
      <c r="TEX15" s="878"/>
      <c r="TEY15" s="878"/>
      <c r="TEZ15" s="878"/>
      <c r="TFA15" s="880"/>
      <c r="TFB15" s="878"/>
      <c r="TFC15" s="878"/>
      <c r="TFD15" s="878"/>
      <c r="TFE15" s="880"/>
      <c r="TFF15" s="878"/>
      <c r="TFG15" s="878"/>
      <c r="TFH15" s="878"/>
      <c r="TFI15" s="880"/>
      <c r="TFJ15" s="878"/>
      <c r="TFK15" s="878"/>
      <c r="TFL15" s="878"/>
      <c r="TFM15" s="880"/>
      <c r="TFN15" s="878"/>
      <c r="TFO15" s="878"/>
      <c r="TFP15" s="878"/>
      <c r="TFQ15" s="880"/>
      <c r="TFR15" s="878"/>
      <c r="TFS15" s="878"/>
      <c r="TFT15" s="878"/>
      <c r="TFU15" s="880"/>
      <c r="TFV15" s="878"/>
      <c r="TFW15" s="878"/>
      <c r="TFX15" s="878"/>
      <c r="TFY15" s="880"/>
      <c r="TFZ15" s="878"/>
      <c r="TGA15" s="878"/>
      <c r="TGB15" s="878"/>
      <c r="TGC15" s="880"/>
      <c r="TGD15" s="878"/>
      <c r="TGE15" s="878"/>
      <c r="TGF15" s="878"/>
      <c r="TGG15" s="880"/>
      <c r="TGH15" s="878"/>
      <c r="TGI15" s="878"/>
      <c r="TGJ15" s="878"/>
      <c r="TGK15" s="880"/>
      <c r="TGL15" s="878"/>
      <c r="TGM15" s="878"/>
      <c r="TGN15" s="878"/>
      <c r="TGO15" s="880"/>
      <c r="TGP15" s="878"/>
      <c r="TGQ15" s="878"/>
      <c r="TGR15" s="878"/>
      <c r="TGS15" s="880"/>
      <c r="TGT15" s="878"/>
      <c r="TGU15" s="878"/>
      <c r="TGV15" s="878"/>
      <c r="TGW15" s="880"/>
      <c r="TGX15" s="878"/>
      <c r="TGY15" s="878"/>
      <c r="TGZ15" s="878"/>
      <c r="THA15" s="880"/>
      <c r="THB15" s="878"/>
      <c r="THC15" s="878"/>
      <c r="THD15" s="878"/>
      <c r="THE15" s="880"/>
      <c r="THF15" s="878"/>
      <c r="THG15" s="878"/>
      <c r="THH15" s="878"/>
      <c r="THI15" s="880"/>
      <c r="THJ15" s="878"/>
      <c r="THK15" s="878"/>
      <c r="THL15" s="878"/>
      <c r="THM15" s="880"/>
      <c r="THN15" s="878"/>
      <c r="THO15" s="878"/>
      <c r="THP15" s="878"/>
      <c r="THQ15" s="880"/>
      <c r="THR15" s="878"/>
      <c r="THS15" s="878"/>
      <c r="THT15" s="878"/>
      <c r="THU15" s="880"/>
      <c r="THV15" s="878"/>
      <c r="THW15" s="878"/>
      <c r="THX15" s="878"/>
      <c r="THY15" s="880"/>
      <c r="THZ15" s="878"/>
      <c r="TIA15" s="878"/>
      <c r="TIB15" s="878"/>
      <c r="TIC15" s="880"/>
      <c r="TID15" s="878"/>
      <c r="TIE15" s="878"/>
      <c r="TIF15" s="878"/>
      <c r="TIG15" s="880"/>
      <c r="TIH15" s="878"/>
      <c r="TII15" s="878"/>
      <c r="TIJ15" s="878"/>
      <c r="TIK15" s="880"/>
      <c r="TIL15" s="878"/>
      <c r="TIM15" s="878"/>
      <c r="TIN15" s="878"/>
      <c r="TIO15" s="880"/>
      <c r="TIP15" s="878"/>
      <c r="TIQ15" s="878"/>
      <c r="TIR15" s="878"/>
      <c r="TIS15" s="880"/>
      <c r="TIT15" s="878"/>
      <c r="TIU15" s="878"/>
      <c r="TIV15" s="878"/>
      <c r="TIW15" s="880"/>
      <c r="TIX15" s="878"/>
      <c r="TIY15" s="878"/>
      <c r="TIZ15" s="878"/>
      <c r="TJA15" s="880"/>
      <c r="TJB15" s="878"/>
      <c r="TJC15" s="878"/>
      <c r="TJD15" s="878"/>
      <c r="TJE15" s="880"/>
      <c r="TJF15" s="878"/>
      <c r="TJG15" s="878"/>
      <c r="TJH15" s="878"/>
      <c r="TJI15" s="880"/>
      <c r="TJJ15" s="878"/>
      <c r="TJK15" s="878"/>
      <c r="TJL15" s="878"/>
      <c r="TJM15" s="880"/>
      <c r="TJN15" s="878"/>
      <c r="TJO15" s="878"/>
      <c r="TJP15" s="878"/>
      <c r="TJQ15" s="880"/>
      <c r="TJR15" s="878"/>
      <c r="TJS15" s="878"/>
      <c r="TJT15" s="878"/>
      <c r="TJU15" s="880"/>
      <c r="TJV15" s="878"/>
      <c r="TJW15" s="878"/>
      <c r="TJX15" s="878"/>
      <c r="TJY15" s="880"/>
      <c r="TJZ15" s="878"/>
      <c r="TKA15" s="878"/>
      <c r="TKB15" s="878"/>
      <c r="TKC15" s="880"/>
      <c r="TKD15" s="878"/>
      <c r="TKE15" s="878"/>
      <c r="TKF15" s="878"/>
      <c r="TKG15" s="880"/>
      <c r="TKH15" s="878"/>
      <c r="TKI15" s="878"/>
      <c r="TKJ15" s="878"/>
      <c r="TKK15" s="880"/>
      <c r="TKL15" s="878"/>
      <c r="TKM15" s="878"/>
      <c r="TKN15" s="878"/>
      <c r="TKO15" s="880"/>
      <c r="TKP15" s="878"/>
      <c r="TKQ15" s="878"/>
      <c r="TKR15" s="878"/>
      <c r="TKS15" s="880"/>
      <c r="TKT15" s="878"/>
      <c r="TKU15" s="878"/>
      <c r="TKV15" s="878"/>
      <c r="TKW15" s="880"/>
      <c r="TKX15" s="878"/>
      <c r="TKY15" s="878"/>
      <c r="TKZ15" s="878"/>
      <c r="TLA15" s="880"/>
      <c r="TLB15" s="878"/>
      <c r="TLC15" s="878"/>
      <c r="TLD15" s="878"/>
      <c r="TLE15" s="880"/>
      <c r="TLF15" s="878"/>
      <c r="TLG15" s="878"/>
      <c r="TLH15" s="878"/>
      <c r="TLI15" s="880"/>
      <c r="TLJ15" s="878"/>
      <c r="TLK15" s="878"/>
      <c r="TLL15" s="878"/>
      <c r="TLM15" s="880"/>
      <c r="TLN15" s="878"/>
      <c r="TLO15" s="878"/>
      <c r="TLP15" s="878"/>
      <c r="TLQ15" s="880"/>
      <c r="TLR15" s="878"/>
      <c r="TLS15" s="878"/>
      <c r="TLT15" s="878"/>
      <c r="TLU15" s="880"/>
      <c r="TLV15" s="878"/>
      <c r="TLW15" s="878"/>
      <c r="TLX15" s="878"/>
      <c r="TLY15" s="880"/>
      <c r="TLZ15" s="878"/>
      <c r="TMA15" s="878"/>
      <c r="TMB15" s="878"/>
      <c r="TMC15" s="880"/>
      <c r="TMD15" s="878"/>
      <c r="TME15" s="878"/>
      <c r="TMF15" s="878"/>
      <c r="TMG15" s="880"/>
      <c r="TMH15" s="878"/>
      <c r="TMI15" s="878"/>
      <c r="TMJ15" s="878"/>
      <c r="TMK15" s="880"/>
      <c r="TML15" s="878"/>
      <c r="TMM15" s="878"/>
      <c r="TMN15" s="878"/>
      <c r="TMO15" s="880"/>
      <c r="TMP15" s="878"/>
      <c r="TMQ15" s="878"/>
      <c r="TMR15" s="878"/>
      <c r="TMS15" s="880"/>
      <c r="TMT15" s="878"/>
      <c r="TMU15" s="878"/>
      <c r="TMV15" s="878"/>
      <c r="TMW15" s="880"/>
      <c r="TMX15" s="878"/>
      <c r="TMY15" s="878"/>
      <c r="TMZ15" s="878"/>
      <c r="TNA15" s="880"/>
      <c r="TNB15" s="878"/>
      <c r="TNC15" s="878"/>
      <c r="TND15" s="878"/>
      <c r="TNE15" s="880"/>
      <c r="TNF15" s="878"/>
      <c r="TNG15" s="878"/>
      <c r="TNH15" s="878"/>
      <c r="TNI15" s="880"/>
      <c r="TNJ15" s="878"/>
      <c r="TNK15" s="878"/>
      <c r="TNL15" s="878"/>
      <c r="TNM15" s="880"/>
      <c r="TNN15" s="878"/>
      <c r="TNO15" s="878"/>
      <c r="TNP15" s="878"/>
      <c r="TNQ15" s="880"/>
      <c r="TNR15" s="878"/>
      <c r="TNS15" s="878"/>
      <c r="TNT15" s="878"/>
      <c r="TNU15" s="880"/>
      <c r="TNV15" s="878"/>
      <c r="TNW15" s="878"/>
      <c r="TNX15" s="878"/>
      <c r="TNY15" s="880"/>
      <c r="TNZ15" s="878"/>
      <c r="TOA15" s="878"/>
      <c r="TOB15" s="878"/>
      <c r="TOC15" s="880"/>
      <c r="TOD15" s="878"/>
      <c r="TOE15" s="878"/>
      <c r="TOF15" s="878"/>
      <c r="TOG15" s="880"/>
      <c r="TOH15" s="878"/>
      <c r="TOI15" s="878"/>
      <c r="TOJ15" s="878"/>
      <c r="TOK15" s="880"/>
      <c r="TOL15" s="878"/>
      <c r="TOM15" s="878"/>
      <c r="TON15" s="878"/>
      <c r="TOO15" s="880"/>
      <c r="TOP15" s="878"/>
      <c r="TOQ15" s="878"/>
      <c r="TOR15" s="878"/>
      <c r="TOS15" s="880"/>
      <c r="TOT15" s="878"/>
      <c r="TOU15" s="878"/>
      <c r="TOV15" s="878"/>
      <c r="TOW15" s="880"/>
      <c r="TOX15" s="878"/>
      <c r="TOY15" s="878"/>
      <c r="TOZ15" s="878"/>
      <c r="TPA15" s="880"/>
      <c r="TPB15" s="878"/>
      <c r="TPC15" s="878"/>
      <c r="TPD15" s="878"/>
      <c r="TPE15" s="880"/>
      <c r="TPF15" s="878"/>
      <c r="TPG15" s="878"/>
      <c r="TPH15" s="878"/>
      <c r="TPI15" s="880"/>
      <c r="TPJ15" s="878"/>
      <c r="TPK15" s="878"/>
      <c r="TPL15" s="878"/>
      <c r="TPM15" s="880"/>
      <c r="TPN15" s="878"/>
      <c r="TPO15" s="878"/>
      <c r="TPP15" s="878"/>
      <c r="TPQ15" s="880"/>
      <c r="TPR15" s="878"/>
      <c r="TPS15" s="878"/>
      <c r="TPT15" s="878"/>
      <c r="TPU15" s="880"/>
      <c r="TPV15" s="878"/>
      <c r="TPW15" s="878"/>
      <c r="TPX15" s="878"/>
      <c r="TPY15" s="880"/>
      <c r="TPZ15" s="878"/>
      <c r="TQA15" s="878"/>
      <c r="TQB15" s="878"/>
      <c r="TQC15" s="880"/>
      <c r="TQD15" s="878"/>
      <c r="TQE15" s="878"/>
      <c r="TQF15" s="878"/>
      <c r="TQG15" s="880"/>
      <c r="TQH15" s="878"/>
      <c r="TQI15" s="878"/>
      <c r="TQJ15" s="878"/>
      <c r="TQK15" s="880"/>
      <c r="TQL15" s="878"/>
      <c r="TQM15" s="878"/>
      <c r="TQN15" s="878"/>
      <c r="TQO15" s="880"/>
      <c r="TQP15" s="878"/>
      <c r="TQQ15" s="878"/>
      <c r="TQR15" s="878"/>
      <c r="TQS15" s="880"/>
      <c r="TQT15" s="878"/>
      <c r="TQU15" s="878"/>
      <c r="TQV15" s="878"/>
      <c r="TQW15" s="880"/>
      <c r="TQX15" s="878"/>
      <c r="TQY15" s="878"/>
      <c r="TQZ15" s="878"/>
      <c r="TRA15" s="880"/>
      <c r="TRB15" s="878"/>
      <c r="TRC15" s="878"/>
      <c r="TRD15" s="878"/>
      <c r="TRE15" s="880"/>
      <c r="TRF15" s="878"/>
      <c r="TRG15" s="878"/>
      <c r="TRH15" s="878"/>
      <c r="TRI15" s="880"/>
      <c r="TRJ15" s="878"/>
      <c r="TRK15" s="878"/>
      <c r="TRL15" s="878"/>
      <c r="TRM15" s="880"/>
      <c r="TRN15" s="878"/>
      <c r="TRO15" s="878"/>
      <c r="TRP15" s="878"/>
      <c r="TRQ15" s="880"/>
      <c r="TRR15" s="878"/>
      <c r="TRS15" s="878"/>
      <c r="TRT15" s="878"/>
      <c r="TRU15" s="880"/>
      <c r="TRV15" s="878"/>
      <c r="TRW15" s="878"/>
      <c r="TRX15" s="878"/>
      <c r="TRY15" s="880"/>
      <c r="TRZ15" s="878"/>
      <c r="TSA15" s="878"/>
      <c r="TSB15" s="878"/>
      <c r="TSC15" s="880"/>
      <c r="TSD15" s="878"/>
      <c r="TSE15" s="878"/>
      <c r="TSF15" s="878"/>
      <c r="TSG15" s="880"/>
      <c r="TSH15" s="878"/>
      <c r="TSI15" s="878"/>
      <c r="TSJ15" s="878"/>
      <c r="TSK15" s="880"/>
      <c r="TSL15" s="878"/>
      <c r="TSM15" s="878"/>
      <c r="TSN15" s="878"/>
      <c r="TSO15" s="880"/>
      <c r="TSP15" s="878"/>
      <c r="TSQ15" s="878"/>
      <c r="TSR15" s="878"/>
      <c r="TSS15" s="880"/>
      <c r="TST15" s="878"/>
      <c r="TSU15" s="878"/>
      <c r="TSV15" s="878"/>
      <c r="TSW15" s="880"/>
      <c r="TSX15" s="878"/>
      <c r="TSY15" s="878"/>
      <c r="TSZ15" s="878"/>
      <c r="TTA15" s="880"/>
      <c r="TTB15" s="878"/>
      <c r="TTC15" s="878"/>
      <c r="TTD15" s="878"/>
      <c r="TTE15" s="880"/>
      <c r="TTF15" s="878"/>
      <c r="TTG15" s="878"/>
      <c r="TTH15" s="878"/>
      <c r="TTI15" s="880"/>
      <c r="TTJ15" s="878"/>
      <c r="TTK15" s="878"/>
      <c r="TTL15" s="878"/>
      <c r="TTM15" s="880"/>
      <c r="TTN15" s="878"/>
      <c r="TTO15" s="878"/>
      <c r="TTP15" s="878"/>
      <c r="TTQ15" s="880"/>
      <c r="TTR15" s="878"/>
      <c r="TTS15" s="878"/>
      <c r="TTT15" s="878"/>
      <c r="TTU15" s="880"/>
      <c r="TTV15" s="878"/>
      <c r="TTW15" s="878"/>
      <c r="TTX15" s="878"/>
      <c r="TTY15" s="880"/>
      <c r="TTZ15" s="878"/>
      <c r="TUA15" s="878"/>
      <c r="TUB15" s="878"/>
      <c r="TUC15" s="880"/>
      <c r="TUD15" s="878"/>
      <c r="TUE15" s="878"/>
      <c r="TUF15" s="878"/>
      <c r="TUG15" s="880"/>
      <c r="TUH15" s="878"/>
      <c r="TUI15" s="878"/>
      <c r="TUJ15" s="878"/>
      <c r="TUK15" s="880"/>
      <c r="TUL15" s="878"/>
      <c r="TUM15" s="878"/>
      <c r="TUN15" s="878"/>
      <c r="TUO15" s="880"/>
      <c r="TUP15" s="878"/>
      <c r="TUQ15" s="878"/>
      <c r="TUR15" s="878"/>
      <c r="TUS15" s="880"/>
      <c r="TUT15" s="878"/>
      <c r="TUU15" s="878"/>
      <c r="TUV15" s="878"/>
      <c r="TUW15" s="880"/>
      <c r="TUX15" s="878"/>
      <c r="TUY15" s="878"/>
      <c r="TUZ15" s="878"/>
      <c r="TVA15" s="880"/>
      <c r="TVB15" s="878"/>
      <c r="TVC15" s="878"/>
      <c r="TVD15" s="878"/>
      <c r="TVE15" s="880"/>
      <c r="TVF15" s="878"/>
      <c r="TVG15" s="878"/>
      <c r="TVH15" s="878"/>
      <c r="TVI15" s="880"/>
      <c r="TVJ15" s="878"/>
      <c r="TVK15" s="878"/>
      <c r="TVL15" s="878"/>
      <c r="TVM15" s="880"/>
      <c r="TVN15" s="878"/>
      <c r="TVO15" s="878"/>
      <c r="TVP15" s="878"/>
      <c r="TVQ15" s="880"/>
      <c r="TVR15" s="878"/>
      <c r="TVS15" s="878"/>
      <c r="TVT15" s="878"/>
      <c r="TVU15" s="880"/>
      <c r="TVV15" s="878"/>
      <c r="TVW15" s="878"/>
      <c r="TVX15" s="878"/>
      <c r="TVY15" s="880"/>
      <c r="TVZ15" s="878"/>
      <c r="TWA15" s="878"/>
      <c r="TWB15" s="878"/>
      <c r="TWC15" s="880"/>
      <c r="TWD15" s="878"/>
      <c r="TWE15" s="878"/>
      <c r="TWF15" s="878"/>
      <c r="TWG15" s="880"/>
      <c r="TWH15" s="878"/>
      <c r="TWI15" s="878"/>
      <c r="TWJ15" s="878"/>
      <c r="TWK15" s="880"/>
      <c r="TWL15" s="878"/>
      <c r="TWM15" s="878"/>
      <c r="TWN15" s="878"/>
      <c r="TWO15" s="880"/>
      <c r="TWP15" s="878"/>
      <c r="TWQ15" s="878"/>
      <c r="TWR15" s="878"/>
      <c r="TWS15" s="880"/>
      <c r="TWT15" s="878"/>
      <c r="TWU15" s="878"/>
      <c r="TWV15" s="878"/>
      <c r="TWW15" s="880"/>
      <c r="TWX15" s="878"/>
      <c r="TWY15" s="878"/>
      <c r="TWZ15" s="878"/>
      <c r="TXA15" s="880"/>
      <c r="TXB15" s="878"/>
      <c r="TXC15" s="878"/>
      <c r="TXD15" s="878"/>
      <c r="TXE15" s="880"/>
      <c r="TXF15" s="878"/>
      <c r="TXG15" s="878"/>
      <c r="TXH15" s="878"/>
      <c r="TXI15" s="880"/>
      <c r="TXJ15" s="878"/>
      <c r="TXK15" s="878"/>
      <c r="TXL15" s="878"/>
      <c r="TXM15" s="880"/>
      <c r="TXN15" s="878"/>
      <c r="TXO15" s="878"/>
      <c r="TXP15" s="878"/>
      <c r="TXQ15" s="880"/>
      <c r="TXR15" s="878"/>
      <c r="TXS15" s="878"/>
      <c r="TXT15" s="878"/>
      <c r="TXU15" s="880"/>
      <c r="TXV15" s="878"/>
      <c r="TXW15" s="878"/>
      <c r="TXX15" s="878"/>
      <c r="TXY15" s="880"/>
      <c r="TXZ15" s="878"/>
      <c r="TYA15" s="878"/>
      <c r="TYB15" s="878"/>
      <c r="TYC15" s="880"/>
      <c r="TYD15" s="878"/>
      <c r="TYE15" s="878"/>
      <c r="TYF15" s="878"/>
      <c r="TYG15" s="880"/>
      <c r="TYH15" s="878"/>
      <c r="TYI15" s="878"/>
      <c r="TYJ15" s="878"/>
      <c r="TYK15" s="880"/>
      <c r="TYL15" s="878"/>
      <c r="TYM15" s="878"/>
      <c r="TYN15" s="878"/>
      <c r="TYO15" s="880"/>
      <c r="TYP15" s="878"/>
      <c r="TYQ15" s="878"/>
      <c r="TYR15" s="878"/>
      <c r="TYS15" s="880"/>
      <c r="TYT15" s="878"/>
      <c r="TYU15" s="878"/>
      <c r="TYV15" s="878"/>
      <c r="TYW15" s="880"/>
      <c r="TYX15" s="878"/>
      <c r="TYY15" s="878"/>
      <c r="TYZ15" s="878"/>
      <c r="TZA15" s="880"/>
      <c r="TZB15" s="878"/>
      <c r="TZC15" s="878"/>
      <c r="TZD15" s="878"/>
      <c r="TZE15" s="880"/>
      <c r="TZF15" s="878"/>
      <c r="TZG15" s="878"/>
      <c r="TZH15" s="878"/>
      <c r="TZI15" s="880"/>
      <c r="TZJ15" s="878"/>
      <c r="TZK15" s="878"/>
      <c r="TZL15" s="878"/>
      <c r="TZM15" s="880"/>
      <c r="TZN15" s="878"/>
      <c r="TZO15" s="878"/>
      <c r="TZP15" s="878"/>
      <c r="TZQ15" s="880"/>
      <c r="TZR15" s="878"/>
      <c r="TZS15" s="878"/>
      <c r="TZT15" s="878"/>
      <c r="TZU15" s="880"/>
      <c r="TZV15" s="878"/>
      <c r="TZW15" s="878"/>
      <c r="TZX15" s="878"/>
      <c r="TZY15" s="880"/>
      <c r="TZZ15" s="878"/>
      <c r="UAA15" s="878"/>
      <c r="UAB15" s="878"/>
      <c r="UAC15" s="880"/>
      <c r="UAD15" s="878"/>
      <c r="UAE15" s="878"/>
      <c r="UAF15" s="878"/>
      <c r="UAG15" s="880"/>
      <c r="UAH15" s="878"/>
      <c r="UAI15" s="878"/>
      <c r="UAJ15" s="878"/>
      <c r="UAK15" s="880"/>
      <c r="UAL15" s="878"/>
      <c r="UAM15" s="878"/>
      <c r="UAN15" s="878"/>
      <c r="UAO15" s="880"/>
      <c r="UAP15" s="878"/>
      <c r="UAQ15" s="878"/>
      <c r="UAR15" s="878"/>
      <c r="UAS15" s="880"/>
      <c r="UAT15" s="878"/>
      <c r="UAU15" s="878"/>
      <c r="UAV15" s="878"/>
      <c r="UAW15" s="880"/>
      <c r="UAX15" s="878"/>
      <c r="UAY15" s="878"/>
      <c r="UAZ15" s="878"/>
      <c r="UBA15" s="880"/>
      <c r="UBB15" s="878"/>
      <c r="UBC15" s="878"/>
      <c r="UBD15" s="878"/>
      <c r="UBE15" s="880"/>
      <c r="UBF15" s="878"/>
      <c r="UBG15" s="878"/>
      <c r="UBH15" s="878"/>
      <c r="UBI15" s="880"/>
      <c r="UBJ15" s="878"/>
      <c r="UBK15" s="878"/>
      <c r="UBL15" s="878"/>
      <c r="UBM15" s="880"/>
      <c r="UBN15" s="878"/>
      <c r="UBO15" s="878"/>
      <c r="UBP15" s="878"/>
      <c r="UBQ15" s="880"/>
      <c r="UBR15" s="878"/>
      <c r="UBS15" s="878"/>
      <c r="UBT15" s="878"/>
      <c r="UBU15" s="880"/>
      <c r="UBV15" s="878"/>
      <c r="UBW15" s="878"/>
      <c r="UBX15" s="878"/>
      <c r="UBY15" s="880"/>
      <c r="UBZ15" s="878"/>
      <c r="UCA15" s="878"/>
      <c r="UCB15" s="878"/>
      <c r="UCC15" s="880"/>
      <c r="UCD15" s="878"/>
      <c r="UCE15" s="878"/>
      <c r="UCF15" s="878"/>
      <c r="UCG15" s="880"/>
      <c r="UCH15" s="878"/>
      <c r="UCI15" s="878"/>
      <c r="UCJ15" s="878"/>
      <c r="UCK15" s="880"/>
      <c r="UCL15" s="878"/>
      <c r="UCM15" s="878"/>
      <c r="UCN15" s="878"/>
      <c r="UCO15" s="880"/>
      <c r="UCP15" s="878"/>
      <c r="UCQ15" s="878"/>
      <c r="UCR15" s="878"/>
      <c r="UCS15" s="880"/>
      <c r="UCT15" s="878"/>
      <c r="UCU15" s="878"/>
      <c r="UCV15" s="878"/>
      <c r="UCW15" s="880"/>
      <c r="UCX15" s="878"/>
      <c r="UCY15" s="878"/>
      <c r="UCZ15" s="878"/>
      <c r="UDA15" s="880"/>
      <c r="UDB15" s="878"/>
      <c r="UDC15" s="878"/>
      <c r="UDD15" s="878"/>
      <c r="UDE15" s="880"/>
      <c r="UDF15" s="878"/>
      <c r="UDG15" s="878"/>
      <c r="UDH15" s="878"/>
      <c r="UDI15" s="880"/>
      <c r="UDJ15" s="878"/>
      <c r="UDK15" s="878"/>
      <c r="UDL15" s="878"/>
      <c r="UDM15" s="880"/>
      <c r="UDN15" s="878"/>
      <c r="UDO15" s="878"/>
      <c r="UDP15" s="878"/>
      <c r="UDQ15" s="880"/>
      <c r="UDR15" s="878"/>
      <c r="UDS15" s="878"/>
      <c r="UDT15" s="878"/>
      <c r="UDU15" s="880"/>
      <c r="UDV15" s="878"/>
      <c r="UDW15" s="878"/>
      <c r="UDX15" s="878"/>
      <c r="UDY15" s="880"/>
      <c r="UDZ15" s="878"/>
      <c r="UEA15" s="878"/>
      <c r="UEB15" s="878"/>
      <c r="UEC15" s="880"/>
      <c r="UED15" s="878"/>
      <c r="UEE15" s="878"/>
      <c r="UEF15" s="878"/>
      <c r="UEG15" s="880"/>
      <c r="UEH15" s="878"/>
      <c r="UEI15" s="878"/>
      <c r="UEJ15" s="878"/>
      <c r="UEK15" s="880"/>
      <c r="UEL15" s="878"/>
      <c r="UEM15" s="878"/>
      <c r="UEN15" s="878"/>
      <c r="UEO15" s="880"/>
      <c r="UEP15" s="878"/>
      <c r="UEQ15" s="878"/>
      <c r="UER15" s="878"/>
      <c r="UES15" s="880"/>
      <c r="UET15" s="878"/>
      <c r="UEU15" s="878"/>
      <c r="UEV15" s="878"/>
      <c r="UEW15" s="880"/>
      <c r="UEX15" s="878"/>
      <c r="UEY15" s="878"/>
      <c r="UEZ15" s="878"/>
      <c r="UFA15" s="880"/>
      <c r="UFB15" s="878"/>
      <c r="UFC15" s="878"/>
      <c r="UFD15" s="878"/>
      <c r="UFE15" s="880"/>
      <c r="UFF15" s="878"/>
      <c r="UFG15" s="878"/>
      <c r="UFH15" s="878"/>
      <c r="UFI15" s="880"/>
      <c r="UFJ15" s="878"/>
      <c r="UFK15" s="878"/>
      <c r="UFL15" s="878"/>
      <c r="UFM15" s="880"/>
      <c r="UFN15" s="878"/>
      <c r="UFO15" s="878"/>
      <c r="UFP15" s="878"/>
      <c r="UFQ15" s="880"/>
      <c r="UFR15" s="878"/>
      <c r="UFS15" s="878"/>
      <c r="UFT15" s="878"/>
      <c r="UFU15" s="880"/>
      <c r="UFV15" s="878"/>
      <c r="UFW15" s="878"/>
      <c r="UFX15" s="878"/>
      <c r="UFY15" s="880"/>
      <c r="UFZ15" s="878"/>
      <c r="UGA15" s="878"/>
      <c r="UGB15" s="878"/>
      <c r="UGC15" s="880"/>
      <c r="UGD15" s="878"/>
      <c r="UGE15" s="878"/>
      <c r="UGF15" s="878"/>
      <c r="UGG15" s="880"/>
      <c r="UGH15" s="878"/>
      <c r="UGI15" s="878"/>
      <c r="UGJ15" s="878"/>
      <c r="UGK15" s="880"/>
      <c r="UGL15" s="878"/>
      <c r="UGM15" s="878"/>
      <c r="UGN15" s="878"/>
      <c r="UGO15" s="880"/>
      <c r="UGP15" s="878"/>
      <c r="UGQ15" s="878"/>
      <c r="UGR15" s="878"/>
      <c r="UGS15" s="880"/>
      <c r="UGT15" s="878"/>
      <c r="UGU15" s="878"/>
      <c r="UGV15" s="878"/>
      <c r="UGW15" s="880"/>
      <c r="UGX15" s="878"/>
      <c r="UGY15" s="878"/>
      <c r="UGZ15" s="878"/>
      <c r="UHA15" s="880"/>
      <c r="UHB15" s="878"/>
      <c r="UHC15" s="878"/>
      <c r="UHD15" s="878"/>
      <c r="UHE15" s="880"/>
      <c r="UHF15" s="878"/>
      <c r="UHG15" s="878"/>
      <c r="UHH15" s="878"/>
      <c r="UHI15" s="880"/>
      <c r="UHJ15" s="878"/>
      <c r="UHK15" s="878"/>
      <c r="UHL15" s="878"/>
      <c r="UHM15" s="880"/>
      <c r="UHN15" s="878"/>
      <c r="UHO15" s="878"/>
      <c r="UHP15" s="878"/>
      <c r="UHQ15" s="880"/>
      <c r="UHR15" s="878"/>
      <c r="UHS15" s="878"/>
      <c r="UHT15" s="878"/>
      <c r="UHU15" s="880"/>
      <c r="UHV15" s="878"/>
      <c r="UHW15" s="878"/>
      <c r="UHX15" s="878"/>
      <c r="UHY15" s="880"/>
      <c r="UHZ15" s="878"/>
      <c r="UIA15" s="878"/>
      <c r="UIB15" s="878"/>
      <c r="UIC15" s="880"/>
      <c r="UID15" s="878"/>
      <c r="UIE15" s="878"/>
      <c r="UIF15" s="878"/>
      <c r="UIG15" s="880"/>
      <c r="UIH15" s="878"/>
      <c r="UII15" s="878"/>
      <c r="UIJ15" s="878"/>
      <c r="UIK15" s="880"/>
      <c r="UIL15" s="878"/>
      <c r="UIM15" s="878"/>
      <c r="UIN15" s="878"/>
      <c r="UIO15" s="880"/>
      <c r="UIP15" s="878"/>
      <c r="UIQ15" s="878"/>
      <c r="UIR15" s="878"/>
      <c r="UIS15" s="880"/>
      <c r="UIT15" s="878"/>
      <c r="UIU15" s="878"/>
      <c r="UIV15" s="878"/>
      <c r="UIW15" s="880"/>
      <c r="UIX15" s="878"/>
      <c r="UIY15" s="878"/>
      <c r="UIZ15" s="878"/>
      <c r="UJA15" s="880"/>
      <c r="UJB15" s="878"/>
      <c r="UJC15" s="878"/>
      <c r="UJD15" s="878"/>
      <c r="UJE15" s="880"/>
      <c r="UJF15" s="878"/>
      <c r="UJG15" s="878"/>
      <c r="UJH15" s="878"/>
      <c r="UJI15" s="880"/>
      <c r="UJJ15" s="878"/>
      <c r="UJK15" s="878"/>
      <c r="UJL15" s="878"/>
      <c r="UJM15" s="880"/>
      <c r="UJN15" s="878"/>
      <c r="UJO15" s="878"/>
      <c r="UJP15" s="878"/>
      <c r="UJQ15" s="880"/>
      <c r="UJR15" s="878"/>
      <c r="UJS15" s="878"/>
      <c r="UJT15" s="878"/>
      <c r="UJU15" s="880"/>
      <c r="UJV15" s="878"/>
      <c r="UJW15" s="878"/>
      <c r="UJX15" s="878"/>
      <c r="UJY15" s="880"/>
      <c r="UJZ15" s="878"/>
      <c r="UKA15" s="878"/>
      <c r="UKB15" s="878"/>
      <c r="UKC15" s="880"/>
      <c r="UKD15" s="878"/>
      <c r="UKE15" s="878"/>
      <c r="UKF15" s="878"/>
      <c r="UKG15" s="880"/>
      <c r="UKH15" s="878"/>
      <c r="UKI15" s="878"/>
      <c r="UKJ15" s="878"/>
      <c r="UKK15" s="880"/>
      <c r="UKL15" s="878"/>
      <c r="UKM15" s="878"/>
      <c r="UKN15" s="878"/>
      <c r="UKO15" s="880"/>
      <c r="UKP15" s="878"/>
      <c r="UKQ15" s="878"/>
      <c r="UKR15" s="878"/>
      <c r="UKS15" s="880"/>
      <c r="UKT15" s="878"/>
      <c r="UKU15" s="878"/>
      <c r="UKV15" s="878"/>
      <c r="UKW15" s="880"/>
      <c r="UKX15" s="878"/>
      <c r="UKY15" s="878"/>
      <c r="UKZ15" s="878"/>
      <c r="ULA15" s="880"/>
      <c r="ULB15" s="878"/>
      <c r="ULC15" s="878"/>
      <c r="ULD15" s="878"/>
      <c r="ULE15" s="880"/>
      <c r="ULF15" s="878"/>
      <c r="ULG15" s="878"/>
      <c r="ULH15" s="878"/>
      <c r="ULI15" s="880"/>
      <c r="ULJ15" s="878"/>
      <c r="ULK15" s="878"/>
      <c r="ULL15" s="878"/>
      <c r="ULM15" s="880"/>
      <c r="ULN15" s="878"/>
      <c r="ULO15" s="878"/>
      <c r="ULP15" s="878"/>
      <c r="ULQ15" s="880"/>
      <c r="ULR15" s="878"/>
      <c r="ULS15" s="878"/>
      <c r="ULT15" s="878"/>
      <c r="ULU15" s="880"/>
      <c r="ULV15" s="878"/>
      <c r="ULW15" s="878"/>
      <c r="ULX15" s="878"/>
      <c r="ULY15" s="880"/>
      <c r="ULZ15" s="878"/>
      <c r="UMA15" s="878"/>
      <c r="UMB15" s="878"/>
      <c r="UMC15" s="880"/>
      <c r="UMD15" s="878"/>
      <c r="UME15" s="878"/>
      <c r="UMF15" s="878"/>
      <c r="UMG15" s="880"/>
      <c r="UMH15" s="878"/>
      <c r="UMI15" s="878"/>
      <c r="UMJ15" s="878"/>
      <c r="UMK15" s="880"/>
      <c r="UML15" s="878"/>
      <c r="UMM15" s="878"/>
      <c r="UMN15" s="878"/>
      <c r="UMO15" s="880"/>
      <c r="UMP15" s="878"/>
      <c r="UMQ15" s="878"/>
      <c r="UMR15" s="878"/>
      <c r="UMS15" s="880"/>
      <c r="UMT15" s="878"/>
      <c r="UMU15" s="878"/>
      <c r="UMV15" s="878"/>
      <c r="UMW15" s="880"/>
      <c r="UMX15" s="878"/>
      <c r="UMY15" s="878"/>
      <c r="UMZ15" s="878"/>
      <c r="UNA15" s="880"/>
      <c r="UNB15" s="878"/>
      <c r="UNC15" s="878"/>
      <c r="UND15" s="878"/>
      <c r="UNE15" s="880"/>
      <c r="UNF15" s="878"/>
      <c r="UNG15" s="878"/>
      <c r="UNH15" s="878"/>
      <c r="UNI15" s="880"/>
      <c r="UNJ15" s="878"/>
      <c r="UNK15" s="878"/>
      <c r="UNL15" s="878"/>
      <c r="UNM15" s="880"/>
      <c r="UNN15" s="878"/>
      <c r="UNO15" s="878"/>
      <c r="UNP15" s="878"/>
      <c r="UNQ15" s="880"/>
      <c r="UNR15" s="878"/>
      <c r="UNS15" s="878"/>
      <c r="UNT15" s="878"/>
      <c r="UNU15" s="880"/>
      <c r="UNV15" s="878"/>
      <c r="UNW15" s="878"/>
      <c r="UNX15" s="878"/>
      <c r="UNY15" s="880"/>
      <c r="UNZ15" s="878"/>
      <c r="UOA15" s="878"/>
      <c r="UOB15" s="878"/>
      <c r="UOC15" s="880"/>
      <c r="UOD15" s="878"/>
      <c r="UOE15" s="878"/>
      <c r="UOF15" s="878"/>
      <c r="UOG15" s="880"/>
      <c r="UOH15" s="878"/>
      <c r="UOI15" s="878"/>
      <c r="UOJ15" s="878"/>
      <c r="UOK15" s="880"/>
      <c r="UOL15" s="878"/>
      <c r="UOM15" s="878"/>
      <c r="UON15" s="878"/>
      <c r="UOO15" s="880"/>
      <c r="UOP15" s="878"/>
      <c r="UOQ15" s="878"/>
      <c r="UOR15" s="878"/>
      <c r="UOS15" s="880"/>
      <c r="UOT15" s="878"/>
      <c r="UOU15" s="878"/>
      <c r="UOV15" s="878"/>
      <c r="UOW15" s="880"/>
      <c r="UOX15" s="878"/>
      <c r="UOY15" s="878"/>
      <c r="UOZ15" s="878"/>
      <c r="UPA15" s="880"/>
      <c r="UPB15" s="878"/>
      <c r="UPC15" s="878"/>
      <c r="UPD15" s="878"/>
      <c r="UPE15" s="880"/>
      <c r="UPF15" s="878"/>
      <c r="UPG15" s="878"/>
      <c r="UPH15" s="878"/>
      <c r="UPI15" s="880"/>
      <c r="UPJ15" s="878"/>
      <c r="UPK15" s="878"/>
      <c r="UPL15" s="878"/>
      <c r="UPM15" s="880"/>
      <c r="UPN15" s="878"/>
      <c r="UPO15" s="878"/>
      <c r="UPP15" s="878"/>
      <c r="UPQ15" s="880"/>
      <c r="UPR15" s="878"/>
      <c r="UPS15" s="878"/>
      <c r="UPT15" s="878"/>
      <c r="UPU15" s="880"/>
      <c r="UPV15" s="878"/>
      <c r="UPW15" s="878"/>
      <c r="UPX15" s="878"/>
      <c r="UPY15" s="880"/>
      <c r="UPZ15" s="878"/>
      <c r="UQA15" s="878"/>
      <c r="UQB15" s="878"/>
      <c r="UQC15" s="880"/>
      <c r="UQD15" s="878"/>
      <c r="UQE15" s="878"/>
      <c r="UQF15" s="878"/>
      <c r="UQG15" s="880"/>
      <c r="UQH15" s="878"/>
      <c r="UQI15" s="878"/>
      <c r="UQJ15" s="878"/>
      <c r="UQK15" s="880"/>
      <c r="UQL15" s="878"/>
      <c r="UQM15" s="878"/>
      <c r="UQN15" s="878"/>
      <c r="UQO15" s="880"/>
      <c r="UQP15" s="878"/>
      <c r="UQQ15" s="878"/>
      <c r="UQR15" s="878"/>
      <c r="UQS15" s="880"/>
      <c r="UQT15" s="878"/>
      <c r="UQU15" s="878"/>
      <c r="UQV15" s="878"/>
      <c r="UQW15" s="880"/>
      <c r="UQX15" s="878"/>
      <c r="UQY15" s="878"/>
      <c r="UQZ15" s="878"/>
      <c r="URA15" s="880"/>
      <c r="URB15" s="878"/>
      <c r="URC15" s="878"/>
      <c r="URD15" s="878"/>
      <c r="URE15" s="880"/>
      <c r="URF15" s="878"/>
      <c r="URG15" s="878"/>
      <c r="URH15" s="878"/>
      <c r="URI15" s="880"/>
      <c r="URJ15" s="878"/>
      <c r="URK15" s="878"/>
      <c r="URL15" s="878"/>
      <c r="URM15" s="880"/>
      <c r="URN15" s="878"/>
      <c r="URO15" s="878"/>
      <c r="URP15" s="878"/>
      <c r="URQ15" s="880"/>
      <c r="URR15" s="878"/>
      <c r="URS15" s="878"/>
      <c r="URT15" s="878"/>
      <c r="URU15" s="880"/>
      <c r="URV15" s="878"/>
      <c r="URW15" s="878"/>
      <c r="URX15" s="878"/>
      <c r="URY15" s="880"/>
      <c r="URZ15" s="878"/>
      <c r="USA15" s="878"/>
      <c r="USB15" s="878"/>
      <c r="USC15" s="880"/>
      <c r="USD15" s="878"/>
      <c r="USE15" s="878"/>
      <c r="USF15" s="878"/>
      <c r="USG15" s="880"/>
      <c r="USH15" s="878"/>
      <c r="USI15" s="878"/>
      <c r="USJ15" s="878"/>
      <c r="USK15" s="880"/>
      <c r="USL15" s="878"/>
      <c r="USM15" s="878"/>
      <c r="USN15" s="878"/>
      <c r="USO15" s="880"/>
      <c r="USP15" s="878"/>
      <c r="USQ15" s="878"/>
      <c r="USR15" s="878"/>
      <c r="USS15" s="880"/>
      <c r="UST15" s="878"/>
      <c r="USU15" s="878"/>
      <c r="USV15" s="878"/>
      <c r="USW15" s="880"/>
      <c r="USX15" s="878"/>
      <c r="USY15" s="878"/>
      <c r="USZ15" s="878"/>
      <c r="UTA15" s="880"/>
      <c r="UTB15" s="878"/>
      <c r="UTC15" s="878"/>
      <c r="UTD15" s="878"/>
      <c r="UTE15" s="880"/>
      <c r="UTF15" s="878"/>
      <c r="UTG15" s="878"/>
      <c r="UTH15" s="878"/>
      <c r="UTI15" s="880"/>
      <c r="UTJ15" s="878"/>
      <c r="UTK15" s="878"/>
      <c r="UTL15" s="878"/>
      <c r="UTM15" s="880"/>
      <c r="UTN15" s="878"/>
      <c r="UTO15" s="878"/>
      <c r="UTP15" s="878"/>
      <c r="UTQ15" s="880"/>
      <c r="UTR15" s="878"/>
      <c r="UTS15" s="878"/>
      <c r="UTT15" s="878"/>
      <c r="UTU15" s="880"/>
      <c r="UTV15" s="878"/>
      <c r="UTW15" s="878"/>
      <c r="UTX15" s="878"/>
      <c r="UTY15" s="880"/>
      <c r="UTZ15" s="878"/>
      <c r="UUA15" s="878"/>
      <c r="UUB15" s="878"/>
      <c r="UUC15" s="880"/>
      <c r="UUD15" s="878"/>
      <c r="UUE15" s="878"/>
      <c r="UUF15" s="878"/>
      <c r="UUG15" s="880"/>
      <c r="UUH15" s="878"/>
      <c r="UUI15" s="878"/>
      <c r="UUJ15" s="878"/>
      <c r="UUK15" s="880"/>
      <c r="UUL15" s="878"/>
      <c r="UUM15" s="878"/>
      <c r="UUN15" s="878"/>
      <c r="UUO15" s="880"/>
      <c r="UUP15" s="878"/>
      <c r="UUQ15" s="878"/>
      <c r="UUR15" s="878"/>
      <c r="UUS15" s="880"/>
      <c r="UUT15" s="878"/>
      <c r="UUU15" s="878"/>
      <c r="UUV15" s="878"/>
      <c r="UUW15" s="880"/>
      <c r="UUX15" s="878"/>
      <c r="UUY15" s="878"/>
      <c r="UUZ15" s="878"/>
      <c r="UVA15" s="880"/>
      <c r="UVB15" s="878"/>
      <c r="UVC15" s="878"/>
      <c r="UVD15" s="878"/>
      <c r="UVE15" s="880"/>
      <c r="UVF15" s="878"/>
      <c r="UVG15" s="878"/>
      <c r="UVH15" s="878"/>
      <c r="UVI15" s="880"/>
      <c r="UVJ15" s="878"/>
      <c r="UVK15" s="878"/>
      <c r="UVL15" s="878"/>
      <c r="UVM15" s="880"/>
      <c r="UVN15" s="878"/>
      <c r="UVO15" s="878"/>
      <c r="UVP15" s="878"/>
      <c r="UVQ15" s="880"/>
      <c r="UVR15" s="878"/>
      <c r="UVS15" s="878"/>
      <c r="UVT15" s="878"/>
      <c r="UVU15" s="880"/>
      <c r="UVV15" s="878"/>
      <c r="UVW15" s="878"/>
      <c r="UVX15" s="878"/>
      <c r="UVY15" s="880"/>
      <c r="UVZ15" s="878"/>
      <c r="UWA15" s="878"/>
      <c r="UWB15" s="878"/>
      <c r="UWC15" s="880"/>
      <c r="UWD15" s="878"/>
      <c r="UWE15" s="878"/>
      <c r="UWF15" s="878"/>
      <c r="UWG15" s="880"/>
      <c r="UWH15" s="878"/>
      <c r="UWI15" s="878"/>
      <c r="UWJ15" s="878"/>
      <c r="UWK15" s="880"/>
      <c r="UWL15" s="878"/>
      <c r="UWM15" s="878"/>
      <c r="UWN15" s="878"/>
      <c r="UWO15" s="880"/>
      <c r="UWP15" s="878"/>
      <c r="UWQ15" s="878"/>
      <c r="UWR15" s="878"/>
      <c r="UWS15" s="880"/>
      <c r="UWT15" s="878"/>
      <c r="UWU15" s="878"/>
      <c r="UWV15" s="878"/>
      <c r="UWW15" s="880"/>
      <c r="UWX15" s="878"/>
      <c r="UWY15" s="878"/>
      <c r="UWZ15" s="878"/>
      <c r="UXA15" s="880"/>
      <c r="UXB15" s="878"/>
      <c r="UXC15" s="878"/>
      <c r="UXD15" s="878"/>
      <c r="UXE15" s="880"/>
      <c r="UXF15" s="878"/>
      <c r="UXG15" s="878"/>
      <c r="UXH15" s="878"/>
      <c r="UXI15" s="880"/>
      <c r="UXJ15" s="878"/>
      <c r="UXK15" s="878"/>
      <c r="UXL15" s="878"/>
      <c r="UXM15" s="880"/>
      <c r="UXN15" s="878"/>
      <c r="UXO15" s="878"/>
      <c r="UXP15" s="878"/>
      <c r="UXQ15" s="880"/>
      <c r="UXR15" s="878"/>
      <c r="UXS15" s="878"/>
      <c r="UXT15" s="878"/>
      <c r="UXU15" s="880"/>
      <c r="UXV15" s="878"/>
      <c r="UXW15" s="878"/>
      <c r="UXX15" s="878"/>
      <c r="UXY15" s="880"/>
      <c r="UXZ15" s="878"/>
      <c r="UYA15" s="878"/>
      <c r="UYB15" s="878"/>
      <c r="UYC15" s="880"/>
      <c r="UYD15" s="878"/>
      <c r="UYE15" s="878"/>
      <c r="UYF15" s="878"/>
      <c r="UYG15" s="880"/>
      <c r="UYH15" s="878"/>
      <c r="UYI15" s="878"/>
      <c r="UYJ15" s="878"/>
      <c r="UYK15" s="880"/>
      <c r="UYL15" s="878"/>
      <c r="UYM15" s="878"/>
      <c r="UYN15" s="878"/>
      <c r="UYO15" s="880"/>
      <c r="UYP15" s="878"/>
      <c r="UYQ15" s="878"/>
      <c r="UYR15" s="878"/>
      <c r="UYS15" s="880"/>
      <c r="UYT15" s="878"/>
      <c r="UYU15" s="878"/>
      <c r="UYV15" s="878"/>
      <c r="UYW15" s="880"/>
      <c r="UYX15" s="878"/>
      <c r="UYY15" s="878"/>
      <c r="UYZ15" s="878"/>
      <c r="UZA15" s="880"/>
      <c r="UZB15" s="878"/>
      <c r="UZC15" s="878"/>
      <c r="UZD15" s="878"/>
      <c r="UZE15" s="880"/>
      <c r="UZF15" s="878"/>
      <c r="UZG15" s="878"/>
      <c r="UZH15" s="878"/>
      <c r="UZI15" s="880"/>
      <c r="UZJ15" s="878"/>
      <c r="UZK15" s="878"/>
      <c r="UZL15" s="878"/>
      <c r="UZM15" s="880"/>
      <c r="UZN15" s="878"/>
      <c r="UZO15" s="878"/>
      <c r="UZP15" s="878"/>
      <c r="UZQ15" s="880"/>
      <c r="UZR15" s="878"/>
      <c r="UZS15" s="878"/>
      <c r="UZT15" s="878"/>
      <c r="UZU15" s="880"/>
      <c r="UZV15" s="878"/>
      <c r="UZW15" s="878"/>
      <c r="UZX15" s="878"/>
      <c r="UZY15" s="880"/>
      <c r="UZZ15" s="878"/>
      <c r="VAA15" s="878"/>
      <c r="VAB15" s="878"/>
      <c r="VAC15" s="880"/>
      <c r="VAD15" s="878"/>
      <c r="VAE15" s="878"/>
      <c r="VAF15" s="878"/>
      <c r="VAG15" s="880"/>
      <c r="VAH15" s="878"/>
      <c r="VAI15" s="878"/>
      <c r="VAJ15" s="878"/>
      <c r="VAK15" s="880"/>
      <c r="VAL15" s="878"/>
      <c r="VAM15" s="878"/>
      <c r="VAN15" s="878"/>
      <c r="VAO15" s="880"/>
      <c r="VAP15" s="878"/>
      <c r="VAQ15" s="878"/>
      <c r="VAR15" s="878"/>
      <c r="VAS15" s="880"/>
      <c r="VAT15" s="878"/>
      <c r="VAU15" s="878"/>
      <c r="VAV15" s="878"/>
      <c r="VAW15" s="880"/>
      <c r="VAX15" s="878"/>
      <c r="VAY15" s="878"/>
      <c r="VAZ15" s="878"/>
      <c r="VBA15" s="880"/>
      <c r="VBB15" s="878"/>
      <c r="VBC15" s="878"/>
      <c r="VBD15" s="878"/>
      <c r="VBE15" s="880"/>
      <c r="VBF15" s="878"/>
      <c r="VBG15" s="878"/>
      <c r="VBH15" s="878"/>
      <c r="VBI15" s="880"/>
      <c r="VBJ15" s="878"/>
      <c r="VBK15" s="878"/>
      <c r="VBL15" s="878"/>
      <c r="VBM15" s="880"/>
      <c r="VBN15" s="878"/>
      <c r="VBO15" s="878"/>
      <c r="VBP15" s="878"/>
      <c r="VBQ15" s="880"/>
      <c r="VBR15" s="878"/>
      <c r="VBS15" s="878"/>
      <c r="VBT15" s="878"/>
      <c r="VBU15" s="880"/>
      <c r="VBV15" s="878"/>
      <c r="VBW15" s="878"/>
      <c r="VBX15" s="878"/>
      <c r="VBY15" s="880"/>
      <c r="VBZ15" s="878"/>
      <c r="VCA15" s="878"/>
      <c r="VCB15" s="878"/>
      <c r="VCC15" s="880"/>
      <c r="VCD15" s="878"/>
      <c r="VCE15" s="878"/>
      <c r="VCF15" s="878"/>
      <c r="VCG15" s="880"/>
      <c r="VCH15" s="878"/>
      <c r="VCI15" s="878"/>
      <c r="VCJ15" s="878"/>
      <c r="VCK15" s="880"/>
      <c r="VCL15" s="878"/>
      <c r="VCM15" s="878"/>
      <c r="VCN15" s="878"/>
      <c r="VCO15" s="880"/>
      <c r="VCP15" s="878"/>
      <c r="VCQ15" s="878"/>
      <c r="VCR15" s="878"/>
      <c r="VCS15" s="880"/>
      <c r="VCT15" s="878"/>
      <c r="VCU15" s="878"/>
      <c r="VCV15" s="878"/>
      <c r="VCW15" s="880"/>
      <c r="VCX15" s="878"/>
      <c r="VCY15" s="878"/>
      <c r="VCZ15" s="878"/>
      <c r="VDA15" s="880"/>
      <c r="VDB15" s="878"/>
      <c r="VDC15" s="878"/>
      <c r="VDD15" s="878"/>
      <c r="VDE15" s="880"/>
      <c r="VDF15" s="878"/>
      <c r="VDG15" s="878"/>
      <c r="VDH15" s="878"/>
      <c r="VDI15" s="880"/>
      <c r="VDJ15" s="878"/>
      <c r="VDK15" s="878"/>
      <c r="VDL15" s="878"/>
      <c r="VDM15" s="880"/>
      <c r="VDN15" s="878"/>
      <c r="VDO15" s="878"/>
      <c r="VDP15" s="878"/>
      <c r="VDQ15" s="880"/>
      <c r="VDR15" s="878"/>
      <c r="VDS15" s="878"/>
      <c r="VDT15" s="878"/>
      <c r="VDU15" s="880"/>
      <c r="VDV15" s="878"/>
      <c r="VDW15" s="878"/>
      <c r="VDX15" s="878"/>
      <c r="VDY15" s="880"/>
      <c r="VDZ15" s="878"/>
      <c r="VEA15" s="878"/>
      <c r="VEB15" s="878"/>
      <c r="VEC15" s="880"/>
      <c r="VED15" s="878"/>
      <c r="VEE15" s="878"/>
      <c r="VEF15" s="878"/>
      <c r="VEG15" s="880"/>
      <c r="VEH15" s="878"/>
      <c r="VEI15" s="878"/>
      <c r="VEJ15" s="878"/>
      <c r="VEK15" s="880"/>
      <c r="VEL15" s="878"/>
      <c r="VEM15" s="878"/>
      <c r="VEN15" s="878"/>
      <c r="VEO15" s="880"/>
      <c r="VEP15" s="878"/>
      <c r="VEQ15" s="878"/>
      <c r="VER15" s="878"/>
      <c r="VES15" s="880"/>
      <c r="VET15" s="878"/>
      <c r="VEU15" s="878"/>
      <c r="VEV15" s="878"/>
      <c r="VEW15" s="880"/>
      <c r="VEX15" s="878"/>
      <c r="VEY15" s="878"/>
      <c r="VEZ15" s="878"/>
      <c r="VFA15" s="880"/>
      <c r="VFB15" s="878"/>
      <c r="VFC15" s="878"/>
      <c r="VFD15" s="878"/>
      <c r="VFE15" s="880"/>
      <c r="VFF15" s="878"/>
      <c r="VFG15" s="878"/>
      <c r="VFH15" s="878"/>
      <c r="VFI15" s="880"/>
      <c r="VFJ15" s="878"/>
      <c r="VFK15" s="878"/>
      <c r="VFL15" s="878"/>
      <c r="VFM15" s="880"/>
      <c r="VFN15" s="878"/>
      <c r="VFO15" s="878"/>
      <c r="VFP15" s="878"/>
      <c r="VFQ15" s="880"/>
      <c r="VFR15" s="878"/>
      <c r="VFS15" s="878"/>
      <c r="VFT15" s="878"/>
      <c r="VFU15" s="880"/>
      <c r="VFV15" s="878"/>
      <c r="VFW15" s="878"/>
      <c r="VFX15" s="878"/>
      <c r="VFY15" s="880"/>
      <c r="VFZ15" s="878"/>
      <c r="VGA15" s="878"/>
      <c r="VGB15" s="878"/>
      <c r="VGC15" s="880"/>
      <c r="VGD15" s="878"/>
      <c r="VGE15" s="878"/>
      <c r="VGF15" s="878"/>
      <c r="VGG15" s="880"/>
      <c r="VGH15" s="878"/>
      <c r="VGI15" s="878"/>
      <c r="VGJ15" s="878"/>
      <c r="VGK15" s="880"/>
      <c r="VGL15" s="878"/>
      <c r="VGM15" s="878"/>
      <c r="VGN15" s="878"/>
      <c r="VGO15" s="880"/>
      <c r="VGP15" s="878"/>
      <c r="VGQ15" s="878"/>
      <c r="VGR15" s="878"/>
      <c r="VGS15" s="880"/>
      <c r="VGT15" s="878"/>
      <c r="VGU15" s="878"/>
      <c r="VGV15" s="878"/>
      <c r="VGW15" s="880"/>
      <c r="VGX15" s="878"/>
      <c r="VGY15" s="878"/>
      <c r="VGZ15" s="878"/>
      <c r="VHA15" s="880"/>
      <c r="VHB15" s="878"/>
      <c r="VHC15" s="878"/>
      <c r="VHD15" s="878"/>
      <c r="VHE15" s="880"/>
      <c r="VHF15" s="878"/>
      <c r="VHG15" s="878"/>
      <c r="VHH15" s="878"/>
      <c r="VHI15" s="880"/>
      <c r="VHJ15" s="878"/>
      <c r="VHK15" s="878"/>
      <c r="VHL15" s="878"/>
      <c r="VHM15" s="880"/>
      <c r="VHN15" s="878"/>
      <c r="VHO15" s="878"/>
      <c r="VHP15" s="878"/>
      <c r="VHQ15" s="880"/>
      <c r="VHR15" s="878"/>
      <c r="VHS15" s="878"/>
      <c r="VHT15" s="878"/>
      <c r="VHU15" s="880"/>
      <c r="VHV15" s="878"/>
      <c r="VHW15" s="878"/>
      <c r="VHX15" s="878"/>
      <c r="VHY15" s="880"/>
      <c r="VHZ15" s="878"/>
      <c r="VIA15" s="878"/>
      <c r="VIB15" s="878"/>
      <c r="VIC15" s="880"/>
      <c r="VID15" s="878"/>
      <c r="VIE15" s="878"/>
      <c r="VIF15" s="878"/>
      <c r="VIG15" s="880"/>
      <c r="VIH15" s="878"/>
      <c r="VII15" s="878"/>
      <c r="VIJ15" s="878"/>
      <c r="VIK15" s="880"/>
      <c r="VIL15" s="878"/>
      <c r="VIM15" s="878"/>
      <c r="VIN15" s="878"/>
      <c r="VIO15" s="880"/>
      <c r="VIP15" s="878"/>
      <c r="VIQ15" s="878"/>
      <c r="VIR15" s="878"/>
      <c r="VIS15" s="880"/>
      <c r="VIT15" s="878"/>
      <c r="VIU15" s="878"/>
      <c r="VIV15" s="878"/>
      <c r="VIW15" s="880"/>
      <c r="VIX15" s="878"/>
      <c r="VIY15" s="878"/>
      <c r="VIZ15" s="878"/>
      <c r="VJA15" s="880"/>
      <c r="VJB15" s="878"/>
      <c r="VJC15" s="878"/>
      <c r="VJD15" s="878"/>
      <c r="VJE15" s="880"/>
      <c r="VJF15" s="878"/>
      <c r="VJG15" s="878"/>
      <c r="VJH15" s="878"/>
      <c r="VJI15" s="880"/>
      <c r="VJJ15" s="878"/>
      <c r="VJK15" s="878"/>
      <c r="VJL15" s="878"/>
      <c r="VJM15" s="880"/>
      <c r="VJN15" s="878"/>
      <c r="VJO15" s="878"/>
      <c r="VJP15" s="878"/>
      <c r="VJQ15" s="880"/>
      <c r="VJR15" s="878"/>
      <c r="VJS15" s="878"/>
      <c r="VJT15" s="878"/>
      <c r="VJU15" s="880"/>
      <c r="VJV15" s="878"/>
      <c r="VJW15" s="878"/>
      <c r="VJX15" s="878"/>
      <c r="VJY15" s="880"/>
      <c r="VJZ15" s="878"/>
      <c r="VKA15" s="878"/>
      <c r="VKB15" s="878"/>
      <c r="VKC15" s="880"/>
      <c r="VKD15" s="878"/>
      <c r="VKE15" s="878"/>
      <c r="VKF15" s="878"/>
      <c r="VKG15" s="880"/>
      <c r="VKH15" s="878"/>
      <c r="VKI15" s="878"/>
      <c r="VKJ15" s="878"/>
      <c r="VKK15" s="880"/>
      <c r="VKL15" s="878"/>
      <c r="VKM15" s="878"/>
      <c r="VKN15" s="878"/>
      <c r="VKO15" s="880"/>
      <c r="VKP15" s="878"/>
      <c r="VKQ15" s="878"/>
      <c r="VKR15" s="878"/>
      <c r="VKS15" s="880"/>
      <c r="VKT15" s="878"/>
      <c r="VKU15" s="878"/>
      <c r="VKV15" s="878"/>
      <c r="VKW15" s="880"/>
      <c r="VKX15" s="878"/>
      <c r="VKY15" s="878"/>
      <c r="VKZ15" s="878"/>
      <c r="VLA15" s="880"/>
      <c r="VLB15" s="878"/>
      <c r="VLC15" s="878"/>
      <c r="VLD15" s="878"/>
      <c r="VLE15" s="880"/>
      <c r="VLF15" s="878"/>
      <c r="VLG15" s="878"/>
      <c r="VLH15" s="878"/>
      <c r="VLI15" s="880"/>
      <c r="VLJ15" s="878"/>
      <c r="VLK15" s="878"/>
      <c r="VLL15" s="878"/>
      <c r="VLM15" s="880"/>
      <c r="VLN15" s="878"/>
      <c r="VLO15" s="878"/>
      <c r="VLP15" s="878"/>
      <c r="VLQ15" s="880"/>
      <c r="VLR15" s="878"/>
      <c r="VLS15" s="878"/>
      <c r="VLT15" s="878"/>
      <c r="VLU15" s="880"/>
      <c r="VLV15" s="878"/>
      <c r="VLW15" s="878"/>
      <c r="VLX15" s="878"/>
      <c r="VLY15" s="880"/>
      <c r="VLZ15" s="878"/>
      <c r="VMA15" s="878"/>
      <c r="VMB15" s="878"/>
      <c r="VMC15" s="880"/>
      <c r="VMD15" s="878"/>
      <c r="VME15" s="878"/>
      <c r="VMF15" s="878"/>
      <c r="VMG15" s="880"/>
      <c r="VMH15" s="878"/>
      <c r="VMI15" s="878"/>
      <c r="VMJ15" s="878"/>
      <c r="VMK15" s="880"/>
      <c r="VML15" s="878"/>
      <c r="VMM15" s="878"/>
      <c r="VMN15" s="878"/>
      <c r="VMO15" s="880"/>
      <c r="VMP15" s="878"/>
      <c r="VMQ15" s="878"/>
      <c r="VMR15" s="878"/>
      <c r="VMS15" s="880"/>
      <c r="VMT15" s="878"/>
      <c r="VMU15" s="878"/>
      <c r="VMV15" s="878"/>
      <c r="VMW15" s="880"/>
      <c r="VMX15" s="878"/>
      <c r="VMY15" s="878"/>
      <c r="VMZ15" s="878"/>
      <c r="VNA15" s="880"/>
      <c r="VNB15" s="878"/>
      <c r="VNC15" s="878"/>
      <c r="VND15" s="878"/>
      <c r="VNE15" s="880"/>
      <c r="VNF15" s="878"/>
      <c r="VNG15" s="878"/>
      <c r="VNH15" s="878"/>
      <c r="VNI15" s="880"/>
      <c r="VNJ15" s="878"/>
      <c r="VNK15" s="878"/>
      <c r="VNL15" s="878"/>
      <c r="VNM15" s="880"/>
      <c r="VNN15" s="878"/>
      <c r="VNO15" s="878"/>
      <c r="VNP15" s="878"/>
      <c r="VNQ15" s="880"/>
      <c r="VNR15" s="878"/>
      <c r="VNS15" s="878"/>
      <c r="VNT15" s="878"/>
      <c r="VNU15" s="880"/>
      <c r="VNV15" s="878"/>
      <c r="VNW15" s="878"/>
      <c r="VNX15" s="878"/>
      <c r="VNY15" s="880"/>
      <c r="VNZ15" s="878"/>
      <c r="VOA15" s="878"/>
      <c r="VOB15" s="878"/>
      <c r="VOC15" s="880"/>
      <c r="VOD15" s="878"/>
      <c r="VOE15" s="878"/>
      <c r="VOF15" s="878"/>
      <c r="VOG15" s="880"/>
      <c r="VOH15" s="878"/>
      <c r="VOI15" s="878"/>
      <c r="VOJ15" s="878"/>
      <c r="VOK15" s="880"/>
      <c r="VOL15" s="878"/>
      <c r="VOM15" s="878"/>
      <c r="VON15" s="878"/>
      <c r="VOO15" s="880"/>
      <c r="VOP15" s="878"/>
      <c r="VOQ15" s="878"/>
      <c r="VOR15" s="878"/>
      <c r="VOS15" s="880"/>
      <c r="VOT15" s="878"/>
      <c r="VOU15" s="878"/>
      <c r="VOV15" s="878"/>
      <c r="VOW15" s="880"/>
      <c r="VOX15" s="878"/>
      <c r="VOY15" s="878"/>
      <c r="VOZ15" s="878"/>
      <c r="VPA15" s="880"/>
      <c r="VPB15" s="878"/>
      <c r="VPC15" s="878"/>
      <c r="VPD15" s="878"/>
      <c r="VPE15" s="880"/>
      <c r="VPF15" s="878"/>
      <c r="VPG15" s="878"/>
      <c r="VPH15" s="878"/>
      <c r="VPI15" s="880"/>
      <c r="VPJ15" s="878"/>
      <c r="VPK15" s="878"/>
      <c r="VPL15" s="878"/>
      <c r="VPM15" s="880"/>
      <c r="VPN15" s="878"/>
      <c r="VPO15" s="878"/>
      <c r="VPP15" s="878"/>
      <c r="VPQ15" s="880"/>
      <c r="VPR15" s="878"/>
      <c r="VPS15" s="878"/>
      <c r="VPT15" s="878"/>
      <c r="VPU15" s="880"/>
      <c r="VPV15" s="878"/>
      <c r="VPW15" s="878"/>
      <c r="VPX15" s="878"/>
      <c r="VPY15" s="880"/>
      <c r="VPZ15" s="878"/>
      <c r="VQA15" s="878"/>
      <c r="VQB15" s="878"/>
      <c r="VQC15" s="880"/>
      <c r="VQD15" s="878"/>
      <c r="VQE15" s="878"/>
      <c r="VQF15" s="878"/>
      <c r="VQG15" s="880"/>
      <c r="VQH15" s="878"/>
      <c r="VQI15" s="878"/>
      <c r="VQJ15" s="878"/>
      <c r="VQK15" s="880"/>
      <c r="VQL15" s="878"/>
      <c r="VQM15" s="878"/>
      <c r="VQN15" s="878"/>
      <c r="VQO15" s="880"/>
      <c r="VQP15" s="878"/>
      <c r="VQQ15" s="878"/>
      <c r="VQR15" s="878"/>
      <c r="VQS15" s="880"/>
      <c r="VQT15" s="878"/>
      <c r="VQU15" s="878"/>
      <c r="VQV15" s="878"/>
      <c r="VQW15" s="880"/>
      <c r="VQX15" s="878"/>
      <c r="VQY15" s="878"/>
      <c r="VQZ15" s="878"/>
      <c r="VRA15" s="880"/>
      <c r="VRB15" s="878"/>
      <c r="VRC15" s="878"/>
      <c r="VRD15" s="878"/>
      <c r="VRE15" s="880"/>
      <c r="VRF15" s="878"/>
      <c r="VRG15" s="878"/>
      <c r="VRH15" s="878"/>
      <c r="VRI15" s="880"/>
      <c r="VRJ15" s="878"/>
      <c r="VRK15" s="878"/>
      <c r="VRL15" s="878"/>
      <c r="VRM15" s="880"/>
      <c r="VRN15" s="878"/>
      <c r="VRO15" s="878"/>
      <c r="VRP15" s="878"/>
      <c r="VRQ15" s="880"/>
      <c r="VRR15" s="878"/>
      <c r="VRS15" s="878"/>
      <c r="VRT15" s="878"/>
      <c r="VRU15" s="880"/>
      <c r="VRV15" s="878"/>
      <c r="VRW15" s="878"/>
      <c r="VRX15" s="878"/>
      <c r="VRY15" s="880"/>
      <c r="VRZ15" s="878"/>
      <c r="VSA15" s="878"/>
      <c r="VSB15" s="878"/>
      <c r="VSC15" s="880"/>
      <c r="VSD15" s="878"/>
      <c r="VSE15" s="878"/>
      <c r="VSF15" s="878"/>
      <c r="VSG15" s="880"/>
      <c r="VSH15" s="878"/>
      <c r="VSI15" s="878"/>
      <c r="VSJ15" s="878"/>
      <c r="VSK15" s="880"/>
      <c r="VSL15" s="878"/>
      <c r="VSM15" s="878"/>
      <c r="VSN15" s="878"/>
      <c r="VSO15" s="880"/>
      <c r="VSP15" s="878"/>
      <c r="VSQ15" s="878"/>
      <c r="VSR15" s="878"/>
      <c r="VSS15" s="880"/>
      <c r="VST15" s="878"/>
      <c r="VSU15" s="878"/>
      <c r="VSV15" s="878"/>
      <c r="VSW15" s="880"/>
      <c r="VSX15" s="878"/>
      <c r="VSY15" s="878"/>
      <c r="VSZ15" s="878"/>
      <c r="VTA15" s="880"/>
      <c r="VTB15" s="878"/>
      <c r="VTC15" s="878"/>
      <c r="VTD15" s="878"/>
      <c r="VTE15" s="880"/>
      <c r="VTF15" s="878"/>
      <c r="VTG15" s="878"/>
      <c r="VTH15" s="878"/>
      <c r="VTI15" s="880"/>
      <c r="VTJ15" s="878"/>
      <c r="VTK15" s="878"/>
      <c r="VTL15" s="878"/>
      <c r="VTM15" s="880"/>
      <c r="VTN15" s="878"/>
      <c r="VTO15" s="878"/>
      <c r="VTP15" s="878"/>
      <c r="VTQ15" s="880"/>
      <c r="VTR15" s="878"/>
      <c r="VTS15" s="878"/>
      <c r="VTT15" s="878"/>
      <c r="VTU15" s="880"/>
      <c r="VTV15" s="878"/>
      <c r="VTW15" s="878"/>
      <c r="VTX15" s="878"/>
      <c r="VTY15" s="880"/>
      <c r="VTZ15" s="878"/>
      <c r="VUA15" s="878"/>
      <c r="VUB15" s="878"/>
      <c r="VUC15" s="880"/>
      <c r="VUD15" s="878"/>
      <c r="VUE15" s="878"/>
      <c r="VUF15" s="878"/>
      <c r="VUG15" s="880"/>
      <c r="VUH15" s="878"/>
      <c r="VUI15" s="878"/>
      <c r="VUJ15" s="878"/>
      <c r="VUK15" s="880"/>
      <c r="VUL15" s="878"/>
      <c r="VUM15" s="878"/>
      <c r="VUN15" s="878"/>
      <c r="VUO15" s="880"/>
      <c r="VUP15" s="878"/>
      <c r="VUQ15" s="878"/>
      <c r="VUR15" s="878"/>
      <c r="VUS15" s="880"/>
      <c r="VUT15" s="878"/>
      <c r="VUU15" s="878"/>
      <c r="VUV15" s="878"/>
      <c r="VUW15" s="880"/>
      <c r="VUX15" s="878"/>
      <c r="VUY15" s="878"/>
      <c r="VUZ15" s="878"/>
      <c r="VVA15" s="880"/>
      <c r="VVB15" s="878"/>
      <c r="VVC15" s="878"/>
      <c r="VVD15" s="878"/>
      <c r="VVE15" s="880"/>
      <c r="VVF15" s="878"/>
      <c r="VVG15" s="878"/>
      <c r="VVH15" s="878"/>
      <c r="VVI15" s="880"/>
      <c r="VVJ15" s="878"/>
      <c r="VVK15" s="878"/>
      <c r="VVL15" s="878"/>
      <c r="VVM15" s="880"/>
      <c r="VVN15" s="878"/>
      <c r="VVO15" s="878"/>
      <c r="VVP15" s="878"/>
      <c r="VVQ15" s="880"/>
      <c r="VVR15" s="878"/>
      <c r="VVS15" s="878"/>
      <c r="VVT15" s="878"/>
      <c r="VVU15" s="880"/>
      <c r="VVV15" s="878"/>
      <c r="VVW15" s="878"/>
      <c r="VVX15" s="878"/>
      <c r="VVY15" s="880"/>
      <c r="VVZ15" s="878"/>
      <c r="VWA15" s="878"/>
      <c r="VWB15" s="878"/>
      <c r="VWC15" s="880"/>
      <c r="VWD15" s="878"/>
      <c r="VWE15" s="878"/>
      <c r="VWF15" s="878"/>
      <c r="VWG15" s="880"/>
      <c r="VWH15" s="878"/>
      <c r="VWI15" s="878"/>
      <c r="VWJ15" s="878"/>
      <c r="VWK15" s="880"/>
      <c r="VWL15" s="878"/>
      <c r="VWM15" s="878"/>
      <c r="VWN15" s="878"/>
      <c r="VWO15" s="880"/>
      <c r="VWP15" s="878"/>
      <c r="VWQ15" s="878"/>
      <c r="VWR15" s="878"/>
      <c r="VWS15" s="880"/>
      <c r="VWT15" s="878"/>
      <c r="VWU15" s="878"/>
      <c r="VWV15" s="878"/>
      <c r="VWW15" s="880"/>
      <c r="VWX15" s="878"/>
      <c r="VWY15" s="878"/>
      <c r="VWZ15" s="878"/>
      <c r="VXA15" s="880"/>
      <c r="VXB15" s="878"/>
      <c r="VXC15" s="878"/>
      <c r="VXD15" s="878"/>
      <c r="VXE15" s="880"/>
      <c r="VXF15" s="878"/>
      <c r="VXG15" s="878"/>
      <c r="VXH15" s="878"/>
      <c r="VXI15" s="880"/>
      <c r="VXJ15" s="878"/>
      <c r="VXK15" s="878"/>
      <c r="VXL15" s="878"/>
      <c r="VXM15" s="880"/>
      <c r="VXN15" s="878"/>
      <c r="VXO15" s="878"/>
      <c r="VXP15" s="878"/>
      <c r="VXQ15" s="880"/>
      <c r="VXR15" s="878"/>
      <c r="VXS15" s="878"/>
      <c r="VXT15" s="878"/>
      <c r="VXU15" s="880"/>
      <c r="VXV15" s="878"/>
      <c r="VXW15" s="878"/>
      <c r="VXX15" s="878"/>
      <c r="VXY15" s="880"/>
      <c r="VXZ15" s="878"/>
      <c r="VYA15" s="878"/>
      <c r="VYB15" s="878"/>
      <c r="VYC15" s="880"/>
      <c r="VYD15" s="878"/>
      <c r="VYE15" s="878"/>
      <c r="VYF15" s="878"/>
      <c r="VYG15" s="880"/>
      <c r="VYH15" s="878"/>
      <c r="VYI15" s="878"/>
      <c r="VYJ15" s="878"/>
      <c r="VYK15" s="880"/>
      <c r="VYL15" s="878"/>
      <c r="VYM15" s="878"/>
      <c r="VYN15" s="878"/>
      <c r="VYO15" s="880"/>
      <c r="VYP15" s="878"/>
      <c r="VYQ15" s="878"/>
      <c r="VYR15" s="878"/>
      <c r="VYS15" s="880"/>
      <c r="VYT15" s="878"/>
      <c r="VYU15" s="878"/>
      <c r="VYV15" s="878"/>
      <c r="VYW15" s="880"/>
      <c r="VYX15" s="878"/>
      <c r="VYY15" s="878"/>
      <c r="VYZ15" s="878"/>
      <c r="VZA15" s="880"/>
      <c r="VZB15" s="878"/>
      <c r="VZC15" s="878"/>
      <c r="VZD15" s="878"/>
      <c r="VZE15" s="880"/>
      <c r="VZF15" s="878"/>
      <c r="VZG15" s="878"/>
      <c r="VZH15" s="878"/>
      <c r="VZI15" s="880"/>
      <c r="VZJ15" s="878"/>
      <c r="VZK15" s="878"/>
      <c r="VZL15" s="878"/>
      <c r="VZM15" s="880"/>
      <c r="VZN15" s="878"/>
      <c r="VZO15" s="878"/>
      <c r="VZP15" s="878"/>
      <c r="VZQ15" s="880"/>
      <c r="VZR15" s="878"/>
      <c r="VZS15" s="878"/>
      <c r="VZT15" s="878"/>
      <c r="VZU15" s="880"/>
      <c r="VZV15" s="878"/>
      <c r="VZW15" s="878"/>
      <c r="VZX15" s="878"/>
      <c r="VZY15" s="880"/>
      <c r="VZZ15" s="878"/>
      <c r="WAA15" s="878"/>
      <c r="WAB15" s="878"/>
      <c r="WAC15" s="880"/>
      <c r="WAD15" s="878"/>
      <c r="WAE15" s="878"/>
      <c r="WAF15" s="878"/>
      <c r="WAG15" s="880"/>
      <c r="WAH15" s="878"/>
      <c r="WAI15" s="878"/>
      <c r="WAJ15" s="878"/>
      <c r="WAK15" s="880"/>
      <c r="WAL15" s="878"/>
      <c r="WAM15" s="878"/>
      <c r="WAN15" s="878"/>
      <c r="WAO15" s="880"/>
      <c r="WAP15" s="878"/>
      <c r="WAQ15" s="878"/>
      <c r="WAR15" s="878"/>
      <c r="WAS15" s="880"/>
      <c r="WAT15" s="878"/>
      <c r="WAU15" s="878"/>
      <c r="WAV15" s="878"/>
      <c r="WAW15" s="880"/>
      <c r="WAX15" s="878"/>
      <c r="WAY15" s="878"/>
      <c r="WAZ15" s="878"/>
      <c r="WBA15" s="880"/>
      <c r="WBB15" s="878"/>
      <c r="WBC15" s="878"/>
      <c r="WBD15" s="878"/>
      <c r="WBE15" s="880"/>
      <c r="WBF15" s="878"/>
      <c r="WBG15" s="878"/>
      <c r="WBH15" s="878"/>
      <c r="WBI15" s="880"/>
      <c r="WBJ15" s="878"/>
      <c r="WBK15" s="878"/>
      <c r="WBL15" s="878"/>
      <c r="WBM15" s="880"/>
      <c r="WBN15" s="878"/>
      <c r="WBO15" s="878"/>
      <c r="WBP15" s="878"/>
      <c r="WBQ15" s="880"/>
      <c r="WBR15" s="878"/>
      <c r="WBS15" s="878"/>
      <c r="WBT15" s="878"/>
      <c r="WBU15" s="880"/>
      <c r="WBV15" s="878"/>
      <c r="WBW15" s="878"/>
      <c r="WBX15" s="878"/>
      <c r="WBY15" s="880"/>
      <c r="WBZ15" s="878"/>
      <c r="WCA15" s="878"/>
      <c r="WCB15" s="878"/>
      <c r="WCC15" s="880"/>
      <c r="WCD15" s="878"/>
      <c r="WCE15" s="878"/>
      <c r="WCF15" s="878"/>
      <c r="WCG15" s="880"/>
      <c r="WCH15" s="878"/>
      <c r="WCI15" s="878"/>
      <c r="WCJ15" s="878"/>
      <c r="WCK15" s="880"/>
      <c r="WCL15" s="878"/>
      <c r="WCM15" s="878"/>
      <c r="WCN15" s="878"/>
      <c r="WCO15" s="880"/>
      <c r="WCP15" s="878"/>
      <c r="WCQ15" s="878"/>
      <c r="WCR15" s="878"/>
      <c r="WCS15" s="880"/>
      <c r="WCT15" s="878"/>
      <c r="WCU15" s="878"/>
      <c r="WCV15" s="878"/>
      <c r="WCW15" s="880"/>
      <c r="WCX15" s="878"/>
      <c r="WCY15" s="878"/>
      <c r="WCZ15" s="878"/>
      <c r="WDA15" s="880"/>
      <c r="WDB15" s="878"/>
      <c r="WDC15" s="878"/>
      <c r="WDD15" s="878"/>
      <c r="WDE15" s="880"/>
      <c r="WDF15" s="878"/>
      <c r="WDG15" s="878"/>
      <c r="WDH15" s="878"/>
      <c r="WDI15" s="880"/>
      <c r="WDJ15" s="878"/>
      <c r="WDK15" s="878"/>
      <c r="WDL15" s="878"/>
      <c r="WDM15" s="880"/>
      <c r="WDN15" s="878"/>
      <c r="WDO15" s="878"/>
      <c r="WDP15" s="878"/>
      <c r="WDQ15" s="880"/>
      <c r="WDR15" s="878"/>
      <c r="WDS15" s="878"/>
      <c r="WDT15" s="878"/>
      <c r="WDU15" s="880"/>
      <c r="WDV15" s="878"/>
      <c r="WDW15" s="878"/>
      <c r="WDX15" s="878"/>
      <c r="WDY15" s="880"/>
      <c r="WDZ15" s="878"/>
      <c r="WEA15" s="878"/>
      <c r="WEB15" s="878"/>
      <c r="WEC15" s="880"/>
      <c r="WED15" s="878"/>
      <c r="WEE15" s="878"/>
      <c r="WEF15" s="878"/>
      <c r="WEG15" s="880"/>
      <c r="WEH15" s="878"/>
      <c r="WEI15" s="878"/>
      <c r="WEJ15" s="878"/>
      <c r="WEK15" s="880"/>
      <c r="WEL15" s="878"/>
      <c r="WEM15" s="878"/>
      <c r="WEN15" s="878"/>
      <c r="WEO15" s="880"/>
      <c r="WEP15" s="878"/>
      <c r="WEQ15" s="878"/>
      <c r="WER15" s="878"/>
      <c r="WES15" s="880"/>
      <c r="WET15" s="878"/>
      <c r="WEU15" s="878"/>
      <c r="WEV15" s="878"/>
      <c r="WEW15" s="880"/>
      <c r="WEX15" s="878"/>
      <c r="WEY15" s="878"/>
      <c r="WEZ15" s="878"/>
      <c r="WFA15" s="880"/>
      <c r="WFB15" s="878"/>
      <c r="WFC15" s="878"/>
      <c r="WFD15" s="878"/>
      <c r="WFE15" s="880"/>
      <c r="WFF15" s="878"/>
      <c r="WFG15" s="878"/>
      <c r="WFH15" s="878"/>
      <c r="WFI15" s="880"/>
      <c r="WFJ15" s="878"/>
      <c r="WFK15" s="878"/>
      <c r="WFL15" s="878"/>
      <c r="WFM15" s="880"/>
      <c r="WFN15" s="878"/>
      <c r="WFO15" s="878"/>
      <c r="WFP15" s="878"/>
      <c r="WFQ15" s="880"/>
      <c r="WFR15" s="878"/>
      <c r="WFS15" s="878"/>
      <c r="WFT15" s="878"/>
      <c r="WFU15" s="880"/>
      <c r="WFV15" s="878"/>
      <c r="WFW15" s="878"/>
      <c r="WFX15" s="878"/>
      <c r="WFY15" s="880"/>
      <c r="WFZ15" s="878"/>
      <c r="WGA15" s="878"/>
      <c r="WGB15" s="878"/>
      <c r="WGC15" s="880"/>
      <c r="WGD15" s="878"/>
      <c r="WGE15" s="878"/>
      <c r="WGF15" s="878"/>
      <c r="WGG15" s="880"/>
      <c r="WGH15" s="878"/>
      <c r="WGI15" s="878"/>
      <c r="WGJ15" s="878"/>
      <c r="WGK15" s="880"/>
      <c r="WGL15" s="878"/>
      <c r="WGM15" s="878"/>
      <c r="WGN15" s="878"/>
      <c r="WGO15" s="880"/>
      <c r="WGP15" s="878"/>
      <c r="WGQ15" s="878"/>
      <c r="WGR15" s="878"/>
      <c r="WGS15" s="880"/>
      <c r="WGT15" s="878"/>
      <c r="WGU15" s="878"/>
      <c r="WGV15" s="878"/>
      <c r="WGW15" s="880"/>
      <c r="WGX15" s="878"/>
      <c r="WGY15" s="878"/>
      <c r="WGZ15" s="878"/>
      <c r="WHA15" s="880"/>
      <c r="WHB15" s="878"/>
      <c r="WHC15" s="878"/>
      <c r="WHD15" s="878"/>
      <c r="WHE15" s="880"/>
      <c r="WHF15" s="878"/>
      <c r="WHG15" s="878"/>
      <c r="WHH15" s="878"/>
      <c r="WHI15" s="880"/>
      <c r="WHJ15" s="878"/>
      <c r="WHK15" s="878"/>
      <c r="WHL15" s="878"/>
      <c r="WHM15" s="880"/>
      <c r="WHN15" s="878"/>
      <c r="WHO15" s="878"/>
      <c r="WHP15" s="878"/>
      <c r="WHQ15" s="880"/>
      <c r="WHR15" s="878"/>
      <c r="WHS15" s="878"/>
      <c r="WHT15" s="878"/>
      <c r="WHU15" s="880"/>
      <c r="WHV15" s="878"/>
      <c r="WHW15" s="878"/>
      <c r="WHX15" s="878"/>
      <c r="WHY15" s="880"/>
      <c r="WHZ15" s="878"/>
      <c r="WIA15" s="878"/>
      <c r="WIB15" s="878"/>
      <c r="WIC15" s="880"/>
      <c r="WID15" s="878"/>
      <c r="WIE15" s="878"/>
      <c r="WIF15" s="878"/>
      <c r="WIG15" s="880"/>
      <c r="WIH15" s="878"/>
      <c r="WII15" s="878"/>
      <c r="WIJ15" s="878"/>
      <c r="WIK15" s="880"/>
      <c r="WIL15" s="878"/>
      <c r="WIM15" s="878"/>
      <c r="WIN15" s="878"/>
      <c r="WIO15" s="880"/>
      <c r="WIP15" s="878"/>
      <c r="WIQ15" s="878"/>
      <c r="WIR15" s="878"/>
      <c r="WIS15" s="880"/>
      <c r="WIT15" s="878"/>
      <c r="WIU15" s="878"/>
      <c r="WIV15" s="878"/>
      <c r="WIW15" s="880"/>
      <c r="WIX15" s="878"/>
      <c r="WIY15" s="878"/>
      <c r="WIZ15" s="878"/>
      <c r="WJA15" s="880"/>
      <c r="WJB15" s="878"/>
      <c r="WJC15" s="878"/>
      <c r="WJD15" s="878"/>
      <c r="WJE15" s="880"/>
      <c r="WJF15" s="878"/>
      <c r="WJG15" s="878"/>
      <c r="WJH15" s="878"/>
      <c r="WJI15" s="880"/>
      <c r="WJJ15" s="878"/>
      <c r="WJK15" s="878"/>
      <c r="WJL15" s="878"/>
      <c r="WJM15" s="880"/>
      <c r="WJN15" s="878"/>
      <c r="WJO15" s="878"/>
      <c r="WJP15" s="878"/>
      <c r="WJQ15" s="880"/>
      <c r="WJR15" s="878"/>
      <c r="WJS15" s="878"/>
      <c r="WJT15" s="878"/>
      <c r="WJU15" s="880"/>
      <c r="WJV15" s="878"/>
      <c r="WJW15" s="878"/>
      <c r="WJX15" s="878"/>
      <c r="WJY15" s="880"/>
      <c r="WJZ15" s="878"/>
      <c r="WKA15" s="878"/>
      <c r="WKB15" s="878"/>
      <c r="WKC15" s="880"/>
      <c r="WKD15" s="878"/>
      <c r="WKE15" s="878"/>
      <c r="WKF15" s="878"/>
      <c r="WKG15" s="880"/>
      <c r="WKH15" s="878"/>
      <c r="WKI15" s="878"/>
      <c r="WKJ15" s="878"/>
      <c r="WKK15" s="880"/>
      <c r="WKL15" s="878"/>
      <c r="WKM15" s="878"/>
      <c r="WKN15" s="878"/>
      <c r="WKO15" s="880"/>
      <c r="WKP15" s="878"/>
      <c r="WKQ15" s="878"/>
      <c r="WKR15" s="878"/>
      <c r="WKS15" s="880"/>
      <c r="WKT15" s="878"/>
      <c r="WKU15" s="878"/>
      <c r="WKV15" s="878"/>
      <c r="WKW15" s="880"/>
      <c r="WKX15" s="878"/>
      <c r="WKY15" s="878"/>
      <c r="WKZ15" s="878"/>
      <c r="WLA15" s="880"/>
      <c r="WLB15" s="878"/>
      <c r="WLC15" s="878"/>
      <c r="WLD15" s="878"/>
      <c r="WLE15" s="880"/>
      <c r="WLF15" s="878"/>
      <c r="WLG15" s="878"/>
      <c r="WLH15" s="878"/>
      <c r="WLI15" s="880"/>
      <c r="WLJ15" s="878"/>
      <c r="WLK15" s="878"/>
      <c r="WLL15" s="878"/>
      <c r="WLM15" s="880"/>
      <c r="WLN15" s="878"/>
      <c r="WLO15" s="878"/>
      <c r="WLP15" s="878"/>
      <c r="WLQ15" s="880"/>
      <c r="WLR15" s="878"/>
      <c r="WLS15" s="878"/>
      <c r="WLT15" s="878"/>
      <c r="WLU15" s="880"/>
      <c r="WLV15" s="878"/>
      <c r="WLW15" s="878"/>
      <c r="WLX15" s="878"/>
      <c r="WLY15" s="880"/>
      <c r="WLZ15" s="878"/>
      <c r="WMA15" s="878"/>
      <c r="WMB15" s="878"/>
      <c r="WMC15" s="880"/>
      <c r="WMD15" s="878"/>
      <c r="WME15" s="878"/>
      <c r="WMF15" s="878"/>
      <c r="WMG15" s="880"/>
      <c r="WMH15" s="878"/>
      <c r="WMI15" s="878"/>
      <c r="WMJ15" s="878"/>
      <c r="WMK15" s="880"/>
      <c r="WML15" s="878"/>
      <c r="WMM15" s="878"/>
      <c r="WMN15" s="878"/>
      <c r="WMO15" s="880"/>
      <c r="WMP15" s="878"/>
      <c r="WMQ15" s="878"/>
      <c r="WMR15" s="878"/>
      <c r="WMS15" s="880"/>
      <c r="WMT15" s="878"/>
      <c r="WMU15" s="878"/>
      <c r="WMV15" s="878"/>
      <c r="WMW15" s="880"/>
      <c r="WMX15" s="878"/>
      <c r="WMY15" s="878"/>
      <c r="WMZ15" s="878"/>
      <c r="WNA15" s="880"/>
      <c r="WNB15" s="878"/>
      <c r="WNC15" s="878"/>
      <c r="WND15" s="878"/>
      <c r="WNE15" s="880"/>
      <c r="WNF15" s="878"/>
      <c r="WNG15" s="878"/>
      <c r="WNH15" s="878"/>
      <c r="WNI15" s="880"/>
      <c r="WNJ15" s="878"/>
      <c r="WNK15" s="878"/>
      <c r="WNL15" s="878"/>
      <c r="WNM15" s="880"/>
      <c r="WNN15" s="878"/>
      <c r="WNO15" s="878"/>
      <c r="WNP15" s="878"/>
      <c r="WNQ15" s="880"/>
      <c r="WNR15" s="878"/>
      <c r="WNS15" s="878"/>
      <c r="WNT15" s="878"/>
      <c r="WNU15" s="880"/>
      <c r="WNV15" s="878"/>
      <c r="WNW15" s="878"/>
      <c r="WNX15" s="878"/>
      <c r="WNY15" s="880"/>
      <c r="WNZ15" s="878"/>
      <c r="WOA15" s="878"/>
      <c r="WOB15" s="878"/>
      <c r="WOC15" s="880"/>
      <c r="WOD15" s="878"/>
      <c r="WOE15" s="878"/>
      <c r="WOF15" s="878"/>
      <c r="WOG15" s="880"/>
      <c r="WOH15" s="878"/>
      <c r="WOI15" s="878"/>
      <c r="WOJ15" s="878"/>
      <c r="WOK15" s="880"/>
      <c r="WOL15" s="878"/>
      <c r="WOM15" s="878"/>
      <c r="WON15" s="878"/>
      <c r="WOO15" s="880"/>
      <c r="WOP15" s="878"/>
      <c r="WOQ15" s="878"/>
      <c r="WOR15" s="878"/>
      <c r="WOS15" s="880"/>
      <c r="WOT15" s="878"/>
      <c r="WOU15" s="878"/>
      <c r="WOV15" s="878"/>
      <c r="WOW15" s="880"/>
      <c r="WOX15" s="878"/>
      <c r="WOY15" s="878"/>
      <c r="WOZ15" s="878"/>
      <c r="WPA15" s="880"/>
      <c r="WPB15" s="878"/>
      <c r="WPC15" s="878"/>
      <c r="WPD15" s="878"/>
      <c r="WPE15" s="880"/>
      <c r="WPF15" s="878"/>
      <c r="WPG15" s="878"/>
      <c r="WPH15" s="878"/>
      <c r="WPI15" s="880"/>
      <c r="WPJ15" s="878"/>
      <c r="WPK15" s="878"/>
      <c r="WPL15" s="878"/>
      <c r="WPM15" s="880"/>
      <c r="WPN15" s="878"/>
      <c r="WPO15" s="878"/>
      <c r="WPP15" s="878"/>
      <c r="WPQ15" s="880"/>
      <c r="WPR15" s="878"/>
      <c r="WPS15" s="878"/>
      <c r="WPT15" s="878"/>
      <c r="WPU15" s="880"/>
      <c r="WPV15" s="878"/>
      <c r="WPW15" s="878"/>
      <c r="WPX15" s="878"/>
      <c r="WPY15" s="880"/>
      <c r="WPZ15" s="878"/>
      <c r="WQA15" s="878"/>
      <c r="WQB15" s="878"/>
      <c r="WQC15" s="880"/>
      <c r="WQD15" s="878"/>
      <c r="WQE15" s="878"/>
      <c r="WQF15" s="878"/>
      <c r="WQG15" s="880"/>
      <c r="WQH15" s="878"/>
      <c r="WQI15" s="878"/>
      <c r="WQJ15" s="878"/>
      <c r="WQK15" s="880"/>
      <c r="WQL15" s="878"/>
      <c r="WQM15" s="878"/>
      <c r="WQN15" s="878"/>
      <c r="WQO15" s="880"/>
      <c r="WQP15" s="878"/>
      <c r="WQQ15" s="878"/>
      <c r="WQR15" s="878"/>
      <c r="WQS15" s="880"/>
      <c r="WQT15" s="878"/>
      <c r="WQU15" s="878"/>
      <c r="WQV15" s="878"/>
      <c r="WQW15" s="880"/>
      <c r="WQX15" s="878"/>
      <c r="WQY15" s="878"/>
      <c r="WQZ15" s="878"/>
      <c r="WRA15" s="880"/>
      <c r="WRB15" s="878"/>
      <c r="WRC15" s="878"/>
      <c r="WRD15" s="878"/>
      <c r="WRE15" s="880"/>
      <c r="WRF15" s="878"/>
      <c r="WRG15" s="878"/>
      <c r="WRH15" s="878"/>
      <c r="WRI15" s="880"/>
      <c r="WRJ15" s="878"/>
      <c r="WRK15" s="878"/>
      <c r="WRL15" s="878"/>
      <c r="WRM15" s="880"/>
      <c r="WRN15" s="878"/>
      <c r="WRO15" s="878"/>
      <c r="WRP15" s="878"/>
      <c r="WRQ15" s="880"/>
      <c r="WRR15" s="878"/>
      <c r="WRS15" s="878"/>
      <c r="WRT15" s="878"/>
      <c r="WRU15" s="880"/>
      <c r="WRV15" s="878"/>
      <c r="WRW15" s="878"/>
      <c r="WRX15" s="878"/>
      <c r="WRY15" s="880"/>
      <c r="WRZ15" s="878"/>
      <c r="WSA15" s="878"/>
      <c r="WSB15" s="878"/>
      <c r="WSC15" s="880"/>
      <c r="WSD15" s="878"/>
      <c r="WSE15" s="878"/>
      <c r="WSF15" s="878"/>
      <c r="WSG15" s="880"/>
      <c r="WSH15" s="878"/>
      <c r="WSI15" s="878"/>
      <c r="WSJ15" s="878"/>
      <c r="WSK15" s="880"/>
      <c r="WSL15" s="878"/>
      <c r="WSM15" s="878"/>
      <c r="WSN15" s="878"/>
      <c r="WSO15" s="880"/>
      <c r="WSP15" s="878"/>
      <c r="WSQ15" s="878"/>
      <c r="WSR15" s="878"/>
      <c r="WSS15" s="880"/>
      <c r="WST15" s="878"/>
      <c r="WSU15" s="878"/>
      <c r="WSV15" s="878"/>
      <c r="WSW15" s="880"/>
      <c r="WSX15" s="878"/>
      <c r="WSY15" s="878"/>
      <c r="WSZ15" s="878"/>
      <c r="WTA15" s="880"/>
      <c r="WTB15" s="878"/>
      <c r="WTC15" s="878"/>
      <c r="WTD15" s="878"/>
      <c r="WTE15" s="880"/>
      <c r="WTF15" s="878"/>
      <c r="WTG15" s="878"/>
      <c r="WTH15" s="878"/>
      <c r="WTI15" s="880"/>
      <c r="WTJ15" s="878"/>
      <c r="WTK15" s="878"/>
      <c r="WTL15" s="878"/>
      <c r="WTM15" s="880"/>
      <c r="WTN15" s="878"/>
      <c r="WTO15" s="878"/>
      <c r="WTP15" s="878"/>
      <c r="WTQ15" s="880"/>
      <c r="WTR15" s="878"/>
      <c r="WTS15" s="878"/>
      <c r="WTT15" s="878"/>
      <c r="WTU15" s="880"/>
      <c r="WTV15" s="878"/>
      <c r="WTW15" s="878"/>
      <c r="WTX15" s="878"/>
      <c r="WTY15" s="880"/>
      <c r="WTZ15" s="878"/>
      <c r="WUA15" s="878"/>
      <c r="WUB15" s="878"/>
      <c r="WUC15" s="880"/>
      <c r="WUD15" s="878"/>
      <c r="WUE15" s="878"/>
      <c r="WUF15" s="878"/>
      <c r="WUG15" s="880"/>
      <c r="WUH15" s="878"/>
      <c r="WUI15" s="878"/>
      <c r="WUJ15" s="878"/>
      <c r="WUK15" s="880"/>
      <c r="WUL15" s="878"/>
      <c r="WUM15" s="878"/>
      <c r="WUN15" s="878"/>
      <c r="WUO15" s="880"/>
      <c r="WUP15" s="878"/>
      <c r="WUQ15" s="878"/>
      <c r="WUR15" s="878"/>
      <c r="WUS15" s="880"/>
      <c r="WUT15" s="878"/>
      <c r="WUU15" s="878"/>
      <c r="WUV15" s="878"/>
      <c r="WUW15" s="880"/>
      <c r="WUX15" s="878"/>
      <c r="WUY15" s="878"/>
      <c r="WUZ15" s="878"/>
      <c r="WVA15" s="880"/>
      <c r="WVB15" s="878"/>
      <c r="WVC15" s="878"/>
      <c r="WVD15" s="878"/>
      <c r="WVE15" s="880"/>
      <c r="WVF15" s="878"/>
      <c r="WVG15" s="878"/>
      <c r="WVH15" s="878"/>
      <c r="WVI15" s="880"/>
      <c r="WVJ15" s="878"/>
      <c r="WVK15" s="878"/>
      <c r="WVL15" s="878"/>
      <c r="WVM15" s="880"/>
      <c r="WVN15" s="878"/>
      <c r="WVO15" s="878"/>
      <c r="WVP15" s="878"/>
      <c r="WVQ15" s="880"/>
      <c r="WVR15" s="878"/>
      <c r="WVS15" s="878"/>
      <c r="WVT15" s="878"/>
      <c r="WVU15" s="880"/>
      <c r="WVV15" s="878"/>
      <c r="WVW15" s="878"/>
      <c r="WVX15" s="878"/>
      <c r="WVY15" s="880"/>
      <c r="WVZ15" s="878"/>
      <c r="WWA15" s="878"/>
      <c r="WWB15" s="878"/>
      <c r="WWC15" s="880"/>
      <c r="WWD15" s="878"/>
      <c r="WWE15" s="878"/>
      <c r="WWF15" s="878"/>
      <c r="WWG15" s="880"/>
      <c r="WWH15" s="878"/>
      <c r="WWI15" s="878"/>
      <c r="WWJ15" s="878"/>
      <c r="WWK15" s="880"/>
      <c r="WWL15" s="878"/>
      <c r="WWM15" s="878"/>
      <c r="WWN15" s="878"/>
      <c r="WWO15" s="880"/>
      <c r="WWP15" s="878"/>
      <c r="WWQ15" s="878"/>
      <c r="WWR15" s="878"/>
      <c r="WWS15" s="880"/>
      <c r="WWT15" s="878"/>
      <c r="WWU15" s="878"/>
      <c r="WWV15" s="878"/>
      <c r="WWW15" s="880"/>
      <c r="WWX15" s="878"/>
      <c r="WWY15" s="878"/>
      <c r="WWZ15" s="878"/>
      <c r="WXA15" s="880"/>
      <c r="WXB15" s="878"/>
      <c r="WXC15" s="878"/>
      <c r="WXD15" s="878"/>
      <c r="WXE15" s="880"/>
      <c r="WXF15" s="878"/>
      <c r="WXG15" s="878"/>
      <c r="WXH15" s="878"/>
      <c r="WXI15" s="880"/>
      <c r="WXJ15" s="878"/>
      <c r="WXK15" s="878"/>
      <c r="WXL15" s="878"/>
      <c r="WXM15" s="880"/>
      <c r="WXN15" s="878"/>
      <c r="WXO15" s="878"/>
      <c r="WXP15" s="878"/>
      <c r="WXQ15" s="880"/>
      <c r="WXR15" s="878"/>
      <c r="WXS15" s="878"/>
      <c r="WXT15" s="878"/>
      <c r="WXU15" s="880"/>
      <c r="WXV15" s="878"/>
      <c r="WXW15" s="878"/>
      <c r="WXX15" s="878"/>
      <c r="WXY15" s="880"/>
      <c r="WXZ15" s="878"/>
      <c r="WYA15" s="878"/>
      <c r="WYB15" s="878"/>
      <c r="WYC15" s="880"/>
      <c r="WYD15" s="878"/>
      <c r="WYE15" s="878"/>
      <c r="WYF15" s="878"/>
      <c r="WYG15" s="880"/>
      <c r="WYH15" s="878"/>
      <c r="WYI15" s="878"/>
      <c r="WYJ15" s="878"/>
      <c r="WYK15" s="880"/>
      <c r="WYL15" s="878"/>
      <c r="WYM15" s="878"/>
      <c r="WYN15" s="878"/>
      <c r="WYO15" s="880"/>
      <c r="WYP15" s="878"/>
      <c r="WYQ15" s="878"/>
      <c r="WYR15" s="878"/>
      <c r="WYS15" s="880"/>
      <c r="WYT15" s="878"/>
      <c r="WYU15" s="878"/>
      <c r="WYV15" s="878"/>
      <c r="WYW15" s="880"/>
      <c r="WYX15" s="878"/>
      <c r="WYY15" s="878"/>
      <c r="WYZ15" s="878"/>
      <c r="WZA15" s="880"/>
      <c r="WZB15" s="878"/>
      <c r="WZC15" s="878"/>
      <c r="WZD15" s="878"/>
      <c r="WZE15" s="880"/>
      <c r="WZF15" s="878"/>
      <c r="WZG15" s="878"/>
      <c r="WZH15" s="878"/>
      <c r="WZI15" s="880"/>
      <c r="WZJ15" s="878"/>
      <c r="WZK15" s="878"/>
      <c r="WZL15" s="878"/>
      <c r="WZM15" s="880"/>
      <c r="WZN15" s="878"/>
      <c r="WZO15" s="878"/>
      <c r="WZP15" s="878"/>
      <c r="WZQ15" s="880"/>
      <c r="WZR15" s="878"/>
      <c r="WZS15" s="878"/>
      <c r="WZT15" s="878"/>
      <c r="WZU15" s="880"/>
      <c r="WZV15" s="878"/>
      <c r="WZW15" s="878"/>
      <c r="WZX15" s="878"/>
      <c r="WZY15" s="880"/>
      <c r="WZZ15" s="878"/>
      <c r="XAA15" s="878"/>
      <c r="XAB15" s="878"/>
      <c r="XAC15" s="880"/>
      <c r="XAD15" s="878"/>
      <c r="XAE15" s="878"/>
      <c r="XAF15" s="878"/>
      <c r="XAG15" s="880"/>
      <c r="XAH15" s="878"/>
      <c r="XAI15" s="878"/>
      <c r="XAJ15" s="878"/>
      <c r="XAK15" s="880"/>
      <c r="XAL15" s="878"/>
      <c r="XAM15" s="878"/>
      <c r="XAN15" s="878"/>
      <c r="XAO15" s="880"/>
      <c r="XAP15" s="878"/>
      <c r="XAQ15" s="878"/>
      <c r="XAR15" s="878"/>
      <c r="XAS15" s="880"/>
      <c r="XAT15" s="878"/>
      <c r="XAU15" s="878"/>
      <c r="XAV15" s="878"/>
      <c r="XAW15" s="880"/>
      <c r="XAX15" s="878"/>
      <c r="XAY15" s="878"/>
      <c r="XAZ15" s="878"/>
      <c r="XBA15" s="880"/>
      <c r="XBB15" s="878"/>
      <c r="XBC15" s="878"/>
      <c r="XBD15" s="878"/>
      <c r="XBE15" s="880"/>
      <c r="XBF15" s="878"/>
      <c r="XBG15" s="878"/>
      <c r="XBH15" s="878"/>
      <c r="XBI15" s="880"/>
      <c r="XBJ15" s="878"/>
      <c r="XBK15" s="878"/>
      <c r="XBL15" s="878"/>
      <c r="XBM15" s="880"/>
      <c r="XBN15" s="878"/>
      <c r="XBO15" s="878"/>
      <c r="XBP15" s="878"/>
      <c r="XBQ15" s="880"/>
      <c r="XBR15" s="878"/>
      <c r="XBS15" s="878"/>
      <c r="XBT15" s="878"/>
      <c r="XBU15" s="880"/>
      <c r="XBV15" s="878"/>
      <c r="XBW15" s="878"/>
      <c r="XBX15" s="878"/>
      <c r="XBY15" s="880"/>
      <c r="XBZ15" s="878"/>
      <c r="XCA15" s="878"/>
      <c r="XCB15" s="878"/>
      <c r="XCC15" s="880"/>
      <c r="XCD15" s="878"/>
      <c r="XCE15" s="878"/>
      <c r="XCF15" s="878"/>
      <c r="XCG15" s="880"/>
      <c r="XCH15" s="878"/>
      <c r="XCI15" s="878"/>
      <c r="XCJ15" s="878"/>
      <c r="XCK15" s="880"/>
      <c r="XCL15" s="878"/>
      <c r="XCM15" s="878"/>
      <c r="XCN15" s="878"/>
      <c r="XCO15" s="880"/>
      <c r="XCP15" s="878"/>
      <c r="XCQ15" s="878"/>
      <c r="XCR15" s="878"/>
      <c r="XCS15" s="880"/>
      <c r="XCT15" s="878"/>
      <c r="XCU15" s="878"/>
      <c r="XCV15" s="878"/>
      <c r="XCW15" s="880"/>
      <c r="XCX15" s="878"/>
      <c r="XCY15" s="878"/>
      <c r="XCZ15" s="878"/>
      <c r="XDA15" s="880"/>
      <c r="XDB15" s="878"/>
      <c r="XDC15" s="878"/>
      <c r="XDD15" s="878"/>
      <c r="XDE15" s="880"/>
      <c r="XDF15" s="878"/>
      <c r="XDG15" s="878"/>
      <c r="XDH15" s="878"/>
      <c r="XDI15" s="880"/>
      <c r="XDJ15" s="878"/>
      <c r="XDK15" s="878"/>
      <c r="XDL15" s="878"/>
      <c r="XDM15" s="880"/>
      <c r="XDN15" s="878"/>
      <c r="XDO15" s="878"/>
      <c r="XDP15" s="878"/>
      <c r="XDQ15" s="880"/>
      <c r="XDR15" s="878"/>
      <c r="XDS15" s="878"/>
      <c r="XDT15" s="878"/>
      <c r="XDU15" s="880"/>
      <c r="XDV15" s="878"/>
      <c r="XDW15" s="878"/>
      <c r="XDX15" s="878"/>
      <c r="XDY15" s="880"/>
      <c r="XDZ15" s="878"/>
      <c r="XEA15" s="878"/>
      <c r="XEB15" s="878"/>
      <c r="XEC15" s="880"/>
      <c r="XED15" s="878"/>
      <c r="XEE15" s="878"/>
      <c r="XEF15" s="878"/>
      <c r="XEG15" s="880"/>
      <c r="XEH15" s="878"/>
      <c r="XEI15" s="878"/>
      <c r="XEJ15" s="878"/>
      <c r="XEK15" s="880"/>
      <c r="XEL15" s="878"/>
      <c r="XEM15" s="878"/>
      <c r="XEN15" s="878"/>
    </row>
    <row r="16" spans="1:16368" s="869" customFormat="1" ht="21" customHeight="1" x14ac:dyDescent="0.3">
      <c r="A16" s="911" t="s">
        <v>1921</v>
      </c>
      <c r="B16" s="911"/>
      <c r="C16" s="911"/>
      <c r="D16" s="911"/>
      <c r="E16" s="878"/>
      <c r="F16" s="879">
        <f>SUM('تراز 1400'!$M$101)</f>
        <v>5047716011</v>
      </c>
      <c r="G16" s="878"/>
      <c r="H16" s="879">
        <v>0</v>
      </c>
      <c r="I16" s="878"/>
      <c r="J16" s="878"/>
      <c r="K16" s="878"/>
      <c r="L16" s="878"/>
      <c r="M16" s="880"/>
      <c r="N16" s="878"/>
      <c r="O16" s="878"/>
      <c r="P16" s="878"/>
      <c r="Q16" s="880"/>
      <c r="R16" s="878"/>
      <c r="S16" s="878"/>
      <c r="T16" s="878"/>
      <c r="U16" s="880"/>
      <c r="V16" s="878"/>
      <c r="W16" s="878"/>
      <c r="X16" s="878"/>
      <c r="Y16" s="880"/>
      <c r="Z16" s="878"/>
      <c r="AA16" s="878"/>
      <c r="AB16" s="878"/>
      <c r="AC16" s="880"/>
      <c r="AD16" s="878"/>
      <c r="AE16" s="878"/>
      <c r="AF16" s="878"/>
      <c r="AG16" s="880"/>
      <c r="AH16" s="878"/>
      <c r="AI16" s="878"/>
      <c r="AJ16" s="878"/>
      <c r="AK16" s="880"/>
      <c r="AL16" s="878"/>
      <c r="AM16" s="878"/>
      <c r="AN16" s="878"/>
      <c r="AO16" s="880"/>
      <c r="AP16" s="878"/>
      <c r="AQ16" s="878"/>
      <c r="AR16" s="878"/>
      <c r="AS16" s="880"/>
      <c r="AT16" s="878"/>
      <c r="AU16" s="878"/>
      <c r="AV16" s="878"/>
      <c r="AW16" s="880"/>
      <c r="AX16" s="878"/>
      <c r="AY16" s="878"/>
      <c r="AZ16" s="878"/>
      <c r="BA16" s="880"/>
      <c r="BB16" s="878"/>
      <c r="BC16" s="878"/>
      <c r="BD16" s="878"/>
      <c r="BE16" s="880"/>
      <c r="BF16" s="878"/>
      <c r="BG16" s="878"/>
      <c r="BH16" s="878"/>
      <c r="BI16" s="880"/>
      <c r="BJ16" s="878"/>
      <c r="BK16" s="878"/>
      <c r="BL16" s="878"/>
      <c r="BM16" s="880"/>
      <c r="BN16" s="878"/>
      <c r="BO16" s="878"/>
      <c r="BP16" s="878"/>
      <c r="BQ16" s="880"/>
      <c r="BR16" s="878"/>
      <c r="BS16" s="878"/>
      <c r="BT16" s="878"/>
      <c r="BU16" s="880"/>
      <c r="BV16" s="878"/>
      <c r="BW16" s="878"/>
      <c r="BX16" s="878"/>
      <c r="BY16" s="880"/>
      <c r="BZ16" s="878"/>
      <c r="CA16" s="878"/>
      <c r="CB16" s="878"/>
      <c r="CC16" s="880"/>
      <c r="CD16" s="878"/>
      <c r="CE16" s="878"/>
      <c r="CF16" s="878"/>
      <c r="CG16" s="880"/>
      <c r="CH16" s="878"/>
      <c r="CI16" s="878"/>
      <c r="CJ16" s="878"/>
      <c r="CK16" s="880"/>
      <c r="CL16" s="878"/>
      <c r="CM16" s="878"/>
      <c r="CN16" s="878"/>
      <c r="CO16" s="880"/>
      <c r="CP16" s="878"/>
      <c r="CQ16" s="878"/>
      <c r="CR16" s="878"/>
      <c r="CS16" s="880"/>
      <c r="CT16" s="878"/>
      <c r="CU16" s="878"/>
      <c r="CV16" s="878"/>
      <c r="CW16" s="880"/>
      <c r="CX16" s="878"/>
      <c r="CY16" s="878"/>
      <c r="CZ16" s="878"/>
      <c r="DA16" s="880"/>
      <c r="DB16" s="878"/>
      <c r="DC16" s="878"/>
      <c r="DD16" s="878"/>
      <c r="DE16" s="880"/>
      <c r="DF16" s="878"/>
      <c r="DG16" s="878"/>
      <c r="DH16" s="878"/>
      <c r="DI16" s="880"/>
      <c r="DJ16" s="878"/>
      <c r="DK16" s="878"/>
      <c r="DL16" s="878"/>
      <c r="DM16" s="880"/>
      <c r="DN16" s="878"/>
      <c r="DO16" s="878"/>
      <c r="DP16" s="878"/>
      <c r="DQ16" s="880"/>
      <c r="DR16" s="878"/>
      <c r="DS16" s="878"/>
      <c r="DT16" s="878"/>
      <c r="DU16" s="880"/>
      <c r="DV16" s="878"/>
      <c r="DW16" s="878"/>
      <c r="DX16" s="878"/>
      <c r="DY16" s="880"/>
      <c r="DZ16" s="878"/>
      <c r="EA16" s="878"/>
      <c r="EB16" s="878"/>
      <c r="EC16" s="880"/>
      <c r="ED16" s="878"/>
      <c r="EE16" s="878"/>
      <c r="EF16" s="878"/>
      <c r="EG16" s="880"/>
      <c r="EH16" s="878"/>
      <c r="EI16" s="878"/>
      <c r="EJ16" s="878"/>
      <c r="EK16" s="880"/>
      <c r="EL16" s="878"/>
      <c r="EM16" s="878"/>
      <c r="EN16" s="878"/>
      <c r="EO16" s="880"/>
      <c r="EP16" s="878"/>
      <c r="EQ16" s="878"/>
      <c r="ER16" s="878"/>
      <c r="ES16" s="880"/>
      <c r="ET16" s="878"/>
      <c r="EU16" s="878"/>
      <c r="EV16" s="878"/>
      <c r="EW16" s="880"/>
      <c r="EX16" s="878"/>
      <c r="EY16" s="878"/>
      <c r="EZ16" s="878"/>
      <c r="FA16" s="880"/>
      <c r="FB16" s="878"/>
      <c r="FC16" s="878"/>
      <c r="FD16" s="878"/>
      <c r="FE16" s="880"/>
      <c r="FF16" s="878"/>
      <c r="FG16" s="878"/>
      <c r="FH16" s="878"/>
      <c r="FI16" s="880"/>
      <c r="FJ16" s="878"/>
      <c r="FK16" s="878"/>
      <c r="FL16" s="878"/>
      <c r="FM16" s="880"/>
      <c r="FN16" s="878"/>
      <c r="FO16" s="878"/>
      <c r="FP16" s="878"/>
      <c r="FQ16" s="880"/>
      <c r="FR16" s="878"/>
      <c r="FS16" s="878"/>
      <c r="FT16" s="878"/>
      <c r="FU16" s="880"/>
      <c r="FV16" s="878"/>
      <c r="FW16" s="878"/>
      <c r="FX16" s="878"/>
      <c r="FY16" s="880"/>
      <c r="FZ16" s="878"/>
      <c r="GA16" s="878"/>
      <c r="GB16" s="878"/>
      <c r="GC16" s="880"/>
      <c r="GD16" s="878"/>
      <c r="GE16" s="878"/>
      <c r="GF16" s="878"/>
      <c r="GG16" s="880"/>
      <c r="GH16" s="878"/>
      <c r="GI16" s="878"/>
      <c r="GJ16" s="878"/>
      <c r="GK16" s="880"/>
      <c r="GL16" s="878"/>
      <c r="GM16" s="878"/>
      <c r="GN16" s="878"/>
      <c r="GO16" s="880"/>
      <c r="GP16" s="878"/>
      <c r="GQ16" s="878"/>
      <c r="GR16" s="878"/>
      <c r="GS16" s="880"/>
      <c r="GT16" s="878"/>
      <c r="GU16" s="878"/>
      <c r="GV16" s="878"/>
      <c r="GW16" s="880"/>
      <c r="GX16" s="878"/>
      <c r="GY16" s="878"/>
      <c r="GZ16" s="878"/>
      <c r="HA16" s="880"/>
      <c r="HB16" s="878"/>
      <c r="HC16" s="878"/>
      <c r="HD16" s="878"/>
      <c r="HE16" s="880"/>
      <c r="HF16" s="878"/>
      <c r="HG16" s="878"/>
      <c r="HH16" s="878"/>
      <c r="HI16" s="880"/>
      <c r="HJ16" s="878"/>
      <c r="HK16" s="878"/>
      <c r="HL16" s="878"/>
      <c r="HM16" s="880"/>
      <c r="HN16" s="878"/>
      <c r="HO16" s="878"/>
      <c r="HP16" s="878"/>
      <c r="HQ16" s="880"/>
      <c r="HR16" s="878"/>
      <c r="HS16" s="878"/>
      <c r="HT16" s="878"/>
      <c r="HU16" s="880"/>
      <c r="HV16" s="878"/>
      <c r="HW16" s="878"/>
      <c r="HX16" s="878"/>
      <c r="HY16" s="880"/>
      <c r="HZ16" s="878"/>
      <c r="IA16" s="878"/>
      <c r="IB16" s="878"/>
      <c r="IC16" s="880"/>
      <c r="ID16" s="878"/>
      <c r="IE16" s="878"/>
      <c r="IF16" s="878"/>
      <c r="IG16" s="880"/>
      <c r="IH16" s="878"/>
      <c r="II16" s="878"/>
      <c r="IJ16" s="878"/>
      <c r="IK16" s="880"/>
      <c r="IL16" s="878"/>
      <c r="IM16" s="878"/>
      <c r="IN16" s="878"/>
      <c r="IO16" s="880"/>
      <c r="IP16" s="878"/>
      <c r="IQ16" s="878"/>
      <c r="IR16" s="878"/>
      <c r="IS16" s="880"/>
      <c r="IT16" s="878"/>
      <c r="IU16" s="878"/>
      <c r="IV16" s="878"/>
      <c r="IW16" s="880"/>
      <c r="IX16" s="878"/>
      <c r="IY16" s="878"/>
      <c r="IZ16" s="878"/>
      <c r="JA16" s="880"/>
      <c r="JB16" s="878"/>
      <c r="JC16" s="878"/>
      <c r="JD16" s="878"/>
      <c r="JE16" s="880"/>
      <c r="JF16" s="878"/>
      <c r="JG16" s="878"/>
      <c r="JH16" s="878"/>
      <c r="JI16" s="880"/>
      <c r="JJ16" s="878"/>
      <c r="JK16" s="878"/>
      <c r="JL16" s="878"/>
      <c r="JM16" s="880"/>
      <c r="JN16" s="878"/>
      <c r="JO16" s="878"/>
      <c r="JP16" s="878"/>
      <c r="JQ16" s="880"/>
      <c r="JR16" s="878"/>
      <c r="JS16" s="878"/>
      <c r="JT16" s="878"/>
      <c r="JU16" s="880"/>
      <c r="JV16" s="878"/>
      <c r="JW16" s="878"/>
      <c r="JX16" s="878"/>
      <c r="JY16" s="880"/>
      <c r="JZ16" s="878"/>
      <c r="KA16" s="878"/>
      <c r="KB16" s="878"/>
      <c r="KC16" s="880"/>
      <c r="KD16" s="878"/>
      <c r="KE16" s="878"/>
      <c r="KF16" s="878"/>
      <c r="KG16" s="880"/>
      <c r="KH16" s="878"/>
      <c r="KI16" s="878"/>
      <c r="KJ16" s="878"/>
      <c r="KK16" s="880"/>
      <c r="KL16" s="878"/>
      <c r="KM16" s="878"/>
      <c r="KN16" s="878"/>
      <c r="KO16" s="880"/>
      <c r="KP16" s="878"/>
      <c r="KQ16" s="878"/>
      <c r="KR16" s="878"/>
      <c r="KS16" s="880"/>
      <c r="KT16" s="878"/>
      <c r="KU16" s="878"/>
      <c r="KV16" s="878"/>
      <c r="KW16" s="880"/>
      <c r="KX16" s="878"/>
      <c r="KY16" s="878"/>
      <c r="KZ16" s="878"/>
      <c r="LA16" s="880"/>
      <c r="LB16" s="878"/>
      <c r="LC16" s="878"/>
      <c r="LD16" s="878"/>
      <c r="LE16" s="880"/>
      <c r="LF16" s="878"/>
      <c r="LG16" s="878"/>
      <c r="LH16" s="878"/>
      <c r="LI16" s="880"/>
      <c r="LJ16" s="878"/>
      <c r="LK16" s="878"/>
      <c r="LL16" s="878"/>
      <c r="LM16" s="880"/>
      <c r="LN16" s="878"/>
      <c r="LO16" s="878"/>
      <c r="LP16" s="878"/>
      <c r="LQ16" s="880"/>
      <c r="LR16" s="878"/>
      <c r="LS16" s="878"/>
      <c r="LT16" s="878"/>
      <c r="LU16" s="880"/>
      <c r="LV16" s="878"/>
      <c r="LW16" s="878"/>
      <c r="LX16" s="878"/>
      <c r="LY16" s="880"/>
      <c r="LZ16" s="878"/>
      <c r="MA16" s="878"/>
      <c r="MB16" s="878"/>
      <c r="MC16" s="880"/>
      <c r="MD16" s="878"/>
      <c r="ME16" s="878"/>
      <c r="MF16" s="878"/>
      <c r="MG16" s="880"/>
      <c r="MH16" s="878"/>
      <c r="MI16" s="878"/>
      <c r="MJ16" s="878"/>
      <c r="MK16" s="880"/>
      <c r="ML16" s="878"/>
      <c r="MM16" s="878"/>
      <c r="MN16" s="878"/>
      <c r="MO16" s="880"/>
      <c r="MP16" s="878"/>
      <c r="MQ16" s="878"/>
      <c r="MR16" s="878"/>
      <c r="MS16" s="880"/>
      <c r="MT16" s="878"/>
      <c r="MU16" s="878"/>
      <c r="MV16" s="878"/>
      <c r="MW16" s="880"/>
      <c r="MX16" s="878"/>
      <c r="MY16" s="878"/>
      <c r="MZ16" s="878"/>
      <c r="NA16" s="880"/>
      <c r="NB16" s="878"/>
      <c r="NC16" s="878"/>
      <c r="ND16" s="878"/>
      <c r="NE16" s="880"/>
      <c r="NF16" s="878"/>
      <c r="NG16" s="878"/>
      <c r="NH16" s="878"/>
      <c r="NI16" s="880"/>
      <c r="NJ16" s="878"/>
      <c r="NK16" s="878"/>
      <c r="NL16" s="878"/>
      <c r="NM16" s="880"/>
      <c r="NN16" s="878"/>
      <c r="NO16" s="878"/>
      <c r="NP16" s="878"/>
      <c r="NQ16" s="880"/>
      <c r="NR16" s="878"/>
      <c r="NS16" s="878"/>
      <c r="NT16" s="878"/>
      <c r="NU16" s="880"/>
      <c r="NV16" s="878"/>
      <c r="NW16" s="878"/>
      <c r="NX16" s="878"/>
      <c r="NY16" s="880"/>
      <c r="NZ16" s="878"/>
      <c r="OA16" s="878"/>
      <c r="OB16" s="878"/>
      <c r="OC16" s="880"/>
      <c r="OD16" s="878"/>
      <c r="OE16" s="878"/>
      <c r="OF16" s="878"/>
      <c r="OG16" s="880"/>
      <c r="OH16" s="878"/>
      <c r="OI16" s="878"/>
      <c r="OJ16" s="878"/>
      <c r="OK16" s="880"/>
      <c r="OL16" s="878"/>
      <c r="OM16" s="878"/>
      <c r="ON16" s="878"/>
      <c r="OO16" s="880"/>
      <c r="OP16" s="878"/>
      <c r="OQ16" s="878"/>
      <c r="OR16" s="878"/>
      <c r="OS16" s="880"/>
      <c r="OT16" s="878"/>
      <c r="OU16" s="878"/>
      <c r="OV16" s="878"/>
      <c r="OW16" s="880"/>
      <c r="OX16" s="878"/>
      <c r="OY16" s="878"/>
      <c r="OZ16" s="878"/>
      <c r="PA16" s="880"/>
      <c r="PB16" s="878"/>
      <c r="PC16" s="878"/>
      <c r="PD16" s="878"/>
      <c r="PE16" s="880"/>
      <c r="PF16" s="878"/>
      <c r="PG16" s="878"/>
      <c r="PH16" s="878"/>
      <c r="PI16" s="880"/>
      <c r="PJ16" s="878"/>
      <c r="PK16" s="878"/>
      <c r="PL16" s="878"/>
      <c r="PM16" s="880"/>
      <c r="PN16" s="878"/>
      <c r="PO16" s="878"/>
      <c r="PP16" s="878"/>
      <c r="PQ16" s="880"/>
      <c r="PR16" s="878"/>
      <c r="PS16" s="878"/>
      <c r="PT16" s="878"/>
      <c r="PU16" s="880"/>
      <c r="PV16" s="878"/>
      <c r="PW16" s="878"/>
      <c r="PX16" s="878"/>
      <c r="PY16" s="880"/>
      <c r="PZ16" s="878"/>
      <c r="QA16" s="878"/>
      <c r="QB16" s="878"/>
      <c r="QC16" s="880"/>
      <c r="QD16" s="878"/>
      <c r="QE16" s="878"/>
      <c r="QF16" s="878"/>
      <c r="QG16" s="880"/>
      <c r="QH16" s="878"/>
      <c r="QI16" s="878"/>
      <c r="QJ16" s="878"/>
      <c r="QK16" s="880"/>
      <c r="QL16" s="878"/>
      <c r="QM16" s="878"/>
      <c r="QN16" s="878"/>
      <c r="QO16" s="880"/>
      <c r="QP16" s="878"/>
      <c r="QQ16" s="878"/>
      <c r="QR16" s="878"/>
      <c r="QS16" s="880"/>
      <c r="QT16" s="878"/>
      <c r="QU16" s="878"/>
      <c r="QV16" s="878"/>
      <c r="QW16" s="880"/>
      <c r="QX16" s="878"/>
      <c r="QY16" s="878"/>
      <c r="QZ16" s="878"/>
      <c r="RA16" s="880"/>
      <c r="RB16" s="878"/>
      <c r="RC16" s="878"/>
      <c r="RD16" s="878"/>
      <c r="RE16" s="880"/>
      <c r="RF16" s="878"/>
      <c r="RG16" s="878"/>
      <c r="RH16" s="878"/>
      <c r="RI16" s="880"/>
      <c r="RJ16" s="878"/>
      <c r="RK16" s="878"/>
      <c r="RL16" s="878"/>
      <c r="RM16" s="880"/>
      <c r="RN16" s="878"/>
      <c r="RO16" s="878"/>
      <c r="RP16" s="878"/>
      <c r="RQ16" s="880"/>
      <c r="RR16" s="878"/>
      <c r="RS16" s="878"/>
      <c r="RT16" s="878"/>
      <c r="RU16" s="880"/>
      <c r="RV16" s="878"/>
      <c r="RW16" s="878"/>
      <c r="RX16" s="878"/>
      <c r="RY16" s="880"/>
      <c r="RZ16" s="878"/>
      <c r="SA16" s="878"/>
      <c r="SB16" s="878"/>
      <c r="SC16" s="880"/>
      <c r="SD16" s="878"/>
      <c r="SE16" s="878"/>
      <c r="SF16" s="878"/>
      <c r="SG16" s="880"/>
      <c r="SH16" s="878"/>
      <c r="SI16" s="878"/>
      <c r="SJ16" s="878"/>
      <c r="SK16" s="880"/>
      <c r="SL16" s="878"/>
      <c r="SM16" s="878"/>
      <c r="SN16" s="878"/>
      <c r="SO16" s="880"/>
      <c r="SP16" s="878"/>
      <c r="SQ16" s="878"/>
      <c r="SR16" s="878"/>
      <c r="SS16" s="880"/>
      <c r="ST16" s="878"/>
      <c r="SU16" s="878"/>
      <c r="SV16" s="878"/>
      <c r="SW16" s="880"/>
      <c r="SX16" s="878"/>
      <c r="SY16" s="878"/>
      <c r="SZ16" s="878"/>
      <c r="TA16" s="880"/>
      <c r="TB16" s="878"/>
      <c r="TC16" s="878"/>
      <c r="TD16" s="878"/>
      <c r="TE16" s="880"/>
      <c r="TF16" s="878"/>
      <c r="TG16" s="878"/>
      <c r="TH16" s="878"/>
      <c r="TI16" s="880"/>
      <c r="TJ16" s="878"/>
      <c r="TK16" s="878"/>
      <c r="TL16" s="878"/>
      <c r="TM16" s="880"/>
      <c r="TN16" s="878"/>
      <c r="TO16" s="878"/>
      <c r="TP16" s="878"/>
      <c r="TQ16" s="880"/>
      <c r="TR16" s="878"/>
      <c r="TS16" s="878"/>
      <c r="TT16" s="878"/>
      <c r="TU16" s="880"/>
      <c r="TV16" s="878"/>
      <c r="TW16" s="878"/>
      <c r="TX16" s="878"/>
      <c r="TY16" s="880"/>
      <c r="TZ16" s="878"/>
      <c r="UA16" s="878"/>
      <c r="UB16" s="878"/>
      <c r="UC16" s="880"/>
      <c r="UD16" s="878"/>
      <c r="UE16" s="878"/>
      <c r="UF16" s="878"/>
      <c r="UG16" s="880"/>
      <c r="UH16" s="878"/>
      <c r="UI16" s="878"/>
      <c r="UJ16" s="878"/>
      <c r="UK16" s="880"/>
      <c r="UL16" s="878"/>
      <c r="UM16" s="878"/>
      <c r="UN16" s="878"/>
      <c r="UO16" s="880"/>
      <c r="UP16" s="878"/>
      <c r="UQ16" s="878"/>
      <c r="UR16" s="878"/>
      <c r="US16" s="880"/>
      <c r="UT16" s="878"/>
      <c r="UU16" s="878"/>
      <c r="UV16" s="878"/>
      <c r="UW16" s="880"/>
      <c r="UX16" s="878"/>
      <c r="UY16" s="878"/>
      <c r="UZ16" s="878"/>
      <c r="VA16" s="880"/>
      <c r="VB16" s="878"/>
      <c r="VC16" s="878"/>
      <c r="VD16" s="878"/>
      <c r="VE16" s="880"/>
      <c r="VF16" s="878"/>
      <c r="VG16" s="878"/>
      <c r="VH16" s="878"/>
      <c r="VI16" s="880"/>
      <c r="VJ16" s="878"/>
      <c r="VK16" s="878"/>
      <c r="VL16" s="878"/>
      <c r="VM16" s="880"/>
      <c r="VN16" s="878"/>
      <c r="VO16" s="878"/>
      <c r="VP16" s="878"/>
      <c r="VQ16" s="880"/>
      <c r="VR16" s="878"/>
      <c r="VS16" s="878"/>
      <c r="VT16" s="878"/>
      <c r="VU16" s="880"/>
      <c r="VV16" s="878"/>
      <c r="VW16" s="878"/>
      <c r="VX16" s="878"/>
      <c r="VY16" s="880"/>
      <c r="VZ16" s="878"/>
      <c r="WA16" s="878"/>
      <c r="WB16" s="878"/>
      <c r="WC16" s="880"/>
      <c r="WD16" s="878"/>
      <c r="WE16" s="878"/>
      <c r="WF16" s="878"/>
      <c r="WG16" s="880"/>
      <c r="WH16" s="878"/>
      <c r="WI16" s="878"/>
      <c r="WJ16" s="878"/>
      <c r="WK16" s="880"/>
      <c r="WL16" s="878"/>
      <c r="WM16" s="878"/>
      <c r="WN16" s="878"/>
      <c r="WO16" s="880"/>
      <c r="WP16" s="878"/>
      <c r="WQ16" s="878"/>
      <c r="WR16" s="878"/>
      <c r="WS16" s="880"/>
      <c r="WT16" s="878"/>
      <c r="WU16" s="878"/>
      <c r="WV16" s="878"/>
      <c r="WW16" s="880"/>
      <c r="WX16" s="878"/>
      <c r="WY16" s="878"/>
      <c r="WZ16" s="878"/>
      <c r="XA16" s="880"/>
      <c r="XB16" s="878"/>
      <c r="XC16" s="878"/>
      <c r="XD16" s="878"/>
      <c r="XE16" s="880"/>
      <c r="XF16" s="878"/>
      <c r="XG16" s="878"/>
      <c r="XH16" s="878"/>
      <c r="XI16" s="880"/>
      <c r="XJ16" s="878"/>
      <c r="XK16" s="878"/>
      <c r="XL16" s="878"/>
      <c r="XM16" s="880"/>
      <c r="XN16" s="878"/>
      <c r="XO16" s="878"/>
      <c r="XP16" s="878"/>
      <c r="XQ16" s="880"/>
      <c r="XR16" s="878"/>
      <c r="XS16" s="878"/>
      <c r="XT16" s="878"/>
      <c r="XU16" s="880"/>
      <c r="XV16" s="878"/>
      <c r="XW16" s="878"/>
      <c r="XX16" s="878"/>
      <c r="XY16" s="880"/>
      <c r="XZ16" s="878"/>
      <c r="YA16" s="878"/>
      <c r="YB16" s="878"/>
      <c r="YC16" s="880"/>
      <c r="YD16" s="878"/>
      <c r="YE16" s="878"/>
      <c r="YF16" s="878"/>
      <c r="YG16" s="880"/>
      <c r="YH16" s="878"/>
      <c r="YI16" s="878"/>
      <c r="YJ16" s="878"/>
      <c r="YK16" s="880"/>
      <c r="YL16" s="878"/>
      <c r="YM16" s="878"/>
      <c r="YN16" s="878"/>
      <c r="YO16" s="880"/>
      <c r="YP16" s="878"/>
      <c r="YQ16" s="878"/>
      <c r="YR16" s="878"/>
      <c r="YS16" s="880"/>
      <c r="YT16" s="878"/>
      <c r="YU16" s="878"/>
      <c r="YV16" s="878"/>
      <c r="YW16" s="880"/>
      <c r="YX16" s="878"/>
      <c r="YY16" s="878"/>
      <c r="YZ16" s="878"/>
      <c r="ZA16" s="880"/>
      <c r="ZB16" s="878"/>
      <c r="ZC16" s="878"/>
      <c r="ZD16" s="878"/>
      <c r="ZE16" s="880"/>
      <c r="ZF16" s="878"/>
      <c r="ZG16" s="878"/>
      <c r="ZH16" s="878"/>
      <c r="ZI16" s="880"/>
      <c r="ZJ16" s="878"/>
      <c r="ZK16" s="878"/>
      <c r="ZL16" s="878"/>
      <c r="ZM16" s="880"/>
      <c r="ZN16" s="878"/>
      <c r="ZO16" s="878"/>
      <c r="ZP16" s="878"/>
      <c r="ZQ16" s="880"/>
      <c r="ZR16" s="878"/>
      <c r="ZS16" s="878"/>
      <c r="ZT16" s="878"/>
      <c r="ZU16" s="880"/>
      <c r="ZV16" s="878"/>
      <c r="ZW16" s="878"/>
      <c r="ZX16" s="878"/>
      <c r="ZY16" s="880"/>
      <c r="ZZ16" s="878"/>
      <c r="AAA16" s="878"/>
      <c r="AAB16" s="878"/>
      <c r="AAC16" s="880"/>
      <c r="AAD16" s="878"/>
      <c r="AAE16" s="878"/>
      <c r="AAF16" s="878"/>
      <c r="AAG16" s="880"/>
      <c r="AAH16" s="878"/>
      <c r="AAI16" s="878"/>
      <c r="AAJ16" s="878"/>
      <c r="AAK16" s="880"/>
      <c r="AAL16" s="878"/>
      <c r="AAM16" s="878"/>
      <c r="AAN16" s="878"/>
      <c r="AAO16" s="880"/>
      <c r="AAP16" s="878"/>
      <c r="AAQ16" s="878"/>
      <c r="AAR16" s="878"/>
      <c r="AAS16" s="880"/>
      <c r="AAT16" s="878"/>
      <c r="AAU16" s="878"/>
      <c r="AAV16" s="878"/>
      <c r="AAW16" s="880"/>
      <c r="AAX16" s="878"/>
      <c r="AAY16" s="878"/>
      <c r="AAZ16" s="878"/>
      <c r="ABA16" s="880"/>
      <c r="ABB16" s="878"/>
      <c r="ABC16" s="878"/>
      <c r="ABD16" s="878"/>
      <c r="ABE16" s="880"/>
      <c r="ABF16" s="878"/>
      <c r="ABG16" s="878"/>
      <c r="ABH16" s="878"/>
      <c r="ABI16" s="880"/>
      <c r="ABJ16" s="878"/>
      <c r="ABK16" s="878"/>
      <c r="ABL16" s="878"/>
      <c r="ABM16" s="880"/>
      <c r="ABN16" s="878"/>
      <c r="ABO16" s="878"/>
      <c r="ABP16" s="878"/>
      <c r="ABQ16" s="880"/>
      <c r="ABR16" s="878"/>
      <c r="ABS16" s="878"/>
      <c r="ABT16" s="878"/>
      <c r="ABU16" s="880"/>
      <c r="ABV16" s="878"/>
      <c r="ABW16" s="878"/>
      <c r="ABX16" s="878"/>
      <c r="ABY16" s="880"/>
      <c r="ABZ16" s="878"/>
      <c r="ACA16" s="878"/>
      <c r="ACB16" s="878"/>
      <c r="ACC16" s="880"/>
      <c r="ACD16" s="878"/>
      <c r="ACE16" s="878"/>
      <c r="ACF16" s="878"/>
      <c r="ACG16" s="880"/>
      <c r="ACH16" s="878"/>
      <c r="ACI16" s="878"/>
      <c r="ACJ16" s="878"/>
      <c r="ACK16" s="880"/>
      <c r="ACL16" s="878"/>
      <c r="ACM16" s="878"/>
      <c r="ACN16" s="878"/>
      <c r="ACO16" s="880"/>
      <c r="ACP16" s="878"/>
      <c r="ACQ16" s="878"/>
      <c r="ACR16" s="878"/>
      <c r="ACS16" s="880"/>
      <c r="ACT16" s="878"/>
      <c r="ACU16" s="878"/>
      <c r="ACV16" s="878"/>
      <c r="ACW16" s="880"/>
      <c r="ACX16" s="878"/>
      <c r="ACY16" s="878"/>
      <c r="ACZ16" s="878"/>
      <c r="ADA16" s="880"/>
      <c r="ADB16" s="878"/>
      <c r="ADC16" s="878"/>
      <c r="ADD16" s="878"/>
      <c r="ADE16" s="880"/>
      <c r="ADF16" s="878"/>
      <c r="ADG16" s="878"/>
      <c r="ADH16" s="878"/>
      <c r="ADI16" s="880"/>
      <c r="ADJ16" s="878"/>
      <c r="ADK16" s="878"/>
      <c r="ADL16" s="878"/>
      <c r="ADM16" s="880"/>
      <c r="ADN16" s="878"/>
      <c r="ADO16" s="878"/>
      <c r="ADP16" s="878"/>
      <c r="ADQ16" s="880"/>
      <c r="ADR16" s="878"/>
      <c r="ADS16" s="878"/>
      <c r="ADT16" s="878"/>
      <c r="ADU16" s="880"/>
      <c r="ADV16" s="878"/>
      <c r="ADW16" s="878"/>
      <c r="ADX16" s="878"/>
      <c r="ADY16" s="880"/>
      <c r="ADZ16" s="878"/>
      <c r="AEA16" s="878"/>
      <c r="AEB16" s="878"/>
      <c r="AEC16" s="880"/>
      <c r="AED16" s="878"/>
      <c r="AEE16" s="878"/>
      <c r="AEF16" s="878"/>
      <c r="AEG16" s="880"/>
      <c r="AEH16" s="878"/>
      <c r="AEI16" s="878"/>
      <c r="AEJ16" s="878"/>
      <c r="AEK16" s="880"/>
      <c r="AEL16" s="878"/>
      <c r="AEM16" s="878"/>
      <c r="AEN16" s="878"/>
      <c r="AEO16" s="880"/>
      <c r="AEP16" s="878"/>
      <c r="AEQ16" s="878"/>
      <c r="AER16" s="878"/>
      <c r="AES16" s="880"/>
      <c r="AET16" s="878"/>
      <c r="AEU16" s="878"/>
      <c r="AEV16" s="878"/>
      <c r="AEW16" s="880"/>
      <c r="AEX16" s="878"/>
      <c r="AEY16" s="878"/>
      <c r="AEZ16" s="878"/>
      <c r="AFA16" s="880"/>
      <c r="AFB16" s="878"/>
      <c r="AFC16" s="878"/>
      <c r="AFD16" s="878"/>
      <c r="AFE16" s="880"/>
      <c r="AFF16" s="878"/>
      <c r="AFG16" s="878"/>
      <c r="AFH16" s="878"/>
      <c r="AFI16" s="880"/>
      <c r="AFJ16" s="878"/>
      <c r="AFK16" s="878"/>
      <c r="AFL16" s="878"/>
      <c r="AFM16" s="880"/>
      <c r="AFN16" s="878"/>
      <c r="AFO16" s="878"/>
      <c r="AFP16" s="878"/>
      <c r="AFQ16" s="880"/>
      <c r="AFR16" s="878"/>
      <c r="AFS16" s="878"/>
      <c r="AFT16" s="878"/>
      <c r="AFU16" s="880"/>
      <c r="AFV16" s="878"/>
      <c r="AFW16" s="878"/>
      <c r="AFX16" s="878"/>
      <c r="AFY16" s="880"/>
      <c r="AFZ16" s="878"/>
      <c r="AGA16" s="878"/>
      <c r="AGB16" s="878"/>
      <c r="AGC16" s="880"/>
      <c r="AGD16" s="878"/>
      <c r="AGE16" s="878"/>
      <c r="AGF16" s="878"/>
      <c r="AGG16" s="880"/>
      <c r="AGH16" s="878"/>
      <c r="AGI16" s="878"/>
      <c r="AGJ16" s="878"/>
      <c r="AGK16" s="880"/>
      <c r="AGL16" s="878"/>
      <c r="AGM16" s="878"/>
      <c r="AGN16" s="878"/>
      <c r="AGO16" s="880"/>
      <c r="AGP16" s="878"/>
      <c r="AGQ16" s="878"/>
      <c r="AGR16" s="878"/>
      <c r="AGS16" s="880"/>
      <c r="AGT16" s="878"/>
      <c r="AGU16" s="878"/>
      <c r="AGV16" s="878"/>
      <c r="AGW16" s="880"/>
      <c r="AGX16" s="878"/>
      <c r="AGY16" s="878"/>
      <c r="AGZ16" s="878"/>
      <c r="AHA16" s="880"/>
      <c r="AHB16" s="878"/>
      <c r="AHC16" s="878"/>
      <c r="AHD16" s="878"/>
      <c r="AHE16" s="880"/>
      <c r="AHF16" s="878"/>
      <c r="AHG16" s="878"/>
      <c r="AHH16" s="878"/>
      <c r="AHI16" s="880"/>
      <c r="AHJ16" s="878"/>
      <c r="AHK16" s="878"/>
      <c r="AHL16" s="878"/>
      <c r="AHM16" s="880"/>
      <c r="AHN16" s="878"/>
      <c r="AHO16" s="878"/>
      <c r="AHP16" s="878"/>
      <c r="AHQ16" s="880"/>
      <c r="AHR16" s="878"/>
      <c r="AHS16" s="878"/>
      <c r="AHT16" s="878"/>
      <c r="AHU16" s="880"/>
      <c r="AHV16" s="878"/>
      <c r="AHW16" s="878"/>
      <c r="AHX16" s="878"/>
      <c r="AHY16" s="880"/>
      <c r="AHZ16" s="878"/>
      <c r="AIA16" s="878"/>
      <c r="AIB16" s="878"/>
      <c r="AIC16" s="880"/>
      <c r="AID16" s="878"/>
      <c r="AIE16" s="878"/>
      <c r="AIF16" s="878"/>
      <c r="AIG16" s="880"/>
      <c r="AIH16" s="878"/>
      <c r="AII16" s="878"/>
      <c r="AIJ16" s="878"/>
      <c r="AIK16" s="880"/>
      <c r="AIL16" s="878"/>
      <c r="AIM16" s="878"/>
      <c r="AIN16" s="878"/>
      <c r="AIO16" s="880"/>
      <c r="AIP16" s="878"/>
      <c r="AIQ16" s="878"/>
      <c r="AIR16" s="878"/>
      <c r="AIS16" s="880"/>
      <c r="AIT16" s="878"/>
      <c r="AIU16" s="878"/>
      <c r="AIV16" s="878"/>
      <c r="AIW16" s="880"/>
      <c r="AIX16" s="878"/>
      <c r="AIY16" s="878"/>
      <c r="AIZ16" s="878"/>
      <c r="AJA16" s="880"/>
      <c r="AJB16" s="878"/>
      <c r="AJC16" s="878"/>
      <c r="AJD16" s="878"/>
      <c r="AJE16" s="880"/>
      <c r="AJF16" s="878"/>
      <c r="AJG16" s="878"/>
      <c r="AJH16" s="878"/>
      <c r="AJI16" s="880"/>
      <c r="AJJ16" s="878"/>
      <c r="AJK16" s="878"/>
      <c r="AJL16" s="878"/>
      <c r="AJM16" s="880"/>
      <c r="AJN16" s="878"/>
      <c r="AJO16" s="878"/>
      <c r="AJP16" s="878"/>
      <c r="AJQ16" s="880"/>
      <c r="AJR16" s="878"/>
      <c r="AJS16" s="878"/>
      <c r="AJT16" s="878"/>
      <c r="AJU16" s="880"/>
      <c r="AJV16" s="878"/>
      <c r="AJW16" s="878"/>
      <c r="AJX16" s="878"/>
      <c r="AJY16" s="880"/>
      <c r="AJZ16" s="878"/>
      <c r="AKA16" s="878"/>
      <c r="AKB16" s="878"/>
      <c r="AKC16" s="880"/>
      <c r="AKD16" s="878"/>
      <c r="AKE16" s="878"/>
      <c r="AKF16" s="878"/>
      <c r="AKG16" s="880"/>
      <c r="AKH16" s="878"/>
      <c r="AKI16" s="878"/>
      <c r="AKJ16" s="878"/>
      <c r="AKK16" s="880"/>
      <c r="AKL16" s="878"/>
      <c r="AKM16" s="878"/>
      <c r="AKN16" s="878"/>
      <c r="AKO16" s="880"/>
      <c r="AKP16" s="878"/>
      <c r="AKQ16" s="878"/>
      <c r="AKR16" s="878"/>
      <c r="AKS16" s="880"/>
      <c r="AKT16" s="878"/>
      <c r="AKU16" s="878"/>
      <c r="AKV16" s="878"/>
      <c r="AKW16" s="880"/>
      <c r="AKX16" s="878"/>
      <c r="AKY16" s="878"/>
      <c r="AKZ16" s="878"/>
      <c r="ALA16" s="880"/>
      <c r="ALB16" s="878"/>
      <c r="ALC16" s="878"/>
      <c r="ALD16" s="878"/>
      <c r="ALE16" s="880"/>
      <c r="ALF16" s="878"/>
      <c r="ALG16" s="878"/>
      <c r="ALH16" s="878"/>
      <c r="ALI16" s="880"/>
      <c r="ALJ16" s="878"/>
      <c r="ALK16" s="878"/>
      <c r="ALL16" s="878"/>
      <c r="ALM16" s="880"/>
      <c r="ALN16" s="878"/>
      <c r="ALO16" s="878"/>
      <c r="ALP16" s="878"/>
      <c r="ALQ16" s="880"/>
      <c r="ALR16" s="878"/>
      <c r="ALS16" s="878"/>
      <c r="ALT16" s="878"/>
      <c r="ALU16" s="880"/>
      <c r="ALV16" s="878"/>
      <c r="ALW16" s="878"/>
      <c r="ALX16" s="878"/>
      <c r="ALY16" s="880"/>
      <c r="ALZ16" s="878"/>
      <c r="AMA16" s="878"/>
      <c r="AMB16" s="878"/>
      <c r="AMC16" s="880"/>
      <c r="AMD16" s="878"/>
      <c r="AME16" s="878"/>
      <c r="AMF16" s="878"/>
      <c r="AMG16" s="880"/>
      <c r="AMH16" s="878"/>
      <c r="AMI16" s="878"/>
      <c r="AMJ16" s="878"/>
      <c r="AMK16" s="880"/>
      <c r="AML16" s="878"/>
      <c r="AMM16" s="878"/>
      <c r="AMN16" s="878"/>
      <c r="AMO16" s="880"/>
      <c r="AMP16" s="878"/>
      <c r="AMQ16" s="878"/>
      <c r="AMR16" s="878"/>
      <c r="AMS16" s="880"/>
      <c r="AMT16" s="878"/>
      <c r="AMU16" s="878"/>
      <c r="AMV16" s="878"/>
      <c r="AMW16" s="880"/>
      <c r="AMX16" s="878"/>
      <c r="AMY16" s="878"/>
      <c r="AMZ16" s="878"/>
      <c r="ANA16" s="880"/>
      <c r="ANB16" s="878"/>
      <c r="ANC16" s="878"/>
      <c r="AND16" s="878"/>
      <c r="ANE16" s="880"/>
      <c r="ANF16" s="878"/>
      <c r="ANG16" s="878"/>
      <c r="ANH16" s="878"/>
      <c r="ANI16" s="880"/>
      <c r="ANJ16" s="878"/>
      <c r="ANK16" s="878"/>
      <c r="ANL16" s="878"/>
      <c r="ANM16" s="880"/>
      <c r="ANN16" s="878"/>
      <c r="ANO16" s="878"/>
      <c r="ANP16" s="878"/>
      <c r="ANQ16" s="880"/>
      <c r="ANR16" s="878"/>
      <c r="ANS16" s="878"/>
      <c r="ANT16" s="878"/>
      <c r="ANU16" s="880"/>
      <c r="ANV16" s="878"/>
      <c r="ANW16" s="878"/>
      <c r="ANX16" s="878"/>
      <c r="ANY16" s="880"/>
      <c r="ANZ16" s="878"/>
      <c r="AOA16" s="878"/>
      <c r="AOB16" s="878"/>
      <c r="AOC16" s="880"/>
      <c r="AOD16" s="878"/>
      <c r="AOE16" s="878"/>
      <c r="AOF16" s="878"/>
      <c r="AOG16" s="880"/>
      <c r="AOH16" s="878"/>
      <c r="AOI16" s="878"/>
      <c r="AOJ16" s="878"/>
      <c r="AOK16" s="880"/>
      <c r="AOL16" s="878"/>
      <c r="AOM16" s="878"/>
      <c r="AON16" s="878"/>
      <c r="AOO16" s="880"/>
      <c r="AOP16" s="878"/>
      <c r="AOQ16" s="878"/>
      <c r="AOR16" s="878"/>
      <c r="AOS16" s="880"/>
      <c r="AOT16" s="878"/>
      <c r="AOU16" s="878"/>
      <c r="AOV16" s="878"/>
      <c r="AOW16" s="880"/>
      <c r="AOX16" s="878"/>
      <c r="AOY16" s="878"/>
      <c r="AOZ16" s="878"/>
      <c r="APA16" s="880"/>
      <c r="APB16" s="878"/>
      <c r="APC16" s="878"/>
      <c r="APD16" s="878"/>
      <c r="APE16" s="880"/>
      <c r="APF16" s="878"/>
      <c r="APG16" s="878"/>
      <c r="APH16" s="878"/>
      <c r="API16" s="880"/>
      <c r="APJ16" s="878"/>
      <c r="APK16" s="878"/>
      <c r="APL16" s="878"/>
      <c r="APM16" s="880"/>
      <c r="APN16" s="878"/>
      <c r="APO16" s="878"/>
      <c r="APP16" s="878"/>
      <c r="APQ16" s="880"/>
      <c r="APR16" s="878"/>
      <c r="APS16" s="878"/>
      <c r="APT16" s="878"/>
      <c r="APU16" s="880"/>
      <c r="APV16" s="878"/>
      <c r="APW16" s="878"/>
      <c r="APX16" s="878"/>
      <c r="APY16" s="880"/>
      <c r="APZ16" s="878"/>
      <c r="AQA16" s="878"/>
      <c r="AQB16" s="878"/>
      <c r="AQC16" s="880"/>
      <c r="AQD16" s="878"/>
      <c r="AQE16" s="878"/>
      <c r="AQF16" s="878"/>
      <c r="AQG16" s="880"/>
      <c r="AQH16" s="878"/>
      <c r="AQI16" s="878"/>
      <c r="AQJ16" s="878"/>
      <c r="AQK16" s="880"/>
      <c r="AQL16" s="878"/>
      <c r="AQM16" s="878"/>
      <c r="AQN16" s="878"/>
      <c r="AQO16" s="880"/>
      <c r="AQP16" s="878"/>
      <c r="AQQ16" s="878"/>
      <c r="AQR16" s="878"/>
      <c r="AQS16" s="880"/>
      <c r="AQT16" s="878"/>
      <c r="AQU16" s="878"/>
      <c r="AQV16" s="878"/>
      <c r="AQW16" s="880"/>
      <c r="AQX16" s="878"/>
      <c r="AQY16" s="878"/>
      <c r="AQZ16" s="878"/>
      <c r="ARA16" s="880"/>
      <c r="ARB16" s="878"/>
      <c r="ARC16" s="878"/>
      <c r="ARD16" s="878"/>
      <c r="ARE16" s="880"/>
      <c r="ARF16" s="878"/>
      <c r="ARG16" s="878"/>
      <c r="ARH16" s="878"/>
      <c r="ARI16" s="880"/>
      <c r="ARJ16" s="878"/>
      <c r="ARK16" s="878"/>
      <c r="ARL16" s="878"/>
      <c r="ARM16" s="880"/>
      <c r="ARN16" s="878"/>
      <c r="ARO16" s="878"/>
      <c r="ARP16" s="878"/>
      <c r="ARQ16" s="880"/>
      <c r="ARR16" s="878"/>
      <c r="ARS16" s="878"/>
      <c r="ART16" s="878"/>
      <c r="ARU16" s="880"/>
      <c r="ARV16" s="878"/>
      <c r="ARW16" s="878"/>
      <c r="ARX16" s="878"/>
      <c r="ARY16" s="880"/>
      <c r="ARZ16" s="878"/>
      <c r="ASA16" s="878"/>
      <c r="ASB16" s="878"/>
      <c r="ASC16" s="880"/>
      <c r="ASD16" s="878"/>
      <c r="ASE16" s="878"/>
      <c r="ASF16" s="878"/>
      <c r="ASG16" s="880"/>
      <c r="ASH16" s="878"/>
      <c r="ASI16" s="878"/>
      <c r="ASJ16" s="878"/>
      <c r="ASK16" s="880"/>
      <c r="ASL16" s="878"/>
      <c r="ASM16" s="878"/>
      <c r="ASN16" s="878"/>
      <c r="ASO16" s="880"/>
      <c r="ASP16" s="878"/>
      <c r="ASQ16" s="878"/>
      <c r="ASR16" s="878"/>
      <c r="ASS16" s="880"/>
      <c r="AST16" s="878"/>
      <c r="ASU16" s="878"/>
      <c r="ASV16" s="878"/>
      <c r="ASW16" s="880"/>
      <c r="ASX16" s="878"/>
      <c r="ASY16" s="878"/>
      <c r="ASZ16" s="878"/>
      <c r="ATA16" s="880"/>
      <c r="ATB16" s="878"/>
      <c r="ATC16" s="878"/>
      <c r="ATD16" s="878"/>
      <c r="ATE16" s="880"/>
      <c r="ATF16" s="878"/>
      <c r="ATG16" s="878"/>
      <c r="ATH16" s="878"/>
      <c r="ATI16" s="880"/>
      <c r="ATJ16" s="878"/>
      <c r="ATK16" s="878"/>
      <c r="ATL16" s="878"/>
      <c r="ATM16" s="880"/>
      <c r="ATN16" s="878"/>
      <c r="ATO16" s="878"/>
      <c r="ATP16" s="878"/>
      <c r="ATQ16" s="880"/>
      <c r="ATR16" s="878"/>
      <c r="ATS16" s="878"/>
      <c r="ATT16" s="878"/>
      <c r="ATU16" s="880"/>
      <c r="ATV16" s="878"/>
      <c r="ATW16" s="878"/>
      <c r="ATX16" s="878"/>
      <c r="ATY16" s="880"/>
      <c r="ATZ16" s="878"/>
      <c r="AUA16" s="878"/>
      <c r="AUB16" s="878"/>
      <c r="AUC16" s="880"/>
      <c r="AUD16" s="878"/>
      <c r="AUE16" s="878"/>
      <c r="AUF16" s="878"/>
      <c r="AUG16" s="880"/>
      <c r="AUH16" s="878"/>
      <c r="AUI16" s="878"/>
      <c r="AUJ16" s="878"/>
      <c r="AUK16" s="880"/>
      <c r="AUL16" s="878"/>
      <c r="AUM16" s="878"/>
      <c r="AUN16" s="878"/>
      <c r="AUO16" s="880"/>
      <c r="AUP16" s="878"/>
      <c r="AUQ16" s="878"/>
      <c r="AUR16" s="878"/>
      <c r="AUS16" s="880"/>
      <c r="AUT16" s="878"/>
      <c r="AUU16" s="878"/>
      <c r="AUV16" s="878"/>
      <c r="AUW16" s="880"/>
      <c r="AUX16" s="878"/>
      <c r="AUY16" s="878"/>
      <c r="AUZ16" s="878"/>
      <c r="AVA16" s="880"/>
      <c r="AVB16" s="878"/>
      <c r="AVC16" s="878"/>
      <c r="AVD16" s="878"/>
      <c r="AVE16" s="880"/>
      <c r="AVF16" s="878"/>
      <c r="AVG16" s="878"/>
      <c r="AVH16" s="878"/>
      <c r="AVI16" s="880"/>
      <c r="AVJ16" s="878"/>
      <c r="AVK16" s="878"/>
      <c r="AVL16" s="878"/>
      <c r="AVM16" s="880"/>
      <c r="AVN16" s="878"/>
      <c r="AVO16" s="878"/>
      <c r="AVP16" s="878"/>
      <c r="AVQ16" s="880"/>
      <c r="AVR16" s="878"/>
      <c r="AVS16" s="878"/>
      <c r="AVT16" s="878"/>
      <c r="AVU16" s="880"/>
      <c r="AVV16" s="878"/>
      <c r="AVW16" s="878"/>
      <c r="AVX16" s="878"/>
      <c r="AVY16" s="880"/>
      <c r="AVZ16" s="878"/>
      <c r="AWA16" s="878"/>
      <c r="AWB16" s="878"/>
      <c r="AWC16" s="880"/>
      <c r="AWD16" s="878"/>
      <c r="AWE16" s="878"/>
      <c r="AWF16" s="878"/>
      <c r="AWG16" s="880"/>
      <c r="AWH16" s="878"/>
      <c r="AWI16" s="878"/>
      <c r="AWJ16" s="878"/>
      <c r="AWK16" s="880"/>
      <c r="AWL16" s="878"/>
      <c r="AWM16" s="878"/>
      <c r="AWN16" s="878"/>
      <c r="AWO16" s="880"/>
      <c r="AWP16" s="878"/>
      <c r="AWQ16" s="878"/>
      <c r="AWR16" s="878"/>
      <c r="AWS16" s="880"/>
      <c r="AWT16" s="878"/>
      <c r="AWU16" s="878"/>
      <c r="AWV16" s="878"/>
      <c r="AWW16" s="880"/>
      <c r="AWX16" s="878"/>
      <c r="AWY16" s="878"/>
      <c r="AWZ16" s="878"/>
      <c r="AXA16" s="880"/>
      <c r="AXB16" s="878"/>
      <c r="AXC16" s="878"/>
      <c r="AXD16" s="878"/>
      <c r="AXE16" s="880"/>
      <c r="AXF16" s="878"/>
      <c r="AXG16" s="878"/>
      <c r="AXH16" s="878"/>
      <c r="AXI16" s="880"/>
      <c r="AXJ16" s="878"/>
      <c r="AXK16" s="878"/>
      <c r="AXL16" s="878"/>
      <c r="AXM16" s="880"/>
      <c r="AXN16" s="878"/>
      <c r="AXO16" s="878"/>
      <c r="AXP16" s="878"/>
      <c r="AXQ16" s="880"/>
      <c r="AXR16" s="878"/>
      <c r="AXS16" s="878"/>
      <c r="AXT16" s="878"/>
      <c r="AXU16" s="880"/>
      <c r="AXV16" s="878"/>
      <c r="AXW16" s="878"/>
      <c r="AXX16" s="878"/>
      <c r="AXY16" s="880"/>
      <c r="AXZ16" s="878"/>
      <c r="AYA16" s="878"/>
      <c r="AYB16" s="878"/>
      <c r="AYC16" s="880"/>
      <c r="AYD16" s="878"/>
      <c r="AYE16" s="878"/>
      <c r="AYF16" s="878"/>
      <c r="AYG16" s="880"/>
      <c r="AYH16" s="878"/>
      <c r="AYI16" s="878"/>
      <c r="AYJ16" s="878"/>
      <c r="AYK16" s="880"/>
      <c r="AYL16" s="878"/>
      <c r="AYM16" s="878"/>
      <c r="AYN16" s="878"/>
      <c r="AYO16" s="880"/>
      <c r="AYP16" s="878"/>
      <c r="AYQ16" s="878"/>
      <c r="AYR16" s="878"/>
      <c r="AYS16" s="880"/>
      <c r="AYT16" s="878"/>
      <c r="AYU16" s="878"/>
      <c r="AYV16" s="878"/>
      <c r="AYW16" s="880"/>
      <c r="AYX16" s="878"/>
      <c r="AYY16" s="878"/>
      <c r="AYZ16" s="878"/>
      <c r="AZA16" s="880"/>
      <c r="AZB16" s="878"/>
      <c r="AZC16" s="878"/>
      <c r="AZD16" s="878"/>
      <c r="AZE16" s="880"/>
      <c r="AZF16" s="878"/>
      <c r="AZG16" s="878"/>
      <c r="AZH16" s="878"/>
      <c r="AZI16" s="880"/>
      <c r="AZJ16" s="878"/>
      <c r="AZK16" s="878"/>
      <c r="AZL16" s="878"/>
      <c r="AZM16" s="880"/>
      <c r="AZN16" s="878"/>
      <c r="AZO16" s="878"/>
      <c r="AZP16" s="878"/>
      <c r="AZQ16" s="880"/>
      <c r="AZR16" s="878"/>
      <c r="AZS16" s="878"/>
      <c r="AZT16" s="878"/>
      <c r="AZU16" s="880"/>
      <c r="AZV16" s="878"/>
      <c r="AZW16" s="878"/>
      <c r="AZX16" s="878"/>
      <c r="AZY16" s="880"/>
      <c r="AZZ16" s="878"/>
      <c r="BAA16" s="878"/>
      <c r="BAB16" s="878"/>
      <c r="BAC16" s="880"/>
      <c r="BAD16" s="878"/>
      <c r="BAE16" s="878"/>
      <c r="BAF16" s="878"/>
      <c r="BAG16" s="880"/>
      <c r="BAH16" s="878"/>
      <c r="BAI16" s="878"/>
      <c r="BAJ16" s="878"/>
      <c r="BAK16" s="880"/>
      <c r="BAL16" s="878"/>
      <c r="BAM16" s="878"/>
      <c r="BAN16" s="878"/>
      <c r="BAO16" s="880"/>
      <c r="BAP16" s="878"/>
      <c r="BAQ16" s="878"/>
      <c r="BAR16" s="878"/>
      <c r="BAS16" s="880"/>
      <c r="BAT16" s="878"/>
      <c r="BAU16" s="878"/>
      <c r="BAV16" s="878"/>
      <c r="BAW16" s="880"/>
      <c r="BAX16" s="878"/>
      <c r="BAY16" s="878"/>
      <c r="BAZ16" s="878"/>
      <c r="BBA16" s="880"/>
      <c r="BBB16" s="878"/>
      <c r="BBC16" s="878"/>
      <c r="BBD16" s="878"/>
      <c r="BBE16" s="880"/>
      <c r="BBF16" s="878"/>
      <c r="BBG16" s="878"/>
      <c r="BBH16" s="878"/>
      <c r="BBI16" s="880"/>
      <c r="BBJ16" s="878"/>
      <c r="BBK16" s="878"/>
      <c r="BBL16" s="878"/>
      <c r="BBM16" s="880"/>
      <c r="BBN16" s="878"/>
      <c r="BBO16" s="878"/>
      <c r="BBP16" s="878"/>
      <c r="BBQ16" s="880"/>
      <c r="BBR16" s="878"/>
      <c r="BBS16" s="878"/>
      <c r="BBT16" s="878"/>
      <c r="BBU16" s="880"/>
      <c r="BBV16" s="878"/>
      <c r="BBW16" s="878"/>
      <c r="BBX16" s="878"/>
      <c r="BBY16" s="880"/>
      <c r="BBZ16" s="878"/>
      <c r="BCA16" s="878"/>
      <c r="BCB16" s="878"/>
      <c r="BCC16" s="880"/>
      <c r="BCD16" s="878"/>
      <c r="BCE16" s="878"/>
      <c r="BCF16" s="878"/>
      <c r="BCG16" s="880"/>
      <c r="BCH16" s="878"/>
      <c r="BCI16" s="878"/>
      <c r="BCJ16" s="878"/>
      <c r="BCK16" s="880"/>
      <c r="BCL16" s="878"/>
      <c r="BCM16" s="878"/>
      <c r="BCN16" s="878"/>
      <c r="BCO16" s="880"/>
      <c r="BCP16" s="878"/>
      <c r="BCQ16" s="878"/>
      <c r="BCR16" s="878"/>
      <c r="BCS16" s="880"/>
      <c r="BCT16" s="878"/>
      <c r="BCU16" s="878"/>
      <c r="BCV16" s="878"/>
      <c r="BCW16" s="880"/>
      <c r="BCX16" s="878"/>
      <c r="BCY16" s="878"/>
      <c r="BCZ16" s="878"/>
      <c r="BDA16" s="880"/>
      <c r="BDB16" s="878"/>
      <c r="BDC16" s="878"/>
      <c r="BDD16" s="878"/>
      <c r="BDE16" s="880"/>
      <c r="BDF16" s="878"/>
      <c r="BDG16" s="878"/>
      <c r="BDH16" s="878"/>
      <c r="BDI16" s="880"/>
      <c r="BDJ16" s="878"/>
      <c r="BDK16" s="878"/>
      <c r="BDL16" s="878"/>
      <c r="BDM16" s="880"/>
      <c r="BDN16" s="878"/>
      <c r="BDO16" s="878"/>
      <c r="BDP16" s="878"/>
      <c r="BDQ16" s="880"/>
      <c r="BDR16" s="878"/>
      <c r="BDS16" s="878"/>
      <c r="BDT16" s="878"/>
      <c r="BDU16" s="880"/>
      <c r="BDV16" s="878"/>
      <c r="BDW16" s="878"/>
      <c r="BDX16" s="878"/>
      <c r="BDY16" s="880"/>
      <c r="BDZ16" s="878"/>
      <c r="BEA16" s="878"/>
      <c r="BEB16" s="878"/>
      <c r="BEC16" s="880"/>
      <c r="BED16" s="878"/>
      <c r="BEE16" s="878"/>
      <c r="BEF16" s="878"/>
      <c r="BEG16" s="880"/>
      <c r="BEH16" s="878"/>
      <c r="BEI16" s="878"/>
      <c r="BEJ16" s="878"/>
      <c r="BEK16" s="880"/>
      <c r="BEL16" s="878"/>
      <c r="BEM16" s="878"/>
      <c r="BEN16" s="878"/>
      <c r="BEO16" s="880"/>
      <c r="BEP16" s="878"/>
      <c r="BEQ16" s="878"/>
      <c r="BER16" s="878"/>
      <c r="BES16" s="880"/>
      <c r="BET16" s="878"/>
      <c r="BEU16" s="878"/>
      <c r="BEV16" s="878"/>
      <c r="BEW16" s="880"/>
      <c r="BEX16" s="878"/>
      <c r="BEY16" s="878"/>
      <c r="BEZ16" s="878"/>
      <c r="BFA16" s="880"/>
      <c r="BFB16" s="878"/>
      <c r="BFC16" s="878"/>
      <c r="BFD16" s="878"/>
      <c r="BFE16" s="880"/>
      <c r="BFF16" s="878"/>
      <c r="BFG16" s="878"/>
      <c r="BFH16" s="878"/>
      <c r="BFI16" s="880"/>
      <c r="BFJ16" s="878"/>
      <c r="BFK16" s="878"/>
      <c r="BFL16" s="878"/>
      <c r="BFM16" s="880"/>
      <c r="BFN16" s="878"/>
      <c r="BFO16" s="878"/>
      <c r="BFP16" s="878"/>
      <c r="BFQ16" s="880"/>
      <c r="BFR16" s="878"/>
      <c r="BFS16" s="878"/>
      <c r="BFT16" s="878"/>
      <c r="BFU16" s="880"/>
      <c r="BFV16" s="878"/>
      <c r="BFW16" s="878"/>
      <c r="BFX16" s="878"/>
      <c r="BFY16" s="880"/>
      <c r="BFZ16" s="878"/>
      <c r="BGA16" s="878"/>
      <c r="BGB16" s="878"/>
      <c r="BGC16" s="880"/>
      <c r="BGD16" s="878"/>
      <c r="BGE16" s="878"/>
      <c r="BGF16" s="878"/>
      <c r="BGG16" s="880"/>
      <c r="BGH16" s="878"/>
      <c r="BGI16" s="878"/>
      <c r="BGJ16" s="878"/>
      <c r="BGK16" s="880"/>
      <c r="BGL16" s="878"/>
      <c r="BGM16" s="878"/>
      <c r="BGN16" s="878"/>
      <c r="BGO16" s="880"/>
      <c r="BGP16" s="878"/>
      <c r="BGQ16" s="878"/>
      <c r="BGR16" s="878"/>
      <c r="BGS16" s="880"/>
      <c r="BGT16" s="878"/>
      <c r="BGU16" s="878"/>
      <c r="BGV16" s="878"/>
      <c r="BGW16" s="880"/>
      <c r="BGX16" s="878"/>
      <c r="BGY16" s="878"/>
      <c r="BGZ16" s="878"/>
      <c r="BHA16" s="880"/>
      <c r="BHB16" s="878"/>
      <c r="BHC16" s="878"/>
      <c r="BHD16" s="878"/>
      <c r="BHE16" s="880"/>
      <c r="BHF16" s="878"/>
      <c r="BHG16" s="878"/>
      <c r="BHH16" s="878"/>
      <c r="BHI16" s="880"/>
      <c r="BHJ16" s="878"/>
      <c r="BHK16" s="878"/>
      <c r="BHL16" s="878"/>
      <c r="BHM16" s="880"/>
      <c r="BHN16" s="878"/>
      <c r="BHO16" s="878"/>
      <c r="BHP16" s="878"/>
      <c r="BHQ16" s="880"/>
      <c r="BHR16" s="878"/>
      <c r="BHS16" s="878"/>
      <c r="BHT16" s="878"/>
      <c r="BHU16" s="880"/>
      <c r="BHV16" s="878"/>
      <c r="BHW16" s="878"/>
      <c r="BHX16" s="878"/>
      <c r="BHY16" s="880"/>
      <c r="BHZ16" s="878"/>
      <c r="BIA16" s="878"/>
      <c r="BIB16" s="878"/>
      <c r="BIC16" s="880"/>
      <c r="BID16" s="878"/>
      <c r="BIE16" s="878"/>
      <c r="BIF16" s="878"/>
      <c r="BIG16" s="880"/>
      <c r="BIH16" s="878"/>
      <c r="BII16" s="878"/>
      <c r="BIJ16" s="878"/>
      <c r="BIK16" s="880"/>
      <c r="BIL16" s="878"/>
      <c r="BIM16" s="878"/>
      <c r="BIN16" s="878"/>
      <c r="BIO16" s="880"/>
      <c r="BIP16" s="878"/>
      <c r="BIQ16" s="878"/>
      <c r="BIR16" s="878"/>
      <c r="BIS16" s="880"/>
      <c r="BIT16" s="878"/>
      <c r="BIU16" s="878"/>
      <c r="BIV16" s="878"/>
      <c r="BIW16" s="880"/>
      <c r="BIX16" s="878"/>
      <c r="BIY16" s="878"/>
      <c r="BIZ16" s="878"/>
      <c r="BJA16" s="880"/>
      <c r="BJB16" s="878"/>
      <c r="BJC16" s="878"/>
      <c r="BJD16" s="878"/>
      <c r="BJE16" s="880"/>
      <c r="BJF16" s="878"/>
      <c r="BJG16" s="878"/>
      <c r="BJH16" s="878"/>
      <c r="BJI16" s="880"/>
      <c r="BJJ16" s="878"/>
      <c r="BJK16" s="878"/>
      <c r="BJL16" s="878"/>
      <c r="BJM16" s="880"/>
      <c r="BJN16" s="878"/>
      <c r="BJO16" s="878"/>
      <c r="BJP16" s="878"/>
      <c r="BJQ16" s="880"/>
      <c r="BJR16" s="878"/>
      <c r="BJS16" s="878"/>
      <c r="BJT16" s="878"/>
      <c r="BJU16" s="880"/>
      <c r="BJV16" s="878"/>
      <c r="BJW16" s="878"/>
      <c r="BJX16" s="878"/>
      <c r="BJY16" s="880"/>
      <c r="BJZ16" s="878"/>
      <c r="BKA16" s="878"/>
      <c r="BKB16" s="878"/>
      <c r="BKC16" s="880"/>
      <c r="BKD16" s="878"/>
      <c r="BKE16" s="878"/>
      <c r="BKF16" s="878"/>
      <c r="BKG16" s="880"/>
      <c r="BKH16" s="878"/>
      <c r="BKI16" s="878"/>
      <c r="BKJ16" s="878"/>
      <c r="BKK16" s="880"/>
      <c r="BKL16" s="878"/>
      <c r="BKM16" s="878"/>
      <c r="BKN16" s="878"/>
      <c r="BKO16" s="880"/>
      <c r="BKP16" s="878"/>
      <c r="BKQ16" s="878"/>
      <c r="BKR16" s="878"/>
      <c r="BKS16" s="880"/>
      <c r="BKT16" s="878"/>
      <c r="BKU16" s="878"/>
      <c r="BKV16" s="878"/>
      <c r="BKW16" s="880"/>
      <c r="BKX16" s="878"/>
      <c r="BKY16" s="878"/>
      <c r="BKZ16" s="878"/>
      <c r="BLA16" s="880"/>
      <c r="BLB16" s="878"/>
      <c r="BLC16" s="878"/>
      <c r="BLD16" s="878"/>
      <c r="BLE16" s="880"/>
      <c r="BLF16" s="878"/>
      <c r="BLG16" s="878"/>
      <c r="BLH16" s="878"/>
      <c r="BLI16" s="880"/>
      <c r="BLJ16" s="878"/>
      <c r="BLK16" s="878"/>
      <c r="BLL16" s="878"/>
      <c r="BLM16" s="880"/>
      <c r="BLN16" s="878"/>
      <c r="BLO16" s="878"/>
      <c r="BLP16" s="878"/>
      <c r="BLQ16" s="880"/>
      <c r="BLR16" s="878"/>
      <c r="BLS16" s="878"/>
      <c r="BLT16" s="878"/>
      <c r="BLU16" s="880"/>
      <c r="BLV16" s="878"/>
      <c r="BLW16" s="878"/>
      <c r="BLX16" s="878"/>
      <c r="BLY16" s="880"/>
      <c r="BLZ16" s="878"/>
      <c r="BMA16" s="878"/>
      <c r="BMB16" s="878"/>
      <c r="BMC16" s="880"/>
      <c r="BMD16" s="878"/>
      <c r="BME16" s="878"/>
      <c r="BMF16" s="878"/>
      <c r="BMG16" s="880"/>
      <c r="BMH16" s="878"/>
      <c r="BMI16" s="878"/>
      <c r="BMJ16" s="878"/>
      <c r="BMK16" s="880"/>
      <c r="BML16" s="878"/>
      <c r="BMM16" s="878"/>
      <c r="BMN16" s="878"/>
      <c r="BMO16" s="880"/>
      <c r="BMP16" s="878"/>
      <c r="BMQ16" s="878"/>
      <c r="BMR16" s="878"/>
      <c r="BMS16" s="880"/>
      <c r="BMT16" s="878"/>
      <c r="BMU16" s="878"/>
      <c r="BMV16" s="878"/>
      <c r="BMW16" s="880"/>
      <c r="BMX16" s="878"/>
      <c r="BMY16" s="878"/>
      <c r="BMZ16" s="878"/>
      <c r="BNA16" s="880"/>
      <c r="BNB16" s="878"/>
      <c r="BNC16" s="878"/>
      <c r="BND16" s="878"/>
      <c r="BNE16" s="880"/>
      <c r="BNF16" s="878"/>
      <c r="BNG16" s="878"/>
      <c r="BNH16" s="878"/>
      <c r="BNI16" s="880"/>
      <c r="BNJ16" s="878"/>
      <c r="BNK16" s="878"/>
      <c r="BNL16" s="878"/>
      <c r="BNM16" s="880"/>
      <c r="BNN16" s="878"/>
      <c r="BNO16" s="878"/>
      <c r="BNP16" s="878"/>
      <c r="BNQ16" s="880"/>
      <c r="BNR16" s="878"/>
      <c r="BNS16" s="878"/>
      <c r="BNT16" s="878"/>
      <c r="BNU16" s="880"/>
      <c r="BNV16" s="878"/>
      <c r="BNW16" s="878"/>
      <c r="BNX16" s="878"/>
      <c r="BNY16" s="880"/>
      <c r="BNZ16" s="878"/>
      <c r="BOA16" s="878"/>
      <c r="BOB16" s="878"/>
      <c r="BOC16" s="880"/>
      <c r="BOD16" s="878"/>
      <c r="BOE16" s="878"/>
      <c r="BOF16" s="878"/>
      <c r="BOG16" s="880"/>
      <c r="BOH16" s="878"/>
      <c r="BOI16" s="878"/>
      <c r="BOJ16" s="878"/>
      <c r="BOK16" s="880"/>
      <c r="BOL16" s="878"/>
      <c r="BOM16" s="878"/>
      <c r="BON16" s="878"/>
      <c r="BOO16" s="880"/>
      <c r="BOP16" s="878"/>
      <c r="BOQ16" s="878"/>
      <c r="BOR16" s="878"/>
      <c r="BOS16" s="880"/>
      <c r="BOT16" s="878"/>
      <c r="BOU16" s="878"/>
      <c r="BOV16" s="878"/>
      <c r="BOW16" s="880"/>
      <c r="BOX16" s="878"/>
      <c r="BOY16" s="878"/>
      <c r="BOZ16" s="878"/>
      <c r="BPA16" s="880"/>
      <c r="BPB16" s="878"/>
      <c r="BPC16" s="878"/>
      <c r="BPD16" s="878"/>
      <c r="BPE16" s="880"/>
      <c r="BPF16" s="878"/>
      <c r="BPG16" s="878"/>
      <c r="BPH16" s="878"/>
      <c r="BPI16" s="880"/>
      <c r="BPJ16" s="878"/>
      <c r="BPK16" s="878"/>
      <c r="BPL16" s="878"/>
      <c r="BPM16" s="880"/>
      <c r="BPN16" s="878"/>
      <c r="BPO16" s="878"/>
      <c r="BPP16" s="878"/>
      <c r="BPQ16" s="880"/>
      <c r="BPR16" s="878"/>
      <c r="BPS16" s="878"/>
      <c r="BPT16" s="878"/>
      <c r="BPU16" s="880"/>
      <c r="BPV16" s="878"/>
      <c r="BPW16" s="878"/>
      <c r="BPX16" s="878"/>
      <c r="BPY16" s="880"/>
      <c r="BPZ16" s="878"/>
      <c r="BQA16" s="878"/>
      <c r="BQB16" s="878"/>
      <c r="BQC16" s="880"/>
      <c r="BQD16" s="878"/>
      <c r="BQE16" s="878"/>
      <c r="BQF16" s="878"/>
      <c r="BQG16" s="880"/>
      <c r="BQH16" s="878"/>
      <c r="BQI16" s="878"/>
      <c r="BQJ16" s="878"/>
      <c r="BQK16" s="880"/>
      <c r="BQL16" s="878"/>
      <c r="BQM16" s="878"/>
      <c r="BQN16" s="878"/>
      <c r="BQO16" s="880"/>
      <c r="BQP16" s="878"/>
      <c r="BQQ16" s="878"/>
      <c r="BQR16" s="878"/>
      <c r="BQS16" s="880"/>
      <c r="BQT16" s="878"/>
      <c r="BQU16" s="878"/>
      <c r="BQV16" s="878"/>
      <c r="BQW16" s="880"/>
      <c r="BQX16" s="878"/>
      <c r="BQY16" s="878"/>
      <c r="BQZ16" s="878"/>
      <c r="BRA16" s="880"/>
      <c r="BRB16" s="878"/>
      <c r="BRC16" s="878"/>
      <c r="BRD16" s="878"/>
      <c r="BRE16" s="880"/>
      <c r="BRF16" s="878"/>
      <c r="BRG16" s="878"/>
      <c r="BRH16" s="878"/>
      <c r="BRI16" s="880"/>
      <c r="BRJ16" s="878"/>
      <c r="BRK16" s="878"/>
      <c r="BRL16" s="878"/>
      <c r="BRM16" s="880"/>
      <c r="BRN16" s="878"/>
      <c r="BRO16" s="878"/>
      <c r="BRP16" s="878"/>
      <c r="BRQ16" s="880"/>
      <c r="BRR16" s="878"/>
      <c r="BRS16" s="878"/>
      <c r="BRT16" s="878"/>
      <c r="BRU16" s="880"/>
      <c r="BRV16" s="878"/>
      <c r="BRW16" s="878"/>
      <c r="BRX16" s="878"/>
      <c r="BRY16" s="880"/>
      <c r="BRZ16" s="878"/>
      <c r="BSA16" s="878"/>
      <c r="BSB16" s="878"/>
      <c r="BSC16" s="880"/>
      <c r="BSD16" s="878"/>
      <c r="BSE16" s="878"/>
      <c r="BSF16" s="878"/>
      <c r="BSG16" s="880"/>
      <c r="BSH16" s="878"/>
      <c r="BSI16" s="878"/>
      <c r="BSJ16" s="878"/>
      <c r="BSK16" s="880"/>
      <c r="BSL16" s="878"/>
      <c r="BSM16" s="878"/>
      <c r="BSN16" s="878"/>
      <c r="BSO16" s="880"/>
      <c r="BSP16" s="878"/>
      <c r="BSQ16" s="878"/>
      <c r="BSR16" s="878"/>
      <c r="BSS16" s="880"/>
      <c r="BST16" s="878"/>
      <c r="BSU16" s="878"/>
      <c r="BSV16" s="878"/>
      <c r="BSW16" s="880"/>
      <c r="BSX16" s="878"/>
      <c r="BSY16" s="878"/>
      <c r="BSZ16" s="878"/>
      <c r="BTA16" s="880"/>
      <c r="BTB16" s="878"/>
      <c r="BTC16" s="878"/>
      <c r="BTD16" s="878"/>
      <c r="BTE16" s="880"/>
      <c r="BTF16" s="878"/>
      <c r="BTG16" s="878"/>
      <c r="BTH16" s="878"/>
      <c r="BTI16" s="880"/>
      <c r="BTJ16" s="878"/>
      <c r="BTK16" s="878"/>
      <c r="BTL16" s="878"/>
      <c r="BTM16" s="880"/>
      <c r="BTN16" s="878"/>
      <c r="BTO16" s="878"/>
      <c r="BTP16" s="878"/>
      <c r="BTQ16" s="880"/>
      <c r="BTR16" s="878"/>
      <c r="BTS16" s="878"/>
      <c r="BTT16" s="878"/>
      <c r="BTU16" s="880"/>
      <c r="BTV16" s="878"/>
      <c r="BTW16" s="878"/>
      <c r="BTX16" s="878"/>
      <c r="BTY16" s="880"/>
      <c r="BTZ16" s="878"/>
      <c r="BUA16" s="878"/>
      <c r="BUB16" s="878"/>
      <c r="BUC16" s="880"/>
      <c r="BUD16" s="878"/>
      <c r="BUE16" s="878"/>
      <c r="BUF16" s="878"/>
      <c r="BUG16" s="880"/>
      <c r="BUH16" s="878"/>
      <c r="BUI16" s="878"/>
      <c r="BUJ16" s="878"/>
      <c r="BUK16" s="880"/>
      <c r="BUL16" s="878"/>
      <c r="BUM16" s="878"/>
      <c r="BUN16" s="878"/>
      <c r="BUO16" s="880"/>
      <c r="BUP16" s="878"/>
      <c r="BUQ16" s="878"/>
      <c r="BUR16" s="878"/>
      <c r="BUS16" s="880"/>
      <c r="BUT16" s="878"/>
      <c r="BUU16" s="878"/>
      <c r="BUV16" s="878"/>
      <c r="BUW16" s="880"/>
      <c r="BUX16" s="878"/>
      <c r="BUY16" s="878"/>
      <c r="BUZ16" s="878"/>
      <c r="BVA16" s="880"/>
      <c r="BVB16" s="878"/>
      <c r="BVC16" s="878"/>
      <c r="BVD16" s="878"/>
      <c r="BVE16" s="880"/>
      <c r="BVF16" s="878"/>
      <c r="BVG16" s="878"/>
      <c r="BVH16" s="878"/>
      <c r="BVI16" s="880"/>
      <c r="BVJ16" s="878"/>
      <c r="BVK16" s="878"/>
      <c r="BVL16" s="878"/>
      <c r="BVM16" s="880"/>
      <c r="BVN16" s="878"/>
      <c r="BVO16" s="878"/>
      <c r="BVP16" s="878"/>
      <c r="BVQ16" s="880"/>
      <c r="BVR16" s="878"/>
      <c r="BVS16" s="878"/>
      <c r="BVT16" s="878"/>
      <c r="BVU16" s="880"/>
      <c r="BVV16" s="878"/>
      <c r="BVW16" s="878"/>
      <c r="BVX16" s="878"/>
      <c r="BVY16" s="880"/>
      <c r="BVZ16" s="878"/>
      <c r="BWA16" s="878"/>
      <c r="BWB16" s="878"/>
      <c r="BWC16" s="880"/>
      <c r="BWD16" s="878"/>
      <c r="BWE16" s="878"/>
      <c r="BWF16" s="878"/>
      <c r="BWG16" s="880"/>
      <c r="BWH16" s="878"/>
      <c r="BWI16" s="878"/>
      <c r="BWJ16" s="878"/>
      <c r="BWK16" s="880"/>
      <c r="BWL16" s="878"/>
      <c r="BWM16" s="878"/>
      <c r="BWN16" s="878"/>
      <c r="BWO16" s="880"/>
      <c r="BWP16" s="878"/>
      <c r="BWQ16" s="878"/>
      <c r="BWR16" s="878"/>
      <c r="BWS16" s="880"/>
      <c r="BWT16" s="878"/>
      <c r="BWU16" s="878"/>
      <c r="BWV16" s="878"/>
      <c r="BWW16" s="880"/>
      <c r="BWX16" s="878"/>
      <c r="BWY16" s="878"/>
      <c r="BWZ16" s="878"/>
      <c r="BXA16" s="880"/>
      <c r="BXB16" s="878"/>
      <c r="BXC16" s="878"/>
      <c r="BXD16" s="878"/>
      <c r="BXE16" s="880"/>
      <c r="BXF16" s="878"/>
      <c r="BXG16" s="878"/>
      <c r="BXH16" s="878"/>
      <c r="BXI16" s="880"/>
      <c r="BXJ16" s="878"/>
      <c r="BXK16" s="878"/>
      <c r="BXL16" s="878"/>
      <c r="BXM16" s="880"/>
      <c r="BXN16" s="878"/>
      <c r="BXO16" s="878"/>
      <c r="BXP16" s="878"/>
      <c r="BXQ16" s="880"/>
      <c r="BXR16" s="878"/>
      <c r="BXS16" s="878"/>
      <c r="BXT16" s="878"/>
      <c r="BXU16" s="880"/>
      <c r="BXV16" s="878"/>
      <c r="BXW16" s="878"/>
      <c r="BXX16" s="878"/>
      <c r="BXY16" s="880"/>
      <c r="BXZ16" s="878"/>
      <c r="BYA16" s="878"/>
      <c r="BYB16" s="878"/>
      <c r="BYC16" s="880"/>
      <c r="BYD16" s="878"/>
      <c r="BYE16" s="878"/>
      <c r="BYF16" s="878"/>
      <c r="BYG16" s="880"/>
      <c r="BYH16" s="878"/>
      <c r="BYI16" s="878"/>
      <c r="BYJ16" s="878"/>
      <c r="BYK16" s="880"/>
      <c r="BYL16" s="878"/>
      <c r="BYM16" s="878"/>
      <c r="BYN16" s="878"/>
      <c r="BYO16" s="880"/>
      <c r="BYP16" s="878"/>
      <c r="BYQ16" s="878"/>
      <c r="BYR16" s="878"/>
      <c r="BYS16" s="880"/>
      <c r="BYT16" s="878"/>
      <c r="BYU16" s="878"/>
      <c r="BYV16" s="878"/>
      <c r="BYW16" s="880"/>
      <c r="BYX16" s="878"/>
      <c r="BYY16" s="878"/>
      <c r="BYZ16" s="878"/>
      <c r="BZA16" s="880"/>
      <c r="BZB16" s="878"/>
      <c r="BZC16" s="878"/>
      <c r="BZD16" s="878"/>
      <c r="BZE16" s="880"/>
      <c r="BZF16" s="878"/>
      <c r="BZG16" s="878"/>
      <c r="BZH16" s="878"/>
      <c r="BZI16" s="880"/>
      <c r="BZJ16" s="878"/>
      <c r="BZK16" s="878"/>
      <c r="BZL16" s="878"/>
      <c r="BZM16" s="880"/>
      <c r="BZN16" s="878"/>
      <c r="BZO16" s="878"/>
      <c r="BZP16" s="878"/>
      <c r="BZQ16" s="880"/>
      <c r="BZR16" s="878"/>
      <c r="BZS16" s="878"/>
      <c r="BZT16" s="878"/>
      <c r="BZU16" s="880"/>
      <c r="BZV16" s="878"/>
      <c r="BZW16" s="878"/>
      <c r="BZX16" s="878"/>
      <c r="BZY16" s="880"/>
      <c r="BZZ16" s="878"/>
      <c r="CAA16" s="878"/>
      <c r="CAB16" s="878"/>
      <c r="CAC16" s="880"/>
      <c r="CAD16" s="878"/>
      <c r="CAE16" s="878"/>
      <c r="CAF16" s="878"/>
      <c r="CAG16" s="880"/>
      <c r="CAH16" s="878"/>
      <c r="CAI16" s="878"/>
      <c r="CAJ16" s="878"/>
      <c r="CAK16" s="880"/>
      <c r="CAL16" s="878"/>
      <c r="CAM16" s="878"/>
      <c r="CAN16" s="878"/>
      <c r="CAO16" s="880"/>
      <c r="CAP16" s="878"/>
      <c r="CAQ16" s="878"/>
      <c r="CAR16" s="878"/>
      <c r="CAS16" s="880"/>
      <c r="CAT16" s="878"/>
      <c r="CAU16" s="878"/>
      <c r="CAV16" s="878"/>
      <c r="CAW16" s="880"/>
      <c r="CAX16" s="878"/>
      <c r="CAY16" s="878"/>
      <c r="CAZ16" s="878"/>
      <c r="CBA16" s="880"/>
      <c r="CBB16" s="878"/>
      <c r="CBC16" s="878"/>
      <c r="CBD16" s="878"/>
      <c r="CBE16" s="880"/>
      <c r="CBF16" s="878"/>
      <c r="CBG16" s="878"/>
      <c r="CBH16" s="878"/>
      <c r="CBI16" s="880"/>
      <c r="CBJ16" s="878"/>
      <c r="CBK16" s="878"/>
      <c r="CBL16" s="878"/>
      <c r="CBM16" s="880"/>
      <c r="CBN16" s="878"/>
      <c r="CBO16" s="878"/>
      <c r="CBP16" s="878"/>
      <c r="CBQ16" s="880"/>
      <c r="CBR16" s="878"/>
      <c r="CBS16" s="878"/>
      <c r="CBT16" s="878"/>
      <c r="CBU16" s="880"/>
      <c r="CBV16" s="878"/>
      <c r="CBW16" s="878"/>
      <c r="CBX16" s="878"/>
      <c r="CBY16" s="880"/>
      <c r="CBZ16" s="878"/>
      <c r="CCA16" s="878"/>
      <c r="CCB16" s="878"/>
      <c r="CCC16" s="880"/>
      <c r="CCD16" s="878"/>
      <c r="CCE16" s="878"/>
      <c r="CCF16" s="878"/>
      <c r="CCG16" s="880"/>
      <c r="CCH16" s="878"/>
      <c r="CCI16" s="878"/>
      <c r="CCJ16" s="878"/>
      <c r="CCK16" s="880"/>
      <c r="CCL16" s="878"/>
      <c r="CCM16" s="878"/>
      <c r="CCN16" s="878"/>
      <c r="CCO16" s="880"/>
      <c r="CCP16" s="878"/>
      <c r="CCQ16" s="878"/>
      <c r="CCR16" s="878"/>
      <c r="CCS16" s="880"/>
      <c r="CCT16" s="878"/>
      <c r="CCU16" s="878"/>
      <c r="CCV16" s="878"/>
      <c r="CCW16" s="880"/>
      <c r="CCX16" s="878"/>
      <c r="CCY16" s="878"/>
      <c r="CCZ16" s="878"/>
      <c r="CDA16" s="880"/>
      <c r="CDB16" s="878"/>
      <c r="CDC16" s="878"/>
      <c r="CDD16" s="878"/>
      <c r="CDE16" s="880"/>
      <c r="CDF16" s="878"/>
      <c r="CDG16" s="878"/>
      <c r="CDH16" s="878"/>
      <c r="CDI16" s="880"/>
      <c r="CDJ16" s="878"/>
      <c r="CDK16" s="878"/>
      <c r="CDL16" s="878"/>
      <c r="CDM16" s="880"/>
      <c r="CDN16" s="878"/>
      <c r="CDO16" s="878"/>
      <c r="CDP16" s="878"/>
      <c r="CDQ16" s="880"/>
      <c r="CDR16" s="878"/>
      <c r="CDS16" s="878"/>
      <c r="CDT16" s="878"/>
      <c r="CDU16" s="880"/>
      <c r="CDV16" s="878"/>
      <c r="CDW16" s="878"/>
      <c r="CDX16" s="878"/>
      <c r="CDY16" s="880"/>
      <c r="CDZ16" s="878"/>
      <c r="CEA16" s="878"/>
      <c r="CEB16" s="878"/>
      <c r="CEC16" s="880"/>
      <c r="CED16" s="878"/>
      <c r="CEE16" s="878"/>
      <c r="CEF16" s="878"/>
      <c r="CEG16" s="880"/>
      <c r="CEH16" s="878"/>
      <c r="CEI16" s="878"/>
      <c r="CEJ16" s="878"/>
      <c r="CEK16" s="880"/>
      <c r="CEL16" s="878"/>
      <c r="CEM16" s="878"/>
      <c r="CEN16" s="878"/>
      <c r="CEO16" s="880"/>
      <c r="CEP16" s="878"/>
      <c r="CEQ16" s="878"/>
      <c r="CER16" s="878"/>
      <c r="CES16" s="880"/>
      <c r="CET16" s="878"/>
      <c r="CEU16" s="878"/>
      <c r="CEV16" s="878"/>
      <c r="CEW16" s="880"/>
      <c r="CEX16" s="878"/>
      <c r="CEY16" s="878"/>
      <c r="CEZ16" s="878"/>
      <c r="CFA16" s="880"/>
      <c r="CFB16" s="878"/>
      <c r="CFC16" s="878"/>
      <c r="CFD16" s="878"/>
      <c r="CFE16" s="880"/>
      <c r="CFF16" s="878"/>
      <c r="CFG16" s="878"/>
      <c r="CFH16" s="878"/>
      <c r="CFI16" s="880"/>
      <c r="CFJ16" s="878"/>
      <c r="CFK16" s="878"/>
      <c r="CFL16" s="878"/>
      <c r="CFM16" s="880"/>
      <c r="CFN16" s="878"/>
      <c r="CFO16" s="878"/>
      <c r="CFP16" s="878"/>
      <c r="CFQ16" s="880"/>
      <c r="CFR16" s="878"/>
      <c r="CFS16" s="878"/>
      <c r="CFT16" s="878"/>
      <c r="CFU16" s="880"/>
      <c r="CFV16" s="878"/>
      <c r="CFW16" s="878"/>
      <c r="CFX16" s="878"/>
      <c r="CFY16" s="880"/>
      <c r="CFZ16" s="878"/>
      <c r="CGA16" s="878"/>
      <c r="CGB16" s="878"/>
      <c r="CGC16" s="880"/>
      <c r="CGD16" s="878"/>
      <c r="CGE16" s="878"/>
      <c r="CGF16" s="878"/>
      <c r="CGG16" s="880"/>
      <c r="CGH16" s="878"/>
      <c r="CGI16" s="878"/>
      <c r="CGJ16" s="878"/>
      <c r="CGK16" s="880"/>
      <c r="CGL16" s="878"/>
      <c r="CGM16" s="878"/>
      <c r="CGN16" s="878"/>
      <c r="CGO16" s="880"/>
      <c r="CGP16" s="878"/>
      <c r="CGQ16" s="878"/>
      <c r="CGR16" s="878"/>
      <c r="CGS16" s="880"/>
      <c r="CGT16" s="878"/>
      <c r="CGU16" s="878"/>
      <c r="CGV16" s="878"/>
      <c r="CGW16" s="880"/>
      <c r="CGX16" s="878"/>
      <c r="CGY16" s="878"/>
      <c r="CGZ16" s="878"/>
      <c r="CHA16" s="880"/>
      <c r="CHB16" s="878"/>
      <c r="CHC16" s="878"/>
      <c r="CHD16" s="878"/>
      <c r="CHE16" s="880"/>
      <c r="CHF16" s="878"/>
      <c r="CHG16" s="878"/>
      <c r="CHH16" s="878"/>
      <c r="CHI16" s="880"/>
      <c r="CHJ16" s="878"/>
      <c r="CHK16" s="878"/>
      <c r="CHL16" s="878"/>
      <c r="CHM16" s="880"/>
      <c r="CHN16" s="878"/>
      <c r="CHO16" s="878"/>
      <c r="CHP16" s="878"/>
      <c r="CHQ16" s="880"/>
      <c r="CHR16" s="878"/>
      <c r="CHS16" s="878"/>
      <c r="CHT16" s="878"/>
      <c r="CHU16" s="880"/>
      <c r="CHV16" s="878"/>
      <c r="CHW16" s="878"/>
      <c r="CHX16" s="878"/>
      <c r="CHY16" s="880"/>
      <c r="CHZ16" s="878"/>
      <c r="CIA16" s="878"/>
      <c r="CIB16" s="878"/>
      <c r="CIC16" s="880"/>
      <c r="CID16" s="878"/>
      <c r="CIE16" s="878"/>
      <c r="CIF16" s="878"/>
      <c r="CIG16" s="880"/>
      <c r="CIH16" s="878"/>
      <c r="CII16" s="878"/>
      <c r="CIJ16" s="878"/>
      <c r="CIK16" s="880"/>
      <c r="CIL16" s="878"/>
      <c r="CIM16" s="878"/>
      <c r="CIN16" s="878"/>
      <c r="CIO16" s="880"/>
      <c r="CIP16" s="878"/>
      <c r="CIQ16" s="878"/>
      <c r="CIR16" s="878"/>
      <c r="CIS16" s="880"/>
      <c r="CIT16" s="878"/>
      <c r="CIU16" s="878"/>
      <c r="CIV16" s="878"/>
      <c r="CIW16" s="880"/>
      <c r="CIX16" s="878"/>
      <c r="CIY16" s="878"/>
      <c r="CIZ16" s="878"/>
      <c r="CJA16" s="880"/>
      <c r="CJB16" s="878"/>
      <c r="CJC16" s="878"/>
      <c r="CJD16" s="878"/>
      <c r="CJE16" s="880"/>
      <c r="CJF16" s="878"/>
      <c r="CJG16" s="878"/>
      <c r="CJH16" s="878"/>
      <c r="CJI16" s="880"/>
      <c r="CJJ16" s="878"/>
      <c r="CJK16" s="878"/>
      <c r="CJL16" s="878"/>
      <c r="CJM16" s="880"/>
      <c r="CJN16" s="878"/>
      <c r="CJO16" s="878"/>
      <c r="CJP16" s="878"/>
      <c r="CJQ16" s="880"/>
      <c r="CJR16" s="878"/>
      <c r="CJS16" s="878"/>
      <c r="CJT16" s="878"/>
      <c r="CJU16" s="880"/>
      <c r="CJV16" s="878"/>
      <c r="CJW16" s="878"/>
      <c r="CJX16" s="878"/>
      <c r="CJY16" s="880"/>
      <c r="CJZ16" s="878"/>
      <c r="CKA16" s="878"/>
      <c r="CKB16" s="878"/>
      <c r="CKC16" s="880"/>
      <c r="CKD16" s="878"/>
      <c r="CKE16" s="878"/>
      <c r="CKF16" s="878"/>
      <c r="CKG16" s="880"/>
      <c r="CKH16" s="878"/>
      <c r="CKI16" s="878"/>
      <c r="CKJ16" s="878"/>
      <c r="CKK16" s="880"/>
      <c r="CKL16" s="878"/>
      <c r="CKM16" s="878"/>
      <c r="CKN16" s="878"/>
      <c r="CKO16" s="880"/>
      <c r="CKP16" s="878"/>
      <c r="CKQ16" s="878"/>
      <c r="CKR16" s="878"/>
      <c r="CKS16" s="880"/>
      <c r="CKT16" s="878"/>
      <c r="CKU16" s="878"/>
      <c r="CKV16" s="878"/>
      <c r="CKW16" s="880"/>
      <c r="CKX16" s="878"/>
      <c r="CKY16" s="878"/>
      <c r="CKZ16" s="878"/>
      <c r="CLA16" s="880"/>
      <c r="CLB16" s="878"/>
      <c r="CLC16" s="878"/>
      <c r="CLD16" s="878"/>
      <c r="CLE16" s="880"/>
      <c r="CLF16" s="878"/>
      <c r="CLG16" s="878"/>
      <c r="CLH16" s="878"/>
      <c r="CLI16" s="880"/>
      <c r="CLJ16" s="878"/>
      <c r="CLK16" s="878"/>
      <c r="CLL16" s="878"/>
      <c r="CLM16" s="880"/>
      <c r="CLN16" s="878"/>
      <c r="CLO16" s="878"/>
      <c r="CLP16" s="878"/>
      <c r="CLQ16" s="880"/>
      <c r="CLR16" s="878"/>
      <c r="CLS16" s="878"/>
      <c r="CLT16" s="878"/>
      <c r="CLU16" s="880"/>
      <c r="CLV16" s="878"/>
      <c r="CLW16" s="878"/>
      <c r="CLX16" s="878"/>
      <c r="CLY16" s="880"/>
      <c r="CLZ16" s="878"/>
      <c r="CMA16" s="878"/>
      <c r="CMB16" s="878"/>
      <c r="CMC16" s="880"/>
      <c r="CMD16" s="878"/>
      <c r="CME16" s="878"/>
      <c r="CMF16" s="878"/>
      <c r="CMG16" s="880"/>
      <c r="CMH16" s="878"/>
      <c r="CMI16" s="878"/>
      <c r="CMJ16" s="878"/>
      <c r="CMK16" s="880"/>
      <c r="CML16" s="878"/>
      <c r="CMM16" s="878"/>
      <c r="CMN16" s="878"/>
      <c r="CMO16" s="880"/>
      <c r="CMP16" s="878"/>
      <c r="CMQ16" s="878"/>
      <c r="CMR16" s="878"/>
      <c r="CMS16" s="880"/>
      <c r="CMT16" s="878"/>
      <c r="CMU16" s="878"/>
      <c r="CMV16" s="878"/>
      <c r="CMW16" s="880"/>
      <c r="CMX16" s="878"/>
      <c r="CMY16" s="878"/>
      <c r="CMZ16" s="878"/>
      <c r="CNA16" s="880"/>
      <c r="CNB16" s="878"/>
      <c r="CNC16" s="878"/>
      <c r="CND16" s="878"/>
      <c r="CNE16" s="880"/>
      <c r="CNF16" s="878"/>
      <c r="CNG16" s="878"/>
      <c r="CNH16" s="878"/>
      <c r="CNI16" s="880"/>
      <c r="CNJ16" s="878"/>
      <c r="CNK16" s="878"/>
      <c r="CNL16" s="878"/>
      <c r="CNM16" s="880"/>
      <c r="CNN16" s="878"/>
      <c r="CNO16" s="878"/>
      <c r="CNP16" s="878"/>
      <c r="CNQ16" s="880"/>
      <c r="CNR16" s="878"/>
      <c r="CNS16" s="878"/>
      <c r="CNT16" s="878"/>
      <c r="CNU16" s="880"/>
      <c r="CNV16" s="878"/>
      <c r="CNW16" s="878"/>
      <c r="CNX16" s="878"/>
      <c r="CNY16" s="880"/>
      <c r="CNZ16" s="878"/>
      <c r="COA16" s="878"/>
      <c r="COB16" s="878"/>
      <c r="COC16" s="880"/>
      <c r="COD16" s="878"/>
      <c r="COE16" s="878"/>
      <c r="COF16" s="878"/>
      <c r="COG16" s="880"/>
      <c r="COH16" s="878"/>
      <c r="COI16" s="878"/>
      <c r="COJ16" s="878"/>
      <c r="COK16" s="880"/>
      <c r="COL16" s="878"/>
      <c r="COM16" s="878"/>
      <c r="CON16" s="878"/>
      <c r="COO16" s="880"/>
      <c r="COP16" s="878"/>
      <c r="COQ16" s="878"/>
      <c r="COR16" s="878"/>
      <c r="COS16" s="880"/>
      <c r="COT16" s="878"/>
      <c r="COU16" s="878"/>
      <c r="COV16" s="878"/>
      <c r="COW16" s="880"/>
      <c r="COX16" s="878"/>
      <c r="COY16" s="878"/>
      <c r="COZ16" s="878"/>
      <c r="CPA16" s="880"/>
      <c r="CPB16" s="878"/>
      <c r="CPC16" s="878"/>
      <c r="CPD16" s="878"/>
      <c r="CPE16" s="880"/>
      <c r="CPF16" s="878"/>
      <c r="CPG16" s="878"/>
      <c r="CPH16" s="878"/>
      <c r="CPI16" s="880"/>
      <c r="CPJ16" s="878"/>
      <c r="CPK16" s="878"/>
      <c r="CPL16" s="878"/>
      <c r="CPM16" s="880"/>
      <c r="CPN16" s="878"/>
      <c r="CPO16" s="878"/>
      <c r="CPP16" s="878"/>
      <c r="CPQ16" s="880"/>
      <c r="CPR16" s="878"/>
      <c r="CPS16" s="878"/>
      <c r="CPT16" s="878"/>
      <c r="CPU16" s="880"/>
      <c r="CPV16" s="878"/>
      <c r="CPW16" s="878"/>
      <c r="CPX16" s="878"/>
      <c r="CPY16" s="880"/>
      <c r="CPZ16" s="878"/>
      <c r="CQA16" s="878"/>
      <c r="CQB16" s="878"/>
      <c r="CQC16" s="880"/>
      <c r="CQD16" s="878"/>
      <c r="CQE16" s="878"/>
      <c r="CQF16" s="878"/>
      <c r="CQG16" s="880"/>
      <c r="CQH16" s="878"/>
      <c r="CQI16" s="878"/>
      <c r="CQJ16" s="878"/>
      <c r="CQK16" s="880"/>
      <c r="CQL16" s="878"/>
      <c r="CQM16" s="878"/>
      <c r="CQN16" s="878"/>
      <c r="CQO16" s="880"/>
      <c r="CQP16" s="878"/>
      <c r="CQQ16" s="878"/>
      <c r="CQR16" s="878"/>
      <c r="CQS16" s="880"/>
      <c r="CQT16" s="878"/>
      <c r="CQU16" s="878"/>
      <c r="CQV16" s="878"/>
      <c r="CQW16" s="880"/>
      <c r="CQX16" s="878"/>
      <c r="CQY16" s="878"/>
      <c r="CQZ16" s="878"/>
      <c r="CRA16" s="880"/>
      <c r="CRB16" s="878"/>
      <c r="CRC16" s="878"/>
      <c r="CRD16" s="878"/>
      <c r="CRE16" s="880"/>
      <c r="CRF16" s="878"/>
      <c r="CRG16" s="878"/>
      <c r="CRH16" s="878"/>
      <c r="CRI16" s="880"/>
      <c r="CRJ16" s="878"/>
      <c r="CRK16" s="878"/>
      <c r="CRL16" s="878"/>
      <c r="CRM16" s="880"/>
      <c r="CRN16" s="878"/>
      <c r="CRO16" s="878"/>
      <c r="CRP16" s="878"/>
      <c r="CRQ16" s="880"/>
      <c r="CRR16" s="878"/>
      <c r="CRS16" s="878"/>
      <c r="CRT16" s="878"/>
      <c r="CRU16" s="880"/>
      <c r="CRV16" s="878"/>
      <c r="CRW16" s="878"/>
      <c r="CRX16" s="878"/>
      <c r="CRY16" s="880"/>
      <c r="CRZ16" s="878"/>
      <c r="CSA16" s="878"/>
      <c r="CSB16" s="878"/>
      <c r="CSC16" s="880"/>
      <c r="CSD16" s="878"/>
      <c r="CSE16" s="878"/>
      <c r="CSF16" s="878"/>
      <c r="CSG16" s="880"/>
      <c r="CSH16" s="878"/>
      <c r="CSI16" s="878"/>
      <c r="CSJ16" s="878"/>
      <c r="CSK16" s="880"/>
      <c r="CSL16" s="878"/>
      <c r="CSM16" s="878"/>
      <c r="CSN16" s="878"/>
      <c r="CSO16" s="880"/>
      <c r="CSP16" s="878"/>
      <c r="CSQ16" s="878"/>
      <c r="CSR16" s="878"/>
      <c r="CSS16" s="880"/>
      <c r="CST16" s="878"/>
      <c r="CSU16" s="878"/>
      <c r="CSV16" s="878"/>
      <c r="CSW16" s="880"/>
      <c r="CSX16" s="878"/>
      <c r="CSY16" s="878"/>
      <c r="CSZ16" s="878"/>
      <c r="CTA16" s="880"/>
      <c r="CTB16" s="878"/>
      <c r="CTC16" s="878"/>
      <c r="CTD16" s="878"/>
      <c r="CTE16" s="880"/>
      <c r="CTF16" s="878"/>
      <c r="CTG16" s="878"/>
      <c r="CTH16" s="878"/>
      <c r="CTI16" s="880"/>
      <c r="CTJ16" s="878"/>
      <c r="CTK16" s="878"/>
      <c r="CTL16" s="878"/>
      <c r="CTM16" s="880"/>
      <c r="CTN16" s="878"/>
      <c r="CTO16" s="878"/>
      <c r="CTP16" s="878"/>
      <c r="CTQ16" s="880"/>
      <c r="CTR16" s="878"/>
      <c r="CTS16" s="878"/>
      <c r="CTT16" s="878"/>
      <c r="CTU16" s="880"/>
      <c r="CTV16" s="878"/>
      <c r="CTW16" s="878"/>
      <c r="CTX16" s="878"/>
      <c r="CTY16" s="880"/>
      <c r="CTZ16" s="878"/>
      <c r="CUA16" s="878"/>
      <c r="CUB16" s="878"/>
      <c r="CUC16" s="880"/>
      <c r="CUD16" s="878"/>
      <c r="CUE16" s="878"/>
      <c r="CUF16" s="878"/>
      <c r="CUG16" s="880"/>
      <c r="CUH16" s="878"/>
      <c r="CUI16" s="878"/>
      <c r="CUJ16" s="878"/>
      <c r="CUK16" s="880"/>
      <c r="CUL16" s="878"/>
      <c r="CUM16" s="878"/>
      <c r="CUN16" s="878"/>
      <c r="CUO16" s="880"/>
      <c r="CUP16" s="878"/>
      <c r="CUQ16" s="878"/>
      <c r="CUR16" s="878"/>
      <c r="CUS16" s="880"/>
      <c r="CUT16" s="878"/>
      <c r="CUU16" s="878"/>
      <c r="CUV16" s="878"/>
      <c r="CUW16" s="880"/>
      <c r="CUX16" s="878"/>
      <c r="CUY16" s="878"/>
      <c r="CUZ16" s="878"/>
      <c r="CVA16" s="880"/>
      <c r="CVB16" s="878"/>
      <c r="CVC16" s="878"/>
      <c r="CVD16" s="878"/>
      <c r="CVE16" s="880"/>
      <c r="CVF16" s="878"/>
      <c r="CVG16" s="878"/>
      <c r="CVH16" s="878"/>
      <c r="CVI16" s="880"/>
      <c r="CVJ16" s="878"/>
      <c r="CVK16" s="878"/>
      <c r="CVL16" s="878"/>
      <c r="CVM16" s="880"/>
      <c r="CVN16" s="878"/>
      <c r="CVO16" s="878"/>
      <c r="CVP16" s="878"/>
      <c r="CVQ16" s="880"/>
      <c r="CVR16" s="878"/>
      <c r="CVS16" s="878"/>
      <c r="CVT16" s="878"/>
      <c r="CVU16" s="880"/>
      <c r="CVV16" s="878"/>
      <c r="CVW16" s="878"/>
      <c r="CVX16" s="878"/>
      <c r="CVY16" s="880"/>
      <c r="CVZ16" s="878"/>
      <c r="CWA16" s="878"/>
      <c r="CWB16" s="878"/>
      <c r="CWC16" s="880"/>
      <c r="CWD16" s="878"/>
      <c r="CWE16" s="878"/>
      <c r="CWF16" s="878"/>
      <c r="CWG16" s="880"/>
      <c r="CWH16" s="878"/>
      <c r="CWI16" s="878"/>
      <c r="CWJ16" s="878"/>
      <c r="CWK16" s="880"/>
      <c r="CWL16" s="878"/>
      <c r="CWM16" s="878"/>
      <c r="CWN16" s="878"/>
      <c r="CWO16" s="880"/>
      <c r="CWP16" s="878"/>
      <c r="CWQ16" s="878"/>
      <c r="CWR16" s="878"/>
      <c r="CWS16" s="880"/>
      <c r="CWT16" s="878"/>
      <c r="CWU16" s="878"/>
      <c r="CWV16" s="878"/>
      <c r="CWW16" s="880"/>
      <c r="CWX16" s="878"/>
      <c r="CWY16" s="878"/>
      <c r="CWZ16" s="878"/>
      <c r="CXA16" s="880"/>
      <c r="CXB16" s="878"/>
      <c r="CXC16" s="878"/>
      <c r="CXD16" s="878"/>
      <c r="CXE16" s="880"/>
      <c r="CXF16" s="878"/>
      <c r="CXG16" s="878"/>
      <c r="CXH16" s="878"/>
      <c r="CXI16" s="880"/>
      <c r="CXJ16" s="878"/>
      <c r="CXK16" s="878"/>
      <c r="CXL16" s="878"/>
      <c r="CXM16" s="880"/>
      <c r="CXN16" s="878"/>
      <c r="CXO16" s="878"/>
      <c r="CXP16" s="878"/>
      <c r="CXQ16" s="880"/>
      <c r="CXR16" s="878"/>
      <c r="CXS16" s="878"/>
      <c r="CXT16" s="878"/>
      <c r="CXU16" s="880"/>
      <c r="CXV16" s="878"/>
      <c r="CXW16" s="878"/>
      <c r="CXX16" s="878"/>
      <c r="CXY16" s="880"/>
      <c r="CXZ16" s="878"/>
      <c r="CYA16" s="878"/>
      <c r="CYB16" s="878"/>
      <c r="CYC16" s="880"/>
      <c r="CYD16" s="878"/>
      <c r="CYE16" s="878"/>
      <c r="CYF16" s="878"/>
      <c r="CYG16" s="880"/>
      <c r="CYH16" s="878"/>
      <c r="CYI16" s="878"/>
      <c r="CYJ16" s="878"/>
      <c r="CYK16" s="880"/>
      <c r="CYL16" s="878"/>
      <c r="CYM16" s="878"/>
      <c r="CYN16" s="878"/>
      <c r="CYO16" s="880"/>
      <c r="CYP16" s="878"/>
      <c r="CYQ16" s="878"/>
      <c r="CYR16" s="878"/>
      <c r="CYS16" s="880"/>
      <c r="CYT16" s="878"/>
      <c r="CYU16" s="878"/>
      <c r="CYV16" s="878"/>
      <c r="CYW16" s="880"/>
      <c r="CYX16" s="878"/>
      <c r="CYY16" s="878"/>
      <c r="CYZ16" s="878"/>
      <c r="CZA16" s="880"/>
      <c r="CZB16" s="878"/>
      <c r="CZC16" s="878"/>
      <c r="CZD16" s="878"/>
      <c r="CZE16" s="880"/>
      <c r="CZF16" s="878"/>
      <c r="CZG16" s="878"/>
      <c r="CZH16" s="878"/>
      <c r="CZI16" s="880"/>
      <c r="CZJ16" s="878"/>
      <c r="CZK16" s="878"/>
      <c r="CZL16" s="878"/>
      <c r="CZM16" s="880"/>
      <c r="CZN16" s="878"/>
      <c r="CZO16" s="878"/>
      <c r="CZP16" s="878"/>
      <c r="CZQ16" s="880"/>
      <c r="CZR16" s="878"/>
      <c r="CZS16" s="878"/>
      <c r="CZT16" s="878"/>
      <c r="CZU16" s="880"/>
      <c r="CZV16" s="878"/>
      <c r="CZW16" s="878"/>
      <c r="CZX16" s="878"/>
      <c r="CZY16" s="880"/>
      <c r="CZZ16" s="878"/>
      <c r="DAA16" s="878"/>
      <c r="DAB16" s="878"/>
      <c r="DAC16" s="880"/>
      <c r="DAD16" s="878"/>
      <c r="DAE16" s="878"/>
      <c r="DAF16" s="878"/>
      <c r="DAG16" s="880"/>
      <c r="DAH16" s="878"/>
      <c r="DAI16" s="878"/>
      <c r="DAJ16" s="878"/>
      <c r="DAK16" s="880"/>
      <c r="DAL16" s="878"/>
      <c r="DAM16" s="878"/>
      <c r="DAN16" s="878"/>
      <c r="DAO16" s="880"/>
      <c r="DAP16" s="878"/>
      <c r="DAQ16" s="878"/>
      <c r="DAR16" s="878"/>
      <c r="DAS16" s="880"/>
      <c r="DAT16" s="878"/>
      <c r="DAU16" s="878"/>
      <c r="DAV16" s="878"/>
      <c r="DAW16" s="880"/>
      <c r="DAX16" s="878"/>
      <c r="DAY16" s="878"/>
      <c r="DAZ16" s="878"/>
      <c r="DBA16" s="880"/>
      <c r="DBB16" s="878"/>
      <c r="DBC16" s="878"/>
      <c r="DBD16" s="878"/>
      <c r="DBE16" s="880"/>
      <c r="DBF16" s="878"/>
      <c r="DBG16" s="878"/>
      <c r="DBH16" s="878"/>
      <c r="DBI16" s="880"/>
      <c r="DBJ16" s="878"/>
      <c r="DBK16" s="878"/>
      <c r="DBL16" s="878"/>
      <c r="DBM16" s="880"/>
      <c r="DBN16" s="878"/>
      <c r="DBO16" s="878"/>
      <c r="DBP16" s="878"/>
      <c r="DBQ16" s="880"/>
      <c r="DBR16" s="878"/>
      <c r="DBS16" s="878"/>
      <c r="DBT16" s="878"/>
      <c r="DBU16" s="880"/>
      <c r="DBV16" s="878"/>
      <c r="DBW16" s="878"/>
      <c r="DBX16" s="878"/>
      <c r="DBY16" s="880"/>
      <c r="DBZ16" s="878"/>
      <c r="DCA16" s="878"/>
      <c r="DCB16" s="878"/>
      <c r="DCC16" s="880"/>
      <c r="DCD16" s="878"/>
      <c r="DCE16" s="878"/>
      <c r="DCF16" s="878"/>
      <c r="DCG16" s="880"/>
      <c r="DCH16" s="878"/>
      <c r="DCI16" s="878"/>
      <c r="DCJ16" s="878"/>
      <c r="DCK16" s="880"/>
      <c r="DCL16" s="878"/>
      <c r="DCM16" s="878"/>
      <c r="DCN16" s="878"/>
      <c r="DCO16" s="880"/>
      <c r="DCP16" s="878"/>
      <c r="DCQ16" s="878"/>
      <c r="DCR16" s="878"/>
      <c r="DCS16" s="880"/>
      <c r="DCT16" s="878"/>
      <c r="DCU16" s="878"/>
      <c r="DCV16" s="878"/>
      <c r="DCW16" s="880"/>
      <c r="DCX16" s="878"/>
      <c r="DCY16" s="878"/>
      <c r="DCZ16" s="878"/>
      <c r="DDA16" s="880"/>
      <c r="DDB16" s="878"/>
      <c r="DDC16" s="878"/>
      <c r="DDD16" s="878"/>
      <c r="DDE16" s="880"/>
      <c r="DDF16" s="878"/>
      <c r="DDG16" s="878"/>
      <c r="DDH16" s="878"/>
      <c r="DDI16" s="880"/>
      <c r="DDJ16" s="878"/>
      <c r="DDK16" s="878"/>
      <c r="DDL16" s="878"/>
      <c r="DDM16" s="880"/>
      <c r="DDN16" s="878"/>
      <c r="DDO16" s="878"/>
      <c r="DDP16" s="878"/>
      <c r="DDQ16" s="880"/>
      <c r="DDR16" s="878"/>
      <c r="DDS16" s="878"/>
      <c r="DDT16" s="878"/>
      <c r="DDU16" s="880"/>
      <c r="DDV16" s="878"/>
      <c r="DDW16" s="878"/>
      <c r="DDX16" s="878"/>
      <c r="DDY16" s="880"/>
      <c r="DDZ16" s="878"/>
      <c r="DEA16" s="878"/>
      <c r="DEB16" s="878"/>
      <c r="DEC16" s="880"/>
      <c r="DED16" s="878"/>
      <c r="DEE16" s="878"/>
      <c r="DEF16" s="878"/>
      <c r="DEG16" s="880"/>
      <c r="DEH16" s="878"/>
      <c r="DEI16" s="878"/>
      <c r="DEJ16" s="878"/>
      <c r="DEK16" s="880"/>
      <c r="DEL16" s="878"/>
      <c r="DEM16" s="878"/>
      <c r="DEN16" s="878"/>
      <c r="DEO16" s="880"/>
      <c r="DEP16" s="878"/>
      <c r="DEQ16" s="878"/>
      <c r="DER16" s="878"/>
      <c r="DES16" s="880"/>
      <c r="DET16" s="878"/>
      <c r="DEU16" s="878"/>
      <c r="DEV16" s="878"/>
      <c r="DEW16" s="880"/>
      <c r="DEX16" s="878"/>
      <c r="DEY16" s="878"/>
      <c r="DEZ16" s="878"/>
      <c r="DFA16" s="880"/>
      <c r="DFB16" s="878"/>
      <c r="DFC16" s="878"/>
      <c r="DFD16" s="878"/>
      <c r="DFE16" s="880"/>
      <c r="DFF16" s="878"/>
      <c r="DFG16" s="878"/>
      <c r="DFH16" s="878"/>
      <c r="DFI16" s="880"/>
      <c r="DFJ16" s="878"/>
      <c r="DFK16" s="878"/>
      <c r="DFL16" s="878"/>
      <c r="DFM16" s="880"/>
      <c r="DFN16" s="878"/>
      <c r="DFO16" s="878"/>
      <c r="DFP16" s="878"/>
      <c r="DFQ16" s="880"/>
      <c r="DFR16" s="878"/>
      <c r="DFS16" s="878"/>
      <c r="DFT16" s="878"/>
      <c r="DFU16" s="880"/>
      <c r="DFV16" s="878"/>
      <c r="DFW16" s="878"/>
      <c r="DFX16" s="878"/>
      <c r="DFY16" s="880"/>
      <c r="DFZ16" s="878"/>
      <c r="DGA16" s="878"/>
      <c r="DGB16" s="878"/>
      <c r="DGC16" s="880"/>
      <c r="DGD16" s="878"/>
      <c r="DGE16" s="878"/>
      <c r="DGF16" s="878"/>
      <c r="DGG16" s="880"/>
      <c r="DGH16" s="878"/>
      <c r="DGI16" s="878"/>
      <c r="DGJ16" s="878"/>
      <c r="DGK16" s="880"/>
      <c r="DGL16" s="878"/>
      <c r="DGM16" s="878"/>
      <c r="DGN16" s="878"/>
      <c r="DGO16" s="880"/>
      <c r="DGP16" s="878"/>
      <c r="DGQ16" s="878"/>
      <c r="DGR16" s="878"/>
      <c r="DGS16" s="880"/>
      <c r="DGT16" s="878"/>
      <c r="DGU16" s="878"/>
      <c r="DGV16" s="878"/>
      <c r="DGW16" s="880"/>
      <c r="DGX16" s="878"/>
      <c r="DGY16" s="878"/>
      <c r="DGZ16" s="878"/>
      <c r="DHA16" s="880"/>
      <c r="DHB16" s="878"/>
      <c r="DHC16" s="878"/>
      <c r="DHD16" s="878"/>
      <c r="DHE16" s="880"/>
      <c r="DHF16" s="878"/>
      <c r="DHG16" s="878"/>
      <c r="DHH16" s="878"/>
      <c r="DHI16" s="880"/>
      <c r="DHJ16" s="878"/>
      <c r="DHK16" s="878"/>
      <c r="DHL16" s="878"/>
      <c r="DHM16" s="880"/>
      <c r="DHN16" s="878"/>
      <c r="DHO16" s="878"/>
      <c r="DHP16" s="878"/>
      <c r="DHQ16" s="880"/>
      <c r="DHR16" s="878"/>
      <c r="DHS16" s="878"/>
      <c r="DHT16" s="878"/>
      <c r="DHU16" s="880"/>
      <c r="DHV16" s="878"/>
      <c r="DHW16" s="878"/>
      <c r="DHX16" s="878"/>
      <c r="DHY16" s="880"/>
      <c r="DHZ16" s="878"/>
      <c r="DIA16" s="878"/>
      <c r="DIB16" s="878"/>
      <c r="DIC16" s="880"/>
      <c r="DID16" s="878"/>
      <c r="DIE16" s="878"/>
      <c r="DIF16" s="878"/>
      <c r="DIG16" s="880"/>
      <c r="DIH16" s="878"/>
      <c r="DII16" s="878"/>
      <c r="DIJ16" s="878"/>
      <c r="DIK16" s="880"/>
      <c r="DIL16" s="878"/>
      <c r="DIM16" s="878"/>
      <c r="DIN16" s="878"/>
      <c r="DIO16" s="880"/>
      <c r="DIP16" s="878"/>
      <c r="DIQ16" s="878"/>
      <c r="DIR16" s="878"/>
      <c r="DIS16" s="880"/>
      <c r="DIT16" s="878"/>
      <c r="DIU16" s="878"/>
      <c r="DIV16" s="878"/>
      <c r="DIW16" s="880"/>
      <c r="DIX16" s="878"/>
      <c r="DIY16" s="878"/>
      <c r="DIZ16" s="878"/>
      <c r="DJA16" s="880"/>
      <c r="DJB16" s="878"/>
      <c r="DJC16" s="878"/>
      <c r="DJD16" s="878"/>
      <c r="DJE16" s="880"/>
      <c r="DJF16" s="878"/>
      <c r="DJG16" s="878"/>
      <c r="DJH16" s="878"/>
      <c r="DJI16" s="880"/>
      <c r="DJJ16" s="878"/>
      <c r="DJK16" s="878"/>
      <c r="DJL16" s="878"/>
      <c r="DJM16" s="880"/>
      <c r="DJN16" s="878"/>
      <c r="DJO16" s="878"/>
      <c r="DJP16" s="878"/>
      <c r="DJQ16" s="880"/>
      <c r="DJR16" s="878"/>
      <c r="DJS16" s="878"/>
      <c r="DJT16" s="878"/>
      <c r="DJU16" s="880"/>
      <c r="DJV16" s="878"/>
      <c r="DJW16" s="878"/>
      <c r="DJX16" s="878"/>
      <c r="DJY16" s="880"/>
      <c r="DJZ16" s="878"/>
      <c r="DKA16" s="878"/>
      <c r="DKB16" s="878"/>
      <c r="DKC16" s="880"/>
      <c r="DKD16" s="878"/>
      <c r="DKE16" s="878"/>
      <c r="DKF16" s="878"/>
      <c r="DKG16" s="880"/>
      <c r="DKH16" s="878"/>
      <c r="DKI16" s="878"/>
      <c r="DKJ16" s="878"/>
      <c r="DKK16" s="880"/>
      <c r="DKL16" s="878"/>
      <c r="DKM16" s="878"/>
      <c r="DKN16" s="878"/>
      <c r="DKO16" s="880"/>
      <c r="DKP16" s="878"/>
      <c r="DKQ16" s="878"/>
      <c r="DKR16" s="878"/>
      <c r="DKS16" s="880"/>
      <c r="DKT16" s="878"/>
      <c r="DKU16" s="878"/>
      <c r="DKV16" s="878"/>
      <c r="DKW16" s="880"/>
      <c r="DKX16" s="878"/>
      <c r="DKY16" s="878"/>
      <c r="DKZ16" s="878"/>
      <c r="DLA16" s="880"/>
      <c r="DLB16" s="878"/>
      <c r="DLC16" s="878"/>
      <c r="DLD16" s="878"/>
      <c r="DLE16" s="880"/>
      <c r="DLF16" s="878"/>
      <c r="DLG16" s="878"/>
      <c r="DLH16" s="878"/>
      <c r="DLI16" s="880"/>
      <c r="DLJ16" s="878"/>
      <c r="DLK16" s="878"/>
      <c r="DLL16" s="878"/>
      <c r="DLM16" s="880"/>
      <c r="DLN16" s="878"/>
      <c r="DLO16" s="878"/>
      <c r="DLP16" s="878"/>
      <c r="DLQ16" s="880"/>
      <c r="DLR16" s="878"/>
      <c r="DLS16" s="878"/>
      <c r="DLT16" s="878"/>
      <c r="DLU16" s="880"/>
      <c r="DLV16" s="878"/>
      <c r="DLW16" s="878"/>
      <c r="DLX16" s="878"/>
      <c r="DLY16" s="880"/>
      <c r="DLZ16" s="878"/>
      <c r="DMA16" s="878"/>
      <c r="DMB16" s="878"/>
      <c r="DMC16" s="880"/>
      <c r="DMD16" s="878"/>
      <c r="DME16" s="878"/>
      <c r="DMF16" s="878"/>
      <c r="DMG16" s="880"/>
      <c r="DMH16" s="878"/>
      <c r="DMI16" s="878"/>
      <c r="DMJ16" s="878"/>
      <c r="DMK16" s="880"/>
      <c r="DML16" s="878"/>
      <c r="DMM16" s="878"/>
      <c r="DMN16" s="878"/>
      <c r="DMO16" s="880"/>
      <c r="DMP16" s="878"/>
      <c r="DMQ16" s="878"/>
      <c r="DMR16" s="878"/>
      <c r="DMS16" s="880"/>
      <c r="DMT16" s="878"/>
      <c r="DMU16" s="878"/>
      <c r="DMV16" s="878"/>
      <c r="DMW16" s="880"/>
      <c r="DMX16" s="878"/>
      <c r="DMY16" s="878"/>
      <c r="DMZ16" s="878"/>
      <c r="DNA16" s="880"/>
      <c r="DNB16" s="878"/>
      <c r="DNC16" s="878"/>
      <c r="DND16" s="878"/>
      <c r="DNE16" s="880"/>
      <c r="DNF16" s="878"/>
      <c r="DNG16" s="878"/>
      <c r="DNH16" s="878"/>
      <c r="DNI16" s="880"/>
      <c r="DNJ16" s="878"/>
      <c r="DNK16" s="878"/>
      <c r="DNL16" s="878"/>
      <c r="DNM16" s="880"/>
      <c r="DNN16" s="878"/>
      <c r="DNO16" s="878"/>
      <c r="DNP16" s="878"/>
      <c r="DNQ16" s="880"/>
      <c r="DNR16" s="878"/>
      <c r="DNS16" s="878"/>
      <c r="DNT16" s="878"/>
      <c r="DNU16" s="880"/>
      <c r="DNV16" s="878"/>
      <c r="DNW16" s="878"/>
      <c r="DNX16" s="878"/>
      <c r="DNY16" s="880"/>
      <c r="DNZ16" s="878"/>
      <c r="DOA16" s="878"/>
      <c r="DOB16" s="878"/>
      <c r="DOC16" s="880"/>
      <c r="DOD16" s="878"/>
      <c r="DOE16" s="878"/>
      <c r="DOF16" s="878"/>
      <c r="DOG16" s="880"/>
      <c r="DOH16" s="878"/>
      <c r="DOI16" s="878"/>
      <c r="DOJ16" s="878"/>
      <c r="DOK16" s="880"/>
      <c r="DOL16" s="878"/>
      <c r="DOM16" s="878"/>
      <c r="DON16" s="878"/>
      <c r="DOO16" s="880"/>
      <c r="DOP16" s="878"/>
      <c r="DOQ16" s="878"/>
      <c r="DOR16" s="878"/>
      <c r="DOS16" s="880"/>
      <c r="DOT16" s="878"/>
      <c r="DOU16" s="878"/>
      <c r="DOV16" s="878"/>
      <c r="DOW16" s="880"/>
      <c r="DOX16" s="878"/>
      <c r="DOY16" s="878"/>
      <c r="DOZ16" s="878"/>
      <c r="DPA16" s="880"/>
      <c r="DPB16" s="878"/>
      <c r="DPC16" s="878"/>
      <c r="DPD16" s="878"/>
      <c r="DPE16" s="880"/>
      <c r="DPF16" s="878"/>
      <c r="DPG16" s="878"/>
      <c r="DPH16" s="878"/>
      <c r="DPI16" s="880"/>
      <c r="DPJ16" s="878"/>
      <c r="DPK16" s="878"/>
      <c r="DPL16" s="878"/>
      <c r="DPM16" s="880"/>
      <c r="DPN16" s="878"/>
      <c r="DPO16" s="878"/>
      <c r="DPP16" s="878"/>
      <c r="DPQ16" s="880"/>
      <c r="DPR16" s="878"/>
      <c r="DPS16" s="878"/>
      <c r="DPT16" s="878"/>
      <c r="DPU16" s="880"/>
      <c r="DPV16" s="878"/>
      <c r="DPW16" s="878"/>
      <c r="DPX16" s="878"/>
      <c r="DPY16" s="880"/>
      <c r="DPZ16" s="878"/>
      <c r="DQA16" s="878"/>
      <c r="DQB16" s="878"/>
      <c r="DQC16" s="880"/>
      <c r="DQD16" s="878"/>
      <c r="DQE16" s="878"/>
      <c r="DQF16" s="878"/>
      <c r="DQG16" s="880"/>
      <c r="DQH16" s="878"/>
      <c r="DQI16" s="878"/>
      <c r="DQJ16" s="878"/>
      <c r="DQK16" s="880"/>
      <c r="DQL16" s="878"/>
      <c r="DQM16" s="878"/>
      <c r="DQN16" s="878"/>
      <c r="DQO16" s="880"/>
      <c r="DQP16" s="878"/>
      <c r="DQQ16" s="878"/>
      <c r="DQR16" s="878"/>
      <c r="DQS16" s="880"/>
      <c r="DQT16" s="878"/>
      <c r="DQU16" s="878"/>
      <c r="DQV16" s="878"/>
      <c r="DQW16" s="880"/>
      <c r="DQX16" s="878"/>
      <c r="DQY16" s="878"/>
      <c r="DQZ16" s="878"/>
      <c r="DRA16" s="880"/>
      <c r="DRB16" s="878"/>
      <c r="DRC16" s="878"/>
      <c r="DRD16" s="878"/>
      <c r="DRE16" s="880"/>
      <c r="DRF16" s="878"/>
      <c r="DRG16" s="878"/>
      <c r="DRH16" s="878"/>
      <c r="DRI16" s="880"/>
      <c r="DRJ16" s="878"/>
      <c r="DRK16" s="878"/>
      <c r="DRL16" s="878"/>
      <c r="DRM16" s="880"/>
      <c r="DRN16" s="878"/>
      <c r="DRO16" s="878"/>
      <c r="DRP16" s="878"/>
      <c r="DRQ16" s="880"/>
      <c r="DRR16" s="878"/>
      <c r="DRS16" s="878"/>
      <c r="DRT16" s="878"/>
      <c r="DRU16" s="880"/>
      <c r="DRV16" s="878"/>
      <c r="DRW16" s="878"/>
      <c r="DRX16" s="878"/>
      <c r="DRY16" s="880"/>
      <c r="DRZ16" s="878"/>
      <c r="DSA16" s="878"/>
      <c r="DSB16" s="878"/>
      <c r="DSC16" s="880"/>
      <c r="DSD16" s="878"/>
      <c r="DSE16" s="878"/>
      <c r="DSF16" s="878"/>
      <c r="DSG16" s="880"/>
      <c r="DSH16" s="878"/>
      <c r="DSI16" s="878"/>
      <c r="DSJ16" s="878"/>
      <c r="DSK16" s="880"/>
      <c r="DSL16" s="878"/>
      <c r="DSM16" s="878"/>
      <c r="DSN16" s="878"/>
      <c r="DSO16" s="880"/>
      <c r="DSP16" s="878"/>
      <c r="DSQ16" s="878"/>
      <c r="DSR16" s="878"/>
      <c r="DSS16" s="880"/>
      <c r="DST16" s="878"/>
      <c r="DSU16" s="878"/>
      <c r="DSV16" s="878"/>
      <c r="DSW16" s="880"/>
      <c r="DSX16" s="878"/>
      <c r="DSY16" s="878"/>
      <c r="DSZ16" s="878"/>
      <c r="DTA16" s="880"/>
      <c r="DTB16" s="878"/>
      <c r="DTC16" s="878"/>
      <c r="DTD16" s="878"/>
      <c r="DTE16" s="880"/>
      <c r="DTF16" s="878"/>
      <c r="DTG16" s="878"/>
      <c r="DTH16" s="878"/>
      <c r="DTI16" s="880"/>
      <c r="DTJ16" s="878"/>
      <c r="DTK16" s="878"/>
      <c r="DTL16" s="878"/>
      <c r="DTM16" s="880"/>
      <c r="DTN16" s="878"/>
      <c r="DTO16" s="878"/>
      <c r="DTP16" s="878"/>
      <c r="DTQ16" s="880"/>
      <c r="DTR16" s="878"/>
      <c r="DTS16" s="878"/>
      <c r="DTT16" s="878"/>
      <c r="DTU16" s="880"/>
      <c r="DTV16" s="878"/>
      <c r="DTW16" s="878"/>
      <c r="DTX16" s="878"/>
      <c r="DTY16" s="880"/>
      <c r="DTZ16" s="878"/>
      <c r="DUA16" s="878"/>
      <c r="DUB16" s="878"/>
      <c r="DUC16" s="880"/>
      <c r="DUD16" s="878"/>
      <c r="DUE16" s="878"/>
      <c r="DUF16" s="878"/>
      <c r="DUG16" s="880"/>
      <c r="DUH16" s="878"/>
      <c r="DUI16" s="878"/>
      <c r="DUJ16" s="878"/>
      <c r="DUK16" s="880"/>
      <c r="DUL16" s="878"/>
      <c r="DUM16" s="878"/>
      <c r="DUN16" s="878"/>
      <c r="DUO16" s="880"/>
      <c r="DUP16" s="878"/>
      <c r="DUQ16" s="878"/>
      <c r="DUR16" s="878"/>
      <c r="DUS16" s="880"/>
      <c r="DUT16" s="878"/>
      <c r="DUU16" s="878"/>
      <c r="DUV16" s="878"/>
      <c r="DUW16" s="880"/>
      <c r="DUX16" s="878"/>
      <c r="DUY16" s="878"/>
      <c r="DUZ16" s="878"/>
      <c r="DVA16" s="880"/>
      <c r="DVB16" s="878"/>
      <c r="DVC16" s="878"/>
      <c r="DVD16" s="878"/>
      <c r="DVE16" s="880"/>
      <c r="DVF16" s="878"/>
      <c r="DVG16" s="878"/>
      <c r="DVH16" s="878"/>
      <c r="DVI16" s="880"/>
      <c r="DVJ16" s="878"/>
      <c r="DVK16" s="878"/>
      <c r="DVL16" s="878"/>
      <c r="DVM16" s="880"/>
      <c r="DVN16" s="878"/>
      <c r="DVO16" s="878"/>
      <c r="DVP16" s="878"/>
      <c r="DVQ16" s="880"/>
      <c r="DVR16" s="878"/>
      <c r="DVS16" s="878"/>
      <c r="DVT16" s="878"/>
      <c r="DVU16" s="880"/>
      <c r="DVV16" s="878"/>
      <c r="DVW16" s="878"/>
      <c r="DVX16" s="878"/>
      <c r="DVY16" s="880"/>
      <c r="DVZ16" s="878"/>
      <c r="DWA16" s="878"/>
      <c r="DWB16" s="878"/>
      <c r="DWC16" s="880"/>
      <c r="DWD16" s="878"/>
      <c r="DWE16" s="878"/>
      <c r="DWF16" s="878"/>
      <c r="DWG16" s="880"/>
      <c r="DWH16" s="878"/>
      <c r="DWI16" s="878"/>
      <c r="DWJ16" s="878"/>
      <c r="DWK16" s="880"/>
      <c r="DWL16" s="878"/>
      <c r="DWM16" s="878"/>
      <c r="DWN16" s="878"/>
      <c r="DWO16" s="880"/>
      <c r="DWP16" s="878"/>
      <c r="DWQ16" s="878"/>
      <c r="DWR16" s="878"/>
      <c r="DWS16" s="880"/>
      <c r="DWT16" s="878"/>
      <c r="DWU16" s="878"/>
      <c r="DWV16" s="878"/>
      <c r="DWW16" s="880"/>
      <c r="DWX16" s="878"/>
      <c r="DWY16" s="878"/>
      <c r="DWZ16" s="878"/>
      <c r="DXA16" s="880"/>
      <c r="DXB16" s="878"/>
      <c r="DXC16" s="878"/>
      <c r="DXD16" s="878"/>
      <c r="DXE16" s="880"/>
      <c r="DXF16" s="878"/>
      <c r="DXG16" s="878"/>
      <c r="DXH16" s="878"/>
      <c r="DXI16" s="880"/>
      <c r="DXJ16" s="878"/>
      <c r="DXK16" s="878"/>
      <c r="DXL16" s="878"/>
      <c r="DXM16" s="880"/>
      <c r="DXN16" s="878"/>
      <c r="DXO16" s="878"/>
      <c r="DXP16" s="878"/>
      <c r="DXQ16" s="880"/>
      <c r="DXR16" s="878"/>
      <c r="DXS16" s="878"/>
      <c r="DXT16" s="878"/>
      <c r="DXU16" s="880"/>
      <c r="DXV16" s="878"/>
      <c r="DXW16" s="878"/>
      <c r="DXX16" s="878"/>
      <c r="DXY16" s="880"/>
      <c r="DXZ16" s="878"/>
      <c r="DYA16" s="878"/>
      <c r="DYB16" s="878"/>
      <c r="DYC16" s="880"/>
      <c r="DYD16" s="878"/>
      <c r="DYE16" s="878"/>
      <c r="DYF16" s="878"/>
      <c r="DYG16" s="880"/>
      <c r="DYH16" s="878"/>
      <c r="DYI16" s="878"/>
      <c r="DYJ16" s="878"/>
      <c r="DYK16" s="880"/>
      <c r="DYL16" s="878"/>
      <c r="DYM16" s="878"/>
      <c r="DYN16" s="878"/>
      <c r="DYO16" s="880"/>
      <c r="DYP16" s="878"/>
      <c r="DYQ16" s="878"/>
      <c r="DYR16" s="878"/>
      <c r="DYS16" s="880"/>
      <c r="DYT16" s="878"/>
      <c r="DYU16" s="878"/>
      <c r="DYV16" s="878"/>
      <c r="DYW16" s="880"/>
      <c r="DYX16" s="878"/>
      <c r="DYY16" s="878"/>
      <c r="DYZ16" s="878"/>
      <c r="DZA16" s="880"/>
      <c r="DZB16" s="878"/>
      <c r="DZC16" s="878"/>
      <c r="DZD16" s="878"/>
      <c r="DZE16" s="880"/>
      <c r="DZF16" s="878"/>
      <c r="DZG16" s="878"/>
      <c r="DZH16" s="878"/>
      <c r="DZI16" s="880"/>
      <c r="DZJ16" s="878"/>
      <c r="DZK16" s="878"/>
      <c r="DZL16" s="878"/>
      <c r="DZM16" s="880"/>
      <c r="DZN16" s="878"/>
      <c r="DZO16" s="878"/>
      <c r="DZP16" s="878"/>
      <c r="DZQ16" s="880"/>
      <c r="DZR16" s="878"/>
      <c r="DZS16" s="878"/>
      <c r="DZT16" s="878"/>
      <c r="DZU16" s="880"/>
      <c r="DZV16" s="878"/>
      <c r="DZW16" s="878"/>
      <c r="DZX16" s="878"/>
      <c r="DZY16" s="880"/>
      <c r="DZZ16" s="878"/>
      <c r="EAA16" s="878"/>
      <c r="EAB16" s="878"/>
      <c r="EAC16" s="880"/>
      <c r="EAD16" s="878"/>
      <c r="EAE16" s="878"/>
      <c r="EAF16" s="878"/>
      <c r="EAG16" s="880"/>
      <c r="EAH16" s="878"/>
      <c r="EAI16" s="878"/>
      <c r="EAJ16" s="878"/>
      <c r="EAK16" s="880"/>
      <c r="EAL16" s="878"/>
      <c r="EAM16" s="878"/>
      <c r="EAN16" s="878"/>
      <c r="EAO16" s="880"/>
      <c r="EAP16" s="878"/>
      <c r="EAQ16" s="878"/>
      <c r="EAR16" s="878"/>
      <c r="EAS16" s="880"/>
      <c r="EAT16" s="878"/>
      <c r="EAU16" s="878"/>
      <c r="EAV16" s="878"/>
      <c r="EAW16" s="880"/>
      <c r="EAX16" s="878"/>
      <c r="EAY16" s="878"/>
      <c r="EAZ16" s="878"/>
      <c r="EBA16" s="880"/>
      <c r="EBB16" s="878"/>
      <c r="EBC16" s="878"/>
      <c r="EBD16" s="878"/>
      <c r="EBE16" s="880"/>
      <c r="EBF16" s="878"/>
      <c r="EBG16" s="878"/>
      <c r="EBH16" s="878"/>
      <c r="EBI16" s="880"/>
      <c r="EBJ16" s="878"/>
      <c r="EBK16" s="878"/>
      <c r="EBL16" s="878"/>
      <c r="EBM16" s="880"/>
      <c r="EBN16" s="878"/>
      <c r="EBO16" s="878"/>
      <c r="EBP16" s="878"/>
      <c r="EBQ16" s="880"/>
      <c r="EBR16" s="878"/>
      <c r="EBS16" s="878"/>
      <c r="EBT16" s="878"/>
      <c r="EBU16" s="880"/>
      <c r="EBV16" s="878"/>
      <c r="EBW16" s="878"/>
      <c r="EBX16" s="878"/>
      <c r="EBY16" s="880"/>
      <c r="EBZ16" s="878"/>
      <c r="ECA16" s="878"/>
      <c r="ECB16" s="878"/>
      <c r="ECC16" s="880"/>
      <c r="ECD16" s="878"/>
      <c r="ECE16" s="878"/>
      <c r="ECF16" s="878"/>
      <c r="ECG16" s="880"/>
      <c r="ECH16" s="878"/>
      <c r="ECI16" s="878"/>
      <c r="ECJ16" s="878"/>
      <c r="ECK16" s="880"/>
      <c r="ECL16" s="878"/>
      <c r="ECM16" s="878"/>
      <c r="ECN16" s="878"/>
      <c r="ECO16" s="880"/>
      <c r="ECP16" s="878"/>
      <c r="ECQ16" s="878"/>
      <c r="ECR16" s="878"/>
      <c r="ECS16" s="880"/>
      <c r="ECT16" s="878"/>
      <c r="ECU16" s="878"/>
      <c r="ECV16" s="878"/>
      <c r="ECW16" s="880"/>
      <c r="ECX16" s="878"/>
      <c r="ECY16" s="878"/>
      <c r="ECZ16" s="878"/>
      <c r="EDA16" s="880"/>
      <c r="EDB16" s="878"/>
      <c r="EDC16" s="878"/>
      <c r="EDD16" s="878"/>
      <c r="EDE16" s="880"/>
      <c r="EDF16" s="878"/>
      <c r="EDG16" s="878"/>
      <c r="EDH16" s="878"/>
      <c r="EDI16" s="880"/>
      <c r="EDJ16" s="878"/>
      <c r="EDK16" s="878"/>
      <c r="EDL16" s="878"/>
      <c r="EDM16" s="880"/>
      <c r="EDN16" s="878"/>
      <c r="EDO16" s="878"/>
      <c r="EDP16" s="878"/>
      <c r="EDQ16" s="880"/>
      <c r="EDR16" s="878"/>
      <c r="EDS16" s="878"/>
      <c r="EDT16" s="878"/>
      <c r="EDU16" s="880"/>
      <c r="EDV16" s="878"/>
      <c r="EDW16" s="878"/>
      <c r="EDX16" s="878"/>
      <c r="EDY16" s="880"/>
      <c r="EDZ16" s="878"/>
      <c r="EEA16" s="878"/>
      <c r="EEB16" s="878"/>
      <c r="EEC16" s="880"/>
      <c r="EED16" s="878"/>
      <c r="EEE16" s="878"/>
      <c r="EEF16" s="878"/>
      <c r="EEG16" s="880"/>
      <c r="EEH16" s="878"/>
      <c r="EEI16" s="878"/>
      <c r="EEJ16" s="878"/>
      <c r="EEK16" s="880"/>
      <c r="EEL16" s="878"/>
      <c r="EEM16" s="878"/>
      <c r="EEN16" s="878"/>
      <c r="EEO16" s="880"/>
      <c r="EEP16" s="878"/>
      <c r="EEQ16" s="878"/>
      <c r="EER16" s="878"/>
      <c r="EES16" s="880"/>
      <c r="EET16" s="878"/>
      <c r="EEU16" s="878"/>
      <c r="EEV16" s="878"/>
      <c r="EEW16" s="880"/>
      <c r="EEX16" s="878"/>
      <c r="EEY16" s="878"/>
      <c r="EEZ16" s="878"/>
      <c r="EFA16" s="880"/>
      <c r="EFB16" s="878"/>
      <c r="EFC16" s="878"/>
      <c r="EFD16" s="878"/>
      <c r="EFE16" s="880"/>
      <c r="EFF16" s="878"/>
      <c r="EFG16" s="878"/>
      <c r="EFH16" s="878"/>
      <c r="EFI16" s="880"/>
      <c r="EFJ16" s="878"/>
      <c r="EFK16" s="878"/>
      <c r="EFL16" s="878"/>
      <c r="EFM16" s="880"/>
      <c r="EFN16" s="878"/>
      <c r="EFO16" s="878"/>
      <c r="EFP16" s="878"/>
      <c r="EFQ16" s="880"/>
      <c r="EFR16" s="878"/>
      <c r="EFS16" s="878"/>
      <c r="EFT16" s="878"/>
      <c r="EFU16" s="880"/>
      <c r="EFV16" s="878"/>
      <c r="EFW16" s="878"/>
      <c r="EFX16" s="878"/>
      <c r="EFY16" s="880"/>
      <c r="EFZ16" s="878"/>
      <c r="EGA16" s="878"/>
      <c r="EGB16" s="878"/>
      <c r="EGC16" s="880"/>
      <c r="EGD16" s="878"/>
      <c r="EGE16" s="878"/>
      <c r="EGF16" s="878"/>
      <c r="EGG16" s="880"/>
      <c r="EGH16" s="878"/>
      <c r="EGI16" s="878"/>
      <c r="EGJ16" s="878"/>
      <c r="EGK16" s="880"/>
      <c r="EGL16" s="878"/>
      <c r="EGM16" s="878"/>
      <c r="EGN16" s="878"/>
      <c r="EGO16" s="880"/>
      <c r="EGP16" s="878"/>
      <c r="EGQ16" s="878"/>
      <c r="EGR16" s="878"/>
      <c r="EGS16" s="880"/>
      <c r="EGT16" s="878"/>
      <c r="EGU16" s="878"/>
      <c r="EGV16" s="878"/>
      <c r="EGW16" s="880"/>
      <c r="EGX16" s="878"/>
      <c r="EGY16" s="878"/>
      <c r="EGZ16" s="878"/>
      <c r="EHA16" s="880"/>
      <c r="EHB16" s="878"/>
      <c r="EHC16" s="878"/>
      <c r="EHD16" s="878"/>
      <c r="EHE16" s="880"/>
      <c r="EHF16" s="878"/>
      <c r="EHG16" s="878"/>
      <c r="EHH16" s="878"/>
      <c r="EHI16" s="880"/>
      <c r="EHJ16" s="878"/>
      <c r="EHK16" s="878"/>
      <c r="EHL16" s="878"/>
      <c r="EHM16" s="880"/>
      <c r="EHN16" s="878"/>
      <c r="EHO16" s="878"/>
      <c r="EHP16" s="878"/>
      <c r="EHQ16" s="880"/>
      <c r="EHR16" s="878"/>
      <c r="EHS16" s="878"/>
      <c r="EHT16" s="878"/>
      <c r="EHU16" s="880"/>
      <c r="EHV16" s="878"/>
      <c r="EHW16" s="878"/>
      <c r="EHX16" s="878"/>
      <c r="EHY16" s="880"/>
      <c r="EHZ16" s="878"/>
      <c r="EIA16" s="878"/>
      <c r="EIB16" s="878"/>
      <c r="EIC16" s="880"/>
      <c r="EID16" s="878"/>
      <c r="EIE16" s="878"/>
      <c r="EIF16" s="878"/>
      <c r="EIG16" s="880"/>
      <c r="EIH16" s="878"/>
      <c r="EII16" s="878"/>
      <c r="EIJ16" s="878"/>
      <c r="EIK16" s="880"/>
      <c r="EIL16" s="878"/>
      <c r="EIM16" s="878"/>
      <c r="EIN16" s="878"/>
      <c r="EIO16" s="880"/>
      <c r="EIP16" s="878"/>
      <c r="EIQ16" s="878"/>
      <c r="EIR16" s="878"/>
      <c r="EIS16" s="880"/>
      <c r="EIT16" s="878"/>
      <c r="EIU16" s="878"/>
      <c r="EIV16" s="878"/>
      <c r="EIW16" s="880"/>
      <c r="EIX16" s="878"/>
      <c r="EIY16" s="878"/>
      <c r="EIZ16" s="878"/>
      <c r="EJA16" s="880"/>
      <c r="EJB16" s="878"/>
      <c r="EJC16" s="878"/>
      <c r="EJD16" s="878"/>
      <c r="EJE16" s="880"/>
      <c r="EJF16" s="878"/>
      <c r="EJG16" s="878"/>
      <c r="EJH16" s="878"/>
      <c r="EJI16" s="880"/>
      <c r="EJJ16" s="878"/>
      <c r="EJK16" s="878"/>
      <c r="EJL16" s="878"/>
      <c r="EJM16" s="880"/>
      <c r="EJN16" s="878"/>
      <c r="EJO16" s="878"/>
      <c r="EJP16" s="878"/>
      <c r="EJQ16" s="880"/>
      <c r="EJR16" s="878"/>
      <c r="EJS16" s="878"/>
      <c r="EJT16" s="878"/>
      <c r="EJU16" s="880"/>
      <c r="EJV16" s="878"/>
      <c r="EJW16" s="878"/>
      <c r="EJX16" s="878"/>
      <c r="EJY16" s="880"/>
      <c r="EJZ16" s="878"/>
      <c r="EKA16" s="878"/>
      <c r="EKB16" s="878"/>
      <c r="EKC16" s="880"/>
      <c r="EKD16" s="878"/>
      <c r="EKE16" s="878"/>
      <c r="EKF16" s="878"/>
      <c r="EKG16" s="880"/>
      <c r="EKH16" s="878"/>
      <c r="EKI16" s="878"/>
      <c r="EKJ16" s="878"/>
      <c r="EKK16" s="880"/>
      <c r="EKL16" s="878"/>
      <c r="EKM16" s="878"/>
      <c r="EKN16" s="878"/>
      <c r="EKO16" s="880"/>
      <c r="EKP16" s="878"/>
      <c r="EKQ16" s="878"/>
      <c r="EKR16" s="878"/>
      <c r="EKS16" s="880"/>
      <c r="EKT16" s="878"/>
      <c r="EKU16" s="878"/>
      <c r="EKV16" s="878"/>
      <c r="EKW16" s="880"/>
      <c r="EKX16" s="878"/>
      <c r="EKY16" s="878"/>
      <c r="EKZ16" s="878"/>
      <c r="ELA16" s="880"/>
      <c r="ELB16" s="878"/>
      <c r="ELC16" s="878"/>
      <c r="ELD16" s="878"/>
      <c r="ELE16" s="880"/>
      <c r="ELF16" s="878"/>
      <c r="ELG16" s="878"/>
      <c r="ELH16" s="878"/>
      <c r="ELI16" s="880"/>
      <c r="ELJ16" s="878"/>
      <c r="ELK16" s="878"/>
      <c r="ELL16" s="878"/>
      <c r="ELM16" s="880"/>
      <c r="ELN16" s="878"/>
      <c r="ELO16" s="878"/>
      <c r="ELP16" s="878"/>
      <c r="ELQ16" s="880"/>
      <c r="ELR16" s="878"/>
      <c r="ELS16" s="878"/>
      <c r="ELT16" s="878"/>
      <c r="ELU16" s="880"/>
      <c r="ELV16" s="878"/>
      <c r="ELW16" s="878"/>
      <c r="ELX16" s="878"/>
      <c r="ELY16" s="880"/>
      <c r="ELZ16" s="878"/>
      <c r="EMA16" s="878"/>
      <c r="EMB16" s="878"/>
      <c r="EMC16" s="880"/>
      <c r="EMD16" s="878"/>
      <c r="EME16" s="878"/>
      <c r="EMF16" s="878"/>
      <c r="EMG16" s="880"/>
      <c r="EMH16" s="878"/>
      <c r="EMI16" s="878"/>
      <c r="EMJ16" s="878"/>
      <c r="EMK16" s="880"/>
      <c r="EML16" s="878"/>
      <c r="EMM16" s="878"/>
      <c r="EMN16" s="878"/>
      <c r="EMO16" s="880"/>
      <c r="EMP16" s="878"/>
      <c r="EMQ16" s="878"/>
      <c r="EMR16" s="878"/>
      <c r="EMS16" s="880"/>
      <c r="EMT16" s="878"/>
      <c r="EMU16" s="878"/>
      <c r="EMV16" s="878"/>
      <c r="EMW16" s="880"/>
      <c r="EMX16" s="878"/>
      <c r="EMY16" s="878"/>
      <c r="EMZ16" s="878"/>
      <c r="ENA16" s="880"/>
      <c r="ENB16" s="878"/>
      <c r="ENC16" s="878"/>
      <c r="END16" s="878"/>
      <c r="ENE16" s="880"/>
      <c r="ENF16" s="878"/>
      <c r="ENG16" s="878"/>
      <c r="ENH16" s="878"/>
      <c r="ENI16" s="880"/>
      <c r="ENJ16" s="878"/>
      <c r="ENK16" s="878"/>
      <c r="ENL16" s="878"/>
      <c r="ENM16" s="880"/>
      <c r="ENN16" s="878"/>
      <c r="ENO16" s="878"/>
      <c r="ENP16" s="878"/>
      <c r="ENQ16" s="880"/>
      <c r="ENR16" s="878"/>
      <c r="ENS16" s="878"/>
      <c r="ENT16" s="878"/>
      <c r="ENU16" s="880"/>
      <c r="ENV16" s="878"/>
      <c r="ENW16" s="878"/>
      <c r="ENX16" s="878"/>
      <c r="ENY16" s="880"/>
      <c r="ENZ16" s="878"/>
      <c r="EOA16" s="878"/>
      <c r="EOB16" s="878"/>
      <c r="EOC16" s="880"/>
      <c r="EOD16" s="878"/>
      <c r="EOE16" s="878"/>
      <c r="EOF16" s="878"/>
      <c r="EOG16" s="880"/>
      <c r="EOH16" s="878"/>
      <c r="EOI16" s="878"/>
      <c r="EOJ16" s="878"/>
      <c r="EOK16" s="880"/>
      <c r="EOL16" s="878"/>
      <c r="EOM16" s="878"/>
      <c r="EON16" s="878"/>
      <c r="EOO16" s="880"/>
      <c r="EOP16" s="878"/>
      <c r="EOQ16" s="878"/>
      <c r="EOR16" s="878"/>
      <c r="EOS16" s="880"/>
      <c r="EOT16" s="878"/>
      <c r="EOU16" s="878"/>
      <c r="EOV16" s="878"/>
      <c r="EOW16" s="880"/>
      <c r="EOX16" s="878"/>
      <c r="EOY16" s="878"/>
      <c r="EOZ16" s="878"/>
      <c r="EPA16" s="880"/>
      <c r="EPB16" s="878"/>
      <c r="EPC16" s="878"/>
      <c r="EPD16" s="878"/>
      <c r="EPE16" s="880"/>
      <c r="EPF16" s="878"/>
      <c r="EPG16" s="878"/>
      <c r="EPH16" s="878"/>
      <c r="EPI16" s="880"/>
      <c r="EPJ16" s="878"/>
      <c r="EPK16" s="878"/>
      <c r="EPL16" s="878"/>
      <c r="EPM16" s="880"/>
      <c r="EPN16" s="878"/>
      <c r="EPO16" s="878"/>
      <c r="EPP16" s="878"/>
      <c r="EPQ16" s="880"/>
      <c r="EPR16" s="878"/>
      <c r="EPS16" s="878"/>
      <c r="EPT16" s="878"/>
      <c r="EPU16" s="880"/>
      <c r="EPV16" s="878"/>
      <c r="EPW16" s="878"/>
      <c r="EPX16" s="878"/>
      <c r="EPY16" s="880"/>
      <c r="EPZ16" s="878"/>
      <c r="EQA16" s="878"/>
      <c r="EQB16" s="878"/>
      <c r="EQC16" s="880"/>
      <c r="EQD16" s="878"/>
      <c r="EQE16" s="878"/>
      <c r="EQF16" s="878"/>
      <c r="EQG16" s="880"/>
      <c r="EQH16" s="878"/>
      <c r="EQI16" s="878"/>
      <c r="EQJ16" s="878"/>
      <c r="EQK16" s="880"/>
      <c r="EQL16" s="878"/>
      <c r="EQM16" s="878"/>
      <c r="EQN16" s="878"/>
      <c r="EQO16" s="880"/>
      <c r="EQP16" s="878"/>
      <c r="EQQ16" s="878"/>
      <c r="EQR16" s="878"/>
      <c r="EQS16" s="880"/>
      <c r="EQT16" s="878"/>
      <c r="EQU16" s="878"/>
      <c r="EQV16" s="878"/>
      <c r="EQW16" s="880"/>
      <c r="EQX16" s="878"/>
      <c r="EQY16" s="878"/>
      <c r="EQZ16" s="878"/>
      <c r="ERA16" s="880"/>
      <c r="ERB16" s="878"/>
      <c r="ERC16" s="878"/>
      <c r="ERD16" s="878"/>
      <c r="ERE16" s="880"/>
      <c r="ERF16" s="878"/>
      <c r="ERG16" s="878"/>
      <c r="ERH16" s="878"/>
      <c r="ERI16" s="880"/>
      <c r="ERJ16" s="878"/>
      <c r="ERK16" s="878"/>
      <c r="ERL16" s="878"/>
      <c r="ERM16" s="880"/>
      <c r="ERN16" s="878"/>
      <c r="ERO16" s="878"/>
      <c r="ERP16" s="878"/>
      <c r="ERQ16" s="880"/>
      <c r="ERR16" s="878"/>
      <c r="ERS16" s="878"/>
      <c r="ERT16" s="878"/>
      <c r="ERU16" s="880"/>
      <c r="ERV16" s="878"/>
      <c r="ERW16" s="878"/>
      <c r="ERX16" s="878"/>
      <c r="ERY16" s="880"/>
      <c r="ERZ16" s="878"/>
      <c r="ESA16" s="878"/>
      <c r="ESB16" s="878"/>
      <c r="ESC16" s="880"/>
      <c r="ESD16" s="878"/>
      <c r="ESE16" s="878"/>
      <c r="ESF16" s="878"/>
      <c r="ESG16" s="880"/>
      <c r="ESH16" s="878"/>
      <c r="ESI16" s="878"/>
      <c r="ESJ16" s="878"/>
      <c r="ESK16" s="880"/>
      <c r="ESL16" s="878"/>
      <c r="ESM16" s="878"/>
      <c r="ESN16" s="878"/>
      <c r="ESO16" s="880"/>
      <c r="ESP16" s="878"/>
      <c r="ESQ16" s="878"/>
      <c r="ESR16" s="878"/>
      <c r="ESS16" s="880"/>
      <c r="EST16" s="878"/>
      <c r="ESU16" s="878"/>
      <c r="ESV16" s="878"/>
      <c r="ESW16" s="880"/>
      <c r="ESX16" s="878"/>
      <c r="ESY16" s="878"/>
      <c r="ESZ16" s="878"/>
      <c r="ETA16" s="880"/>
      <c r="ETB16" s="878"/>
      <c r="ETC16" s="878"/>
      <c r="ETD16" s="878"/>
      <c r="ETE16" s="880"/>
      <c r="ETF16" s="878"/>
      <c r="ETG16" s="878"/>
      <c r="ETH16" s="878"/>
      <c r="ETI16" s="880"/>
      <c r="ETJ16" s="878"/>
      <c r="ETK16" s="878"/>
      <c r="ETL16" s="878"/>
      <c r="ETM16" s="880"/>
      <c r="ETN16" s="878"/>
      <c r="ETO16" s="878"/>
      <c r="ETP16" s="878"/>
      <c r="ETQ16" s="880"/>
      <c r="ETR16" s="878"/>
      <c r="ETS16" s="878"/>
      <c r="ETT16" s="878"/>
      <c r="ETU16" s="880"/>
      <c r="ETV16" s="878"/>
      <c r="ETW16" s="878"/>
      <c r="ETX16" s="878"/>
      <c r="ETY16" s="880"/>
      <c r="ETZ16" s="878"/>
      <c r="EUA16" s="878"/>
      <c r="EUB16" s="878"/>
      <c r="EUC16" s="880"/>
      <c r="EUD16" s="878"/>
      <c r="EUE16" s="878"/>
      <c r="EUF16" s="878"/>
      <c r="EUG16" s="880"/>
      <c r="EUH16" s="878"/>
      <c r="EUI16" s="878"/>
      <c r="EUJ16" s="878"/>
      <c r="EUK16" s="880"/>
      <c r="EUL16" s="878"/>
      <c r="EUM16" s="878"/>
      <c r="EUN16" s="878"/>
      <c r="EUO16" s="880"/>
      <c r="EUP16" s="878"/>
      <c r="EUQ16" s="878"/>
      <c r="EUR16" s="878"/>
      <c r="EUS16" s="880"/>
      <c r="EUT16" s="878"/>
      <c r="EUU16" s="878"/>
      <c r="EUV16" s="878"/>
      <c r="EUW16" s="880"/>
      <c r="EUX16" s="878"/>
      <c r="EUY16" s="878"/>
      <c r="EUZ16" s="878"/>
      <c r="EVA16" s="880"/>
      <c r="EVB16" s="878"/>
      <c r="EVC16" s="878"/>
      <c r="EVD16" s="878"/>
      <c r="EVE16" s="880"/>
      <c r="EVF16" s="878"/>
      <c r="EVG16" s="878"/>
      <c r="EVH16" s="878"/>
      <c r="EVI16" s="880"/>
      <c r="EVJ16" s="878"/>
      <c r="EVK16" s="878"/>
      <c r="EVL16" s="878"/>
      <c r="EVM16" s="880"/>
      <c r="EVN16" s="878"/>
      <c r="EVO16" s="878"/>
      <c r="EVP16" s="878"/>
      <c r="EVQ16" s="880"/>
      <c r="EVR16" s="878"/>
      <c r="EVS16" s="878"/>
      <c r="EVT16" s="878"/>
      <c r="EVU16" s="880"/>
      <c r="EVV16" s="878"/>
      <c r="EVW16" s="878"/>
      <c r="EVX16" s="878"/>
      <c r="EVY16" s="880"/>
      <c r="EVZ16" s="878"/>
      <c r="EWA16" s="878"/>
      <c r="EWB16" s="878"/>
      <c r="EWC16" s="880"/>
      <c r="EWD16" s="878"/>
      <c r="EWE16" s="878"/>
      <c r="EWF16" s="878"/>
      <c r="EWG16" s="880"/>
      <c r="EWH16" s="878"/>
      <c r="EWI16" s="878"/>
      <c r="EWJ16" s="878"/>
      <c r="EWK16" s="880"/>
      <c r="EWL16" s="878"/>
      <c r="EWM16" s="878"/>
      <c r="EWN16" s="878"/>
      <c r="EWO16" s="880"/>
      <c r="EWP16" s="878"/>
      <c r="EWQ16" s="878"/>
      <c r="EWR16" s="878"/>
      <c r="EWS16" s="880"/>
      <c r="EWT16" s="878"/>
      <c r="EWU16" s="878"/>
      <c r="EWV16" s="878"/>
      <c r="EWW16" s="880"/>
      <c r="EWX16" s="878"/>
      <c r="EWY16" s="878"/>
      <c r="EWZ16" s="878"/>
      <c r="EXA16" s="880"/>
      <c r="EXB16" s="878"/>
      <c r="EXC16" s="878"/>
      <c r="EXD16" s="878"/>
      <c r="EXE16" s="880"/>
      <c r="EXF16" s="878"/>
      <c r="EXG16" s="878"/>
      <c r="EXH16" s="878"/>
      <c r="EXI16" s="880"/>
      <c r="EXJ16" s="878"/>
      <c r="EXK16" s="878"/>
      <c r="EXL16" s="878"/>
      <c r="EXM16" s="880"/>
      <c r="EXN16" s="878"/>
      <c r="EXO16" s="878"/>
      <c r="EXP16" s="878"/>
      <c r="EXQ16" s="880"/>
      <c r="EXR16" s="878"/>
      <c r="EXS16" s="878"/>
      <c r="EXT16" s="878"/>
      <c r="EXU16" s="880"/>
      <c r="EXV16" s="878"/>
      <c r="EXW16" s="878"/>
      <c r="EXX16" s="878"/>
      <c r="EXY16" s="880"/>
      <c r="EXZ16" s="878"/>
      <c r="EYA16" s="878"/>
      <c r="EYB16" s="878"/>
      <c r="EYC16" s="880"/>
      <c r="EYD16" s="878"/>
      <c r="EYE16" s="878"/>
      <c r="EYF16" s="878"/>
      <c r="EYG16" s="880"/>
      <c r="EYH16" s="878"/>
      <c r="EYI16" s="878"/>
      <c r="EYJ16" s="878"/>
      <c r="EYK16" s="880"/>
      <c r="EYL16" s="878"/>
      <c r="EYM16" s="878"/>
      <c r="EYN16" s="878"/>
      <c r="EYO16" s="880"/>
      <c r="EYP16" s="878"/>
      <c r="EYQ16" s="878"/>
      <c r="EYR16" s="878"/>
      <c r="EYS16" s="880"/>
      <c r="EYT16" s="878"/>
      <c r="EYU16" s="878"/>
      <c r="EYV16" s="878"/>
      <c r="EYW16" s="880"/>
      <c r="EYX16" s="878"/>
      <c r="EYY16" s="878"/>
      <c r="EYZ16" s="878"/>
      <c r="EZA16" s="880"/>
      <c r="EZB16" s="878"/>
      <c r="EZC16" s="878"/>
      <c r="EZD16" s="878"/>
      <c r="EZE16" s="880"/>
      <c r="EZF16" s="878"/>
      <c r="EZG16" s="878"/>
      <c r="EZH16" s="878"/>
      <c r="EZI16" s="880"/>
      <c r="EZJ16" s="878"/>
      <c r="EZK16" s="878"/>
      <c r="EZL16" s="878"/>
      <c r="EZM16" s="880"/>
      <c r="EZN16" s="878"/>
      <c r="EZO16" s="878"/>
      <c r="EZP16" s="878"/>
      <c r="EZQ16" s="880"/>
      <c r="EZR16" s="878"/>
      <c r="EZS16" s="878"/>
      <c r="EZT16" s="878"/>
      <c r="EZU16" s="880"/>
      <c r="EZV16" s="878"/>
      <c r="EZW16" s="878"/>
      <c r="EZX16" s="878"/>
      <c r="EZY16" s="880"/>
      <c r="EZZ16" s="878"/>
      <c r="FAA16" s="878"/>
      <c r="FAB16" s="878"/>
      <c r="FAC16" s="880"/>
      <c r="FAD16" s="878"/>
      <c r="FAE16" s="878"/>
      <c r="FAF16" s="878"/>
      <c r="FAG16" s="880"/>
      <c r="FAH16" s="878"/>
      <c r="FAI16" s="878"/>
      <c r="FAJ16" s="878"/>
      <c r="FAK16" s="880"/>
      <c r="FAL16" s="878"/>
      <c r="FAM16" s="878"/>
      <c r="FAN16" s="878"/>
      <c r="FAO16" s="880"/>
      <c r="FAP16" s="878"/>
      <c r="FAQ16" s="878"/>
      <c r="FAR16" s="878"/>
      <c r="FAS16" s="880"/>
      <c r="FAT16" s="878"/>
      <c r="FAU16" s="878"/>
      <c r="FAV16" s="878"/>
      <c r="FAW16" s="880"/>
      <c r="FAX16" s="878"/>
      <c r="FAY16" s="878"/>
      <c r="FAZ16" s="878"/>
      <c r="FBA16" s="880"/>
      <c r="FBB16" s="878"/>
      <c r="FBC16" s="878"/>
      <c r="FBD16" s="878"/>
      <c r="FBE16" s="880"/>
      <c r="FBF16" s="878"/>
      <c r="FBG16" s="878"/>
      <c r="FBH16" s="878"/>
      <c r="FBI16" s="880"/>
      <c r="FBJ16" s="878"/>
      <c r="FBK16" s="878"/>
      <c r="FBL16" s="878"/>
      <c r="FBM16" s="880"/>
      <c r="FBN16" s="878"/>
      <c r="FBO16" s="878"/>
      <c r="FBP16" s="878"/>
      <c r="FBQ16" s="880"/>
      <c r="FBR16" s="878"/>
      <c r="FBS16" s="878"/>
      <c r="FBT16" s="878"/>
      <c r="FBU16" s="880"/>
      <c r="FBV16" s="878"/>
      <c r="FBW16" s="878"/>
      <c r="FBX16" s="878"/>
      <c r="FBY16" s="880"/>
      <c r="FBZ16" s="878"/>
      <c r="FCA16" s="878"/>
      <c r="FCB16" s="878"/>
      <c r="FCC16" s="880"/>
      <c r="FCD16" s="878"/>
      <c r="FCE16" s="878"/>
      <c r="FCF16" s="878"/>
      <c r="FCG16" s="880"/>
      <c r="FCH16" s="878"/>
      <c r="FCI16" s="878"/>
      <c r="FCJ16" s="878"/>
      <c r="FCK16" s="880"/>
      <c r="FCL16" s="878"/>
      <c r="FCM16" s="878"/>
      <c r="FCN16" s="878"/>
      <c r="FCO16" s="880"/>
      <c r="FCP16" s="878"/>
      <c r="FCQ16" s="878"/>
      <c r="FCR16" s="878"/>
      <c r="FCS16" s="880"/>
      <c r="FCT16" s="878"/>
      <c r="FCU16" s="878"/>
      <c r="FCV16" s="878"/>
      <c r="FCW16" s="880"/>
      <c r="FCX16" s="878"/>
      <c r="FCY16" s="878"/>
      <c r="FCZ16" s="878"/>
      <c r="FDA16" s="880"/>
      <c r="FDB16" s="878"/>
      <c r="FDC16" s="878"/>
      <c r="FDD16" s="878"/>
      <c r="FDE16" s="880"/>
      <c r="FDF16" s="878"/>
      <c r="FDG16" s="878"/>
      <c r="FDH16" s="878"/>
      <c r="FDI16" s="880"/>
      <c r="FDJ16" s="878"/>
      <c r="FDK16" s="878"/>
      <c r="FDL16" s="878"/>
      <c r="FDM16" s="880"/>
      <c r="FDN16" s="878"/>
      <c r="FDO16" s="878"/>
      <c r="FDP16" s="878"/>
      <c r="FDQ16" s="880"/>
      <c r="FDR16" s="878"/>
      <c r="FDS16" s="878"/>
      <c r="FDT16" s="878"/>
      <c r="FDU16" s="880"/>
      <c r="FDV16" s="878"/>
      <c r="FDW16" s="878"/>
      <c r="FDX16" s="878"/>
      <c r="FDY16" s="880"/>
      <c r="FDZ16" s="878"/>
      <c r="FEA16" s="878"/>
      <c r="FEB16" s="878"/>
      <c r="FEC16" s="880"/>
      <c r="FED16" s="878"/>
      <c r="FEE16" s="878"/>
      <c r="FEF16" s="878"/>
      <c r="FEG16" s="880"/>
      <c r="FEH16" s="878"/>
      <c r="FEI16" s="878"/>
      <c r="FEJ16" s="878"/>
      <c r="FEK16" s="880"/>
      <c r="FEL16" s="878"/>
      <c r="FEM16" s="878"/>
      <c r="FEN16" s="878"/>
      <c r="FEO16" s="880"/>
      <c r="FEP16" s="878"/>
      <c r="FEQ16" s="878"/>
      <c r="FER16" s="878"/>
      <c r="FES16" s="880"/>
      <c r="FET16" s="878"/>
      <c r="FEU16" s="878"/>
      <c r="FEV16" s="878"/>
      <c r="FEW16" s="880"/>
      <c r="FEX16" s="878"/>
      <c r="FEY16" s="878"/>
      <c r="FEZ16" s="878"/>
      <c r="FFA16" s="880"/>
      <c r="FFB16" s="878"/>
      <c r="FFC16" s="878"/>
      <c r="FFD16" s="878"/>
      <c r="FFE16" s="880"/>
      <c r="FFF16" s="878"/>
      <c r="FFG16" s="878"/>
      <c r="FFH16" s="878"/>
      <c r="FFI16" s="880"/>
      <c r="FFJ16" s="878"/>
      <c r="FFK16" s="878"/>
      <c r="FFL16" s="878"/>
      <c r="FFM16" s="880"/>
      <c r="FFN16" s="878"/>
      <c r="FFO16" s="878"/>
      <c r="FFP16" s="878"/>
      <c r="FFQ16" s="880"/>
      <c r="FFR16" s="878"/>
      <c r="FFS16" s="878"/>
      <c r="FFT16" s="878"/>
      <c r="FFU16" s="880"/>
      <c r="FFV16" s="878"/>
      <c r="FFW16" s="878"/>
      <c r="FFX16" s="878"/>
      <c r="FFY16" s="880"/>
      <c r="FFZ16" s="878"/>
      <c r="FGA16" s="878"/>
      <c r="FGB16" s="878"/>
      <c r="FGC16" s="880"/>
      <c r="FGD16" s="878"/>
      <c r="FGE16" s="878"/>
      <c r="FGF16" s="878"/>
      <c r="FGG16" s="880"/>
      <c r="FGH16" s="878"/>
      <c r="FGI16" s="878"/>
      <c r="FGJ16" s="878"/>
      <c r="FGK16" s="880"/>
      <c r="FGL16" s="878"/>
      <c r="FGM16" s="878"/>
      <c r="FGN16" s="878"/>
      <c r="FGO16" s="880"/>
      <c r="FGP16" s="878"/>
      <c r="FGQ16" s="878"/>
      <c r="FGR16" s="878"/>
      <c r="FGS16" s="880"/>
      <c r="FGT16" s="878"/>
      <c r="FGU16" s="878"/>
      <c r="FGV16" s="878"/>
      <c r="FGW16" s="880"/>
      <c r="FGX16" s="878"/>
      <c r="FGY16" s="878"/>
      <c r="FGZ16" s="878"/>
      <c r="FHA16" s="880"/>
      <c r="FHB16" s="878"/>
      <c r="FHC16" s="878"/>
      <c r="FHD16" s="878"/>
      <c r="FHE16" s="880"/>
      <c r="FHF16" s="878"/>
      <c r="FHG16" s="878"/>
      <c r="FHH16" s="878"/>
      <c r="FHI16" s="880"/>
      <c r="FHJ16" s="878"/>
      <c r="FHK16" s="878"/>
      <c r="FHL16" s="878"/>
      <c r="FHM16" s="880"/>
      <c r="FHN16" s="878"/>
      <c r="FHO16" s="878"/>
      <c r="FHP16" s="878"/>
      <c r="FHQ16" s="880"/>
      <c r="FHR16" s="878"/>
      <c r="FHS16" s="878"/>
      <c r="FHT16" s="878"/>
      <c r="FHU16" s="880"/>
      <c r="FHV16" s="878"/>
      <c r="FHW16" s="878"/>
      <c r="FHX16" s="878"/>
      <c r="FHY16" s="880"/>
      <c r="FHZ16" s="878"/>
      <c r="FIA16" s="878"/>
      <c r="FIB16" s="878"/>
      <c r="FIC16" s="880"/>
      <c r="FID16" s="878"/>
      <c r="FIE16" s="878"/>
      <c r="FIF16" s="878"/>
      <c r="FIG16" s="880"/>
      <c r="FIH16" s="878"/>
      <c r="FII16" s="878"/>
      <c r="FIJ16" s="878"/>
      <c r="FIK16" s="880"/>
      <c r="FIL16" s="878"/>
      <c r="FIM16" s="878"/>
      <c r="FIN16" s="878"/>
      <c r="FIO16" s="880"/>
      <c r="FIP16" s="878"/>
      <c r="FIQ16" s="878"/>
      <c r="FIR16" s="878"/>
      <c r="FIS16" s="880"/>
      <c r="FIT16" s="878"/>
      <c r="FIU16" s="878"/>
      <c r="FIV16" s="878"/>
      <c r="FIW16" s="880"/>
      <c r="FIX16" s="878"/>
      <c r="FIY16" s="878"/>
      <c r="FIZ16" s="878"/>
      <c r="FJA16" s="880"/>
      <c r="FJB16" s="878"/>
      <c r="FJC16" s="878"/>
      <c r="FJD16" s="878"/>
      <c r="FJE16" s="880"/>
      <c r="FJF16" s="878"/>
      <c r="FJG16" s="878"/>
      <c r="FJH16" s="878"/>
      <c r="FJI16" s="880"/>
      <c r="FJJ16" s="878"/>
      <c r="FJK16" s="878"/>
      <c r="FJL16" s="878"/>
      <c r="FJM16" s="880"/>
      <c r="FJN16" s="878"/>
      <c r="FJO16" s="878"/>
      <c r="FJP16" s="878"/>
      <c r="FJQ16" s="880"/>
      <c r="FJR16" s="878"/>
      <c r="FJS16" s="878"/>
      <c r="FJT16" s="878"/>
      <c r="FJU16" s="880"/>
      <c r="FJV16" s="878"/>
      <c r="FJW16" s="878"/>
      <c r="FJX16" s="878"/>
      <c r="FJY16" s="880"/>
      <c r="FJZ16" s="878"/>
      <c r="FKA16" s="878"/>
      <c r="FKB16" s="878"/>
      <c r="FKC16" s="880"/>
      <c r="FKD16" s="878"/>
      <c r="FKE16" s="878"/>
      <c r="FKF16" s="878"/>
      <c r="FKG16" s="880"/>
      <c r="FKH16" s="878"/>
      <c r="FKI16" s="878"/>
      <c r="FKJ16" s="878"/>
      <c r="FKK16" s="880"/>
      <c r="FKL16" s="878"/>
      <c r="FKM16" s="878"/>
      <c r="FKN16" s="878"/>
      <c r="FKO16" s="880"/>
      <c r="FKP16" s="878"/>
      <c r="FKQ16" s="878"/>
      <c r="FKR16" s="878"/>
      <c r="FKS16" s="880"/>
      <c r="FKT16" s="878"/>
      <c r="FKU16" s="878"/>
      <c r="FKV16" s="878"/>
      <c r="FKW16" s="880"/>
      <c r="FKX16" s="878"/>
      <c r="FKY16" s="878"/>
      <c r="FKZ16" s="878"/>
      <c r="FLA16" s="880"/>
      <c r="FLB16" s="878"/>
      <c r="FLC16" s="878"/>
      <c r="FLD16" s="878"/>
      <c r="FLE16" s="880"/>
      <c r="FLF16" s="878"/>
      <c r="FLG16" s="878"/>
      <c r="FLH16" s="878"/>
      <c r="FLI16" s="880"/>
      <c r="FLJ16" s="878"/>
      <c r="FLK16" s="878"/>
      <c r="FLL16" s="878"/>
      <c r="FLM16" s="880"/>
      <c r="FLN16" s="878"/>
      <c r="FLO16" s="878"/>
      <c r="FLP16" s="878"/>
      <c r="FLQ16" s="880"/>
      <c r="FLR16" s="878"/>
      <c r="FLS16" s="878"/>
      <c r="FLT16" s="878"/>
      <c r="FLU16" s="880"/>
      <c r="FLV16" s="878"/>
      <c r="FLW16" s="878"/>
      <c r="FLX16" s="878"/>
      <c r="FLY16" s="880"/>
      <c r="FLZ16" s="878"/>
      <c r="FMA16" s="878"/>
      <c r="FMB16" s="878"/>
      <c r="FMC16" s="880"/>
      <c r="FMD16" s="878"/>
      <c r="FME16" s="878"/>
      <c r="FMF16" s="878"/>
      <c r="FMG16" s="880"/>
      <c r="FMH16" s="878"/>
      <c r="FMI16" s="878"/>
      <c r="FMJ16" s="878"/>
      <c r="FMK16" s="880"/>
      <c r="FML16" s="878"/>
      <c r="FMM16" s="878"/>
      <c r="FMN16" s="878"/>
      <c r="FMO16" s="880"/>
      <c r="FMP16" s="878"/>
      <c r="FMQ16" s="878"/>
      <c r="FMR16" s="878"/>
      <c r="FMS16" s="880"/>
      <c r="FMT16" s="878"/>
      <c r="FMU16" s="878"/>
      <c r="FMV16" s="878"/>
      <c r="FMW16" s="880"/>
      <c r="FMX16" s="878"/>
      <c r="FMY16" s="878"/>
      <c r="FMZ16" s="878"/>
      <c r="FNA16" s="880"/>
      <c r="FNB16" s="878"/>
      <c r="FNC16" s="878"/>
      <c r="FND16" s="878"/>
      <c r="FNE16" s="880"/>
      <c r="FNF16" s="878"/>
      <c r="FNG16" s="878"/>
      <c r="FNH16" s="878"/>
      <c r="FNI16" s="880"/>
      <c r="FNJ16" s="878"/>
      <c r="FNK16" s="878"/>
      <c r="FNL16" s="878"/>
      <c r="FNM16" s="880"/>
      <c r="FNN16" s="878"/>
      <c r="FNO16" s="878"/>
      <c r="FNP16" s="878"/>
      <c r="FNQ16" s="880"/>
      <c r="FNR16" s="878"/>
      <c r="FNS16" s="878"/>
      <c r="FNT16" s="878"/>
      <c r="FNU16" s="880"/>
      <c r="FNV16" s="878"/>
      <c r="FNW16" s="878"/>
      <c r="FNX16" s="878"/>
      <c r="FNY16" s="880"/>
      <c r="FNZ16" s="878"/>
      <c r="FOA16" s="878"/>
      <c r="FOB16" s="878"/>
      <c r="FOC16" s="880"/>
      <c r="FOD16" s="878"/>
      <c r="FOE16" s="878"/>
      <c r="FOF16" s="878"/>
      <c r="FOG16" s="880"/>
      <c r="FOH16" s="878"/>
      <c r="FOI16" s="878"/>
      <c r="FOJ16" s="878"/>
      <c r="FOK16" s="880"/>
      <c r="FOL16" s="878"/>
      <c r="FOM16" s="878"/>
      <c r="FON16" s="878"/>
      <c r="FOO16" s="880"/>
      <c r="FOP16" s="878"/>
      <c r="FOQ16" s="878"/>
      <c r="FOR16" s="878"/>
      <c r="FOS16" s="880"/>
      <c r="FOT16" s="878"/>
      <c r="FOU16" s="878"/>
      <c r="FOV16" s="878"/>
      <c r="FOW16" s="880"/>
      <c r="FOX16" s="878"/>
      <c r="FOY16" s="878"/>
      <c r="FOZ16" s="878"/>
      <c r="FPA16" s="880"/>
      <c r="FPB16" s="878"/>
      <c r="FPC16" s="878"/>
      <c r="FPD16" s="878"/>
      <c r="FPE16" s="880"/>
      <c r="FPF16" s="878"/>
      <c r="FPG16" s="878"/>
      <c r="FPH16" s="878"/>
      <c r="FPI16" s="880"/>
      <c r="FPJ16" s="878"/>
      <c r="FPK16" s="878"/>
      <c r="FPL16" s="878"/>
      <c r="FPM16" s="880"/>
      <c r="FPN16" s="878"/>
      <c r="FPO16" s="878"/>
      <c r="FPP16" s="878"/>
      <c r="FPQ16" s="880"/>
      <c r="FPR16" s="878"/>
      <c r="FPS16" s="878"/>
      <c r="FPT16" s="878"/>
      <c r="FPU16" s="880"/>
      <c r="FPV16" s="878"/>
      <c r="FPW16" s="878"/>
      <c r="FPX16" s="878"/>
      <c r="FPY16" s="880"/>
      <c r="FPZ16" s="878"/>
      <c r="FQA16" s="878"/>
      <c r="FQB16" s="878"/>
      <c r="FQC16" s="880"/>
      <c r="FQD16" s="878"/>
      <c r="FQE16" s="878"/>
      <c r="FQF16" s="878"/>
      <c r="FQG16" s="880"/>
      <c r="FQH16" s="878"/>
      <c r="FQI16" s="878"/>
      <c r="FQJ16" s="878"/>
      <c r="FQK16" s="880"/>
      <c r="FQL16" s="878"/>
      <c r="FQM16" s="878"/>
      <c r="FQN16" s="878"/>
      <c r="FQO16" s="880"/>
      <c r="FQP16" s="878"/>
      <c r="FQQ16" s="878"/>
      <c r="FQR16" s="878"/>
      <c r="FQS16" s="880"/>
      <c r="FQT16" s="878"/>
      <c r="FQU16" s="878"/>
      <c r="FQV16" s="878"/>
      <c r="FQW16" s="880"/>
      <c r="FQX16" s="878"/>
      <c r="FQY16" s="878"/>
      <c r="FQZ16" s="878"/>
      <c r="FRA16" s="880"/>
      <c r="FRB16" s="878"/>
      <c r="FRC16" s="878"/>
      <c r="FRD16" s="878"/>
      <c r="FRE16" s="880"/>
      <c r="FRF16" s="878"/>
      <c r="FRG16" s="878"/>
      <c r="FRH16" s="878"/>
      <c r="FRI16" s="880"/>
      <c r="FRJ16" s="878"/>
      <c r="FRK16" s="878"/>
      <c r="FRL16" s="878"/>
      <c r="FRM16" s="880"/>
      <c r="FRN16" s="878"/>
      <c r="FRO16" s="878"/>
      <c r="FRP16" s="878"/>
      <c r="FRQ16" s="880"/>
      <c r="FRR16" s="878"/>
      <c r="FRS16" s="878"/>
      <c r="FRT16" s="878"/>
      <c r="FRU16" s="880"/>
      <c r="FRV16" s="878"/>
      <c r="FRW16" s="878"/>
      <c r="FRX16" s="878"/>
      <c r="FRY16" s="880"/>
      <c r="FRZ16" s="878"/>
      <c r="FSA16" s="878"/>
      <c r="FSB16" s="878"/>
      <c r="FSC16" s="880"/>
      <c r="FSD16" s="878"/>
      <c r="FSE16" s="878"/>
      <c r="FSF16" s="878"/>
      <c r="FSG16" s="880"/>
      <c r="FSH16" s="878"/>
      <c r="FSI16" s="878"/>
      <c r="FSJ16" s="878"/>
      <c r="FSK16" s="880"/>
      <c r="FSL16" s="878"/>
      <c r="FSM16" s="878"/>
      <c r="FSN16" s="878"/>
      <c r="FSO16" s="880"/>
      <c r="FSP16" s="878"/>
      <c r="FSQ16" s="878"/>
      <c r="FSR16" s="878"/>
      <c r="FSS16" s="880"/>
      <c r="FST16" s="878"/>
      <c r="FSU16" s="878"/>
      <c r="FSV16" s="878"/>
      <c r="FSW16" s="880"/>
      <c r="FSX16" s="878"/>
      <c r="FSY16" s="878"/>
      <c r="FSZ16" s="878"/>
      <c r="FTA16" s="880"/>
      <c r="FTB16" s="878"/>
      <c r="FTC16" s="878"/>
      <c r="FTD16" s="878"/>
      <c r="FTE16" s="880"/>
      <c r="FTF16" s="878"/>
      <c r="FTG16" s="878"/>
      <c r="FTH16" s="878"/>
      <c r="FTI16" s="880"/>
      <c r="FTJ16" s="878"/>
      <c r="FTK16" s="878"/>
      <c r="FTL16" s="878"/>
      <c r="FTM16" s="880"/>
      <c r="FTN16" s="878"/>
      <c r="FTO16" s="878"/>
      <c r="FTP16" s="878"/>
      <c r="FTQ16" s="880"/>
      <c r="FTR16" s="878"/>
      <c r="FTS16" s="878"/>
      <c r="FTT16" s="878"/>
      <c r="FTU16" s="880"/>
      <c r="FTV16" s="878"/>
      <c r="FTW16" s="878"/>
      <c r="FTX16" s="878"/>
      <c r="FTY16" s="880"/>
      <c r="FTZ16" s="878"/>
      <c r="FUA16" s="878"/>
      <c r="FUB16" s="878"/>
      <c r="FUC16" s="880"/>
      <c r="FUD16" s="878"/>
      <c r="FUE16" s="878"/>
      <c r="FUF16" s="878"/>
      <c r="FUG16" s="880"/>
      <c r="FUH16" s="878"/>
      <c r="FUI16" s="878"/>
      <c r="FUJ16" s="878"/>
      <c r="FUK16" s="880"/>
      <c r="FUL16" s="878"/>
      <c r="FUM16" s="878"/>
      <c r="FUN16" s="878"/>
      <c r="FUO16" s="880"/>
      <c r="FUP16" s="878"/>
      <c r="FUQ16" s="878"/>
      <c r="FUR16" s="878"/>
      <c r="FUS16" s="880"/>
      <c r="FUT16" s="878"/>
      <c r="FUU16" s="878"/>
      <c r="FUV16" s="878"/>
      <c r="FUW16" s="880"/>
      <c r="FUX16" s="878"/>
      <c r="FUY16" s="878"/>
      <c r="FUZ16" s="878"/>
      <c r="FVA16" s="880"/>
      <c r="FVB16" s="878"/>
      <c r="FVC16" s="878"/>
      <c r="FVD16" s="878"/>
      <c r="FVE16" s="880"/>
      <c r="FVF16" s="878"/>
      <c r="FVG16" s="878"/>
      <c r="FVH16" s="878"/>
      <c r="FVI16" s="880"/>
      <c r="FVJ16" s="878"/>
      <c r="FVK16" s="878"/>
      <c r="FVL16" s="878"/>
      <c r="FVM16" s="880"/>
      <c r="FVN16" s="878"/>
      <c r="FVO16" s="878"/>
      <c r="FVP16" s="878"/>
      <c r="FVQ16" s="880"/>
      <c r="FVR16" s="878"/>
      <c r="FVS16" s="878"/>
      <c r="FVT16" s="878"/>
      <c r="FVU16" s="880"/>
      <c r="FVV16" s="878"/>
      <c r="FVW16" s="878"/>
      <c r="FVX16" s="878"/>
      <c r="FVY16" s="880"/>
      <c r="FVZ16" s="878"/>
      <c r="FWA16" s="878"/>
      <c r="FWB16" s="878"/>
      <c r="FWC16" s="880"/>
      <c r="FWD16" s="878"/>
      <c r="FWE16" s="878"/>
      <c r="FWF16" s="878"/>
      <c r="FWG16" s="880"/>
      <c r="FWH16" s="878"/>
      <c r="FWI16" s="878"/>
      <c r="FWJ16" s="878"/>
      <c r="FWK16" s="880"/>
      <c r="FWL16" s="878"/>
      <c r="FWM16" s="878"/>
      <c r="FWN16" s="878"/>
      <c r="FWO16" s="880"/>
      <c r="FWP16" s="878"/>
      <c r="FWQ16" s="878"/>
      <c r="FWR16" s="878"/>
      <c r="FWS16" s="880"/>
      <c r="FWT16" s="878"/>
      <c r="FWU16" s="878"/>
      <c r="FWV16" s="878"/>
      <c r="FWW16" s="880"/>
      <c r="FWX16" s="878"/>
      <c r="FWY16" s="878"/>
      <c r="FWZ16" s="878"/>
      <c r="FXA16" s="880"/>
      <c r="FXB16" s="878"/>
      <c r="FXC16" s="878"/>
      <c r="FXD16" s="878"/>
      <c r="FXE16" s="880"/>
      <c r="FXF16" s="878"/>
      <c r="FXG16" s="878"/>
      <c r="FXH16" s="878"/>
      <c r="FXI16" s="880"/>
      <c r="FXJ16" s="878"/>
      <c r="FXK16" s="878"/>
      <c r="FXL16" s="878"/>
      <c r="FXM16" s="880"/>
      <c r="FXN16" s="878"/>
      <c r="FXO16" s="878"/>
      <c r="FXP16" s="878"/>
      <c r="FXQ16" s="880"/>
      <c r="FXR16" s="878"/>
      <c r="FXS16" s="878"/>
      <c r="FXT16" s="878"/>
      <c r="FXU16" s="880"/>
      <c r="FXV16" s="878"/>
      <c r="FXW16" s="878"/>
      <c r="FXX16" s="878"/>
      <c r="FXY16" s="880"/>
      <c r="FXZ16" s="878"/>
      <c r="FYA16" s="878"/>
      <c r="FYB16" s="878"/>
      <c r="FYC16" s="880"/>
      <c r="FYD16" s="878"/>
      <c r="FYE16" s="878"/>
      <c r="FYF16" s="878"/>
      <c r="FYG16" s="880"/>
      <c r="FYH16" s="878"/>
      <c r="FYI16" s="878"/>
      <c r="FYJ16" s="878"/>
      <c r="FYK16" s="880"/>
      <c r="FYL16" s="878"/>
      <c r="FYM16" s="878"/>
      <c r="FYN16" s="878"/>
      <c r="FYO16" s="880"/>
      <c r="FYP16" s="878"/>
      <c r="FYQ16" s="878"/>
      <c r="FYR16" s="878"/>
      <c r="FYS16" s="880"/>
      <c r="FYT16" s="878"/>
      <c r="FYU16" s="878"/>
      <c r="FYV16" s="878"/>
      <c r="FYW16" s="880"/>
      <c r="FYX16" s="878"/>
      <c r="FYY16" s="878"/>
      <c r="FYZ16" s="878"/>
      <c r="FZA16" s="880"/>
      <c r="FZB16" s="878"/>
      <c r="FZC16" s="878"/>
      <c r="FZD16" s="878"/>
      <c r="FZE16" s="880"/>
      <c r="FZF16" s="878"/>
      <c r="FZG16" s="878"/>
      <c r="FZH16" s="878"/>
      <c r="FZI16" s="880"/>
      <c r="FZJ16" s="878"/>
      <c r="FZK16" s="878"/>
      <c r="FZL16" s="878"/>
      <c r="FZM16" s="880"/>
      <c r="FZN16" s="878"/>
      <c r="FZO16" s="878"/>
      <c r="FZP16" s="878"/>
      <c r="FZQ16" s="880"/>
      <c r="FZR16" s="878"/>
      <c r="FZS16" s="878"/>
      <c r="FZT16" s="878"/>
      <c r="FZU16" s="880"/>
      <c r="FZV16" s="878"/>
      <c r="FZW16" s="878"/>
      <c r="FZX16" s="878"/>
      <c r="FZY16" s="880"/>
      <c r="FZZ16" s="878"/>
      <c r="GAA16" s="878"/>
      <c r="GAB16" s="878"/>
      <c r="GAC16" s="880"/>
      <c r="GAD16" s="878"/>
      <c r="GAE16" s="878"/>
      <c r="GAF16" s="878"/>
      <c r="GAG16" s="880"/>
      <c r="GAH16" s="878"/>
      <c r="GAI16" s="878"/>
      <c r="GAJ16" s="878"/>
      <c r="GAK16" s="880"/>
      <c r="GAL16" s="878"/>
      <c r="GAM16" s="878"/>
      <c r="GAN16" s="878"/>
      <c r="GAO16" s="880"/>
      <c r="GAP16" s="878"/>
      <c r="GAQ16" s="878"/>
      <c r="GAR16" s="878"/>
      <c r="GAS16" s="880"/>
      <c r="GAT16" s="878"/>
      <c r="GAU16" s="878"/>
      <c r="GAV16" s="878"/>
      <c r="GAW16" s="880"/>
      <c r="GAX16" s="878"/>
      <c r="GAY16" s="878"/>
      <c r="GAZ16" s="878"/>
      <c r="GBA16" s="880"/>
      <c r="GBB16" s="878"/>
      <c r="GBC16" s="878"/>
      <c r="GBD16" s="878"/>
      <c r="GBE16" s="880"/>
      <c r="GBF16" s="878"/>
      <c r="GBG16" s="878"/>
      <c r="GBH16" s="878"/>
      <c r="GBI16" s="880"/>
      <c r="GBJ16" s="878"/>
      <c r="GBK16" s="878"/>
      <c r="GBL16" s="878"/>
      <c r="GBM16" s="880"/>
      <c r="GBN16" s="878"/>
      <c r="GBO16" s="878"/>
      <c r="GBP16" s="878"/>
      <c r="GBQ16" s="880"/>
      <c r="GBR16" s="878"/>
      <c r="GBS16" s="878"/>
      <c r="GBT16" s="878"/>
      <c r="GBU16" s="880"/>
      <c r="GBV16" s="878"/>
      <c r="GBW16" s="878"/>
      <c r="GBX16" s="878"/>
      <c r="GBY16" s="880"/>
      <c r="GBZ16" s="878"/>
      <c r="GCA16" s="878"/>
      <c r="GCB16" s="878"/>
      <c r="GCC16" s="880"/>
      <c r="GCD16" s="878"/>
      <c r="GCE16" s="878"/>
      <c r="GCF16" s="878"/>
      <c r="GCG16" s="880"/>
      <c r="GCH16" s="878"/>
      <c r="GCI16" s="878"/>
      <c r="GCJ16" s="878"/>
      <c r="GCK16" s="880"/>
      <c r="GCL16" s="878"/>
      <c r="GCM16" s="878"/>
      <c r="GCN16" s="878"/>
      <c r="GCO16" s="880"/>
      <c r="GCP16" s="878"/>
      <c r="GCQ16" s="878"/>
      <c r="GCR16" s="878"/>
      <c r="GCS16" s="880"/>
      <c r="GCT16" s="878"/>
      <c r="GCU16" s="878"/>
      <c r="GCV16" s="878"/>
      <c r="GCW16" s="880"/>
      <c r="GCX16" s="878"/>
      <c r="GCY16" s="878"/>
      <c r="GCZ16" s="878"/>
      <c r="GDA16" s="880"/>
      <c r="GDB16" s="878"/>
      <c r="GDC16" s="878"/>
      <c r="GDD16" s="878"/>
      <c r="GDE16" s="880"/>
      <c r="GDF16" s="878"/>
      <c r="GDG16" s="878"/>
      <c r="GDH16" s="878"/>
      <c r="GDI16" s="880"/>
      <c r="GDJ16" s="878"/>
      <c r="GDK16" s="878"/>
      <c r="GDL16" s="878"/>
      <c r="GDM16" s="880"/>
      <c r="GDN16" s="878"/>
      <c r="GDO16" s="878"/>
      <c r="GDP16" s="878"/>
      <c r="GDQ16" s="880"/>
      <c r="GDR16" s="878"/>
      <c r="GDS16" s="878"/>
      <c r="GDT16" s="878"/>
      <c r="GDU16" s="880"/>
      <c r="GDV16" s="878"/>
      <c r="GDW16" s="878"/>
      <c r="GDX16" s="878"/>
      <c r="GDY16" s="880"/>
      <c r="GDZ16" s="878"/>
      <c r="GEA16" s="878"/>
      <c r="GEB16" s="878"/>
      <c r="GEC16" s="880"/>
      <c r="GED16" s="878"/>
      <c r="GEE16" s="878"/>
      <c r="GEF16" s="878"/>
      <c r="GEG16" s="880"/>
      <c r="GEH16" s="878"/>
      <c r="GEI16" s="878"/>
      <c r="GEJ16" s="878"/>
      <c r="GEK16" s="880"/>
      <c r="GEL16" s="878"/>
      <c r="GEM16" s="878"/>
      <c r="GEN16" s="878"/>
      <c r="GEO16" s="880"/>
      <c r="GEP16" s="878"/>
      <c r="GEQ16" s="878"/>
      <c r="GER16" s="878"/>
      <c r="GES16" s="880"/>
      <c r="GET16" s="878"/>
      <c r="GEU16" s="878"/>
      <c r="GEV16" s="878"/>
      <c r="GEW16" s="880"/>
      <c r="GEX16" s="878"/>
      <c r="GEY16" s="878"/>
      <c r="GEZ16" s="878"/>
      <c r="GFA16" s="880"/>
      <c r="GFB16" s="878"/>
      <c r="GFC16" s="878"/>
      <c r="GFD16" s="878"/>
      <c r="GFE16" s="880"/>
      <c r="GFF16" s="878"/>
      <c r="GFG16" s="878"/>
      <c r="GFH16" s="878"/>
      <c r="GFI16" s="880"/>
      <c r="GFJ16" s="878"/>
      <c r="GFK16" s="878"/>
      <c r="GFL16" s="878"/>
      <c r="GFM16" s="880"/>
      <c r="GFN16" s="878"/>
      <c r="GFO16" s="878"/>
      <c r="GFP16" s="878"/>
      <c r="GFQ16" s="880"/>
      <c r="GFR16" s="878"/>
      <c r="GFS16" s="878"/>
      <c r="GFT16" s="878"/>
      <c r="GFU16" s="880"/>
      <c r="GFV16" s="878"/>
      <c r="GFW16" s="878"/>
      <c r="GFX16" s="878"/>
      <c r="GFY16" s="880"/>
      <c r="GFZ16" s="878"/>
      <c r="GGA16" s="878"/>
      <c r="GGB16" s="878"/>
      <c r="GGC16" s="880"/>
      <c r="GGD16" s="878"/>
      <c r="GGE16" s="878"/>
      <c r="GGF16" s="878"/>
      <c r="GGG16" s="880"/>
      <c r="GGH16" s="878"/>
      <c r="GGI16" s="878"/>
      <c r="GGJ16" s="878"/>
      <c r="GGK16" s="880"/>
      <c r="GGL16" s="878"/>
      <c r="GGM16" s="878"/>
      <c r="GGN16" s="878"/>
      <c r="GGO16" s="880"/>
      <c r="GGP16" s="878"/>
      <c r="GGQ16" s="878"/>
      <c r="GGR16" s="878"/>
      <c r="GGS16" s="880"/>
      <c r="GGT16" s="878"/>
      <c r="GGU16" s="878"/>
      <c r="GGV16" s="878"/>
      <c r="GGW16" s="880"/>
      <c r="GGX16" s="878"/>
      <c r="GGY16" s="878"/>
      <c r="GGZ16" s="878"/>
      <c r="GHA16" s="880"/>
      <c r="GHB16" s="878"/>
      <c r="GHC16" s="878"/>
      <c r="GHD16" s="878"/>
      <c r="GHE16" s="880"/>
      <c r="GHF16" s="878"/>
      <c r="GHG16" s="878"/>
      <c r="GHH16" s="878"/>
      <c r="GHI16" s="880"/>
      <c r="GHJ16" s="878"/>
      <c r="GHK16" s="878"/>
      <c r="GHL16" s="878"/>
      <c r="GHM16" s="880"/>
      <c r="GHN16" s="878"/>
      <c r="GHO16" s="878"/>
      <c r="GHP16" s="878"/>
      <c r="GHQ16" s="880"/>
      <c r="GHR16" s="878"/>
      <c r="GHS16" s="878"/>
      <c r="GHT16" s="878"/>
      <c r="GHU16" s="880"/>
      <c r="GHV16" s="878"/>
      <c r="GHW16" s="878"/>
      <c r="GHX16" s="878"/>
      <c r="GHY16" s="880"/>
      <c r="GHZ16" s="878"/>
      <c r="GIA16" s="878"/>
      <c r="GIB16" s="878"/>
      <c r="GIC16" s="880"/>
      <c r="GID16" s="878"/>
      <c r="GIE16" s="878"/>
      <c r="GIF16" s="878"/>
      <c r="GIG16" s="880"/>
      <c r="GIH16" s="878"/>
      <c r="GII16" s="878"/>
      <c r="GIJ16" s="878"/>
      <c r="GIK16" s="880"/>
      <c r="GIL16" s="878"/>
      <c r="GIM16" s="878"/>
      <c r="GIN16" s="878"/>
      <c r="GIO16" s="880"/>
      <c r="GIP16" s="878"/>
      <c r="GIQ16" s="878"/>
      <c r="GIR16" s="878"/>
      <c r="GIS16" s="880"/>
      <c r="GIT16" s="878"/>
      <c r="GIU16" s="878"/>
      <c r="GIV16" s="878"/>
      <c r="GIW16" s="880"/>
      <c r="GIX16" s="878"/>
      <c r="GIY16" s="878"/>
      <c r="GIZ16" s="878"/>
      <c r="GJA16" s="880"/>
      <c r="GJB16" s="878"/>
      <c r="GJC16" s="878"/>
      <c r="GJD16" s="878"/>
      <c r="GJE16" s="880"/>
      <c r="GJF16" s="878"/>
      <c r="GJG16" s="878"/>
      <c r="GJH16" s="878"/>
      <c r="GJI16" s="880"/>
      <c r="GJJ16" s="878"/>
      <c r="GJK16" s="878"/>
      <c r="GJL16" s="878"/>
      <c r="GJM16" s="880"/>
      <c r="GJN16" s="878"/>
      <c r="GJO16" s="878"/>
      <c r="GJP16" s="878"/>
      <c r="GJQ16" s="880"/>
      <c r="GJR16" s="878"/>
      <c r="GJS16" s="878"/>
      <c r="GJT16" s="878"/>
      <c r="GJU16" s="880"/>
      <c r="GJV16" s="878"/>
      <c r="GJW16" s="878"/>
      <c r="GJX16" s="878"/>
      <c r="GJY16" s="880"/>
      <c r="GJZ16" s="878"/>
      <c r="GKA16" s="878"/>
      <c r="GKB16" s="878"/>
      <c r="GKC16" s="880"/>
      <c r="GKD16" s="878"/>
      <c r="GKE16" s="878"/>
      <c r="GKF16" s="878"/>
      <c r="GKG16" s="880"/>
      <c r="GKH16" s="878"/>
      <c r="GKI16" s="878"/>
      <c r="GKJ16" s="878"/>
      <c r="GKK16" s="880"/>
      <c r="GKL16" s="878"/>
      <c r="GKM16" s="878"/>
      <c r="GKN16" s="878"/>
      <c r="GKO16" s="880"/>
      <c r="GKP16" s="878"/>
      <c r="GKQ16" s="878"/>
      <c r="GKR16" s="878"/>
      <c r="GKS16" s="880"/>
      <c r="GKT16" s="878"/>
      <c r="GKU16" s="878"/>
      <c r="GKV16" s="878"/>
      <c r="GKW16" s="880"/>
      <c r="GKX16" s="878"/>
      <c r="GKY16" s="878"/>
      <c r="GKZ16" s="878"/>
      <c r="GLA16" s="880"/>
      <c r="GLB16" s="878"/>
      <c r="GLC16" s="878"/>
      <c r="GLD16" s="878"/>
      <c r="GLE16" s="880"/>
      <c r="GLF16" s="878"/>
      <c r="GLG16" s="878"/>
      <c r="GLH16" s="878"/>
      <c r="GLI16" s="880"/>
      <c r="GLJ16" s="878"/>
      <c r="GLK16" s="878"/>
      <c r="GLL16" s="878"/>
      <c r="GLM16" s="880"/>
      <c r="GLN16" s="878"/>
      <c r="GLO16" s="878"/>
      <c r="GLP16" s="878"/>
      <c r="GLQ16" s="880"/>
      <c r="GLR16" s="878"/>
      <c r="GLS16" s="878"/>
      <c r="GLT16" s="878"/>
      <c r="GLU16" s="880"/>
      <c r="GLV16" s="878"/>
      <c r="GLW16" s="878"/>
      <c r="GLX16" s="878"/>
      <c r="GLY16" s="880"/>
      <c r="GLZ16" s="878"/>
      <c r="GMA16" s="878"/>
      <c r="GMB16" s="878"/>
      <c r="GMC16" s="880"/>
      <c r="GMD16" s="878"/>
      <c r="GME16" s="878"/>
      <c r="GMF16" s="878"/>
      <c r="GMG16" s="880"/>
      <c r="GMH16" s="878"/>
      <c r="GMI16" s="878"/>
      <c r="GMJ16" s="878"/>
      <c r="GMK16" s="880"/>
      <c r="GML16" s="878"/>
      <c r="GMM16" s="878"/>
      <c r="GMN16" s="878"/>
      <c r="GMO16" s="880"/>
      <c r="GMP16" s="878"/>
      <c r="GMQ16" s="878"/>
      <c r="GMR16" s="878"/>
      <c r="GMS16" s="880"/>
      <c r="GMT16" s="878"/>
      <c r="GMU16" s="878"/>
      <c r="GMV16" s="878"/>
      <c r="GMW16" s="880"/>
      <c r="GMX16" s="878"/>
      <c r="GMY16" s="878"/>
      <c r="GMZ16" s="878"/>
      <c r="GNA16" s="880"/>
      <c r="GNB16" s="878"/>
      <c r="GNC16" s="878"/>
      <c r="GND16" s="878"/>
      <c r="GNE16" s="880"/>
      <c r="GNF16" s="878"/>
      <c r="GNG16" s="878"/>
      <c r="GNH16" s="878"/>
      <c r="GNI16" s="880"/>
      <c r="GNJ16" s="878"/>
      <c r="GNK16" s="878"/>
      <c r="GNL16" s="878"/>
      <c r="GNM16" s="880"/>
      <c r="GNN16" s="878"/>
      <c r="GNO16" s="878"/>
      <c r="GNP16" s="878"/>
      <c r="GNQ16" s="880"/>
      <c r="GNR16" s="878"/>
      <c r="GNS16" s="878"/>
      <c r="GNT16" s="878"/>
      <c r="GNU16" s="880"/>
      <c r="GNV16" s="878"/>
      <c r="GNW16" s="878"/>
      <c r="GNX16" s="878"/>
      <c r="GNY16" s="880"/>
      <c r="GNZ16" s="878"/>
      <c r="GOA16" s="878"/>
      <c r="GOB16" s="878"/>
      <c r="GOC16" s="880"/>
      <c r="GOD16" s="878"/>
      <c r="GOE16" s="878"/>
      <c r="GOF16" s="878"/>
      <c r="GOG16" s="880"/>
      <c r="GOH16" s="878"/>
      <c r="GOI16" s="878"/>
      <c r="GOJ16" s="878"/>
      <c r="GOK16" s="880"/>
      <c r="GOL16" s="878"/>
      <c r="GOM16" s="878"/>
      <c r="GON16" s="878"/>
      <c r="GOO16" s="880"/>
      <c r="GOP16" s="878"/>
      <c r="GOQ16" s="878"/>
      <c r="GOR16" s="878"/>
      <c r="GOS16" s="880"/>
      <c r="GOT16" s="878"/>
      <c r="GOU16" s="878"/>
      <c r="GOV16" s="878"/>
      <c r="GOW16" s="880"/>
      <c r="GOX16" s="878"/>
      <c r="GOY16" s="878"/>
      <c r="GOZ16" s="878"/>
      <c r="GPA16" s="880"/>
      <c r="GPB16" s="878"/>
      <c r="GPC16" s="878"/>
      <c r="GPD16" s="878"/>
      <c r="GPE16" s="880"/>
      <c r="GPF16" s="878"/>
      <c r="GPG16" s="878"/>
      <c r="GPH16" s="878"/>
      <c r="GPI16" s="880"/>
      <c r="GPJ16" s="878"/>
      <c r="GPK16" s="878"/>
      <c r="GPL16" s="878"/>
      <c r="GPM16" s="880"/>
      <c r="GPN16" s="878"/>
      <c r="GPO16" s="878"/>
      <c r="GPP16" s="878"/>
      <c r="GPQ16" s="880"/>
      <c r="GPR16" s="878"/>
      <c r="GPS16" s="878"/>
      <c r="GPT16" s="878"/>
      <c r="GPU16" s="880"/>
      <c r="GPV16" s="878"/>
      <c r="GPW16" s="878"/>
      <c r="GPX16" s="878"/>
      <c r="GPY16" s="880"/>
      <c r="GPZ16" s="878"/>
      <c r="GQA16" s="878"/>
      <c r="GQB16" s="878"/>
      <c r="GQC16" s="880"/>
      <c r="GQD16" s="878"/>
      <c r="GQE16" s="878"/>
      <c r="GQF16" s="878"/>
      <c r="GQG16" s="880"/>
      <c r="GQH16" s="878"/>
      <c r="GQI16" s="878"/>
      <c r="GQJ16" s="878"/>
      <c r="GQK16" s="880"/>
      <c r="GQL16" s="878"/>
      <c r="GQM16" s="878"/>
      <c r="GQN16" s="878"/>
      <c r="GQO16" s="880"/>
      <c r="GQP16" s="878"/>
      <c r="GQQ16" s="878"/>
      <c r="GQR16" s="878"/>
      <c r="GQS16" s="880"/>
      <c r="GQT16" s="878"/>
      <c r="GQU16" s="878"/>
      <c r="GQV16" s="878"/>
      <c r="GQW16" s="880"/>
      <c r="GQX16" s="878"/>
      <c r="GQY16" s="878"/>
      <c r="GQZ16" s="878"/>
      <c r="GRA16" s="880"/>
      <c r="GRB16" s="878"/>
      <c r="GRC16" s="878"/>
      <c r="GRD16" s="878"/>
      <c r="GRE16" s="880"/>
      <c r="GRF16" s="878"/>
      <c r="GRG16" s="878"/>
      <c r="GRH16" s="878"/>
      <c r="GRI16" s="880"/>
      <c r="GRJ16" s="878"/>
      <c r="GRK16" s="878"/>
      <c r="GRL16" s="878"/>
      <c r="GRM16" s="880"/>
      <c r="GRN16" s="878"/>
      <c r="GRO16" s="878"/>
      <c r="GRP16" s="878"/>
      <c r="GRQ16" s="880"/>
      <c r="GRR16" s="878"/>
      <c r="GRS16" s="878"/>
      <c r="GRT16" s="878"/>
      <c r="GRU16" s="880"/>
      <c r="GRV16" s="878"/>
      <c r="GRW16" s="878"/>
      <c r="GRX16" s="878"/>
      <c r="GRY16" s="880"/>
      <c r="GRZ16" s="878"/>
      <c r="GSA16" s="878"/>
      <c r="GSB16" s="878"/>
      <c r="GSC16" s="880"/>
      <c r="GSD16" s="878"/>
      <c r="GSE16" s="878"/>
      <c r="GSF16" s="878"/>
      <c r="GSG16" s="880"/>
      <c r="GSH16" s="878"/>
      <c r="GSI16" s="878"/>
      <c r="GSJ16" s="878"/>
      <c r="GSK16" s="880"/>
      <c r="GSL16" s="878"/>
      <c r="GSM16" s="878"/>
      <c r="GSN16" s="878"/>
      <c r="GSO16" s="880"/>
      <c r="GSP16" s="878"/>
      <c r="GSQ16" s="878"/>
      <c r="GSR16" s="878"/>
      <c r="GSS16" s="880"/>
      <c r="GST16" s="878"/>
      <c r="GSU16" s="878"/>
      <c r="GSV16" s="878"/>
      <c r="GSW16" s="880"/>
      <c r="GSX16" s="878"/>
      <c r="GSY16" s="878"/>
      <c r="GSZ16" s="878"/>
      <c r="GTA16" s="880"/>
      <c r="GTB16" s="878"/>
      <c r="GTC16" s="878"/>
      <c r="GTD16" s="878"/>
      <c r="GTE16" s="880"/>
      <c r="GTF16" s="878"/>
      <c r="GTG16" s="878"/>
      <c r="GTH16" s="878"/>
      <c r="GTI16" s="880"/>
      <c r="GTJ16" s="878"/>
      <c r="GTK16" s="878"/>
      <c r="GTL16" s="878"/>
      <c r="GTM16" s="880"/>
      <c r="GTN16" s="878"/>
      <c r="GTO16" s="878"/>
      <c r="GTP16" s="878"/>
      <c r="GTQ16" s="880"/>
      <c r="GTR16" s="878"/>
      <c r="GTS16" s="878"/>
      <c r="GTT16" s="878"/>
      <c r="GTU16" s="880"/>
      <c r="GTV16" s="878"/>
      <c r="GTW16" s="878"/>
      <c r="GTX16" s="878"/>
      <c r="GTY16" s="880"/>
      <c r="GTZ16" s="878"/>
      <c r="GUA16" s="878"/>
      <c r="GUB16" s="878"/>
      <c r="GUC16" s="880"/>
      <c r="GUD16" s="878"/>
      <c r="GUE16" s="878"/>
      <c r="GUF16" s="878"/>
      <c r="GUG16" s="880"/>
      <c r="GUH16" s="878"/>
      <c r="GUI16" s="878"/>
      <c r="GUJ16" s="878"/>
      <c r="GUK16" s="880"/>
      <c r="GUL16" s="878"/>
      <c r="GUM16" s="878"/>
      <c r="GUN16" s="878"/>
      <c r="GUO16" s="880"/>
      <c r="GUP16" s="878"/>
      <c r="GUQ16" s="878"/>
      <c r="GUR16" s="878"/>
      <c r="GUS16" s="880"/>
      <c r="GUT16" s="878"/>
      <c r="GUU16" s="878"/>
      <c r="GUV16" s="878"/>
      <c r="GUW16" s="880"/>
      <c r="GUX16" s="878"/>
      <c r="GUY16" s="878"/>
      <c r="GUZ16" s="878"/>
      <c r="GVA16" s="880"/>
      <c r="GVB16" s="878"/>
      <c r="GVC16" s="878"/>
      <c r="GVD16" s="878"/>
      <c r="GVE16" s="880"/>
      <c r="GVF16" s="878"/>
      <c r="GVG16" s="878"/>
      <c r="GVH16" s="878"/>
      <c r="GVI16" s="880"/>
      <c r="GVJ16" s="878"/>
      <c r="GVK16" s="878"/>
      <c r="GVL16" s="878"/>
      <c r="GVM16" s="880"/>
      <c r="GVN16" s="878"/>
      <c r="GVO16" s="878"/>
      <c r="GVP16" s="878"/>
      <c r="GVQ16" s="880"/>
      <c r="GVR16" s="878"/>
      <c r="GVS16" s="878"/>
      <c r="GVT16" s="878"/>
      <c r="GVU16" s="880"/>
      <c r="GVV16" s="878"/>
      <c r="GVW16" s="878"/>
      <c r="GVX16" s="878"/>
      <c r="GVY16" s="880"/>
      <c r="GVZ16" s="878"/>
      <c r="GWA16" s="878"/>
      <c r="GWB16" s="878"/>
      <c r="GWC16" s="880"/>
      <c r="GWD16" s="878"/>
      <c r="GWE16" s="878"/>
      <c r="GWF16" s="878"/>
      <c r="GWG16" s="880"/>
      <c r="GWH16" s="878"/>
      <c r="GWI16" s="878"/>
      <c r="GWJ16" s="878"/>
      <c r="GWK16" s="880"/>
      <c r="GWL16" s="878"/>
      <c r="GWM16" s="878"/>
      <c r="GWN16" s="878"/>
      <c r="GWO16" s="880"/>
      <c r="GWP16" s="878"/>
      <c r="GWQ16" s="878"/>
      <c r="GWR16" s="878"/>
      <c r="GWS16" s="880"/>
      <c r="GWT16" s="878"/>
      <c r="GWU16" s="878"/>
      <c r="GWV16" s="878"/>
      <c r="GWW16" s="880"/>
      <c r="GWX16" s="878"/>
      <c r="GWY16" s="878"/>
      <c r="GWZ16" s="878"/>
      <c r="GXA16" s="880"/>
      <c r="GXB16" s="878"/>
      <c r="GXC16" s="878"/>
      <c r="GXD16" s="878"/>
      <c r="GXE16" s="880"/>
      <c r="GXF16" s="878"/>
      <c r="GXG16" s="878"/>
      <c r="GXH16" s="878"/>
      <c r="GXI16" s="880"/>
      <c r="GXJ16" s="878"/>
      <c r="GXK16" s="878"/>
      <c r="GXL16" s="878"/>
      <c r="GXM16" s="880"/>
      <c r="GXN16" s="878"/>
      <c r="GXO16" s="878"/>
      <c r="GXP16" s="878"/>
      <c r="GXQ16" s="880"/>
      <c r="GXR16" s="878"/>
      <c r="GXS16" s="878"/>
      <c r="GXT16" s="878"/>
      <c r="GXU16" s="880"/>
      <c r="GXV16" s="878"/>
      <c r="GXW16" s="878"/>
      <c r="GXX16" s="878"/>
      <c r="GXY16" s="880"/>
      <c r="GXZ16" s="878"/>
      <c r="GYA16" s="878"/>
      <c r="GYB16" s="878"/>
      <c r="GYC16" s="880"/>
      <c r="GYD16" s="878"/>
      <c r="GYE16" s="878"/>
      <c r="GYF16" s="878"/>
      <c r="GYG16" s="880"/>
      <c r="GYH16" s="878"/>
      <c r="GYI16" s="878"/>
      <c r="GYJ16" s="878"/>
      <c r="GYK16" s="880"/>
      <c r="GYL16" s="878"/>
      <c r="GYM16" s="878"/>
      <c r="GYN16" s="878"/>
      <c r="GYO16" s="880"/>
      <c r="GYP16" s="878"/>
      <c r="GYQ16" s="878"/>
      <c r="GYR16" s="878"/>
      <c r="GYS16" s="880"/>
      <c r="GYT16" s="878"/>
      <c r="GYU16" s="878"/>
      <c r="GYV16" s="878"/>
      <c r="GYW16" s="880"/>
      <c r="GYX16" s="878"/>
      <c r="GYY16" s="878"/>
      <c r="GYZ16" s="878"/>
      <c r="GZA16" s="880"/>
      <c r="GZB16" s="878"/>
      <c r="GZC16" s="878"/>
      <c r="GZD16" s="878"/>
      <c r="GZE16" s="880"/>
      <c r="GZF16" s="878"/>
      <c r="GZG16" s="878"/>
      <c r="GZH16" s="878"/>
      <c r="GZI16" s="880"/>
      <c r="GZJ16" s="878"/>
      <c r="GZK16" s="878"/>
      <c r="GZL16" s="878"/>
      <c r="GZM16" s="880"/>
      <c r="GZN16" s="878"/>
      <c r="GZO16" s="878"/>
      <c r="GZP16" s="878"/>
      <c r="GZQ16" s="880"/>
      <c r="GZR16" s="878"/>
      <c r="GZS16" s="878"/>
      <c r="GZT16" s="878"/>
      <c r="GZU16" s="880"/>
      <c r="GZV16" s="878"/>
      <c r="GZW16" s="878"/>
      <c r="GZX16" s="878"/>
      <c r="GZY16" s="880"/>
      <c r="GZZ16" s="878"/>
      <c r="HAA16" s="878"/>
      <c r="HAB16" s="878"/>
      <c r="HAC16" s="880"/>
      <c r="HAD16" s="878"/>
      <c r="HAE16" s="878"/>
      <c r="HAF16" s="878"/>
      <c r="HAG16" s="880"/>
      <c r="HAH16" s="878"/>
      <c r="HAI16" s="878"/>
      <c r="HAJ16" s="878"/>
      <c r="HAK16" s="880"/>
      <c r="HAL16" s="878"/>
      <c r="HAM16" s="878"/>
      <c r="HAN16" s="878"/>
      <c r="HAO16" s="880"/>
      <c r="HAP16" s="878"/>
      <c r="HAQ16" s="878"/>
      <c r="HAR16" s="878"/>
      <c r="HAS16" s="880"/>
      <c r="HAT16" s="878"/>
      <c r="HAU16" s="878"/>
      <c r="HAV16" s="878"/>
      <c r="HAW16" s="880"/>
      <c r="HAX16" s="878"/>
      <c r="HAY16" s="878"/>
      <c r="HAZ16" s="878"/>
      <c r="HBA16" s="880"/>
      <c r="HBB16" s="878"/>
      <c r="HBC16" s="878"/>
      <c r="HBD16" s="878"/>
      <c r="HBE16" s="880"/>
      <c r="HBF16" s="878"/>
      <c r="HBG16" s="878"/>
      <c r="HBH16" s="878"/>
      <c r="HBI16" s="880"/>
      <c r="HBJ16" s="878"/>
      <c r="HBK16" s="878"/>
      <c r="HBL16" s="878"/>
      <c r="HBM16" s="880"/>
      <c r="HBN16" s="878"/>
      <c r="HBO16" s="878"/>
      <c r="HBP16" s="878"/>
      <c r="HBQ16" s="880"/>
      <c r="HBR16" s="878"/>
      <c r="HBS16" s="878"/>
      <c r="HBT16" s="878"/>
      <c r="HBU16" s="880"/>
      <c r="HBV16" s="878"/>
      <c r="HBW16" s="878"/>
      <c r="HBX16" s="878"/>
      <c r="HBY16" s="880"/>
      <c r="HBZ16" s="878"/>
      <c r="HCA16" s="878"/>
      <c r="HCB16" s="878"/>
      <c r="HCC16" s="880"/>
      <c r="HCD16" s="878"/>
      <c r="HCE16" s="878"/>
      <c r="HCF16" s="878"/>
      <c r="HCG16" s="880"/>
      <c r="HCH16" s="878"/>
      <c r="HCI16" s="878"/>
      <c r="HCJ16" s="878"/>
      <c r="HCK16" s="880"/>
      <c r="HCL16" s="878"/>
      <c r="HCM16" s="878"/>
      <c r="HCN16" s="878"/>
      <c r="HCO16" s="880"/>
      <c r="HCP16" s="878"/>
      <c r="HCQ16" s="878"/>
      <c r="HCR16" s="878"/>
      <c r="HCS16" s="880"/>
      <c r="HCT16" s="878"/>
      <c r="HCU16" s="878"/>
      <c r="HCV16" s="878"/>
      <c r="HCW16" s="880"/>
      <c r="HCX16" s="878"/>
      <c r="HCY16" s="878"/>
      <c r="HCZ16" s="878"/>
      <c r="HDA16" s="880"/>
      <c r="HDB16" s="878"/>
      <c r="HDC16" s="878"/>
      <c r="HDD16" s="878"/>
      <c r="HDE16" s="880"/>
      <c r="HDF16" s="878"/>
      <c r="HDG16" s="878"/>
      <c r="HDH16" s="878"/>
      <c r="HDI16" s="880"/>
      <c r="HDJ16" s="878"/>
      <c r="HDK16" s="878"/>
      <c r="HDL16" s="878"/>
      <c r="HDM16" s="880"/>
      <c r="HDN16" s="878"/>
      <c r="HDO16" s="878"/>
      <c r="HDP16" s="878"/>
      <c r="HDQ16" s="880"/>
      <c r="HDR16" s="878"/>
      <c r="HDS16" s="878"/>
      <c r="HDT16" s="878"/>
      <c r="HDU16" s="880"/>
      <c r="HDV16" s="878"/>
      <c r="HDW16" s="878"/>
      <c r="HDX16" s="878"/>
      <c r="HDY16" s="880"/>
      <c r="HDZ16" s="878"/>
      <c r="HEA16" s="878"/>
      <c r="HEB16" s="878"/>
      <c r="HEC16" s="880"/>
      <c r="HED16" s="878"/>
      <c r="HEE16" s="878"/>
      <c r="HEF16" s="878"/>
      <c r="HEG16" s="880"/>
      <c r="HEH16" s="878"/>
      <c r="HEI16" s="878"/>
      <c r="HEJ16" s="878"/>
      <c r="HEK16" s="880"/>
      <c r="HEL16" s="878"/>
      <c r="HEM16" s="878"/>
      <c r="HEN16" s="878"/>
      <c r="HEO16" s="880"/>
      <c r="HEP16" s="878"/>
      <c r="HEQ16" s="878"/>
      <c r="HER16" s="878"/>
      <c r="HES16" s="880"/>
      <c r="HET16" s="878"/>
      <c r="HEU16" s="878"/>
      <c r="HEV16" s="878"/>
      <c r="HEW16" s="880"/>
      <c r="HEX16" s="878"/>
      <c r="HEY16" s="878"/>
      <c r="HEZ16" s="878"/>
      <c r="HFA16" s="880"/>
      <c r="HFB16" s="878"/>
      <c r="HFC16" s="878"/>
      <c r="HFD16" s="878"/>
      <c r="HFE16" s="880"/>
      <c r="HFF16" s="878"/>
      <c r="HFG16" s="878"/>
      <c r="HFH16" s="878"/>
      <c r="HFI16" s="880"/>
      <c r="HFJ16" s="878"/>
      <c r="HFK16" s="878"/>
      <c r="HFL16" s="878"/>
      <c r="HFM16" s="880"/>
      <c r="HFN16" s="878"/>
      <c r="HFO16" s="878"/>
      <c r="HFP16" s="878"/>
      <c r="HFQ16" s="880"/>
      <c r="HFR16" s="878"/>
      <c r="HFS16" s="878"/>
      <c r="HFT16" s="878"/>
      <c r="HFU16" s="880"/>
      <c r="HFV16" s="878"/>
      <c r="HFW16" s="878"/>
      <c r="HFX16" s="878"/>
      <c r="HFY16" s="880"/>
      <c r="HFZ16" s="878"/>
      <c r="HGA16" s="878"/>
      <c r="HGB16" s="878"/>
      <c r="HGC16" s="880"/>
      <c r="HGD16" s="878"/>
      <c r="HGE16" s="878"/>
      <c r="HGF16" s="878"/>
      <c r="HGG16" s="880"/>
      <c r="HGH16" s="878"/>
      <c r="HGI16" s="878"/>
      <c r="HGJ16" s="878"/>
      <c r="HGK16" s="880"/>
      <c r="HGL16" s="878"/>
      <c r="HGM16" s="878"/>
      <c r="HGN16" s="878"/>
      <c r="HGO16" s="880"/>
      <c r="HGP16" s="878"/>
      <c r="HGQ16" s="878"/>
      <c r="HGR16" s="878"/>
      <c r="HGS16" s="880"/>
      <c r="HGT16" s="878"/>
      <c r="HGU16" s="878"/>
      <c r="HGV16" s="878"/>
      <c r="HGW16" s="880"/>
      <c r="HGX16" s="878"/>
      <c r="HGY16" s="878"/>
      <c r="HGZ16" s="878"/>
      <c r="HHA16" s="880"/>
      <c r="HHB16" s="878"/>
      <c r="HHC16" s="878"/>
      <c r="HHD16" s="878"/>
      <c r="HHE16" s="880"/>
      <c r="HHF16" s="878"/>
      <c r="HHG16" s="878"/>
      <c r="HHH16" s="878"/>
      <c r="HHI16" s="880"/>
      <c r="HHJ16" s="878"/>
      <c r="HHK16" s="878"/>
      <c r="HHL16" s="878"/>
      <c r="HHM16" s="880"/>
      <c r="HHN16" s="878"/>
      <c r="HHO16" s="878"/>
      <c r="HHP16" s="878"/>
      <c r="HHQ16" s="880"/>
      <c r="HHR16" s="878"/>
      <c r="HHS16" s="878"/>
      <c r="HHT16" s="878"/>
      <c r="HHU16" s="880"/>
      <c r="HHV16" s="878"/>
      <c r="HHW16" s="878"/>
      <c r="HHX16" s="878"/>
      <c r="HHY16" s="880"/>
      <c r="HHZ16" s="878"/>
      <c r="HIA16" s="878"/>
      <c r="HIB16" s="878"/>
      <c r="HIC16" s="880"/>
      <c r="HID16" s="878"/>
      <c r="HIE16" s="878"/>
      <c r="HIF16" s="878"/>
      <c r="HIG16" s="880"/>
      <c r="HIH16" s="878"/>
      <c r="HII16" s="878"/>
      <c r="HIJ16" s="878"/>
      <c r="HIK16" s="880"/>
      <c r="HIL16" s="878"/>
      <c r="HIM16" s="878"/>
      <c r="HIN16" s="878"/>
      <c r="HIO16" s="880"/>
      <c r="HIP16" s="878"/>
      <c r="HIQ16" s="878"/>
      <c r="HIR16" s="878"/>
      <c r="HIS16" s="880"/>
      <c r="HIT16" s="878"/>
      <c r="HIU16" s="878"/>
      <c r="HIV16" s="878"/>
      <c r="HIW16" s="880"/>
      <c r="HIX16" s="878"/>
      <c r="HIY16" s="878"/>
      <c r="HIZ16" s="878"/>
      <c r="HJA16" s="880"/>
      <c r="HJB16" s="878"/>
      <c r="HJC16" s="878"/>
      <c r="HJD16" s="878"/>
      <c r="HJE16" s="880"/>
      <c r="HJF16" s="878"/>
      <c r="HJG16" s="878"/>
      <c r="HJH16" s="878"/>
      <c r="HJI16" s="880"/>
      <c r="HJJ16" s="878"/>
      <c r="HJK16" s="878"/>
      <c r="HJL16" s="878"/>
      <c r="HJM16" s="880"/>
      <c r="HJN16" s="878"/>
      <c r="HJO16" s="878"/>
      <c r="HJP16" s="878"/>
      <c r="HJQ16" s="880"/>
      <c r="HJR16" s="878"/>
      <c r="HJS16" s="878"/>
      <c r="HJT16" s="878"/>
      <c r="HJU16" s="880"/>
      <c r="HJV16" s="878"/>
      <c r="HJW16" s="878"/>
      <c r="HJX16" s="878"/>
      <c r="HJY16" s="880"/>
      <c r="HJZ16" s="878"/>
      <c r="HKA16" s="878"/>
      <c r="HKB16" s="878"/>
      <c r="HKC16" s="880"/>
      <c r="HKD16" s="878"/>
      <c r="HKE16" s="878"/>
      <c r="HKF16" s="878"/>
      <c r="HKG16" s="880"/>
      <c r="HKH16" s="878"/>
      <c r="HKI16" s="878"/>
      <c r="HKJ16" s="878"/>
      <c r="HKK16" s="880"/>
      <c r="HKL16" s="878"/>
      <c r="HKM16" s="878"/>
      <c r="HKN16" s="878"/>
      <c r="HKO16" s="880"/>
      <c r="HKP16" s="878"/>
      <c r="HKQ16" s="878"/>
      <c r="HKR16" s="878"/>
      <c r="HKS16" s="880"/>
      <c r="HKT16" s="878"/>
      <c r="HKU16" s="878"/>
      <c r="HKV16" s="878"/>
      <c r="HKW16" s="880"/>
      <c r="HKX16" s="878"/>
      <c r="HKY16" s="878"/>
      <c r="HKZ16" s="878"/>
      <c r="HLA16" s="880"/>
      <c r="HLB16" s="878"/>
      <c r="HLC16" s="878"/>
      <c r="HLD16" s="878"/>
      <c r="HLE16" s="880"/>
      <c r="HLF16" s="878"/>
      <c r="HLG16" s="878"/>
      <c r="HLH16" s="878"/>
      <c r="HLI16" s="880"/>
      <c r="HLJ16" s="878"/>
      <c r="HLK16" s="878"/>
      <c r="HLL16" s="878"/>
      <c r="HLM16" s="880"/>
      <c r="HLN16" s="878"/>
      <c r="HLO16" s="878"/>
      <c r="HLP16" s="878"/>
      <c r="HLQ16" s="880"/>
      <c r="HLR16" s="878"/>
      <c r="HLS16" s="878"/>
      <c r="HLT16" s="878"/>
      <c r="HLU16" s="880"/>
      <c r="HLV16" s="878"/>
      <c r="HLW16" s="878"/>
      <c r="HLX16" s="878"/>
      <c r="HLY16" s="880"/>
      <c r="HLZ16" s="878"/>
      <c r="HMA16" s="878"/>
      <c r="HMB16" s="878"/>
      <c r="HMC16" s="880"/>
      <c r="HMD16" s="878"/>
      <c r="HME16" s="878"/>
      <c r="HMF16" s="878"/>
      <c r="HMG16" s="880"/>
      <c r="HMH16" s="878"/>
      <c r="HMI16" s="878"/>
      <c r="HMJ16" s="878"/>
      <c r="HMK16" s="880"/>
      <c r="HML16" s="878"/>
      <c r="HMM16" s="878"/>
      <c r="HMN16" s="878"/>
      <c r="HMO16" s="880"/>
      <c r="HMP16" s="878"/>
      <c r="HMQ16" s="878"/>
      <c r="HMR16" s="878"/>
      <c r="HMS16" s="880"/>
      <c r="HMT16" s="878"/>
      <c r="HMU16" s="878"/>
      <c r="HMV16" s="878"/>
      <c r="HMW16" s="880"/>
      <c r="HMX16" s="878"/>
      <c r="HMY16" s="878"/>
      <c r="HMZ16" s="878"/>
      <c r="HNA16" s="880"/>
      <c r="HNB16" s="878"/>
      <c r="HNC16" s="878"/>
      <c r="HND16" s="878"/>
      <c r="HNE16" s="880"/>
      <c r="HNF16" s="878"/>
      <c r="HNG16" s="878"/>
      <c r="HNH16" s="878"/>
      <c r="HNI16" s="880"/>
      <c r="HNJ16" s="878"/>
      <c r="HNK16" s="878"/>
      <c r="HNL16" s="878"/>
      <c r="HNM16" s="880"/>
      <c r="HNN16" s="878"/>
      <c r="HNO16" s="878"/>
      <c r="HNP16" s="878"/>
      <c r="HNQ16" s="880"/>
      <c r="HNR16" s="878"/>
      <c r="HNS16" s="878"/>
      <c r="HNT16" s="878"/>
      <c r="HNU16" s="880"/>
      <c r="HNV16" s="878"/>
      <c r="HNW16" s="878"/>
      <c r="HNX16" s="878"/>
      <c r="HNY16" s="880"/>
      <c r="HNZ16" s="878"/>
      <c r="HOA16" s="878"/>
      <c r="HOB16" s="878"/>
      <c r="HOC16" s="880"/>
      <c r="HOD16" s="878"/>
      <c r="HOE16" s="878"/>
      <c r="HOF16" s="878"/>
      <c r="HOG16" s="880"/>
      <c r="HOH16" s="878"/>
      <c r="HOI16" s="878"/>
      <c r="HOJ16" s="878"/>
      <c r="HOK16" s="880"/>
      <c r="HOL16" s="878"/>
      <c r="HOM16" s="878"/>
      <c r="HON16" s="878"/>
      <c r="HOO16" s="880"/>
      <c r="HOP16" s="878"/>
      <c r="HOQ16" s="878"/>
      <c r="HOR16" s="878"/>
      <c r="HOS16" s="880"/>
      <c r="HOT16" s="878"/>
      <c r="HOU16" s="878"/>
      <c r="HOV16" s="878"/>
      <c r="HOW16" s="880"/>
      <c r="HOX16" s="878"/>
      <c r="HOY16" s="878"/>
      <c r="HOZ16" s="878"/>
      <c r="HPA16" s="880"/>
      <c r="HPB16" s="878"/>
      <c r="HPC16" s="878"/>
      <c r="HPD16" s="878"/>
      <c r="HPE16" s="880"/>
      <c r="HPF16" s="878"/>
      <c r="HPG16" s="878"/>
      <c r="HPH16" s="878"/>
      <c r="HPI16" s="880"/>
      <c r="HPJ16" s="878"/>
      <c r="HPK16" s="878"/>
      <c r="HPL16" s="878"/>
      <c r="HPM16" s="880"/>
      <c r="HPN16" s="878"/>
      <c r="HPO16" s="878"/>
      <c r="HPP16" s="878"/>
      <c r="HPQ16" s="880"/>
      <c r="HPR16" s="878"/>
      <c r="HPS16" s="878"/>
      <c r="HPT16" s="878"/>
      <c r="HPU16" s="880"/>
      <c r="HPV16" s="878"/>
      <c r="HPW16" s="878"/>
      <c r="HPX16" s="878"/>
      <c r="HPY16" s="880"/>
      <c r="HPZ16" s="878"/>
      <c r="HQA16" s="878"/>
      <c r="HQB16" s="878"/>
      <c r="HQC16" s="880"/>
      <c r="HQD16" s="878"/>
      <c r="HQE16" s="878"/>
      <c r="HQF16" s="878"/>
      <c r="HQG16" s="880"/>
      <c r="HQH16" s="878"/>
      <c r="HQI16" s="878"/>
      <c r="HQJ16" s="878"/>
      <c r="HQK16" s="880"/>
      <c r="HQL16" s="878"/>
      <c r="HQM16" s="878"/>
      <c r="HQN16" s="878"/>
      <c r="HQO16" s="880"/>
      <c r="HQP16" s="878"/>
      <c r="HQQ16" s="878"/>
      <c r="HQR16" s="878"/>
      <c r="HQS16" s="880"/>
      <c r="HQT16" s="878"/>
      <c r="HQU16" s="878"/>
      <c r="HQV16" s="878"/>
      <c r="HQW16" s="880"/>
      <c r="HQX16" s="878"/>
      <c r="HQY16" s="878"/>
      <c r="HQZ16" s="878"/>
      <c r="HRA16" s="880"/>
      <c r="HRB16" s="878"/>
      <c r="HRC16" s="878"/>
      <c r="HRD16" s="878"/>
      <c r="HRE16" s="880"/>
      <c r="HRF16" s="878"/>
      <c r="HRG16" s="878"/>
      <c r="HRH16" s="878"/>
      <c r="HRI16" s="880"/>
      <c r="HRJ16" s="878"/>
      <c r="HRK16" s="878"/>
      <c r="HRL16" s="878"/>
      <c r="HRM16" s="880"/>
      <c r="HRN16" s="878"/>
      <c r="HRO16" s="878"/>
      <c r="HRP16" s="878"/>
      <c r="HRQ16" s="880"/>
      <c r="HRR16" s="878"/>
      <c r="HRS16" s="878"/>
      <c r="HRT16" s="878"/>
      <c r="HRU16" s="880"/>
      <c r="HRV16" s="878"/>
      <c r="HRW16" s="878"/>
      <c r="HRX16" s="878"/>
      <c r="HRY16" s="880"/>
      <c r="HRZ16" s="878"/>
      <c r="HSA16" s="878"/>
      <c r="HSB16" s="878"/>
      <c r="HSC16" s="880"/>
      <c r="HSD16" s="878"/>
      <c r="HSE16" s="878"/>
      <c r="HSF16" s="878"/>
      <c r="HSG16" s="880"/>
      <c r="HSH16" s="878"/>
      <c r="HSI16" s="878"/>
      <c r="HSJ16" s="878"/>
      <c r="HSK16" s="880"/>
      <c r="HSL16" s="878"/>
      <c r="HSM16" s="878"/>
      <c r="HSN16" s="878"/>
      <c r="HSO16" s="880"/>
      <c r="HSP16" s="878"/>
      <c r="HSQ16" s="878"/>
      <c r="HSR16" s="878"/>
      <c r="HSS16" s="880"/>
      <c r="HST16" s="878"/>
      <c r="HSU16" s="878"/>
      <c r="HSV16" s="878"/>
      <c r="HSW16" s="880"/>
      <c r="HSX16" s="878"/>
      <c r="HSY16" s="878"/>
      <c r="HSZ16" s="878"/>
      <c r="HTA16" s="880"/>
      <c r="HTB16" s="878"/>
      <c r="HTC16" s="878"/>
      <c r="HTD16" s="878"/>
      <c r="HTE16" s="880"/>
      <c r="HTF16" s="878"/>
      <c r="HTG16" s="878"/>
      <c r="HTH16" s="878"/>
      <c r="HTI16" s="880"/>
      <c r="HTJ16" s="878"/>
      <c r="HTK16" s="878"/>
      <c r="HTL16" s="878"/>
      <c r="HTM16" s="880"/>
      <c r="HTN16" s="878"/>
      <c r="HTO16" s="878"/>
      <c r="HTP16" s="878"/>
      <c r="HTQ16" s="880"/>
      <c r="HTR16" s="878"/>
      <c r="HTS16" s="878"/>
      <c r="HTT16" s="878"/>
      <c r="HTU16" s="880"/>
      <c r="HTV16" s="878"/>
      <c r="HTW16" s="878"/>
      <c r="HTX16" s="878"/>
      <c r="HTY16" s="880"/>
      <c r="HTZ16" s="878"/>
      <c r="HUA16" s="878"/>
      <c r="HUB16" s="878"/>
      <c r="HUC16" s="880"/>
      <c r="HUD16" s="878"/>
      <c r="HUE16" s="878"/>
      <c r="HUF16" s="878"/>
      <c r="HUG16" s="880"/>
      <c r="HUH16" s="878"/>
      <c r="HUI16" s="878"/>
      <c r="HUJ16" s="878"/>
      <c r="HUK16" s="880"/>
      <c r="HUL16" s="878"/>
      <c r="HUM16" s="878"/>
      <c r="HUN16" s="878"/>
      <c r="HUO16" s="880"/>
      <c r="HUP16" s="878"/>
      <c r="HUQ16" s="878"/>
      <c r="HUR16" s="878"/>
      <c r="HUS16" s="880"/>
      <c r="HUT16" s="878"/>
      <c r="HUU16" s="878"/>
      <c r="HUV16" s="878"/>
      <c r="HUW16" s="880"/>
      <c r="HUX16" s="878"/>
      <c r="HUY16" s="878"/>
      <c r="HUZ16" s="878"/>
      <c r="HVA16" s="880"/>
      <c r="HVB16" s="878"/>
      <c r="HVC16" s="878"/>
      <c r="HVD16" s="878"/>
      <c r="HVE16" s="880"/>
      <c r="HVF16" s="878"/>
      <c r="HVG16" s="878"/>
      <c r="HVH16" s="878"/>
      <c r="HVI16" s="880"/>
      <c r="HVJ16" s="878"/>
      <c r="HVK16" s="878"/>
      <c r="HVL16" s="878"/>
      <c r="HVM16" s="880"/>
      <c r="HVN16" s="878"/>
      <c r="HVO16" s="878"/>
      <c r="HVP16" s="878"/>
      <c r="HVQ16" s="880"/>
      <c r="HVR16" s="878"/>
      <c r="HVS16" s="878"/>
      <c r="HVT16" s="878"/>
      <c r="HVU16" s="880"/>
      <c r="HVV16" s="878"/>
      <c r="HVW16" s="878"/>
      <c r="HVX16" s="878"/>
      <c r="HVY16" s="880"/>
      <c r="HVZ16" s="878"/>
      <c r="HWA16" s="878"/>
      <c r="HWB16" s="878"/>
      <c r="HWC16" s="880"/>
      <c r="HWD16" s="878"/>
      <c r="HWE16" s="878"/>
      <c r="HWF16" s="878"/>
      <c r="HWG16" s="880"/>
      <c r="HWH16" s="878"/>
      <c r="HWI16" s="878"/>
      <c r="HWJ16" s="878"/>
      <c r="HWK16" s="880"/>
      <c r="HWL16" s="878"/>
      <c r="HWM16" s="878"/>
      <c r="HWN16" s="878"/>
      <c r="HWO16" s="880"/>
      <c r="HWP16" s="878"/>
      <c r="HWQ16" s="878"/>
      <c r="HWR16" s="878"/>
      <c r="HWS16" s="880"/>
      <c r="HWT16" s="878"/>
      <c r="HWU16" s="878"/>
      <c r="HWV16" s="878"/>
      <c r="HWW16" s="880"/>
      <c r="HWX16" s="878"/>
      <c r="HWY16" s="878"/>
      <c r="HWZ16" s="878"/>
      <c r="HXA16" s="880"/>
      <c r="HXB16" s="878"/>
      <c r="HXC16" s="878"/>
      <c r="HXD16" s="878"/>
      <c r="HXE16" s="880"/>
      <c r="HXF16" s="878"/>
      <c r="HXG16" s="878"/>
      <c r="HXH16" s="878"/>
      <c r="HXI16" s="880"/>
      <c r="HXJ16" s="878"/>
      <c r="HXK16" s="878"/>
      <c r="HXL16" s="878"/>
      <c r="HXM16" s="880"/>
      <c r="HXN16" s="878"/>
      <c r="HXO16" s="878"/>
      <c r="HXP16" s="878"/>
      <c r="HXQ16" s="880"/>
      <c r="HXR16" s="878"/>
      <c r="HXS16" s="878"/>
      <c r="HXT16" s="878"/>
      <c r="HXU16" s="880"/>
      <c r="HXV16" s="878"/>
      <c r="HXW16" s="878"/>
      <c r="HXX16" s="878"/>
      <c r="HXY16" s="880"/>
      <c r="HXZ16" s="878"/>
      <c r="HYA16" s="878"/>
      <c r="HYB16" s="878"/>
      <c r="HYC16" s="880"/>
      <c r="HYD16" s="878"/>
      <c r="HYE16" s="878"/>
      <c r="HYF16" s="878"/>
      <c r="HYG16" s="880"/>
      <c r="HYH16" s="878"/>
      <c r="HYI16" s="878"/>
      <c r="HYJ16" s="878"/>
      <c r="HYK16" s="880"/>
      <c r="HYL16" s="878"/>
      <c r="HYM16" s="878"/>
      <c r="HYN16" s="878"/>
      <c r="HYO16" s="880"/>
      <c r="HYP16" s="878"/>
      <c r="HYQ16" s="878"/>
      <c r="HYR16" s="878"/>
      <c r="HYS16" s="880"/>
      <c r="HYT16" s="878"/>
      <c r="HYU16" s="878"/>
      <c r="HYV16" s="878"/>
      <c r="HYW16" s="880"/>
      <c r="HYX16" s="878"/>
      <c r="HYY16" s="878"/>
      <c r="HYZ16" s="878"/>
      <c r="HZA16" s="880"/>
      <c r="HZB16" s="878"/>
      <c r="HZC16" s="878"/>
      <c r="HZD16" s="878"/>
      <c r="HZE16" s="880"/>
      <c r="HZF16" s="878"/>
      <c r="HZG16" s="878"/>
      <c r="HZH16" s="878"/>
      <c r="HZI16" s="880"/>
      <c r="HZJ16" s="878"/>
      <c r="HZK16" s="878"/>
      <c r="HZL16" s="878"/>
      <c r="HZM16" s="880"/>
      <c r="HZN16" s="878"/>
      <c r="HZO16" s="878"/>
      <c r="HZP16" s="878"/>
      <c r="HZQ16" s="880"/>
      <c r="HZR16" s="878"/>
      <c r="HZS16" s="878"/>
      <c r="HZT16" s="878"/>
      <c r="HZU16" s="880"/>
      <c r="HZV16" s="878"/>
      <c r="HZW16" s="878"/>
      <c r="HZX16" s="878"/>
      <c r="HZY16" s="880"/>
      <c r="HZZ16" s="878"/>
      <c r="IAA16" s="878"/>
      <c r="IAB16" s="878"/>
      <c r="IAC16" s="880"/>
      <c r="IAD16" s="878"/>
      <c r="IAE16" s="878"/>
      <c r="IAF16" s="878"/>
      <c r="IAG16" s="880"/>
      <c r="IAH16" s="878"/>
      <c r="IAI16" s="878"/>
      <c r="IAJ16" s="878"/>
      <c r="IAK16" s="880"/>
      <c r="IAL16" s="878"/>
      <c r="IAM16" s="878"/>
      <c r="IAN16" s="878"/>
      <c r="IAO16" s="880"/>
      <c r="IAP16" s="878"/>
      <c r="IAQ16" s="878"/>
      <c r="IAR16" s="878"/>
      <c r="IAS16" s="880"/>
      <c r="IAT16" s="878"/>
      <c r="IAU16" s="878"/>
      <c r="IAV16" s="878"/>
      <c r="IAW16" s="880"/>
      <c r="IAX16" s="878"/>
      <c r="IAY16" s="878"/>
      <c r="IAZ16" s="878"/>
      <c r="IBA16" s="880"/>
      <c r="IBB16" s="878"/>
      <c r="IBC16" s="878"/>
      <c r="IBD16" s="878"/>
      <c r="IBE16" s="880"/>
      <c r="IBF16" s="878"/>
      <c r="IBG16" s="878"/>
      <c r="IBH16" s="878"/>
      <c r="IBI16" s="880"/>
      <c r="IBJ16" s="878"/>
      <c r="IBK16" s="878"/>
      <c r="IBL16" s="878"/>
      <c r="IBM16" s="880"/>
      <c r="IBN16" s="878"/>
      <c r="IBO16" s="878"/>
      <c r="IBP16" s="878"/>
      <c r="IBQ16" s="880"/>
      <c r="IBR16" s="878"/>
      <c r="IBS16" s="878"/>
      <c r="IBT16" s="878"/>
      <c r="IBU16" s="880"/>
      <c r="IBV16" s="878"/>
      <c r="IBW16" s="878"/>
      <c r="IBX16" s="878"/>
      <c r="IBY16" s="880"/>
      <c r="IBZ16" s="878"/>
      <c r="ICA16" s="878"/>
      <c r="ICB16" s="878"/>
      <c r="ICC16" s="880"/>
      <c r="ICD16" s="878"/>
      <c r="ICE16" s="878"/>
      <c r="ICF16" s="878"/>
      <c r="ICG16" s="880"/>
      <c r="ICH16" s="878"/>
      <c r="ICI16" s="878"/>
      <c r="ICJ16" s="878"/>
      <c r="ICK16" s="880"/>
      <c r="ICL16" s="878"/>
      <c r="ICM16" s="878"/>
      <c r="ICN16" s="878"/>
      <c r="ICO16" s="880"/>
      <c r="ICP16" s="878"/>
      <c r="ICQ16" s="878"/>
      <c r="ICR16" s="878"/>
      <c r="ICS16" s="880"/>
      <c r="ICT16" s="878"/>
      <c r="ICU16" s="878"/>
      <c r="ICV16" s="878"/>
      <c r="ICW16" s="880"/>
      <c r="ICX16" s="878"/>
      <c r="ICY16" s="878"/>
      <c r="ICZ16" s="878"/>
      <c r="IDA16" s="880"/>
      <c r="IDB16" s="878"/>
      <c r="IDC16" s="878"/>
      <c r="IDD16" s="878"/>
      <c r="IDE16" s="880"/>
      <c r="IDF16" s="878"/>
      <c r="IDG16" s="878"/>
      <c r="IDH16" s="878"/>
      <c r="IDI16" s="880"/>
      <c r="IDJ16" s="878"/>
      <c r="IDK16" s="878"/>
      <c r="IDL16" s="878"/>
      <c r="IDM16" s="880"/>
      <c r="IDN16" s="878"/>
      <c r="IDO16" s="878"/>
      <c r="IDP16" s="878"/>
      <c r="IDQ16" s="880"/>
      <c r="IDR16" s="878"/>
      <c r="IDS16" s="878"/>
      <c r="IDT16" s="878"/>
      <c r="IDU16" s="880"/>
      <c r="IDV16" s="878"/>
      <c r="IDW16" s="878"/>
      <c r="IDX16" s="878"/>
      <c r="IDY16" s="880"/>
      <c r="IDZ16" s="878"/>
      <c r="IEA16" s="878"/>
      <c r="IEB16" s="878"/>
      <c r="IEC16" s="880"/>
      <c r="IED16" s="878"/>
      <c r="IEE16" s="878"/>
      <c r="IEF16" s="878"/>
      <c r="IEG16" s="880"/>
      <c r="IEH16" s="878"/>
      <c r="IEI16" s="878"/>
      <c r="IEJ16" s="878"/>
      <c r="IEK16" s="880"/>
      <c r="IEL16" s="878"/>
      <c r="IEM16" s="878"/>
      <c r="IEN16" s="878"/>
      <c r="IEO16" s="880"/>
      <c r="IEP16" s="878"/>
      <c r="IEQ16" s="878"/>
      <c r="IER16" s="878"/>
      <c r="IES16" s="880"/>
      <c r="IET16" s="878"/>
      <c r="IEU16" s="878"/>
      <c r="IEV16" s="878"/>
      <c r="IEW16" s="880"/>
      <c r="IEX16" s="878"/>
      <c r="IEY16" s="878"/>
      <c r="IEZ16" s="878"/>
      <c r="IFA16" s="880"/>
      <c r="IFB16" s="878"/>
      <c r="IFC16" s="878"/>
      <c r="IFD16" s="878"/>
      <c r="IFE16" s="880"/>
      <c r="IFF16" s="878"/>
      <c r="IFG16" s="878"/>
      <c r="IFH16" s="878"/>
      <c r="IFI16" s="880"/>
      <c r="IFJ16" s="878"/>
      <c r="IFK16" s="878"/>
      <c r="IFL16" s="878"/>
      <c r="IFM16" s="880"/>
      <c r="IFN16" s="878"/>
      <c r="IFO16" s="878"/>
      <c r="IFP16" s="878"/>
      <c r="IFQ16" s="880"/>
      <c r="IFR16" s="878"/>
      <c r="IFS16" s="878"/>
      <c r="IFT16" s="878"/>
      <c r="IFU16" s="880"/>
      <c r="IFV16" s="878"/>
      <c r="IFW16" s="878"/>
      <c r="IFX16" s="878"/>
      <c r="IFY16" s="880"/>
      <c r="IFZ16" s="878"/>
      <c r="IGA16" s="878"/>
      <c r="IGB16" s="878"/>
      <c r="IGC16" s="880"/>
      <c r="IGD16" s="878"/>
      <c r="IGE16" s="878"/>
      <c r="IGF16" s="878"/>
      <c r="IGG16" s="880"/>
      <c r="IGH16" s="878"/>
      <c r="IGI16" s="878"/>
      <c r="IGJ16" s="878"/>
      <c r="IGK16" s="880"/>
      <c r="IGL16" s="878"/>
      <c r="IGM16" s="878"/>
      <c r="IGN16" s="878"/>
      <c r="IGO16" s="880"/>
      <c r="IGP16" s="878"/>
      <c r="IGQ16" s="878"/>
      <c r="IGR16" s="878"/>
      <c r="IGS16" s="880"/>
      <c r="IGT16" s="878"/>
      <c r="IGU16" s="878"/>
      <c r="IGV16" s="878"/>
      <c r="IGW16" s="880"/>
      <c r="IGX16" s="878"/>
      <c r="IGY16" s="878"/>
      <c r="IGZ16" s="878"/>
      <c r="IHA16" s="880"/>
      <c r="IHB16" s="878"/>
      <c r="IHC16" s="878"/>
      <c r="IHD16" s="878"/>
      <c r="IHE16" s="880"/>
      <c r="IHF16" s="878"/>
      <c r="IHG16" s="878"/>
      <c r="IHH16" s="878"/>
      <c r="IHI16" s="880"/>
      <c r="IHJ16" s="878"/>
      <c r="IHK16" s="878"/>
      <c r="IHL16" s="878"/>
      <c r="IHM16" s="880"/>
      <c r="IHN16" s="878"/>
      <c r="IHO16" s="878"/>
      <c r="IHP16" s="878"/>
      <c r="IHQ16" s="880"/>
      <c r="IHR16" s="878"/>
      <c r="IHS16" s="878"/>
      <c r="IHT16" s="878"/>
      <c r="IHU16" s="880"/>
      <c r="IHV16" s="878"/>
      <c r="IHW16" s="878"/>
      <c r="IHX16" s="878"/>
      <c r="IHY16" s="880"/>
      <c r="IHZ16" s="878"/>
      <c r="IIA16" s="878"/>
      <c r="IIB16" s="878"/>
      <c r="IIC16" s="880"/>
      <c r="IID16" s="878"/>
      <c r="IIE16" s="878"/>
      <c r="IIF16" s="878"/>
      <c r="IIG16" s="880"/>
      <c r="IIH16" s="878"/>
      <c r="III16" s="878"/>
      <c r="IIJ16" s="878"/>
      <c r="IIK16" s="880"/>
      <c r="IIL16" s="878"/>
      <c r="IIM16" s="878"/>
      <c r="IIN16" s="878"/>
      <c r="IIO16" s="880"/>
      <c r="IIP16" s="878"/>
      <c r="IIQ16" s="878"/>
      <c r="IIR16" s="878"/>
      <c r="IIS16" s="880"/>
      <c r="IIT16" s="878"/>
      <c r="IIU16" s="878"/>
      <c r="IIV16" s="878"/>
      <c r="IIW16" s="880"/>
      <c r="IIX16" s="878"/>
      <c r="IIY16" s="878"/>
      <c r="IIZ16" s="878"/>
      <c r="IJA16" s="880"/>
      <c r="IJB16" s="878"/>
      <c r="IJC16" s="878"/>
      <c r="IJD16" s="878"/>
      <c r="IJE16" s="880"/>
      <c r="IJF16" s="878"/>
      <c r="IJG16" s="878"/>
      <c r="IJH16" s="878"/>
      <c r="IJI16" s="880"/>
      <c r="IJJ16" s="878"/>
      <c r="IJK16" s="878"/>
      <c r="IJL16" s="878"/>
      <c r="IJM16" s="880"/>
      <c r="IJN16" s="878"/>
      <c r="IJO16" s="878"/>
      <c r="IJP16" s="878"/>
      <c r="IJQ16" s="880"/>
      <c r="IJR16" s="878"/>
      <c r="IJS16" s="878"/>
      <c r="IJT16" s="878"/>
      <c r="IJU16" s="880"/>
      <c r="IJV16" s="878"/>
      <c r="IJW16" s="878"/>
      <c r="IJX16" s="878"/>
      <c r="IJY16" s="880"/>
      <c r="IJZ16" s="878"/>
      <c r="IKA16" s="878"/>
      <c r="IKB16" s="878"/>
      <c r="IKC16" s="880"/>
      <c r="IKD16" s="878"/>
      <c r="IKE16" s="878"/>
      <c r="IKF16" s="878"/>
      <c r="IKG16" s="880"/>
      <c r="IKH16" s="878"/>
      <c r="IKI16" s="878"/>
      <c r="IKJ16" s="878"/>
      <c r="IKK16" s="880"/>
      <c r="IKL16" s="878"/>
      <c r="IKM16" s="878"/>
      <c r="IKN16" s="878"/>
      <c r="IKO16" s="880"/>
      <c r="IKP16" s="878"/>
      <c r="IKQ16" s="878"/>
      <c r="IKR16" s="878"/>
      <c r="IKS16" s="880"/>
      <c r="IKT16" s="878"/>
      <c r="IKU16" s="878"/>
      <c r="IKV16" s="878"/>
      <c r="IKW16" s="880"/>
      <c r="IKX16" s="878"/>
      <c r="IKY16" s="878"/>
      <c r="IKZ16" s="878"/>
      <c r="ILA16" s="880"/>
      <c r="ILB16" s="878"/>
      <c r="ILC16" s="878"/>
      <c r="ILD16" s="878"/>
      <c r="ILE16" s="880"/>
      <c r="ILF16" s="878"/>
      <c r="ILG16" s="878"/>
      <c r="ILH16" s="878"/>
      <c r="ILI16" s="880"/>
      <c r="ILJ16" s="878"/>
      <c r="ILK16" s="878"/>
      <c r="ILL16" s="878"/>
      <c r="ILM16" s="880"/>
      <c r="ILN16" s="878"/>
      <c r="ILO16" s="878"/>
      <c r="ILP16" s="878"/>
      <c r="ILQ16" s="880"/>
      <c r="ILR16" s="878"/>
      <c r="ILS16" s="878"/>
      <c r="ILT16" s="878"/>
      <c r="ILU16" s="880"/>
      <c r="ILV16" s="878"/>
      <c r="ILW16" s="878"/>
      <c r="ILX16" s="878"/>
      <c r="ILY16" s="880"/>
      <c r="ILZ16" s="878"/>
      <c r="IMA16" s="878"/>
      <c r="IMB16" s="878"/>
      <c r="IMC16" s="880"/>
      <c r="IMD16" s="878"/>
      <c r="IME16" s="878"/>
      <c r="IMF16" s="878"/>
      <c r="IMG16" s="880"/>
      <c r="IMH16" s="878"/>
      <c r="IMI16" s="878"/>
      <c r="IMJ16" s="878"/>
      <c r="IMK16" s="880"/>
      <c r="IML16" s="878"/>
      <c r="IMM16" s="878"/>
      <c r="IMN16" s="878"/>
      <c r="IMO16" s="880"/>
      <c r="IMP16" s="878"/>
      <c r="IMQ16" s="878"/>
      <c r="IMR16" s="878"/>
      <c r="IMS16" s="880"/>
      <c r="IMT16" s="878"/>
      <c r="IMU16" s="878"/>
      <c r="IMV16" s="878"/>
      <c r="IMW16" s="880"/>
      <c r="IMX16" s="878"/>
      <c r="IMY16" s="878"/>
      <c r="IMZ16" s="878"/>
      <c r="INA16" s="880"/>
      <c r="INB16" s="878"/>
      <c r="INC16" s="878"/>
      <c r="IND16" s="878"/>
      <c r="INE16" s="880"/>
      <c r="INF16" s="878"/>
      <c r="ING16" s="878"/>
      <c r="INH16" s="878"/>
      <c r="INI16" s="880"/>
      <c r="INJ16" s="878"/>
      <c r="INK16" s="878"/>
      <c r="INL16" s="878"/>
      <c r="INM16" s="880"/>
      <c r="INN16" s="878"/>
      <c r="INO16" s="878"/>
      <c r="INP16" s="878"/>
      <c r="INQ16" s="880"/>
      <c r="INR16" s="878"/>
      <c r="INS16" s="878"/>
      <c r="INT16" s="878"/>
      <c r="INU16" s="880"/>
      <c r="INV16" s="878"/>
      <c r="INW16" s="878"/>
      <c r="INX16" s="878"/>
      <c r="INY16" s="880"/>
      <c r="INZ16" s="878"/>
      <c r="IOA16" s="878"/>
      <c r="IOB16" s="878"/>
      <c r="IOC16" s="880"/>
      <c r="IOD16" s="878"/>
      <c r="IOE16" s="878"/>
      <c r="IOF16" s="878"/>
      <c r="IOG16" s="880"/>
      <c r="IOH16" s="878"/>
      <c r="IOI16" s="878"/>
      <c r="IOJ16" s="878"/>
      <c r="IOK16" s="880"/>
      <c r="IOL16" s="878"/>
      <c r="IOM16" s="878"/>
      <c r="ION16" s="878"/>
      <c r="IOO16" s="880"/>
      <c r="IOP16" s="878"/>
      <c r="IOQ16" s="878"/>
      <c r="IOR16" s="878"/>
      <c r="IOS16" s="880"/>
      <c r="IOT16" s="878"/>
      <c r="IOU16" s="878"/>
      <c r="IOV16" s="878"/>
      <c r="IOW16" s="880"/>
      <c r="IOX16" s="878"/>
      <c r="IOY16" s="878"/>
      <c r="IOZ16" s="878"/>
      <c r="IPA16" s="880"/>
      <c r="IPB16" s="878"/>
      <c r="IPC16" s="878"/>
      <c r="IPD16" s="878"/>
      <c r="IPE16" s="880"/>
      <c r="IPF16" s="878"/>
      <c r="IPG16" s="878"/>
      <c r="IPH16" s="878"/>
      <c r="IPI16" s="880"/>
      <c r="IPJ16" s="878"/>
      <c r="IPK16" s="878"/>
      <c r="IPL16" s="878"/>
      <c r="IPM16" s="880"/>
      <c r="IPN16" s="878"/>
      <c r="IPO16" s="878"/>
      <c r="IPP16" s="878"/>
      <c r="IPQ16" s="880"/>
      <c r="IPR16" s="878"/>
      <c r="IPS16" s="878"/>
      <c r="IPT16" s="878"/>
      <c r="IPU16" s="880"/>
      <c r="IPV16" s="878"/>
      <c r="IPW16" s="878"/>
      <c r="IPX16" s="878"/>
      <c r="IPY16" s="880"/>
      <c r="IPZ16" s="878"/>
      <c r="IQA16" s="878"/>
      <c r="IQB16" s="878"/>
      <c r="IQC16" s="880"/>
      <c r="IQD16" s="878"/>
      <c r="IQE16" s="878"/>
      <c r="IQF16" s="878"/>
      <c r="IQG16" s="880"/>
      <c r="IQH16" s="878"/>
      <c r="IQI16" s="878"/>
      <c r="IQJ16" s="878"/>
      <c r="IQK16" s="880"/>
      <c r="IQL16" s="878"/>
      <c r="IQM16" s="878"/>
      <c r="IQN16" s="878"/>
      <c r="IQO16" s="880"/>
      <c r="IQP16" s="878"/>
      <c r="IQQ16" s="878"/>
      <c r="IQR16" s="878"/>
      <c r="IQS16" s="880"/>
      <c r="IQT16" s="878"/>
      <c r="IQU16" s="878"/>
      <c r="IQV16" s="878"/>
      <c r="IQW16" s="880"/>
      <c r="IQX16" s="878"/>
      <c r="IQY16" s="878"/>
      <c r="IQZ16" s="878"/>
      <c r="IRA16" s="880"/>
      <c r="IRB16" s="878"/>
      <c r="IRC16" s="878"/>
      <c r="IRD16" s="878"/>
      <c r="IRE16" s="880"/>
      <c r="IRF16" s="878"/>
      <c r="IRG16" s="878"/>
      <c r="IRH16" s="878"/>
      <c r="IRI16" s="880"/>
      <c r="IRJ16" s="878"/>
      <c r="IRK16" s="878"/>
      <c r="IRL16" s="878"/>
      <c r="IRM16" s="880"/>
      <c r="IRN16" s="878"/>
      <c r="IRO16" s="878"/>
      <c r="IRP16" s="878"/>
      <c r="IRQ16" s="880"/>
      <c r="IRR16" s="878"/>
      <c r="IRS16" s="878"/>
      <c r="IRT16" s="878"/>
      <c r="IRU16" s="880"/>
      <c r="IRV16" s="878"/>
      <c r="IRW16" s="878"/>
      <c r="IRX16" s="878"/>
      <c r="IRY16" s="880"/>
      <c r="IRZ16" s="878"/>
      <c r="ISA16" s="878"/>
      <c r="ISB16" s="878"/>
      <c r="ISC16" s="880"/>
      <c r="ISD16" s="878"/>
      <c r="ISE16" s="878"/>
      <c r="ISF16" s="878"/>
      <c r="ISG16" s="880"/>
      <c r="ISH16" s="878"/>
      <c r="ISI16" s="878"/>
      <c r="ISJ16" s="878"/>
      <c r="ISK16" s="880"/>
      <c r="ISL16" s="878"/>
      <c r="ISM16" s="878"/>
      <c r="ISN16" s="878"/>
      <c r="ISO16" s="880"/>
      <c r="ISP16" s="878"/>
      <c r="ISQ16" s="878"/>
      <c r="ISR16" s="878"/>
      <c r="ISS16" s="880"/>
      <c r="IST16" s="878"/>
      <c r="ISU16" s="878"/>
      <c r="ISV16" s="878"/>
      <c r="ISW16" s="880"/>
      <c r="ISX16" s="878"/>
      <c r="ISY16" s="878"/>
      <c r="ISZ16" s="878"/>
      <c r="ITA16" s="880"/>
      <c r="ITB16" s="878"/>
      <c r="ITC16" s="878"/>
      <c r="ITD16" s="878"/>
      <c r="ITE16" s="880"/>
      <c r="ITF16" s="878"/>
      <c r="ITG16" s="878"/>
      <c r="ITH16" s="878"/>
      <c r="ITI16" s="880"/>
      <c r="ITJ16" s="878"/>
      <c r="ITK16" s="878"/>
      <c r="ITL16" s="878"/>
      <c r="ITM16" s="880"/>
      <c r="ITN16" s="878"/>
      <c r="ITO16" s="878"/>
      <c r="ITP16" s="878"/>
      <c r="ITQ16" s="880"/>
      <c r="ITR16" s="878"/>
      <c r="ITS16" s="878"/>
      <c r="ITT16" s="878"/>
      <c r="ITU16" s="880"/>
      <c r="ITV16" s="878"/>
      <c r="ITW16" s="878"/>
      <c r="ITX16" s="878"/>
      <c r="ITY16" s="880"/>
      <c r="ITZ16" s="878"/>
      <c r="IUA16" s="878"/>
      <c r="IUB16" s="878"/>
      <c r="IUC16" s="880"/>
      <c r="IUD16" s="878"/>
      <c r="IUE16" s="878"/>
      <c r="IUF16" s="878"/>
      <c r="IUG16" s="880"/>
      <c r="IUH16" s="878"/>
      <c r="IUI16" s="878"/>
      <c r="IUJ16" s="878"/>
      <c r="IUK16" s="880"/>
      <c r="IUL16" s="878"/>
      <c r="IUM16" s="878"/>
      <c r="IUN16" s="878"/>
      <c r="IUO16" s="880"/>
      <c r="IUP16" s="878"/>
      <c r="IUQ16" s="878"/>
      <c r="IUR16" s="878"/>
      <c r="IUS16" s="880"/>
      <c r="IUT16" s="878"/>
      <c r="IUU16" s="878"/>
      <c r="IUV16" s="878"/>
      <c r="IUW16" s="880"/>
      <c r="IUX16" s="878"/>
      <c r="IUY16" s="878"/>
      <c r="IUZ16" s="878"/>
      <c r="IVA16" s="880"/>
      <c r="IVB16" s="878"/>
      <c r="IVC16" s="878"/>
      <c r="IVD16" s="878"/>
      <c r="IVE16" s="880"/>
      <c r="IVF16" s="878"/>
      <c r="IVG16" s="878"/>
      <c r="IVH16" s="878"/>
      <c r="IVI16" s="880"/>
      <c r="IVJ16" s="878"/>
      <c r="IVK16" s="878"/>
      <c r="IVL16" s="878"/>
      <c r="IVM16" s="880"/>
      <c r="IVN16" s="878"/>
      <c r="IVO16" s="878"/>
      <c r="IVP16" s="878"/>
      <c r="IVQ16" s="880"/>
      <c r="IVR16" s="878"/>
      <c r="IVS16" s="878"/>
      <c r="IVT16" s="878"/>
      <c r="IVU16" s="880"/>
      <c r="IVV16" s="878"/>
      <c r="IVW16" s="878"/>
      <c r="IVX16" s="878"/>
      <c r="IVY16" s="880"/>
      <c r="IVZ16" s="878"/>
      <c r="IWA16" s="878"/>
      <c r="IWB16" s="878"/>
      <c r="IWC16" s="880"/>
      <c r="IWD16" s="878"/>
      <c r="IWE16" s="878"/>
      <c r="IWF16" s="878"/>
      <c r="IWG16" s="880"/>
      <c r="IWH16" s="878"/>
      <c r="IWI16" s="878"/>
      <c r="IWJ16" s="878"/>
      <c r="IWK16" s="880"/>
      <c r="IWL16" s="878"/>
      <c r="IWM16" s="878"/>
      <c r="IWN16" s="878"/>
      <c r="IWO16" s="880"/>
      <c r="IWP16" s="878"/>
      <c r="IWQ16" s="878"/>
      <c r="IWR16" s="878"/>
      <c r="IWS16" s="880"/>
      <c r="IWT16" s="878"/>
      <c r="IWU16" s="878"/>
      <c r="IWV16" s="878"/>
      <c r="IWW16" s="880"/>
      <c r="IWX16" s="878"/>
      <c r="IWY16" s="878"/>
      <c r="IWZ16" s="878"/>
      <c r="IXA16" s="880"/>
      <c r="IXB16" s="878"/>
      <c r="IXC16" s="878"/>
      <c r="IXD16" s="878"/>
      <c r="IXE16" s="880"/>
      <c r="IXF16" s="878"/>
      <c r="IXG16" s="878"/>
      <c r="IXH16" s="878"/>
      <c r="IXI16" s="880"/>
      <c r="IXJ16" s="878"/>
      <c r="IXK16" s="878"/>
      <c r="IXL16" s="878"/>
      <c r="IXM16" s="880"/>
      <c r="IXN16" s="878"/>
      <c r="IXO16" s="878"/>
      <c r="IXP16" s="878"/>
      <c r="IXQ16" s="880"/>
      <c r="IXR16" s="878"/>
      <c r="IXS16" s="878"/>
      <c r="IXT16" s="878"/>
      <c r="IXU16" s="880"/>
      <c r="IXV16" s="878"/>
      <c r="IXW16" s="878"/>
      <c r="IXX16" s="878"/>
      <c r="IXY16" s="880"/>
      <c r="IXZ16" s="878"/>
      <c r="IYA16" s="878"/>
      <c r="IYB16" s="878"/>
      <c r="IYC16" s="880"/>
      <c r="IYD16" s="878"/>
      <c r="IYE16" s="878"/>
      <c r="IYF16" s="878"/>
      <c r="IYG16" s="880"/>
      <c r="IYH16" s="878"/>
      <c r="IYI16" s="878"/>
      <c r="IYJ16" s="878"/>
      <c r="IYK16" s="880"/>
      <c r="IYL16" s="878"/>
      <c r="IYM16" s="878"/>
      <c r="IYN16" s="878"/>
      <c r="IYO16" s="880"/>
      <c r="IYP16" s="878"/>
      <c r="IYQ16" s="878"/>
      <c r="IYR16" s="878"/>
      <c r="IYS16" s="880"/>
      <c r="IYT16" s="878"/>
      <c r="IYU16" s="878"/>
      <c r="IYV16" s="878"/>
      <c r="IYW16" s="880"/>
      <c r="IYX16" s="878"/>
      <c r="IYY16" s="878"/>
      <c r="IYZ16" s="878"/>
      <c r="IZA16" s="880"/>
      <c r="IZB16" s="878"/>
      <c r="IZC16" s="878"/>
      <c r="IZD16" s="878"/>
      <c r="IZE16" s="880"/>
      <c r="IZF16" s="878"/>
      <c r="IZG16" s="878"/>
      <c r="IZH16" s="878"/>
      <c r="IZI16" s="880"/>
      <c r="IZJ16" s="878"/>
      <c r="IZK16" s="878"/>
      <c r="IZL16" s="878"/>
      <c r="IZM16" s="880"/>
      <c r="IZN16" s="878"/>
      <c r="IZO16" s="878"/>
      <c r="IZP16" s="878"/>
      <c r="IZQ16" s="880"/>
      <c r="IZR16" s="878"/>
      <c r="IZS16" s="878"/>
      <c r="IZT16" s="878"/>
      <c r="IZU16" s="880"/>
      <c r="IZV16" s="878"/>
      <c r="IZW16" s="878"/>
      <c r="IZX16" s="878"/>
      <c r="IZY16" s="880"/>
      <c r="IZZ16" s="878"/>
      <c r="JAA16" s="878"/>
      <c r="JAB16" s="878"/>
      <c r="JAC16" s="880"/>
      <c r="JAD16" s="878"/>
      <c r="JAE16" s="878"/>
      <c r="JAF16" s="878"/>
      <c r="JAG16" s="880"/>
      <c r="JAH16" s="878"/>
      <c r="JAI16" s="878"/>
      <c r="JAJ16" s="878"/>
      <c r="JAK16" s="880"/>
      <c r="JAL16" s="878"/>
      <c r="JAM16" s="878"/>
      <c r="JAN16" s="878"/>
      <c r="JAO16" s="880"/>
      <c r="JAP16" s="878"/>
      <c r="JAQ16" s="878"/>
      <c r="JAR16" s="878"/>
      <c r="JAS16" s="880"/>
      <c r="JAT16" s="878"/>
      <c r="JAU16" s="878"/>
      <c r="JAV16" s="878"/>
      <c r="JAW16" s="880"/>
      <c r="JAX16" s="878"/>
      <c r="JAY16" s="878"/>
      <c r="JAZ16" s="878"/>
      <c r="JBA16" s="880"/>
      <c r="JBB16" s="878"/>
      <c r="JBC16" s="878"/>
      <c r="JBD16" s="878"/>
      <c r="JBE16" s="880"/>
      <c r="JBF16" s="878"/>
      <c r="JBG16" s="878"/>
      <c r="JBH16" s="878"/>
      <c r="JBI16" s="880"/>
      <c r="JBJ16" s="878"/>
      <c r="JBK16" s="878"/>
      <c r="JBL16" s="878"/>
      <c r="JBM16" s="880"/>
      <c r="JBN16" s="878"/>
      <c r="JBO16" s="878"/>
      <c r="JBP16" s="878"/>
      <c r="JBQ16" s="880"/>
      <c r="JBR16" s="878"/>
      <c r="JBS16" s="878"/>
      <c r="JBT16" s="878"/>
      <c r="JBU16" s="880"/>
      <c r="JBV16" s="878"/>
      <c r="JBW16" s="878"/>
      <c r="JBX16" s="878"/>
      <c r="JBY16" s="880"/>
      <c r="JBZ16" s="878"/>
      <c r="JCA16" s="878"/>
      <c r="JCB16" s="878"/>
      <c r="JCC16" s="880"/>
      <c r="JCD16" s="878"/>
      <c r="JCE16" s="878"/>
      <c r="JCF16" s="878"/>
      <c r="JCG16" s="880"/>
      <c r="JCH16" s="878"/>
      <c r="JCI16" s="878"/>
      <c r="JCJ16" s="878"/>
      <c r="JCK16" s="880"/>
      <c r="JCL16" s="878"/>
      <c r="JCM16" s="878"/>
      <c r="JCN16" s="878"/>
      <c r="JCO16" s="880"/>
      <c r="JCP16" s="878"/>
      <c r="JCQ16" s="878"/>
      <c r="JCR16" s="878"/>
      <c r="JCS16" s="880"/>
      <c r="JCT16" s="878"/>
      <c r="JCU16" s="878"/>
      <c r="JCV16" s="878"/>
      <c r="JCW16" s="880"/>
      <c r="JCX16" s="878"/>
      <c r="JCY16" s="878"/>
      <c r="JCZ16" s="878"/>
      <c r="JDA16" s="880"/>
      <c r="JDB16" s="878"/>
      <c r="JDC16" s="878"/>
      <c r="JDD16" s="878"/>
      <c r="JDE16" s="880"/>
      <c r="JDF16" s="878"/>
      <c r="JDG16" s="878"/>
      <c r="JDH16" s="878"/>
      <c r="JDI16" s="880"/>
      <c r="JDJ16" s="878"/>
      <c r="JDK16" s="878"/>
      <c r="JDL16" s="878"/>
      <c r="JDM16" s="880"/>
      <c r="JDN16" s="878"/>
      <c r="JDO16" s="878"/>
      <c r="JDP16" s="878"/>
      <c r="JDQ16" s="880"/>
      <c r="JDR16" s="878"/>
      <c r="JDS16" s="878"/>
      <c r="JDT16" s="878"/>
      <c r="JDU16" s="880"/>
      <c r="JDV16" s="878"/>
      <c r="JDW16" s="878"/>
      <c r="JDX16" s="878"/>
      <c r="JDY16" s="880"/>
      <c r="JDZ16" s="878"/>
      <c r="JEA16" s="878"/>
      <c r="JEB16" s="878"/>
      <c r="JEC16" s="880"/>
      <c r="JED16" s="878"/>
      <c r="JEE16" s="878"/>
      <c r="JEF16" s="878"/>
      <c r="JEG16" s="880"/>
      <c r="JEH16" s="878"/>
      <c r="JEI16" s="878"/>
      <c r="JEJ16" s="878"/>
      <c r="JEK16" s="880"/>
      <c r="JEL16" s="878"/>
      <c r="JEM16" s="878"/>
      <c r="JEN16" s="878"/>
      <c r="JEO16" s="880"/>
      <c r="JEP16" s="878"/>
      <c r="JEQ16" s="878"/>
      <c r="JER16" s="878"/>
      <c r="JES16" s="880"/>
      <c r="JET16" s="878"/>
      <c r="JEU16" s="878"/>
      <c r="JEV16" s="878"/>
      <c r="JEW16" s="880"/>
      <c r="JEX16" s="878"/>
      <c r="JEY16" s="878"/>
      <c r="JEZ16" s="878"/>
      <c r="JFA16" s="880"/>
      <c r="JFB16" s="878"/>
      <c r="JFC16" s="878"/>
      <c r="JFD16" s="878"/>
      <c r="JFE16" s="880"/>
      <c r="JFF16" s="878"/>
      <c r="JFG16" s="878"/>
      <c r="JFH16" s="878"/>
      <c r="JFI16" s="880"/>
      <c r="JFJ16" s="878"/>
      <c r="JFK16" s="878"/>
      <c r="JFL16" s="878"/>
      <c r="JFM16" s="880"/>
      <c r="JFN16" s="878"/>
      <c r="JFO16" s="878"/>
      <c r="JFP16" s="878"/>
      <c r="JFQ16" s="880"/>
      <c r="JFR16" s="878"/>
      <c r="JFS16" s="878"/>
      <c r="JFT16" s="878"/>
      <c r="JFU16" s="880"/>
      <c r="JFV16" s="878"/>
      <c r="JFW16" s="878"/>
      <c r="JFX16" s="878"/>
      <c r="JFY16" s="880"/>
      <c r="JFZ16" s="878"/>
      <c r="JGA16" s="878"/>
      <c r="JGB16" s="878"/>
      <c r="JGC16" s="880"/>
      <c r="JGD16" s="878"/>
      <c r="JGE16" s="878"/>
      <c r="JGF16" s="878"/>
      <c r="JGG16" s="880"/>
      <c r="JGH16" s="878"/>
      <c r="JGI16" s="878"/>
      <c r="JGJ16" s="878"/>
      <c r="JGK16" s="880"/>
      <c r="JGL16" s="878"/>
      <c r="JGM16" s="878"/>
      <c r="JGN16" s="878"/>
      <c r="JGO16" s="880"/>
      <c r="JGP16" s="878"/>
      <c r="JGQ16" s="878"/>
      <c r="JGR16" s="878"/>
      <c r="JGS16" s="880"/>
      <c r="JGT16" s="878"/>
      <c r="JGU16" s="878"/>
      <c r="JGV16" s="878"/>
      <c r="JGW16" s="880"/>
      <c r="JGX16" s="878"/>
      <c r="JGY16" s="878"/>
      <c r="JGZ16" s="878"/>
      <c r="JHA16" s="880"/>
      <c r="JHB16" s="878"/>
      <c r="JHC16" s="878"/>
      <c r="JHD16" s="878"/>
      <c r="JHE16" s="880"/>
      <c r="JHF16" s="878"/>
      <c r="JHG16" s="878"/>
      <c r="JHH16" s="878"/>
      <c r="JHI16" s="880"/>
      <c r="JHJ16" s="878"/>
      <c r="JHK16" s="878"/>
      <c r="JHL16" s="878"/>
      <c r="JHM16" s="880"/>
      <c r="JHN16" s="878"/>
      <c r="JHO16" s="878"/>
      <c r="JHP16" s="878"/>
      <c r="JHQ16" s="880"/>
      <c r="JHR16" s="878"/>
      <c r="JHS16" s="878"/>
      <c r="JHT16" s="878"/>
      <c r="JHU16" s="880"/>
      <c r="JHV16" s="878"/>
      <c r="JHW16" s="878"/>
      <c r="JHX16" s="878"/>
      <c r="JHY16" s="880"/>
      <c r="JHZ16" s="878"/>
      <c r="JIA16" s="878"/>
      <c r="JIB16" s="878"/>
      <c r="JIC16" s="880"/>
      <c r="JID16" s="878"/>
      <c r="JIE16" s="878"/>
      <c r="JIF16" s="878"/>
      <c r="JIG16" s="880"/>
      <c r="JIH16" s="878"/>
      <c r="JII16" s="878"/>
      <c r="JIJ16" s="878"/>
      <c r="JIK16" s="880"/>
      <c r="JIL16" s="878"/>
      <c r="JIM16" s="878"/>
      <c r="JIN16" s="878"/>
      <c r="JIO16" s="880"/>
      <c r="JIP16" s="878"/>
      <c r="JIQ16" s="878"/>
      <c r="JIR16" s="878"/>
      <c r="JIS16" s="880"/>
      <c r="JIT16" s="878"/>
      <c r="JIU16" s="878"/>
      <c r="JIV16" s="878"/>
      <c r="JIW16" s="880"/>
      <c r="JIX16" s="878"/>
      <c r="JIY16" s="878"/>
      <c r="JIZ16" s="878"/>
      <c r="JJA16" s="880"/>
      <c r="JJB16" s="878"/>
      <c r="JJC16" s="878"/>
      <c r="JJD16" s="878"/>
      <c r="JJE16" s="880"/>
      <c r="JJF16" s="878"/>
      <c r="JJG16" s="878"/>
      <c r="JJH16" s="878"/>
      <c r="JJI16" s="880"/>
      <c r="JJJ16" s="878"/>
      <c r="JJK16" s="878"/>
      <c r="JJL16" s="878"/>
      <c r="JJM16" s="880"/>
      <c r="JJN16" s="878"/>
      <c r="JJO16" s="878"/>
      <c r="JJP16" s="878"/>
      <c r="JJQ16" s="880"/>
      <c r="JJR16" s="878"/>
      <c r="JJS16" s="878"/>
      <c r="JJT16" s="878"/>
      <c r="JJU16" s="880"/>
      <c r="JJV16" s="878"/>
      <c r="JJW16" s="878"/>
      <c r="JJX16" s="878"/>
      <c r="JJY16" s="880"/>
      <c r="JJZ16" s="878"/>
      <c r="JKA16" s="878"/>
      <c r="JKB16" s="878"/>
      <c r="JKC16" s="880"/>
      <c r="JKD16" s="878"/>
      <c r="JKE16" s="878"/>
      <c r="JKF16" s="878"/>
      <c r="JKG16" s="880"/>
      <c r="JKH16" s="878"/>
      <c r="JKI16" s="878"/>
      <c r="JKJ16" s="878"/>
      <c r="JKK16" s="880"/>
      <c r="JKL16" s="878"/>
      <c r="JKM16" s="878"/>
      <c r="JKN16" s="878"/>
      <c r="JKO16" s="880"/>
      <c r="JKP16" s="878"/>
      <c r="JKQ16" s="878"/>
      <c r="JKR16" s="878"/>
      <c r="JKS16" s="880"/>
      <c r="JKT16" s="878"/>
      <c r="JKU16" s="878"/>
      <c r="JKV16" s="878"/>
      <c r="JKW16" s="880"/>
      <c r="JKX16" s="878"/>
      <c r="JKY16" s="878"/>
      <c r="JKZ16" s="878"/>
      <c r="JLA16" s="880"/>
      <c r="JLB16" s="878"/>
      <c r="JLC16" s="878"/>
      <c r="JLD16" s="878"/>
      <c r="JLE16" s="880"/>
      <c r="JLF16" s="878"/>
      <c r="JLG16" s="878"/>
      <c r="JLH16" s="878"/>
      <c r="JLI16" s="880"/>
      <c r="JLJ16" s="878"/>
      <c r="JLK16" s="878"/>
      <c r="JLL16" s="878"/>
      <c r="JLM16" s="880"/>
      <c r="JLN16" s="878"/>
      <c r="JLO16" s="878"/>
      <c r="JLP16" s="878"/>
      <c r="JLQ16" s="880"/>
      <c r="JLR16" s="878"/>
      <c r="JLS16" s="878"/>
      <c r="JLT16" s="878"/>
      <c r="JLU16" s="880"/>
      <c r="JLV16" s="878"/>
      <c r="JLW16" s="878"/>
      <c r="JLX16" s="878"/>
      <c r="JLY16" s="880"/>
      <c r="JLZ16" s="878"/>
      <c r="JMA16" s="878"/>
      <c r="JMB16" s="878"/>
      <c r="JMC16" s="880"/>
      <c r="JMD16" s="878"/>
      <c r="JME16" s="878"/>
      <c r="JMF16" s="878"/>
      <c r="JMG16" s="880"/>
      <c r="JMH16" s="878"/>
      <c r="JMI16" s="878"/>
      <c r="JMJ16" s="878"/>
      <c r="JMK16" s="880"/>
      <c r="JML16" s="878"/>
      <c r="JMM16" s="878"/>
      <c r="JMN16" s="878"/>
      <c r="JMO16" s="880"/>
      <c r="JMP16" s="878"/>
      <c r="JMQ16" s="878"/>
      <c r="JMR16" s="878"/>
      <c r="JMS16" s="880"/>
      <c r="JMT16" s="878"/>
      <c r="JMU16" s="878"/>
      <c r="JMV16" s="878"/>
      <c r="JMW16" s="880"/>
      <c r="JMX16" s="878"/>
      <c r="JMY16" s="878"/>
      <c r="JMZ16" s="878"/>
      <c r="JNA16" s="880"/>
      <c r="JNB16" s="878"/>
      <c r="JNC16" s="878"/>
      <c r="JND16" s="878"/>
      <c r="JNE16" s="880"/>
      <c r="JNF16" s="878"/>
      <c r="JNG16" s="878"/>
      <c r="JNH16" s="878"/>
      <c r="JNI16" s="880"/>
      <c r="JNJ16" s="878"/>
      <c r="JNK16" s="878"/>
      <c r="JNL16" s="878"/>
      <c r="JNM16" s="880"/>
      <c r="JNN16" s="878"/>
      <c r="JNO16" s="878"/>
      <c r="JNP16" s="878"/>
      <c r="JNQ16" s="880"/>
      <c r="JNR16" s="878"/>
      <c r="JNS16" s="878"/>
      <c r="JNT16" s="878"/>
      <c r="JNU16" s="880"/>
      <c r="JNV16" s="878"/>
      <c r="JNW16" s="878"/>
      <c r="JNX16" s="878"/>
      <c r="JNY16" s="880"/>
      <c r="JNZ16" s="878"/>
      <c r="JOA16" s="878"/>
      <c r="JOB16" s="878"/>
      <c r="JOC16" s="880"/>
      <c r="JOD16" s="878"/>
      <c r="JOE16" s="878"/>
      <c r="JOF16" s="878"/>
      <c r="JOG16" s="880"/>
      <c r="JOH16" s="878"/>
      <c r="JOI16" s="878"/>
      <c r="JOJ16" s="878"/>
      <c r="JOK16" s="880"/>
      <c r="JOL16" s="878"/>
      <c r="JOM16" s="878"/>
      <c r="JON16" s="878"/>
      <c r="JOO16" s="880"/>
      <c r="JOP16" s="878"/>
      <c r="JOQ16" s="878"/>
      <c r="JOR16" s="878"/>
      <c r="JOS16" s="880"/>
      <c r="JOT16" s="878"/>
      <c r="JOU16" s="878"/>
      <c r="JOV16" s="878"/>
      <c r="JOW16" s="880"/>
      <c r="JOX16" s="878"/>
      <c r="JOY16" s="878"/>
      <c r="JOZ16" s="878"/>
      <c r="JPA16" s="880"/>
      <c r="JPB16" s="878"/>
      <c r="JPC16" s="878"/>
      <c r="JPD16" s="878"/>
      <c r="JPE16" s="880"/>
      <c r="JPF16" s="878"/>
      <c r="JPG16" s="878"/>
      <c r="JPH16" s="878"/>
      <c r="JPI16" s="880"/>
      <c r="JPJ16" s="878"/>
      <c r="JPK16" s="878"/>
      <c r="JPL16" s="878"/>
      <c r="JPM16" s="880"/>
      <c r="JPN16" s="878"/>
      <c r="JPO16" s="878"/>
      <c r="JPP16" s="878"/>
      <c r="JPQ16" s="880"/>
      <c r="JPR16" s="878"/>
      <c r="JPS16" s="878"/>
      <c r="JPT16" s="878"/>
      <c r="JPU16" s="880"/>
      <c r="JPV16" s="878"/>
      <c r="JPW16" s="878"/>
      <c r="JPX16" s="878"/>
      <c r="JPY16" s="880"/>
      <c r="JPZ16" s="878"/>
      <c r="JQA16" s="878"/>
      <c r="JQB16" s="878"/>
      <c r="JQC16" s="880"/>
      <c r="JQD16" s="878"/>
      <c r="JQE16" s="878"/>
      <c r="JQF16" s="878"/>
      <c r="JQG16" s="880"/>
      <c r="JQH16" s="878"/>
      <c r="JQI16" s="878"/>
      <c r="JQJ16" s="878"/>
      <c r="JQK16" s="880"/>
      <c r="JQL16" s="878"/>
      <c r="JQM16" s="878"/>
      <c r="JQN16" s="878"/>
      <c r="JQO16" s="880"/>
      <c r="JQP16" s="878"/>
      <c r="JQQ16" s="878"/>
      <c r="JQR16" s="878"/>
      <c r="JQS16" s="880"/>
      <c r="JQT16" s="878"/>
      <c r="JQU16" s="878"/>
      <c r="JQV16" s="878"/>
      <c r="JQW16" s="880"/>
      <c r="JQX16" s="878"/>
      <c r="JQY16" s="878"/>
      <c r="JQZ16" s="878"/>
      <c r="JRA16" s="880"/>
      <c r="JRB16" s="878"/>
      <c r="JRC16" s="878"/>
      <c r="JRD16" s="878"/>
      <c r="JRE16" s="880"/>
      <c r="JRF16" s="878"/>
      <c r="JRG16" s="878"/>
      <c r="JRH16" s="878"/>
      <c r="JRI16" s="880"/>
      <c r="JRJ16" s="878"/>
      <c r="JRK16" s="878"/>
      <c r="JRL16" s="878"/>
      <c r="JRM16" s="880"/>
      <c r="JRN16" s="878"/>
      <c r="JRO16" s="878"/>
      <c r="JRP16" s="878"/>
      <c r="JRQ16" s="880"/>
      <c r="JRR16" s="878"/>
      <c r="JRS16" s="878"/>
      <c r="JRT16" s="878"/>
      <c r="JRU16" s="880"/>
      <c r="JRV16" s="878"/>
      <c r="JRW16" s="878"/>
      <c r="JRX16" s="878"/>
      <c r="JRY16" s="880"/>
      <c r="JRZ16" s="878"/>
      <c r="JSA16" s="878"/>
      <c r="JSB16" s="878"/>
      <c r="JSC16" s="880"/>
      <c r="JSD16" s="878"/>
      <c r="JSE16" s="878"/>
      <c r="JSF16" s="878"/>
      <c r="JSG16" s="880"/>
      <c r="JSH16" s="878"/>
      <c r="JSI16" s="878"/>
      <c r="JSJ16" s="878"/>
      <c r="JSK16" s="880"/>
      <c r="JSL16" s="878"/>
      <c r="JSM16" s="878"/>
      <c r="JSN16" s="878"/>
      <c r="JSO16" s="880"/>
      <c r="JSP16" s="878"/>
      <c r="JSQ16" s="878"/>
      <c r="JSR16" s="878"/>
      <c r="JSS16" s="880"/>
      <c r="JST16" s="878"/>
      <c r="JSU16" s="878"/>
      <c r="JSV16" s="878"/>
      <c r="JSW16" s="880"/>
      <c r="JSX16" s="878"/>
      <c r="JSY16" s="878"/>
      <c r="JSZ16" s="878"/>
      <c r="JTA16" s="880"/>
      <c r="JTB16" s="878"/>
      <c r="JTC16" s="878"/>
      <c r="JTD16" s="878"/>
      <c r="JTE16" s="880"/>
      <c r="JTF16" s="878"/>
      <c r="JTG16" s="878"/>
      <c r="JTH16" s="878"/>
      <c r="JTI16" s="880"/>
      <c r="JTJ16" s="878"/>
      <c r="JTK16" s="878"/>
      <c r="JTL16" s="878"/>
      <c r="JTM16" s="880"/>
      <c r="JTN16" s="878"/>
      <c r="JTO16" s="878"/>
      <c r="JTP16" s="878"/>
      <c r="JTQ16" s="880"/>
      <c r="JTR16" s="878"/>
      <c r="JTS16" s="878"/>
      <c r="JTT16" s="878"/>
      <c r="JTU16" s="880"/>
      <c r="JTV16" s="878"/>
      <c r="JTW16" s="878"/>
      <c r="JTX16" s="878"/>
      <c r="JTY16" s="880"/>
      <c r="JTZ16" s="878"/>
      <c r="JUA16" s="878"/>
      <c r="JUB16" s="878"/>
      <c r="JUC16" s="880"/>
      <c r="JUD16" s="878"/>
      <c r="JUE16" s="878"/>
      <c r="JUF16" s="878"/>
      <c r="JUG16" s="880"/>
      <c r="JUH16" s="878"/>
      <c r="JUI16" s="878"/>
      <c r="JUJ16" s="878"/>
      <c r="JUK16" s="880"/>
      <c r="JUL16" s="878"/>
      <c r="JUM16" s="878"/>
      <c r="JUN16" s="878"/>
      <c r="JUO16" s="880"/>
      <c r="JUP16" s="878"/>
      <c r="JUQ16" s="878"/>
      <c r="JUR16" s="878"/>
      <c r="JUS16" s="880"/>
      <c r="JUT16" s="878"/>
      <c r="JUU16" s="878"/>
      <c r="JUV16" s="878"/>
      <c r="JUW16" s="880"/>
      <c r="JUX16" s="878"/>
      <c r="JUY16" s="878"/>
      <c r="JUZ16" s="878"/>
      <c r="JVA16" s="880"/>
      <c r="JVB16" s="878"/>
      <c r="JVC16" s="878"/>
      <c r="JVD16" s="878"/>
      <c r="JVE16" s="880"/>
      <c r="JVF16" s="878"/>
      <c r="JVG16" s="878"/>
      <c r="JVH16" s="878"/>
      <c r="JVI16" s="880"/>
      <c r="JVJ16" s="878"/>
      <c r="JVK16" s="878"/>
      <c r="JVL16" s="878"/>
      <c r="JVM16" s="880"/>
      <c r="JVN16" s="878"/>
      <c r="JVO16" s="878"/>
      <c r="JVP16" s="878"/>
      <c r="JVQ16" s="880"/>
      <c r="JVR16" s="878"/>
      <c r="JVS16" s="878"/>
      <c r="JVT16" s="878"/>
      <c r="JVU16" s="880"/>
      <c r="JVV16" s="878"/>
      <c r="JVW16" s="878"/>
      <c r="JVX16" s="878"/>
      <c r="JVY16" s="880"/>
      <c r="JVZ16" s="878"/>
      <c r="JWA16" s="878"/>
      <c r="JWB16" s="878"/>
      <c r="JWC16" s="880"/>
      <c r="JWD16" s="878"/>
      <c r="JWE16" s="878"/>
      <c r="JWF16" s="878"/>
      <c r="JWG16" s="880"/>
      <c r="JWH16" s="878"/>
      <c r="JWI16" s="878"/>
      <c r="JWJ16" s="878"/>
      <c r="JWK16" s="880"/>
      <c r="JWL16" s="878"/>
      <c r="JWM16" s="878"/>
      <c r="JWN16" s="878"/>
      <c r="JWO16" s="880"/>
      <c r="JWP16" s="878"/>
      <c r="JWQ16" s="878"/>
      <c r="JWR16" s="878"/>
      <c r="JWS16" s="880"/>
      <c r="JWT16" s="878"/>
      <c r="JWU16" s="878"/>
      <c r="JWV16" s="878"/>
      <c r="JWW16" s="880"/>
      <c r="JWX16" s="878"/>
      <c r="JWY16" s="878"/>
      <c r="JWZ16" s="878"/>
      <c r="JXA16" s="880"/>
      <c r="JXB16" s="878"/>
      <c r="JXC16" s="878"/>
      <c r="JXD16" s="878"/>
      <c r="JXE16" s="880"/>
      <c r="JXF16" s="878"/>
      <c r="JXG16" s="878"/>
      <c r="JXH16" s="878"/>
      <c r="JXI16" s="880"/>
      <c r="JXJ16" s="878"/>
      <c r="JXK16" s="878"/>
      <c r="JXL16" s="878"/>
      <c r="JXM16" s="880"/>
      <c r="JXN16" s="878"/>
      <c r="JXO16" s="878"/>
      <c r="JXP16" s="878"/>
      <c r="JXQ16" s="880"/>
      <c r="JXR16" s="878"/>
      <c r="JXS16" s="878"/>
      <c r="JXT16" s="878"/>
      <c r="JXU16" s="880"/>
      <c r="JXV16" s="878"/>
      <c r="JXW16" s="878"/>
      <c r="JXX16" s="878"/>
      <c r="JXY16" s="880"/>
      <c r="JXZ16" s="878"/>
      <c r="JYA16" s="878"/>
      <c r="JYB16" s="878"/>
      <c r="JYC16" s="880"/>
      <c r="JYD16" s="878"/>
      <c r="JYE16" s="878"/>
      <c r="JYF16" s="878"/>
      <c r="JYG16" s="880"/>
      <c r="JYH16" s="878"/>
      <c r="JYI16" s="878"/>
      <c r="JYJ16" s="878"/>
      <c r="JYK16" s="880"/>
      <c r="JYL16" s="878"/>
      <c r="JYM16" s="878"/>
      <c r="JYN16" s="878"/>
      <c r="JYO16" s="880"/>
      <c r="JYP16" s="878"/>
      <c r="JYQ16" s="878"/>
      <c r="JYR16" s="878"/>
      <c r="JYS16" s="880"/>
      <c r="JYT16" s="878"/>
      <c r="JYU16" s="878"/>
      <c r="JYV16" s="878"/>
      <c r="JYW16" s="880"/>
      <c r="JYX16" s="878"/>
      <c r="JYY16" s="878"/>
      <c r="JYZ16" s="878"/>
      <c r="JZA16" s="880"/>
      <c r="JZB16" s="878"/>
      <c r="JZC16" s="878"/>
      <c r="JZD16" s="878"/>
      <c r="JZE16" s="880"/>
      <c r="JZF16" s="878"/>
      <c r="JZG16" s="878"/>
      <c r="JZH16" s="878"/>
      <c r="JZI16" s="880"/>
      <c r="JZJ16" s="878"/>
      <c r="JZK16" s="878"/>
      <c r="JZL16" s="878"/>
      <c r="JZM16" s="880"/>
      <c r="JZN16" s="878"/>
      <c r="JZO16" s="878"/>
      <c r="JZP16" s="878"/>
      <c r="JZQ16" s="880"/>
      <c r="JZR16" s="878"/>
      <c r="JZS16" s="878"/>
      <c r="JZT16" s="878"/>
      <c r="JZU16" s="880"/>
      <c r="JZV16" s="878"/>
      <c r="JZW16" s="878"/>
      <c r="JZX16" s="878"/>
      <c r="JZY16" s="880"/>
      <c r="JZZ16" s="878"/>
      <c r="KAA16" s="878"/>
      <c r="KAB16" s="878"/>
      <c r="KAC16" s="880"/>
      <c r="KAD16" s="878"/>
      <c r="KAE16" s="878"/>
      <c r="KAF16" s="878"/>
      <c r="KAG16" s="880"/>
      <c r="KAH16" s="878"/>
      <c r="KAI16" s="878"/>
      <c r="KAJ16" s="878"/>
      <c r="KAK16" s="880"/>
      <c r="KAL16" s="878"/>
      <c r="KAM16" s="878"/>
      <c r="KAN16" s="878"/>
      <c r="KAO16" s="880"/>
      <c r="KAP16" s="878"/>
      <c r="KAQ16" s="878"/>
      <c r="KAR16" s="878"/>
      <c r="KAS16" s="880"/>
      <c r="KAT16" s="878"/>
      <c r="KAU16" s="878"/>
      <c r="KAV16" s="878"/>
      <c r="KAW16" s="880"/>
      <c r="KAX16" s="878"/>
      <c r="KAY16" s="878"/>
      <c r="KAZ16" s="878"/>
      <c r="KBA16" s="880"/>
      <c r="KBB16" s="878"/>
      <c r="KBC16" s="878"/>
      <c r="KBD16" s="878"/>
      <c r="KBE16" s="880"/>
      <c r="KBF16" s="878"/>
      <c r="KBG16" s="878"/>
      <c r="KBH16" s="878"/>
      <c r="KBI16" s="880"/>
      <c r="KBJ16" s="878"/>
      <c r="KBK16" s="878"/>
      <c r="KBL16" s="878"/>
      <c r="KBM16" s="880"/>
      <c r="KBN16" s="878"/>
      <c r="KBO16" s="878"/>
      <c r="KBP16" s="878"/>
      <c r="KBQ16" s="880"/>
      <c r="KBR16" s="878"/>
      <c r="KBS16" s="878"/>
      <c r="KBT16" s="878"/>
      <c r="KBU16" s="880"/>
      <c r="KBV16" s="878"/>
      <c r="KBW16" s="878"/>
      <c r="KBX16" s="878"/>
      <c r="KBY16" s="880"/>
      <c r="KBZ16" s="878"/>
      <c r="KCA16" s="878"/>
      <c r="KCB16" s="878"/>
      <c r="KCC16" s="880"/>
      <c r="KCD16" s="878"/>
      <c r="KCE16" s="878"/>
      <c r="KCF16" s="878"/>
      <c r="KCG16" s="880"/>
      <c r="KCH16" s="878"/>
      <c r="KCI16" s="878"/>
      <c r="KCJ16" s="878"/>
      <c r="KCK16" s="880"/>
      <c r="KCL16" s="878"/>
      <c r="KCM16" s="878"/>
      <c r="KCN16" s="878"/>
      <c r="KCO16" s="880"/>
      <c r="KCP16" s="878"/>
      <c r="KCQ16" s="878"/>
      <c r="KCR16" s="878"/>
      <c r="KCS16" s="880"/>
      <c r="KCT16" s="878"/>
      <c r="KCU16" s="878"/>
      <c r="KCV16" s="878"/>
      <c r="KCW16" s="880"/>
      <c r="KCX16" s="878"/>
      <c r="KCY16" s="878"/>
      <c r="KCZ16" s="878"/>
      <c r="KDA16" s="880"/>
      <c r="KDB16" s="878"/>
      <c r="KDC16" s="878"/>
      <c r="KDD16" s="878"/>
      <c r="KDE16" s="880"/>
      <c r="KDF16" s="878"/>
      <c r="KDG16" s="878"/>
      <c r="KDH16" s="878"/>
      <c r="KDI16" s="880"/>
      <c r="KDJ16" s="878"/>
      <c r="KDK16" s="878"/>
      <c r="KDL16" s="878"/>
      <c r="KDM16" s="880"/>
      <c r="KDN16" s="878"/>
      <c r="KDO16" s="878"/>
      <c r="KDP16" s="878"/>
      <c r="KDQ16" s="880"/>
      <c r="KDR16" s="878"/>
      <c r="KDS16" s="878"/>
      <c r="KDT16" s="878"/>
      <c r="KDU16" s="880"/>
      <c r="KDV16" s="878"/>
      <c r="KDW16" s="878"/>
      <c r="KDX16" s="878"/>
      <c r="KDY16" s="880"/>
      <c r="KDZ16" s="878"/>
      <c r="KEA16" s="878"/>
      <c r="KEB16" s="878"/>
      <c r="KEC16" s="880"/>
      <c r="KED16" s="878"/>
      <c r="KEE16" s="878"/>
      <c r="KEF16" s="878"/>
      <c r="KEG16" s="880"/>
      <c r="KEH16" s="878"/>
      <c r="KEI16" s="878"/>
      <c r="KEJ16" s="878"/>
      <c r="KEK16" s="880"/>
      <c r="KEL16" s="878"/>
      <c r="KEM16" s="878"/>
      <c r="KEN16" s="878"/>
      <c r="KEO16" s="880"/>
      <c r="KEP16" s="878"/>
      <c r="KEQ16" s="878"/>
      <c r="KER16" s="878"/>
      <c r="KES16" s="880"/>
      <c r="KET16" s="878"/>
      <c r="KEU16" s="878"/>
      <c r="KEV16" s="878"/>
      <c r="KEW16" s="880"/>
      <c r="KEX16" s="878"/>
      <c r="KEY16" s="878"/>
      <c r="KEZ16" s="878"/>
      <c r="KFA16" s="880"/>
      <c r="KFB16" s="878"/>
      <c r="KFC16" s="878"/>
      <c r="KFD16" s="878"/>
      <c r="KFE16" s="880"/>
      <c r="KFF16" s="878"/>
      <c r="KFG16" s="878"/>
      <c r="KFH16" s="878"/>
      <c r="KFI16" s="880"/>
      <c r="KFJ16" s="878"/>
      <c r="KFK16" s="878"/>
      <c r="KFL16" s="878"/>
      <c r="KFM16" s="880"/>
      <c r="KFN16" s="878"/>
      <c r="KFO16" s="878"/>
      <c r="KFP16" s="878"/>
      <c r="KFQ16" s="880"/>
      <c r="KFR16" s="878"/>
      <c r="KFS16" s="878"/>
      <c r="KFT16" s="878"/>
      <c r="KFU16" s="880"/>
      <c r="KFV16" s="878"/>
      <c r="KFW16" s="878"/>
      <c r="KFX16" s="878"/>
      <c r="KFY16" s="880"/>
      <c r="KFZ16" s="878"/>
      <c r="KGA16" s="878"/>
      <c r="KGB16" s="878"/>
      <c r="KGC16" s="880"/>
      <c r="KGD16" s="878"/>
      <c r="KGE16" s="878"/>
      <c r="KGF16" s="878"/>
      <c r="KGG16" s="880"/>
      <c r="KGH16" s="878"/>
      <c r="KGI16" s="878"/>
      <c r="KGJ16" s="878"/>
      <c r="KGK16" s="880"/>
      <c r="KGL16" s="878"/>
      <c r="KGM16" s="878"/>
      <c r="KGN16" s="878"/>
      <c r="KGO16" s="880"/>
      <c r="KGP16" s="878"/>
      <c r="KGQ16" s="878"/>
      <c r="KGR16" s="878"/>
      <c r="KGS16" s="880"/>
      <c r="KGT16" s="878"/>
      <c r="KGU16" s="878"/>
      <c r="KGV16" s="878"/>
      <c r="KGW16" s="880"/>
      <c r="KGX16" s="878"/>
      <c r="KGY16" s="878"/>
      <c r="KGZ16" s="878"/>
      <c r="KHA16" s="880"/>
      <c r="KHB16" s="878"/>
      <c r="KHC16" s="878"/>
      <c r="KHD16" s="878"/>
      <c r="KHE16" s="880"/>
      <c r="KHF16" s="878"/>
      <c r="KHG16" s="878"/>
      <c r="KHH16" s="878"/>
      <c r="KHI16" s="880"/>
      <c r="KHJ16" s="878"/>
      <c r="KHK16" s="878"/>
      <c r="KHL16" s="878"/>
      <c r="KHM16" s="880"/>
      <c r="KHN16" s="878"/>
      <c r="KHO16" s="878"/>
      <c r="KHP16" s="878"/>
      <c r="KHQ16" s="880"/>
      <c r="KHR16" s="878"/>
      <c r="KHS16" s="878"/>
      <c r="KHT16" s="878"/>
      <c r="KHU16" s="880"/>
      <c r="KHV16" s="878"/>
      <c r="KHW16" s="878"/>
      <c r="KHX16" s="878"/>
      <c r="KHY16" s="880"/>
      <c r="KHZ16" s="878"/>
      <c r="KIA16" s="878"/>
      <c r="KIB16" s="878"/>
      <c r="KIC16" s="880"/>
      <c r="KID16" s="878"/>
      <c r="KIE16" s="878"/>
      <c r="KIF16" s="878"/>
      <c r="KIG16" s="880"/>
      <c r="KIH16" s="878"/>
      <c r="KII16" s="878"/>
      <c r="KIJ16" s="878"/>
      <c r="KIK16" s="880"/>
      <c r="KIL16" s="878"/>
      <c r="KIM16" s="878"/>
      <c r="KIN16" s="878"/>
      <c r="KIO16" s="880"/>
      <c r="KIP16" s="878"/>
      <c r="KIQ16" s="878"/>
      <c r="KIR16" s="878"/>
      <c r="KIS16" s="880"/>
      <c r="KIT16" s="878"/>
      <c r="KIU16" s="878"/>
      <c r="KIV16" s="878"/>
      <c r="KIW16" s="880"/>
      <c r="KIX16" s="878"/>
      <c r="KIY16" s="878"/>
      <c r="KIZ16" s="878"/>
      <c r="KJA16" s="880"/>
      <c r="KJB16" s="878"/>
      <c r="KJC16" s="878"/>
      <c r="KJD16" s="878"/>
      <c r="KJE16" s="880"/>
      <c r="KJF16" s="878"/>
      <c r="KJG16" s="878"/>
      <c r="KJH16" s="878"/>
      <c r="KJI16" s="880"/>
      <c r="KJJ16" s="878"/>
      <c r="KJK16" s="878"/>
      <c r="KJL16" s="878"/>
      <c r="KJM16" s="880"/>
      <c r="KJN16" s="878"/>
      <c r="KJO16" s="878"/>
      <c r="KJP16" s="878"/>
      <c r="KJQ16" s="880"/>
      <c r="KJR16" s="878"/>
      <c r="KJS16" s="878"/>
      <c r="KJT16" s="878"/>
      <c r="KJU16" s="880"/>
      <c r="KJV16" s="878"/>
      <c r="KJW16" s="878"/>
      <c r="KJX16" s="878"/>
      <c r="KJY16" s="880"/>
      <c r="KJZ16" s="878"/>
      <c r="KKA16" s="878"/>
      <c r="KKB16" s="878"/>
      <c r="KKC16" s="880"/>
      <c r="KKD16" s="878"/>
      <c r="KKE16" s="878"/>
      <c r="KKF16" s="878"/>
      <c r="KKG16" s="880"/>
      <c r="KKH16" s="878"/>
      <c r="KKI16" s="878"/>
      <c r="KKJ16" s="878"/>
      <c r="KKK16" s="880"/>
      <c r="KKL16" s="878"/>
      <c r="KKM16" s="878"/>
      <c r="KKN16" s="878"/>
      <c r="KKO16" s="880"/>
      <c r="KKP16" s="878"/>
      <c r="KKQ16" s="878"/>
      <c r="KKR16" s="878"/>
      <c r="KKS16" s="880"/>
      <c r="KKT16" s="878"/>
      <c r="KKU16" s="878"/>
      <c r="KKV16" s="878"/>
      <c r="KKW16" s="880"/>
      <c r="KKX16" s="878"/>
      <c r="KKY16" s="878"/>
      <c r="KKZ16" s="878"/>
      <c r="KLA16" s="880"/>
      <c r="KLB16" s="878"/>
      <c r="KLC16" s="878"/>
      <c r="KLD16" s="878"/>
      <c r="KLE16" s="880"/>
      <c r="KLF16" s="878"/>
      <c r="KLG16" s="878"/>
      <c r="KLH16" s="878"/>
      <c r="KLI16" s="880"/>
      <c r="KLJ16" s="878"/>
      <c r="KLK16" s="878"/>
      <c r="KLL16" s="878"/>
      <c r="KLM16" s="880"/>
      <c r="KLN16" s="878"/>
      <c r="KLO16" s="878"/>
      <c r="KLP16" s="878"/>
      <c r="KLQ16" s="880"/>
      <c r="KLR16" s="878"/>
      <c r="KLS16" s="878"/>
      <c r="KLT16" s="878"/>
      <c r="KLU16" s="880"/>
      <c r="KLV16" s="878"/>
      <c r="KLW16" s="878"/>
      <c r="KLX16" s="878"/>
      <c r="KLY16" s="880"/>
      <c r="KLZ16" s="878"/>
      <c r="KMA16" s="878"/>
      <c r="KMB16" s="878"/>
      <c r="KMC16" s="880"/>
      <c r="KMD16" s="878"/>
      <c r="KME16" s="878"/>
      <c r="KMF16" s="878"/>
      <c r="KMG16" s="880"/>
      <c r="KMH16" s="878"/>
      <c r="KMI16" s="878"/>
      <c r="KMJ16" s="878"/>
      <c r="KMK16" s="880"/>
      <c r="KML16" s="878"/>
      <c r="KMM16" s="878"/>
      <c r="KMN16" s="878"/>
      <c r="KMO16" s="880"/>
      <c r="KMP16" s="878"/>
      <c r="KMQ16" s="878"/>
      <c r="KMR16" s="878"/>
      <c r="KMS16" s="880"/>
      <c r="KMT16" s="878"/>
      <c r="KMU16" s="878"/>
      <c r="KMV16" s="878"/>
      <c r="KMW16" s="880"/>
      <c r="KMX16" s="878"/>
      <c r="KMY16" s="878"/>
      <c r="KMZ16" s="878"/>
      <c r="KNA16" s="880"/>
      <c r="KNB16" s="878"/>
      <c r="KNC16" s="878"/>
      <c r="KND16" s="878"/>
      <c r="KNE16" s="880"/>
      <c r="KNF16" s="878"/>
      <c r="KNG16" s="878"/>
      <c r="KNH16" s="878"/>
      <c r="KNI16" s="880"/>
      <c r="KNJ16" s="878"/>
      <c r="KNK16" s="878"/>
      <c r="KNL16" s="878"/>
      <c r="KNM16" s="880"/>
      <c r="KNN16" s="878"/>
      <c r="KNO16" s="878"/>
      <c r="KNP16" s="878"/>
      <c r="KNQ16" s="880"/>
      <c r="KNR16" s="878"/>
      <c r="KNS16" s="878"/>
      <c r="KNT16" s="878"/>
      <c r="KNU16" s="880"/>
      <c r="KNV16" s="878"/>
      <c r="KNW16" s="878"/>
      <c r="KNX16" s="878"/>
      <c r="KNY16" s="880"/>
      <c r="KNZ16" s="878"/>
      <c r="KOA16" s="878"/>
      <c r="KOB16" s="878"/>
      <c r="KOC16" s="880"/>
      <c r="KOD16" s="878"/>
      <c r="KOE16" s="878"/>
      <c r="KOF16" s="878"/>
      <c r="KOG16" s="880"/>
      <c r="KOH16" s="878"/>
      <c r="KOI16" s="878"/>
      <c r="KOJ16" s="878"/>
      <c r="KOK16" s="880"/>
      <c r="KOL16" s="878"/>
      <c r="KOM16" s="878"/>
      <c r="KON16" s="878"/>
      <c r="KOO16" s="880"/>
      <c r="KOP16" s="878"/>
      <c r="KOQ16" s="878"/>
      <c r="KOR16" s="878"/>
      <c r="KOS16" s="880"/>
      <c r="KOT16" s="878"/>
      <c r="KOU16" s="878"/>
      <c r="KOV16" s="878"/>
      <c r="KOW16" s="880"/>
      <c r="KOX16" s="878"/>
      <c r="KOY16" s="878"/>
      <c r="KOZ16" s="878"/>
      <c r="KPA16" s="880"/>
      <c r="KPB16" s="878"/>
      <c r="KPC16" s="878"/>
      <c r="KPD16" s="878"/>
      <c r="KPE16" s="880"/>
      <c r="KPF16" s="878"/>
      <c r="KPG16" s="878"/>
      <c r="KPH16" s="878"/>
      <c r="KPI16" s="880"/>
      <c r="KPJ16" s="878"/>
      <c r="KPK16" s="878"/>
      <c r="KPL16" s="878"/>
      <c r="KPM16" s="880"/>
      <c r="KPN16" s="878"/>
      <c r="KPO16" s="878"/>
      <c r="KPP16" s="878"/>
      <c r="KPQ16" s="880"/>
      <c r="KPR16" s="878"/>
      <c r="KPS16" s="878"/>
      <c r="KPT16" s="878"/>
      <c r="KPU16" s="880"/>
      <c r="KPV16" s="878"/>
      <c r="KPW16" s="878"/>
      <c r="KPX16" s="878"/>
      <c r="KPY16" s="880"/>
      <c r="KPZ16" s="878"/>
      <c r="KQA16" s="878"/>
      <c r="KQB16" s="878"/>
      <c r="KQC16" s="880"/>
      <c r="KQD16" s="878"/>
      <c r="KQE16" s="878"/>
      <c r="KQF16" s="878"/>
      <c r="KQG16" s="880"/>
      <c r="KQH16" s="878"/>
      <c r="KQI16" s="878"/>
      <c r="KQJ16" s="878"/>
      <c r="KQK16" s="880"/>
      <c r="KQL16" s="878"/>
      <c r="KQM16" s="878"/>
      <c r="KQN16" s="878"/>
      <c r="KQO16" s="880"/>
      <c r="KQP16" s="878"/>
      <c r="KQQ16" s="878"/>
      <c r="KQR16" s="878"/>
      <c r="KQS16" s="880"/>
      <c r="KQT16" s="878"/>
      <c r="KQU16" s="878"/>
      <c r="KQV16" s="878"/>
      <c r="KQW16" s="880"/>
      <c r="KQX16" s="878"/>
      <c r="KQY16" s="878"/>
      <c r="KQZ16" s="878"/>
      <c r="KRA16" s="880"/>
      <c r="KRB16" s="878"/>
      <c r="KRC16" s="878"/>
      <c r="KRD16" s="878"/>
      <c r="KRE16" s="880"/>
      <c r="KRF16" s="878"/>
      <c r="KRG16" s="878"/>
      <c r="KRH16" s="878"/>
      <c r="KRI16" s="880"/>
      <c r="KRJ16" s="878"/>
      <c r="KRK16" s="878"/>
      <c r="KRL16" s="878"/>
      <c r="KRM16" s="880"/>
      <c r="KRN16" s="878"/>
      <c r="KRO16" s="878"/>
      <c r="KRP16" s="878"/>
      <c r="KRQ16" s="880"/>
      <c r="KRR16" s="878"/>
      <c r="KRS16" s="878"/>
      <c r="KRT16" s="878"/>
      <c r="KRU16" s="880"/>
      <c r="KRV16" s="878"/>
      <c r="KRW16" s="878"/>
      <c r="KRX16" s="878"/>
      <c r="KRY16" s="880"/>
      <c r="KRZ16" s="878"/>
      <c r="KSA16" s="878"/>
      <c r="KSB16" s="878"/>
      <c r="KSC16" s="880"/>
      <c r="KSD16" s="878"/>
      <c r="KSE16" s="878"/>
      <c r="KSF16" s="878"/>
      <c r="KSG16" s="880"/>
      <c r="KSH16" s="878"/>
      <c r="KSI16" s="878"/>
      <c r="KSJ16" s="878"/>
      <c r="KSK16" s="880"/>
      <c r="KSL16" s="878"/>
      <c r="KSM16" s="878"/>
      <c r="KSN16" s="878"/>
      <c r="KSO16" s="880"/>
      <c r="KSP16" s="878"/>
      <c r="KSQ16" s="878"/>
      <c r="KSR16" s="878"/>
      <c r="KSS16" s="880"/>
      <c r="KST16" s="878"/>
      <c r="KSU16" s="878"/>
      <c r="KSV16" s="878"/>
      <c r="KSW16" s="880"/>
      <c r="KSX16" s="878"/>
      <c r="KSY16" s="878"/>
      <c r="KSZ16" s="878"/>
      <c r="KTA16" s="880"/>
      <c r="KTB16" s="878"/>
      <c r="KTC16" s="878"/>
      <c r="KTD16" s="878"/>
      <c r="KTE16" s="880"/>
      <c r="KTF16" s="878"/>
      <c r="KTG16" s="878"/>
      <c r="KTH16" s="878"/>
      <c r="KTI16" s="880"/>
      <c r="KTJ16" s="878"/>
      <c r="KTK16" s="878"/>
      <c r="KTL16" s="878"/>
      <c r="KTM16" s="880"/>
      <c r="KTN16" s="878"/>
      <c r="KTO16" s="878"/>
      <c r="KTP16" s="878"/>
      <c r="KTQ16" s="880"/>
      <c r="KTR16" s="878"/>
      <c r="KTS16" s="878"/>
      <c r="KTT16" s="878"/>
      <c r="KTU16" s="880"/>
      <c r="KTV16" s="878"/>
      <c r="KTW16" s="878"/>
      <c r="KTX16" s="878"/>
      <c r="KTY16" s="880"/>
      <c r="KTZ16" s="878"/>
      <c r="KUA16" s="878"/>
      <c r="KUB16" s="878"/>
      <c r="KUC16" s="880"/>
      <c r="KUD16" s="878"/>
      <c r="KUE16" s="878"/>
      <c r="KUF16" s="878"/>
      <c r="KUG16" s="880"/>
      <c r="KUH16" s="878"/>
      <c r="KUI16" s="878"/>
      <c r="KUJ16" s="878"/>
      <c r="KUK16" s="880"/>
      <c r="KUL16" s="878"/>
      <c r="KUM16" s="878"/>
      <c r="KUN16" s="878"/>
      <c r="KUO16" s="880"/>
      <c r="KUP16" s="878"/>
      <c r="KUQ16" s="878"/>
      <c r="KUR16" s="878"/>
      <c r="KUS16" s="880"/>
      <c r="KUT16" s="878"/>
      <c r="KUU16" s="878"/>
      <c r="KUV16" s="878"/>
      <c r="KUW16" s="880"/>
      <c r="KUX16" s="878"/>
      <c r="KUY16" s="878"/>
      <c r="KUZ16" s="878"/>
      <c r="KVA16" s="880"/>
      <c r="KVB16" s="878"/>
      <c r="KVC16" s="878"/>
      <c r="KVD16" s="878"/>
      <c r="KVE16" s="880"/>
      <c r="KVF16" s="878"/>
      <c r="KVG16" s="878"/>
      <c r="KVH16" s="878"/>
      <c r="KVI16" s="880"/>
      <c r="KVJ16" s="878"/>
      <c r="KVK16" s="878"/>
      <c r="KVL16" s="878"/>
      <c r="KVM16" s="880"/>
      <c r="KVN16" s="878"/>
      <c r="KVO16" s="878"/>
      <c r="KVP16" s="878"/>
      <c r="KVQ16" s="880"/>
      <c r="KVR16" s="878"/>
      <c r="KVS16" s="878"/>
      <c r="KVT16" s="878"/>
      <c r="KVU16" s="880"/>
      <c r="KVV16" s="878"/>
      <c r="KVW16" s="878"/>
      <c r="KVX16" s="878"/>
      <c r="KVY16" s="880"/>
      <c r="KVZ16" s="878"/>
      <c r="KWA16" s="878"/>
      <c r="KWB16" s="878"/>
      <c r="KWC16" s="880"/>
      <c r="KWD16" s="878"/>
      <c r="KWE16" s="878"/>
      <c r="KWF16" s="878"/>
      <c r="KWG16" s="880"/>
      <c r="KWH16" s="878"/>
      <c r="KWI16" s="878"/>
      <c r="KWJ16" s="878"/>
      <c r="KWK16" s="880"/>
      <c r="KWL16" s="878"/>
      <c r="KWM16" s="878"/>
      <c r="KWN16" s="878"/>
      <c r="KWO16" s="880"/>
      <c r="KWP16" s="878"/>
      <c r="KWQ16" s="878"/>
      <c r="KWR16" s="878"/>
      <c r="KWS16" s="880"/>
      <c r="KWT16" s="878"/>
      <c r="KWU16" s="878"/>
      <c r="KWV16" s="878"/>
      <c r="KWW16" s="880"/>
      <c r="KWX16" s="878"/>
      <c r="KWY16" s="878"/>
      <c r="KWZ16" s="878"/>
      <c r="KXA16" s="880"/>
      <c r="KXB16" s="878"/>
      <c r="KXC16" s="878"/>
      <c r="KXD16" s="878"/>
      <c r="KXE16" s="880"/>
      <c r="KXF16" s="878"/>
      <c r="KXG16" s="878"/>
      <c r="KXH16" s="878"/>
      <c r="KXI16" s="880"/>
      <c r="KXJ16" s="878"/>
      <c r="KXK16" s="878"/>
      <c r="KXL16" s="878"/>
      <c r="KXM16" s="880"/>
      <c r="KXN16" s="878"/>
      <c r="KXO16" s="878"/>
      <c r="KXP16" s="878"/>
      <c r="KXQ16" s="880"/>
      <c r="KXR16" s="878"/>
      <c r="KXS16" s="878"/>
      <c r="KXT16" s="878"/>
      <c r="KXU16" s="880"/>
      <c r="KXV16" s="878"/>
      <c r="KXW16" s="878"/>
      <c r="KXX16" s="878"/>
      <c r="KXY16" s="880"/>
      <c r="KXZ16" s="878"/>
      <c r="KYA16" s="878"/>
      <c r="KYB16" s="878"/>
      <c r="KYC16" s="880"/>
      <c r="KYD16" s="878"/>
      <c r="KYE16" s="878"/>
      <c r="KYF16" s="878"/>
      <c r="KYG16" s="880"/>
      <c r="KYH16" s="878"/>
      <c r="KYI16" s="878"/>
      <c r="KYJ16" s="878"/>
      <c r="KYK16" s="880"/>
      <c r="KYL16" s="878"/>
      <c r="KYM16" s="878"/>
      <c r="KYN16" s="878"/>
      <c r="KYO16" s="880"/>
      <c r="KYP16" s="878"/>
      <c r="KYQ16" s="878"/>
      <c r="KYR16" s="878"/>
      <c r="KYS16" s="880"/>
      <c r="KYT16" s="878"/>
      <c r="KYU16" s="878"/>
      <c r="KYV16" s="878"/>
      <c r="KYW16" s="880"/>
      <c r="KYX16" s="878"/>
      <c r="KYY16" s="878"/>
      <c r="KYZ16" s="878"/>
      <c r="KZA16" s="880"/>
      <c r="KZB16" s="878"/>
      <c r="KZC16" s="878"/>
      <c r="KZD16" s="878"/>
      <c r="KZE16" s="880"/>
      <c r="KZF16" s="878"/>
      <c r="KZG16" s="878"/>
      <c r="KZH16" s="878"/>
      <c r="KZI16" s="880"/>
      <c r="KZJ16" s="878"/>
      <c r="KZK16" s="878"/>
      <c r="KZL16" s="878"/>
      <c r="KZM16" s="880"/>
      <c r="KZN16" s="878"/>
      <c r="KZO16" s="878"/>
      <c r="KZP16" s="878"/>
      <c r="KZQ16" s="880"/>
      <c r="KZR16" s="878"/>
      <c r="KZS16" s="878"/>
      <c r="KZT16" s="878"/>
      <c r="KZU16" s="880"/>
      <c r="KZV16" s="878"/>
      <c r="KZW16" s="878"/>
      <c r="KZX16" s="878"/>
      <c r="KZY16" s="880"/>
      <c r="KZZ16" s="878"/>
      <c r="LAA16" s="878"/>
      <c r="LAB16" s="878"/>
      <c r="LAC16" s="880"/>
      <c r="LAD16" s="878"/>
      <c r="LAE16" s="878"/>
      <c r="LAF16" s="878"/>
      <c r="LAG16" s="880"/>
      <c r="LAH16" s="878"/>
      <c r="LAI16" s="878"/>
      <c r="LAJ16" s="878"/>
      <c r="LAK16" s="880"/>
      <c r="LAL16" s="878"/>
      <c r="LAM16" s="878"/>
      <c r="LAN16" s="878"/>
      <c r="LAO16" s="880"/>
      <c r="LAP16" s="878"/>
      <c r="LAQ16" s="878"/>
      <c r="LAR16" s="878"/>
      <c r="LAS16" s="880"/>
      <c r="LAT16" s="878"/>
      <c r="LAU16" s="878"/>
      <c r="LAV16" s="878"/>
      <c r="LAW16" s="880"/>
      <c r="LAX16" s="878"/>
      <c r="LAY16" s="878"/>
      <c r="LAZ16" s="878"/>
      <c r="LBA16" s="880"/>
      <c r="LBB16" s="878"/>
      <c r="LBC16" s="878"/>
      <c r="LBD16" s="878"/>
      <c r="LBE16" s="880"/>
      <c r="LBF16" s="878"/>
      <c r="LBG16" s="878"/>
      <c r="LBH16" s="878"/>
      <c r="LBI16" s="880"/>
      <c r="LBJ16" s="878"/>
      <c r="LBK16" s="878"/>
      <c r="LBL16" s="878"/>
      <c r="LBM16" s="880"/>
      <c r="LBN16" s="878"/>
      <c r="LBO16" s="878"/>
      <c r="LBP16" s="878"/>
      <c r="LBQ16" s="880"/>
      <c r="LBR16" s="878"/>
      <c r="LBS16" s="878"/>
      <c r="LBT16" s="878"/>
      <c r="LBU16" s="880"/>
      <c r="LBV16" s="878"/>
      <c r="LBW16" s="878"/>
      <c r="LBX16" s="878"/>
      <c r="LBY16" s="880"/>
      <c r="LBZ16" s="878"/>
      <c r="LCA16" s="878"/>
      <c r="LCB16" s="878"/>
      <c r="LCC16" s="880"/>
      <c r="LCD16" s="878"/>
      <c r="LCE16" s="878"/>
      <c r="LCF16" s="878"/>
      <c r="LCG16" s="880"/>
      <c r="LCH16" s="878"/>
      <c r="LCI16" s="878"/>
      <c r="LCJ16" s="878"/>
      <c r="LCK16" s="880"/>
      <c r="LCL16" s="878"/>
      <c r="LCM16" s="878"/>
      <c r="LCN16" s="878"/>
      <c r="LCO16" s="880"/>
      <c r="LCP16" s="878"/>
      <c r="LCQ16" s="878"/>
      <c r="LCR16" s="878"/>
      <c r="LCS16" s="880"/>
      <c r="LCT16" s="878"/>
      <c r="LCU16" s="878"/>
      <c r="LCV16" s="878"/>
      <c r="LCW16" s="880"/>
      <c r="LCX16" s="878"/>
      <c r="LCY16" s="878"/>
      <c r="LCZ16" s="878"/>
      <c r="LDA16" s="880"/>
      <c r="LDB16" s="878"/>
      <c r="LDC16" s="878"/>
      <c r="LDD16" s="878"/>
      <c r="LDE16" s="880"/>
      <c r="LDF16" s="878"/>
      <c r="LDG16" s="878"/>
      <c r="LDH16" s="878"/>
      <c r="LDI16" s="880"/>
      <c r="LDJ16" s="878"/>
      <c r="LDK16" s="878"/>
      <c r="LDL16" s="878"/>
      <c r="LDM16" s="880"/>
      <c r="LDN16" s="878"/>
      <c r="LDO16" s="878"/>
      <c r="LDP16" s="878"/>
      <c r="LDQ16" s="880"/>
      <c r="LDR16" s="878"/>
      <c r="LDS16" s="878"/>
      <c r="LDT16" s="878"/>
      <c r="LDU16" s="880"/>
      <c r="LDV16" s="878"/>
      <c r="LDW16" s="878"/>
      <c r="LDX16" s="878"/>
      <c r="LDY16" s="880"/>
      <c r="LDZ16" s="878"/>
      <c r="LEA16" s="878"/>
      <c r="LEB16" s="878"/>
      <c r="LEC16" s="880"/>
      <c r="LED16" s="878"/>
      <c r="LEE16" s="878"/>
      <c r="LEF16" s="878"/>
      <c r="LEG16" s="880"/>
      <c r="LEH16" s="878"/>
      <c r="LEI16" s="878"/>
      <c r="LEJ16" s="878"/>
      <c r="LEK16" s="880"/>
      <c r="LEL16" s="878"/>
      <c r="LEM16" s="878"/>
      <c r="LEN16" s="878"/>
      <c r="LEO16" s="880"/>
      <c r="LEP16" s="878"/>
      <c r="LEQ16" s="878"/>
      <c r="LER16" s="878"/>
      <c r="LES16" s="880"/>
      <c r="LET16" s="878"/>
      <c r="LEU16" s="878"/>
      <c r="LEV16" s="878"/>
      <c r="LEW16" s="880"/>
      <c r="LEX16" s="878"/>
      <c r="LEY16" s="878"/>
      <c r="LEZ16" s="878"/>
      <c r="LFA16" s="880"/>
      <c r="LFB16" s="878"/>
      <c r="LFC16" s="878"/>
      <c r="LFD16" s="878"/>
      <c r="LFE16" s="880"/>
      <c r="LFF16" s="878"/>
      <c r="LFG16" s="878"/>
      <c r="LFH16" s="878"/>
      <c r="LFI16" s="880"/>
      <c r="LFJ16" s="878"/>
      <c r="LFK16" s="878"/>
      <c r="LFL16" s="878"/>
      <c r="LFM16" s="880"/>
      <c r="LFN16" s="878"/>
      <c r="LFO16" s="878"/>
      <c r="LFP16" s="878"/>
      <c r="LFQ16" s="880"/>
      <c r="LFR16" s="878"/>
      <c r="LFS16" s="878"/>
      <c r="LFT16" s="878"/>
      <c r="LFU16" s="880"/>
      <c r="LFV16" s="878"/>
      <c r="LFW16" s="878"/>
      <c r="LFX16" s="878"/>
      <c r="LFY16" s="880"/>
      <c r="LFZ16" s="878"/>
      <c r="LGA16" s="878"/>
      <c r="LGB16" s="878"/>
      <c r="LGC16" s="880"/>
      <c r="LGD16" s="878"/>
      <c r="LGE16" s="878"/>
      <c r="LGF16" s="878"/>
      <c r="LGG16" s="880"/>
      <c r="LGH16" s="878"/>
      <c r="LGI16" s="878"/>
      <c r="LGJ16" s="878"/>
      <c r="LGK16" s="880"/>
      <c r="LGL16" s="878"/>
      <c r="LGM16" s="878"/>
      <c r="LGN16" s="878"/>
      <c r="LGO16" s="880"/>
      <c r="LGP16" s="878"/>
      <c r="LGQ16" s="878"/>
      <c r="LGR16" s="878"/>
      <c r="LGS16" s="880"/>
      <c r="LGT16" s="878"/>
      <c r="LGU16" s="878"/>
      <c r="LGV16" s="878"/>
      <c r="LGW16" s="880"/>
      <c r="LGX16" s="878"/>
      <c r="LGY16" s="878"/>
      <c r="LGZ16" s="878"/>
      <c r="LHA16" s="880"/>
      <c r="LHB16" s="878"/>
      <c r="LHC16" s="878"/>
      <c r="LHD16" s="878"/>
      <c r="LHE16" s="880"/>
      <c r="LHF16" s="878"/>
      <c r="LHG16" s="878"/>
      <c r="LHH16" s="878"/>
      <c r="LHI16" s="880"/>
      <c r="LHJ16" s="878"/>
      <c r="LHK16" s="878"/>
      <c r="LHL16" s="878"/>
      <c r="LHM16" s="880"/>
      <c r="LHN16" s="878"/>
      <c r="LHO16" s="878"/>
      <c r="LHP16" s="878"/>
      <c r="LHQ16" s="880"/>
      <c r="LHR16" s="878"/>
      <c r="LHS16" s="878"/>
      <c r="LHT16" s="878"/>
      <c r="LHU16" s="880"/>
      <c r="LHV16" s="878"/>
      <c r="LHW16" s="878"/>
      <c r="LHX16" s="878"/>
      <c r="LHY16" s="880"/>
      <c r="LHZ16" s="878"/>
      <c r="LIA16" s="878"/>
      <c r="LIB16" s="878"/>
      <c r="LIC16" s="880"/>
      <c r="LID16" s="878"/>
      <c r="LIE16" s="878"/>
      <c r="LIF16" s="878"/>
      <c r="LIG16" s="880"/>
      <c r="LIH16" s="878"/>
      <c r="LII16" s="878"/>
      <c r="LIJ16" s="878"/>
      <c r="LIK16" s="880"/>
      <c r="LIL16" s="878"/>
      <c r="LIM16" s="878"/>
      <c r="LIN16" s="878"/>
      <c r="LIO16" s="880"/>
      <c r="LIP16" s="878"/>
      <c r="LIQ16" s="878"/>
      <c r="LIR16" s="878"/>
      <c r="LIS16" s="880"/>
      <c r="LIT16" s="878"/>
      <c r="LIU16" s="878"/>
      <c r="LIV16" s="878"/>
      <c r="LIW16" s="880"/>
      <c r="LIX16" s="878"/>
      <c r="LIY16" s="878"/>
      <c r="LIZ16" s="878"/>
      <c r="LJA16" s="880"/>
      <c r="LJB16" s="878"/>
      <c r="LJC16" s="878"/>
      <c r="LJD16" s="878"/>
      <c r="LJE16" s="880"/>
      <c r="LJF16" s="878"/>
      <c r="LJG16" s="878"/>
      <c r="LJH16" s="878"/>
      <c r="LJI16" s="880"/>
      <c r="LJJ16" s="878"/>
      <c r="LJK16" s="878"/>
      <c r="LJL16" s="878"/>
      <c r="LJM16" s="880"/>
      <c r="LJN16" s="878"/>
      <c r="LJO16" s="878"/>
      <c r="LJP16" s="878"/>
      <c r="LJQ16" s="880"/>
      <c r="LJR16" s="878"/>
      <c r="LJS16" s="878"/>
      <c r="LJT16" s="878"/>
      <c r="LJU16" s="880"/>
      <c r="LJV16" s="878"/>
      <c r="LJW16" s="878"/>
      <c r="LJX16" s="878"/>
      <c r="LJY16" s="880"/>
      <c r="LJZ16" s="878"/>
      <c r="LKA16" s="878"/>
      <c r="LKB16" s="878"/>
      <c r="LKC16" s="880"/>
      <c r="LKD16" s="878"/>
      <c r="LKE16" s="878"/>
      <c r="LKF16" s="878"/>
      <c r="LKG16" s="880"/>
      <c r="LKH16" s="878"/>
      <c r="LKI16" s="878"/>
      <c r="LKJ16" s="878"/>
      <c r="LKK16" s="880"/>
      <c r="LKL16" s="878"/>
      <c r="LKM16" s="878"/>
      <c r="LKN16" s="878"/>
      <c r="LKO16" s="880"/>
      <c r="LKP16" s="878"/>
      <c r="LKQ16" s="878"/>
      <c r="LKR16" s="878"/>
      <c r="LKS16" s="880"/>
      <c r="LKT16" s="878"/>
      <c r="LKU16" s="878"/>
      <c r="LKV16" s="878"/>
      <c r="LKW16" s="880"/>
      <c r="LKX16" s="878"/>
      <c r="LKY16" s="878"/>
      <c r="LKZ16" s="878"/>
      <c r="LLA16" s="880"/>
      <c r="LLB16" s="878"/>
      <c r="LLC16" s="878"/>
      <c r="LLD16" s="878"/>
      <c r="LLE16" s="880"/>
      <c r="LLF16" s="878"/>
      <c r="LLG16" s="878"/>
      <c r="LLH16" s="878"/>
      <c r="LLI16" s="880"/>
      <c r="LLJ16" s="878"/>
      <c r="LLK16" s="878"/>
      <c r="LLL16" s="878"/>
      <c r="LLM16" s="880"/>
      <c r="LLN16" s="878"/>
      <c r="LLO16" s="878"/>
      <c r="LLP16" s="878"/>
      <c r="LLQ16" s="880"/>
      <c r="LLR16" s="878"/>
      <c r="LLS16" s="878"/>
      <c r="LLT16" s="878"/>
      <c r="LLU16" s="880"/>
      <c r="LLV16" s="878"/>
      <c r="LLW16" s="878"/>
      <c r="LLX16" s="878"/>
      <c r="LLY16" s="880"/>
      <c r="LLZ16" s="878"/>
      <c r="LMA16" s="878"/>
      <c r="LMB16" s="878"/>
      <c r="LMC16" s="880"/>
      <c r="LMD16" s="878"/>
      <c r="LME16" s="878"/>
      <c r="LMF16" s="878"/>
      <c r="LMG16" s="880"/>
      <c r="LMH16" s="878"/>
      <c r="LMI16" s="878"/>
      <c r="LMJ16" s="878"/>
      <c r="LMK16" s="880"/>
      <c r="LML16" s="878"/>
      <c r="LMM16" s="878"/>
      <c r="LMN16" s="878"/>
      <c r="LMO16" s="880"/>
      <c r="LMP16" s="878"/>
      <c r="LMQ16" s="878"/>
      <c r="LMR16" s="878"/>
      <c r="LMS16" s="880"/>
      <c r="LMT16" s="878"/>
      <c r="LMU16" s="878"/>
      <c r="LMV16" s="878"/>
      <c r="LMW16" s="880"/>
      <c r="LMX16" s="878"/>
      <c r="LMY16" s="878"/>
      <c r="LMZ16" s="878"/>
      <c r="LNA16" s="880"/>
      <c r="LNB16" s="878"/>
      <c r="LNC16" s="878"/>
      <c r="LND16" s="878"/>
      <c r="LNE16" s="880"/>
      <c r="LNF16" s="878"/>
      <c r="LNG16" s="878"/>
      <c r="LNH16" s="878"/>
      <c r="LNI16" s="880"/>
      <c r="LNJ16" s="878"/>
      <c r="LNK16" s="878"/>
      <c r="LNL16" s="878"/>
      <c r="LNM16" s="880"/>
      <c r="LNN16" s="878"/>
      <c r="LNO16" s="878"/>
      <c r="LNP16" s="878"/>
      <c r="LNQ16" s="880"/>
      <c r="LNR16" s="878"/>
      <c r="LNS16" s="878"/>
      <c r="LNT16" s="878"/>
      <c r="LNU16" s="880"/>
      <c r="LNV16" s="878"/>
      <c r="LNW16" s="878"/>
      <c r="LNX16" s="878"/>
      <c r="LNY16" s="880"/>
      <c r="LNZ16" s="878"/>
      <c r="LOA16" s="878"/>
      <c r="LOB16" s="878"/>
      <c r="LOC16" s="880"/>
      <c r="LOD16" s="878"/>
      <c r="LOE16" s="878"/>
      <c r="LOF16" s="878"/>
      <c r="LOG16" s="880"/>
      <c r="LOH16" s="878"/>
      <c r="LOI16" s="878"/>
      <c r="LOJ16" s="878"/>
      <c r="LOK16" s="880"/>
      <c r="LOL16" s="878"/>
      <c r="LOM16" s="878"/>
      <c r="LON16" s="878"/>
      <c r="LOO16" s="880"/>
      <c r="LOP16" s="878"/>
      <c r="LOQ16" s="878"/>
      <c r="LOR16" s="878"/>
      <c r="LOS16" s="880"/>
      <c r="LOT16" s="878"/>
      <c r="LOU16" s="878"/>
      <c r="LOV16" s="878"/>
      <c r="LOW16" s="880"/>
      <c r="LOX16" s="878"/>
      <c r="LOY16" s="878"/>
      <c r="LOZ16" s="878"/>
      <c r="LPA16" s="880"/>
      <c r="LPB16" s="878"/>
      <c r="LPC16" s="878"/>
      <c r="LPD16" s="878"/>
      <c r="LPE16" s="880"/>
      <c r="LPF16" s="878"/>
      <c r="LPG16" s="878"/>
      <c r="LPH16" s="878"/>
      <c r="LPI16" s="880"/>
      <c r="LPJ16" s="878"/>
      <c r="LPK16" s="878"/>
      <c r="LPL16" s="878"/>
      <c r="LPM16" s="880"/>
      <c r="LPN16" s="878"/>
      <c r="LPO16" s="878"/>
      <c r="LPP16" s="878"/>
      <c r="LPQ16" s="880"/>
      <c r="LPR16" s="878"/>
      <c r="LPS16" s="878"/>
      <c r="LPT16" s="878"/>
      <c r="LPU16" s="880"/>
      <c r="LPV16" s="878"/>
      <c r="LPW16" s="878"/>
      <c r="LPX16" s="878"/>
      <c r="LPY16" s="880"/>
      <c r="LPZ16" s="878"/>
      <c r="LQA16" s="878"/>
      <c r="LQB16" s="878"/>
      <c r="LQC16" s="880"/>
      <c r="LQD16" s="878"/>
      <c r="LQE16" s="878"/>
      <c r="LQF16" s="878"/>
      <c r="LQG16" s="880"/>
      <c r="LQH16" s="878"/>
      <c r="LQI16" s="878"/>
      <c r="LQJ16" s="878"/>
      <c r="LQK16" s="880"/>
      <c r="LQL16" s="878"/>
      <c r="LQM16" s="878"/>
      <c r="LQN16" s="878"/>
      <c r="LQO16" s="880"/>
      <c r="LQP16" s="878"/>
      <c r="LQQ16" s="878"/>
      <c r="LQR16" s="878"/>
      <c r="LQS16" s="880"/>
      <c r="LQT16" s="878"/>
      <c r="LQU16" s="878"/>
      <c r="LQV16" s="878"/>
      <c r="LQW16" s="880"/>
      <c r="LQX16" s="878"/>
      <c r="LQY16" s="878"/>
      <c r="LQZ16" s="878"/>
      <c r="LRA16" s="880"/>
      <c r="LRB16" s="878"/>
      <c r="LRC16" s="878"/>
      <c r="LRD16" s="878"/>
      <c r="LRE16" s="880"/>
      <c r="LRF16" s="878"/>
      <c r="LRG16" s="878"/>
      <c r="LRH16" s="878"/>
      <c r="LRI16" s="880"/>
      <c r="LRJ16" s="878"/>
      <c r="LRK16" s="878"/>
      <c r="LRL16" s="878"/>
      <c r="LRM16" s="880"/>
      <c r="LRN16" s="878"/>
      <c r="LRO16" s="878"/>
      <c r="LRP16" s="878"/>
      <c r="LRQ16" s="880"/>
      <c r="LRR16" s="878"/>
      <c r="LRS16" s="878"/>
      <c r="LRT16" s="878"/>
      <c r="LRU16" s="880"/>
      <c r="LRV16" s="878"/>
      <c r="LRW16" s="878"/>
      <c r="LRX16" s="878"/>
      <c r="LRY16" s="880"/>
      <c r="LRZ16" s="878"/>
      <c r="LSA16" s="878"/>
      <c r="LSB16" s="878"/>
      <c r="LSC16" s="880"/>
      <c r="LSD16" s="878"/>
      <c r="LSE16" s="878"/>
      <c r="LSF16" s="878"/>
      <c r="LSG16" s="880"/>
      <c r="LSH16" s="878"/>
      <c r="LSI16" s="878"/>
      <c r="LSJ16" s="878"/>
      <c r="LSK16" s="880"/>
      <c r="LSL16" s="878"/>
      <c r="LSM16" s="878"/>
      <c r="LSN16" s="878"/>
      <c r="LSO16" s="880"/>
      <c r="LSP16" s="878"/>
      <c r="LSQ16" s="878"/>
      <c r="LSR16" s="878"/>
      <c r="LSS16" s="880"/>
      <c r="LST16" s="878"/>
      <c r="LSU16" s="878"/>
      <c r="LSV16" s="878"/>
      <c r="LSW16" s="880"/>
      <c r="LSX16" s="878"/>
      <c r="LSY16" s="878"/>
      <c r="LSZ16" s="878"/>
      <c r="LTA16" s="880"/>
      <c r="LTB16" s="878"/>
      <c r="LTC16" s="878"/>
      <c r="LTD16" s="878"/>
      <c r="LTE16" s="880"/>
      <c r="LTF16" s="878"/>
      <c r="LTG16" s="878"/>
      <c r="LTH16" s="878"/>
      <c r="LTI16" s="880"/>
      <c r="LTJ16" s="878"/>
      <c r="LTK16" s="878"/>
      <c r="LTL16" s="878"/>
      <c r="LTM16" s="880"/>
      <c r="LTN16" s="878"/>
      <c r="LTO16" s="878"/>
      <c r="LTP16" s="878"/>
      <c r="LTQ16" s="880"/>
      <c r="LTR16" s="878"/>
      <c r="LTS16" s="878"/>
      <c r="LTT16" s="878"/>
      <c r="LTU16" s="880"/>
      <c r="LTV16" s="878"/>
      <c r="LTW16" s="878"/>
      <c r="LTX16" s="878"/>
      <c r="LTY16" s="880"/>
      <c r="LTZ16" s="878"/>
      <c r="LUA16" s="878"/>
      <c r="LUB16" s="878"/>
      <c r="LUC16" s="880"/>
      <c r="LUD16" s="878"/>
      <c r="LUE16" s="878"/>
      <c r="LUF16" s="878"/>
      <c r="LUG16" s="880"/>
      <c r="LUH16" s="878"/>
      <c r="LUI16" s="878"/>
      <c r="LUJ16" s="878"/>
      <c r="LUK16" s="880"/>
      <c r="LUL16" s="878"/>
      <c r="LUM16" s="878"/>
      <c r="LUN16" s="878"/>
      <c r="LUO16" s="880"/>
      <c r="LUP16" s="878"/>
      <c r="LUQ16" s="878"/>
      <c r="LUR16" s="878"/>
      <c r="LUS16" s="880"/>
      <c r="LUT16" s="878"/>
      <c r="LUU16" s="878"/>
      <c r="LUV16" s="878"/>
      <c r="LUW16" s="880"/>
      <c r="LUX16" s="878"/>
      <c r="LUY16" s="878"/>
      <c r="LUZ16" s="878"/>
      <c r="LVA16" s="880"/>
      <c r="LVB16" s="878"/>
      <c r="LVC16" s="878"/>
      <c r="LVD16" s="878"/>
      <c r="LVE16" s="880"/>
      <c r="LVF16" s="878"/>
      <c r="LVG16" s="878"/>
      <c r="LVH16" s="878"/>
      <c r="LVI16" s="880"/>
      <c r="LVJ16" s="878"/>
      <c r="LVK16" s="878"/>
      <c r="LVL16" s="878"/>
      <c r="LVM16" s="880"/>
      <c r="LVN16" s="878"/>
      <c r="LVO16" s="878"/>
      <c r="LVP16" s="878"/>
      <c r="LVQ16" s="880"/>
      <c r="LVR16" s="878"/>
      <c r="LVS16" s="878"/>
      <c r="LVT16" s="878"/>
      <c r="LVU16" s="880"/>
      <c r="LVV16" s="878"/>
      <c r="LVW16" s="878"/>
      <c r="LVX16" s="878"/>
      <c r="LVY16" s="880"/>
      <c r="LVZ16" s="878"/>
      <c r="LWA16" s="878"/>
      <c r="LWB16" s="878"/>
      <c r="LWC16" s="880"/>
      <c r="LWD16" s="878"/>
      <c r="LWE16" s="878"/>
      <c r="LWF16" s="878"/>
      <c r="LWG16" s="880"/>
      <c r="LWH16" s="878"/>
      <c r="LWI16" s="878"/>
      <c r="LWJ16" s="878"/>
      <c r="LWK16" s="880"/>
      <c r="LWL16" s="878"/>
      <c r="LWM16" s="878"/>
      <c r="LWN16" s="878"/>
      <c r="LWO16" s="880"/>
      <c r="LWP16" s="878"/>
      <c r="LWQ16" s="878"/>
      <c r="LWR16" s="878"/>
      <c r="LWS16" s="880"/>
      <c r="LWT16" s="878"/>
      <c r="LWU16" s="878"/>
      <c r="LWV16" s="878"/>
      <c r="LWW16" s="880"/>
      <c r="LWX16" s="878"/>
      <c r="LWY16" s="878"/>
      <c r="LWZ16" s="878"/>
      <c r="LXA16" s="880"/>
      <c r="LXB16" s="878"/>
      <c r="LXC16" s="878"/>
      <c r="LXD16" s="878"/>
      <c r="LXE16" s="880"/>
      <c r="LXF16" s="878"/>
      <c r="LXG16" s="878"/>
      <c r="LXH16" s="878"/>
      <c r="LXI16" s="880"/>
      <c r="LXJ16" s="878"/>
      <c r="LXK16" s="878"/>
      <c r="LXL16" s="878"/>
      <c r="LXM16" s="880"/>
      <c r="LXN16" s="878"/>
      <c r="LXO16" s="878"/>
      <c r="LXP16" s="878"/>
      <c r="LXQ16" s="880"/>
      <c r="LXR16" s="878"/>
      <c r="LXS16" s="878"/>
      <c r="LXT16" s="878"/>
      <c r="LXU16" s="880"/>
      <c r="LXV16" s="878"/>
      <c r="LXW16" s="878"/>
      <c r="LXX16" s="878"/>
      <c r="LXY16" s="880"/>
      <c r="LXZ16" s="878"/>
      <c r="LYA16" s="878"/>
      <c r="LYB16" s="878"/>
      <c r="LYC16" s="880"/>
      <c r="LYD16" s="878"/>
      <c r="LYE16" s="878"/>
      <c r="LYF16" s="878"/>
      <c r="LYG16" s="880"/>
      <c r="LYH16" s="878"/>
      <c r="LYI16" s="878"/>
      <c r="LYJ16" s="878"/>
      <c r="LYK16" s="880"/>
      <c r="LYL16" s="878"/>
      <c r="LYM16" s="878"/>
      <c r="LYN16" s="878"/>
      <c r="LYO16" s="880"/>
      <c r="LYP16" s="878"/>
      <c r="LYQ16" s="878"/>
      <c r="LYR16" s="878"/>
      <c r="LYS16" s="880"/>
      <c r="LYT16" s="878"/>
      <c r="LYU16" s="878"/>
      <c r="LYV16" s="878"/>
      <c r="LYW16" s="880"/>
      <c r="LYX16" s="878"/>
      <c r="LYY16" s="878"/>
      <c r="LYZ16" s="878"/>
      <c r="LZA16" s="880"/>
      <c r="LZB16" s="878"/>
      <c r="LZC16" s="878"/>
      <c r="LZD16" s="878"/>
      <c r="LZE16" s="880"/>
      <c r="LZF16" s="878"/>
      <c r="LZG16" s="878"/>
      <c r="LZH16" s="878"/>
      <c r="LZI16" s="880"/>
      <c r="LZJ16" s="878"/>
      <c r="LZK16" s="878"/>
      <c r="LZL16" s="878"/>
      <c r="LZM16" s="880"/>
      <c r="LZN16" s="878"/>
      <c r="LZO16" s="878"/>
      <c r="LZP16" s="878"/>
      <c r="LZQ16" s="880"/>
      <c r="LZR16" s="878"/>
      <c r="LZS16" s="878"/>
      <c r="LZT16" s="878"/>
      <c r="LZU16" s="880"/>
      <c r="LZV16" s="878"/>
      <c r="LZW16" s="878"/>
      <c r="LZX16" s="878"/>
      <c r="LZY16" s="880"/>
      <c r="LZZ16" s="878"/>
      <c r="MAA16" s="878"/>
      <c r="MAB16" s="878"/>
      <c r="MAC16" s="880"/>
      <c r="MAD16" s="878"/>
      <c r="MAE16" s="878"/>
      <c r="MAF16" s="878"/>
      <c r="MAG16" s="880"/>
      <c r="MAH16" s="878"/>
      <c r="MAI16" s="878"/>
      <c r="MAJ16" s="878"/>
      <c r="MAK16" s="880"/>
      <c r="MAL16" s="878"/>
      <c r="MAM16" s="878"/>
      <c r="MAN16" s="878"/>
      <c r="MAO16" s="880"/>
      <c r="MAP16" s="878"/>
      <c r="MAQ16" s="878"/>
      <c r="MAR16" s="878"/>
      <c r="MAS16" s="880"/>
      <c r="MAT16" s="878"/>
      <c r="MAU16" s="878"/>
      <c r="MAV16" s="878"/>
      <c r="MAW16" s="880"/>
      <c r="MAX16" s="878"/>
      <c r="MAY16" s="878"/>
      <c r="MAZ16" s="878"/>
      <c r="MBA16" s="880"/>
      <c r="MBB16" s="878"/>
      <c r="MBC16" s="878"/>
      <c r="MBD16" s="878"/>
      <c r="MBE16" s="880"/>
      <c r="MBF16" s="878"/>
      <c r="MBG16" s="878"/>
      <c r="MBH16" s="878"/>
      <c r="MBI16" s="880"/>
      <c r="MBJ16" s="878"/>
      <c r="MBK16" s="878"/>
      <c r="MBL16" s="878"/>
      <c r="MBM16" s="880"/>
      <c r="MBN16" s="878"/>
      <c r="MBO16" s="878"/>
      <c r="MBP16" s="878"/>
      <c r="MBQ16" s="880"/>
      <c r="MBR16" s="878"/>
      <c r="MBS16" s="878"/>
      <c r="MBT16" s="878"/>
      <c r="MBU16" s="880"/>
      <c r="MBV16" s="878"/>
      <c r="MBW16" s="878"/>
      <c r="MBX16" s="878"/>
      <c r="MBY16" s="880"/>
      <c r="MBZ16" s="878"/>
      <c r="MCA16" s="878"/>
      <c r="MCB16" s="878"/>
      <c r="MCC16" s="880"/>
      <c r="MCD16" s="878"/>
      <c r="MCE16" s="878"/>
      <c r="MCF16" s="878"/>
      <c r="MCG16" s="880"/>
      <c r="MCH16" s="878"/>
      <c r="MCI16" s="878"/>
      <c r="MCJ16" s="878"/>
      <c r="MCK16" s="880"/>
      <c r="MCL16" s="878"/>
      <c r="MCM16" s="878"/>
      <c r="MCN16" s="878"/>
      <c r="MCO16" s="880"/>
      <c r="MCP16" s="878"/>
      <c r="MCQ16" s="878"/>
      <c r="MCR16" s="878"/>
      <c r="MCS16" s="880"/>
      <c r="MCT16" s="878"/>
      <c r="MCU16" s="878"/>
      <c r="MCV16" s="878"/>
      <c r="MCW16" s="880"/>
      <c r="MCX16" s="878"/>
      <c r="MCY16" s="878"/>
      <c r="MCZ16" s="878"/>
      <c r="MDA16" s="880"/>
      <c r="MDB16" s="878"/>
      <c r="MDC16" s="878"/>
      <c r="MDD16" s="878"/>
      <c r="MDE16" s="880"/>
      <c r="MDF16" s="878"/>
      <c r="MDG16" s="878"/>
      <c r="MDH16" s="878"/>
      <c r="MDI16" s="880"/>
      <c r="MDJ16" s="878"/>
      <c r="MDK16" s="878"/>
      <c r="MDL16" s="878"/>
      <c r="MDM16" s="880"/>
      <c r="MDN16" s="878"/>
      <c r="MDO16" s="878"/>
      <c r="MDP16" s="878"/>
      <c r="MDQ16" s="880"/>
      <c r="MDR16" s="878"/>
      <c r="MDS16" s="878"/>
      <c r="MDT16" s="878"/>
      <c r="MDU16" s="880"/>
      <c r="MDV16" s="878"/>
      <c r="MDW16" s="878"/>
      <c r="MDX16" s="878"/>
      <c r="MDY16" s="880"/>
      <c r="MDZ16" s="878"/>
      <c r="MEA16" s="878"/>
      <c r="MEB16" s="878"/>
      <c r="MEC16" s="880"/>
      <c r="MED16" s="878"/>
      <c r="MEE16" s="878"/>
      <c r="MEF16" s="878"/>
      <c r="MEG16" s="880"/>
      <c r="MEH16" s="878"/>
      <c r="MEI16" s="878"/>
      <c r="MEJ16" s="878"/>
      <c r="MEK16" s="880"/>
      <c r="MEL16" s="878"/>
      <c r="MEM16" s="878"/>
      <c r="MEN16" s="878"/>
      <c r="MEO16" s="880"/>
      <c r="MEP16" s="878"/>
      <c r="MEQ16" s="878"/>
      <c r="MER16" s="878"/>
      <c r="MES16" s="880"/>
      <c r="MET16" s="878"/>
      <c r="MEU16" s="878"/>
      <c r="MEV16" s="878"/>
      <c r="MEW16" s="880"/>
      <c r="MEX16" s="878"/>
      <c r="MEY16" s="878"/>
      <c r="MEZ16" s="878"/>
      <c r="MFA16" s="880"/>
      <c r="MFB16" s="878"/>
      <c r="MFC16" s="878"/>
      <c r="MFD16" s="878"/>
      <c r="MFE16" s="880"/>
      <c r="MFF16" s="878"/>
      <c r="MFG16" s="878"/>
      <c r="MFH16" s="878"/>
      <c r="MFI16" s="880"/>
      <c r="MFJ16" s="878"/>
      <c r="MFK16" s="878"/>
      <c r="MFL16" s="878"/>
      <c r="MFM16" s="880"/>
      <c r="MFN16" s="878"/>
      <c r="MFO16" s="878"/>
      <c r="MFP16" s="878"/>
      <c r="MFQ16" s="880"/>
      <c r="MFR16" s="878"/>
      <c r="MFS16" s="878"/>
      <c r="MFT16" s="878"/>
      <c r="MFU16" s="880"/>
      <c r="MFV16" s="878"/>
      <c r="MFW16" s="878"/>
      <c r="MFX16" s="878"/>
      <c r="MFY16" s="880"/>
      <c r="MFZ16" s="878"/>
      <c r="MGA16" s="878"/>
      <c r="MGB16" s="878"/>
      <c r="MGC16" s="880"/>
      <c r="MGD16" s="878"/>
      <c r="MGE16" s="878"/>
      <c r="MGF16" s="878"/>
      <c r="MGG16" s="880"/>
      <c r="MGH16" s="878"/>
      <c r="MGI16" s="878"/>
      <c r="MGJ16" s="878"/>
      <c r="MGK16" s="880"/>
      <c r="MGL16" s="878"/>
      <c r="MGM16" s="878"/>
      <c r="MGN16" s="878"/>
      <c r="MGO16" s="880"/>
      <c r="MGP16" s="878"/>
      <c r="MGQ16" s="878"/>
      <c r="MGR16" s="878"/>
      <c r="MGS16" s="880"/>
      <c r="MGT16" s="878"/>
      <c r="MGU16" s="878"/>
      <c r="MGV16" s="878"/>
      <c r="MGW16" s="880"/>
      <c r="MGX16" s="878"/>
      <c r="MGY16" s="878"/>
      <c r="MGZ16" s="878"/>
      <c r="MHA16" s="880"/>
      <c r="MHB16" s="878"/>
      <c r="MHC16" s="878"/>
      <c r="MHD16" s="878"/>
      <c r="MHE16" s="880"/>
      <c r="MHF16" s="878"/>
      <c r="MHG16" s="878"/>
      <c r="MHH16" s="878"/>
      <c r="MHI16" s="880"/>
      <c r="MHJ16" s="878"/>
      <c r="MHK16" s="878"/>
      <c r="MHL16" s="878"/>
      <c r="MHM16" s="880"/>
      <c r="MHN16" s="878"/>
      <c r="MHO16" s="878"/>
      <c r="MHP16" s="878"/>
      <c r="MHQ16" s="880"/>
      <c r="MHR16" s="878"/>
      <c r="MHS16" s="878"/>
      <c r="MHT16" s="878"/>
      <c r="MHU16" s="880"/>
      <c r="MHV16" s="878"/>
      <c r="MHW16" s="878"/>
      <c r="MHX16" s="878"/>
      <c r="MHY16" s="880"/>
      <c r="MHZ16" s="878"/>
      <c r="MIA16" s="878"/>
      <c r="MIB16" s="878"/>
      <c r="MIC16" s="880"/>
      <c r="MID16" s="878"/>
      <c r="MIE16" s="878"/>
      <c r="MIF16" s="878"/>
      <c r="MIG16" s="880"/>
      <c r="MIH16" s="878"/>
      <c r="MII16" s="878"/>
      <c r="MIJ16" s="878"/>
      <c r="MIK16" s="880"/>
      <c r="MIL16" s="878"/>
      <c r="MIM16" s="878"/>
      <c r="MIN16" s="878"/>
      <c r="MIO16" s="880"/>
      <c r="MIP16" s="878"/>
      <c r="MIQ16" s="878"/>
      <c r="MIR16" s="878"/>
      <c r="MIS16" s="880"/>
      <c r="MIT16" s="878"/>
      <c r="MIU16" s="878"/>
      <c r="MIV16" s="878"/>
      <c r="MIW16" s="880"/>
      <c r="MIX16" s="878"/>
      <c r="MIY16" s="878"/>
      <c r="MIZ16" s="878"/>
      <c r="MJA16" s="880"/>
      <c r="MJB16" s="878"/>
      <c r="MJC16" s="878"/>
      <c r="MJD16" s="878"/>
      <c r="MJE16" s="880"/>
      <c r="MJF16" s="878"/>
      <c r="MJG16" s="878"/>
      <c r="MJH16" s="878"/>
      <c r="MJI16" s="880"/>
      <c r="MJJ16" s="878"/>
      <c r="MJK16" s="878"/>
      <c r="MJL16" s="878"/>
      <c r="MJM16" s="880"/>
      <c r="MJN16" s="878"/>
      <c r="MJO16" s="878"/>
      <c r="MJP16" s="878"/>
      <c r="MJQ16" s="880"/>
      <c r="MJR16" s="878"/>
      <c r="MJS16" s="878"/>
      <c r="MJT16" s="878"/>
      <c r="MJU16" s="880"/>
      <c r="MJV16" s="878"/>
      <c r="MJW16" s="878"/>
      <c r="MJX16" s="878"/>
      <c r="MJY16" s="880"/>
      <c r="MJZ16" s="878"/>
      <c r="MKA16" s="878"/>
      <c r="MKB16" s="878"/>
      <c r="MKC16" s="880"/>
      <c r="MKD16" s="878"/>
      <c r="MKE16" s="878"/>
      <c r="MKF16" s="878"/>
      <c r="MKG16" s="880"/>
      <c r="MKH16" s="878"/>
      <c r="MKI16" s="878"/>
      <c r="MKJ16" s="878"/>
      <c r="MKK16" s="880"/>
      <c r="MKL16" s="878"/>
      <c r="MKM16" s="878"/>
      <c r="MKN16" s="878"/>
      <c r="MKO16" s="880"/>
      <c r="MKP16" s="878"/>
      <c r="MKQ16" s="878"/>
      <c r="MKR16" s="878"/>
      <c r="MKS16" s="880"/>
      <c r="MKT16" s="878"/>
      <c r="MKU16" s="878"/>
      <c r="MKV16" s="878"/>
      <c r="MKW16" s="880"/>
      <c r="MKX16" s="878"/>
      <c r="MKY16" s="878"/>
      <c r="MKZ16" s="878"/>
      <c r="MLA16" s="880"/>
      <c r="MLB16" s="878"/>
      <c r="MLC16" s="878"/>
      <c r="MLD16" s="878"/>
      <c r="MLE16" s="880"/>
      <c r="MLF16" s="878"/>
      <c r="MLG16" s="878"/>
      <c r="MLH16" s="878"/>
      <c r="MLI16" s="880"/>
      <c r="MLJ16" s="878"/>
      <c r="MLK16" s="878"/>
      <c r="MLL16" s="878"/>
      <c r="MLM16" s="880"/>
      <c r="MLN16" s="878"/>
      <c r="MLO16" s="878"/>
      <c r="MLP16" s="878"/>
      <c r="MLQ16" s="880"/>
      <c r="MLR16" s="878"/>
      <c r="MLS16" s="878"/>
      <c r="MLT16" s="878"/>
      <c r="MLU16" s="880"/>
      <c r="MLV16" s="878"/>
      <c r="MLW16" s="878"/>
      <c r="MLX16" s="878"/>
      <c r="MLY16" s="880"/>
      <c r="MLZ16" s="878"/>
      <c r="MMA16" s="878"/>
      <c r="MMB16" s="878"/>
      <c r="MMC16" s="880"/>
      <c r="MMD16" s="878"/>
      <c r="MME16" s="878"/>
      <c r="MMF16" s="878"/>
      <c r="MMG16" s="880"/>
      <c r="MMH16" s="878"/>
      <c r="MMI16" s="878"/>
      <c r="MMJ16" s="878"/>
      <c r="MMK16" s="880"/>
      <c r="MML16" s="878"/>
      <c r="MMM16" s="878"/>
      <c r="MMN16" s="878"/>
      <c r="MMO16" s="880"/>
      <c r="MMP16" s="878"/>
      <c r="MMQ16" s="878"/>
      <c r="MMR16" s="878"/>
      <c r="MMS16" s="880"/>
      <c r="MMT16" s="878"/>
      <c r="MMU16" s="878"/>
      <c r="MMV16" s="878"/>
      <c r="MMW16" s="880"/>
      <c r="MMX16" s="878"/>
      <c r="MMY16" s="878"/>
      <c r="MMZ16" s="878"/>
      <c r="MNA16" s="880"/>
      <c r="MNB16" s="878"/>
      <c r="MNC16" s="878"/>
      <c r="MND16" s="878"/>
      <c r="MNE16" s="880"/>
      <c r="MNF16" s="878"/>
      <c r="MNG16" s="878"/>
      <c r="MNH16" s="878"/>
      <c r="MNI16" s="880"/>
      <c r="MNJ16" s="878"/>
      <c r="MNK16" s="878"/>
      <c r="MNL16" s="878"/>
      <c r="MNM16" s="880"/>
      <c r="MNN16" s="878"/>
      <c r="MNO16" s="878"/>
      <c r="MNP16" s="878"/>
      <c r="MNQ16" s="880"/>
      <c r="MNR16" s="878"/>
      <c r="MNS16" s="878"/>
      <c r="MNT16" s="878"/>
      <c r="MNU16" s="880"/>
      <c r="MNV16" s="878"/>
      <c r="MNW16" s="878"/>
      <c r="MNX16" s="878"/>
      <c r="MNY16" s="880"/>
      <c r="MNZ16" s="878"/>
      <c r="MOA16" s="878"/>
      <c r="MOB16" s="878"/>
      <c r="MOC16" s="880"/>
      <c r="MOD16" s="878"/>
      <c r="MOE16" s="878"/>
      <c r="MOF16" s="878"/>
      <c r="MOG16" s="880"/>
      <c r="MOH16" s="878"/>
      <c r="MOI16" s="878"/>
      <c r="MOJ16" s="878"/>
      <c r="MOK16" s="880"/>
      <c r="MOL16" s="878"/>
      <c r="MOM16" s="878"/>
      <c r="MON16" s="878"/>
      <c r="MOO16" s="880"/>
      <c r="MOP16" s="878"/>
      <c r="MOQ16" s="878"/>
      <c r="MOR16" s="878"/>
      <c r="MOS16" s="880"/>
      <c r="MOT16" s="878"/>
      <c r="MOU16" s="878"/>
      <c r="MOV16" s="878"/>
      <c r="MOW16" s="880"/>
      <c r="MOX16" s="878"/>
      <c r="MOY16" s="878"/>
      <c r="MOZ16" s="878"/>
      <c r="MPA16" s="880"/>
      <c r="MPB16" s="878"/>
      <c r="MPC16" s="878"/>
      <c r="MPD16" s="878"/>
      <c r="MPE16" s="880"/>
      <c r="MPF16" s="878"/>
      <c r="MPG16" s="878"/>
      <c r="MPH16" s="878"/>
      <c r="MPI16" s="880"/>
      <c r="MPJ16" s="878"/>
      <c r="MPK16" s="878"/>
      <c r="MPL16" s="878"/>
      <c r="MPM16" s="880"/>
      <c r="MPN16" s="878"/>
      <c r="MPO16" s="878"/>
      <c r="MPP16" s="878"/>
      <c r="MPQ16" s="880"/>
      <c r="MPR16" s="878"/>
      <c r="MPS16" s="878"/>
      <c r="MPT16" s="878"/>
      <c r="MPU16" s="880"/>
      <c r="MPV16" s="878"/>
      <c r="MPW16" s="878"/>
      <c r="MPX16" s="878"/>
      <c r="MPY16" s="880"/>
      <c r="MPZ16" s="878"/>
      <c r="MQA16" s="878"/>
      <c r="MQB16" s="878"/>
      <c r="MQC16" s="880"/>
      <c r="MQD16" s="878"/>
      <c r="MQE16" s="878"/>
      <c r="MQF16" s="878"/>
      <c r="MQG16" s="880"/>
      <c r="MQH16" s="878"/>
      <c r="MQI16" s="878"/>
      <c r="MQJ16" s="878"/>
      <c r="MQK16" s="880"/>
      <c r="MQL16" s="878"/>
      <c r="MQM16" s="878"/>
      <c r="MQN16" s="878"/>
      <c r="MQO16" s="880"/>
      <c r="MQP16" s="878"/>
      <c r="MQQ16" s="878"/>
      <c r="MQR16" s="878"/>
      <c r="MQS16" s="880"/>
      <c r="MQT16" s="878"/>
      <c r="MQU16" s="878"/>
      <c r="MQV16" s="878"/>
      <c r="MQW16" s="880"/>
      <c r="MQX16" s="878"/>
      <c r="MQY16" s="878"/>
      <c r="MQZ16" s="878"/>
      <c r="MRA16" s="880"/>
      <c r="MRB16" s="878"/>
      <c r="MRC16" s="878"/>
      <c r="MRD16" s="878"/>
      <c r="MRE16" s="880"/>
      <c r="MRF16" s="878"/>
      <c r="MRG16" s="878"/>
      <c r="MRH16" s="878"/>
      <c r="MRI16" s="880"/>
      <c r="MRJ16" s="878"/>
      <c r="MRK16" s="878"/>
      <c r="MRL16" s="878"/>
      <c r="MRM16" s="880"/>
      <c r="MRN16" s="878"/>
      <c r="MRO16" s="878"/>
      <c r="MRP16" s="878"/>
      <c r="MRQ16" s="880"/>
      <c r="MRR16" s="878"/>
      <c r="MRS16" s="878"/>
      <c r="MRT16" s="878"/>
      <c r="MRU16" s="880"/>
      <c r="MRV16" s="878"/>
      <c r="MRW16" s="878"/>
      <c r="MRX16" s="878"/>
      <c r="MRY16" s="880"/>
      <c r="MRZ16" s="878"/>
      <c r="MSA16" s="878"/>
      <c r="MSB16" s="878"/>
      <c r="MSC16" s="880"/>
      <c r="MSD16" s="878"/>
      <c r="MSE16" s="878"/>
      <c r="MSF16" s="878"/>
      <c r="MSG16" s="880"/>
      <c r="MSH16" s="878"/>
      <c r="MSI16" s="878"/>
      <c r="MSJ16" s="878"/>
      <c r="MSK16" s="880"/>
      <c r="MSL16" s="878"/>
      <c r="MSM16" s="878"/>
      <c r="MSN16" s="878"/>
      <c r="MSO16" s="880"/>
      <c r="MSP16" s="878"/>
      <c r="MSQ16" s="878"/>
      <c r="MSR16" s="878"/>
      <c r="MSS16" s="880"/>
      <c r="MST16" s="878"/>
      <c r="MSU16" s="878"/>
      <c r="MSV16" s="878"/>
      <c r="MSW16" s="880"/>
      <c r="MSX16" s="878"/>
      <c r="MSY16" s="878"/>
      <c r="MSZ16" s="878"/>
      <c r="MTA16" s="880"/>
      <c r="MTB16" s="878"/>
      <c r="MTC16" s="878"/>
      <c r="MTD16" s="878"/>
      <c r="MTE16" s="880"/>
      <c r="MTF16" s="878"/>
      <c r="MTG16" s="878"/>
      <c r="MTH16" s="878"/>
      <c r="MTI16" s="880"/>
      <c r="MTJ16" s="878"/>
      <c r="MTK16" s="878"/>
      <c r="MTL16" s="878"/>
      <c r="MTM16" s="880"/>
      <c r="MTN16" s="878"/>
      <c r="MTO16" s="878"/>
      <c r="MTP16" s="878"/>
      <c r="MTQ16" s="880"/>
      <c r="MTR16" s="878"/>
      <c r="MTS16" s="878"/>
      <c r="MTT16" s="878"/>
      <c r="MTU16" s="880"/>
      <c r="MTV16" s="878"/>
      <c r="MTW16" s="878"/>
      <c r="MTX16" s="878"/>
      <c r="MTY16" s="880"/>
      <c r="MTZ16" s="878"/>
      <c r="MUA16" s="878"/>
      <c r="MUB16" s="878"/>
      <c r="MUC16" s="880"/>
      <c r="MUD16" s="878"/>
      <c r="MUE16" s="878"/>
      <c r="MUF16" s="878"/>
      <c r="MUG16" s="880"/>
      <c r="MUH16" s="878"/>
      <c r="MUI16" s="878"/>
      <c r="MUJ16" s="878"/>
      <c r="MUK16" s="880"/>
      <c r="MUL16" s="878"/>
      <c r="MUM16" s="878"/>
      <c r="MUN16" s="878"/>
      <c r="MUO16" s="880"/>
      <c r="MUP16" s="878"/>
      <c r="MUQ16" s="878"/>
      <c r="MUR16" s="878"/>
      <c r="MUS16" s="880"/>
      <c r="MUT16" s="878"/>
      <c r="MUU16" s="878"/>
      <c r="MUV16" s="878"/>
      <c r="MUW16" s="880"/>
      <c r="MUX16" s="878"/>
      <c r="MUY16" s="878"/>
      <c r="MUZ16" s="878"/>
      <c r="MVA16" s="880"/>
      <c r="MVB16" s="878"/>
      <c r="MVC16" s="878"/>
      <c r="MVD16" s="878"/>
      <c r="MVE16" s="880"/>
      <c r="MVF16" s="878"/>
      <c r="MVG16" s="878"/>
      <c r="MVH16" s="878"/>
      <c r="MVI16" s="880"/>
      <c r="MVJ16" s="878"/>
      <c r="MVK16" s="878"/>
      <c r="MVL16" s="878"/>
      <c r="MVM16" s="880"/>
      <c r="MVN16" s="878"/>
      <c r="MVO16" s="878"/>
      <c r="MVP16" s="878"/>
      <c r="MVQ16" s="880"/>
      <c r="MVR16" s="878"/>
      <c r="MVS16" s="878"/>
      <c r="MVT16" s="878"/>
      <c r="MVU16" s="880"/>
      <c r="MVV16" s="878"/>
      <c r="MVW16" s="878"/>
      <c r="MVX16" s="878"/>
      <c r="MVY16" s="880"/>
      <c r="MVZ16" s="878"/>
      <c r="MWA16" s="878"/>
      <c r="MWB16" s="878"/>
      <c r="MWC16" s="880"/>
      <c r="MWD16" s="878"/>
      <c r="MWE16" s="878"/>
      <c r="MWF16" s="878"/>
      <c r="MWG16" s="880"/>
      <c r="MWH16" s="878"/>
      <c r="MWI16" s="878"/>
      <c r="MWJ16" s="878"/>
      <c r="MWK16" s="880"/>
      <c r="MWL16" s="878"/>
      <c r="MWM16" s="878"/>
      <c r="MWN16" s="878"/>
      <c r="MWO16" s="880"/>
      <c r="MWP16" s="878"/>
      <c r="MWQ16" s="878"/>
      <c r="MWR16" s="878"/>
      <c r="MWS16" s="880"/>
      <c r="MWT16" s="878"/>
      <c r="MWU16" s="878"/>
      <c r="MWV16" s="878"/>
      <c r="MWW16" s="880"/>
      <c r="MWX16" s="878"/>
      <c r="MWY16" s="878"/>
      <c r="MWZ16" s="878"/>
      <c r="MXA16" s="880"/>
      <c r="MXB16" s="878"/>
      <c r="MXC16" s="878"/>
      <c r="MXD16" s="878"/>
      <c r="MXE16" s="880"/>
      <c r="MXF16" s="878"/>
      <c r="MXG16" s="878"/>
      <c r="MXH16" s="878"/>
      <c r="MXI16" s="880"/>
      <c r="MXJ16" s="878"/>
      <c r="MXK16" s="878"/>
      <c r="MXL16" s="878"/>
      <c r="MXM16" s="880"/>
      <c r="MXN16" s="878"/>
      <c r="MXO16" s="878"/>
      <c r="MXP16" s="878"/>
      <c r="MXQ16" s="880"/>
      <c r="MXR16" s="878"/>
      <c r="MXS16" s="878"/>
      <c r="MXT16" s="878"/>
      <c r="MXU16" s="880"/>
      <c r="MXV16" s="878"/>
      <c r="MXW16" s="878"/>
      <c r="MXX16" s="878"/>
      <c r="MXY16" s="880"/>
      <c r="MXZ16" s="878"/>
      <c r="MYA16" s="878"/>
      <c r="MYB16" s="878"/>
      <c r="MYC16" s="880"/>
      <c r="MYD16" s="878"/>
      <c r="MYE16" s="878"/>
      <c r="MYF16" s="878"/>
      <c r="MYG16" s="880"/>
      <c r="MYH16" s="878"/>
      <c r="MYI16" s="878"/>
      <c r="MYJ16" s="878"/>
      <c r="MYK16" s="880"/>
      <c r="MYL16" s="878"/>
      <c r="MYM16" s="878"/>
      <c r="MYN16" s="878"/>
      <c r="MYO16" s="880"/>
      <c r="MYP16" s="878"/>
      <c r="MYQ16" s="878"/>
      <c r="MYR16" s="878"/>
      <c r="MYS16" s="880"/>
      <c r="MYT16" s="878"/>
      <c r="MYU16" s="878"/>
      <c r="MYV16" s="878"/>
      <c r="MYW16" s="880"/>
      <c r="MYX16" s="878"/>
      <c r="MYY16" s="878"/>
      <c r="MYZ16" s="878"/>
      <c r="MZA16" s="880"/>
      <c r="MZB16" s="878"/>
      <c r="MZC16" s="878"/>
      <c r="MZD16" s="878"/>
      <c r="MZE16" s="880"/>
      <c r="MZF16" s="878"/>
      <c r="MZG16" s="878"/>
      <c r="MZH16" s="878"/>
      <c r="MZI16" s="880"/>
      <c r="MZJ16" s="878"/>
      <c r="MZK16" s="878"/>
      <c r="MZL16" s="878"/>
      <c r="MZM16" s="880"/>
      <c r="MZN16" s="878"/>
      <c r="MZO16" s="878"/>
      <c r="MZP16" s="878"/>
      <c r="MZQ16" s="880"/>
      <c r="MZR16" s="878"/>
      <c r="MZS16" s="878"/>
      <c r="MZT16" s="878"/>
      <c r="MZU16" s="880"/>
      <c r="MZV16" s="878"/>
      <c r="MZW16" s="878"/>
      <c r="MZX16" s="878"/>
      <c r="MZY16" s="880"/>
      <c r="MZZ16" s="878"/>
      <c r="NAA16" s="878"/>
      <c r="NAB16" s="878"/>
      <c r="NAC16" s="880"/>
      <c r="NAD16" s="878"/>
      <c r="NAE16" s="878"/>
      <c r="NAF16" s="878"/>
      <c r="NAG16" s="880"/>
      <c r="NAH16" s="878"/>
      <c r="NAI16" s="878"/>
      <c r="NAJ16" s="878"/>
      <c r="NAK16" s="880"/>
      <c r="NAL16" s="878"/>
      <c r="NAM16" s="878"/>
      <c r="NAN16" s="878"/>
      <c r="NAO16" s="880"/>
      <c r="NAP16" s="878"/>
      <c r="NAQ16" s="878"/>
      <c r="NAR16" s="878"/>
      <c r="NAS16" s="880"/>
      <c r="NAT16" s="878"/>
      <c r="NAU16" s="878"/>
      <c r="NAV16" s="878"/>
      <c r="NAW16" s="880"/>
      <c r="NAX16" s="878"/>
      <c r="NAY16" s="878"/>
      <c r="NAZ16" s="878"/>
      <c r="NBA16" s="880"/>
      <c r="NBB16" s="878"/>
      <c r="NBC16" s="878"/>
      <c r="NBD16" s="878"/>
      <c r="NBE16" s="880"/>
      <c r="NBF16" s="878"/>
      <c r="NBG16" s="878"/>
      <c r="NBH16" s="878"/>
      <c r="NBI16" s="880"/>
      <c r="NBJ16" s="878"/>
      <c r="NBK16" s="878"/>
      <c r="NBL16" s="878"/>
      <c r="NBM16" s="880"/>
      <c r="NBN16" s="878"/>
      <c r="NBO16" s="878"/>
      <c r="NBP16" s="878"/>
      <c r="NBQ16" s="880"/>
      <c r="NBR16" s="878"/>
      <c r="NBS16" s="878"/>
      <c r="NBT16" s="878"/>
      <c r="NBU16" s="880"/>
      <c r="NBV16" s="878"/>
      <c r="NBW16" s="878"/>
      <c r="NBX16" s="878"/>
      <c r="NBY16" s="880"/>
      <c r="NBZ16" s="878"/>
      <c r="NCA16" s="878"/>
      <c r="NCB16" s="878"/>
      <c r="NCC16" s="880"/>
      <c r="NCD16" s="878"/>
      <c r="NCE16" s="878"/>
      <c r="NCF16" s="878"/>
      <c r="NCG16" s="880"/>
      <c r="NCH16" s="878"/>
      <c r="NCI16" s="878"/>
      <c r="NCJ16" s="878"/>
      <c r="NCK16" s="880"/>
      <c r="NCL16" s="878"/>
      <c r="NCM16" s="878"/>
      <c r="NCN16" s="878"/>
      <c r="NCO16" s="880"/>
      <c r="NCP16" s="878"/>
      <c r="NCQ16" s="878"/>
      <c r="NCR16" s="878"/>
      <c r="NCS16" s="880"/>
      <c r="NCT16" s="878"/>
      <c r="NCU16" s="878"/>
      <c r="NCV16" s="878"/>
      <c r="NCW16" s="880"/>
      <c r="NCX16" s="878"/>
      <c r="NCY16" s="878"/>
      <c r="NCZ16" s="878"/>
      <c r="NDA16" s="880"/>
      <c r="NDB16" s="878"/>
      <c r="NDC16" s="878"/>
      <c r="NDD16" s="878"/>
      <c r="NDE16" s="880"/>
      <c r="NDF16" s="878"/>
      <c r="NDG16" s="878"/>
      <c r="NDH16" s="878"/>
      <c r="NDI16" s="880"/>
      <c r="NDJ16" s="878"/>
      <c r="NDK16" s="878"/>
      <c r="NDL16" s="878"/>
      <c r="NDM16" s="880"/>
      <c r="NDN16" s="878"/>
      <c r="NDO16" s="878"/>
      <c r="NDP16" s="878"/>
      <c r="NDQ16" s="880"/>
      <c r="NDR16" s="878"/>
      <c r="NDS16" s="878"/>
      <c r="NDT16" s="878"/>
      <c r="NDU16" s="880"/>
      <c r="NDV16" s="878"/>
      <c r="NDW16" s="878"/>
      <c r="NDX16" s="878"/>
      <c r="NDY16" s="880"/>
      <c r="NDZ16" s="878"/>
      <c r="NEA16" s="878"/>
      <c r="NEB16" s="878"/>
      <c r="NEC16" s="880"/>
      <c r="NED16" s="878"/>
      <c r="NEE16" s="878"/>
      <c r="NEF16" s="878"/>
      <c r="NEG16" s="880"/>
      <c r="NEH16" s="878"/>
      <c r="NEI16" s="878"/>
      <c r="NEJ16" s="878"/>
      <c r="NEK16" s="880"/>
      <c r="NEL16" s="878"/>
      <c r="NEM16" s="878"/>
      <c r="NEN16" s="878"/>
      <c r="NEO16" s="880"/>
      <c r="NEP16" s="878"/>
      <c r="NEQ16" s="878"/>
      <c r="NER16" s="878"/>
      <c r="NES16" s="880"/>
      <c r="NET16" s="878"/>
      <c r="NEU16" s="878"/>
      <c r="NEV16" s="878"/>
      <c r="NEW16" s="880"/>
      <c r="NEX16" s="878"/>
      <c r="NEY16" s="878"/>
      <c r="NEZ16" s="878"/>
      <c r="NFA16" s="880"/>
      <c r="NFB16" s="878"/>
      <c r="NFC16" s="878"/>
      <c r="NFD16" s="878"/>
      <c r="NFE16" s="880"/>
      <c r="NFF16" s="878"/>
      <c r="NFG16" s="878"/>
      <c r="NFH16" s="878"/>
      <c r="NFI16" s="880"/>
      <c r="NFJ16" s="878"/>
      <c r="NFK16" s="878"/>
      <c r="NFL16" s="878"/>
      <c r="NFM16" s="880"/>
      <c r="NFN16" s="878"/>
      <c r="NFO16" s="878"/>
      <c r="NFP16" s="878"/>
      <c r="NFQ16" s="880"/>
      <c r="NFR16" s="878"/>
      <c r="NFS16" s="878"/>
      <c r="NFT16" s="878"/>
      <c r="NFU16" s="880"/>
      <c r="NFV16" s="878"/>
      <c r="NFW16" s="878"/>
      <c r="NFX16" s="878"/>
      <c r="NFY16" s="880"/>
      <c r="NFZ16" s="878"/>
      <c r="NGA16" s="878"/>
      <c r="NGB16" s="878"/>
      <c r="NGC16" s="880"/>
      <c r="NGD16" s="878"/>
      <c r="NGE16" s="878"/>
      <c r="NGF16" s="878"/>
      <c r="NGG16" s="880"/>
      <c r="NGH16" s="878"/>
      <c r="NGI16" s="878"/>
      <c r="NGJ16" s="878"/>
      <c r="NGK16" s="880"/>
      <c r="NGL16" s="878"/>
      <c r="NGM16" s="878"/>
      <c r="NGN16" s="878"/>
      <c r="NGO16" s="880"/>
      <c r="NGP16" s="878"/>
      <c r="NGQ16" s="878"/>
      <c r="NGR16" s="878"/>
      <c r="NGS16" s="880"/>
      <c r="NGT16" s="878"/>
      <c r="NGU16" s="878"/>
      <c r="NGV16" s="878"/>
      <c r="NGW16" s="880"/>
      <c r="NGX16" s="878"/>
      <c r="NGY16" s="878"/>
      <c r="NGZ16" s="878"/>
      <c r="NHA16" s="880"/>
      <c r="NHB16" s="878"/>
      <c r="NHC16" s="878"/>
      <c r="NHD16" s="878"/>
      <c r="NHE16" s="880"/>
      <c r="NHF16" s="878"/>
      <c r="NHG16" s="878"/>
      <c r="NHH16" s="878"/>
      <c r="NHI16" s="880"/>
      <c r="NHJ16" s="878"/>
      <c r="NHK16" s="878"/>
      <c r="NHL16" s="878"/>
      <c r="NHM16" s="880"/>
      <c r="NHN16" s="878"/>
      <c r="NHO16" s="878"/>
      <c r="NHP16" s="878"/>
      <c r="NHQ16" s="880"/>
      <c r="NHR16" s="878"/>
      <c r="NHS16" s="878"/>
      <c r="NHT16" s="878"/>
      <c r="NHU16" s="880"/>
      <c r="NHV16" s="878"/>
      <c r="NHW16" s="878"/>
      <c r="NHX16" s="878"/>
      <c r="NHY16" s="880"/>
      <c r="NHZ16" s="878"/>
      <c r="NIA16" s="878"/>
      <c r="NIB16" s="878"/>
      <c r="NIC16" s="880"/>
      <c r="NID16" s="878"/>
      <c r="NIE16" s="878"/>
      <c r="NIF16" s="878"/>
      <c r="NIG16" s="880"/>
      <c r="NIH16" s="878"/>
      <c r="NII16" s="878"/>
      <c r="NIJ16" s="878"/>
      <c r="NIK16" s="880"/>
      <c r="NIL16" s="878"/>
      <c r="NIM16" s="878"/>
      <c r="NIN16" s="878"/>
      <c r="NIO16" s="880"/>
      <c r="NIP16" s="878"/>
      <c r="NIQ16" s="878"/>
      <c r="NIR16" s="878"/>
      <c r="NIS16" s="880"/>
      <c r="NIT16" s="878"/>
      <c r="NIU16" s="878"/>
      <c r="NIV16" s="878"/>
      <c r="NIW16" s="880"/>
      <c r="NIX16" s="878"/>
      <c r="NIY16" s="878"/>
      <c r="NIZ16" s="878"/>
      <c r="NJA16" s="880"/>
      <c r="NJB16" s="878"/>
      <c r="NJC16" s="878"/>
      <c r="NJD16" s="878"/>
      <c r="NJE16" s="880"/>
      <c r="NJF16" s="878"/>
      <c r="NJG16" s="878"/>
      <c r="NJH16" s="878"/>
      <c r="NJI16" s="880"/>
      <c r="NJJ16" s="878"/>
      <c r="NJK16" s="878"/>
      <c r="NJL16" s="878"/>
      <c r="NJM16" s="880"/>
      <c r="NJN16" s="878"/>
      <c r="NJO16" s="878"/>
      <c r="NJP16" s="878"/>
      <c r="NJQ16" s="880"/>
      <c r="NJR16" s="878"/>
      <c r="NJS16" s="878"/>
      <c r="NJT16" s="878"/>
      <c r="NJU16" s="880"/>
      <c r="NJV16" s="878"/>
      <c r="NJW16" s="878"/>
      <c r="NJX16" s="878"/>
      <c r="NJY16" s="880"/>
      <c r="NJZ16" s="878"/>
      <c r="NKA16" s="878"/>
      <c r="NKB16" s="878"/>
      <c r="NKC16" s="880"/>
      <c r="NKD16" s="878"/>
      <c r="NKE16" s="878"/>
      <c r="NKF16" s="878"/>
      <c r="NKG16" s="880"/>
      <c r="NKH16" s="878"/>
      <c r="NKI16" s="878"/>
      <c r="NKJ16" s="878"/>
      <c r="NKK16" s="880"/>
      <c r="NKL16" s="878"/>
      <c r="NKM16" s="878"/>
      <c r="NKN16" s="878"/>
      <c r="NKO16" s="880"/>
      <c r="NKP16" s="878"/>
      <c r="NKQ16" s="878"/>
      <c r="NKR16" s="878"/>
      <c r="NKS16" s="880"/>
      <c r="NKT16" s="878"/>
      <c r="NKU16" s="878"/>
      <c r="NKV16" s="878"/>
      <c r="NKW16" s="880"/>
      <c r="NKX16" s="878"/>
      <c r="NKY16" s="878"/>
      <c r="NKZ16" s="878"/>
      <c r="NLA16" s="880"/>
      <c r="NLB16" s="878"/>
      <c r="NLC16" s="878"/>
      <c r="NLD16" s="878"/>
      <c r="NLE16" s="880"/>
      <c r="NLF16" s="878"/>
      <c r="NLG16" s="878"/>
      <c r="NLH16" s="878"/>
      <c r="NLI16" s="880"/>
      <c r="NLJ16" s="878"/>
      <c r="NLK16" s="878"/>
      <c r="NLL16" s="878"/>
      <c r="NLM16" s="880"/>
      <c r="NLN16" s="878"/>
      <c r="NLO16" s="878"/>
      <c r="NLP16" s="878"/>
      <c r="NLQ16" s="880"/>
      <c r="NLR16" s="878"/>
      <c r="NLS16" s="878"/>
      <c r="NLT16" s="878"/>
      <c r="NLU16" s="880"/>
      <c r="NLV16" s="878"/>
      <c r="NLW16" s="878"/>
      <c r="NLX16" s="878"/>
      <c r="NLY16" s="880"/>
      <c r="NLZ16" s="878"/>
      <c r="NMA16" s="878"/>
      <c r="NMB16" s="878"/>
      <c r="NMC16" s="880"/>
      <c r="NMD16" s="878"/>
      <c r="NME16" s="878"/>
      <c r="NMF16" s="878"/>
      <c r="NMG16" s="880"/>
      <c r="NMH16" s="878"/>
      <c r="NMI16" s="878"/>
      <c r="NMJ16" s="878"/>
      <c r="NMK16" s="880"/>
      <c r="NML16" s="878"/>
      <c r="NMM16" s="878"/>
      <c r="NMN16" s="878"/>
      <c r="NMO16" s="880"/>
      <c r="NMP16" s="878"/>
      <c r="NMQ16" s="878"/>
      <c r="NMR16" s="878"/>
      <c r="NMS16" s="880"/>
      <c r="NMT16" s="878"/>
      <c r="NMU16" s="878"/>
      <c r="NMV16" s="878"/>
      <c r="NMW16" s="880"/>
      <c r="NMX16" s="878"/>
      <c r="NMY16" s="878"/>
      <c r="NMZ16" s="878"/>
      <c r="NNA16" s="880"/>
      <c r="NNB16" s="878"/>
      <c r="NNC16" s="878"/>
      <c r="NND16" s="878"/>
      <c r="NNE16" s="880"/>
      <c r="NNF16" s="878"/>
      <c r="NNG16" s="878"/>
      <c r="NNH16" s="878"/>
      <c r="NNI16" s="880"/>
      <c r="NNJ16" s="878"/>
      <c r="NNK16" s="878"/>
      <c r="NNL16" s="878"/>
      <c r="NNM16" s="880"/>
      <c r="NNN16" s="878"/>
      <c r="NNO16" s="878"/>
      <c r="NNP16" s="878"/>
      <c r="NNQ16" s="880"/>
      <c r="NNR16" s="878"/>
      <c r="NNS16" s="878"/>
      <c r="NNT16" s="878"/>
      <c r="NNU16" s="880"/>
      <c r="NNV16" s="878"/>
      <c r="NNW16" s="878"/>
      <c r="NNX16" s="878"/>
      <c r="NNY16" s="880"/>
      <c r="NNZ16" s="878"/>
      <c r="NOA16" s="878"/>
      <c r="NOB16" s="878"/>
      <c r="NOC16" s="880"/>
      <c r="NOD16" s="878"/>
      <c r="NOE16" s="878"/>
      <c r="NOF16" s="878"/>
      <c r="NOG16" s="880"/>
      <c r="NOH16" s="878"/>
      <c r="NOI16" s="878"/>
      <c r="NOJ16" s="878"/>
      <c r="NOK16" s="880"/>
      <c r="NOL16" s="878"/>
      <c r="NOM16" s="878"/>
      <c r="NON16" s="878"/>
      <c r="NOO16" s="880"/>
      <c r="NOP16" s="878"/>
      <c r="NOQ16" s="878"/>
      <c r="NOR16" s="878"/>
      <c r="NOS16" s="880"/>
      <c r="NOT16" s="878"/>
      <c r="NOU16" s="878"/>
      <c r="NOV16" s="878"/>
      <c r="NOW16" s="880"/>
      <c r="NOX16" s="878"/>
      <c r="NOY16" s="878"/>
      <c r="NOZ16" s="878"/>
      <c r="NPA16" s="880"/>
      <c r="NPB16" s="878"/>
      <c r="NPC16" s="878"/>
      <c r="NPD16" s="878"/>
      <c r="NPE16" s="880"/>
      <c r="NPF16" s="878"/>
      <c r="NPG16" s="878"/>
      <c r="NPH16" s="878"/>
      <c r="NPI16" s="880"/>
      <c r="NPJ16" s="878"/>
      <c r="NPK16" s="878"/>
      <c r="NPL16" s="878"/>
      <c r="NPM16" s="880"/>
      <c r="NPN16" s="878"/>
      <c r="NPO16" s="878"/>
      <c r="NPP16" s="878"/>
      <c r="NPQ16" s="880"/>
      <c r="NPR16" s="878"/>
      <c r="NPS16" s="878"/>
      <c r="NPT16" s="878"/>
      <c r="NPU16" s="880"/>
      <c r="NPV16" s="878"/>
      <c r="NPW16" s="878"/>
      <c r="NPX16" s="878"/>
      <c r="NPY16" s="880"/>
      <c r="NPZ16" s="878"/>
      <c r="NQA16" s="878"/>
      <c r="NQB16" s="878"/>
      <c r="NQC16" s="880"/>
      <c r="NQD16" s="878"/>
      <c r="NQE16" s="878"/>
      <c r="NQF16" s="878"/>
      <c r="NQG16" s="880"/>
      <c r="NQH16" s="878"/>
      <c r="NQI16" s="878"/>
      <c r="NQJ16" s="878"/>
      <c r="NQK16" s="880"/>
      <c r="NQL16" s="878"/>
      <c r="NQM16" s="878"/>
      <c r="NQN16" s="878"/>
      <c r="NQO16" s="880"/>
      <c r="NQP16" s="878"/>
      <c r="NQQ16" s="878"/>
      <c r="NQR16" s="878"/>
      <c r="NQS16" s="880"/>
      <c r="NQT16" s="878"/>
      <c r="NQU16" s="878"/>
      <c r="NQV16" s="878"/>
      <c r="NQW16" s="880"/>
      <c r="NQX16" s="878"/>
      <c r="NQY16" s="878"/>
      <c r="NQZ16" s="878"/>
      <c r="NRA16" s="880"/>
      <c r="NRB16" s="878"/>
      <c r="NRC16" s="878"/>
      <c r="NRD16" s="878"/>
      <c r="NRE16" s="880"/>
      <c r="NRF16" s="878"/>
      <c r="NRG16" s="878"/>
      <c r="NRH16" s="878"/>
      <c r="NRI16" s="880"/>
      <c r="NRJ16" s="878"/>
      <c r="NRK16" s="878"/>
      <c r="NRL16" s="878"/>
      <c r="NRM16" s="880"/>
      <c r="NRN16" s="878"/>
      <c r="NRO16" s="878"/>
      <c r="NRP16" s="878"/>
      <c r="NRQ16" s="880"/>
      <c r="NRR16" s="878"/>
      <c r="NRS16" s="878"/>
      <c r="NRT16" s="878"/>
      <c r="NRU16" s="880"/>
      <c r="NRV16" s="878"/>
      <c r="NRW16" s="878"/>
      <c r="NRX16" s="878"/>
      <c r="NRY16" s="880"/>
      <c r="NRZ16" s="878"/>
      <c r="NSA16" s="878"/>
      <c r="NSB16" s="878"/>
      <c r="NSC16" s="880"/>
      <c r="NSD16" s="878"/>
      <c r="NSE16" s="878"/>
      <c r="NSF16" s="878"/>
      <c r="NSG16" s="880"/>
      <c r="NSH16" s="878"/>
      <c r="NSI16" s="878"/>
      <c r="NSJ16" s="878"/>
      <c r="NSK16" s="880"/>
      <c r="NSL16" s="878"/>
      <c r="NSM16" s="878"/>
      <c r="NSN16" s="878"/>
      <c r="NSO16" s="880"/>
      <c r="NSP16" s="878"/>
      <c r="NSQ16" s="878"/>
      <c r="NSR16" s="878"/>
      <c r="NSS16" s="880"/>
      <c r="NST16" s="878"/>
      <c r="NSU16" s="878"/>
      <c r="NSV16" s="878"/>
      <c r="NSW16" s="880"/>
      <c r="NSX16" s="878"/>
      <c r="NSY16" s="878"/>
      <c r="NSZ16" s="878"/>
      <c r="NTA16" s="880"/>
      <c r="NTB16" s="878"/>
      <c r="NTC16" s="878"/>
      <c r="NTD16" s="878"/>
      <c r="NTE16" s="880"/>
      <c r="NTF16" s="878"/>
      <c r="NTG16" s="878"/>
      <c r="NTH16" s="878"/>
      <c r="NTI16" s="880"/>
      <c r="NTJ16" s="878"/>
      <c r="NTK16" s="878"/>
      <c r="NTL16" s="878"/>
      <c r="NTM16" s="880"/>
      <c r="NTN16" s="878"/>
      <c r="NTO16" s="878"/>
      <c r="NTP16" s="878"/>
      <c r="NTQ16" s="880"/>
      <c r="NTR16" s="878"/>
      <c r="NTS16" s="878"/>
      <c r="NTT16" s="878"/>
      <c r="NTU16" s="880"/>
      <c r="NTV16" s="878"/>
      <c r="NTW16" s="878"/>
      <c r="NTX16" s="878"/>
      <c r="NTY16" s="880"/>
      <c r="NTZ16" s="878"/>
      <c r="NUA16" s="878"/>
      <c r="NUB16" s="878"/>
      <c r="NUC16" s="880"/>
      <c r="NUD16" s="878"/>
      <c r="NUE16" s="878"/>
      <c r="NUF16" s="878"/>
      <c r="NUG16" s="880"/>
      <c r="NUH16" s="878"/>
      <c r="NUI16" s="878"/>
      <c r="NUJ16" s="878"/>
      <c r="NUK16" s="880"/>
      <c r="NUL16" s="878"/>
      <c r="NUM16" s="878"/>
      <c r="NUN16" s="878"/>
      <c r="NUO16" s="880"/>
      <c r="NUP16" s="878"/>
      <c r="NUQ16" s="878"/>
      <c r="NUR16" s="878"/>
      <c r="NUS16" s="880"/>
      <c r="NUT16" s="878"/>
      <c r="NUU16" s="878"/>
      <c r="NUV16" s="878"/>
      <c r="NUW16" s="880"/>
      <c r="NUX16" s="878"/>
      <c r="NUY16" s="878"/>
      <c r="NUZ16" s="878"/>
      <c r="NVA16" s="880"/>
      <c r="NVB16" s="878"/>
      <c r="NVC16" s="878"/>
      <c r="NVD16" s="878"/>
      <c r="NVE16" s="880"/>
      <c r="NVF16" s="878"/>
      <c r="NVG16" s="878"/>
      <c r="NVH16" s="878"/>
      <c r="NVI16" s="880"/>
      <c r="NVJ16" s="878"/>
      <c r="NVK16" s="878"/>
      <c r="NVL16" s="878"/>
      <c r="NVM16" s="880"/>
      <c r="NVN16" s="878"/>
      <c r="NVO16" s="878"/>
      <c r="NVP16" s="878"/>
      <c r="NVQ16" s="880"/>
      <c r="NVR16" s="878"/>
      <c r="NVS16" s="878"/>
      <c r="NVT16" s="878"/>
      <c r="NVU16" s="880"/>
      <c r="NVV16" s="878"/>
      <c r="NVW16" s="878"/>
      <c r="NVX16" s="878"/>
      <c r="NVY16" s="880"/>
      <c r="NVZ16" s="878"/>
      <c r="NWA16" s="878"/>
      <c r="NWB16" s="878"/>
      <c r="NWC16" s="880"/>
      <c r="NWD16" s="878"/>
      <c r="NWE16" s="878"/>
      <c r="NWF16" s="878"/>
      <c r="NWG16" s="880"/>
      <c r="NWH16" s="878"/>
      <c r="NWI16" s="878"/>
      <c r="NWJ16" s="878"/>
      <c r="NWK16" s="880"/>
      <c r="NWL16" s="878"/>
      <c r="NWM16" s="878"/>
      <c r="NWN16" s="878"/>
      <c r="NWO16" s="880"/>
      <c r="NWP16" s="878"/>
      <c r="NWQ16" s="878"/>
      <c r="NWR16" s="878"/>
      <c r="NWS16" s="880"/>
      <c r="NWT16" s="878"/>
      <c r="NWU16" s="878"/>
      <c r="NWV16" s="878"/>
      <c r="NWW16" s="880"/>
      <c r="NWX16" s="878"/>
      <c r="NWY16" s="878"/>
      <c r="NWZ16" s="878"/>
      <c r="NXA16" s="880"/>
      <c r="NXB16" s="878"/>
      <c r="NXC16" s="878"/>
      <c r="NXD16" s="878"/>
      <c r="NXE16" s="880"/>
      <c r="NXF16" s="878"/>
      <c r="NXG16" s="878"/>
      <c r="NXH16" s="878"/>
      <c r="NXI16" s="880"/>
      <c r="NXJ16" s="878"/>
      <c r="NXK16" s="878"/>
      <c r="NXL16" s="878"/>
      <c r="NXM16" s="880"/>
      <c r="NXN16" s="878"/>
      <c r="NXO16" s="878"/>
      <c r="NXP16" s="878"/>
      <c r="NXQ16" s="880"/>
      <c r="NXR16" s="878"/>
      <c r="NXS16" s="878"/>
      <c r="NXT16" s="878"/>
      <c r="NXU16" s="880"/>
      <c r="NXV16" s="878"/>
      <c r="NXW16" s="878"/>
      <c r="NXX16" s="878"/>
      <c r="NXY16" s="880"/>
      <c r="NXZ16" s="878"/>
      <c r="NYA16" s="878"/>
      <c r="NYB16" s="878"/>
      <c r="NYC16" s="880"/>
      <c r="NYD16" s="878"/>
      <c r="NYE16" s="878"/>
      <c r="NYF16" s="878"/>
      <c r="NYG16" s="880"/>
      <c r="NYH16" s="878"/>
      <c r="NYI16" s="878"/>
      <c r="NYJ16" s="878"/>
      <c r="NYK16" s="880"/>
      <c r="NYL16" s="878"/>
      <c r="NYM16" s="878"/>
      <c r="NYN16" s="878"/>
      <c r="NYO16" s="880"/>
      <c r="NYP16" s="878"/>
      <c r="NYQ16" s="878"/>
      <c r="NYR16" s="878"/>
      <c r="NYS16" s="880"/>
      <c r="NYT16" s="878"/>
      <c r="NYU16" s="878"/>
      <c r="NYV16" s="878"/>
      <c r="NYW16" s="880"/>
      <c r="NYX16" s="878"/>
      <c r="NYY16" s="878"/>
      <c r="NYZ16" s="878"/>
      <c r="NZA16" s="880"/>
      <c r="NZB16" s="878"/>
      <c r="NZC16" s="878"/>
      <c r="NZD16" s="878"/>
      <c r="NZE16" s="880"/>
      <c r="NZF16" s="878"/>
      <c r="NZG16" s="878"/>
      <c r="NZH16" s="878"/>
      <c r="NZI16" s="880"/>
      <c r="NZJ16" s="878"/>
      <c r="NZK16" s="878"/>
      <c r="NZL16" s="878"/>
      <c r="NZM16" s="880"/>
      <c r="NZN16" s="878"/>
      <c r="NZO16" s="878"/>
      <c r="NZP16" s="878"/>
      <c r="NZQ16" s="880"/>
      <c r="NZR16" s="878"/>
      <c r="NZS16" s="878"/>
      <c r="NZT16" s="878"/>
      <c r="NZU16" s="880"/>
      <c r="NZV16" s="878"/>
      <c r="NZW16" s="878"/>
      <c r="NZX16" s="878"/>
      <c r="NZY16" s="880"/>
      <c r="NZZ16" s="878"/>
      <c r="OAA16" s="878"/>
      <c r="OAB16" s="878"/>
      <c r="OAC16" s="880"/>
      <c r="OAD16" s="878"/>
      <c r="OAE16" s="878"/>
      <c r="OAF16" s="878"/>
      <c r="OAG16" s="880"/>
      <c r="OAH16" s="878"/>
      <c r="OAI16" s="878"/>
      <c r="OAJ16" s="878"/>
      <c r="OAK16" s="880"/>
      <c r="OAL16" s="878"/>
      <c r="OAM16" s="878"/>
      <c r="OAN16" s="878"/>
      <c r="OAO16" s="880"/>
      <c r="OAP16" s="878"/>
      <c r="OAQ16" s="878"/>
      <c r="OAR16" s="878"/>
      <c r="OAS16" s="880"/>
      <c r="OAT16" s="878"/>
      <c r="OAU16" s="878"/>
      <c r="OAV16" s="878"/>
      <c r="OAW16" s="880"/>
      <c r="OAX16" s="878"/>
      <c r="OAY16" s="878"/>
      <c r="OAZ16" s="878"/>
      <c r="OBA16" s="880"/>
      <c r="OBB16" s="878"/>
      <c r="OBC16" s="878"/>
      <c r="OBD16" s="878"/>
      <c r="OBE16" s="880"/>
      <c r="OBF16" s="878"/>
      <c r="OBG16" s="878"/>
      <c r="OBH16" s="878"/>
      <c r="OBI16" s="880"/>
      <c r="OBJ16" s="878"/>
      <c r="OBK16" s="878"/>
      <c r="OBL16" s="878"/>
      <c r="OBM16" s="880"/>
      <c r="OBN16" s="878"/>
      <c r="OBO16" s="878"/>
      <c r="OBP16" s="878"/>
      <c r="OBQ16" s="880"/>
      <c r="OBR16" s="878"/>
      <c r="OBS16" s="878"/>
      <c r="OBT16" s="878"/>
      <c r="OBU16" s="880"/>
      <c r="OBV16" s="878"/>
      <c r="OBW16" s="878"/>
      <c r="OBX16" s="878"/>
      <c r="OBY16" s="880"/>
      <c r="OBZ16" s="878"/>
      <c r="OCA16" s="878"/>
      <c r="OCB16" s="878"/>
      <c r="OCC16" s="880"/>
      <c r="OCD16" s="878"/>
      <c r="OCE16" s="878"/>
      <c r="OCF16" s="878"/>
      <c r="OCG16" s="880"/>
      <c r="OCH16" s="878"/>
      <c r="OCI16" s="878"/>
      <c r="OCJ16" s="878"/>
      <c r="OCK16" s="880"/>
      <c r="OCL16" s="878"/>
      <c r="OCM16" s="878"/>
      <c r="OCN16" s="878"/>
      <c r="OCO16" s="880"/>
      <c r="OCP16" s="878"/>
      <c r="OCQ16" s="878"/>
      <c r="OCR16" s="878"/>
      <c r="OCS16" s="880"/>
      <c r="OCT16" s="878"/>
      <c r="OCU16" s="878"/>
      <c r="OCV16" s="878"/>
      <c r="OCW16" s="880"/>
      <c r="OCX16" s="878"/>
      <c r="OCY16" s="878"/>
      <c r="OCZ16" s="878"/>
      <c r="ODA16" s="880"/>
      <c r="ODB16" s="878"/>
      <c r="ODC16" s="878"/>
      <c r="ODD16" s="878"/>
      <c r="ODE16" s="880"/>
      <c r="ODF16" s="878"/>
      <c r="ODG16" s="878"/>
      <c r="ODH16" s="878"/>
      <c r="ODI16" s="880"/>
      <c r="ODJ16" s="878"/>
      <c r="ODK16" s="878"/>
      <c r="ODL16" s="878"/>
      <c r="ODM16" s="880"/>
      <c r="ODN16" s="878"/>
      <c r="ODO16" s="878"/>
      <c r="ODP16" s="878"/>
      <c r="ODQ16" s="880"/>
      <c r="ODR16" s="878"/>
      <c r="ODS16" s="878"/>
      <c r="ODT16" s="878"/>
      <c r="ODU16" s="880"/>
      <c r="ODV16" s="878"/>
      <c r="ODW16" s="878"/>
      <c r="ODX16" s="878"/>
      <c r="ODY16" s="880"/>
      <c r="ODZ16" s="878"/>
      <c r="OEA16" s="878"/>
      <c r="OEB16" s="878"/>
      <c r="OEC16" s="880"/>
      <c r="OED16" s="878"/>
      <c r="OEE16" s="878"/>
      <c r="OEF16" s="878"/>
      <c r="OEG16" s="880"/>
      <c r="OEH16" s="878"/>
      <c r="OEI16" s="878"/>
      <c r="OEJ16" s="878"/>
      <c r="OEK16" s="880"/>
      <c r="OEL16" s="878"/>
      <c r="OEM16" s="878"/>
      <c r="OEN16" s="878"/>
      <c r="OEO16" s="880"/>
      <c r="OEP16" s="878"/>
      <c r="OEQ16" s="878"/>
      <c r="OER16" s="878"/>
      <c r="OES16" s="880"/>
      <c r="OET16" s="878"/>
      <c r="OEU16" s="878"/>
      <c r="OEV16" s="878"/>
      <c r="OEW16" s="880"/>
      <c r="OEX16" s="878"/>
      <c r="OEY16" s="878"/>
      <c r="OEZ16" s="878"/>
      <c r="OFA16" s="880"/>
      <c r="OFB16" s="878"/>
      <c r="OFC16" s="878"/>
      <c r="OFD16" s="878"/>
      <c r="OFE16" s="880"/>
      <c r="OFF16" s="878"/>
      <c r="OFG16" s="878"/>
      <c r="OFH16" s="878"/>
      <c r="OFI16" s="880"/>
      <c r="OFJ16" s="878"/>
      <c r="OFK16" s="878"/>
      <c r="OFL16" s="878"/>
      <c r="OFM16" s="880"/>
      <c r="OFN16" s="878"/>
      <c r="OFO16" s="878"/>
      <c r="OFP16" s="878"/>
      <c r="OFQ16" s="880"/>
      <c r="OFR16" s="878"/>
      <c r="OFS16" s="878"/>
      <c r="OFT16" s="878"/>
      <c r="OFU16" s="880"/>
      <c r="OFV16" s="878"/>
      <c r="OFW16" s="878"/>
      <c r="OFX16" s="878"/>
      <c r="OFY16" s="880"/>
      <c r="OFZ16" s="878"/>
      <c r="OGA16" s="878"/>
      <c r="OGB16" s="878"/>
      <c r="OGC16" s="880"/>
      <c r="OGD16" s="878"/>
      <c r="OGE16" s="878"/>
      <c r="OGF16" s="878"/>
      <c r="OGG16" s="880"/>
      <c r="OGH16" s="878"/>
      <c r="OGI16" s="878"/>
      <c r="OGJ16" s="878"/>
      <c r="OGK16" s="880"/>
      <c r="OGL16" s="878"/>
      <c r="OGM16" s="878"/>
      <c r="OGN16" s="878"/>
      <c r="OGO16" s="880"/>
      <c r="OGP16" s="878"/>
      <c r="OGQ16" s="878"/>
      <c r="OGR16" s="878"/>
      <c r="OGS16" s="880"/>
      <c r="OGT16" s="878"/>
      <c r="OGU16" s="878"/>
      <c r="OGV16" s="878"/>
      <c r="OGW16" s="880"/>
      <c r="OGX16" s="878"/>
      <c r="OGY16" s="878"/>
      <c r="OGZ16" s="878"/>
      <c r="OHA16" s="880"/>
      <c r="OHB16" s="878"/>
      <c r="OHC16" s="878"/>
      <c r="OHD16" s="878"/>
      <c r="OHE16" s="880"/>
      <c r="OHF16" s="878"/>
      <c r="OHG16" s="878"/>
      <c r="OHH16" s="878"/>
      <c r="OHI16" s="880"/>
      <c r="OHJ16" s="878"/>
      <c r="OHK16" s="878"/>
      <c r="OHL16" s="878"/>
      <c r="OHM16" s="880"/>
      <c r="OHN16" s="878"/>
      <c r="OHO16" s="878"/>
      <c r="OHP16" s="878"/>
      <c r="OHQ16" s="880"/>
      <c r="OHR16" s="878"/>
      <c r="OHS16" s="878"/>
      <c r="OHT16" s="878"/>
      <c r="OHU16" s="880"/>
      <c r="OHV16" s="878"/>
      <c r="OHW16" s="878"/>
      <c r="OHX16" s="878"/>
      <c r="OHY16" s="880"/>
      <c r="OHZ16" s="878"/>
      <c r="OIA16" s="878"/>
      <c r="OIB16" s="878"/>
      <c r="OIC16" s="880"/>
      <c r="OID16" s="878"/>
      <c r="OIE16" s="878"/>
      <c r="OIF16" s="878"/>
      <c r="OIG16" s="880"/>
      <c r="OIH16" s="878"/>
      <c r="OII16" s="878"/>
      <c r="OIJ16" s="878"/>
      <c r="OIK16" s="880"/>
      <c r="OIL16" s="878"/>
      <c r="OIM16" s="878"/>
      <c r="OIN16" s="878"/>
      <c r="OIO16" s="880"/>
      <c r="OIP16" s="878"/>
      <c r="OIQ16" s="878"/>
      <c r="OIR16" s="878"/>
      <c r="OIS16" s="880"/>
      <c r="OIT16" s="878"/>
      <c r="OIU16" s="878"/>
      <c r="OIV16" s="878"/>
      <c r="OIW16" s="880"/>
      <c r="OIX16" s="878"/>
      <c r="OIY16" s="878"/>
      <c r="OIZ16" s="878"/>
      <c r="OJA16" s="880"/>
      <c r="OJB16" s="878"/>
      <c r="OJC16" s="878"/>
      <c r="OJD16" s="878"/>
      <c r="OJE16" s="880"/>
      <c r="OJF16" s="878"/>
      <c r="OJG16" s="878"/>
      <c r="OJH16" s="878"/>
      <c r="OJI16" s="880"/>
      <c r="OJJ16" s="878"/>
      <c r="OJK16" s="878"/>
      <c r="OJL16" s="878"/>
      <c r="OJM16" s="880"/>
      <c r="OJN16" s="878"/>
      <c r="OJO16" s="878"/>
      <c r="OJP16" s="878"/>
      <c r="OJQ16" s="880"/>
      <c r="OJR16" s="878"/>
      <c r="OJS16" s="878"/>
      <c r="OJT16" s="878"/>
      <c r="OJU16" s="880"/>
      <c r="OJV16" s="878"/>
      <c r="OJW16" s="878"/>
      <c r="OJX16" s="878"/>
      <c r="OJY16" s="880"/>
      <c r="OJZ16" s="878"/>
      <c r="OKA16" s="878"/>
      <c r="OKB16" s="878"/>
      <c r="OKC16" s="880"/>
      <c r="OKD16" s="878"/>
      <c r="OKE16" s="878"/>
      <c r="OKF16" s="878"/>
      <c r="OKG16" s="880"/>
      <c r="OKH16" s="878"/>
      <c r="OKI16" s="878"/>
      <c r="OKJ16" s="878"/>
      <c r="OKK16" s="880"/>
      <c r="OKL16" s="878"/>
      <c r="OKM16" s="878"/>
      <c r="OKN16" s="878"/>
      <c r="OKO16" s="880"/>
      <c r="OKP16" s="878"/>
      <c r="OKQ16" s="878"/>
      <c r="OKR16" s="878"/>
      <c r="OKS16" s="880"/>
      <c r="OKT16" s="878"/>
      <c r="OKU16" s="878"/>
      <c r="OKV16" s="878"/>
      <c r="OKW16" s="880"/>
      <c r="OKX16" s="878"/>
      <c r="OKY16" s="878"/>
      <c r="OKZ16" s="878"/>
      <c r="OLA16" s="880"/>
      <c r="OLB16" s="878"/>
      <c r="OLC16" s="878"/>
      <c r="OLD16" s="878"/>
      <c r="OLE16" s="880"/>
      <c r="OLF16" s="878"/>
      <c r="OLG16" s="878"/>
      <c r="OLH16" s="878"/>
      <c r="OLI16" s="880"/>
      <c r="OLJ16" s="878"/>
      <c r="OLK16" s="878"/>
      <c r="OLL16" s="878"/>
      <c r="OLM16" s="880"/>
      <c r="OLN16" s="878"/>
      <c r="OLO16" s="878"/>
      <c r="OLP16" s="878"/>
      <c r="OLQ16" s="880"/>
      <c r="OLR16" s="878"/>
      <c r="OLS16" s="878"/>
      <c r="OLT16" s="878"/>
      <c r="OLU16" s="880"/>
      <c r="OLV16" s="878"/>
      <c r="OLW16" s="878"/>
      <c r="OLX16" s="878"/>
      <c r="OLY16" s="880"/>
      <c r="OLZ16" s="878"/>
      <c r="OMA16" s="878"/>
      <c r="OMB16" s="878"/>
      <c r="OMC16" s="880"/>
      <c r="OMD16" s="878"/>
      <c r="OME16" s="878"/>
      <c r="OMF16" s="878"/>
      <c r="OMG16" s="880"/>
      <c r="OMH16" s="878"/>
      <c r="OMI16" s="878"/>
      <c r="OMJ16" s="878"/>
      <c r="OMK16" s="880"/>
      <c r="OML16" s="878"/>
      <c r="OMM16" s="878"/>
      <c r="OMN16" s="878"/>
      <c r="OMO16" s="880"/>
      <c r="OMP16" s="878"/>
      <c r="OMQ16" s="878"/>
      <c r="OMR16" s="878"/>
      <c r="OMS16" s="880"/>
      <c r="OMT16" s="878"/>
      <c r="OMU16" s="878"/>
      <c r="OMV16" s="878"/>
      <c r="OMW16" s="880"/>
      <c r="OMX16" s="878"/>
      <c r="OMY16" s="878"/>
      <c r="OMZ16" s="878"/>
      <c r="ONA16" s="880"/>
      <c r="ONB16" s="878"/>
      <c r="ONC16" s="878"/>
      <c r="OND16" s="878"/>
      <c r="ONE16" s="880"/>
      <c r="ONF16" s="878"/>
      <c r="ONG16" s="878"/>
      <c r="ONH16" s="878"/>
      <c r="ONI16" s="880"/>
      <c r="ONJ16" s="878"/>
      <c r="ONK16" s="878"/>
      <c r="ONL16" s="878"/>
      <c r="ONM16" s="880"/>
      <c r="ONN16" s="878"/>
      <c r="ONO16" s="878"/>
      <c r="ONP16" s="878"/>
      <c r="ONQ16" s="880"/>
      <c r="ONR16" s="878"/>
      <c r="ONS16" s="878"/>
      <c r="ONT16" s="878"/>
      <c r="ONU16" s="880"/>
      <c r="ONV16" s="878"/>
      <c r="ONW16" s="878"/>
      <c r="ONX16" s="878"/>
      <c r="ONY16" s="880"/>
      <c r="ONZ16" s="878"/>
      <c r="OOA16" s="878"/>
      <c r="OOB16" s="878"/>
      <c r="OOC16" s="880"/>
      <c r="OOD16" s="878"/>
      <c r="OOE16" s="878"/>
      <c r="OOF16" s="878"/>
      <c r="OOG16" s="880"/>
      <c r="OOH16" s="878"/>
      <c r="OOI16" s="878"/>
      <c r="OOJ16" s="878"/>
      <c r="OOK16" s="880"/>
      <c r="OOL16" s="878"/>
      <c r="OOM16" s="878"/>
      <c r="OON16" s="878"/>
      <c r="OOO16" s="880"/>
      <c r="OOP16" s="878"/>
      <c r="OOQ16" s="878"/>
      <c r="OOR16" s="878"/>
      <c r="OOS16" s="880"/>
      <c r="OOT16" s="878"/>
      <c r="OOU16" s="878"/>
      <c r="OOV16" s="878"/>
      <c r="OOW16" s="880"/>
      <c r="OOX16" s="878"/>
      <c r="OOY16" s="878"/>
      <c r="OOZ16" s="878"/>
      <c r="OPA16" s="880"/>
      <c r="OPB16" s="878"/>
      <c r="OPC16" s="878"/>
      <c r="OPD16" s="878"/>
      <c r="OPE16" s="880"/>
      <c r="OPF16" s="878"/>
      <c r="OPG16" s="878"/>
      <c r="OPH16" s="878"/>
      <c r="OPI16" s="880"/>
      <c r="OPJ16" s="878"/>
      <c r="OPK16" s="878"/>
      <c r="OPL16" s="878"/>
      <c r="OPM16" s="880"/>
      <c r="OPN16" s="878"/>
      <c r="OPO16" s="878"/>
      <c r="OPP16" s="878"/>
      <c r="OPQ16" s="880"/>
      <c r="OPR16" s="878"/>
      <c r="OPS16" s="878"/>
      <c r="OPT16" s="878"/>
      <c r="OPU16" s="880"/>
      <c r="OPV16" s="878"/>
      <c r="OPW16" s="878"/>
      <c r="OPX16" s="878"/>
      <c r="OPY16" s="880"/>
      <c r="OPZ16" s="878"/>
      <c r="OQA16" s="878"/>
      <c r="OQB16" s="878"/>
      <c r="OQC16" s="880"/>
      <c r="OQD16" s="878"/>
      <c r="OQE16" s="878"/>
      <c r="OQF16" s="878"/>
      <c r="OQG16" s="880"/>
      <c r="OQH16" s="878"/>
      <c r="OQI16" s="878"/>
      <c r="OQJ16" s="878"/>
      <c r="OQK16" s="880"/>
      <c r="OQL16" s="878"/>
      <c r="OQM16" s="878"/>
      <c r="OQN16" s="878"/>
      <c r="OQO16" s="880"/>
      <c r="OQP16" s="878"/>
      <c r="OQQ16" s="878"/>
      <c r="OQR16" s="878"/>
      <c r="OQS16" s="880"/>
      <c r="OQT16" s="878"/>
      <c r="OQU16" s="878"/>
      <c r="OQV16" s="878"/>
      <c r="OQW16" s="880"/>
      <c r="OQX16" s="878"/>
      <c r="OQY16" s="878"/>
      <c r="OQZ16" s="878"/>
      <c r="ORA16" s="880"/>
      <c r="ORB16" s="878"/>
      <c r="ORC16" s="878"/>
      <c r="ORD16" s="878"/>
      <c r="ORE16" s="880"/>
      <c r="ORF16" s="878"/>
      <c r="ORG16" s="878"/>
      <c r="ORH16" s="878"/>
      <c r="ORI16" s="880"/>
      <c r="ORJ16" s="878"/>
      <c r="ORK16" s="878"/>
      <c r="ORL16" s="878"/>
      <c r="ORM16" s="880"/>
      <c r="ORN16" s="878"/>
      <c r="ORO16" s="878"/>
      <c r="ORP16" s="878"/>
      <c r="ORQ16" s="880"/>
      <c r="ORR16" s="878"/>
      <c r="ORS16" s="878"/>
      <c r="ORT16" s="878"/>
      <c r="ORU16" s="880"/>
      <c r="ORV16" s="878"/>
      <c r="ORW16" s="878"/>
      <c r="ORX16" s="878"/>
      <c r="ORY16" s="880"/>
      <c r="ORZ16" s="878"/>
      <c r="OSA16" s="878"/>
      <c r="OSB16" s="878"/>
      <c r="OSC16" s="880"/>
      <c r="OSD16" s="878"/>
      <c r="OSE16" s="878"/>
      <c r="OSF16" s="878"/>
      <c r="OSG16" s="880"/>
      <c r="OSH16" s="878"/>
      <c r="OSI16" s="878"/>
      <c r="OSJ16" s="878"/>
      <c r="OSK16" s="880"/>
      <c r="OSL16" s="878"/>
      <c r="OSM16" s="878"/>
      <c r="OSN16" s="878"/>
      <c r="OSO16" s="880"/>
      <c r="OSP16" s="878"/>
      <c r="OSQ16" s="878"/>
      <c r="OSR16" s="878"/>
      <c r="OSS16" s="880"/>
      <c r="OST16" s="878"/>
      <c r="OSU16" s="878"/>
      <c r="OSV16" s="878"/>
      <c r="OSW16" s="880"/>
      <c r="OSX16" s="878"/>
      <c r="OSY16" s="878"/>
      <c r="OSZ16" s="878"/>
      <c r="OTA16" s="880"/>
      <c r="OTB16" s="878"/>
      <c r="OTC16" s="878"/>
      <c r="OTD16" s="878"/>
      <c r="OTE16" s="880"/>
      <c r="OTF16" s="878"/>
      <c r="OTG16" s="878"/>
      <c r="OTH16" s="878"/>
      <c r="OTI16" s="880"/>
      <c r="OTJ16" s="878"/>
      <c r="OTK16" s="878"/>
      <c r="OTL16" s="878"/>
      <c r="OTM16" s="880"/>
      <c r="OTN16" s="878"/>
      <c r="OTO16" s="878"/>
      <c r="OTP16" s="878"/>
      <c r="OTQ16" s="880"/>
      <c r="OTR16" s="878"/>
      <c r="OTS16" s="878"/>
      <c r="OTT16" s="878"/>
      <c r="OTU16" s="880"/>
      <c r="OTV16" s="878"/>
      <c r="OTW16" s="878"/>
      <c r="OTX16" s="878"/>
      <c r="OTY16" s="880"/>
      <c r="OTZ16" s="878"/>
      <c r="OUA16" s="878"/>
      <c r="OUB16" s="878"/>
      <c r="OUC16" s="880"/>
      <c r="OUD16" s="878"/>
      <c r="OUE16" s="878"/>
      <c r="OUF16" s="878"/>
      <c r="OUG16" s="880"/>
      <c r="OUH16" s="878"/>
      <c r="OUI16" s="878"/>
      <c r="OUJ16" s="878"/>
      <c r="OUK16" s="880"/>
      <c r="OUL16" s="878"/>
      <c r="OUM16" s="878"/>
      <c r="OUN16" s="878"/>
      <c r="OUO16" s="880"/>
      <c r="OUP16" s="878"/>
      <c r="OUQ16" s="878"/>
      <c r="OUR16" s="878"/>
      <c r="OUS16" s="880"/>
      <c r="OUT16" s="878"/>
      <c r="OUU16" s="878"/>
      <c r="OUV16" s="878"/>
      <c r="OUW16" s="880"/>
      <c r="OUX16" s="878"/>
      <c r="OUY16" s="878"/>
      <c r="OUZ16" s="878"/>
      <c r="OVA16" s="880"/>
      <c r="OVB16" s="878"/>
      <c r="OVC16" s="878"/>
      <c r="OVD16" s="878"/>
      <c r="OVE16" s="880"/>
      <c r="OVF16" s="878"/>
      <c r="OVG16" s="878"/>
      <c r="OVH16" s="878"/>
      <c r="OVI16" s="880"/>
      <c r="OVJ16" s="878"/>
      <c r="OVK16" s="878"/>
      <c r="OVL16" s="878"/>
      <c r="OVM16" s="880"/>
      <c r="OVN16" s="878"/>
      <c r="OVO16" s="878"/>
      <c r="OVP16" s="878"/>
      <c r="OVQ16" s="880"/>
      <c r="OVR16" s="878"/>
      <c r="OVS16" s="878"/>
      <c r="OVT16" s="878"/>
      <c r="OVU16" s="880"/>
      <c r="OVV16" s="878"/>
      <c r="OVW16" s="878"/>
      <c r="OVX16" s="878"/>
      <c r="OVY16" s="880"/>
      <c r="OVZ16" s="878"/>
      <c r="OWA16" s="878"/>
      <c r="OWB16" s="878"/>
      <c r="OWC16" s="880"/>
      <c r="OWD16" s="878"/>
      <c r="OWE16" s="878"/>
      <c r="OWF16" s="878"/>
      <c r="OWG16" s="880"/>
      <c r="OWH16" s="878"/>
      <c r="OWI16" s="878"/>
      <c r="OWJ16" s="878"/>
      <c r="OWK16" s="880"/>
      <c r="OWL16" s="878"/>
      <c r="OWM16" s="878"/>
      <c r="OWN16" s="878"/>
      <c r="OWO16" s="880"/>
      <c r="OWP16" s="878"/>
      <c r="OWQ16" s="878"/>
      <c r="OWR16" s="878"/>
      <c r="OWS16" s="880"/>
      <c r="OWT16" s="878"/>
      <c r="OWU16" s="878"/>
      <c r="OWV16" s="878"/>
      <c r="OWW16" s="880"/>
      <c r="OWX16" s="878"/>
      <c r="OWY16" s="878"/>
      <c r="OWZ16" s="878"/>
      <c r="OXA16" s="880"/>
      <c r="OXB16" s="878"/>
      <c r="OXC16" s="878"/>
      <c r="OXD16" s="878"/>
      <c r="OXE16" s="880"/>
      <c r="OXF16" s="878"/>
      <c r="OXG16" s="878"/>
      <c r="OXH16" s="878"/>
      <c r="OXI16" s="880"/>
      <c r="OXJ16" s="878"/>
      <c r="OXK16" s="878"/>
      <c r="OXL16" s="878"/>
      <c r="OXM16" s="880"/>
      <c r="OXN16" s="878"/>
      <c r="OXO16" s="878"/>
      <c r="OXP16" s="878"/>
      <c r="OXQ16" s="880"/>
      <c r="OXR16" s="878"/>
      <c r="OXS16" s="878"/>
      <c r="OXT16" s="878"/>
      <c r="OXU16" s="880"/>
      <c r="OXV16" s="878"/>
      <c r="OXW16" s="878"/>
      <c r="OXX16" s="878"/>
      <c r="OXY16" s="880"/>
      <c r="OXZ16" s="878"/>
      <c r="OYA16" s="878"/>
      <c r="OYB16" s="878"/>
      <c r="OYC16" s="880"/>
      <c r="OYD16" s="878"/>
      <c r="OYE16" s="878"/>
      <c r="OYF16" s="878"/>
      <c r="OYG16" s="880"/>
      <c r="OYH16" s="878"/>
      <c r="OYI16" s="878"/>
      <c r="OYJ16" s="878"/>
      <c r="OYK16" s="880"/>
      <c r="OYL16" s="878"/>
      <c r="OYM16" s="878"/>
      <c r="OYN16" s="878"/>
      <c r="OYO16" s="880"/>
      <c r="OYP16" s="878"/>
      <c r="OYQ16" s="878"/>
      <c r="OYR16" s="878"/>
      <c r="OYS16" s="880"/>
      <c r="OYT16" s="878"/>
      <c r="OYU16" s="878"/>
      <c r="OYV16" s="878"/>
      <c r="OYW16" s="880"/>
      <c r="OYX16" s="878"/>
      <c r="OYY16" s="878"/>
      <c r="OYZ16" s="878"/>
      <c r="OZA16" s="880"/>
      <c r="OZB16" s="878"/>
      <c r="OZC16" s="878"/>
      <c r="OZD16" s="878"/>
      <c r="OZE16" s="880"/>
      <c r="OZF16" s="878"/>
      <c r="OZG16" s="878"/>
      <c r="OZH16" s="878"/>
      <c r="OZI16" s="880"/>
      <c r="OZJ16" s="878"/>
      <c r="OZK16" s="878"/>
      <c r="OZL16" s="878"/>
      <c r="OZM16" s="880"/>
      <c r="OZN16" s="878"/>
      <c r="OZO16" s="878"/>
      <c r="OZP16" s="878"/>
      <c r="OZQ16" s="880"/>
      <c r="OZR16" s="878"/>
      <c r="OZS16" s="878"/>
      <c r="OZT16" s="878"/>
      <c r="OZU16" s="880"/>
      <c r="OZV16" s="878"/>
      <c r="OZW16" s="878"/>
      <c r="OZX16" s="878"/>
      <c r="OZY16" s="880"/>
      <c r="OZZ16" s="878"/>
      <c r="PAA16" s="878"/>
      <c r="PAB16" s="878"/>
      <c r="PAC16" s="880"/>
      <c r="PAD16" s="878"/>
      <c r="PAE16" s="878"/>
      <c r="PAF16" s="878"/>
      <c r="PAG16" s="880"/>
      <c r="PAH16" s="878"/>
      <c r="PAI16" s="878"/>
      <c r="PAJ16" s="878"/>
      <c r="PAK16" s="880"/>
      <c r="PAL16" s="878"/>
      <c r="PAM16" s="878"/>
      <c r="PAN16" s="878"/>
      <c r="PAO16" s="880"/>
      <c r="PAP16" s="878"/>
      <c r="PAQ16" s="878"/>
      <c r="PAR16" s="878"/>
      <c r="PAS16" s="880"/>
      <c r="PAT16" s="878"/>
      <c r="PAU16" s="878"/>
      <c r="PAV16" s="878"/>
      <c r="PAW16" s="880"/>
      <c r="PAX16" s="878"/>
      <c r="PAY16" s="878"/>
      <c r="PAZ16" s="878"/>
      <c r="PBA16" s="880"/>
      <c r="PBB16" s="878"/>
      <c r="PBC16" s="878"/>
      <c r="PBD16" s="878"/>
      <c r="PBE16" s="880"/>
      <c r="PBF16" s="878"/>
      <c r="PBG16" s="878"/>
      <c r="PBH16" s="878"/>
      <c r="PBI16" s="880"/>
      <c r="PBJ16" s="878"/>
      <c r="PBK16" s="878"/>
      <c r="PBL16" s="878"/>
      <c r="PBM16" s="880"/>
      <c r="PBN16" s="878"/>
      <c r="PBO16" s="878"/>
      <c r="PBP16" s="878"/>
      <c r="PBQ16" s="880"/>
      <c r="PBR16" s="878"/>
      <c r="PBS16" s="878"/>
      <c r="PBT16" s="878"/>
      <c r="PBU16" s="880"/>
      <c r="PBV16" s="878"/>
      <c r="PBW16" s="878"/>
      <c r="PBX16" s="878"/>
      <c r="PBY16" s="880"/>
      <c r="PBZ16" s="878"/>
      <c r="PCA16" s="878"/>
      <c r="PCB16" s="878"/>
      <c r="PCC16" s="880"/>
      <c r="PCD16" s="878"/>
      <c r="PCE16" s="878"/>
      <c r="PCF16" s="878"/>
      <c r="PCG16" s="880"/>
      <c r="PCH16" s="878"/>
      <c r="PCI16" s="878"/>
      <c r="PCJ16" s="878"/>
      <c r="PCK16" s="880"/>
      <c r="PCL16" s="878"/>
      <c r="PCM16" s="878"/>
      <c r="PCN16" s="878"/>
      <c r="PCO16" s="880"/>
      <c r="PCP16" s="878"/>
      <c r="PCQ16" s="878"/>
      <c r="PCR16" s="878"/>
      <c r="PCS16" s="880"/>
      <c r="PCT16" s="878"/>
      <c r="PCU16" s="878"/>
      <c r="PCV16" s="878"/>
      <c r="PCW16" s="880"/>
      <c r="PCX16" s="878"/>
      <c r="PCY16" s="878"/>
      <c r="PCZ16" s="878"/>
      <c r="PDA16" s="880"/>
      <c r="PDB16" s="878"/>
      <c r="PDC16" s="878"/>
      <c r="PDD16" s="878"/>
      <c r="PDE16" s="880"/>
      <c r="PDF16" s="878"/>
      <c r="PDG16" s="878"/>
      <c r="PDH16" s="878"/>
      <c r="PDI16" s="880"/>
      <c r="PDJ16" s="878"/>
      <c r="PDK16" s="878"/>
      <c r="PDL16" s="878"/>
      <c r="PDM16" s="880"/>
      <c r="PDN16" s="878"/>
      <c r="PDO16" s="878"/>
      <c r="PDP16" s="878"/>
      <c r="PDQ16" s="880"/>
      <c r="PDR16" s="878"/>
      <c r="PDS16" s="878"/>
      <c r="PDT16" s="878"/>
      <c r="PDU16" s="880"/>
      <c r="PDV16" s="878"/>
      <c r="PDW16" s="878"/>
      <c r="PDX16" s="878"/>
      <c r="PDY16" s="880"/>
      <c r="PDZ16" s="878"/>
      <c r="PEA16" s="878"/>
      <c r="PEB16" s="878"/>
      <c r="PEC16" s="880"/>
      <c r="PED16" s="878"/>
      <c r="PEE16" s="878"/>
      <c r="PEF16" s="878"/>
      <c r="PEG16" s="880"/>
      <c r="PEH16" s="878"/>
      <c r="PEI16" s="878"/>
      <c r="PEJ16" s="878"/>
      <c r="PEK16" s="880"/>
      <c r="PEL16" s="878"/>
      <c r="PEM16" s="878"/>
      <c r="PEN16" s="878"/>
      <c r="PEO16" s="880"/>
      <c r="PEP16" s="878"/>
      <c r="PEQ16" s="878"/>
      <c r="PER16" s="878"/>
      <c r="PES16" s="880"/>
      <c r="PET16" s="878"/>
      <c r="PEU16" s="878"/>
      <c r="PEV16" s="878"/>
      <c r="PEW16" s="880"/>
      <c r="PEX16" s="878"/>
      <c r="PEY16" s="878"/>
      <c r="PEZ16" s="878"/>
      <c r="PFA16" s="880"/>
      <c r="PFB16" s="878"/>
      <c r="PFC16" s="878"/>
      <c r="PFD16" s="878"/>
      <c r="PFE16" s="880"/>
      <c r="PFF16" s="878"/>
      <c r="PFG16" s="878"/>
      <c r="PFH16" s="878"/>
      <c r="PFI16" s="880"/>
      <c r="PFJ16" s="878"/>
      <c r="PFK16" s="878"/>
      <c r="PFL16" s="878"/>
      <c r="PFM16" s="880"/>
      <c r="PFN16" s="878"/>
      <c r="PFO16" s="878"/>
      <c r="PFP16" s="878"/>
      <c r="PFQ16" s="880"/>
      <c r="PFR16" s="878"/>
      <c r="PFS16" s="878"/>
      <c r="PFT16" s="878"/>
      <c r="PFU16" s="880"/>
      <c r="PFV16" s="878"/>
      <c r="PFW16" s="878"/>
      <c r="PFX16" s="878"/>
      <c r="PFY16" s="880"/>
      <c r="PFZ16" s="878"/>
      <c r="PGA16" s="878"/>
      <c r="PGB16" s="878"/>
      <c r="PGC16" s="880"/>
      <c r="PGD16" s="878"/>
      <c r="PGE16" s="878"/>
      <c r="PGF16" s="878"/>
      <c r="PGG16" s="880"/>
      <c r="PGH16" s="878"/>
      <c r="PGI16" s="878"/>
      <c r="PGJ16" s="878"/>
      <c r="PGK16" s="880"/>
      <c r="PGL16" s="878"/>
      <c r="PGM16" s="878"/>
      <c r="PGN16" s="878"/>
      <c r="PGO16" s="880"/>
      <c r="PGP16" s="878"/>
      <c r="PGQ16" s="878"/>
      <c r="PGR16" s="878"/>
      <c r="PGS16" s="880"/>
      <c r="PGT16" s="878"/>
      <c r="PGU16" s="878"/>
      <c r="PGV16" s="878"/>
      <c r="PGW16" s="880"/>
      <c r="PGX16" s="878"/>
      <c r="PGY16" s="878"/>
      <c r="PGZ16" s="878"/>
      <c r="PHA16" s="880"/>
      <c r="PHB16" s="878"/>
      <c r="PHC16" s="878"/>
      <c r="PHD16" s="878"/>
      <c r="PHE16" s="880"/>
      <c r="PHF16" s="878"/>
      <c r="PHG16" s="878"/>
      <c r="PHH16" s="878"/>
      <c r="PHI16" s="880"/>
      <c r="PHJ16" s="878"/>
      <c r="PHK16" s="878"/>
      <c r="PHL16" s="878"/>
      <c r="PHM16" s="880"/>
      <c r="PHN16" s="878"/>
      <c r="PHO16" s="878"/>
      <c r="PHP16" s="878"/>
      <c r="PHQ16" s="880"/>
      <c r="PHR16" s="878"/>
      <c r="PHS16" s="878"/>
      <c r="PHT16" s="878"/>
      <c r="PHU16" s="880"/>
      <c r="PHV16" s="878"/>
      <c r="PHW16" s="878"/>
      <c r="PHX16" s="878"/>
      <c r="PHY16" s="880"/>
      <c r="PHZ16" s="878"/>
      <c r="PIA16" s="878"/>
      <c r="PIB16" s="878"/>
      <c r="PIC16" s="880"/>
      <c r="PID16" s="878"/>
      <c r="PIE16" s="878"/>
      <c r="PIF16" s="878"/>
      <c r="PIG16" s="880"/>
      <c r="PIH16" s="878"/>
      <c r="PII16" s="878"/>
      <c r="PIJ16" s="878"/>
      <c r="PIK16" s="880"/>
      <c r="PIL16" s="878"/>
      <c r="PIM16" s="878"/>
      <c r="PIN16" s="878"/>
      <c r="PIO16" s="880"/>
      <c r="PIP16" s="878"/>
      <c r="PIQ16" s="878"/>
      <c r="PIR16" s="878"/>
      <c r="PIS16" s="880"/>
      <c r="PIT16" s="878"/>
      <c r="PIU16" s="878"/>
      <c r="PIV16" s="878"/>
      <c r="PIW16" s="880"/>
      <c r="PIX16" s="878"/>
      <c r="PIY16" s="878"/>
      <c r="PIZ16" s="878"/>
      <c r="PJA16" s="880"/>
      <c r="PJB16" s="878"/>
      <c r="PJC16" s="878"/>
      <c r="PJD16" s="878"/>
      <c r="PJE16" s="880"/>
      <c r="PJF16" s="878"/>
      <c r="PJG16" s="878"/>
      <c r="PJH16" s="878"/>
      <c r="PJI16" s="880"/>
      <c r="PJJ16" s="878"/>
      <c r="PJK16" s="878"/>
      <c r="PJL16" s="878"/>
      <c r="PJM16" s="880"/>
      <c r="PJN16" s="878"/>
      <c r="PJO16" s="878"/>
      <c r="PJP16" s="878"/>
      <c r="PJQ16" s="880"/>
      <c r="PJR16" s="878"/>
      <c r="PJS16" s="878"/>
      <c r="PJT16" s="878"/>
      <c r="PJU16" s="880"/>
      <c r="PJV16" s="878"/>
      <c r="PJW16" s="878"/>
      <c r="PJX16" s="878"/>
      <c r="PJY16" s="880"/>
      <c r="PJZ16" s="878"/>
      <c r="PKA16" s="878"/>
      <c r="PKB16" s="878"/>
      <c r="PKC16" s="880"/>
      <c r="PKD16" s="878"/>
      <c r="PKE16" s="878"/>
      <c r="PKF16" s="878"/>
      <c r="PKG16" s="880"/>
      <c r="PKH16" s="878"/>
      <c r="PKI16" s="878"/>
      <c r="PKJ16" s="878"/>
      <c r="PKK16" s="880"/>
      <c r="PKL16" s="878"/>
      <c r="PKM16" s="878"/>
      <c r="PKN16" s="878"/>
      <c r="PKO16" s="880"/>
      <c r="PKP16" s="878"/>
      <c r="PKQ16" s="878"/>
      <c r="PKR16" s="878"/>
      <c r="PKS16" s="880"/>
      <c r="PKT16" s="878"/>
      <c r="PKU16" s="878"/>
      <c r="PKV16" s="878"/>
      <c r="PKW16" s="880"/>
      <c r="PKX16" s="878"/>
      <c r="PKY16" s="878"/>
      <c r="PKZ16" s="878"/>
      <c r="PLA16" s="880"/>
      <c r="PLB16" s="878"/>
      <c r="PLC16" s="878"/>
      <c r="PLD16" s="878"/>
      <c r="PLE16" s="880"/>
      <c r="PLF16" s="878"/>
      <c r="PLG16" s="878"/>
      <c r="PLH16" s="878"/>
      <c r="PLI16" s="880"/>
      <c r="PLJ16" s="878"/>
      <c r="PLK16" s="878"/>
      <c r="PLL16" s="878"/>
      <c r="PLM16" s="880"/>
      <c r="PLN16" s="878"/>
      <c r="PLO16" s="878"/>
      <c r="PLP16" s="878"/>
      <c r="PLQ16" s="880"/>
      <c r="PLR16" s="878"/>
      <c r="PLS16" s="878"/>
      <c r="PLT16" s="878"/>
      <c r="PLU16" s="880"/>
      <c r="PLV16" s="878"/>
      <c r="PLW16" s="878"/>
      <c r="PLX16" s="878"/>
      <c r="PLY16" s="880"/>
      <c r="PLZ16" s="878"/>
      <c r="PMA16" s="878"/>
      <c r="PMB16" s="878"/>
      <c r="PMC16" s="880"/>
      <c r="PMD16" s="878"/>
      <c r="PME16" s="878"/>
      <c r="PMF16" s="878"/>
      <c r="PMG16" s="880"/>
      <c r="PMH16" s="878"/>
      <c r="PMI16" s="878"/>
      <c r="PMJ16" s="878"/>
      <c r="PMK16" s="880"/>
      <c r="PML16" s="878"/>
      <c r="PMM16" s="878"/>
      <c r="PMN16" s="878"/>
      <c r="PMO16" s="880"/>
      <c r="PMP16" s="878"/>
      <c r="PMQ16" s="878"/>
      <c r="PMR16" s="878"/>
      <c r="PMS16" s="880"/>
      <c r="PMT16" s="878"/>
      <c r="PMU16" s="878"/>
      <c r="PMV16" s="878"/>
      <c r="PMW16" s="880"/>
      <c r="PMX16" s="878"/>
      <c r="PMY16" s="878"/>
      <c r="PMZ16" s="878"/>
      <c r="PNA16" s="880"/>
      <c r="PNB16" s="878"/>
      <c r="PNC16" s="878"/>
      <c r="PND16" s="878"/>
      <c r="PNE16" s="880"/>
      <c r="PNF16" s="878"/>
      <c r="PNG16" s="878"/>
      <c r="PNH16" s="878"/>
      <c r="PNI16" s="880"/>
      <c r="PNJ16" s="878"/>
      <c r="PNK16" s="878"/>
      <c r="PNL16" s="878"/>
      <c r="PNM16" s="880"/>
      <c r="PNN16" s="878"/>
      <c r="PNO16" s="878"/>
      <c r="PNP16" s="878"/>
      <c r="PNQ16" s="880"/>
      <c r="PNR16" s="878"/>
      <c r="PNS16" s="878"/>
      <c r="PNT16" s="878"/>
      <c r="PNU16" s="880"/>
      <c r="PNV16" s="878"/>
      <c r="PNW16" s="878"/>
      <c r="PNX16" s="878"/>
      <c r="PNY16" s="880"/>
      <c r="PNZ16" s="878"/>
      <c r="POA16" s="878"/>
      <c r="POB16" s="878"/>
      <c r="POC16" s="880"/>
      <c r="POD16" s="878"/>
      <c r="POE16" s="878"/>
      <c r="POF16" s="878"/>
      <c r="POG16" s="880"/>
      <c r="POH16" s="878"/>
      <c r="POI16" s="878"/>
      <c r="POJ16" s="878"/>
      <c r="POK16" s="880"/>
      <c r="POL16" s="878"/>
      <c r="POM16" s="878"/>
      <c r="PON16" s="878"/>
      <c r="POO16" s="880"/>
      <c r="POP16" s="878"/>
      <c r="POQ16" s="878"/>
      <c r="POR16" s="878"/>
      <c r="POS16" s="880"/>
      <c r="POT16" s="878"/>
      <c r="POU16" s="878"/>
      <c r="POV16" s="878"/>
      <c r="POW16" s="880"/>
      <c r="POX16" s="878"/>
      <c r="POY16" s="878"/>
      <c r="POZ16" s="878"/>
      <c r="PPA16" s="880"/>
      <c r="PPB16" s="878"/>
      <c r="PPC16" s="878"/>
      <c r="PPD16" s="878"/>
      <c r="PPE16" s="880"/>
      <c r="PPF16" s="878"/>
      <c r="PPG16" s="878"/>
      <c r="PPH16" s="878"/>
      <c r="PPI16" s="880"/>
      <c r="PPJ16" s="878"/>
      <c r="PPK16" s="878"/>
      <c r="PPL16" s="878"/>
      <c r="PPM16" s="880"/>
      <c r="PPN16" s="878"/>
      <c r="PPO16" s="878"/>
      <c r="PPP16" s="878"/>
      <c r="PPQ16" s="880"/>
      <c r="PPR16" s="878"/>
      <c r="PPS16" s="878"/>
      <c r="PPT16" s="878"/>
      <c r="PPU16" s="880"/>
      <c r="PPV16" s="878"/>
      <c r="PPW16" s="878"/>
      <c r="PPX16" s="878"/>
      <c r="PPY16" s="880"/>
      <c r="PPZ16" s="878"/>
      <c r="PQA16" s="878"/>
      <c r="PQB16" s="878"/>
      <c r="PQC16" s="880"/>
      <c r="PQD16" s="878"/>
      <c r="PQE16" s="878"/>
      <c r="PQF16" s="878"/>
      <c r="PQG16" s="880"/>
      <c r="PQH16" s="878"/>
      <c r="PQI16" s="878"/>
      <c r="PQJ16" s="878"/>
      <c r="PQK16" s="880"/>
      <c r="PQL16" s="878"/>
      <c r="PQM16" s="878"/>
      <c r="PQN16" s="878"/>
      <c r="PQO16" s="880"/>
      <c r="PQP16" s="878"/>
      <c r="PQQ16" s="878"/>
      <c r="PQR16" s="878"/>
      <c r="PQS16" s="880"/>
      <c r="PQT16" s="878"/>
      <c r="PQU16" s="878"/>
      <c r="PQV16" s="878"/>
      <c r="PQW16" s="880"/>
      <c r="PQX16" s="878"/>
      <c r="PQY16" s="878"/>
      <c r="PQZ16" s="878"/>
      <c r="PRA16" s="880"/>
      <c r="PRB16" s="878"/>
      <c r="PRC16" s="878"/>
      <c r="PRD16" s="878"/>
      <c r="PRE16" s="880"/>
      <c r="PRF16" s="878"/>
      <c r="PRG16" s="878"/>
      <c r="PRH16" s="878"/>
      <c r="PRI16" s="880"/>
      <c r="PRJ16" s="878"/>
      <c r="PRK16" s="878"/>
      <c r="PRL16" s="878"/>
      <c r="PRM16" s="880"/>
      <c r="PRN16" s="878"/>
      <c r="PRO16" s="878"/>
      <c r="PRP16" s="878"/>
      <c r="PRQ16" s="880"/>
      <c r="PRR16" s="878"/>
      <c r="PRS16" s="878"/>
      <c r="PRT16" s="878"/>
      <c r="PRU16" s="880"/>
      <c r="PRV16" s="878"/>
      <c r="PRW16" s="878"/>
      <c r="PRX16" s="878"/>
      <c r="PRY16" s="880"/>
      <c r="PRZ16" s="878"/>
      <c r="PSA16" s="878"/>
      <c r="PSB16" s="878"/>
      <c r="PSC16" s="880"/>
      <c r="PSD16" s="878"/>
      <c r="PSE16" s="878"/>
      <c r="PSF16" s="878"/>
      <c r="PSG16" s="880"/>
      <c r="PSH16" s="878"/>
      <c r="PSI16" s="878"/>
      <c r="PSJ16" s="878"/>
      <c r="PSK16" s="880"/>
      <c r="PSL16" s="878"/>
      <c r="PSM16" s="878"/>
      <c r="PSN16" s="878"/>
      <c r="PSO16" s="880"/>
      <c r="PSP16" s="878"/>
      <c r="PSQ16" s="878"/>
      <c r="PSR16" s="878"/>
      <c r="PSS16" s="880"/>
      <c r="PST16" s="878"/>
      <c r="PSU16" s="878"/>
      <c r="PSV16" s="878"/>
      <c r="PSW16" s="880"/>
      <c r="PSX16" s="878"/>
      <c r="PSY16" s="878"/>
      <c r="PSZ16" s="878"/>
      <c r="PTA16" s="880"/>
      <c r="PTB16" s="878"/>
      <c r="PTC16" s="878"/>
      <c r="PTD16" s="878"/>
      <c r="PTE16" s="880"/>
      <c r="PTF16" s="878"/>
      <c r="PTG16" s="878"/>
      <c r="PTH16" s="878"/>
      <c r="PTI16" s="880"/>
      <c r="PTJ16" s="878"/>
      <c r="PTK16" s="878"/>
      <c r="PTL16" s="878"/>
      <c r="PTM16" s="880"/>
      <c r="PTN16" s="878"/>
      <c r="PTO16" s="878"/>
      <c r="PTP16" s="878"/>
      <c r="PTQ16" s="880"/>
      <c r="PTR16" s="878"/>
      <c r="PTS16" s="878"/>
      <c r="PTT16" s="878"/>
      <c r="PTU16" s="880"/>
      <c r="PTV16" s="878"/>
      <c r="PTW16" s="878"/>
      <c r="PTX16" s="878"/>
      <c r="PTY16" s="880"/>
      <c r="PTZ16" s="878"/>
      <c r="PUA16" s="878"/>
      <c r="PUB16" s="878"/>
      <c r="PUC16" s="880"/>
      <c r="PUD16" s="878"/>
      <c r="PUE16" s="878"/>
      <c r="PUF16" s="878"/>
      <c r="PUG16" s="880"/>
      <c r="PUH16" s="878"/>
      <c r="PUI16" s="878"/>
      <c r="PUJ16" s="878"/>
      <c r="PUK16" s="880"/>
      <c r="PUL16" s="878"/>
      <c r="PUM16" s="878"/>
      <c r="PUN16" s="878"/>
      <c r="PUO16" s="880"/>
      <c r="PUP16" s="878"/>
      <c r="PUQ16" s="878"/>
      <c r="PUR16" s="878"/>
      <c r="PUS16" s="880"/>
      <c r="PUT16" s="878"/>
      <c r="PUU16" s="878"/>
      <c r="PUV16" s="878"/>
      <c r="PUW16" s="880"/>
      <c r="PUX16" s="878"/>
      <c r="PUY16" s="878"/>
      <c r="PUZ16" s="878"/>
      <c r="PVA16" s="880"/>
      <c r="PVB16" s="878"/>
      <c r="PVC16" s="878"/>
      <c r="PVD16" s="878"/>
      <c r="PVE16" s="880"/>
      <c r="PVF16" s="878"/>
      <c r="PVG16" s="878"/>
      <c r="PVH16" s="878"/>
      <c r="PVI16" s="880"/>
      <c r="PVJ16" s="878"/>
      <c r="PVK16" s="878"/>
      <c r="PVL16" s="878"/>
      <c r="PVM16" s="880"/>
      <c r="PVN16" s="878"/>
      <c r="PVO16" s="878"/>
      <c r="PVP16" s="878"/>
      <c r="PVQ16" s="880"/>
      <c r="PVR16" s="878"/>
      <c r="PVS16" s="878"/>
      <c r="PVT16" s="878"/>
      <c r="PVU16" s="880"/>
      <c r="PVV16" s="878"/>
      <c r="PVW16" s="878"/>
      <c r="PVX16" s="878"/>
      <c r="PVY16" s="880"/>
      <c r="PVZ16" s="878"/>
      <c r="PWA16" s="878"/>
      <c r="PWB16" s="878"/>
      <c r="PWC16" s="880"/>
      <c r="PWD16" s="878"/>
      <c r="PWE16" s="878"/>
      <c r="PWF16" s="878"/>
      <c r="PWG16" s="880"/>
      <c r="PWH16" s="878"/>
      <c r="PWI16" s="878"/>
      <c r="PWJ16" s="878"/>
      <c r="PWK16" s="880"/>
      <c r="PWL16" s="878"/>
      <c r="PWM16" s="878"/>
      <c r="PWN16" s="878"/>
      <c r="PWO16" s="880"/>
      <c r="PWP16" s="878"/>
      <c r="PWQ16" s="878"/>
      <c r="PWR16" s="878"/>
      <c r="PWS16" s="880"/>
      <c r="PWT16" s="878"/>
      <c r="PWU16" s="878"/>
      <c r="PWV16" s="878"/>
      <c r="PWW16" s="880"/>
      <c r="PWX16" s="878"/>
      <c r="PWY16" s="878"/>
      <c r="PWZ16" s="878"/>
      <c r="PXA16" s="880"/>
      <c r="PXB16" s="878"/>
      <c r="PXC16" s="878"/>
      <c r="PXD16" s="878"/>
      <c r="PXE16" s="880"/>
      <c r="PXF16" s="878"/>
      <c r="PXG16" s="878"/>
      <c r="PXH16" s="878"/>
      <c r="PXI16" s="880"/>
      <c r="PXJ16" s="878"/>
      <c r="PXK16" s="878"/>
      <c r="PXL16" s="878"/>
      <c r="PXM16" s="880"/>
      <c r="PXN16" s="878"/>
      <c r="PXO16" s="878"/>
      <c r="PXP16" s="878"/>
      <c r="PXQ16" s="880"/>
      <c r="PXR16" s="878"/>
      <c r="PXS16" s="878"/>
      <c r="PXT16" s="878"/>
      <c r="PXU16" s="880"/>
      <c r="PXV16" s="878"/>
      <c r="PXW16" s="878"/>
      <c r="PXX16" s="878"/>
      <c r="PXY16" s="880"/>
      <c r="PXZ16" s="878"/>
      <c r="PYA16" s="878"/>
      <c r="PYB16" s="878"/>
      <c r="PYC16" s="880"/>
      <c r="PYD16" s="878"/>
      <c r="PYE16" s="878"/>
      <c r="PYF16" s="878"/>
      <c r="PYG16" s="880"/>
      <c r="PYH16" s="878"/>
      <c r="PYI16" s="878"/>
      <c r="PYJ16" s="878"/>
      <c r="PYK16" s="880"/>
      <c r="PYL16" s="878"/>
      <c r="PYM16" s="878"/>
      <c r="PYN16" s="878"/>
      <c r="PYO16" s="880"/>
      <c r="PYP16" s="878"/>
      <c r="PYQ16" s="878"/>
      <c r="PYR16" s="878"/>
      <c r="PYS16" s="880"/>
      <c r="PYT16" s="878"/>
      <c r="PYU16" s="878"/>
      <c r="PYV16" s="878"/>
      <c r="PYW16" s="880"/>
      <c r="PYX16" s="878"/>
      <c r="PYY16" s="878"/>
      <c r="PYZ16" s="878"/>
      <c r="PZA16" s="880"/>
      <c r="PZB16" s="878"/>
      <c r="PZC16" s="878"/>
      <c r="PZD16" s="878"/>
      <c r="PZE16" s="880"/>
      <c r="PZF16" s="878"/>
      <c r="PZG16" s="878"/>
      <c r="PZH16" s="878"/>
      <c r="PZI16" s="880"/>
      <c r="PZJ16" s="878"/>
      <c r="PZK16" s="878"/>
      <c r="PZL16" s="878"/>
      <c r="PZM16" s="880"/>
      <c r="PZN16" s="878"/>
      <c r="PZO16" s="878"/>
      <c r="PZP16" s="878"/>
      <c r="PZQ16" s="880"/>
      <c r="PZR16" s="878"/>
      <c r="PZS16" s="878"/>
      <c r="PZT16" s="878"/>
      <c r="PZU16" s="880"/>
      <c r="PZV16" s="878"/>
      <c r="PZW16" s="878"/>
      <c r="PZX16" s="878"/>
      <c r="PZY16" s="880"/>
      <c r="PZZ16" s="878"/>
      <c r="QAA16" s="878"/>
      <c r="QAB16" s="878"/>
      <c r="QAC16" s="880"/>
      <c r="QAD16" s="878"/>
      <c r="QAE16" s="878"/>
      <c r="QAF16" s="878"/>
      <c r="QAG16" s="880"/>
      <c r="QAH16" s="878"/>
      <c r="QAI16" s="878"/>
      <c r="QAJ16" s="878"/>
      <c r="QAK16" s="880"/>
      <c r="QAL16" s="878"/>
      <c r="QAM16" s="878"/>
      <c r="QAN16" s="878"/>
      <c r="QAO16" s="880"/>
      <c r="QAP16" s="878"/>
      <c r="QAQ16" s="878"/>
      <c r="QAR16" s="878"/>
      <c r="QAS16" s="880"/>
      <c r="QAT16" s="878"/>
      <c r="QAU16" s="878"/>
      <c r="QAV16" s="878"/>
      <c r="QAW16" s="880"/>
      <c r="QAX16" s="878"/>
      <c r="QAY16" s="878"/>
      <c r="QAZ16" s="878"/>
      <c r="QBA16" s="880"/>
      <c r="QBB16" s="878"/>
      <c r="QBC16" s="878"/>
      <c r="QBD16" s="878"/>
      <c r="QBE16" s="880"/>
      <c r="QBF16" s="878"/>
      <c r="QBG16" s="878"/>
      <c r="QBH16" s="878"/>
      <c r="QBI16" s="880"/>
      <c r="QBJ16" s="878"/>
      <c r="QBK16" s="878"/>
      <c r="QBL16" s="878"/>
      <c r="QBM16" s="880"/>
      <c r="QBN16" s="878"/>
      <c r="QBO16" s="878"/>
      <c r="QBP16" s="878"/>
      <c r="QBQ16" s="880"/>
      <c r="QBR16" s="878"/>
      <c r="QBS16" s="878"/>
      <c r="QBT16" s="878"/>
      <c r="QBU16" s="880"/>
      <c r="QBV16" s="878"/>
      <c r="QBW16" s="878"/>
      <c r="QBX16" s="878"/>
      <c r="QBY16" s="880"/>
      <c r="QBZ16" s="878"/>
      <c r="QCA16" s="878"/>
      <c r="QCB16" s="878"/>
      <c r="QCC16" s="880"/>
      <c r="QCD16" s="878"/>
      <c r="QCE16" s="878"/>
      <c r="QCF16" s="878"/>
      <c r="QCG16" s="880"/>
      <c r="QCH16" s="878"/>
      <c r="QCI16" s="878"/>
      <c r="QCJ16" s="878"/>
      <c r="QCK16" s="880"/>
      <c r="QCL16" s="878"/>
      <c r="QCM16" s="878"/>
      <c r="QCN16" s="878"/>
      <c r="QCO16" s="880"/>
      <c r="QCP16" s="878"/>
      <c r="QCQ16" s="878"/>
      <c r="QCR16" s="878"/>
      <c r="QCS16" s="880"/>
      <c r="QCT16" s="878"/>
      <c r="QCU16" s="878"/>
      <c r="QCV16" s="878"/>
      <c r="QCW16" s="880"/>
      <c r="QCX16" s="878"/>
      <c r="QCY16" s="878"/>
      <c r="QCZ16" s="878"/>
      <c r="QDA16" s="880"/>
      <c r="QDB16" s="878"/>
      <c r="QDC16" s="878"/>
      <c r="QDD16" s="878"/>
      <c r="QDE16" s="880"/>
      <c r="QDF16" s="878"/>
      <c r="QDG16" s="878"/>
      <c r="QDH16" s="878"/>
      <c r="QDI16" s="880"/>
      <c r="QDJ16" s="878"/>
      <c r="QDK16" s="878"/>
      <c r="QDL16" s="878"/>
      <c r="QDM16" s="880"/>
      <c r="QDN16" s="878"/>
      <c r="QDO16" s="878"/>
      <c r="QDP16" s="878"/>
      <c r="QDQ16" s="880"/>
      <c r="QDR16" s="878"/>
      <c r="QDS16" s="878"/>
      <c r="QDT16" s="878"/>
      <c r="QDU16" s="880"/>
      <c r="QDV16" s="878"/>
      <c r="QDW16" s="878"/>
      <c r="QDX16" s="878"/>
      <c r="QDY16" s="880"/>
      <c r="QDZ16" s="878"/>
      <c r="QEA16" s="878"/>
      <c r="QEB16" s="878"/>
      <c r="QEC16" s="880"/>
      <c r="QED16" s="878"/>
      <c r="QEE16" s="878"/>
      <c r="QEF16" s="878"/>
      <c r="QEG16" s="880"/>
      <c r="QEH16" s="878"/>
      <c r="QEI16" s="878"/>
      <c r="QEJ16" s="878"/>
      <c r="QEK16" s="880"/>
      <c r="QEL16" s="878"/>
      <c r="QEM16" s="878"/>
      <c r="QEN16" s="878"/>
      <c r="QEO16" s="880"/>
      <c r="QEP16" s="878"/>
      <c r="QEQ16" s="878"/>
      <c r="QER16" s="878"/>
      <c r="QES16" s="880"/>
      <c r="QET16" s="878"/>
      <c r="QEU16" s="878"/>
      <c r="QEV16" s="878"/>
      <c r="QEW16" s="880"/>
      <c r="QEX16" s="878"/>
      <c r="QEY16" s="878"/>
      <c r="QEZ16" s="878"/>
      <c r="QFA16" s="880"/>
      <c r="QFB16" s="878"/>
      <c r="QFC16" s="878"/>
      <c r="QFD16" s="878"/>
      <c r="QFE16" s="880"/>
      <c r="QFF16" s="878"/>
      <c r="QFG16" s="878"/>
      <c r="QFH16" s="878"/>
      <c r="QFI16" s="880"/>
      <c r="QFJ16" s="878"/>
      <c r="QFK16" s="878"/>
      <c r="QFL16" s="878"/>
      <c r="QFM16" s="880"/>
      <c r="QFN16" s="878"/>
      <c r="QFO16" s="878"/>
      <c r="QFP16" s="878"/>
      <c r="QFQ16" s="880"/>
      <c r="QFR16" s="878"/>
      <c r="QFS16" s="878"/>
      <c r="QFT16" s="878"/>
      <c r="QFU16" s="880"/>
      <c r="QFV16" s="878"/>
      <c r="QFW16" s="878"/>
      <c r="QFX16" s="878"/>
      <c r="QFY16" s="880"/>
      <c r="QFZ16" s="878"/>
      <c r="QGA16" s="878"/>
      <c r="QGB16" s="878"/>
      <c r="QGC16" s="880"/>
      <c r="QGD16" s="878"/>
      <c r="QGE16" s="878"/>
      <c r="QGF16" s="878"/>
      <c r="QGG16" s="880"/>
      <c r="QGH16" s="878"/>
      <c r="QGI16" s="878"/>
      <c r="QGJ16" s="878"/>
      <c r="QGK16" s="880"/>
      <c r="QGL16" s="878"/>
      <c r="QGM16" s="878"/>
      <c r="QGN16" s="878"/>
      <c r="QGO16" s="880"/>
      <c r="QGP16" s="878"/>
      <c r="QGQ16" s="878"/>
      <c r="QGR16" s="878"/>
      <c r="QGS16" s="880"/>
      <c r="QGT16" s="878"/>
      <c r="QGU16" s="878"/>
      <c r="QGV16" s="878"/>
      <c r="QGW16" s="880"/>
      <c r="QGX16" s="878"/>
      <c r="QGY16" s="878"/>
      <c r="QGZ16" s="878"/>
      <c r="QHA16" s="880"/>
      <c r="QHB16" s="878"/>
      <c r="QHC16" s="878"/>
      <c r="QHD16" s="878"/>
      <c r="QHE16" s="880"/>
      <c r="QHF16" s="878"/>
      <c r="QHG16" s="878"/>
      <c r="QHH16" s="878"/>
      <c r="QHI16" s="880"/>
      <c r="QHJ16" s="878"/>
      <c r="QHK16" s="878"/>
      <c r="QHL16" s="878"/>
      <c r="QHM16" s="880"/>
      <c r="QHN16" s="878"/>
      <c r="QHO16" s="878"/>
      <c r="QHP16" s="878"/>
      <c r="QHQ16" s="880"/>
      <c r="QHR16" s="878"/>
      <c r="QHS16" s="878"/>
      <c r="QHT16" s="878"/>
      <c r="QHU16" s="880"/>
      <c r="QHV16" s="878"/>
      <c r="QHW16" s="878"/>
      <c r="QHX16" s="878"/>
      <c r="QHY16" s="880"/>
      <c r="QHZ16" s="878"/>
      <c r="QIA16" s="878"/>
      <c r="QIB16" s="878"/>
      <c r="QIC16" s="880"/>
      <c r="QID16" s="878"/>
      <c r="QIE16" s="878"/>
      <c r="QIF16" s="878"/>
      <c r="QIG16" s="880"/>
      <c r="QIH16" s="878"/>
      <c r="QII16" s="878"/>
      <c r="QIJ16" s="878"/>
      <c r="QIK16" s="880"/>
      <c r="QIL16" s="878"/>
      <c r="QIM16" s="878"/>
      <c r="QIN16" s="878"/>
      <c r="QIO16" s="880"/>
      <c r="QIP16" s="878"/>
      <c r="QIQ16" s="878"/>
      <c r="QIR16" s="878"/>
      <c r="QIS16" s="880"/>
      <c r="QIT16" s="878"/>
      <c r="QIU16" s="878"/>
      <c r="QIV16" s="878"/>
      <c r="QIW16" s="880"/>
      <c r="QIX16" s="878"/>
      <c r="QIY16" s="878"/>
      <c r="QIZ16" s="878"/>
      <c r="QJA16" s="880"/>
      <c r="QJB16" s="878"/>
      <c r="QJC16" s="878"/>
      <c r="QJD16" s="878"/>
      <c r="QJE16" s="880"/>
      <c r="QJF16" s="878"/>
      <c r="QJG16" s="878"/>
      <c r="QJH16" s="878"/>
      <c r="QJI16" s="880"/>
      <c r="QJJ16" s="878"/>
      <c r="QJK16" s="878"/>
      <c r="QJL16" s="878"/>
      <c r="QJM16" s="880"/>
      <c r="QJN16" s="878"/>
      <c r="QJO16" s="878"/>
      <c r="QJP16" s="878"/>
      <c r="QJQ16" s="880"/>
      <c r="QJR16" s="878"/>
      <c r="QJS16" s="878"/>
      <c r="QJT16" s="878"/>
      <c r="QJU16" s="880"/>
      <c r="QJV16" s="878"/>
      <c r="QJW16" s="878"/>
      <c r="QJX16" s="878"/>
      <c r="QJY16" s="880"/>
      <c r="QJZ16" s="878"/>
      <c r="QKA16" s="878"/>
      <c r="QKB16" s="878"/>
      <c r="QKC16" s="880"/>
      <c r="QKD16" s="878"/>
      <c r="QKE16" s="878"/>
      <c r="QKF16" s="878"/>
      <c r="QKG16" s="880"/>
      <c r="QKH16" s="878"/>
      <c r="QKI16" s="878"/>
      <c r="QKJ16" s="878"/>
      <c r="QKK16" s="880"/>
      <c r="QKL16" s="878"/>
      <c r="QKM16" s="878"/>
      <c r="QKN16" s="878"/>
      <c r="QKO16" s="880"/>
      <c r="QKP16" s="878"/>
      <c r="QKQ16" s="878"/>
      <c r="QKR16" s="878"/>
      <c r="QKS16" s="880"/>
      <c r="QKT16" s="878"/>
      <c r="QKU16" s="878"/>
      <c r="QKV16" s="878"/>
      <c r="QKW16" s="880"/>
      <c r="QKX16" s="878"/>
      <c r="QKY16" s="878"/>
      <c r="QKZ16" s="878"/>
      <c r="QLA16" s="880"/>
      <c r="QLB16" s="878"/>
      <c r="QLC16" s="878"/>
      <c r="QLD16" s="878"/>
      <c r="QLE16" s="880"/>
      <c r="QLF16" s="878"/>
      <c r="QLG16" s="878"/>
      <c r="QLH16" s="878"/>
      <c r="QLI16" s="880"/>
      <c r="QLJ16" s="878"/>
      <c r="QLK16" s="878"/>
      <c r="QLL16" s="878"/>
      <c r="QLM16" s="880"/>
      <c r="QLN16" s="878"/>
      <c r="QLO16" s="878"/>
      <c r="QLP16" s="878"/>
      <c r="QLQ16" s="880"/>
      <c r="QLR16" s="878"/>
      <c r="QLS16" s="878"/>
      <c r="QLT16" s="878"/>
      <c r="QLU16" s="880"/>
      <c r="QLV16" s="878"/>
      <c r="QLW16" s="878"/>
      <c r="QLX16" s="878"/>
      <c r="QLY16" s="880"/>
      <c r="QLZ16" s="878"/>
      <c r="QMA16" s="878"/>
      <c r="QMB16" s="878"/>
      <c r="QMC16" s="880"/>
      <c r="QMD16" s="878"/>
      <c r="QME16" s="878"/>
      <c r="QMF16" s="878"/>
      <c r="QMG16" s="880"/>
      <c r="QMH16" s="878"/>
      <c r="QMI16" s="878"/>
      <c r="QMJ16" s="878"/>
      <c r="QMK16" s="880"/>
      <c r="QML16" s="878"/>
      <c r="QMM16" s="878"/>
      <c r="QMN16" s="878"/>
      <c r="QMO16" s="880"/>
      <c r="QMP16" s="878"/>
      <c r="QMQ16" s="878"/>
      <c r="QMR16" s="878"/>
      <c r="QMS16" s="880"/>
      <c r="QMT16" s="878"/>
      <c r="QMU16" s="878"/>
      <c r="QMV16" s="878"/>
      <c r="QMW16" s="880"/>
      <c r="QMX16" s="878"/>
      <c r="QMY16" s="878"/>
      <c r="QMZ16" s="878"/>
      <c r="QNA16" s="880"/>
      <c r="QNB16" s="878"/>
      <c r="QNC16" s="878"/>
      <c r="QND16" s="878"/>
      <c r="QNE16" s="880"/>
      <c r="QNF16" s="878"/>
      <c r="QNG16" s="878"/>
      <c r="QNH16" s="878"/>
      <c r="QNI16" s="880"/>
      <c r="QNJ16" s="878"/>
      <c r="QNK16" s="878"/>
      <c r="QNL16" s="878"/>
      <c r="QNM16" s="880"/>
      <c r="QNN16" s="878"/>
      <c r="QNO16" s="878"/>
      <c r="QNP16" s="878"/>
      <c r="QNQ16" s="880"/>
      <c r="QNR16" s="878"/>
      <c r="QNS16" s="878"/>
      <c r="QNT16" s="878"/>
      <c r="QNU16" s="880"/>
      <c r="QNV16" s="878"/>
      <c r="QNW16" s="878"/>
      <c r="QNX16" s="878"/>
      <c r="QNY16" s="880"/>
      <c r="QNZ16" s="878"/>
      <c r="QOA16" s="878"/>
      <c r="QOB16" s="878"/>
      <c r="QOC16" s="880"/>
      <c r="QOD16" s="878"/>
      <c r="QOE16" s="878"/>
      <c r="QOF16" s="878"/>
      <c r="QOG16" s="880"/>
      <c r="QOH16" s="878"/>
      <c r="QOI16" s="878"/>
      <c r="QOJ16" s="878"/>
      <c r="QOK16" s="880"/>
      <c r="QOL16" s="878"/>
      <c r="QOM16" s="878"/>
      <c r="QON16" s="878"/>
      <c r="QOO16" s="880"/>
      <c r="QOP16" s="878"/>
      <c r="QOQ16" s="878"/>
      <c r="QOR16" s="878"/>
      <c r="QOS16" s="880"/>
      <c r="QOT16" s="878"/>
      <c r="QOU16" s="878"/>
      <c r="QOV16" s="878"/>
      <c r="QOW16" s="880"/>
      <c r="QOX16" s="878"/>
      <c r="QOY16" s="878"/>
      <c r="QOZ16" s="878"/>
      <c r="QPA16" s="880"/>
      <c r="QPB16" s="878"/>
      <c r="QPC16" s="878"/>
      <c r="QPD16" s="878"/>
      <c r="QPE16" s="880"/>
      <c r="QPF16" s="878"/>
      <c r="QPG16" s="878"/>
      <c r="QPH16" s="878"/>
      <c r="QPI16" s="880"/>
      <c r="QPJ16" s="878"/>
      <c r="QPK16" s="878"/>
      <c r="QPL16" s="878"/>
      <c r="QPM16" s="880"/>
      <c r="QPN16" s="878"/>
      <c r="QPO16" s="878"/>
      <c r="QPP16" s="878"/>
      <c r="QPQ16" s="880"/>
      <c r="QPR16" s="878"/>
      <c r="QPS16" s="878"/>
      <c r="QPT16" s="878"/>
      <c r="QPU16" s="880"/>
      <c r="QPV16" s="878"/>
      <c r="QPW16" s="878"/>
      <c r="QPX16" s="878"/>
      <c r="QPY16" s="880"/>
      <c r="QPZ16" s="878"/>
      <c r="QQA16" s="878"/>
      <c r="QQB16" s="878"/>
      <c r="QQC16" s="880"/>
      <c r="QQD16" s="878"/>
      <c r="QQE16" s="878"/>
      <c r="QQF16" s="878"/>
      <c r="QQG16" s="880"/>
      <c r="QQH16" s="878"/>
      <c r="QQI16" s="878"/>
      <c r="QQJ16" s="878"/>
      <c r="QQK16" s="880"/>
      <c r="QQL16" s="878"/>
      <c r="QQM16" s="878"/>
      <c r="QQN16" s="878"/>
      <c r="QQO16" s="880"/>
      <c r="QQP16" s="878"/>
      <c r="QQQ16" s="878"/>
      <c r="QQR16" s="878"/>
      <c r="QQS16" s="880"/>
      <c r="QQT16" s="878"/>
      <c r="QQU16" s="878"/>
      <c r="QQV16" s="878"/>
      <c r="QQW16" s="880"/>
      <c r="QQX16" s="878"/>
      <c r="QQY16" s="878"/>
      <c r="QQZ16" s="878"/>
      <c r="QRA16" s="880"/>
      <c r="QRB16" s="878"/>
      <c r="QRC16" s="878"/>
      <c r="QRD16" s="878"/>
      <c r="QRE16" s="880"/>
      <c r="QRF16" s="878"/>
      <c r="QRG16" s="878"/>
      <c r="QRH16" s="878"/>
      <c r="QRI16" s="880"/>
      <c r="QRJ16" s="878"/>
      <c r="QRK16" s="878"/>
      <c r="QRL16" s="878"/>
      <c r="QRM16" s="880"/>
      <c r="QRN16" s="878"/>
      <c r="QRO16" s="878"/>
      <c r="QRP16" s="878"/>
      <c r="QRQ16" s="880"/>
      <c r="QRR16" s="878"/>
      <c r="QRS16" s="878"/>
      <c r="QRT16" s="878"/>
      <c r="QRU16" s="880"/>
      <c r="QRV16" s="878"/>
      <c r="QRW16" s="878"/>
      <c r="QRX16" s="878"/>
      <c r="QRY16" s="880"/>
      <c r="QRZ16" s="878"/>
      <c r="QSA16" s="878"/>
      <c r="QSB16" s="878"/>
      <c r="QSC16" s="880"/>
      <c r="QSD16" s="878"/>
      <c r="QSE16" s="878"/>
      <c r="QSF16" s="878"/>
      <c r="QSG16" s="880"/>
      <c r="QSH16" s="878"/>
      <c r="QSI16" s="878"/>
      <c r="QSJ16" s="878"/>
      <c r="QSK16" s="880"/>
      <c r="QSL16" s="878"/>
      <c r="QSM16" s="878"/>
      <c r="QSN16" s="878"/>
      <c r="QSO16" s="880"/>
      <c r="QSP16" s="878"/>
      <c r="QSQ16" s="878"/>
      <c r="QSR16" s="878"/>
      <c r="QSS16" s="880"/>
      <c r="QST16" s="878"/>
      <c r="QSU16" s="878"/>
      <c r="QSV16" s="878"/>
      <c r="QSW16" s="880"/>
      <c r="QSX16" s="878"/>
      <c r="QSY16" s="878"/>
      <c r="QSZ16" s="878"/>
      <c r="QTA16" s="880"/>
      <c r="QTB16" s="878"/>
      <c r="QTC16" s="878"/>
      <c r="QTD16" s="878"/>
      <c r="QTE16" s="880"/>
      <c r="QTF16" s="878"/>
      <c r="QTG16" s="878"/>
      <c r="QTH16" s="878"/>
      <c r="QTI16" s="880"/>
      <c r="QTJ16" s="878"/>
      <c r="QTK16" s="878"/>
      <c r="QTL16" s="878"/>
      <c r="QTM16" s="880"/>
      <c r="QTN16" s="878"/>
      <c r="QTO16" s="878"/>
      <c r="QTP16" s="878"/>
      <c r="QTQ16" s="880"/>
      <c r="QTR16" s="878"/>
      <c r="QTS16" s="878"/>
      <c r="QTT16" s="878"/>
      <c r="QTU16" s="880"/>
      <c r="QTV16" s="878"/>
      <c r="QTW16" s="878"/>
      <c r="QTX16" s="878"/>
      <c r="QTY16" s="880"/>
      <c r="QTZ16" s="878"/>
      <c r="QUA16" s="878"/>
      <c r="QUB16" s="878"/>
      <c r="QUC16" s="880"/>
      <c r="QUD16" s="878"/>
      <c r="QUE16" s="878"/>
      <c r="QUF16" s="878"/>
      <c r="QUG16" s="880"/>
      <c r="QUH16" s="878"/>
      <c r="QUI16" s="878"/>
      <c r="QUJ16" s="878"/>
      <c r="QUK16" s="880"/>
      <c r="QUL16" s="878"/>
      <c r="QUM16" s="878"/>
      <c r="QUN16" s="878"/>
      <c r="QUO16" s="880"/>
      <c r="QUP16" s="878"/>
      <c r="QUQ16" s="878"/>
      <c r="QUR16" s="878"/>
      <c r="QUS16" s="880"/>
      <c r="QUT16" s="878"/>
      <c r="QUU16" s="878"/>
      <c r="QUV16" s="878"/>
      <c r="QUW16" s="880"/>
      <c r="QUX16" s="878"/>
      <c r="QUY16" s="878"/>
      <c r="QUZ16" s="878"/>
      <c r="QVA16" s="880"/>
      <c r="QVB16" s="878"/>
      <c r="QVC16" s="878"/>
      <c r="QVD16" s="878"/>
      <c r="QVE16" s="880"/>
      <c r="QVF16" s="878"/>
      <c r="QVG16" s="878"/>
      <c r="QVH16" s="878"/>
      <c r="QVI16" s="880"/>
      <c r="QVJ16" s="878"/>
      <c r="QVK16" s="878"/>
      <c r="QVL16" s="878"/>
      <c r="QVM16" s="880"/>
      <c r="QVN16" s="878"/>
      <c r="QVO16" s="878"/>
      <c r="QVP16" s="878"/>
      <c r="QVQ16" s="880"/>
      <c r="QVR16" s="878"/>
      <c r="QVS16" s="878"/>
      <c r="QVT16" s="878"/>
      <c r="QVU16" s="880"/>
      <c r="QVV16" s="878"/>
      <c r="QVW16" s="878"/>
      <c r="QVX16" s="878"/>
      <c r="QVY16" s="880"/>
      <c r="QVZ16" s="878"/>
      <c r="QWA16" s="878"/>
      <c r="QWB16" s="878"/>
      <c r="QWC16" s="880"/>
      <c r="QWD16" s="878"/>
      <c r="QWE16" s="878"/>
      <c r="QWF16" s="878"/>
      <c r="QWG16" s="880"/>
      <c r="QWH16" s="878"/>
      <c r="QWI16" s="878"/>
      <c r="QWJ16" s="878"/>
      <c r="QWK16" s="880"/>
      <c r="QWL16" s="878"/>
      <c r="QWM16" s="878"/>
      <c r="QWN16" s="878"/>
      <c r="QWO16" s="880"/>
      <c r="QWP16" s="878"/>
      <c r="QWQ16" s="878"/>
      <c r="QWR16" s="878"/>
      <c r="QWS16" s="880"/>
      <c r="QWT16" s="878"/>
      <c r="QWU16" s="878"/>
      <c r="QWV16" s="878"/>
      <c r="QWW16" s="880"/>
      <c r="QWX16" s="878"/>
      <c r="QWY16" s="878"/>
      <c r="QWZ16" s="878"/>
      <c r="QXA16" s="880"/>
      <c r="QXB16" s="878"/>
      <c r="QXC16" s="878"/>
      <c r="QXD16" s="878"/>
      <c r="QXE16" s="880"/>
      <c r="QXF16" s="878"/>
      <c r="QXG16" s="878"/>
      <c r="QXH16" s="878"/>
      <c r="QXI16" s="880"/>
      <c r="QXJ16" s="878"/>
      <c r="QXK16" s="878"/>
      <c r="QXL16" s="878"/>
      <c r="QXM16" s="880"/>
      <c r="QXN16" s="878"/>
      <c r="QXO16" s="878"/>
      <c r="QXP16" s="878"/>
      <c r="QXQ16" s="880"/>
      <c r="QXR16" s="878"/>
      <c r="QXS16" s="878"/>
      <c r="QXT16" s="878"/>
      <c r="QXU16" s="880"/>
      <c r="QXV16" s="878"/>
      <c r="QXW16" s="878"/>
      <c r="QXX16" s="878"/>
      <c r="QXY16" s="880"/>
      <c r="QXZ16" s="878"/>
      <c r="QYA16" s="878"/>
      <c r="QYB16" s="878"/>
      <c r="QYC16" s="880"/>
      <c r="QYD16" s="878"/>
      <c r="QYE16" s="878"/>
      <c r="QYF16" s="878"/>
      <c r="QYG16" s="880"/>
      <c r="QYH16" s="878"/>
      <c r="QYI16" s="878"/>
      <c r="QYJ16" s="878"/>
      <c r="QYK16" s="880"/>
      <c r="QYL16" s="878"/>
      <c r="QYM16" s="878"/>
      <c r="QYN16" s="878"/>
      <c r="QYO16" s="880"/>
      <c r="QYP16" s="878"/>
      <c r="QYQ16" s="878"/>
      <c r="QYR16" s="878"/>
      <c r="QYS16" s="880"/>
      <c r="QYT16" s="878"/>
      <c r="QYU16" s="878"/>
      <c r="QYV16" s="878"/>
      <c r="QYW16" s="880"/>
      <c r="QYX16" s="878"/>
      <c r="QYY16" s="878"/>
      <c r="QYZ16" s="878"/>
      <c r="QZA16" s="880"/>
      <c r="QZB16" s="878"/>
      <c r="QZC16" s="878"/>
      <c r="QZD16" s="878"/>
      <c r="QZE16" s="880"/>
      <c r="QZF16" s="878"/>
      <c r="QZG16" s="878"/>
      <c r="QZH16" s="878"/>
      <c r="QZI16" s="880"/>
      <c r="QZJ16" s="878"/>
      <c r="QZK16" s="878"/>
      <c r="QZL16" s="878"/>
      <c r="QZM16" s="880"/>
      <c r="QZN16" s="878"/>
      <c r="QZO16" s="878"/>
      <c r="QZP16" s="878"/>
      <c r="QZQ16" s="880"/>
      <c r="QZR16" s="878"/>
      <c r="QZS16" s="878"/>
      <c r="QZT16" s="878"/>
      <c r="QZU16" s="880"/>
      <c r="QZV16" s="878"/>
      <c r="QZW16" s="878"/>
      <c r="QZX16" s="878"/>
      <c r="QZY16" s="880"/>
      <c r="QZZ16" s="878"/>
      <c r="RAA16" s="878"/>
      <c r="RAB16" s="878"/>
      <c r="RAC16" s="880"/>
      <c r="RAD16" s="878"/>
      <c r="RAE16" s="878"/>
      <c r="RAF16" s="878"/>
      <c r="RAG16" s="880"/>
      <c r="RAH16" s="878"/>
      <c r="RAI16" s="878"/>
      <c r="RAJ16" s="878"/>
      <c r="RAK16" s="880"/>
      <c r="RAL16" s="878"/>
      <c r="RAM16" s="878"/>
      <c r="RAN16" s="878"/>
      <c r="RAO16" s="880"/>
      <c r="RAP16" s="878"/>
      <c r="RAQ16" s="878"/>
      <c r="RAR16" s="878"/>
      <c r="RAS16" s="880"/>
      <c r="RAT16" s="878"/>
      <c r="RAU16" s="878"/>
      <c r="RAV16" s="878"/>
      <c r="RAW16" s="880"/>
      <c r="RAX16" s="878"/>
      <c r="RAY16" s="878"/>
      <c r="RAZ16" s="878"/>
      <c r="RBA16" s="880"/>
      <c r="RBB16" s="878"/>
      <c r="RBC16" s="878"/>
      <c r="RBD16" s="878"/>
      <c r="RBE16" s="880"/>
      <c r="RBF16" s="878"/>
      <c r="RBG16" s="878"/>
      <c r="RBH16" s="878"/>
      <c r="RBI16" s="880"/>
      <c r="RBJ16" s="878"/>
      <c r="RBK16" s="878"/>
      <c r="RBL16" s="878"/>
      <c r="RBM16" s="880"/>
      <c r="RBN16" s="878"/>
      <c r="RBO16" s="878"/>
      <c r="RBP16" s="878"/>
      <c r="RBQ16" s="880"/>
      <c r="RBR16" s="878"/>
      <c r="RBS16" s="878"/>
      <c r="RBT16" s="878"/>
      <c r="RBU16" s="880"/>
      <c r="RBV16" s="878"/>
      <c r="RBW16" s="878"/>
      <c r="RBX16" s="878"/>
      <c r="RBY16" s="880"/>
      <c r="RBZ16" s="878"/>
      <c r="RCA16" s="878"/>
      <c r="RCB16" s="878"/>
      <c r="RCC16" s="880"/>
      <c r="RCD16" s="878"/>
      <c r="RCE16" s="878"/>
      <c r="RCF16" s="878"/>
      <c r="RCG16" s="880"/>
      <c r="RCH16" s="878"/>
      <c r="RCI16" s="878"/>
      <c r="RCJ16" s="878"/>
      <c r="RCK16" s="880"/>
      <c r="RCL16" s="878"/>
      <c r="RCM16" s="878"/>
      <c r="RCN16" s="878"/>
      <c r="RCO16" s="880"/>
      <c r="RCP16" s="878"/>
      <c r="RCQ16" s="878"/>
      <c r="RCR16" s="878"/>
      <c r="RCS16" s="880"/>
      <c r="RCT16" s="878"/>
      <c r="RCU16" s="878"/>
      <c r="RCV16" s="878"/>
      <c r="RCW16" s="880"/>
      <c r="RCX16" s="878"/>
      <c r="RCY16" s="878"/>
      <c r="RCZ16" s="878"/>
      <c r="RDA16" s="880"/>
      <c r="RDB16" s="878"/>
      <c r="RDC16" s="878"/>
      <c r="RDD16" s="878"/>
      <c r="RDE16" s="880"/>
      <c r="RDF16" s="878"/>
      <c r="RDG16" s="878"/>
      <c r="RDH16" s="878"/>
      <c r="RDI16" s="880"/>
      <c r="RDJ16" s="878"/>
      <c r="RDK16" s="878"/>
      <c r="RDL16" s="878"/>
      <c r="RDM16" s="880"/>
      <c r="RDN16" s="878"/>
      <c r="RDO16" s="878"/>
      <c r="RDP16" s="878"/>
      <c r="RDQ16" s="880"/>
      <c r="RDR16" s="878"/>
      <c r="RDS16" s="878"/>
      <c r="RDT16" s="878"/>
      <c r="RDU16" s="880"/>
      <c r="RDV16" s="878"/>
      <c r="RDW16" s="878"/>
      <c r="RDX16" s="878"/>
      <c r="RDY16" s="880"/>
      <c r="RDZ16" s="878"/>
      <c r="REA16" s="878"/>
      <c r="REB16" s="878"/>
      <c r="REC16" s="880"/>
      <c r="RED16" s="878"/>
      <c r="REE16" s="878"/>
      <c r="REF16" s="878"/>
      <c r="REG16" s="880"/>
      <c r="REH16" s="878"/>
      <c r="REI16" s="878"/>
      <c r="REJ16" s="878"/>
      <c r="REK16" s="880"/>
      <c r="REL16" s="878"/>
      <c r="REM16" s="878"/>
      <c r="REN16" s="878"/>
      <c r="REO16" s="880"/>
      <c r="REP16" s="878"/>
      <c r="REQ16" s="878"/>
      <c r="RER16" s="878"/>
      <c r="RES16" s="880"/>
      <c r="RET16" s="878"/>
      <c r="REU16" s="878"/>
      <c r="REV16" s="878"/>
      <c r="REW16" s="880"/>
      <c r="REX16" s="878"/>
      <c r="REY16" s="878"/>
      <c r="REZ16" s="878"/>
      <c r="RFA16" s="880"/>
      <c r="RFB16" s="878"/>
      <c r="RFC16" s="878"/>
      <c r="RFD16" s="878"/>
      <c r="RFE16" s="880"/>
      <c r="RFF16" s="878"/>
      <c r="RFG16" s="878"/>
      <c r="RFH16" s="878"/>
      <c r="RFI16" s="880"/>
      <c r="RFJ16" s="878"/>
      <c r="RFK16" s="878"/>
      <c r="RFL16" s="878"/>
      <c r="RFM16" s="880"/>
      <c r="RFN16" s="878"/>
      <c r="RFO16" s="878"/>
      <c r="RFP16" s="878"/>
      <c r="RFQ16" s="880"/>
      <c r="RFR16" s="878"/>
      <c r="RFS16" s="878"/>
      <c r="RFT16" s="878"/>
      <c r="RFU16" s="880"/>
      <c r="RFV16" s="878"/>
      <c r="RFW16" s="878"/>
      <c r="RFX16" s="878"/>
      <c r="RFY16" s="880"/>
      <c r="RFZ16" s="878"/>
      <c r="RGA16" s="878"/>
      <c r="RGB16" s="878"/>
      <c r="RGC16" s="880"/>
      <c r="RGD16" s="878"/>
      <c r="RGE16" s="878"/>
      <c r="RGF16" s="878"/>
      <c r="RGG16" s="880"/>
      <c r="RGH16" s="878"/>
      <c r="RGI16" s="878"/>
      <c r="RGJ16" s="878"/>
      <c r="RGK16" s="880"/>
      <c r="RGL16" s="878"/>
      <c r="RGM16" s="878"/>
      <c r="RGN16" s="878"/>
      <c r="RGO16" s="880"/>
      <c r="RGP16" s="878"/>
      <c r="RGQ16" s="878"/>
      <c r="RGR16" s="878"/>
      <c r="RGS16" s="880"/>
      <c r="RGT16" s="878"/>
      <c r="RGU16" s="878"/>
      <c r="RGV16" s="878"/>
      <c r="RGW16" s="880"/>
      <c r="RGX16" s="878"/>
      <c r="RGY16" s="878"/>
      <c r="RGZ16" s="878"/>
      <c r="RHA16" s="880"/>
      <c r="RHB16" s="878"/>
      <c r="RHC16" s="878"/>
      <c r="RHD16" s="878"/>
      <c r="RHE16" s="880"/>
      <c r="RHF16" s="878"/>
      <c r="RHG16" s="878"/>
      <c r="RHH16" s="878"/>
      <c r="RHI16" s="880"/>
      <c r="RHJ16" s="878"/>
      <c r="RHK16" s="878"/>
      <c r="RHL16" s="878"/>
      <c r="RHM16" s="880"/>
      <c r="RHN16" s="878"/>
      <c r="RHO16" s="878"/>
      <c r="RHP16" s="878"/>
      <c r="RHQ16" s="880"/>
      <c r="RHR16" s="878"/>
      <c r="RHS16" s="878"/>
      <c r="RHT16" s="878"/>
      <c r="RHU16" s="880"/>
      <c r="RHV16" s="878"/>
      <c r="RHW16" s="878"/>
      <c r="RHX16" s="878"/>
      <c r="RHY16" s="880"/>
      <c r="RHZ16" s="878"/>
      <c r="RIA16" s="878"/>
      <c r="RIB16" s="878"/>
      <c r="RIC16" s="880"/>
      <c r="RID16" s="878"/>
      <c r="RIE16" s="878"/>
      <c r="RIF16" s="878"/>
      <c r="RIG16" s="880"/>
      <c r="RIH16" s="878"/>
      <c r="RII16" s="878"/>
      <c r="RIJ16" s="878"/>
      <c r="RIK16" s="880"/>
      <c r="RIL16" s="878"/>
      <c r="RIM16" s="878"/>
      <c r="RIN16" s="878"/>
      <c r="RIO16" s="880"/>
      <c r="RIP16" s="878"/>
      <c r="RIQ16" s="878"/>
      <c r="RIR16" s="878"/>
      <c r="RIS16" s="880"/>
      <c r="RIT16" s="878"/>
      <c r="RIU16" s="878"/>
      <c r="RIV16" s="878"/>
      <c r="RIW16" s="880"/>
      <c r="RIX16" s="878"/>
      <c r="RIY16" s="878"/>
      <c r="RIZ16" s="878"/>
      <c r="RJA16" s="880"/>
      <c r="RJB16" s="878"/>
      <c r="RJC16" s="878"/>
      <c r="RJD16" s="878"/>
      <c r="RJE16" s="880"/>
      <c r="RJF16" s="878"/>
      <c r="RJG16" s="878"/>
      <c r="RJH16" s="878"/>
      <c r="RJI16" s="880"/>
      <c r="RJJ16" s="878"/>
      <c r="RJK16" s="878"/>
      <c r="RJL16" s="878"/>
      <c r="RJM16" s="880"/>
      <c r="RJN16" s="878"/>
      <c r="RJO16" s="878"/>
      <c r="RJP16" s="878"/>
      <c r="RJQ16" s="880"/>
      <c r="RJR16" s="878"/>
      <c r="RJS16" s="878"/>
      <c r="RJT16" s="878"/>
      <c r="RJU16" s="880"/>
      <c r="RJV16" s="878"/>
      <c r="RJW16" s="878"/>
      <c r="RJX16" s="878"/>
      <c r="RJY16" s="880"/>
      <c r="RJZ16" s="878"/>
      <c r="RKA16" s="878"/>
      <c r="RKB16" s="878"/>
      <c r="RKC16" s="880"/>
      <c r="RKD16" s="878"/>
      <c r="RKE16" s="878"/>
      <c r="RKF16" s="878"/>
      <c r="RKG16" s="880"/>
      <c r="RKH16" s="878"/>
      <c r="RKI16" s="878"/>
      <c r="RKJ16" s="878"/>
      <c r="RKK16" s="880"/>
      <c r="RKL16" s="878"/>
      <c r="RKM16" s="878"/>
      <c r="RKN16" s="878"/>
      <c r="RKO16" s="880"/>
      <c r="RKP16" s="878"/>
      <c r="RKQ16" s="878"/>
      <c r="RKR16" s="878"/>
      <c r="RKS16" s="880"/>
      <c r="RKT16" s="878"/>
      <c r="RKU16" s="878"/>
      <c r="RKV16" s="878"/>
      <c r="RKW16" s="880"/>
      <c r="RKX16" s="878"/>
      <c r="RKY16" s="878"/>
      <c r="RKZ16" s="878"/>
      <c r="RLA16" s="880"/>
      <c r="RLB16" s="878"/>
      <c r="RLC16" s="878"/>
      <c r="RLD16" s="878"/>
      <c r="RLE16" s="880"/>
      <c r="RLF16" s="878"/>
      <c r="RLG16" s="878"/>
      <c r="RLH16" s="878"/>
      <c r="RLI16" s="880"/>
      <c r="RLJ16" s="878"/>
      <c r="RLK16" s="878"/>
      <c r="RLL16" s="878"/>
      <c r="RLM16" s="880"/>
      <c r="RLN16" s="878"/>
      <c r="RLO16" s="878"/>
      <c r="RLP16" s="878"/>
      <c r="RLQ16" s="880"/>
      <c r="RLR16" s="878"/>
      <c r="RLS16" s="878"/>
      <c r="RLT16" s="878"/>
      <c r="RLU16" s="880"/>
      <c r="RLV16" s="878"/>
      <c r="RLW16" s="878"/>
      <c r="RLX16" s="878"/>
      <c r="RLY16" s="880"/>
      <c r="RLZ16" s="878"/>
      <c r="RMA16" s="878"/>
      <c r="RMB16" s="878"/>
      <c r="RMC16" s="880"/>
      <c r="RMD16" s="878"/>
      <c r="RME16" s="878"/>
      <c r="RMF16" s="878"/>
      <c r="RMG16" s="880"/>
      <c r="RMH16" s="878"/>
      <c r="RMI16" s="878"/>
      <c r="RMJ16" s="878"/>
      <c r="RMK16" s="880"/>
      <c r="RML16" s="878"/>
      <c r="RMM16" s="878"/>
      <c r="RMN16" s="878"/>
      <c r="RMO16" s="880"/>
      <c r="RMP16" s="878"/>
      <c r="RMQ16" s="878"/>
      <c r="RMR16" s="878"/>
      <c r="RMS16" s="880"/>
      <c r="RMT16" s="878"/>
      <c r="RMU16" s="878"/>
      <c r="RMV16" s="878"/>
      <c r="RMW16" s="880"/>
      <c r="RMX16" s="878"/>
      <c r="RMY16" s="878"/>
      <c r="RMZ16" s="878"/>
      <c r="RNA16" s="880"/>
      <c r="RNB16" s="878"/>
      <c r="RNC16" s="878"/>
      <c r="RND16" s="878"/>
      <c r="RNE16" s="880"/>
      <c r="RNF16" s="878"/>
      <c r="RNG16" s="878"/>
      <c r="RNH16" s="878"/>
      <c r="RNI16" s="880"/>
      <c r="RNJ16" s="878"/>
      <c r="RNK16" s="878"/>
      <c r="RNL16" s="878"/>
      <c r="RNM16" s="880"/>
      <c r="RNN16" s="878"/>
      <c r="RNO16" s="878"/>
      <c r="RNP16" s="878"/>
      <c r="RNQ16" s="880"/>
      <c r="RNR16" s="878"/>
      <c r="RNS16" s="878"/>
      <c r="RNT16" s="878"/>
      <c r="RNU16" s="880"/>
      <c r="RNV16" s="878"/>
      <c r="RNW16" s="878"/>
      <c r="RNX16" s="878"/>
      <c r="RNY16" s="880"/>
      <c r="RNZ16" s="878"/>
      <c r="ROA16" s="878"/>
      <c r="ROB16" s="878"/>
      <c r="ROC16" s="880"/>
      <c r="ROD16" s="878"/>
      <c r="ROE16" s="878"/>
      <c r="ROF16" s="878"/>
      <c r="ROG16" s="880"/>
      <c r="ROH16" s="878"/>
      <c r="ROI16" s="878"/>
      <c r="ROJ16" s="878"/>
      <c r="ROK16" s="880"/>
      <c r="ROL16" s="878"/>
      <c r="ROM16" s="878"/>
      <c r="RON16" s="878"/>
      <c r="ROO16" s="880"/>
      <c r="ROP16" s="878"/>
      <c r="ROQ16" s="878"/>
      <c r="ROR16" s="878"/>
      <c r="ROS16" s="880"/>
      <c r="ROT16" s="878"/>
      <c r="ROU16" s="878"/>
      <c r="ROV16" s="878"/>
      <c r="ROW16" s="880"/>
      <c r="ROX16" s="878"/>
      <c r="ROY16" s="878"/>
      <c r="ROZ16" s="878"/>
      <c r="RPA16" s="880"/>
      <c r="RPB16" s="878"/>
      <c r="RPC16" s="878"/>
      <c r="RPD16" s="878"/>
      <c r="RPE16" s="880"/>
      <c r="RPF16" s="878"/>
      <c r="RPG16" s="878"/>
      <c r="RPH16" s="878"/>
      <c r="RPI16" s="880"/>
      <c r="RPJ16" s="878"/>
      <c r="RPK16" s="878"/>
      <c r="RPL16" s="878"/>
      <c r="RPM16" s="880"/>
      <c r="RPN16" s="878"/>
      <c r="RPO16" s="878"/>
      <c r="RPP16" s="878"/>
      <c r="RPQ16" s="880"/>
      <c r="RPR16" s="878"/>
      <c r="RPS16" s="878"/>
      <c r="RPT16" s="878"/>
      <c r="RPU16" s="880"/>
      <c r="RPV16" s="878"/>
      <c r="RPW16" s="878"/>
      <c r="RPX16" s="878"/>
      <c r="RPY16" s="880"/>
      <c r="RPZ16" s="878"/>
      <c r="RQA16" s="878"/>
      <c r="RQB16" s="878"/>
      <c r="RQC16" s="880"/>
      <c r="RQD16" s="878"/>
      <c r="RQE16" s="878"/>
      <c r="RQF16" s="878"/>
      <c r="RQG16" s="880"/>
      <c r="RQH16" s="878"/>
      <c r="RQI16" s="878"/>
      <c r="RQJ16" s="878"/>
      <c r="RQK16" s="880"/>
      <c r="RQL16" s="878"/>
      <c r="RQM16" s="878"/>
      <c r="RQN16" s="878"/>
      <c r="RQO16" s="880"/>
      <c r="RQP16" s="878"/>
      <c r="RQQ16" s="878"/>
      <c r="RQR16" s="878"/>
      <c r="RQS16" s="880"/>
      <c r="RQT16" s="878"/>
      <c r="RQU16" s="878"/>
      <c r="RQV16" s="878"/>
      <c r="RQW16" s="880"/>
      <c r="RQX16" s="878"/>
      <c r="RQY16" s="878"/>
      <c r="RQZ16" s="878"/>
      <c r="RRA16" s="880"/>
      <c r="RRB16" s="878"/>
      <c r="RRC16" s="878"/>
      <c r="RRD16" s="878"/>
      <c r="RRE16" s="880"/>
      <c r="RRF16" s="878"/>
      <c r="RRG16" s="878"/>
      <c r="RRH16" s="878"/>
      <c r="RRI16" s="880"/>
      <c r="RRJ16" s="878"/>
      <c r="RRK16" s="878"/>
      <c r="RRL16" s="878"/>
      <c r="RRM16" s="880"/>
      <c r="RRN16" s="878"/>
      <c r="RRO16" s="878"/>
      <c r="RRP16" s="878"/>
      <c r="RRQ16" s="880"/>
      <c r="RRR16" s="878"/>
      <c r="RRS16" s="878"/>
      <c r="RRT16" s="878"/>
      <c r="RRU16" s="880"/>
      <c r="RRV16" s="878"/>
      <c r="RRW16" s="878"/>
      <c r="RRX16" s="878"/>
      <c r="RRY16" s="880"/>
      <c r="RRZ16" s="878"/>
      <c r="RSA16" s="878"/>
      <c r="RSB16" s="878"/>
      <c r="RSC16" s="880"/>
      <c r="RSD16" s="878"/>
      <c r="RSE16" s="878"/>
      <c r="RSF16" s="878"/>
      <c r="RSG16" s="880"/>
      <c r="RSH16" s="878"/>
      <c r="RSI16" s="878"/>
      <c r="RSJ16" s="878"/>
      <c r="RSK16" s="880"/>
      <c r="RSL16" s="878"/>
      <c r="RSM16" s="878"/>
      <c r="RSN16" s="878"/>
      <c r="RSO16" s="880"/>
      <c r="RSP16" s="878"/>
      <c r="RSQ16" s="878"/>
      <c r="RSR16" s="878"/>
      <c r="RSS16" s="880"/>
      <c r="RST16" s="878"/>
      <c r="RSU16" s="878"/>
      <c r="RSV16" s="878"/>
      <c r="RSW16" s="880"/>
      <c r="RSX16" s="878"/>
      <c r="RSY16" s="878"/>
      <c r="RSZ16" s="878"/>
      <c r="RTA16" s="880"/>
      <c r="RTB16" s="878"/>
      <c r="RTC16" s="878"/>
      <c r="RTD16" s="878"/>
      <c r="RTE16" s="880"/>
      <c r="RTF16" s="878"/>
      <c r="RTG16" s="878"/>
      <c r="RTH16" s="878"/>
      <c r="RTI16" s="880"/>
      <c r="RTJ16" s="878"/>
      <c r="RTK16" s="878"/>
      <c r="RTL16" s="878"/>
      <c r="RTM16" s="880"/>
      <c r="RTN16" s="878"/>
      <c r="RTO16" s="878"/>
      <c r="RTP16" s="878"/>
      <c r="RTQ16" s="880"/>
      <c r="RTR16" s="878"/>
      <c r="RTS16" s="878"/>
      <c r="RTT16" s="878"/>
      <c r="RTU16" s="880"/>
      <c r="RTV16" s="878"/>
      <c r="RTW16" s="878"/>
      <c r="RTX16" s="878"/>
      <c r="RTY16" s="880"/>
      <c r="RTZ16" s="878"/>
      <c r="RUA16" s="878"/>
      <c r="RUB16" s="878"/>
      <c r="RUC16" s="880"/>
      <c r="RUD16" s="878"/>
      <c r="RUE16" s="878"/>
      <c r="RUF16" s="878"/>
      <c r="RUG16" s="880"/>
      <c r="RUH16" s="878"/>
      <c r="RUI16" s="878"/>
      <c r="RUJ16" s="878"/>
      <c r="RUK16" s="880"/>
      <c r="RUL16" s="878"/>
      <c r="RUM16" s="878"/>
      <c r="RUN16" s="878"/>
      <c r="RUO16" s="880"/>
      <c r="RUP16" s="878"/>
      <c r="RUQ16" s="878"/>
      <c r="RUR16" s="878"/>
      <c r="RUS16" s="880"/>
      <c r="RUT16" s="878"/>
      <c r="RUU16" s="878"/>
      <c r="RUV16" s="878"/>
      <c r="RUW16" s="880"/>
      <c r="RUX16" s="878"/>
      <c r="RUY16" s="878"/>
      <c r="RUZ16" s="878"/>
      <c r="RVA16" s="880"/>
      <c r="RVB16" s="878"/>
      <c r="RVC16" s="878"/>
      <c r="RVD16" s="878"/>
      <c r="RVE16" s="880"/>
      <c r="RVF16" s="878"/>
      <c r="RVG16" s="878"/>
      <c r="RVH16" s="878"/>
      <c r="RVI16" s="880"/>
      <c r="RVJ16" s="878"/>
      <c r="RVK16" s="878"/>
      <c r="RVL16" s="878"/>
      <c r="RVM16" s="880"/>
      <c r="RVN16" s="878"/>
      <c r="RVO16" s="878"/>
      <c r="RVP16" s="878"/>
      <c r="RVQ16" s="880"/>
      <c r="RVR16" s="878"/>
      <c r="RVS16" s="878"/>
      <c r="RVT16" s="878"/>
      <c r="RVU16" s="880"/>
      <c r="RVV16" s="878"/>
      <c r="RVW16" s="878"/>
      <c r="RVX16" s="878"/>
      <c r="RVY16" s="880"/>
      <c r="RVZ16" s="878"/>
      <c r="RWA16" s="878"/>
      <c r="RWB16" s="878"/>
      <c r="RWC16" s="880"/>
      <c r="RWD16" s="878"/>
      <c r="RWE16" s="878"/>
      <c r="RWF16" s="878"/>
      <c r="RWG16" s="880"/>
      <c r="RWH16" s="878"/>
      <c r="RWI16" s="878"/>
      <c r="RWJ16" s="878"/>
      <c r="RWK16" s="880"/>
      <c r="RWL16" s="878"/>
      <c r="RWM16" s="878"/>
      <c r="RWN16" s="878"/>
      <c r="RWO16" s="880"/>
      <c r="RWP16" s="878"/>
      <c r="RWQ16" s="878"/>
      <c r="RWR16" s="878"/>
      <c r="RWS16" s="880"/>
      <c r="RWT16" s="878"/>
      <c r="RWU16" s="878"/>
      <c r="RWV16" s="878"/>
      <c r="RWW16" s="880"/>
      <c r="RWX16" s="878"/>
      <c r="RWY16" s="878"/>
      <c r="RWZ16" s="878"/>
      <c r="RXA16" s="880"/>
      <c r="RXB16" s="878"/>
      <c r="RXC16" s="878"/>
      <c r="RXD16" s="878"/>
      <c r="RXE16" s="880"/>
      <c r="RXF16" s="878"/>
      <c r="RXG16" s="878"/>
      <c r="RXH16" s="878"/>
      <c r="RXI16" s="880"/>
      <c r="RXJ16" s="878"/>
      <c r="RXK16" s="878"/>
      <c r="RXL16" s="878"/>
      <c r="RXM16" s="880"/>
      <c r="RXN16" s="878"/>
      <c r="RXO16" s="878"/>
      <c r="RXP16" s="878"/>
      <c r="RXQ16" s="880"/>
      <c r="RXR16" s="878"/>
      <c r="RXS16" s="878"/>
      <c r="RXT16" s="878"/>
      <c r="RXU16" s="880"/>
      <c r="RXV16" s="878"/>
      <c r="RXW16" s="878"/>
      <c r="RXX16" s="878"/>
      <c r="RXY16" s="880"/>
      <c r="RXZ16" s="878"/>
      <c r="RYA16" s="878"/>
      <c r="RYB16" s="878"/>
      <c r="RYC16" s="880"/>
      <c r="RYD16" s="878"/>
      <c r="RYE16" s="878"/>
      <c r="RYF16" s="878"/>
      <c r="RYG16" s="880"/>
      <c r="RYH16" s="878"/>
      <c r="RYI16" s="878"/>
      <c r="RYJ16" s="878"/>
      <c r="RYK16" s="880"/>
      <c r="RYL16" s="878"/>
      <c r="RYM16" s="878"/>
      <c r="RYN16" s="878"/>
      <c r="RYO16" s="880"/>
      <c r="RYP16" s="878"/>
      <c r="RYQ16" s="878"/>
      <c r="RYR16" s="878"/>
      <c r="RYS16" s="880"/>
      <c r="RYT16" s="878"/>
      <c r="RYU16" s="878"/>
      <c r="RYV16" s="878"/>
      <c r="RYW16" s="880"/>
      <c r="RYX16" s="878"/>
      <c r="RYY16" s="878"/>
      <c r="RYZ16" s="878"/>
      <c r="RZA16" s="880"/>
      <c r="RZB16" s="878"/>
      <c r="RZC16" s="878"/>
      <c r="RZD16" s="878"/>
      <c r="RZE16" s="880"/>
      <c r="RZF16" s="878"/>
      <c r="RZG16" s="878"/>
      <c r="RZH16" s="878"/>
      <c r="RZI16" s="880"/>
      <c r="RZJ16" s="878"/>
      <c r="RZK16" s="878"/>
      <c r="RZL16" s="878"/>
      <c r="RZM16" s="880"/>
      <c r="RZN16" s="878"/>
      <c r="RZO16" s="878"/>
      <c r="RZP16" s="878"/>
      <c r="RZQ16" s="880"/>
      <c r="RZR16" s="878"/>
      <c r="RZS16" s="878"/>
      <c r="RZT16" s="878"/>
      <c r="RZU16" s="880"/>
      <c r="RZV16" s="878"/>
      <c r="RZW16" s="878"/>
      <c r="RZX16" s="878"/>
      <c r="RZY16" s="880"/>
      <c r="RZZ16" s="878"/>
      <c r="SAA16" s="878"/>
      <c r="SAB16" s="878"/>
      <c r="SAC16" s="880"/>
      <c r="SAD16" s="878"/>
      <c r="SAE16" s="878"/>
      <c r="SAF16" s="878"/>
      <c r="SAG16" s="880"/>
      <c r="SAH16" s="878"/>
      <c r="SAI16" s="878"/>
      <c r="SAJ16" s="878"/>
      <c r="SAK16" s="880"/>
      <c r="SAL16" s="878"/>
      <c r="SAM16" s="878"/>
      <c r="SAN16" s="878"/>
      <c r="SAO16" s="880"/>
      <c r="SAP16" s="878"/>
      <c r="SAQ16" s="878"/>
      <c r="SAR16" s="878"/>
      <c r="SAS16" s="880"/>
      <c r="SAT16" s="878"/>
      <c r="SAU16" s="878"/>
      <c r="SAV16" s="878"/>
      <c r="SAW16" s="880"/>
      <c r="SAX16" s="878"/>
      <c r="SAY16" s="878"/>
      <c r="SAZ16" s="878"/>
      <c r="SBA16" s="880"/>
      <c r="SBB16" s="878"/>
      <c r="SBC16" s="878"/>
      <c r="SBD16" s="878"/>
      <c r="SBE16" s="880"/>
      <c r="SBF16" s="878"/>
      <c r="SBG16" s="878"/>
      <c r="SBH16" s="878"/>
      <c r="SBI16" s="880"/>
      <c r="SBJ16" s="878"/>
      <c r="SBK16" s="878"/>
      <c r="SBL16" s="878"/>
      <c r="SBM16" s="880"/>
      <c r="SBN16" s="878"/>
      <c r="SBO16" s="878"/>
      <c r="SBP16" s="878"/>
      <c r="SBQ16" s="880"/>
      <c r="SBR16" s="878"/>
      <c r="SBS16" s="878"/>
      <c r="SBT16" s="878"/>
      <c r="SBU16" s="880"/>
      <c r="SBV16" s="878"/>
      <c r="SBW16" s="878"/>
      <c r="SBX16" s="878"/>
      <c r="SBY16" s="880"/>
      <c r="SBZ16" s="878"/>
      <c r="SCA16" s="878"/>
      <c r="SCB16" s="878"/>
      <c r="SCC16" s="880"/>
      <c r="SCD16" s="878"/>
      <c r="SCE16" s="878"/>
      <c r="SCF16" s="878"/>
      <c r="SCG16" s="880"/>
      <c r="SCH16" s="878"/>
      <c r="SCI16" s="878"/>
      <c r="SCJ16" s="878"/>
      <c r="SCK16" s="880"/>
      <c r="SCL16" s="878"/>
      <c r="SCM16" s="878"/>
      <c r="SCN16" s="878"/>
      <c r="SCO16" s="880"/>
      <c r="SCP16" s="878"/>
      <c r="SCQ16" s="878"/>
      <c r="SCR16" s="878"/>
      <c r="SCS16" s="880"/>
      <c r="SCT16" s="878"/>
      <c r="SCU16" s="878"/>
      <c r="SCV16" s="878"/>
      <c r="SCW16" s="880"/>
      <c r="SCX16" s="878"/>
      <c r="SCY16" s="878"/>
      <c r="SCZ16" s="878"/>
      <c r="SDA16" s="880"/>
      <c r="SDB16" s="878"/>
      <c r="SDC16" s="878"/>
      <c r="SDD16" s="878"/>
      <c r="SDE16" s="880"/>
      <c r="SDF16" s="878"/>
      <c r="SDG16" s="878"/>
      <c r="SDH16" s="878"/>
      <c r="SDI16" s="880"/>
      <c r="SDJ16" s="878"/>
      <c r="SDK16" s="878"/>
      <c r="SDL16" s="878"/>
      <c r="SDM16" s="880"/>
      <c r="SDN16" s="878"/>
      <c r="SDO16" s="878"/>
      <c r="SDP16" s="878"/>
      <c r="SDQ16" s="880"/>
      <c r="SDR16" s="878"/>
      <c r="SDS16" s="878"/>
      <c r="SDT16" s="878"/>
      <c r="SDU16" s="880"/>
      <c r="SDV16" s="878"/>
      <c r="SDW16" s="878"/>
      <c r="SDX16" s="878"/>
      <c r="SDY16" s="880"/>
      <c r="SDZ16" s="878"/>
      <c r="SEA16" s="878"/>
      <c r="SEB16" s="878"/>
      <c r="SEC16" s="880"/>
      <c r="SED16" s="878"/>
      <c r="SEE16" s="878"/>
      <c r="SEF16" s="878"/>
      <c r="SEG16" s="880"/>
      <c r="SEH16" s="878"/>
      <c r="SEI16" s="878"/>
      <c r="SEJ16" s="878"/>
      <c r="SEK16" s="880"/>
      <c r="SEL16" s="878"/>
      <c r="SEM16" s="878"/>
      <c r="SEN16" s="878"/>
      <c r="SEO16" s="880"/>
      <c r="SEP16" s="878"/>
      <c r="SEQ16" s="878"/>
      <c r="SER16" s="878"/>
      <c r="SES16" s="880"/>
      <c r="SET16" s="878"/>
      <c r="SEU16" s="878"/>
      <c r="SEV16" s="878"/>
      <c r="SEW16" s="880"/>
      <c r="SEX16" s="878"/>
      <c r="SEY16" s="878"/>
      <c r="SEZ16" s="878"/>
      <c r="SFA16" s="880"/>
      <c r="SFB16" s="878"/>
      <c r="SFC16" s="878"/>
      <c r="SFD16" s="878"/>
      <c r="SFE16" s="880"/>
      <c r="SFF16" s="878"/>
      <c r="SFG16" s="878"/>
      <c r="SFH16" s="878"/>
      <c r="SFI16" s="880"/>
      <c r="SFJ16" s="878"/>
      <c r="SFK16" s="878"/>
      <c r="SFL16" s="878"/>
      <c r="SFM16" s="880"/>
      <c r="SFN16" s="878"/>
      <c r="SFO16" s="878"/>
      <c r="SFP16" s="878"/>
      <c r="SFQ16" s="880"/>
      <c r="SFR16" s="878"/>
      <c r="SFS16" s="878"/>
      <c r="SFT16" s="878"/>
      <c r="SFU16" s="880"/>
      <c r="SFV16" s="878"/>
      <c r="SFW16" s="878"/>
      <c r="SFX16" s="878"/>
      <c r="SFY16" s="880"/>
      <c r="SFZ16" s="878"/>
      <c r="SGA16" s="878"/>
      <c r="SGB16" s="878"/>
      <c r="SGC16" s="880"/>
      <c r="SGD16" s="878"/>
      <c r="SGE16" s="878"/>
      <c r="SGF16" s="878"/>
      <c r="SGG16" s="880"/>
      <c r="SGH16" s="878"/>
      <c r="SGI16" s="878"/>
      <c r="SGJ16" s="878"/>
      <c r="SGK16" s="880"/>
      <c r="SGL16" s="878"/>
      <c r="SGM16" s="878"/>
      <c r="SGN16" s="878"/>
      <c r="SGO16" s="880"/>
      <c r="SGP16" s="878"/>
      <c r="SGQ16" s="878"/>
      <c r="SGR16" s="878"/>
      <c r="SGS16" s="880"/>
      <c r="SGT16" s="878"/>
      <c r="SGU16" s="878"/>
      <c r="SGV16" s="878"/>
      <c r="SGW16" s="880"/>
      <c r="SGX16" s="878"/>
      <c r="SGY16" s="878"/>
      <c r="SGZ16" s="878"/>
      <c r="SHA16" s="880"/>
      <c r="SHB16" s="878"/>
      <c r="SHC16" s="878"/>
      <c r="SHD16" s="878"/>
      <c r="SHE16" s="880"/>
      <c r="SHF16" s="878"/>
      <c r="SHG16" s="878"/>
      <c r="SHH16" s="878"/>
      <c r="SHI16" s="880"/>
      <c r="SHJ16" s="878"/>
      <c r="SHK16" s="878"/>
      <c r="SHL16" s="878"/>
      <c r="SHM16" s="880"/>
      <c r="SHN16" s="878"/>
      <c r="SHO16" s="878"/>
      <c r="SHP16" s="878"/>
      <c r="SHQ16" s="880"/>
      <c r="SHR16" s="878"/>
      <c r="SHS16" s="878"/>
      <c r="SHT16" s="878"/>
      <c r="SHU16" s="880"/>
      <c r="SHV16" s="878"/>
      <c r="SHW16" s="878"/>
      <c r="SHX16" s="878"/>
      <c r="SHY16" s="880"/>
      <c r="SHZ16" s="878"/>
      <c r="SIA16" s="878"/>
      <c r="SIB16" s="878"/>
      <c r="SIC16" s="880"/>
      <c r="SID16" s="878"/>
      <c r="SIE16" s="878"/>
      <c r="SIF16" s="878"/>
      <c r="SIG16" s="880"/>
      <c r="SIH16" s="878"/>
      <c r="SII16" s="878"/>
      <c r="SIJ16" s="878"/>
      <c r="SIK16" s="880"/>
      <c r="SIL16" s="878"/>
      <c r="SIM16" s="878"/>
      <c r="SIN16" s="878"/>
      <c r="SIO16" s="880"/>
      <c r="SIP16" s="878"/>
      <c r="SIQ16" s="878"/>
      <c r="SIR16" s="878"/>
      <c r="SIS16" s="880"/>
      <c r="SIT16" s="878"/>
      <c r="SIU16" s="878"/>
      <c r="SIV16" s="878"/>
      <c r="SIW16" s="880"/>
      <c r="SIX16" s="878"/>
      <c r="SIY16" s="878"/>
      <c r="SIZ16" s="878"/>
      <c r="SJA16" s="880"/>
      <c r="SJB16" s="878"/>
      <c r="SJC16" s="878"/>
      <c r="SJD16" s="878"/>
      <c r="SJE16" s="880"/>
      <c r="SJF16" s="878"/>
      <c r="SJG16" s="878"/>
      <c r="SJH16" s="878"/>
      <c r="SJI16" s="880"/>
      <c r="SJJ16" s="878"/>
      <c r="SJK16" s="878"/>
      <c r="SJL16" s="878"/>
      <c r="SJM16" s="880"/>
      <c r="SJN16" s="878"/>
      <c r="SJO16" s="878"/>
      <c r="SJP16" s="878"/>
      <c r="SJQ16" s="880"/>
      <c r="SJR16" s="878"/>
      <c r="SJS16" s="878"/>
      <c r="SJT16" s="878"/>
      <c r="SJU16" s="880"/>
      <c r="SJV16" s="878"/>
      <c r="SJW16" s="878"/>
      <c r="SJX16" s="878"/>
      <c r="SJY16" s="880"/>
      <c r="SJZ16" s="878"/>
      <c r="SKA16" s="878"/>
      <c r="SKB16" s="878"/>
      <c r="SKC16" s="880"/>
      <c r="SKD16" s="878"/>
      <c r="SKE16" s="878"/>
      <c r="SKF16" s="878"/>
      <c r="SKG16" s="880"/>
      <c r="SKH16" s="878"/>
      <c r="SKI16" s="878"/>
      <c r="SKJ16" s="878"/>
      <c r="SKK16" s="880"/>
      <c r="SKL16" s="878"/>
      <c r="SKM16" s="878"/>
      <c r="SKN16" s="878"/>
      <c r="SKO16" s="880"/>
      <c r="SKP16" s="878"/>
      <c r="SKQ16" s="878"/>
      <c r="SKR16" s="878"/>
      <c r="SKS16" s="880"/>
      <c r="SKT16" s="878"/>
      <c r="SKU16" s="878"/>
      <c r="SKV16" s="878"/>
      <c r="SKW16" s="880"/>
      <c r="SKX16" s="878"/>
      <c r="SKY16" s="878"/>
      <c r="SKZ16" s="878"/>
      <c r="SLA16" s="880"/>
      <c r="SLB16" s="878"/>
      <c r="SLC16" s="878"/>
      <c r="SLD16" s="878"/>
      <c r="SLE16" s="880"/>
      <c r="SLF16" s="878"/>
      <c r="SLG16" s="878"/>
      <c r="SLH16" s="878"/>
      <c r="SLI16" s="880"/>
      <c r="SLJ16" s="878"/>
      <c r="SLK16" s="878"/>
      <c r="SLL16" s="878"/>
      <c r="SLM16" s="880"/>
      <c r="SLN16" s="878"/>
      <c r="SLO16" s="878"/>
      <c r="SLP16" s="878"/>
      <c r="SLQ16" s="880"/>
      <c r="SLR16" s="878"/>
      <c r="SLS16" s="878"/>
      <c r="SLT16" s="878"/>
      <c r="SLU16" s="880"/>
      <c r="SLV16" s="878"/>
      <c r="SLW16" s="878"/>
      <c r="SLX16" s="878"/>
      <c r="SLY16" s="880"/>
      <c r="SLZ16" s="878"/>
      <c r="SMA16" s="878"/>
      <c r="SMB16" s="878"/>
      <c r="SMC16" s="880"/>
      <c r="SMD16" s="878"/>
      <c r="SME16" s="878"/>
      <c r="SMF16" s="878"/>
      <c r="SMG16" s="880"/>
      <c r="SMH16" s="878"/>
      <c r="SMI16" s="878"/>
      <c r="SMJ16" s="878"/>
      <c r="SMK16" s="880"/>
      <c r="SML16" s="878"/>
      <c r="SMM16" s="878"/>
      <c r="SMN16" s="878"/>
      <c r="SMO16" s="880"/>
      <c r="SMP16" s="878"/>
      <c r="SMQ16" s="878"/>
      <c r="SMR16" s="878"/>
      <c r="SMS16" s="880"/>
      <c r="SMT16" s="878"/>
      <c r="SMU16" s="878"/>
      <c r="SMV16" s="878"/>
      <c r="SMW16" s="880"/>
      <c r="SMX16" s="878"/>
      <c r="SMY16" s="878"/>
      <c r="SMZ16" s="878"/>
      <c r="SNA16" s="880"/>
      <c r="SNB16" s="878"/>
      <c r="SNC16" s="878"/>
      <c r="SND16" s="878"/>
      <c r="SNE16" s="880"/>
      <c r="SNF16" s="878"/>
      <c r="SNG16" s="878"/>
      <c r="SNH16" s="878"/>
      <c r="SNI16" s="880"/>
      <c r="SNJ16" s="878"/>
      <c r="SNK16" s="878"/>
      <c r="SNL16" s="878"/>
      <c r="SNM16" s="880"/>
      <c r="SNN16" s="878"/>
      <c r="SNO16" s="878"/>
      <c r="SNP16" s="878"/>
      <c r="SNQ16" s="880"/>
      <c r="SNR16" s="878"/>
      <c r="SNS16" s="878"/>
      <c r="SNT16" s="878"/>
      <c r="SNU16" s="880"/>
      <c r="SNV16" s="878"/>
      <c r="SNW16" s="878"/>
      <c r="SNX16" s="878"/>
      <c r="SNY16" s="880"/>
      <c r="SNZ16" s="878"/>
      <c r="SOA16" s="878"/>
      <c r="SOB16" s="878"/>
      <c r="SOC16" s="880"/>
      <c r="SOD16" s="878"/>
      <c r="SOE16" s="878"/>
      <c r="SOF16" s="878"/>
      <c r="SOG16" s="880"/>
      <c r="SOH16" s="878"/>
      <c r="SOI16" s="878"/>
      <c r="SOJ16" s="878"/>
      <c r="SOK16" s="880"/>
      <c r="SOL16" s="878"/>
      <c r="SOM16" s="878"/>
      <c r="SON16" s="878"/>
      <c r="SOO16" s="880"/>
      <c r="SOP16" s="878"/>
      <c r="SOQ16" s="878"/>
      <c r="SOR16" s="878"/>
      <c r="SOS16" s="880"/>
      <c r="SOT16" s="878"/>
      <c r="SOU16" s="878"/>
      <c r="SOV16" s="878"/>
      <c r="SOW16" s="880"/>
      <c r="SOX16" s="878"/>
      <c r="SOY16" s="878"/>
      <c r="SOZ16" s="878"/>
      <c r="SPA16" s="880"/>
      <c r="SPB16" s="878"/>
      <c r="SPC16" s="878"/>
      <c r="SPD16" s="878"/>
      <c r="SPE16" s="880"/>
      <c r="SPF16" s="878"/>
      <c r="SPG16" s="878"/>
      <c r="SPH16" s="878"/>
      <c r="SPI16" s="880"/>
      <c r="SPJ16" s="878"/>
      <c r="SPK16" s="878"/>
      <c r="SPL16" s="878"/>
      <c r="SPM16" s="880"/>
      <c r="SPN16" s="878"/>
      <c r="SPO16" s="878"/>
      <c r="SPP16" s="878"/>
      <c r="SPQ16" s="880"/>
      <c r="SPR16" s="878"/>
      <c r="SPS16" s="878"/>
      <c r="SPT16" s="878"/>
      <c r="SPU16" s="880"/>
      <c r="SPV16" s="878"/>
      <c r="SPW16" s="878"/>
      <c r="SPX16" s="878"/>
      <c r="SPY16" s="880"/>
      <c r="SPZ16" s="878"/>
      <c r="SQA16" s="878"/>
      <c r="SQB16" s="878"/>
      <c r="SQC16" s="880"/>
      <c r="SQD16" s="878"/>
      <c r="SQE16" s="878"/>
      <c r="SQF16" s="878"/>
      <c r="SQG16" s="880"/>
      <c r="SQH16" s="878"/>
      <c r="SQI16" s="878"/>
      <c r="SQJ16" s="878"/>
      <c r="SQK16" s="880"/>
      <c r="SQL16" s="878"/>
      <c r="SQM16" s="878"/>
      <c r="SQN16" s="878"/>
      <c r="SQO16" s="880"/>
      <c r="SQP16" s="878"/>
      <c r="SQQ16" s="878"/>
      <c r="SQR16" s="878"/>
      <c r="SQS16" s="880"/>
      <c r="SQT16" s="878"/>
      <c r="SQU16" s="878"/>
      <c r="SQV16" s="878"/>
      <c r="SQW16" s="880"/>
      <c r="SQX16" s="878"/>
      <c r="SQY16" s="878"/>
      <c r="SQZ16" s="878"/>
      <c r="SRA16" s="880"/>
      <c r="SRB16" s="878"/>
      <c r="SRC16" s="878"/>
      <c r="SRD16" s="878"/>
      <c r="SRE16" s="880"/>
      <c r="SRF16" s="878"/>
      <c r="SRG16" s="878"/>
      <c r="SRH16" s="878"/>
      <c r="SRI16" s="880"/>
      <c r="SRJ16" s="878"/>
      <c r="SRK16" s="878"/>
      <c r="SRL16" s="878"/>
      <c r="SRM16" s="880"/>
      <c r="SRN16" s="878"/>
      <c r="SRO16" s="878"/>
      <c r="SRP16" s="878"/>
      <c r="SRQ16" s="880"/>
      <c r="SRR16" s="878"/>
      <c r="SRS16" s="878"/>
      <c r="SRT16" s="878"/>
      <c r="SRU16" s="880"/>
      <c r="SRV16" s="878"/>
      <c r="SRW16" s="878"/>
      <c r="SRX16" s="878"/>
      <c r="SRY16" s="880"/>
      <c r="SRZ16" s="878"/>
      <c r="SSA16" s="878"/>
      <c r="SSB16" s="878"/>
      <c r="SSC16" s="880"/>
      <c r="SSD16" s="878"/>
      <c r="SSE16" s="878"/>
      <c r="SSF16" s="878"/>
      <c r="SSG16" s="880"/>
      <c r="SSH16" s="878"/>
      <c r="SSI16" s="878"/>
      <c r="SSJ16" s="878"/>
      <c r="SSK16" s="880"/>
      <c r="SSL16" s="878"/>
      <c r="SSM16" s="878"/>
      <c r="SSN16" s="878"/>
      <c r="SSO16" s="880"/>
      <c r="SSP16" s="878"/>
      <c r="SSQ16" s="878"/>
      <c r="SSR16" s="878"/>
      <c r="SSS16" s="880"/>
      <c r="SST16" s="878"/>
      <c r="SSU16" s="878"/>
      <c r="SSV16" s="878"/>
      <c r="SSW16" s="880"/>
      <c r="SSX16" s="878"/>
      <c r="SSY16" s="878"/>
      <c r="SSZ16" s="878"/>
      <c r="STA16" s="880"/>
      <c r="STB16" s="878"/>
      <c r="STC16" s="878"/>
      <c r="STD16" s="878"/>
      <c r="STE16" s="880"/>
      <c r="STF16" s="878"/>
      <c r="STG16" s="878"/>
      <c r="STH16" s="878"/>
      <c r="STI16" s="880"/>
      <c r="STJ16" s="878"/>
      <c r="STK16" s="878"/>
      <c r="STL16" s="878"/>
      <c r="STM16" s="880"/>
      <c r="STN16" s="878"/>
      <c r="STO16" s="878"/>
      <c r="STP16" s="878"/>
      <c r="STQ16" s="880"/>
      <c r="STR16" s="878"/>
      <c r="STS16" s="878"/>
      <c r="STT16" s="878"/>
      <c r="STU16" s="880"/>
      <c r="STV16" s="878"/>
      <c r="STW16" s="878"/>
      <c r="STX16" s="878"/>
      <c r="STY16" s="880"/>
      <c r="STZ16" s="878"/>
      <c r="SUA16" s="878"/>
      <c r="SUB16" s="878"/>
      <c r="SUC16" s="880"/>
      <c r="SUD16" s="878"/>
      <c r="SUE16" s="878"/>
      <c r="SUF16" s="878"/>
      <c r="SUG16" s="880"/>
      <c r="SUH16" s="878"/>
      <c r="SUI16" s="878"/>
      <c r="SUJ16" s="878"/>
      <c r="SUK16" s="880"/>
      <c r="SUL16" s="878"/>
      <c r="SUM16" s="878"/>
      <c r="SUN16" s="878"/>
      <c r="SUO16" s="880"/>
      <c r="SUP16" s="878"/>
      <c r="SUQ16" s="878"/>
      <c r="SUR16" s="878"/>
      <c r="SUS16" s="880"/>
      <c r="SUT16" s="878"/>
      <c r="SUU16" s="878"/>
      <c r="SUV16" s="878"/>
      <c r="SUW16" s="880"/>
      <c r="SUX16" s="878"/>
      <c r="SUY16" s="878"/>
      <c r="SUZ16" s="878"/>
      <c r="SVA16" s="880"/>
      <c r="SVB16" s="878"/>
      <c r="SVC16" s="878"/>
      <c r="SVD16" s="878"/>
      <c r="SVE16" s="880"/>
      <c r="SVF16" s="878"/>
      <c r="SVG16" s="878"/>
      <c r="SVH16" s="878"/>
      <c r="SVI16" s="880"/>
      <c r="SVJ16" s="878"/>
      <c r="SVK16" s="878"/>
      <c r="SVL16" s="878"/>
      <c r="SVM16" s="880"/>
      <c r="SVN16" s="878"/>
      <c r="SVO16" s="878"/>
      <c r="SVP16" s="878"/>
      <c r="SVQ16" s="880"/>
      <c r="SVR16" s="878"/>
      <c r="SVS16" s="878"/>
      <c r="SVT16" s="878"/>
      <c r="SVU16" s="880"/>
      <c r="SVV16" s="878"/>
      <c r="SVW16" s="878"/>
      <c r="SVX16" s="878"/>
      <c r="SVY16" s="880"/>
      <c r="SVZ16" s="878"/>
      <c r="SWA16" s="878"/>
      <c r="SWB16" s="878"/>
      <c r="SWC16" s="880"/>
      <c r="SWD16" s="878"/>
      <c r="SWE16" s="878"/>
      <c r="SWF16" s="878"/>
      <c r="SWG16" s="880"/>
      <c r="SWH16" s="878"/>
      <c r="SWI16" s="878"/>
      <c r="SWJ16" s="878"/>
      <c r="SWK16" s="880"/>
      <c r="SWL16" s="878"/>
      <c r="SWM16" s="878"/>
      <c r="SWN16" s="878"/>
      <c r="SWO16" s="880"/>
      <c r="SWP16" s="878"/>
      <c r="SWQ16" s="878"/>
      <c r="SWR16" s="878"/>
      <c r="SWS16" s="880"/>
      <c r="SWT16" s="878"/>
      <c r="SWU16" s="878"/>
      <c r="SWV16" s="878"/>
      <c r="SWW16" s="880"/>
      <c r="SWX16" s="878"/>
      <c r="SWY16" s="878"/>
      <c r="SWZ16" s="878"/>
      <c r="SXA16" s="880"/>
      <c r="SXB16" s="878"/>
      <c r="SXC16" s="878"/>
      <c r="SXD16" s="878"/>
      <c r="SXE16" s="880"/>
      <c r="SXF16" s="878"/>
      <c r="SXG16" s="878"/>
      <c r="SXH16" s="878"/>
      <c r="SXI16" s="880"/>
      <c r="SXJ16" s="878"/>
      <c r="SXK16" s="878"/>
      <c r="SXL16" s="878"/>
      <c r="SXM16" s="880"/>
      <c r="SXN16" s="878"/>
      <c r="SXO16" s="878"/>
      <c r="SXP16" s="878"/>
      <c r="SXQ16" s="880"/>
      <c r="SXR16" s="878"/>
      <c r="SXS16" s="878"/>
      <c r="SXT16" s="878"/>
      <c r="SXU16" s="880"/>
      <c r="SXV16" s="878"/>
      <c r="SXW16" s="878"/>
      <c r="SXX16" s="878"/>
      <c r="SXY16" s="880"/>
      <c r="SXZ16" s="878"/>
      <c r="SYA16" s="878"/>
      <c r="SYB16" s="878"/>
      <c r="SYC16" s="880"/>
      <c r="SYD16" s="878"/>
      <c r="SYE16" s="878"/>
      <c r="SYF16" s="878"/>
      <c r="SYG16" s="880"/>
      <c r="SYH16" s="878"/>
      <c r="SYI16" s="878"/>
      <c r="SYJ16" s="878"/>
      <c r="SYK16" s="880"/>
      <c r="SYL16" s="878"/>
      <c r="SYM16" s="878"/>
      <c r="SYN16" s="878"/>
      <c r="SYO16" s="880"/>
      <c r="SYP16" s="878"/>
      <c r="SYQ16" s="878"/>
      <c r="SYR16" s="878"/>
      <c r="SYS16" s="880"/>
      <c r="SYT16" s="878"/>
      <c r="SYU16" s="878"/>
      <c r="SYV16" s="878"/>
      <c r="SYW16" s="880"/>
      <c r="SYX16" s="878"/>
      <c r="SYY16" s="878"/>
      <c r="SYZ16" s="878"/>
      <c r="SZA16" s="880"/>
      <c r="SZB16" s="878"/>
      <c r="SZC16" s="878"/>
      <c r="SZD16" s="878"/>
      <c r="SZE16" s="880"/>
      <c r="SZF16" s="878"/>
      <c r="SZG16" s="878"/>
      <c r="SZH16" s="878"/>
      <c r="SZI16" s="880"/>
      <c r="SZJ16" s="878"/>
      <c r="SZK16" s="878"/>
      <c r="SZL16" s="878"/>
      <c r="SZM16" s="880"/>
      <c r="SZN16" s="878"/>
      <c r="SZO16" s="878"/>
      <c r="SZP16" s="878"/>
      <c r="SZQ16" s="880"/>
      <c r="SZR16" s="878"/>
      <c r="SZS16" s="878"/>
      <c r="SZT16" s="878"/>
      <c r="SZU16" s="880"/>
      <c r="SZV16" s="878"/>
      <c r="SZW16" s="878"/>
      <c r="SZX16" s="878"/>
      <c r="SZY16" s="880"/>
      <c r="SZZ16" s="878"/>
      <c r="TAA16" s="878"/>
      <c r="TAB16" s="878"/>
      <c r="TAC16" s="880"/>
      <c r="TAD16" s="878"/>
      <c r="TAE16" s="878"/>
      <c r="TAF16" s="878"/>
      <c r="TAG16" s="880"/>
      <c r="TAH16" s="878"/>
      <c r="TAI16" s="878"/>
      <c r="TAJ16" s="878"/>
      <c r="TAK16" s="880"/>
      <c r="TAL16" s="878"/>
      <c r="TAM16" s="878"/>
      <c r="TAN16" s="878"/>
      <c r="TAO16" s="880"/>
      <c r="TAP16" s="878"/>
      <c r="TAQ16" s="878"/>
      <c r="TAR16" s="878"/>
      <c r="TAS16" s="880"/>
      <c r="TAT16" s="878"/>
      <c r="TAU16" s="878"/>
      <c r="TAV16" s="878"/>
      <c r="TAW16" s="880"/>
      <c r="TAX16" s="878"/>
      <c r="TAY16" s="878"/>
      <c r="TAZ16" s="878"/>
      <c r="TBA16" s="880"/>
      <c r="TBB16" s="878"/>
      <c r="TBC16" s="878"/>
      <c r="TBD16" s="878"/>
      <c r="TBE16" s="880"/>
      <c r="TBF16" s="878"/>
      <c r="TBG16" s="878"/>
      <c r="TBH16" s="878"/>
      <c r="TBI16" s="880"/>
      <c r="TBJ16" s="878"/>
      <c r="TBK16" s="878"/>
      <c r="TBL16" s="878"/>
      <c r="TBM16" s="880"/>
      <c r="TBN16" s="878"/>
      <c r="TBO16" s="878"/>
      <c r="TBP16" s="878"/>
      <c r="TBQ16" s="880"/>
      <c r="TBR16" s="878"/>
      <c r="TBS16" s="878"/>
      <c r="TBT16" s="878"/>
      <c r="TBU16" s="880"/>
      <c r="TBV16" s="878"/>
      <c r="TBW16" s="878"/>
      <c r="TBX16" s="878"/>
      <c r="TBY16" s="880"/>
      <c r="TBZ16" s="878"/>
      <c r="TCA16" s="878"/>
      <c r="TCB16" s="878"/>
      <c r="TCC16" s="880"/>
      <c r="TCD16" s="878"/>
      <c r="TCE16" s="878"/>
      <c r="TCF16" s="878"/>
      <c r="TCG16" s="880"/>
      <c r="TCH16" s="878"/>
      <c r="TCI16" s="878"/>
      <c r="TCJ16" s="878"/>
      <c r="TCK16" s="880"/>
      <c r="TCL16" s="878"/>
      <c r="TCM16" s="878"/>
      <c r="TCN16" s="878"/>
      <c r="TCO16" s="880"/>
      <c r="TCP16" s="878"/>
      <c r="TCQ16" s="878"/>
      <c r="TCR16" s="878"/>
      <c r="TCS16" s="880"/>
      <c r="TCT16" s="878"/>
      <c r="TCU16" s="878"/>
      <c r="TCV16" s="878"/>
      <c r="TCW16" s="880"/>
      <c r="TCX16" s="878"/>
      <c r="TCY16" s="878"/>
      <c r="TCZ16" s="878"/>
      <c r="TDA16" s="880"/>
      <c r="TDB16" s="878"/>
      <c r="TDC16" s="878"/>
      <c r="TDD16" s="878"/>
      <c r="TDE16" s="880"/>
      <c r="TDF16" s="878"/>
      <c r="TDG16" s="878"/>
      <c r="TDH16" s="878"/>
      <c r="TDI16" s="880"/>
      <c r="TDJ16" s="878"/>
      <c r="TDK16" s="878"/>
      <c r="TDL16" s="878"/>
      <c r="TDM16" s="880"/>
      <c r="TDN16" s="878"/>
      <c r="TDO16" s="878"/>
      <c r="TDP16" s="878"/>
      <c r="TDQ16" s="880"/>
      <c r="TDR16" s="878"/>
      <c r="TDS16" s="878"/>
      <c r="TDT16" s="878"/>
      <c r="TDU16" s="880"/>
      <c r="TDV16" s="878"/>
      <c r="TDW16" s="878"/>
      <c r="TDX16" s="878"/>
      <c r="TDY16" s="880"/>
      <c r="TDZ16" s="878"/>
      <c r="TEA16" s="878"/>
      <c r="TEB16" s="878"/>
      <c r="TEC16" s="880"/>
      <c r="TED16" s="878"/>
      <c r="TEE16" s="878"/>
      <c r="TEF16" s="878"/>
      <c r="TEG16" s="880"/>
      <c r="TEH16" s="878"/>
      <c r="TEI16" s="878"/>
      <c r="TEJ16" s="878"/>
      <c r="TEK16" s="880"/>
      <c r="TEL16" s="878"/>
      <c r="TEM16" s="878"/>
      <c r="TEN16" s="878"/>
      <c r="TEO16" s="880"/>
      <c r="TEP16" s="878"/>
      <c r="TEQ16" s="878"/>
      <c r="TER16" s="878"/>
      <c r="TES16" s="880"/>
      <c r="TET16" s="878"/>
      <c r="TEU16" s="878"/>
      <c r="TEV16" s="878"/>
      <c r="TEW16" s="880"/>
      <c r="TEX16" s="878"/>
      <c r="TEY16" s="878"/>
      <c r="TEZ16" s="878"/>
      <c r="TFA16" s="880"/>
      <c r="TFB16" s="878"/>
      <c r="TFC16" s="878"/>
      <c r="TFD16" s="878"/>
      <c r="TFE16" s="880"/>
      <c r="TFF16" s="878"/>
      <c r="TFG16" s="878"/>
      <c r="TFH16" s="878"/>
      <c r="TFI16" s="880"/>
      <c r="TFJ16" s="878"/>
      <c r="TFK16" s="878"/>
      <c r="TFL16" s="878"/>
      <c r="TFM16" s="880"/>
      <c r="TFN16" s="878"/>
      <c r="TFO16" s="878"/>
      <c r="TFP16" s="878"/>
      <c r="TFQ16" s="880"/>
      <c r="TFR16" s="878"/>
      <c r="TFS16" s="878"/>
      <c r="TFT16" s="878"/>
      <c r="TFU16" s="880"/>
      <c r="TFV16" s="878"/>
      <c r="TFW16" s="878"/>
      <c r="TFX16" s="878"/>
      <c r="TFY16" s="880"/>
      <c r="TFZ16" s="878"/>
      <c r="TGA16" s="878"/>
      <c r="TGB16" s="878"/>
      <c r="TGC16" s="880"/>
      <c r="TGD16" s="878"/>
      <c r="TGE16" s="878"/>
      <c r="TGF16" s="878"/>
      <c r="TGG16" s="880"/>
      <c r="TGH16" s="878"/>
      <c r="TGI16" s="878"/>
      <c r="TGJ16" s="878"/>
      <c r="TGK16" s="880"/>
      <c r="TGL16" s="878"/>
      <c r="TGM16" s="878"/>
      <c r="TGN16" s="878"/>
      <c r="TGO16" s="880"/>
      <c r="TGP16" s="878"/>
      <c r="TGQ16" s="878"/>
      <c r="TGR16" s="878"/>
      <c r="TGS16" s="880"/>
      <c r="TGT16" s="878"/>
      <c r="TGU16" s="878"/>
      <c r="TGV16" s="878"/>
      <c r="TGW16" s="880"/>
      <c r="TGX16" s="878"/>
      <c r="TGY16" s="878"/>
      <c r="TGZ16" s="878"/>
      <c r="THA16" s="880"/>
      <c r="THB16" s="878"/>
      <c r="THC16" s="878"/>
      <c r="THD16" s="878"/>
      <c r="THE16" s="880"/>
      <c r="THF16" s="878"/>
      <c r="THG16" s="878"/>
      <c r="THH16" s="878"/>
      <c r="THI16" s="880"/>
      <c r="THJ16" s="878"/>
      <c r="THK16" s="878"/>
      <c r="THL16" s="878"/>
      <c r="THM16" s="880"/>
      <c r="THN16" s="878"/>
      <c r="THO16" s="878"/>
      <c r="THP16" s="878"/>
      <c r="THQ16" s="880"/>
      <c r="THR16" s="878"/>
      <c r="THS16" s="878"/>
      <c r="THT16" s="878"/>
      <c r="THU16" s="880"/>
      <c r="THV16" s="878"/>
      <c r="THW16" s="878"/>
      <c r="THX16" s="878"/>
      <c r="THY16" s="880"/>
      <c r="THZ16" s="878"/>
      <c r="TIA16" s="878"/>
      <c r="TIB16" s="878"/>
      <c r="TIC16" s="880"/>
      <c r="TID16" s="878"/>
      <c r="TIE16" s="878"/>
      <c r="TIF16" s="878"/>
      <c r="TIG16" s="880"/>
      <c r="TIH16" s="878"/>
      <c r="TII16" s="878"/>
      <c r="TIJ16" s="878"/>
      <c r="TIK16" s="880"/>
      <c r="TIL16" s="878"/>
      <c r="TIM16" s="878"/>
      <c r="TIN16" s="878"/>
      <c r="TIO16" s="880"/>
      <c r="TIP16" s="878"/>
      <c r="TIQ16" s="878"/>
      <c r="TIR16" s="878"/>
      <c r="TIS16" s="880"/>
      <c r="TIT16" s="878"/>
      <c r="TIU16" s="878"/>
      <c r="TIV16" s="878"/>
      <c r="TIW16" s="880"/>
      <c r="TIX16" s="878"/>
      <c r="TIY16" s="878"/>
      <c r="TIZ16" s="878"/>
      <c r="TJA16" s="880"/>
      <c r="TJB16" s="878"/>
      <c r="TJC16" s="878"/>
      <c r="TJD16" s="878"/>
      <c r="TJE16" s="880"/>
      <c r="TJF16" s="878"/>
      <c r="TJG16" s="878"/>
      <c r="TJH16" s="878"/>
      <c r="TJI16" s="880"/>
      <c r="TJJ16" s="878"/>
      <c r="TJK16" s="878"/>
      <c r="TJL16" s="878"/>
      <c r="TJM16" s="880"/>
      <c r="TJN16" s="878"/>
      <c r="TJO16" s="878"/>
      <c r="TJP16" s="878"/>
      <c r="TJQ16" s="880"/>
      <c r="TJR16" s="878"/>
      <c r="TJS16" s="878"/>
      <c r="TJT16" s="878"/>
      <c r="TJU16" s="880"/>
      <c r="TJV16" s="878"/>
      <c r="TJW16" s="878"/>
      <c r="TJX16" s="878"/>
      <c r="TJY16" s="880"/>
      <c r="TJZ16" s="878"/>
      <c r="TKA16" s="878"/>
      <c r="TKB16" s="878"/>
      <c r="TKC16" s="880"/>
      <c r="TKD16" s="878"/>
      <c r="TKE16" s="878"/>
      <c r="TKF16" s="878"/>
      <c r="TKG16" s="880"/>
      <c r="TKH16" s="878"/>
      <c r="TKI16" s="878"/>
      <c r="TKJ16" s="878"/>
      <c r="TKK16" s="880"/>
      <c r="TKL16" s="878"/>
      <c r="TKM16" s="878"/>
      <c r="TKN16" s="878"/>
      <c r="TKO16" s="880"/>
      <c r="TKP16" s="878"/>
      <c r="TKQ16" s="878"/>
      <c r="TKR16" s="878"/>
      <c r="TKS16" s="880"/>
      <c r="TKT16" s="878"/>
      <c r="TKU16" s="878"/>
      <c r="TKV16" s="878"/>
      <c r="TKW16" s="880"/>
      <c r="TKX16" s="878"/>
      <c r="TKY16" s="878"/>
      <c r="TKZ16" s="878"/>
      <c r="TLA16" s="880"/>
      <c r="TLB16" s="878"/>
      <c r="TLC16" s="878"/>
      <c r="TLD16" s="878"/>
      <c r="TLE16" s="880"/>
      <c r="TLF16" s="878"/>
      <c r="TLG16" s="878"/>
      <c r="TLH16" s="878"/>
      <c r="TLI16" s="880"/>
      <c r="TLJ16" s="878"/>
      <c r="TLK16" s="878"/>
      <c r="TLL16" s="878"/>
      <c r="TLM16" s="880"/>
      <c r="TLN16" s="878"/>
      <c r="TLO16" s="878"/>
      <c r="TLP16" s="878"/>
      <c r="TLQ16" s="880"/>
      <c r="TLR16" s="878"/>
      <c r="TLS16" s="878"/>
      <c r="TLT16" s="878"/>
      <c r="TLU16" s="880"/>
      <c r="TLV16" s="878"/>
      <c r="TLW16" s="878"/>
      <c r="TLX16" s="878"/>
      <c r="TLY16" s="880"/>
      <c r="TLZ16" s="878"/>
      <c r="TMA16" s="878"/>
      <c r="TMB16" s="878"/>
      <c r="TMC16" s="880"/>
      <c r="TMD16" s="878"/>
      <c r="TME16" s="878"/>
      <c r="TMF16" s="878"/>
      <c r="TMG16" s="880"/>
      <c r="TMH16" s="878"/>
      <c r="TMI16" s="878"/>
      <c r="TMJ16" s="878"/>
      <c r="TMK16" s="880"/>
      <c r="TML16" s="878"/>
      <c r="TMM16" s="878"/>
      <c r="TMN16" s="878"/>
      <c r="TMO16" s="880"/>
      <c r="TMP16" s="878"/>
      <c r="TMQ16" s="878"/>
      <c r="TMR16" s="878"/>
      <c r="TMS16" s="880"/>
      <c r="TMT16" s="878"/>
      <c r="TMU16" s="878"/>
      <c r="TMV16" s="878"/>
      <c r="TMW16" s="880"/>
      <c r="TMX16" s="878"/>
      <c r="TMY16" s="878"/>
      <c r="TMZ16" s="878"/>
      <c r="TNA16" s="880"/>
      <c r="TNB16" s="878"/>
      <c r="TNC16" s="878"/>
      <c r="TND16" s="878"/>
      <c r="TNE16" s="880"/>
      <c r="TNF16" s="878"/>
      <c r="TNG16" s="878"/>
      <c r="TNH16" s="878"/>
      <c r="TNI16" s="880"/>
      <c r="TNJ16" s="878"/>
      <c r="TNK16" s="878"/>
      <c r="TNL16" s="878"/>
      <c r="TNM16" s="880"/>
      <c r="TNN16" s="878"/>
      <c r="TNO16" s="878"/>
      <c r="TNP16" s="878"/>
      <c r="TNQ16" s="880"/>
      <c r="TNR16" s="878"/>
      <c r="TNS16" s="878"/>
      <c r="TNT16" s="878"/>
      <c r="TNU16" s="880"/>
      <c r="TNV16" s="878"/>
      <c r="TNW16" s="878"/>
      <c r="TNX16" s="878"/>
      <c r="TNY16" s="880"/>
      <c r="TNZ16" s="878"/>
      <c r="TOA16" s="878"/>
      <c r="TOB16" s="878"/>
      <c r="TOC16" s="880"/>
      <c r="TOD16" s="878"/>
      <c r="TOE16" s="878"/>
      <c r="TOF16" s="878"/>
      <c r="TOG16" s="880"/>
      <c r="TOH16" s="878"/>
      <c r="TOI16" s="878"/>
      <c r="TOJ16" s="878"/>
      <c r="TOK16" s="880"/>
      <c r="TOL16" s="878"/>
      <c r="TOM16" s="878"/>
      <c r="TON16" s="878"/>
      <c r="TOO16" s="880"/>
      <c r="TOP16" s="878"/>
      <c r="TOQ16" s="878"/>
      <c r="TOR16" s="878"/>
      <c r="TOS16" s="880"/>
      <c r="TOT16" s="878"/>
      <c r="TOU16" s="878"/>
      <c r="TOV16" s="878"/>
      <c r="TOW16" s="880"/>
      <c r="TOX16" s="878"/>
      <c r="TOY16" s="878"/>
      <c r="TOZ16" s="878"/>
      <c r="TPA16" s="880"/>
      <c r="TPB16" s="878"/>
      <c r="TPC16" s="878"/>
      <c r="TPD16" s="878"/>
      <c r="TPE16" s="880"/>
      <c r="TPF16" s="878"/>
      <c r="TPG16" s="878"/>
      <c r="TPH16" s="878"/>
      <c r="TPI16" s="880"/>
      <c r="TPJ16" s="878"/>
      <c r="TPK16" s="878"/>
      <c r="TPL16" s="878"/>
      <c r="TPM16" s="880"/>
      <c r="TPN16" s="878"/>
      <c r="TPO16" s="878"/>
      <c r="TPP16" s="878"/>
      <c r="TPQ16" s="880"/>
      <c r="TPR16" s="878"/>
      <c r="TPS16" s="878"/>
      <c r="TPT16" s="878"/>
      <c r="TPU16" s="880"/>
      <c r="TPV16" s="878"/>
      <c r="TPW16" s="878"/>
      <c r="TPX16" s="878"/>
      <c r="TPY16" s="880"/>
      <c r="TPZ16" s="878"/>
      <c r="TQA16" s="878"/>
      <c r="TQB16" s="878"/>
      <c r="TQC16" s="880"/>
      <c r="TQD16" s="878"/>
      <c r="TQE16" s="878"/>
      <c r="TQF16" s="878"/>
      <c r="TQG16" s="880"/>
      <c r="TQH16" s="878"/>
      <c r="TQI16" s="878"/>
      <c r="TQJ16" s="878"/>
      <c r="TQK16" s="880"/>
      <c r="TQL16" s="878"/>
      <c r="TQM16" s="878"/>
      <c r="TQN16" s="878"/>
      <c r="TQO16" s="880"/>
      <c r="TQP16" s="878"/>
      <c r="TQQ16" s="878"/>
      <c r="TQR16" s="878"/>
      <c r="TQS16" s="880"/>
      <c r="TQT16" s="878"/>
      <c r="TQU16" s="878"/>
      <c r="TQV16" s="878"/>
      <c r="TQW16" s="880"/>
      <c r="TQX16" s="878"/>
      <c r="TQY16" s="878"/>
      <c r="TQZ16" s="878"/>
      <c r="TRA16" s="880"/>
      <c r="TRB16" s="878"/>
      <c r="TRC16" s="878"/>
      <c r="TRD16" s="878"/>
      <c r="TRE16" s="880"/>
      <c r="TRF16" s="878"/>
      <c r="TRG16" s="878"/>
      <c r="TRH16" s="878"/>
      <c r="TRI16" s="880"/>
      <c r="TRJ16" s="878"/>
      <c r="TRK16" s="878"/>
      <c r="TRL16" s="878"/>
      <c r="TRM16" s="880"/>
      <c r="TRN16" s="878"/>
      <c r="TRO16" s="878"/>
      <c r="TRP16" s="878"/>
      <c r="TRQ16" s="880"/>
      <c r="TRR16" s="878"/>
      <c r="TRS16" s="878"/>
      <c r="TRT16" s="878"/>
      <c r="TRU16" s="880"/>
      <c r="TRV16" s="878"/>
      <c r="TRW16" s="878"/>
      <c r="TRX16" s="878"/>
      <c r="TRY16" s="880"/>
      <c r="TRZ16" s="878"/>
      <c r="TSA16" s="878"/>
      <c r="TSB16" s="878"/>
      <c r="TSC16" s="880"/>
      <c r="TSD16" s="878"/>
      <c r="TSE16" s="878"/>
      <c r="TSF16" s="878"/>
      <c r="TSG16" s="880"/>
      <c r="TSH16" s="878"/>
      <c r="TSI16" s="878"/>
      <c r="TSJ16" s="878"/>
      <c r="TSK16" s="880"/>
      <c r="TSL16" s="878"/>
      <c r="TSM16" s="878"/>
      <c r="TSN16" s="878"/>
      <c r="TSO16" s="880"/>
      <c r="TSP16" s="878"/>
      <c r="TSQ16" s="878"/>
      <c r="TSR16" s="878"/>
      <c r="TSS16" s="880"/>
      <c r="TST16" s="878"/>
      <c r="TSU16" s="878"/>
      <c r="TSV16" s="878"/>
      <c r="TSW16" s="880"/>
      <c r="TSX16" s="878"/>
      <c r="TSY16" s="878"/>
      <c r="TSZ16" s="878"/>
      <c r="TTA16" s="880"/>
      <c r="TTB16" s="878"/>
      <c r="TTC16" s="878"/>
      <c r="TTD16" s="878"/>
      <c r="TTE16" s="880"/>
      <c r="TTF16" s="878"/>
      <c r="TTG16" s="878"/>
      <c r="TTH16" s="878"/>
      <c r="TTI16" s="880"/>
      <c r="TTJ16" s="878"/>
      <c r="TTK16" s="878"/>
      <c r="TTL16" s="878"/>
      <c r="TTM16" s="880"/>
      <c r="TTN16" s="878"/>
      <c r="TTO16" s="878"/>
      <c r="TTP16" s="878"/>
      <c r="TTQ16" s="880"/>
      <c r="TTR16" s="878"/>
      <c r="TTS16" s="878"/>
      <c r="TTT16" s="878"/>
      <c r="TTU16" s="880"/>
      <c r="TTV16" s="878"/>
      <c r="TTW16" s="878"/>
      <c r="TTX16" s="878"/>
      <c r="TTY16" s="880"/>
      <c r="TTZ16" s="878"/>
      <c r="TUA16" s="878"/>
      <c r="TUB16" s="878"/>
      <c r="TUC16" s="880"/>
      <c r="TUD16" s="878"/>
      <c r="TUE16" s="878"/>
      <c r="TUF16" s="878"/>
      <c r="TUG16" s="880"/>
      <c r="TUH16" s="878"/>
      <c r="TUI16" s="878"/>
      <c r="TUJ16" s="878"/>
      <c r="TUK16" s="880"/>
      <c r="TUL16" s="878"/>
      <c r="TUM16" s="878"/>
      <c r="TUN16" s="878"/>
      <c r="TUO16" s="880"/>
      <c r="TUP16" s="878"/>
      <c r="TUQ16" s="878"/>
      <c r="TUR16" s="878"/>
      <c r="TUS16" s="880"/>
      <c r="TUT16" s="878"/>
      <c r="TUU16" s="878"/>
      <c r="TUV16" s="878"/>
      <c r="TUW16" s="880"/>
      <c r="TUX16" s="878"/>
      <c r="TUY16" s="878"/>
      <c r="TUZ16" s="878"/>
      <c r="TVA16" s="880"/>
      <c r="TVB16" s="878"/>
      <c r="TVC16" s="878"/>
      <c r="TVD16" s="878"/>
      <c r="TVE16" s="880"/>
      <c r="TVF16" s="878"/>
      <c r="TVG16" s="878"/>
      <c r="TVH16" s="878"/>
      <c r="TVI16" s="880"/>
      <c r="TVJ16" s="878"/>
      <c r="TVK16" s="878"/>
      <c r="TVL16" s="878"/>
      <c r="TVM16" s="880"/>
      <c r="TVN16" s="878"/>
      <c r="TVO16" s="878"/>
      <c r="TVP16" s="878"/>
      <c r="TVQ16" s="880"/>
      <c r="TVR16" s="878"/>
      <c r="TVS16" s="878"/>
      <c r="TVT16" s="878"/>
      <c r="TVU16" s="880"/>
      <c r="TVV16" s="878"/>
      <c r="TVW16" s="878"/>
      <c r="TVX16" s="878"/>
      <c r="TVY16" s="880"/>
      <c r="TVZ16" s="878"/>
      <c r="TWA16" s="878"/>
      <c r="TWB16" s="878"/>
      <c r="TWC16" s="880"/>
      <c r="TWD16" s="878"/>
      <c r="TWE16" s="878"/>
      <c r="TWF16" s="878"/>
      <c r="TWG16" s="880"/>
      <c r="TWH16" s="878"/>
      <c r="TWI16" s="878"/>
      <c r="TWJ16" s="878"/>
      <c r="TWK16" s="880"/>
      <c r="TWL16" s="878"/>
      <c r="TWM16" s="878"/>
      <c r="TWN16" s="878"/>
      <c r="TWO16" s="880"/>
      <c r="TWP16" s="878"/>
      <c r="TWQ16" s="878"/>
      <c r="TWR16" s="878"/>
      <c r="TWS16" s="880"/>
      <c r="TWT16" s="878"/>
      <c r="TWU16" s="878"/>
      <c r="TWV16" s="878"/>
      <c r="TWW16" s="880"/>
      <c r="TWX16" s="878"/>
      <c r="TWY16" s="878"/>
      <c r="TWZ16" s="878"/>
      <c r="TXA16" s="880"/>
      <c r="TXB16" s="878"/>
      <c r="TXC16" s="878"/>
      <c r="TXD16" s="878"/>
      <c r="TXE16" s="880"/>
      <c r="TXF16" s="878"/>
      <c r="TXG16" s="878"/>
      <c r="TXH16" s="878"/>
      <c r="TXI16" s="880"/>
      <c r="TXJ16" s="878"/>
      <c r="TXK16" s="878"/>
      <c r="TXL16" s="878"/>
      <c r="TXM16" s="880"/>
      <c r="TXN16" s="878"/>
      <c r="TXO16" s="878"/>
      <c r="TXP16" s="878"/>
      <c r="TXQ16" s="880"/>
      <c r="TXR16" s="878"/>
      <c r="TXS16" s="878"/>
      <c r="TXT16" s="878"/>
      <c r="TXU16" s="880"/>
      <c r="TXV16" s="878"/>
      <c r="TXW16" s="878"/>
      <c r="TXX16" s="878"/>
      <c r="TXY16" s="880"/>
      <c r="TXZ16" s="878"/>
      <c r="TYA16" s="878"/>
      <c r="TYB16" s="878"/>
      <c r="TYC16" s="880"/>
      <c r="TYD16" s="878"/>
      <c r="TYE16" s="878"/>
      <c r="TYF16" s="878"/>
      <c r="TYG16" s="880"/>
      <c r="TYH16" s="878"/>
      <c r="TYI16" s="878"/>
      <c r="TYJ16" s="878"/>
      <c r="TYK16" s="880"/>
      <c r="TYL16" s="878"/>
      <c r="TYM16" s="878"/>
      <c r="TYN16" s="878"/>
      <c r="TYO16" s="880"/>
      <c r="TYP16" s="878"/>
      <c r="TYQ16" s="878"/>
      <c r="TYR16" s="878"/>
      <c r="TYS16" s="880"/>
      <c r="TYT16" s="878"/>
      <c r="TYU16" s="878"/>
      <c r="TYV16" s="878"/>
      <c r="TYW16" s="880"/>
      <c r="TYX16" s="878"/>
      <c r="TYY16" s="878"/>
      <c r="TYZ16" s="878"/>
      <c r="TZA16" s="880"/>
      <c r="TZB16" s="878"/>
      <c r="TZC16" s="878"/>
      <c r="TZD16" s="878"/>
      <c r="TZE16" s="880"/>
      <c r="TZF16" s="878"/>
      <c r="TZG16" s="878"/>
      <c r="TZH16" s="878"/>
      <c r="TZI16" s="880"/>
      <c r="TZJ16" s="878"/>
      <c r="TZK16" s="878"/>
      <c r="TZL16" s="878"/>
      <c r="TZM16" s="880"/>
      <c r="TZN16" s="878"/>
      <c r="TZO16" s="878"/>
      <c r="TZP16" s="878"/>
      <c r="TZQ16" s="880"/>
      <c r="TZR16" s="878"/>
      <c r="TZS16" s="878"/>
      <c r="TZT16" s="878"/>
      <c r="TZU16" s="880"/>
      <c r="TZV16" s="878"/>
      <c r="TZW16" s="878"/>
      <c r="TZX16" s="878"/>
      <c r="TZY16" s="880"/>
      <c r="TZZ16" s="878"/>
      <c r="UAA16" s="878"/>
      <c r="UAB16" s="878"/>
      <c r="UAC16" s="880"/>
      <c r="UAD16" s="878"/>
      <c r="UAE16" s="878"/>
      <c r="UAF16" s="878"/>
      <c r="UAG16" s="880"/>
      <c r="UAH16" s="878"/>
      <c r="UAI16" s="878"/>
      <c r="UAJ16" s="878"/>
      <c r="UAK16" s="880"/>
      <c r="UAL16" s="878"/>
      <c r="UAM16" s="878"/>
      <c r="UAN16" s="878"/>
      <c r="UAO16" s="880"/>
      <c r="UAP16" s="878"/>
      <c r="UAQ16" s="878"/>
      <c r="UAR16" s="878"/>
      <c r="UAS16" s="880"/>
      <c r="UAT16" s="878"/>
      <c r="UAU16" s="878"/>
      <c r="UAV16" s="878"/>
      <c r="UAW16" s="880"/>
      <c r="UAX16" s="878"/>
      <c r="UAY16" s="878"/>
      <c r="UAZ16" s="878"/>
      <c r="UBA16" s="880"/>
      <c r="UBB16" s="878"/>
      <c r="UBC16" s="878"/>
      <c r="UBD16" s="878"/>
      <c r="UBE16" s="880"/>
      <c r="UBF16" s="878"/>
      <c r="UBG16" s="878"/>
      <c r="UBH16" s="878"/>
      <c r="UBI16" s="880"/>
      <c r="UBJ16" s="878"/>
      <c r="UBK16" s="878"/>
      <c r="UBL16" s="878"/>
      <c r="UBM16" s="880"/>
      <c r="UBN16" s="878"/>
      <c r="UBO16" s="878"/>
      <c r="UBP16" s="878"/>
      <c r="UBQ16" s="880"/>
      <c r="UBR16" s="878"/>
      <c r="UBS16" s="878"/>
      <c r="UBT16" s="878"/>
      <c r="UBU16" s="880"/>
      <c r="UBV16" s="878"/>
      <c r="UBW16" s="878"/>
      <c r="UBX16" s="878"/>
      <c r="UBY16" s="880"/>
      <c r="UBZ16" s="878"/>
      <c r="UCA16" s="878"/>
      <c r="UCB16" s="878"/>
      <c r="UCC16" s="880"/>
      <c r="UCD16" s="878"/>
      <c r="UCE16" s="878"/>
      <c r="UCF16" s="878"/>
      <c r="UCG16" s="880"/>
      <c r="UCH16" s="878"/>
      <c r="UCI16" s="878"/>
      <c r="UCJ16" s="878"/>
      <c r="UCK16" s="880"/>
      <c r="UCL16" s="878"/>
      <c r="UCM16" s="878"/>
      <c r="UCN16" s="878"/>
      <c r="UCO16" s="880"/>
      <c r="UCP16" s="878"/>
      <c r="UCQ16" s="878"/>
      <c r="UCR16" s="878"/>
      <c r="UCS16" s="880"/>
      <c r="UCT16" s="878"/>
      <c r="UCU16" s="878"/>
      <c r="UCV16" s="878"/>
      <c r="UCW16" s="880"/>
      <c r="UCX16" s="878"/>
      <c r="UCY16" s="878"/>
      <c r="UCZ16" s="878"/>
      <c r="UDA16" s="880"/>
      <c r="UDB16" s="878"/>
      <c r="UDC16" s="878"/>
      <c r="UDD16" s="878"/>
      <c r="UDE16" s="880"/>
      <c r="UDF16" s="878"/>
      <c r="UDG16" s="878"/>
      <c r="UDH16" s="878"/>
      <c r="UDI16" s="880"/>
      <c r="UDJ16" s="878"/>
      <c r="UDK16" s="878"/>
      <c r="UDL16" s="878"/>
      <c r="UDM16" s="880"/>
      <c r="UDN16" s="878"/>
      <c r="UDO16" s="878"/>
      <c r="UDP16" s="878"/>
      <c r="UDQ16" s="880"/>
      <c r="UDR16" s="878"/>
      <c r="UDS16" s="878"/>
      <c r="UDT16" s="878"/>
      <c r="UDU16" s="880"/>
      <c r="UDV16" s="878"/>
      <c r="UDW16" s="878"/>
      <c r="UDX16" s="878"/>
      <c r="UDY16" s="880"/>
      <c r="UDZ16" s="878"/>
      <c r="UEA16" s="878"/>
      <c r="UEB16" s="878"/>
      <c r="UEC16" s="880"/>
      <c r="UED16" s="878"/>
      <c r="UEE16" s="878"/>
      <c r="UEF16" s="878"/>
      <c r="UEG16" s="880"/>
      <c r="UEH16" s="878"/>
      <c r="UEI16" s="878"/>
      <c r="UEJ16" s="878"/>
      <c r="UEK16" s="880"/>
      <c r="UEL16" s="878"/>
      <c r="UEM16" s="878"/>
      <c r="UEN16" s="878"/>
      <c r="UEO16" s="880"/>
      <c r="UEP16" s="878"/>
      <c r="UEQ16" s="878"/>
      <c r="UER16" s="878"/>
      <c r="UES16" s="880"/>
      <c r="UET16" s="878"/>
      <c r="UEU16" s="878"/>
      <c r="UEV16" s="878"/>
      <c r="UEW16" s="880"/>
      <c r="UEX16" s="878"/>
      <c r="UEY16" s="878"/>
      <c r="UEZ16" s="878"/>
      <c r="UFA16" s="880"/>
      <c r="UFB16" s="878"/>
      <c r="UFC16" s="878"/>
      <c r="UFD16" s="878"/>
      <c r="UFE16" s="880"/>
      <c r="UFF16" s="878"/>
      <c r="UFG16" s="878"/>
      <c r="UFH16" s="878"/>
      <c r="UFI16" s="880"/>
      <c r="UFJ16" s="878"/>
      <c r="UFK16" s="878"/>
      <c r="UFL16" s="878"/>
      <c r="UFM16" s="880"/>
      <c r="UFN16" s="878"/>
      <c r="UFO16" s="878"/>
      <c r="UFP16" s="878"/>
      <c r="UFQ16" s="880"/>
      <c r="UFR16" s="878"/>
      <c r="UFS16" s="878"/>
      <c r="UFT16" s="878"/>
      <c r="UFU16" s="880"/>
      <c r="UFV16" s="878"/>
      <c r="UFW16" s="878"/>
      <c r="UFX16" s="878"/>
      <c r="UFY16" s="880"/>
      <c r="UFZ16" s="878"/>
      <c r="UGA16" s="878"/>
      <c r="UGB16" s="878"/>
      <c r="UGC16" s="880"/>
      <c r="UGD16" s="878"/>
      <c r="UGE16" s="878"/>
      <c r="UGF16" s="878"/>
      <c r="UGG16" s="880"/>
      <c r="UGH16" s="878"/>
      <c r="UGI16" s="878"/>
      <c r="UGJ16" s="878"/>
      <c r="UGK16" s="880"/>
      <c r="UGL16" s="878"/>
      <c r="UGM16" s="878"/>
      <c r="UGN16" s="878"/>
      <c r="UGO16" s="880"/>
      <c r="UGP16" s="878"/>
      <c r="UGQ16" s="878"/>
      <c r="UGR16" s="878"/>
      <c r="UGS16" s="880"/>
      <c r="UGT16" s="878"/>
      <c r="UGU16" s="878"/>
      <c r="UGV16" s="878"/>
      <c r="UGW16" s="880"/>
      <c r="UGX16" s="878"/>
      <c r="UGY16" s="878"/>
      <c r="UGZ16" s="878"/>
      <c r="UHA16" s="880"/>
      <c r="UHB16" s="878"/>
      <c r="UHC16" s="878"/>
      <c r="UHD16" s="878"/>
      <c r="UHE16" s="880"/>
      <c r="UHF16" s="878"/>
      <c r="UHG16" s="878"/>
      <c r="UHH16" s="878"/>
      <c r="UHI16" s="880"/>
      <c r="UHJ16" s="878"/>
      <c r="UHK16" s="878"/>
      <c r="UHL16" s="878"/>
      <c r="UHM16" s="880"/>
      <c r="UHN16" s="878"/>
      <c r="UHO16" s="878"/>
      <c r="UHP16" s="878"/>
      <c r="UHQ16" s="880"/>
      <c r="UHR16" s="878"/>
      <c r="UHS16" s="878"/>
      <c r="UHT16" s="878"/>
      <c r="UHU16" s="880"/>
      <c r="UHV16" s="878"/>
      <c r="UHW16" s="878"/>
      <c r="UHX16" s="878"/>
      <c r="UHY16" s="880"/>
      <c r="UHZ16" s="878"/>
      <c r="UIA16" s="878"/>
      <c r="UIB16" s="878"/>
      <c r="UIC16" s="880"/>
      <c r="UID16" s="878"/>
      <c r="UIE16" s="878"/>
      <c r="UIF16" s="878"/>
      <c r="UIG16" s="880"/>
      <c r="UIH16" s="878"/>
      <c r="UII16" s="878"/>
      <c r="UIJ16" s="878"/>
      <c r="UIK16" s="880"/>
      <c r="UIL16" s="878"/>
      <c r="UIM16" s="878"/>
      <c r="UIN16" s="878"/>
      <c r="UIO16" s="880"/>
      <c r="UIP16" s="878"/>
      <c r="UIQ16" s="878"/>
      <c r="UIR16" s="878"/>
      <c r="UIS16" s="880"/>
      <c r="UIT16" s="878"/>
      <c r="UIU16" s="878"/>
      <c r="UIV16" s="878"/>
      <c r="UIW16" s="880"/>
      <c r="UIX16" s="878"/>
      <c r="UIY16" s="878"/>
      <c r="UIZ16" s="878"/>
      <c r="UJA16" s="880"/>
      <c r="UJB16" s="878"/>
      <c r="UJC16" s="878"/>
      <c r="UJD16" s="878"/>
      <c r="UJE16" s="880"/>
      <c r="UJF16" s="878"/>
      <c r="UJG16" s="878"/>
      <c r="UJH16" s="878"/>
      <c r="UJI16" s="880"/>
      <c r="UJJ16" s="878"/>
      <c r="UJK16" s="878"/>
      <c r="UJL16" s="878"/>
      <c r="UJM16" s="880"/>
      <c r="UJN16" s="878"/>
      <c r="UJO16" s="878"/>
      <c r="UJP16" s="878"/>
      <c r="UJQ16" s="880"/>
      <c r="UJR16" s="878"/>
      <c r="UJS16" s="878"/>
      <c r="UJT16" s="878"/>
      <c r="UJU16" s="880"/>
      <c r="UJV16" s="878"/>
      <c r="UJW16" s="878"/>
      <c r="UJX16" s="878"/>
      <c r="UJY16" s="880"/>
      <c r="UJZ16" s="878"/>
      <c r="UKA16" s="878"/>
      <c r="UKB16" s="878"/>
      <c r="UKC16" s="880"/>
      <c r="UKD16" s="878"/>
      <c r="UKE16" s="878"/>
      <c r="UKF16" s="878"/>
      <c r="UKG16" s="880"/>
      <c r="UKH16" s="878"/>
      <c r="UKI16" s="878"/>
      <c r="UKJ16" s="878"/>
      <c r="UKK16" s="880"/>
      <c r="UKL16" s="878"/>
      <c r="UKM16" s="878"/>
      <c r="UKN16" s="878"/>
      <c r="UKO16" s="880"/>
      <c r="UKP16" s="878"/>
      <c r="UKQ16" s="878"/>
      <c r="UKR16" s="878"/>
      <c r="UKS16" s="880"/>
      <c r="UKT16" s="878"/>
      <c r="UKU16" s="878"/>
      <c r="UKV16" s="878"/>
      <c r="UKW16" s="880"/>
      <c r="UKX16" s="878"/>
      <c r="UKY16" s="878"/>
      <c r="UKZ16" s="878"/>
      <c r="ULA16" s="880"/>
      <c r="ULB16" s="878"/>
      <c r="ULC16" s="878"/>
      <c r="ULD16" s="878"/>
      <c r="ULE16" s="880"/>
      <c r="ULF16" s="878"/>
      <c r="ULG16" s="878"/>
      <c r="ULH16" s="878"/>
      <c r="ULI16" s="880"/>
      <c r="ULJ16" s="878"/>
      <c r="ULK16" s="878"/>
      <c r="ULL16" s="878"/>
      <c r="ULM16" s="880"/>
      <c r="ULN16" s="878"/>
      <c r="ULO16" s="878"/>
      <c r="ULP16" s="878"/>
      <c r="ULQ16" s="880"/>
      <c r="ULR16" s="878"/>
      <c r="ULS16" s="878"/>
      <c r="ULT16" s="878"/>
      <c r="ULU16" s="880"/>
      <c r="ULV16" s="878"/>
      <c r="ULW16" s="878"/>
      <c r="ULX16" s="878"/>
      <c r="ULY16" s="880"/>
      <c r="ULZ16" s="878"/>
      <c r="UMA16" s="878"/>
      <c r="UMB16" s="878"/>
      <c r="UMC16" s="880"/>
      <c r="UMD16" s="878"/>
      <c r="UME16" s="878"/>
      <c r="UMF16" s="878"/>
      <c r="UMG16" s="880"/>
      <c r="UMH16" s="878"/>
      <c r="UMI16" s="878"/>
      <c r="UMJ16" s="878"/>
      <c r="UMK16" s="880"/>
      <c r="UML16" s="878"/>
      <c r="UMM16" s="878"/>
      <c r="UMN16" s="878"/>
      <c r="UMO16" s="880"/>
      <c r="UMP16" s="878"/>
      <c r="UMQ16" s="878"/>
      <c r="UMR16" s="878"/>
      <c r="UMS16" s="880"/>
      <c r="UMT16" s="878"/>
      <c r="UMU16" s="878"/>
      <c r="UMV16" s="878"/>
      <c r="UMW16" s="880"/>
      <c r="UMX16" s="878"/>
      <c r="UMY16" s="878"/>
      <c r="UMZ16" s="878"/>
      <c r="UNA16" s="880"/>
      <c r="UNB16" s="878"/>
      <c r="UNC16" s="878"/>
      <c r="UND16" s="878"/>
      <c r="UNE16" s="880"/>
      <c r="UNF16" s="878"/>
      <c r="UNG16" s="878"/>
      <c r="UNH16" s="878"/>
      <c r="UNI16" s="880"/>
      <c r="UNJ16" s="878"/>
      <c r="UNK16" s="878"/>
      <c r="UNL16" s="878"/>
      <c r="UNM16" s="880"/>
      <c r="UNN16" s="878"/>
      <c r="UNO16" s="878"/>
      <c r="UNP16" s="878"/>
      <c r="UNQ16" s="880"/>
      <c r="UNR16" s="878"/>
      <c r="UNS16" s="878"/>
      <c r="UNT16" s="878"/>
      <c r="UNU16" s="880"/>
      <c r="UNV16" s="878"/>
      <c r="UNW16" s="878"/>
      <c r="UNX16" s="878"/>
      <c r="UNY16" s="880"/>
      <c r="UNZ16" s="878"/>
      <c r="UOA16" s="878"/>
      <c r="UOB16" s="878"/>
      <c r="UOC16" s="880"/>
      <c r="UOD16" s="878"/>
      <c r="UOE16" s="878"/>
      <c r="UOF16" s="878"/>
      <c r="UOG16" s="880"/>
      <c r="UOH16" s="878"/>
      <c r="UOI16" s="878"/>
      <c r="UOJ16" s="878"/>
      <c r="UOK16" s="880"/>
      <c r="UOL16" s="878"/>
      <c r="UOM16" s="878"/>
      <c r="UON16" s="878"/>
      <c r="UOO16" s="880"/>
      <c r="UOP16" s="878"/>
      <c r="UOQ16" s="878"/>
      <c r="UOR16" s="878"/>
      <c r="UOS16" s="880"/>
      <c r="UOT16" s="878"/>
      <c r="UOU16" s="878"/>
      <c r="UOV16" s="878"/>
      <c r="UOW16" s="880"/>
      <c r="UOX16" s="878"/>
      <c r="UOY16" s="878"/>
      <c r="UOZ16" s="878"/>
      <c r="UPA16" s="880"/>
      <c r="UPB16" s="878"/>
      <c r="UPC16" s="878"/>
      <c r="UPD16" s="878"/>
      <c r="UPE16" s="880"/>
      <c r="UPF16" s="878"/>
      <c r="UPG16" s="878"/>
      <c r="UPH16" s="878"/>
      <c r="UPI16" s="880"/>
      <c r="UPJ16" s="878"/>
      <c r="UPK16" s="878"/>
      <c r="UPL16" s="878"/>
      <c r="UPM16" s="880"/>
      <c r="UPN16" s="878"/>
      <c r="UPO16" s="878"/>
      <c r="UPP16" s="878"/>
      <c r="UPQ16" s="880"/>
      <c r="UPR16" s="878"/>
      <c r="UPS16" s="878"/>
      <c r="UPT16" s="878"/>
      <c r="UPU16" s="880"/>
      <c r="UPV16" s="878"/>
      <c r="UPW16" s="878"/>
      <c r="UPX16" s="878"/>
      <c r="UPY16" s="880"/>
      <c r="UPZ16" s="878"/>
      <c r="UQA16" s="878"/>
      <c r="UQB16" s="878"/>
      <c r="UQC16" s="880"/>
      <c r="UQD16" s="878"/>
      <c r="UQE16" s="878"/>
      <c r="UQF16" s="878"/>
      <c r="UQG16" s="880"/>
      <c r="UQH16" s="878"/>
      <c r="UQI16" s="878"/>
      <c r="UQJ16" s="878"/>
      <c r="UQK16" s="880"/>
      <c r="UQL16" s="878"/>
      <c r="UQM16" s="878"/>
      <c r="UQN16" s="878"/>
      <c r="UQO16" s="880"/>
      <c r="UQP16" s="878"/>
      <c r="UQQ16" s="878"/>
      <c r="UQR16" s="878"/>
      <c r="UQS16" s="880"/>
      <c r="UQT16" s="878"/>
      <c r="UQU16" s="878"/>
      <c r="UQV16" s="878"/>
      <c r="UQW16" s="880"/>
      <c r="UQX16" s="878"/>
      <c r="UQY16" s="878"/>
      <c r="UQZ16" s="878"/>
      <c r="URA16" s="880"/>
      <c r="URB16" s="878"/>
      <c r="URC16" s="878"/>
      <c r="URD16" s="878"/>
      <c r="URE16" s="880"/>
      <c r="URF16" s="878"/>
      <c r="URG16" s="878"/>
      <c r="URH16" s="878"/>
      <c r="URI16" s="880"/>
      <c r="URJ16" s="878"/>
      <c r="URK16" s="878"/>
      <c r="URL16" s="878"/>
      <c r="URM16" s="880"/>
      <c r="URN16" s="878"/>
      <c r="URO16" s="878"/>
      <c r="URP16" s="878"/>
      <c r="URQ16" s="880"/>
      <c r="URR16" s="878"/>
      <c r="URS16" s="878"/>
      <c r="URT16" s="878"/>
      <c r="URU16" s="880"/>
      <c r="URV16" s="878"/>
      <c r="URW16" s="878"/>
      <c r="URX16" s="878"/>
      <c r="URY16" s="880"/>
      <c r="URZ16" s="878"/>
      <c r="USA16" s="878"/>
      <c r="USB16" s="878"/>
      <c r="USC16" s="880"/>
      <c r="USD16" s="878"/>
      <c r="USE16" s="878"/>
      <c r="USF16" s="878"/>
      <c r="USG16" s="880"/>
      <c r="USH16" s="878"/>
      <c r="USI16" s="878"/>
      <c r="USJ16" s="878"/>
      <c r="USK16" s="880"/>
      <c r="USL16" s="878"/>
      <c r="USM16" s="878"/>
      <c r="USN16" s="878"/>
      <c r="USO16" s="880"/>
      <c r="USP16" s="878"/>
      <c r="USQ16" s="878"/>
      <c r="USR16" s="878"/>
      <c r="USS16" s="880"/>
      <c r="UST16" s="878"/>
      <c r="USU16" s="878"/>
      <c r="USV16" s="878"/>
      <c r="USW16" s="880"/>
      <c r="USX16" s="878"/>
      <c r="USY16" s="878"/>
      <c r="USZ16" s="878"/>
      <c r="UTA16" s="880"/>
      <c r="UTB16" s="878"/>
      <c r="UTC16" s="878"/>
      <c r="UTD16" s="878"/>
      <c r="UTE16" s="880"/>
      <c r="UTF16" s="878"/>
      <c r="UTG16" s="878"/>
      <c r="UTH16" s="878"/>
      <c r="UTI16" s="880"/>
      <c r="UTJ16" s="878"/>
      <c r="UTK16" s="878"/>
      <c r="UTL16" s="878"/>
      <c r="UTM16" s="880"/>
      <c r="UTN16" s="878"/>
      <c r="UTO16" s="878"/>
      <c r="UTP16" s="878"/>
      <c r="UTQ16" s="880"/>
      <c r="UTR16" s="878"/>
      <c r="UTS16" s="878"/>
      <c r="UTT16" s="878"/>
      <c r="UTU16" s="880"/>
      <c r="UTV16" s="878"/>
      <c r="UTW16" s="878"/>
      <c r="UTX16" s="878"/>
      <c r="UTY16" s="880"/>
      <c r="UTZ16" s="878"/>
      <c r="UUA16" s="878"/>
      <c r="UUB16" s="878"/>
      <c r="UUC16" s="880"/>
      <c r="UUD16" s="878"/>
      <c r="UUE16" s="878"/>
      <c r="UUF16" s="878"/>
      <c r="UUG16" s="880"/>
      <c r="UUH16" s="878"/>
      <c r="UUI16" s="878"/>
      <c r="UUJ16" s="878"/>
      <c r="UUK16" s="880"/>
      <c r="UUL16" s="878"/>
      <c r="UUM16" s="878"/>
      <c r="UUN16" s="878"/>
      <c r="UUO16" s="880"/>
      <c r="UUP16" s="878"/>
      <c r="UUQ16" s="878"/>
      <c r="UUR16" s="878"/>
      <c r="UUS16" s="880"/>
      <c r="UUT16" s="878"/>
      <c r="UUU16" s="878"/>
      <c r="UUV16" s="878"/>
      <c r="UUW16" s="880"/>
      <c r="UUX16" s="878"/>
      <c r="UUY16" s="878"/>
      <c r="UUZ16" s="878"/>
      <c r="UVA16" s="880"/>
      <c r="UVB16" s="878"/>
      <c r="UVC16" s="878"/>
      <c r="UVD16" s="878"/>
      <c r="UVE16" s="880"/>
      <c r="UVF16" s="878"/>
      <c r="UVG16" s="878"/>
      <c r="UVH16" s="878"/>
      <c r="UVI16" s="880"/>
      <c r="UVJ16" s="878"/>
      <c r="UVK16" s="878"/>
      <c r="UVL16" s="878"/>
      <c r="UVM16" s="880"/>
      <c r="UVN16" s="878"/>
      <c r="UVO16" s="878"/>
      <c r="UVP16" s="878"/>
      <c r="UVQ16" s="880"/>
      <c r="UVR16" s="878"/>
      <c r="UVS16" s="878"/>
      <c r="UVT16" s="878"/>
      <c r="UVU16" s="880"/>
      <c r="UVV16" s="878"/>
      <c r="UVW16" s="878"/>
      <c r="UVX16" s="878"/>
      <c r="UVY16" s="880"/>
      <c r="UVZ16" s="878"/>
      <c r="UWA16" s="878"/>
      <c r="UWB16" s="878"/>
      <c r="UWC16" s="880"/>
      <c r="UWD16" s="878"/>
      <c r="UWE16" s="878"/>
      <c r="UWF16" s="878"/>
      <c r="UWG16" s="880"/>
      <c r="UWH16" s="878"/>
      <c r="UWI16" s="878"/>
      <c r="UWJ16" s="878"/>
      <c r="UWK16" s="880"/>
      <c r="UWL16" s="878"/>
      <c r="UWM16" s="878"/>
      <c r="UWN16" s="878"/>
      <c r="UWO16" s="880"/>
      <c r="UWP16" s="878"/>
      <c r="UWQ16" s="878"/>
      <c r="UWR16" s="878"/>
      <c r="UWS16" s="880"/>
      <c r="UWT16" s="878"/>
      <c r="UWU16" s="878"/>
      <c r="UWV16" s="878"/>
      <c r="UWW16" s="880"/>
      <c r="UWX16" s="878"/>
      <c r="UWY16" s="878"/>
      <c r="UWZ16" s="878"/>
      <c r="UXA16" s="880"/>
      <c r="UXB16" s="878"/>
      <c r="UXC16" s="878"/>
      <c r="UXD16" s="878"/>
      <c r="UXE16" s="880"/>
      <c r="UXF16" s="878"/>
      <c r="UXG16" s="878"/>
      <c r="UXH16" s="878"/>
      <c r="UXI16" s="880"/>
      <c r="UXJ16" s="878"/>
      <c r="UXK16" s="878"/>
      <c r="UXL16" s="878"/>
      <c r="UXM16" s="880"/>
      <c r="UXN16" s="878"/>
      <c r="UXO16" s="878"/>
      <c r="UXP16" s="878"/>
      <c r="UXQ16" s="880"/>
      <c r="UXR16" s="878"/>
      <c r="UXS16" s="878"/>
      <c r="UXT16" s="878"/>
      <c r="UXU16" s="880"/>
      <c r="UXV16" s="878"/>
      <c r="UXW16" s="878"/>
      <c r="UXX16" s="878"/>
      <c r="UXY16" s="880"/>
      <c r="UXZ16" s="878"/>
      <c r="UYA16" s="878"/>
      <c r="UYB16" s="878"/>
      <c r="UYC16" s="880"/>
      <c r="UYD16" s="878"/>
      <c r="UYE16" s="878"/>
      <c r="UYF16" s="878"/>
      <c r="UYG16" s="880"/>
      <c r="UYH16" s="878"/>
      <c r="UYI16" s="878"/>
      <c r="UYJ16" s="878"/>
      <c r="UYK16" s="880"/>
      <c r="UYL16" s="878"/>
      <c r="UYM16" s="878"/>
      <c r="UYN16" s="878"/>
      <c r="UYO16" s="880"/>
      <c r="UYP16" s="878"/>
      <c r="UYQ16" s="878"/>
      <c r="UYR16" s="878"/>
      <c r="UYS16" s="880"/>
      <c r="UYT16" s="878"/>
      <c r="UYU16" s="878"/>
      <c r="UYV16" s="878"/>
      <c r="UYW16" s="880"/>
      <c r="UYX16" s="878"/>
      <c r="UYY16" s="878"/>
      <c r="UYZ16" s="878"/>
      <c r="UZA16" s="880"/>
      <c r="UZB16" s="878"/>
      <c r="UZC16" s="878"/>
      <c r="UZD16" s="878"/>
      <c r="UZE16" s="880"/>
      <c r="UZF16" s="878"/>
      <c r="UZG16" s="878"/>
      <c r="UZH16" s="878"/>
      <c r="UZI16" s="880"/>
      <c r="UZJ16" s="878"/>
      <c r="UZK16" s="878"/>
      <c r="UZL16" s="878"/>
      <c r="UZM16" s="880"/>
      <c r="UZN16" s="878"/>
      <c r="UZO16" s="878"/>
      <c r="UZP16" s="878"/>
      <c r="UZQ16" s="880"/>
      <c r="UZR16" s="878"/>
      <c r="UZS16" s="878"/>
      <c r="UZT16" s="878"/>
      <c r="UZU16" s="880"/>
      <c r="UZV16" s="878"/>
      <c r="UZW16" s="878"/>
      <c r="UZX16" s="878"/>
      <c r="UZY16" s="880"/>
      <c r="UZZ16" s="878"/>
      <c r="VAA16" s="878"/>
      <c r="VAB16" s="878"/>
      <c r="VAC16" s="880"/>
      <c r="VAD16" s="878"/>
      <c r="VAE16" s="878"/>
      <c r="VAF16" s="878"/>
      <c r="VAG16" s="880"/>
      <c r="VAH16" s="878"/>
      <c r="VAI16" s="878"/>
      <c r="VAJ16" s="878"/>
      <c r="VAK16" s="880"/>
      <c r="VAL16" s="878"/>
      <c r="VAM16" s="878"/>
      <c r="VAN16" s="878"/>
      <c r="VAO16" s="880"/>
      <c r="VAP16" s="878"/>
      <c r="VAQ16" s="878"/>
      <c r="VAR16" s="878"/>
      <c r="VAS16" s="880"/>
      <c r="VAT16" s="878"/>
      <c r="VAU16" s="878"/>
      <c r="VAV16" s="878"/>
      <c r="VAW16" s="880"/>
      <c r="VAX16" s="878"/>
      <c r="VAY16" s="878"/>
      <c r="VAZ16" s="878"/>
      <c r="VBA16" s="880"/>
      <c r="VBB16" s="878"/>
      <c r="VBC16" s="878"/>
      <c r="VBD16" s="878"/>
      <c r="VBE16" s="880"/>
      <c r="VBF16" s="878"/>
      <c r="VBG16" s="878"/>
      <c r="VBH16" s="878"/>
      <c r="VBI16" s="880"/>
      <c r="VBJ16" s="878"/>
      <c r="VBK16" s="878"/>
      <c r="VBL16" s="878"/>
      <c r="VBM16" s="880"/>
      <c r="VBN16" s="878"/>
      <c r="VBO16" s="878"/>
      <c r="VBP16" s="878"/>
      <c r="VBQ16" s="880"/>
      <c r="VBR16" s="878"/>
      <c r="VBS16" s="878"/>
      <c r="VBT16" s="878"/>
      <c r="VBU16" s="880"/>
      <c r="VBV16" s="878"/>
      <c r="VBW16" s="878"/>
      <c r="VBX16" s="878"/>
      <c r="VBY16" s="880"/>
      <c r="VBZ16" s="878"/>
      <c r="VCA16" s="878"/>
      <c r="VCB16" s="878"/>
      <c r="VCC16" s="880"/>
      <c r="VCD16" s="878"/>
      <c r="VCE16" s="878"/>
      <c r="VCF16" s="878"/>
      <c r="VCG16" s="880"/>
      <c r="VCH16" s="878"/>
      <c r="VCI16" s="878"/>
      <c r="VCJ16" s="878"/>
      <c r="VCK16" s="880"/>
      <c r="VCL16" s="878"/>
      <c r="VCM16" s="878"/>
      <c r="VCN16" s="878"/>
      <c r="VCO16" s="880"/>
      <c r="VCP16" s="878"/>
      <c r="VCQ16" s="878"/>
      <c r="VCR16" s="878"/>
      <c r="VCS16" s="880"/>
      <c r="VCT16" s="878"/>
      <c r="VCU16" s="878"/>
      <c r="VCV16" s="878"/>
      <c r="VCW16" s="880"/>
      <c r="VCX16" s="878"/>
      <c r="VCY16" s="878"/>
      <c r="VCZ16" s="878"/>
      <c r="VDA16" s="880"/>
      <c r="VDB16" s="878"/>
      <c r="VDC16" s="878"/>
      <c r="VDD16" s="878"/>
      <c r="VDE16" s="880"/>
      <c r="VDF16" s="878"/>
      <c r="VDG16" s="878"/>
      <c r="VDH16" s="878"/>
      <c r="VDI16" s="880"/>
      <c r="VDJ16" s="878"/>
      <c r="VDK16" s="878"/>
      <c r="VDL16" s="878"/>
      <c r="VDM16" s="880"/>
      <c r="VDN16" s="878"/>
      <c r="VDO16" s="878"/>
      <c r="VDP16" s="878"/>
      <c r="VDQ16" s="880"/>
      <c r="VDR16" s="878"/>
      <c r="VDS16" s="878"/>
      <c r="VDT16" s="878"/>
      <c r="VDU16" s="880"/>
      <c r="VDV16" s="878"/>
      <c r="VDW16" s="878"/>
      <c r="VDX16" s="878"/>
      <c r="VDY16" s="880"/>
      <c r="VDZ16" s="878"/>
      <c r="VEA16" s="878"/>
      <c r="VEB16" s="878"/>
      <c r="VEC16" s="880"/>
      <c r="VED16" s="878"/>
      <c r="VEE16" s="878"/>
      <c r="VEF16" s="878"/>
      <c r="VEG16" s="880"/>
      <c r="VEH16" s="878"/>
      <c r="VEI16" s="878"/>
      <c r="VEJ16" s="878"/>
      <c r="VEK16" s="880"/>
      <c r="VEL16" s="878"/>
      <c r="VEM16" s="878"/>
      <c r="VEN16" s="878"/>
      <c r="VEO16" s="880"/>
      <c r="VEP16" s="878"/>
      <c r="VEQ16" s="878"/>
      <c r="VER16" s="878"/>
      <c r="VES16" s="880"/>
      <c r="VET16" s="878"/>
      <c r="VEU16" s="878"/>
      <c r="VEV16" s="878"/>
      <c r="VEW16" s="880"/>
      <c r="VEX16" s="878"/>
      <c r="VEY16" s="878"/>
      <c r="VEZ16" s="878"/>
      <c r="VFA16" s="880"/>
      <c r="VFB16" s="878"/>
      <c r="VFC16" s="878"/>
      <c r="VFD16" s="878"/>
      <c r="VFE16" s="880"/>
      <c r="VFF16" s="878"/>
      <c r="VFG16" s="878"/>
      <c r="VFH16" s="878"/>
      <c r="VFI16" s="880"/>
      <c r="VFJ16" s="878"/>
      <c r="VFK16" s="878"/>
      <c r="VFL16" s="878"/>
      <c r="VFM16" s="880"/>
      <c r="VFN16" s="878"/>
      <c r="VFO16" s="878"/>
      <c r="VFP16" s="878"/>
      <c r="VFQ16" s="880"/>
      <c r="VFR16" s="878"/>
      <c r="VFS16" s="878"/>
      <c r="VFT16" s="878"/>
      <c r="VFU16" s="880"/>
      <c r="VFV16" s="878"/>
      <c r="VFW16" s="878"/>
      <c r="VFX16" s="878"/>
      <c r="VFY16" s="880"/>
      <c r="VFZ16" s="878"/>
      <c r="VGA16" s="878"/>
      <c r="VGB16" s="878"/>
      <c r="VGC16" s="880"/>
      <c r="VGD16" s="878"/>
      <c r="VGE16" s="878"/>
      <c r="VGF16" s="878"/>
      <c r="VGG16" s="880"/>
      <c r="VGH16" s="878"/>
      <c r="VGI16" s="878"/>
      <c r="VGJ16" s="878"/>
      <c r="VGK16" s="880"/>
      <c r="VGL16" s="878"/>
      <c r="VGM16" s="878"/>
      <c r="VGN16" s="878"/>
      <c r="VGO16" s="880"/>
      <c r="VGP16" s="878"/>
      <c r="VGQ16" s="878"/>
      <c r="VGR16" s="878"/>
      <c r="VGS16" s="880"/>
      <c r="VGT16" s="878"/>
      <c r="VGU16" s="878"/>
      <c r="VGV16" s="878"/>
      <c r="VGW16" s="880"/>
      <c r="VGX16" s="878"/>
      <c r="VGY16" s="878"/>
      <c r="VGZ16" s="878"/>
      <c r="VHA16" s="880"/>
      <c r="VHB16" s="878"/>
      <c r="VHC16" s="878"/>
      <c r="VHD16" s="878"/>
      <c r="VHE16" s="880"/>
      <c r="VHF16" s="878"/>
      <c r="VHG16" s="878"/>
      <c r="VHH16" s="878"/>
      <c r="VHI16" s="880"/>
      <c r="VHJ16" s="878"/>
      <c r="VHK16" s="878"/>
      <c r="VHL16" s="878"/>
      <c r="VHM16" s="880"/>
      <c r="VHN16" s="878"/>
      <c r="VHO16" s="878"/>
      <c r="VHP16" s="878"/>
      <c r="VHQ16" s="880"/>
      <c r="VHR16" s="878"/>
      <c r="VHS16" s="878"/>
      <c r="VHT16" s="878"/>
      <c r="VHU16" s="880"/>
      <c r="VHV16" s="878"/>
      <c r="VHW16" s="878"/>
      <c r="VHX16" s="878"/>
      <c r="VHY16" s="880"/>
      <c r="VHZ16" s="878"/>
      <c r="VIA16" s="878"/>
      <c r="VIB16" s="878"/>
      <c r="VIC16" s="880"/>
      <c r="VID16" s="878"/>
      <c r="VIE16" s="878"/>
      <c r="VIF16" s="878"/>
      <c r="VIG16" s="880"/>
      <c r="VIH16" s="878"/>
      <c r="VII16" s="878"/>
      <c r="VIJ16" s="878"/>
      <c r="VIK16" s="880"/>
      <c r="VIL16" s="878"/>
      <c r="VIM16" s="878"/>
      <c r="VIN16" s="878"/>
      <c r="VIO16" s="880"/>
      <c r="VIP16" s="878"/>
      <c r="VIQ16" s="878"/>
      <c r="VIR16" s="878"/>
      <c r="VIS16" s="880"/>
      <c r="VIT16" s="878"/>
      <c r="VIU16" s="878"/>
      <c r="VIV16" s="878"/>
      <c r="VIW16" s="880"/>
      <c r="VIX16" s="878"/>
      <c r="VIY16" s="878"/>
      <c r="VIZ16" s="878"/>
      <c r="VJA16" s="880"/>
      <c r="VJB16" s="878"/>
      <c r="VJC16" s="878"/>
      <c r="VJD16" s="878"/>
      <c r="VJE16" s="880"/>
      <c r="VJF16" s="878"/>
      <c r="VJG16" s="878"/>
      <c r="VJH16" s="878"/>
      <c r="VJI16" s="880"/>
      <c r="VJJ16" s="878"/>
      <c r="VJK16" s="878"/>
      <c r="VJL16" s="878"/>
      <c r="VJM16" s="880"/>
      <c r="VJN16" s="878"/>
      <c r="VJO16" s="878"/>
      <c r="VJP16" s="878"/>
      <c r="VJQ16" s="880"/>
      <c r="VJR16" s="878"/>
      <c r="VJS16" s="878"/>
      <c r="VJT16" s="878"/>
      <c r="VJU16" s="880"/>
      <c r="VJV16" s="878"/>
      <c r="VJW16" s="878"/>
      <c r="VJX16" s="878"/>
      <c r="VJY16" s="880"/>
      <c r="VJZ16" s="878"/>
      <c r="VKA16" s="878"/>
      <c r="VKB16" s="878"/>
      <c r="VKC16" s="880"/>
      <c r="VKD16" s="878"/>
      <c r="VKE16" s="878"/>
      <c r="VKF16" s="878"/>
      <c r="VKG16" s="880"/>
      <c r="VKH16" s="878"/>
      <c r="VKI16" s="878"/>
      <c r="VKJ16" s="878"/>
      <c r="VKK16" s="880"/>
      <c r="VKL16" s="878"/>
      <c r="VKM16" s="878"/>
      <c r="VKN16" s="878"/>
      <c r="VKO16" s="880"/>
      <c r="VKP16" s="878"/>
      <c r="VKQ16" s="878"/>
      <c r="VKR16" s="878"/>
      <c r="VKS16" s="880"/>
      <c r="VKT16" s="878"/>
      <c r="VKU16" s="878"/>
      <c r="VKV16" s="878"/>
      <c r="VKW16" s="880"/>
      <c r="VKX16" s="878"/>
      <c r="VKY16" s="878"/>
      <c r="VKZ16" s="878"/>
      <c r="VLA16" s="880"/>
      <c r="VLB16" s="878"/>
      <c r="VLC16" s="878"/>
      <c r="VLD16" s="878"/>
      <c r="VLE16" s="880"/>
      <c r="VLF16" s="878"/>
      <c r="VLG16" s="878"/>
      <c r="VLH16" s="878"/>
      <c r="VLI16" s="880"/>
      <c r="VLJ16" s="878"/>
      <c r="VLK16" s="878"/>
      <c r="VLL16" s="878"/>
      <c r="VLM16" s="880"/>
      <c r="VLN16" s="878"/>
      <c r="VLO16" s="878"/>
      <c r="VLP16" s="878"/>
      <c r="VLQ16" s="880"/>
      <c r="VLR16" s="878"/>
      <c r="VLS16" s="878"/>
      <c r="VLT16" s="878"/>
      <c r="VLU16" s="880"/>
      <c r="VLV16" s="878"/>
      <c r="VLW16" s="878"/>
      <c r="VLX16" s="878"/>
      <c r="VLY16" s="880"/>
      <c r="VLZ16" s="878"/>
      <c r="VMA16" s="878"/>
      <c r="VMB16" s="878"/>
      <c r="VMC16" s="880"/>
      <c r="VMD16" s="878"/>
      <c r="VME16" s="878"/>
      <c r="VMF16" s="878"/>
      <c r="VMG16" s="880"/>
      <c r="VMH16" s="878"/>
      <c r="VMI16" s="878"/>
      <c r="VMJ16" s="878"/>
      <c r="VMK16" s="880"/>
      <c r="VML16" s="878"/>
      <c r="VMM16" s="878"/>
      <c r="VMN16" s="878"/>
      <c r="VMO16" s="880"/>
      <c r="VMP16" s="878"/>
      <c r="VMQ16" s="878"/>
      <c r="VMR16" s="878"/>
      <c r="VMS16" s="880"/>
      <c r="VMT16" s="878"/>
      <c r="VMU16" s="878"/>
      <c r="VMV16" s="878"/>
      <c r="VMW16" s="880"/>
      <c r="VMX16" s="878"/>
      <c r="VMY16" s="878"/>
      <c r="VMZ16" s="878"/>
      <c r="VNA16" s="880"/>
      <c r="VNB16" s="878"/>
      <c r="VNC16" s="878"/>
      <c r="VND16" s="878"/>
      <c r="VNE16" s="880"/>
      <c r="VNF16" s="878"/>
      <c r="VNG16" s="878"/>
      <c r="VNH16" s="878"/>
      <c r="VNI16" s="880"/>
      <c r="VNJ16" s="878"/>
      <c r="VNK16" s="878"/>
      <c r="VNL16" s="878"/>
      <c r="VNM16" s="880"/>
      <c r="VNN16" s="878"/>
      <c r="VNO16" s="878"/>
      <c r="VNP16" s="878"/>
      <c r="VNQ16" s="880"/>
      <c r="VNR16" s="878"/>
      <c r="VNS16" s="878"/>
      <c r="VNT16" s="878"/>
      <c r="VNU16" s="880"/>
      <c r="VNV16" s="878"/>
      <c r="VNW16" s="878"/>
      <c r="VNX16" s="878"/>
      <c r="VNY16" s="880"/>
      <c r="VNZ16" s="878"/>
      <c r="VOA16" s="878"/>
      <c r="VOB16" s="878"/>
      <c r="VOC16" s="880"/>
      <c r="VOD16" s="878"/>
      <c r="VOE16" s="878"/>
      <c r="VOF16" s="878"/>
      <c r="VOG16" s="880"/>
      <c r="VOH16" s="878"/>
      <c r="VOI16" s="878"/>
      <c r="VOJ16" s="878"/>
      <c r="VOK16" s="880"/>
      <c r="VOL16" s="878"/>
      <c r="VOM16" s="878"/>
      <c r="VON16" s="878"/>
      <c r="VOO16" s="880"/>
      <c r="VOP16" s="878"/>
      <c r="VOQ16" s="878"/>
      <c r="VOR16" s="878"/>
      <c r="VOS16" s="880"/>
      <c r="VOT16" s="878"/>
      <c r="VOU16" s="878"/>
      <c r="VOV16" s="878"/>
      <c r="VOW16" s="880"/>
      <c r="VOX16" s="878"/>
      <c r="VOY16" s="878"/>
      <c r="VOZ16" s="878"/>
      <c r="VPA16" s="880"/>
      <c r="VPB16" s="878"/>
      <c r="VPC16" s="878"/>
      <c r="VPD16" s="878"/>
      <c r="VPE16" s="880"/>
      <c r="VPF16" s="878"/>
      <c r="VPG16" s="878"/>
      <c r="VPH16" s="878"/>
      <c r="VPI16" s="880"/>
      <c r="VPJ16" s="878"/>
      <c r="VPK16" s="878"/>
      <c r="VPL16" s="878"/>
      <c r="VPM16" s="880"/>
      <c r="VPN16" s="878"/>
      <c r="VPO16" s="878"/>
      <c r="VPP16" s="878"/>
      <c r="VPQ16" s="880"/>
      <c r="VPR16" s="878"/>
      <c r="VPS16" s="878"/>
      <c r="VPT16" s="878"/>
      <c r="VPU16" s="880"/>
      <c r="VPV16" s="878"/>
      <c r="VPW16" s="878"/>
      <c r="VPX16" s="878"/>
      <c r="VPY16" s="880"/>
      <c r="VPZ16" s="878"/>
      <c r="VQA16" s="878"/>
      <c r="VQB16" s="878"/>
      <c r="VQC16" s="880"/>
      <c r="VQD16" s="878"/>
      <c r="VQE16" s="878"/>
      <c r="VQF16" s="878"/>
      <c r="VQG16" s="880"/>
      <c r="VQH16" s="878"/>
      <c r="VQI16" s="878"/>
      <c r="VQJ16" s="878"/>
      <c r="VQK16" s="880"/>
      <c r="VQL16" s="878"/>
      <c r="VQM16" s="878"/>
      <c r="VQN16" s="878"/>
      <c r="VQO16" s="880"/>
      <c r="VQP16" s="878"/>
      <c r="VQQ16" s="878"/>
      <c r="VQR16" s="878"/>
      <c r="VQS16" s="880"/>
      <c r="VQT16" s="878"/>
      <c r="VQU16" s="878"/>
      <c r="VQV16" s="878"/>
      <c r="VQW16" s="880"/>
      <c r="VQX16" s="878"/>
      <c r="VQY16" s="878"/>
      <c r="VQZ16" s="878"/>
      <c r="VRA16" s="880"/>
      <c r="VRB16" s="878"/>
      <c r="VRC16" s="878"/>
      <c r="VRD16" s="878"/>
      <c r="VRE16" s="880"/>
      <c r="VRF16" s="878"/>
      <c r="VRG16" s="878"/>
      <c r="VRH16" s="878"/>
      <c r="VRI16" s="880"/>
      <c r="VRJ16" s="878"/>
      <c r="VRK16" s="878"/>
      <c r="VRL16" s="878"/>
      <c r="VRM16" s="880"/>
      <c r="VRN16" s="878"/>
      <c r="VRO16" s="878"/>
      <c r="VRP16" s="878"/>
      <c r="VRQ16" s="880"/>
      <c r="VRR16" s="878"/>
      <c r="VRS16" s="878"/>
      <c r="VRT16" s="878"/>
      <c r="VRU16" s="880"/>
      <c r="VRV16" s="878"/>
      <c r="VRW16" s="878"/>
      <c r="VRX16" s="878"/>
      <c r="VRY16" s="880"/>
      <c r="VRZ16" s="878"/>
      <c r="VSA16" s="878"/>
      <c r="VSB16" s="878"/>
      <c r="VSC16" s="880"/>
      <c r="VSD16" s="878"/>
      <c r="VSE16" s="878"/>
      <c r="VSF16" s="878"/>
      <c r="VSG16" s="880"/>
      <c r="VSH16" s="878"/>
      <c r="VSI16" s="878"/>
      <c r="VSJ16" s="878"/>
      <c r="VSK16" s="880"/>
      <c r="VSL16" s="878"/>
      <c r="VSM16" s="878"/>
      <c r="VSN16" s="878"/>
      <c r="VSO16" s="880"/>
      <c r="VSP16" s="878"/>
      <c r="VSQ16" s="878"/>
      <c r="VSR16" s="878"/>
      <c r="VSS16" s="880"/>
      <c r="VST16" s="878"/>
      <c r="VSU16" s="878"/>
      <c r="VSV16" s="878"/>
      <c r="VSW16" s="880"/>
      <c r="VSX16" s="878"/>
      <c r="VSY16" s="878"/>
      <c r="VSZ16" s="878"/>
      <c r="VTA16" s="880"/>
      <c r="VTB16" s="878"/>
      <c r="VTC16" s="878"/>
      <c r="VTD16" s="878"/>
      <c r="VTE16" s="880"/>
      <c r="VTF16" s="878"/>
      <c r="VTG16" s="878"/>
      <c r="VTH16" s="878"/>
      <c r="VTI16" s="880"/>
      <c r="VTJ16" s="878"/>
      <c r="VTK16" s="878"/>
      <c r="VTL16" s="878"/>
      <c r="VTM16" s="880"/>
      <c r="VTN16" s="878"/>
      <c r="VTO16" s="878"/>
      <c r="VTP16" s="878"/>
      <c r="VTQ16" s="880"/>
      <c r="VTR16" s="878"/>
      <c r="VTS16" s="878"/>
      <c r="VTT16" s="878"/>
      <c r="VTU16" s="880"/>
      <c r="VTV16" s="878"/>
      <c r="VTW16" s="878"/>
      <c r="VTX16" s="878"/>
      <c r="VTY16" s="880"/>
      <c r="VTZ16" s="878"/>
      <c r="VUA16" s="878"/>
      <c r="VUB16" s="878"/>
      <c r="VUC16" s="880"/>
      <c r="VUD16" s="878"/>
      <c r="VUE16" s="878"/>
      <c r="VUF16" s="878"/>
      <c r="VUG16" s="880"/>
      <c r="VUH16" s="878"/>
      <c r="VUI16" s="878"/>
      <c r="VUJ16" s="878"/>
      <c r="VUK16" s="880"/>
      <c r="VUL16" s="878"/>
      <c r="VUM16" s="878"/>
      <c r="VUN16" s="878"/>
      <c r="VUO16" s="880"/>
      <c r="VUP16" s="878"/>
      <c r="VUQ16" s="878"/>
      <c r="VUR16" s="878"/>
      <c r="VUS16" s="880"/>
      <c r="VUT16" s="878"/>
      <c r="VUU16" s="878"/>
      <c r="VUV16" s="878"/>
      <c r="VUW16" s="880"/>
      <c r="VUX16" s="878"/>
      <c r="VUY16" s="878"/>
      <c r="VUZ16" s="878"/>
      <c r="VVA16" s="880"/>
      <c r="VVB16" s="878"/>
      <c r="VVC16" s="878"/>
      <c r="VVD16" s="878"/>
      <c r="VVE16" s="880"/>
      <c r="VVF16" s="878"/>
      <c r="VVG16" s="878"/>
      <c r="VVH16" s="878"/>
      <c r="VVI16" s="880"/>
      <c r="VVJ16" s="878"/>
      <c r="VVK16" s="878"/>
      <c r="VVL16" s="878"/>
      <c r="VVM16" s="880"/>
      <c r="VVN16" s="878"/>
      <c r="VVO16" s="878"/>
      <c r="VVP16" s="878"/>
      <c r="VVQ16" s="880"/>
      <c r="VVR16" s="878"/>
      <c r="VVS16" s="878"/>
      <c r="VVT16" s="878"/>
      <c r="VVU16" s="880"/>
      <c r="VVV16" s="878"/>
      <c r="VVW16" s="878"/>
      <c r="VVX16" s="878"/>
      <c r="VVY16" s="880"/>
      <c r="VVZ16" s="878"/>
      <c r="VWA16" s="878"/>
      <c r="VWB16" s="878"/>
      <c r="VWC16" s="880"/>
      <c r="VWD16" s="878"/>
      <c r="VWE16" s="878"/>
      <c r="VWF16" s="878"/>
      <c r="VWG16" s="880"/>
      <c r="VWH16" s="878"/>
      <c r="VWI16" s="878"/>
      <c r="VWJ16" s="878"/>
      <c r="VWK16" s="880"/>
      <c r="VWL16" s="878"/>
      <c r="VWM16" s="878"/>
      <c r="VWN16" s="878"/>
      <c r="VWO16" s="880"/>
      <c r="VWP16" s="878"/>
      <c r="VWQ16" s="878"/>
      <c r="VWR16" s="878"/>
      <c r="VWS16" s="880"/>
      <c r="VWT16" s="878"/>
      <c r="VWU16" s="878"/>
      <c r="VWV16" s="878"/>
      <c r="VWW16" s="880"/>
      <c r="VWX16" s="878"/>
      <c r="VWY16" s="878"/>
      <c r="VWZ16" s="878"/>
      <c r="VXA16" s="880"/>
      <c r="VXB16" s="878"/>
      <c r="VXC16" s="878"/>
      <c r="VXD16" s="878"/>
      <c r="VXE16" s="880"/>
      <c r="VXF16" s="878"/>
      <c r="VXG16" s="878"/>
      <c r="VXH16" s="878"/>
      <c r="VXI16" s="880"/>
      <c r="VXJ16" s="878"/>
      <c r="VXK16" s="878"/>
      <c r="VXL16" s="878"/>
      <c r="VXM16" s="880"/>
      <c r="VXN16" s="878"/>
      <c r="VXO16" s="878"/>
      <c r="VXP16" s="878"/>
      <c r="VXQ16" s="880"/>
      <c r="VXR16" s="878"/>
      <c r="VXS16" s="878"/>
      <c r="VXT16" s="878"/>
      <c r="VXU16" s="880"/>
      <c r="VXV16" s="878"/>
      <c r="VXW16" s="878"/>
      <c r="VXX16" s="878"/>
      <c r="VXY16" s="880"/>
      <c r="VXZ16" s="878"/>
      <c r="VYA16" s="878"/>
      <c r="VYB16" s="878"/>
      <c r="VYC16" s="880"/>
      <c r="VYD16" s="878"/>
      <c r="VYE16" s="878"/>
      <c r="VYF16" s="878"/>
      <c r="VYG16" s="880"/>
      <c r="VYH16" s="878"/>
      <c r="VYI16" s="878"/>
      <c r="VYJ16" s="878"/>
      <c r="VYK16" s="880"/>
      <c r="VYL16" s="878"/>
      <c r="VYM16" s="878"/>
      <c r="VYN16" s="878"/>
      <c r="VYO16" s="880"/>
      <c r="VYP16" s="878"/>
      <c r="VYQ16" s="878"/>
      <c r="VYR16" s="878"/>
      <c r="VYS16" s="880"/>
      <c r="VYT16" s="878"/>
      <c r="VYU16" s="878"/>
      <c r="VYV16" s="878"/>
      <c r="VYW16" s="880"/>
      <c r="VYX16" s="878"/>
      <c r="VYY16" s="878"/>
      <c r="VYZ16" s="878"/>
      <c r="VZA16" s="880"/>
      <c r="VZB16" s="878"/>
      <c r="VZC16" s="878"/>
      <c r="VZD16" s="878"/>
      <c r="VZE16" s="880"/>
      <c r="VZF16" s="878"/>
      <c r="VZG16" s="878"/>
      <c r="VZH16" s="878"/>
      <c r="VZI16" s="880"/>
      <c r="VZJ16" s="878"/>
      <c r="VZK16" s="878"/>
      <c r="VZL16" s="878"/>
      <c r="VZM16" s="880"/>
      <c r="VZN16" s="878"/>
      <c r="VZO16" s="878"/>
      <c r="VZP16" s="878"/>
      <c r="VZQ16" s="880"/>
      <c r="VZR16" s="878"/>
      <c r="VZS16" s="878"/>
      <c r="VZT16" s="878"/>
      <c r="VZU16" s="880"/>
      <c r="VZV16" s="878"/>
      <c r="VZW16" s="878"/>
      <c r="VZX16" s="878"/>
      <c r="VZY16" s="880"/>
      <c r="VZZ16" s="878"/>
      <c r="WAA16" s="878"/>
      <c r="WAB16" s="878"/>
      <c r="WAC16" s="880"/>
      <c r="WAD16" s="878"/>
      <c r="WAE16" s="878"/>
      <c r="WAF16" s="878"/>
      <c r="WAG16" s="880"/>
      <c r="WAH16" s="878"/>
      <c r="WAI16" s="878"/>
      <c r="WAJ16" s="878"/>
      <c r="WAK16" s="880"/>
      <c r="WAL16" s="878"/>
      <c r="WAM16" s="878"/>
      <c r="WAN16" s="878"/>
      <c r="WAO16" s="880"/>
      <c r="WAP16" s="878"/>
      <c r="WAQ16" s="878"/>
      <c r="WAR16" s="878"/>
      <c r="WAS16" s="880"/>
      <c r="WAT16" s="878"/>
      <c r="WAU16" s="878"/>
      <c r="WAV16" s="878"/>
      <c r="WAW16" s="880"/>
      <c r="WAX16" s="878"/>
      <c r="WAY16" s="878"/>
      <c r="WAZ16" s="878"/>
      <c r="WBA16" s="880"/>
      <c r="WBB16" s="878"/>
      <c r="WBC16" s="878"/>
      <c r="WBD16" s="878"/>
      <c r="WBE16" s="880"/>
      <c r="WBF16" s="878"/>
      <c r="WBG16" s="878"/>
      <c r="WBH16" s="878"/>
      <c r="WBI16" s="880"/>
      <c r="WBJ16" s="878"/>
      <c r="WBK16" s="878"/>
      <c r="WBL16" s="878"/>
      <c r="WBM16" s="880"/>
      <c r="WBN16" s="878"/>
      <c r="WBO16" s="878"/>
      <c r="WBP16" s="878"/>
      <c r="WBQ16" s="880"/>
      <c r="WBR16" s="878"/>
      <c r="WBS16" s="878"/>
      <c r="WBT16" s="878"/>
      <c r="WBU16" s="880"/>
      <c r="WBV16" s="878"/>
      <c r="WBW16" s="878"/>
      <c r="WBX16" s="878"/>
      <c r="WBY16" s="880"/>
      <c r="WBZ16" s="878"/>
      <c r="WCA16" s="878"/>
      <c r="WCB16" s="878"/>
      <c r="WCC16" s="880"/>
      <c r="WCD16" s="878"/>
      <c r="WCE16" s="878"/>
      <c r="WCF16" s="878"/>
      <c r="WCG16" s="880"/>
      <c r="WCH16" s="878"/>
      <c r="WCI16" s="878"/>
      <c r="WCJ16" s="878"/>
      <c r="WCK16" s="880"/>
      <c r="WCL16" s="878"/>
      <c r="WCM16" s="878"/>
      <c r="WCN16" s="878"/>
      <c r="WCO16" s="880"/>
      <c r="WCP16" s="878"/>
      <c r="WCQ16" s="878"/>
      <c r="WCR16" s="878"/>
      <c r="WCS16" s="880"/>
      <c r="WCT16" s="878"/>
      <c r="WCU16" s="878"/>
      <c r="WCV16" s="878"/>
      <c r="WCW16" s="880"/>
      <c r="WCX16" s="878"/>
      <c r="WCY16" s="878"/>
      <c r="WCZ16" s="878"/>
      <c r="WDA16" s="880"/>
      <c r="WDB16" s="878"/>
      <c r="WDC16" s="878"/>
      <c r="WDD16" s="878"/>
      <c r="WDE16" s="880"/>
      <c r="WDF16" s="878"/>
      <c r="WDG16" s="878"/>
      <c r="WDH16" s="878"/>
      <c r="WDI16" s="880"/>
      <c r="WDJ16" s="878"/>
      <c r="WDK16" s="878"/>
      <c r="WDL16" s="878"/>
      <c r="WDM16" s="880"/>
      <c r="WDN16" s="878"/>
      <c r="WDO16" s="878"/>
      <c r="WDP16" s="878"/>
      <c r="WDQ16" s="880"/>
      <c r="WDR16" s="878"/>
      <c r="WDS16" s="878"/>
      <c r="WDT16" s="878"/>
      <c r="WDU16" s="880"/>
      <c r="WDV16" s="878"/>
      <c r="WDW16" s="878"/>
      <c r="WDX16" s="878"/>
      <c r="WDY16" s="880"/>
      <c r="WDZ16" s="878"/>
      <c r="WEA16" s="878"/>
      <c r="WEB16" s="878"/>
      <c r="WEC16" s="880"/>
      <c r="WED16" s="878"/>
      <c r="WEE16" s="878"/>
      <c r="WEF16" s="878"/>
      <c r="WEG16" s="880"/>
      <c r="WEH16" s="878"/>
      <c r="WEI16" s="878"/>
      <c r="WEJ16" s="878"/>
      <c r="WEK16" s="880"/>
      <c r="WEL16" s="878"/>
      <c r="WEM16" s="878"/>
      <c r="WEN16" s="878"/>
      <c r="WEO16" s="880"/>
      <c r="WEP16" s="878"/>
      <c r="WEQ16" s="878"/>
      <c r="WER16" s="878"/>
      <c r="WES16" s="880"/>
      <c r="WET16" s="878"/>
      <c r="WEU16" s="878"/>
      <c r="WEV16" s="878"/>
      <c r="WEW16" s="880"/>
      <c r="WEX16" s="878"/>
      <c r="WEY16" s="878"/>
      <c r="WEZ16" s="878"/>
      <c r="WFA16" s="880"/>
      <c r="WFB16" s="878"/>
      <c r="WFC16" s="878"/>
      <c r="WFD16" s="878"/>
      <c r="WFE16" s="880"/>
      <c r="WFF16" s="878"/>
      <c r="WFG16" s="878"/>
      <c r="WFH16" s="878"/>
      <c r="WFI16" s="880"/>
      <c r="WFJ16" s="878"/>
      <c r="WFK16" s="878"/>
      <c r="WFL16" s="878"/>
      <c r="WFM16" s="880"/>
      <c r="WFN16" s="878"/>
      <c r="WFO16" s="878"/>
      <c r="WFP16" s="878"/>
      <c r="WFQ16" s="880"/>
      <c r="WFR16" s="878"/>
      <c r="WFS16" s="878"/>
      <c r="WFT16" s="878"/>
      <c r="WFU16" s="880"/>
      <c r="WFV16" s="878"/>
      <c r="WFW16" s="878"/>
      <c r="WFX16" s="878"/>
      <c r="WFY16" s="880"/>
      <c r="WFZ16" s="878"/>
      <c r="WGA16" s="878"/>
      <c r="WGB16" s="878"/>
      <c r="WGC16" s="880"/>
      <c r="WGD16" s="878"/>
      <c r="WGE16" s="878"/>
      <c r="WGF16" s="878"/>
      <c r="WGG16" s="880"/>
      <c r="WGH16" s="878"/>
      <c r="WGI16" s="878"/>
      <c r="WGJ16" s="878"/>
      <c r="WGK16" s="880"/>
      <c r="WGL16" s="878"/>
      <c r="WGM16" s="878"/>
      <c r="WGN16" s="878"/>
      <c r="WGO16" s="880"/>
      <c r="WGP16" s="878"/>
      <c r="WGQ16" s="878"/>
      <c r="WGR16" s="878"/>
      <c r="WGS16" s="880"/>
      <c r="WGT16" s="878"/>
      <c r="WGU16" s="878"/>
      <c r="WGV16" s="878"/>
      <c r="WGW16" s="880"/>
      <c r="WGX16" s="878"/>
      <c r="WGY16" s="878"/>
      <c r="WGZ16" s="878"/>
      <c r="WHA16" s="880"/>
      <c r="WHB16" s="878"/>
      <c r="WHC16" s="878"/>
      <c r="WHD16" s="878"/>
      <c r="WHE16" s="880"/>
      <c r="WHF16" s="878"/>
      <c r="WHG16" s="878"/>
      <c r="WHH16" s="878"/>
      <c r="WHI16" s="880"/>
      <c r="WHJ16" s="878"/>
      <c r="WHK16" s="878"/>
      <c r="WHL16" s="878"/>
      <c r="WHM16" s="880"/>
      <c r="WHN16" s="878"/>
      <c r="WHO16" s="878"/>
      <c r="WHP16" s="878"/>
      <c r="WHQ16" s="880"/>
      <c r="WHR16" s="878"/>
      <c r="WHS16" s="878"/>
      <c r="WHT16" s="878"/>
      <c r="WHU16" s="880"/>
      <c r="WHV16" s="878"/>
      <c r="WHW16" s="878"/>
      <c r="WHX16" s="878"/>
      <c r="WHY16" s="880"/>
      <c r="WHZ16" s="878"/>
      <c r="WIA16" s="878"/>
      <c r="WIB16" s="878"/>
      <c r="WIC16" s="880"/>
      <c r="WID16" s="878"/>
      <c r="WIE16" s="878"/>
      <c r="WIF16" s="878"/>
      <c r="WIG16" s="880"/>
      <c r="WIH16" s="878"/>
      <c r="WII16" s="878"/>
      <c r="WIJ16" s="878"/>
      <c r="WIK16" s="880"/>
      <c r="WIL16" s="878"/>
      <c r="WIM16" s="878"/>
      <c r="WIN16" s="878"/>
      <c r="WIO16" s="880"/>
      <c r="WIP16" s="878"/>
      <c r="WIQ16" s="878"/>
      <c r="WIR16" s="878"/>
      <c r="WIS16" s="880"/>
      <c r="WIT16" s="878"/>
      <c r="WIU16" s="878"/>
      <c r="WIV16" s="878"/>
      <c r="WIW16" s="880"/>
      <c r="WIX16" s="878"/>
      <c r="WIY16" s="878"/>
      <c r="WIZ16" s="878"/>
      <c r="WJA16" s="880"/>
      <c r="WJB16" s="878"/>
      <c r="WJC16" s="878"/>
      <c r="WJD16" s="878"/>
      <c r="WJE16" s="880"/>
      <c r="WJF16" s="878"/>
      <c r="WJG16" s="878"/>
      <c r="WJH16" s="878"/>
      <c r="WJI16" s="880"/>
      <c r="WJJ16" s="878"/>
      <c r="WJK16" s="878"/>
      <c r="WJL16" s="878"/>
      <c r="WJM16" s="880"/>
      <c r="WJN16" s="878"/>
      <c r="WJO16" s="878"/>
      <c r="WJP16" s="878"/>
      <c r="WJQ16" s="880"/>
      <c r="WJR16" s="878"/>
      <c r="WJS16" s="878"/>
      <c r="WJT16" s="878"/>
      <c r="WJU16" s="880"/>
      <c r="WJV16" s="878"/>
      <c r="WJW16" s="878"/>
      <c r="WJX16" s="878"/>
      <c r="WJY16" s="880"/>
      <c r="WJZ16" s="878"/>
      <c r="WKA16" s="878"/>
      <c r="WKB16" s="878"/>
      <c r="WKC16" s="880"/>
      <c r="WKD16" s="878"/>
      <c r="WKE16" s="878"/>
      <c r="WKF16" s="878"/>
      <c r="WKG16" s="880"/>
      <c r="WKH16" s="878"/>
      <c r="WKI16" s="878"/>
      <c r="WKJ16" s="878"/>
      <c r="WKK16" s="880"/>
      <c r="WKL16" s="878"/>
      <c r="WKM16" s="878"/>
      <c r="WKN16" s="878"/>
      <c r="WKO16" s="880"/>
      <c r="WKP16" s="878"/>
      <c r="WKQ16" s="878"/>
      <c r="WKR16" s="878"/>
      <c r="WKS16" s="880"/>
      <c r="WKT16" s="878"/>
      <c r="WKU16" s="878"/>
      <c r="WKV16" s="878"/>
      <c r="WKW16" s="880"/>
      <c r="WKX16" s="878"/>
      <c r="WKY16" s="878"/>
      <c r="WKZ16" s="878"/>
      <c r="WLA16" s="880"/>
      <c r="WLB16" s="878"/>
      <c r="WLC16" s="878"/>
      <c r="WLD16" s="878"/>
      <c r="WLE16" s="880"/>
      <c r="WLF16" s="878"/>
      <c r="WLG16" s="878"/>
      <c r="WLH16" s="878"/>
      <c r="WLI16" s="880"/>
      <c r="WLJ16" s="878"/>
      <c r="WLK16" s="878"/>
      <c r="WLL16" s="878"/>
      <c r="WLM16" s="880"/>
      <c r="WLN16" s="878"/>
      <c r="WLO16" s="878"/>
      <c r="WLP16" s="878"/>
      <c r="WLQ16" s="880"/>
      <c r="WLR16" s="878"/>
      <c r="WLS16" s="878"/>
      <c r="WLT16" s="878"/>
      <c r="WLU16" s="880"/>
      <c r="WLV16" s="878"/>
      <c r="WLW16" s="878"/>
      <c r="WLX16" s="878"/>
      <c r="WLY16" s="880"/>
      <c r="WLZ16" s="878"/>
      <c r="WMA16" s="878"/>
      <c r="WMB16" s="878"/>
      <c r="WMC16" s="880"/>
      <c r="WMD16" s="878"/>
      <c r="WME16" s="878"/>
      <c r="WMF16" s="878"/>
      <c r="WMG16" s="880"/>
      <c r="WMH16" s="878"/>
      <c r="WMI16" s="878"/>
      <c r="WMJ16" s="878"/>
      <c r="WMK16" s="880"/>
      <c r="WML16" s="878"/>
      <c r="WMM16" s="878"/>
      <c r="WMN16" s="878"/>
      <c r="WMO16" s="880"/>
      <c r="WMP16" s="878"/>
      <c r="WMQ16" s="878"/>
      <c r="WMR16" s="878"/>
      <c r="WMS16" s="880"/>
      <c r="WMT16" s="878"/>
      <c r="WMU16" s="878"/>
      <c r="WMV16" s="878"/>
      <c r="WMW16" s="880"/>
      <c r="WMX16" s="878"/>
      <c r="WMY16" s="878"/>
      <c r="WMZ16" s="878"/>
      <c r="WNA16" s="880"/>
      <c r="WNB16" s="878"/>
      <c r="WNC16" s="878"/>
      <c r="WND16" s="878"/>
      <c r="WNE16" s="880"/>
      <c r="WNF16" s="878"/>
      <c r="WNG16" s="878"/>
      <c r="WNH16" s="878"/>
      <c r="WNI16" s="880"/>
      <c r="WNJ16" s="878"/>
      <c r="WNK16" s="878"/>
      <c r="WNL16" s="878"/>
      <c r="WNM16" s="880"/>
      <c r="WNN16" s="878"/>
      <c r="WNO16" s="878"/>
      <c r="WNP16" s="878"/>
      <c r="WNQ16" s="880"/>
      <c r="WNR16" s="878"/>
      <c r="WNS16" s="878"/>
      <c r="WNT16" s="878"/>
      <c r="WNU16" s="880"/>
      <c r="WNV16" s="878"/>
      <c r="WNW16" s="878"/>
      <c r="WNX16" s="878"/>
      <c r="WNY16" s="880"/>
      <c r="WNZ16" s="878"/>
      <c r="WOA16" s="878"/>
      <c r="WOB16" s="878"/>
      <c r="WOC16" s="880"/>
      <c r="WOD16" s="878"/>
      <c r="WOE16" s="878"/>
      <c r="WOF16" s="878"/>
      <c r="WOG16" s="880"/>
      <c r="WOH16" s="878"/>
      <c r="WOI16" s="878"/>
      <c r="WOJ16" s="878"/>
      <c r="WOK16" s="880"/>
      <c r="WOL16" s="878"/>
      <c r="WOM16" s="878"/>
      <c r="WON16" s="878"/>
      <c r="WOO16" s="880"/>
      <c r="WOP16" s="878"/>
      <c r="WOQ16" s="878"/>
      <c r="WOR16" s="878"/>
      <c r="WOS16" s="880"/>
      <c r="WOT16" s="878"/>
      <c r="WOU16" s="878"/>
      <c r="WOV16" s="878"/>
      <c r="WOW16" s="880"/>
      <c r="WOX16" s="878"/>
      <c r="WOY16" s="878"/>
      <c r="WOZ16" s="878"/>
      <c r="WPA16" s="880"/>
      <c r="WPB16" s="878"/>
      <c r="WPC16" s="878"/>
      <c r="WPD16" s="878"/>
      <c r="WPE16" s="880"/>
      <c r="WPF16" s="878"/>
      <c r="WPG16" s="878"/>
      <c r="WPH16" s="878"/>
      <c r="WPI16" s="880"/>
      <c r="WPJ16" s="878"/>
      <c r="WPK16" s="878"/>
      <c r="WPL16" s="878"/>
      <c r="WPM16" s="880"/>
      <c r="WPN16" s="878"/>
      <c r="WPO16" s="878"/>
      <c r="WPP16" s="878"/>
      <c r="WPQ16" s="880"/>
      <c r="WPR16" s="878"/>
      <c r="WPS16" s="878"/>
      <c r="WPT16" s="878"/>
      <c r="WPU16" s="880"/>
      <c r="WPV16" s="878"/>
      <c r="WPW16" s="878"/>
      <c r="WPX16" s="878"/>
      <c r="WPY16" s="880"/>
      <c r="WPZ16" s="878"/>
      <c r="WQA16" s="878"/>
      <c r="WQB16" s="878"/>
      <c r="WQC16" s="880"/>
      <c r="WQD16" s="878"/>
      <c r="WQE16" s="878"/>
      <c r="WQF16" s="878"/>
      <c r="WQG16" s="880"/>
      <c r="WQH16" s="878"/>
      <c r="WQI16" s="878"/>
      <c r="WQJ16" s="878"/>
      <c r="WQK16" s="880"/>
      <c r="WQL16" s="878"/>
      <c r="WQM16" s="878"/>
      <c r="WQN16" s="878"/>
      <c r="WQO16" s="880"/>
      <c r="WQP16" s="878"/>
      <c r="WQQ16" s="878"/>
      <c r="WQR16" s="878"/>
      <c r="WQS16" s="880"/>
      <c r="WQT16" s="878"/>
      <c r="WQU16" s="878"/>
      <c r="WQV16" s="878"/>
      <c r="WQW16" s="880"/>
      <c r="WQX16" s="878"/>
      <c r="WQY16" s="878"/>
      <c r="WQZ16" s="878"/>
      <c r="WRA16" s="880"/>
      <c r="WRB16" s="878"/>
      <c r="WRC16" s="878"/>
      <c r="WRD16" s="878"/>
      <c r="WRE16" s="880"/>
      <c r="WRF16" s="878"/>
      <c r="WRG16" s="878"/>
      <c r="WRH16" s="878"/>
      <c r="WRI16" s="880"/>
      <c r="WRJ16" s="878"/>
      <c r="WRK16" s="878"/>
      <c r="WRL16" s="878"/>
      <c r="WRM16" s="880"/>
      <c r="WRN16" s="878"/>
      <c r="WRO16" s="878"/>
      <c r="WRP16" s="878"/>
      <c r="WRQ16" s="880"/>
      <c r="WRR16" s="878"/>
      <c r="WRS16" s="878"/>
      <c r="WRT16" s="878"/>
      <c r="WRU16" s="880"/>
      <c r="WRV16" s="878"/>
      <c r="WRW16" s="878"/>
      <c r="WRX16" s="878"/>
      <c r="WRY16" s="880"/>
      <c r="WRZ16" s="878"/>
      <c r="WSA16" s="878"/>
      <c r="WSB16" s="878"/>
      <c r="WSC16" s="880"/>
      <c r="WSD16" s="878"/>
      <c r="WSE16" s="878"/>
      <c r="WSF16" s="878"/>
      <c r="WSG16" s="880"/>
      <c r="WSH16" s="878"/>
      <c r="WSI16" s="878"/>
      <c r="WSJ16" s="878"/>
      <c r="WSK16" s="880"/>
      <c r="WSL16" s="878"/>
      <c r="WSM16" s="878"/>
      <c r="WSN16" s="878"/>
      <c r="WSO16" s="880"/>
      <c r="WSP16" s="878"/>
      <c r="WSQ16" s="878"/>
      <c r="WSR16" s="878"/>
      <c r="WSS16" s="880"/>
      <c r="WST16" s="878"/>
      <c r="WSU16" s="878"/>
      <c r="WSV16" s="878"/>
      <c r="WSW16" s="880"/>
      <c r="WSX16" s="878"/>
      <c r="WSY16" s="878"/>
      <c r="WSZ16" s="878"/>
      <c r="WTA16" s="880"/>
      <c r="WTB16" s="878"/>
      <c r="WTC16" s="878"/>
      <c r="WTD16" s="878"/>
      <c r="WTE16" s="880"/>
      <c r="WTF16" s="878"/>
      <c r="WTG16" s="878"/>
      <c r="WTH16" s="878"/>
      <c r="WTI16" s="880"/>
      <c r="WTJ16" s="878"/>
      <c r="WTK16" s="878"/>
      <c r="WTL16" s="878"/>
      <c r="WTM16" s="880"/>
      <c r="WTN16" s="878"/>
      <c r="WTO16" s="878"/>
      <c r="WTP16" s="878"/>
      <c r="WTQ16" s="880"/>
      <c r="WTR16" s="878"/>
      <c r="WTS16" s="878"/>
      <c r="WTT16" s="878"/>
      <c r="WTU16" s="880"/>
      <c r="WTV16" s="878"/>
      <c r="WTW16" s="878"/>
      <c r="WTX16" s="878"/>
      <c r="WTY16" s="880"/>
      <c r="WTZ16" s="878"/>
      <c r="WUA16" s="878"/>
      <c r="WUB16" s="878"/>
      <c r="WUC16" s="880"/>
      <c r="WUD16" s="878"/>
      <c r="WUE16" s="878"/>
      <c r="WUF16" s="878"/>
      <c r="WUG16" s="880"/>
      <c r="WUH16" s="878"/>
      <c r="WUI16" s="878"/>
      <c r="WUJ16" s="878"/>
      <c r="WUK16" s="880"/>
      <c r="WUL16" s="878"/>
      <c r="WUM16" s="878"/>
      <c r="WUN16" s="878"/>
      <c r="WUO16" s="880"/>
      <c r="WUP16" s="878"/>
      <c r="WUQ16" s="878"/>
      <c r="WUR16" s="878"/>
      <c r="WUS16" s="880"/>
      <c r="WUT16" s="878"/>
      <c r="WUU16" s="878"/>
      <c r="WUV16" s="878"/>
      <c r="WUW16" s="880"/>
      <c r="WUX16" s="878"/>
      <c r="WUY16" s="878"/>
      <c r="WUZ16" s="878"/>
      <c r="WVA16" s="880"/>
      <c r="WVB16" s="878"/>
      <c r="WVC16" s="878"/>
      <c r="WVD16" s="878"/>
      <c r="WVE16" s="880"/>
      <c r="WVF16" s="878"/>
      <c r="WVG16" s="878"/>
      <c r="WVH16" s="878"/>
      <c r="WVI16" s="880"/>
      <c r="WVJ16" s="878"/>
      <c r="WVK16" s="878"/>
      <c r="WVL16" s="878"/>
      <c r="WVM16" s="880"/>
      <c r="WVN16" s="878"/>
      <c r="WVO16" s="878"/>
      <c r="WVP16" s="878"/>
      <c r="WVQ16" s="880"/>
      <c r="WVR16" s="878"/>
      <c r="WVS16" s="878"/>
      <c r="WVT16" s="878"/>
      <c r="WVU16" s="880"/>
      <c r="WVV16" s="878"/>
      <c r="WVW16" s="878"/>
      <c r="WVX16" s="878"/>
      <c r="WVY16" s="880"/>
      <c r="WVZ16" s="878"/>
      <c r="WWA16" s="878"/>
      <c r="WWB16" s="878"/>
      <c r="WWC16" s="880"/>
      <c r="WWD16" s="878"/>
      <c r="WWE16" s="878"/>
      <c r="WWF16" s="878"/>
      <c r="WWG16" s="880"/>
      <c r="WWH16" s="878"/>
      <c r="WWI16" s="878"/>
      <c r="WWJ16" s="878"/>
      <c r="WWK16" s="880"/>
      <c r="WWL16" s="878"/>
      <c r="WWM16" s="878"/>
      <c r="WWN16" s="878"/>
      <c r="WWO16" s="880"/>
      <c r="WWP16" s="878"/>
      <c r="WWQ16" s="878"/>
      <c r="WWR16" s="878"/>
      <c r="WWS16" s="880"/>
      <c r="WWT16" s="878"/>
      <c r="WWU16" s="878"/>
      <c r="WWV16" s="878"/>
      <c r="WWW16" s="880"/>
      <c r="WWX16" s="878"/>
      <c r="WWY16" s="878"/>
      <c r="WWZ16" s="878"/>
      <c r="WXA16" s="880"/>
      <c r="WXB16" s="878"/>
      <c r="WXC16" s="878"/>
      <c r="WXD16" s="878"/>
      <c r="WXE16" s="880"/>
      <c r="WXF16" s="878"/>
      <c r="WXG16" s="878"/>
      <c r="WXH16" s="878"/>
      <c r="WXI16" s="880"/>
      <c r="WXJ16" s="878"/>
      <c r="WXK16" s="878"/>
      <c r="WXL16" s="878"/>
      <c r="WXM16" s="880"/>
      <c r="WXN16" s="878"/>
      <c r="WXO16" s="878"/>
      <c r="WXP16" s="878"/>
      <c r="WXQ16" s="880"/>
      <c r="WXR16" s="878"/>
      <c r="WXS16" s="878"/>
      <c r="WXT16" s="878"/>
      <c r="WXU16" s="880"/>
      <c r="WXV16" s="878"/>
      <c r="WXW16" s="878"/>
      <c r="WXX16" s="878"/>
      <c r="WXY16" s="880"/>
      <c r="WXZ16" s="878"/>
      <c r="WYA16" s="878"/>
      <c r="WYB16" s="878"/>
      <c r="WYC16" s="880"/>
      <c r="WYD16" s="878"/>
      <c r="WYE16" s="878"/>
      <c r="WYF16" s="878"/>
      <c r="WYG16" s="880"/>
      <c r="WYH16" s="878"/>
      <c r="WYI16" s="878"/>
      <c r="WYJ16" s="878"/>
      <c r="WYK16" s="880"/>
      <c r="WYL16" s="878"/>
      <c r="WYM16" s="878"/>
      <c r="WYN16" s="878"/>
      <c r="WYO16" s="880"/>
      <c r="WYP16" s="878"/>
      <c r="WYQ16" s="878"/>
      <c r="WYR16" s="878"/>
      <c r="WYS16" s="880"/>
      <c r="WYT16" s="878"/>
      <c r="WYU16" s="878"/>
      <c r="WYV16" s="878"/>
      <c r="WYW16" s="880"/>
      <c r="WYX16" s="878"/>
      <c r="WYY16" s="878"/>
      <c r="WYZ16" s="878"/>
      <c r="WZA16" s="880"/>
      <c r="WZB16" s="878"/>
      <c r="WZC16" s="878"/>
      <c r="WZD16" s="878"/>
      <c r="WZE16" s="880"/>
      <c r="WZF16" s="878"/>
      <c r="WZG16" s="878"/>
      <c r="WZH16" s="878"/>
      <c r="WZI16" s="880"/>
      <c r="WZJ16" s="878"/>
      <c r="WZK16" s="878"/>
      <c r="WZL16" s="878"/>
      <c r="WZM16" s="880"/>
      <c r="WZN16" s="878"/>
      <c r="WZO16" s="878"/>
      <c r="WZP16" s="878"/>
      <c r="WZQ16" s="880"/>
      <c r="WZR16" s="878"/>
      <c r="WZS16" s="878"/>
      <c r="WZT16" s="878"/>
      <c r="WZU16" s="880"/>
      <c r="WZV16" s="878"/>
      <c r="WZW16" s="878"/>
      <c r="WZX16" s="878"/>
      <c r="WZY16" s="880"/>
      <c r="WZZ16" s="878"/>
      <c r="XAA16" s="878"/>
      <c r="XAB16" s="878"/>
      <c r="XAC16" s="880"/>
      <c r="XAD16" s="878"/>
      <c r="XAE16" s="878"/>
      <c r="XAF16" s="878"/>
      <c r="XAG16" s="880"/>
      <c r="XAH16" s="878"/>
      <c r="XAI16" s="878"/>
      <c r="XAJ16" s="878"/>
      <c r="XAK16" s="880"/>
      <c r="XAL16" s="878"/>
      <c r="XAM16" s="878"/>
      <c r="XAN16" s="878"/>
      <c r="XAO16" s="880"/>
      <c r="XAP16" s="878"/>
      <c r="XAQ16" s="878"/>
      <c r="XAR16" s="878"/>
      <c r="XAS16" s="880"/>
      <c r="XAT16" s="878"/>
      <c r="XAU16" s="878"/>
      <c r="XAV16" s="878"/>
      <c r="XAW16" s="880"/>
      <c r="XAX16" s="878"/>
      <c r="XAY16" s="878"/>
      <c r="XAZ16" s="878"/>
      <c r="XBA16" s="880"/>
      <c r="XBB16" s="878"/>
      <c r="XBC16" s="878"/>
      <c r="XBD16" s="878"/>
      <c r="XBE16" s="880"/>
      <c r="XBF16" s="878"/>
      <c r="XBG16" s="878"/>
      <c r="XBH16" s="878"/>
      <c r="XBI16" s="880"/>
      <c r="XBJ16" s="878"/>
      <c r="XBK16" s="878"/>
      <c r="XBL16" s="878"/>
      <c r="XBM16" s="880"/>
      <c r="XBN16" s="878"/>
      <c r="XBO16" s="878"/>
      <c r="XBP16" s="878"/>
      <c r="XBQ16" s="880"/>
      <c r="XBR16" s="878"/>
      <c r="XBS16" s="878"/>
      <c r="XBT16" s="878"/>
      <c r="XBU16" s="880"/>
      <c r="XBV16" s="878"/>
      <c r="XBW16" s="878"/>
      <c r="XBX16" s="878"/>
      <c r="XBY16" s="880"/>
      <c r="XBZ16" s="878"/>
      <c r="XCA16" s="878"/>
      <c r="XCB16" s="878"/>
      <c r="XCC16" s="880"/>
      <c r="XCD16" s="878"/>
      <c r="XCE16" s="878"/>
      <c r="XCF16" s="878"/>
      <c r="XCG16" s="880"/>
      <c r="XCH16" s="878"/>
      <c r="XCI16" s="878"/>
      <c r="XCJ16" s="878"/>
      <c r="XCK16" s="880"/>
      <c r="XCL16" s="878"/>
      <c r="XCM16" s="878"/>
      <c r="XCN16" s="878"/>
      <c r="XCO16" s="880"/>
      <c r="XCP16" s="878"/>
      <c r="XCQ16" s="878"/>
      <c r="XCR16" s="878"/>
      <c r="XCS16" s="880"/>
      <c r="XCT16" s="878"/>
      <c r="XCU16" s="878"/>
      <c r="XCV16" s="878"/>
      <c r="XCW16" s="880"/>
      <c r="XCX16" s="878"/>
      <c r="XCY16" s="878"/>
      <c r="XCZ16" s="878"/>
      <c r="XDA16" s="880"/>
      <c r="XDB16" s="878"/>
      <c r="XDC16" s="878"/>
      <c r="XDD16" s="878"/>
      <c r="XDE16" s="880"/>
      <c r="XDF16" s="878"/>
      <c r="XDG16" s="878"/>
      <c r="XDH16" s="878"/>
      <c r="XDI16" s="880"/>
      <c r="XDJ16" s="878"/>
      <c r="XDK16" s="878"/>
      <c r="XDL16" s="878"/>
      <c r="XDM16" s="880"/>
      <c r="XDN16" s="878"/>
      <c r="XDO16" s="878"/>
      <c r="XDP16" s="878"/>
      <c r="XDQ16" s="880"/>
      <c r="XDR16" s="878"/>
      <c r="XDS16" s="878"/>
      <c r="XDT16" s="878"/>
      <c r="XDU16" s="880"/>
      <c r="XDV16" s="878"/>
      <c r="XDW16" s="878"/>
      <c r="XDX16" s="878"/>
      <c r="XDY16" s="880"/>
      <c r="XDZ16" s="878"/>
      <c r="XEA16" s="878"/>
      <c r="XEB16" s="878"/>
      <c r="XEC16" s="880"/>
      <c r="XED16" s="878"/>
      <c r="XEE16" s="878"/>
      <c r="XEF16" s="878"/>
      <c r="XEG16" s="880"/>
      <c r="XEH16" s="878"/>
      <c r="XEI16" s="878"/>
      <c r="XEJ16" s="878"/>
      <c r="XEK16" s="880"/>
      <c r="XEL16" s="878"/>
      <c r="XEM16" s="878"/>
      <c r="XEN16" s="878"/>
    </row>
    <row r="17" spans="1:16368" s="869" customFormat="1" ht="21" customHeight="1" x14ac:dyDescent="0.3">
      <c r="A17" s="911" t="s">
        <v>615</v>
      </c>
      <c r="B17" s="911"/>
      <c r="C17" s="911"/>
      <c r="D17" s="911"/>
      <c r="E17" s="878"/>
      <c r="F17" s="879">
        <f>SUM('تراز 1400'!$M$79)</f>
        <v>5971508739</v>
      </c>
      <c r="G17" s="878"/>
      <c r="H17" s="879">
        <v>0</v>
      </c>
      <c r="I17" s="878"/>
      <c r="J17" s="878"/>
      <c r="K17" s="878"/>
      <c r="L17" s="878"/>
      <c r="M17" s="880"/>
      <c r="N17" s="878"/>
      <c r="O17" s="878"/>
      <c r="P17" s="878"/>
      <c r="Q17" s="880"/>
      <c r="R17" s="878"/>
      <c r="S17" s="878"/>
      <c r="T17" s="878"/>
      <c r="U17" s="880"/>
      <c r="V17" s="878"/>
      <c r="W17" s="878"/>
      <c r="X17" s="878"/>
      <c r="Y17" s="880"/>
      <c r="Z17" s="878"/>
      <c r="AA17" s="878"/>
      <c r="AB17" s="878"/>
      <c r="AC17" s="880"/>
      <c r="AD17" s="878"/>
      <c r="AE17" s="878"/>
      <c r="AF17" s="878"/>
      <c r="AG17" s="880"/>
      <c r="AH17" s="878"/>
      <c r="AI17" s="878"/>
      <c r="AJ17" s="878"/>
      <c r="AK17" s="880"/>
      <c r="AL17" s="878"/>
      <c r="AM17" s="878"/>
      <c r="AN17" s="878"/>
      <c r="AO17" s="880"/>
      <c r="AP17" s="878"/>
      <c r="AQ17" s="878"/>
      <c r="AR17" s="878"/>
      <c r="AS17" s="880"/>
      <c r="AT17" s="878"/>
      <c r="AU17" s="878"/>
      <c r="AV17" s="878"/>
      <c r="AW17" s="880"/>
      <c r="AX17" s="878"/>
      <c r="AY17" s="878"/>
      <c r="AZ17" s="878"/>
      <c r="BA17" s="880"/>
      <c r="BB17" s="878"/>
      <c r="BC17" s="878"/>
      <c r="BD17" s="878"/>
      <c r="BE17" s="880"/>
      <c r="BF17" s="878"/>
      <c r="BG17" s="878"/>
      <c r="BH17" s="878"/>
      <c r="BI17" s="880"/>
      <c r="BJ17" s="878"/>
      <c r="BK17" s="878"/>
      <c r="BL17" s="878"/>
      <c r="BM17" s="880"/>
      <c r="BN17" s="878"/>
      <c r="BO17" s="878"/>
      <c r="BP17" s="878"/>
      <c r="BQ17" s="880"/>
      <c r="BR17" s="878"/>
      <c r="BS17" s="878"/>
      <c r="BT17" s="878"/>
      <c r="BU17" s="880"/>
      <c r="BV17" s="878"/>
      <c r="BW17" s="878"/>
      <c r="BX17" s="878"/>
      <c r="BY17" s="880"/>
      <c r="BZ17" s="878"/>
      <c r="CA17" s="878"/>
      <c r="CB17" s="878"/>
      <c r="CC17" s="880"/>
      <c r="CD17" s="878"/>
      <c r="CE17" s="878"/>
      <c r="CF17" s="878"/>
      <c r="CG17" s="880"/>
      <c r="CH17" s="878"/>
      <c r="CI17" s="878"/>
      <c r="CJ17" s="878"/>
      <c r="CK17" s="880"/>
      <c r="CL17" s="878"/>
      <c r="CM17" s="878"/>
      <c r="CN17" s="878"/>
      <c r="CO17" s="880"/>
      <c r="CP17" s="878"/>
      <c r="CQ17" s="878"/>
      <c r="CR17" s="878"/>
      <c r="CS17" s="880"/>
      <c r="CT17" s="878"/>
      <c r="CU17" s="878"/>
      <c r="CV17" s="878"/>
      <c r="CW17" s="880"/>
      <c r="CX17" s="878"/>
      <c r="CY17" s="878"/>
      <c r="CZ17" s="878"/>
      <c r="DA17" s="880"/>
      <c r="DB17" s="878"/>
      <c r="DC17" s="878"/>
      <c r="DD17" s="878"/>
      <c r="DE17" s="880"/>
      <c r="DF17" s="878"/>
      <c r="DG17" s="878"/>
      <c r="DH17" s="878"/>
      <c r="DI17" s="880"/>
      <c r="DJ17" s="878"/>
      <c r="DK17" s="878"/>
      <c r="DL17" s="878"/>
      <c r="DM17" s="880"/>
      <c r="DN17" s="878"/>
      <c r="DO17" s="878"/>
      <c r="DP17" s="878"/>
      <c r="DQ17" s="880"/>
      <c r="DR17" s="878"/>
      <c r="DS17" s="878"/>
      <c r="DT17" s="878"/>
      <c r="DU17" s="880"/>
      <c r="DV17" s="878"/>
      <c r="DW17" s="878"/>
      <c r="DX17" s="878"/>
      <c r="DY17" s="880"/>
      <c r="DZ17" s="878"/>
      <c r="EA17" s="878"/>
      <c r="EB17" s="878"/>
      <c r="EC17" s="880"/>
      <c r="ED17" s="878"/>
      <c r="EE17" s="878"/>
      <c r="EF17" s="878"/>
      <c r="EG17" s="880"/>
      <c r="EH17" s="878"/>
      <c r="EI17" s="878"/>
      <c r="EJ17" s="878"/>
      <c r="EK17" s="880"/>
      <c r="EL17" s="878"/>
      <c r="EM17" s="878"/>
      <c r="EN17" s="878"/>
      <c r="EO17" s="880"/>
      <c r="EP17" s="878"/>
      <c r="EQ17" s="878"/>
      <c r="ER17" s="878"/>
      <c r="ES17" s="880"/>
      <c r="ET17" s="878"/>
      <c r="EU17" s="878"/>
      <c r="EV17" s="878"/>
      <c r="EW17" s="880"/>
      <c r="EX17" s="878"/>
      <c r="EY17" s="878"/>
      <c r="EZ17" s="878"/>
      <c r="FA17" s="880"/>
      <c r="FB17" s="878"/>
      <c r="FC17" s="878"/>
      <c r="FD17" s="878"/>
      <c r="FE17" s="880"/>
      <c r="FF17" s="878"/>
      <c r="FG17" s="878"/>
      <c r="FH17" s="878"/>
      <c r="FI17" s="880"/>
      <c r="FJ17" s="878"/>
      <c r="FK17" s="878"/>
      <c r="FL17" s="878"/>
      <c r="FM17" s="880"/>
      <c r="FN17" s="878"/>
      <c r="FO17" s="878"/>
      <c r="FP17" s="878"/>
      <c r="FQ17" s="880"/>
      <c r="FR17" s="878"/>
      <c r="FS17" s="878"/>
      <c r="FT17" s="878"/>
      <c r="FU17" s="880"/>
      <c r="FV17" s="878"/>
      <c r="FW17" s="878"/>
      <c r="FX17" s="878"/>
      <c r="FY17" s="880"/>
      <c r="FZ17" s="878"/>
      <c r="GA17" s="878"/>
      <c r="GB17" s="878"/>
      <c r="GC17" s="880"/>
      <c r="GD17" s="878"/>
      <c r="GE17" s="878"/>
      <c r="GF17" s="878"/>
      <c r="GG17" s="880"/>
      <c r="GH17" s="878"/>
      <c r="GI17" s="878"/>
      <c r="GJ17" s="878"/>
      <c r="GK17" s="880"/>
      <c r="GL17" s="878"/>
      <c r="GM17" s="878"/>
      <c r="GN17" s="878"/>
      <c r="GO17" s="880"/>
      <c r="GP17" s="878"/>
      <c r="GQ17" s="878"/>
      <c r="GR17" s="878"/>
      <c r="GS17" s="880"/>
      <c r="GT17" s="878"/>
      <c r="GU17" s="878"/>
      <c r="GV17" s="878"/>
      <c r="GW17" s="880"/>
      <c r="GX17" s="878"/>
      <c r="GY17" s="878"/>
      <c r="GZ17" s="878"/>
      <c r="HA17" s="880"/>
      <c r="HB17" s="878"/>
      <c r="HC17" s="878"/>
      <c r="HD17" s="878"/>
      <c r="HE17" s="880"/>
      <c r="HF17" s="878"/>
      <c r="HG17" s="878"/>
      <c r="HH17" s="878"/>
      <c r="HI17" s="880"/>
      <c r="HJ17" s="878"/>
      <c r="HK17" s="878"/>
      <c r="HL17" s="878"/>
      <c r="HM17" s="880"/>
      <c r="HN17" s="878"/>
      <c r="HO17" s="878"/>
      <c r="HP17" s="878"/>
      <c r="HQ17" s="880"/>
      <c r="HR17" s="878"/>
      <c r="HS17" s="878"/>
      <c r="HT17" s="878"/>
      <c r="HU17" s="880"/>
      <c r="HV17" s="878"/>
      <c r="HW17" s="878"/>
      <c r="HX17" s="878"/>
      <c r="HY17" s="880"/>
      <c r="HZ17" s="878"/>
      <c r="IA17" s="878"/>
      <c r="IB17" s="878"/>
      <c r="IC17" s="880"/>
      <c r="ID17" s="878"/>
      <c r="IE17" s="878"/>
      <c r="IF17" s="878"/>
      <c r="IG17" s="880"/>
      <c r="IH17" s="878"/>
      <c r="II17" s="878"/>
      <c r="IJ17" s="878"/>
      <c r="IK17" s="880"/>
      <c r="IL17" s="878"/>
      <c r="IM17" s="878"/>
      <c r="IN17" s="878"/>
      <c r="IO17" s="880"/>
      <c r="IP17" s="878"/>
      <c r="IQ17" s="878"/>
      <c r="IR17" s="878"/>
      <c r="IS17" s="880"/>
      <c r="IT17" s="878"/>
      <c r="IU17" s="878"/>
      <c r="IV17" s="878"/>
      <c r="IW17" s="880"/>
      <c r="IX17" s="878"/>
      <c r="IY17" s="878"/>
      <c r="IZ17" s="878"/>
      <c r="JA17" s="880"/>
      <c r="JB17" s="878"/>
      <c r="JC17" s="878"/>
      <c r="JD17" s="878"/>
      <c r="JE17" s="880"/>
      <c r="JF17" s="878"/>
      <c r="JG17" s="878"/>
      <c r="JH17" s="878"/>
      <c r="JI17" s="880"/>
      <c r="JJ17" s="878"/>
      <c r="JK17" s="878"/>
      <c r="JL17" s="878"/>
      <c r="JM17" s="880"/>
      <c r="JN17" s="878"/>
      <c r="JO17" s="878"/>
      <c r="JP17" s="878"/>
      <c r="JQ17" s="880"/>
      <c r="JR17" s="878"/>
      <c r="JS17" s="878"/>
      <c r="JT17" s="878"/>
      <c r="JU17" s="880"/>
      <c r="JV17" s="878"/>
      <c r="JW17" s="878"/>
      <c r="JX17" s="878"/>
      <c r="JY17" s="880"/>
      <c r="JZ17" s="878"/>
      <c r="KA17" s="878"/>
      <c r="KB17" s="878"/>
      <c r="KC17" s="880"/>
      <c r="KD17" s="878"/>
      <c r="KE17" s="878"/>
      <c r="KF17" s="878"/>
      <c r="KG17" s="880"/>
      <c r="KH17" s="878"/>
      <c r="KI17" s="878"/>
      <c r="KJ17" s="878"/>
      <c r="KK17" s="880"/>
      <c r="KL17" s="878"/>
      <c r="KM17" s="878"/>
      <c r="KN17" s="878"/>
      <c r="KO17" s="880"/>
      <c r="KP17" s="878"/>
      <c r="KQ17" s="878"/>
      <c r="KR17" s="878"/>
      <c r="KS17" s="880"/>
      <c r="KT17" s="878"/>
      <c r="KU17" s="878"/>
      <c r="KV17" s="878"/>
      <c r="KW17" s="880"/>
      <c r="KX17" s="878"/>
      <c r="KY17" s="878"/>
      <c r="KZ17" s="878"/>
      <c r="LA17" s="880"/>
      <c r="LB17" s="878"/>
      <c r="LC17" s="878"/>
      <c r="LD17" s="878"/>
      <c r="LE17" s="880"/>
      <c r="LF17" s="878"/>
      <c r="LG17" s="878"/>
      <c r="LH17" s="878"/>
      <c r="LI17" s="880"/>
      <c r="LJ17" s="878"/>
      <c r="LK17" s="878"/>
      <c r="LL17" s="878"/>
      <c r="LM17" s="880"/>
      <c r="LN17" s="878"/>
      <c r="LO17" s="878"/>
      <c r="LP17" s="878"/>
      <c r="LQ17" s="880"/>
      <c r="LR17" s="878"/>
      <c r="LS17" s="878"/>
      <c r="LT17" s="878"/>
      <c r="LU17" s="880"/>
      <c r="LV17" s="878"/>
      <c r="LW17" s="878"/>
      <c r="LX17" s="878"/>
      <c r="LY17" s="880"/>
      <c r="LZ17" s="878"/>
      <c r="MA17" s="878"/>
      <c r="MB17" s="878"/>
      <c r="MC17" s="880"/>
      <c r="MD17" s="878"/>
      <c r="ME17" s="878"/>
      <c r="MF17" s="878"/>
      <c r="MG17" s="880"/>
      <c r="MH17" s="878"/>
      <c r="MI17" s="878"/>
      <c r="MJ17" s="878"/>
      <c r="MK17" s="880"/>
      <c r="ML17" s="878"/>
      <c r="MM17" s="878"/>
      <c r="MN17" s="878"/>
      <c r="MO17" s="880"/>
      <c r="MP17" s="878"/>
      <c r="MQ17" s="878"/>
      <c r="MR17" s="878"/>
      <c r="MS17" s="880"/>
      <c r="MT17" s="878"/>
      <c r="MU17" s="878"/>
      <c r="MV17" s="878"/>
      <c r="MW17" s="880"/>
      <c r="MX17" s="878"/>
      <c r="MY17" s="878"/>
      <c r="MZ17" s="878"/>
      <c r="NA17" s="880"/>
      <c r="NB17" s="878"/>
      <c r="NC17" s="878"/>
      <c r="ND17" s="878"/>
      <c r="NE17" s="880"/>
      <c r="NF17" s="878"/>
      <c r="NG17" s="878"/>
      <c r="NH17" s="878"/>
      <c r="NI17" s="880"/>
      <c r="NJ17" s="878"/>
      <c r="NK17" s="878"/>
      <c r="NL17" s="878"/>
      <c r="NM17" s="880"/>
      <c r="NN17" s="878"/>
      <c r="NO17" s="878"/>
      <c r="NP17" s="878"/>
      <c r="NQ17" s="880"/>
      <c r="NR17" s="878"/>
      <c r="NS17" s="878"/>
      <c r="NT17" s="878"/>
      <c r="NU17" s="880"/>
      <c r="NV17" s="878"/>
      <c r="NW17" s="878"/>
      <c r="NX17" s="878"/>
      <c r="NY17" s="880"/>
      <c r="NZ17" s="878"/>
      <c r="OA17" s="878"/>
      <c r="OB17" s="878"/>
      <c r="OC17" s="880"/>
      <c r="OD17" s="878"/>
      <c r="OE17" s="878"/>
      <c r="OF17" s="878"/>
      <c r="OG17" s="880"/>
      <c r="OH17" s="878"/>
      <c r="OI17" s="878"/>
      <c r="OJ17" s="878"/>
      <c r="OK17" s="880"/>
      <c r="OL17" s="878"/>
      <c r="OM17" s="878"/>
      <c r="ON17" s="878"/>
      <c r="OO17" s="880"/>
      <c r="OP17" s="878"/>
      <c r="OQ17" s="878"/>
      <c r="OR17" s="878"/>
      <c r="OS17" s="880"/>
      <c r="OT17" s="878"/>
      <c r="OU17" s="878"/>
      <c r="OV17" s="878"/>
      <c r="OW17" s="880"/>
      <c r="OX17" s="878"/>
      <c r="OY17" s="878"/>
      <c r="OZ17" s="878"/>
      <c r="PA17" s="880"/>
      <c r="PB17" s="878"/>
      <c r="PC17" s="878"/>
      <c r="PD17" s="878"/>
      <c r="PE17" s="880"/>
      <c r="PF17" s="878"/>
      <c r="PG17" s="878"/>
      <c r="PH17" s="878"/>
      <c r="PI17" s="880"/>
      <c r="PJ17" s="878"/>
      <c r="PK17" s="878"/>
      <c r="PL17" s="878"/>
      <c r="PM17" s="880"/>
      <c r="PN17" s="878"/>
      <c r="PO17" s="878"/>
      <c r="PP17" s="878"/>
      <c r="PQ17" s="880"/>
      <c r="PR17" s="878"/>
      <c r="PS17" s="878"/>
      <c r="PT17" s="878"/>
      <c r="PU17" s="880"/>
      <c r="PV17" s="878"/>
      <c r="PW17" s="878"/>
      <c r="PX17" s="878"/>
      <c r="PY17" s="880"/>
      <c r="PZ17" s="878"/>
      <c r="QA17" s="878"/>
      <c r="QB17" s="878"/>
      <c r="QC17" s="880"/>
      <c r="QD17" s="878"/>
      <c r="QE17" s="878"/>
      <c r="QF17" s="878"/>
      <c r="QG17" s="880"/>
      <c r="QH17" s="878"/>
      <c r="QI17" s="878"/>
      <c r="QJ17" s="878"/>
      <c r="QK17" s="880"/>
      <c r="QL17" s="878"/>
      <c r="QM17" s="878"/>
      <c r="QN17" s="878"/>
      <c r="QO17" s="880"/>
      <c r="QP17" s="878"/>
      <c r="QQ17" s="878"/>
      <c r="QR17" s="878"/>
      <c r="QS17" s="880"/>
      <c r="QT17" s="878"/>
      <c r="QU17" s="878"/>
      <c r="QV17" s="878"/>
      <c r="QW17" s="880"/>
      <c r="QX17" s="878"/>
      <c r="QY17" s="878"/>
      <c r="QZ17" s="878"/>
      <c r="RA17" s="880"/>
      <c r="RB17" s="878"/>
      <c r="RC17" s="878"/>
      <c r="RD17" s="878"/>
      <c r="RE17" s="880"/>
      <c r="RF17" s="878"/>
      <c r="RG17" s="878"/>
      <c r="RH17" s="878"/>
      <c r="RI17" s="880"/>
      <c r="RJ17" s="878"/>
      <c r="RK17" s="878"/>
      <c r="RL17" s="878"/>
      <c r="RM17" s="880"/>
      <c r="RN17" s="878"/>
      <c r="RO17" s="878"/>
      <c r="RP17" s="878"/>
      <c r="RQ17" s="880"/>
      <c r="RR17" s="878"/>
      <c r="RS17" s="878"/>
      <c r="RT17" s="878"/>
      <c r="RU17" s="880"/>
      <c r="RV17" s="878"/>
      <c r="RW17" s="878"/>
      <c r="RX17" s="878"/>
      <c r="RY17" s="880"/>
      <c r="RZ17" s="878"/>
      <c r="SA17" s="878"/>
      <c r="SB17" s="878"/>
      <c r="SC17" s="880"/>
      <c r="SD17" s="878"/>
      <c r="SE17" s="878"/>
      <c r="SF17" s="878"/>
      <c r="SG17" s="880"/>
      <c r="SH17" s="878"/>
      <c r="SI17" s="878"/>
      <c r="SJ17" s="878"/>
      <c r="SK17" s="880"/>
      <c r="SL17" s="878"/>
      <c r="SM17" s="878"/>
      <c r="SN17" s="878"/>
      <c r="SO17" s="880"/>
      <c r="SP17" s="878"/>
      <c r="SQ17" s="878"/>
      <c r="SR17" s="878"/>
      <c r="SS17" s="880"/>
      <c r="ST17" s="878"/>
      <c r="SU17" s="878"/>
      <c r="SV17" s="878"/>
      <c r="SW17" s="880"/>
      <c r="SX17" s="878"/>
      <c r="SY17" s="878"/>
      <c r="SZ17" s="878"/>
      <c r="TA17" s="880"/>
      <c r="TB17" s="878"/>
      <c r="TC17" s="878"/>
      <c r="TD17" s="878"/>
      <c r="TE17" s="880"/>
      <c r="TF17" s="878"/>
      <c r="TG17" s="878"/>
      <c r="TH17" s="878"/>
      <c r="TI17" s="880"/>
      <c r="TJ17" s="878"/>
      <c r="TK17" s="878"/>
      <c r="TL17" s="878"/>
      <c r="TM17" s="880"/>
      <c r="TN17" s="878"/>
      <c r="TO17" s="878"/>
      <c r="TP17" s="878"/>
      <c r="TQ17" s="880"/>
      <c r="TR17" s="878"/>
      <c r="TS17" s="878"/>
      <c r="TT17" s="878"/>
      <c r="TU17" s="880"/>
      <c r="TV17" s="878"/>
      <c r="TW17" s="878"/>
      <c r="TX17" s="878"/>
      <c r="TY17" s="880"/>
      <c r="TZ17" s="878"/>
      <c r="UA17" s="878"/>
      <c r="UB17" s="878"/>
      <c r="UC17" s="880"/>
      <c r="UD17" s="878"/>
      <c r="UE17" s="878"/>
      <c r="UF17" s="878"/>
      <c r="UG17" s="880"/>
      <c r="UH17" s="878"/>
      <c r="UI17" s="878"/>
      <c r="UJ17" s="878"/>
      <c r="UK17" s="880"/>
      <c r="UL17" s="878"/>
      <c r="UM17" s="878"/>
      <c r="UN17" s="878"/>
      <c r="UO17" s="880"/>
      <c r="UP17" s="878"/>
      <c r="UQ17" s="878"/>
      <c r="UR17" s="878"/>
      <c r="US17" s="880"/>
      <c r="UT17" s="878"/>
      <c r="UU17" s="878"/>
      <c r="UV17" s="878"/>
      <c r="UW17" s="880"/>
      <c r="UX17" s="878"/>
      <c r="UY17" s="878"/>
      <c r="UZ17" s="878"/>
      <c r="VA17" s="880"/>
      <c r="VB17" s="878"/>
      <c r="VC17" s="878"/>
      <c r="VD17" s="878"/>
      <c r="VE17" s="880"/>
      <c r="VF17" s="878"/>
      <c r="VG17" s="878"/>
      <c r="VH17" s="878"/>
      <c r="VI17" s="880"/>
      <c r="VJ17" s="878"/>
      <c r="VK17" s="878"/>
      <c r="VL17" s="878"/>
      <c r="VM17" s="880"/>
      <c r="VN17" s="878"/>
      <c r="VO17" s="878"/>
      <c r="VP17" s="878"/>
      <c r="VQ17" s="880"/>
      <c r="VR17" s="878"/>
      <c r="VS17" s="878"/>
      <c r="VT17" s="878"/>
      <c r="VU17" s="880"/>
      <c r="VV17" s="878"/>
      <c r="VW17" s="878"/>
      <c r="VX17" s="878"/>
      <c r="VY17" s="880"/>
      <c r="VZ17" s="878"/>
      <c r="WA17" s="878"/>
      <c r="WB17" s="878"/>
      <c r="WC17" s="880"/>
      <c r="WD17" s="878"/>
      <c r="WE17" s="878"/>
      <c r="WF17" s="878"/>
      <c r="WG17" s="880"/>
      <c r="WH17" s="878"/>
      <c r="WI17" s="878"/>
      <c r="WJ17" s="878"/>
      <c r="WK17" s="880"/>
      <c r="WL17" s="878"/>
      <c r="WM17" s="878"/>
      <c r="WN17" s="878"/>
      <c r="WO17" s="880"/>
      <c r="WP17" s="878"/>
      <c r="WQ17" s="878"/>
      <c r="WR17" s="878"/>
      <c r="WS17" s="880"/>
      <c r="WT17" s="878"/>
      <c r="WU17" s="878"/>
      <c r="WV17" s="878"/>
      <c r="WW17" s="880"/>
      <c r="WX17" s="878"/>
      <c r="WY17" s="878"/>
      <c r="WZ17" s="878"/>
      <c r="XA17" s="880"/>
      <c r="XB17" s="878"/>
      <c r="XC17" s="878"/>
      <c r="XD17" s="878"/>
      <c r="XE17" s="880"/>
      <c r="XF17" s="878"/>
      <c r="XG17" s="878"/>
      <c r="XH17" s="878"/>
      <c r="XI17" s="880"/>
      <c r="XJ17" s="878"/>
      <c r="XK17" s="878"/>
      <c r="XL17" s="878"/>
      <c r="XM17" s="880"/>
      <c r="XN17" s="878"/>
      <c r="XO17" s="878"/>
      <c r="XP17" s="878"/>
      <c r="XQ17" s="880"/>
      <c r="XR17" s="878"/>
      <c r="XS17" s="878"/>
      <c r="XT17" s="878"/>
      <c r="XU17" s="880"/>
      <c r="XV17" s="878"/>
      <c r="XW17" s="878"/>
      <c r="XX17" s="878"/>
      <c r="XY17" s="880"/>
      <c r="XZ17" s="878"/>
      <c r="YA17" s="878"/>
      <c r="YB17" s="878"/>
      <c r="YC17" s="880"/>
      <c r="YD17" s="878"/>
      <c r="YE17" s="878"/>
      <c r="YF17" s="878"/>
      <c r="YG17" s="880"/>
      <c r="YH17" s="878"/>
      <c r="YI17" s="878"/>
      <c r="YJ17" s="878"/>
      <c r="YK17" s="880"/>
      <c r="YL17" s="878"/>
      <c r="YM17" s="878"/>
      <c r="YN17" s="878"/>
      <c r="YO17" s="880"/>
      <c r="YP17" s="878"/>
      <c r="YQ17" s="878"/>
      <c r="YR17" s="878"/>
      <c r="YS17" s="880"/>
      <c r="YT17" s="878"/>
      <c r="YU17" s="878"/>
      <c r="YV17" s="878"/>
      <c r="YW17" s="880"/>
      <c r="YX17" s="878"/>
      <c r="YY17" s="878"/>
      <c r="YZ17" s="878"/>
      <c r="ZA17" s="880"/>
      <c r="ZB17" s="878"/>
      <c r="ZC17" s="878"/>
      <c r="ZD17" s="878"/>
      <c r="ZE17" s="880"/>
      <c r="ZF17" s="878"/>
      <c r="ZG17" s="878"/>
      <c r="ZH17" s="878"/>
      <c r="ZI17" s="880"/>
      <c r="ZJ17" s="878"/>
      <c r="ZK17" s="878"/>
      <c r="ZL17" s="878"/>
      <c r="ZM17" s="880"/>
      <c r="ZN17" s="878"/>
      <c r="ZO17" s="878"/>
      <c r="ZP17" s="878"/>
      <c r="ZQ17" s="880"/>
      <c r="ZR17" s="878"/>
      <c r="ZS17" s="878"/>
      <c r="ZT17" s="878"/>
      <c r="ZU17" s="880"/>
      <c r="ZV17" s="878"/>
      <c r="ZW17" s="878"/>
      <c r="ZX17" s="878"/>
      <c r="ZY17" s="880"/>
      <c r="ZZ17" s="878"/>
      <c r="AAA17" s="878"/>
      <c r="AAB17" s="878"/>
      <c r="AAC17" s="880"/>
      <c r="AAD17" s="878"/>
      <c r="AAE17" s="878"/>
      <c r="AAF17" s="878"/>
      <c r="AAG17" s="880"/>
      <c r="AAH17" s="878"/>
      <c r="AAI17" s="878"/>
      <c r="AAJ17" s="878"/>
      <c r="AAK17" s="880"/>
      <c r="AAL17" s="878"/>
      <c r="AAM17" s="878"/>
      <c r="AAN17" s="878"/>
      <c r="AAO17" s="880"/>
      <c r="AAP17" s="878"/>
      <c r="AAQ17" s="878"/>
      <c r="AAR17" s="878"/>
      <c r="AAS17" s="880"/>
      <c r="AAT17" s="878"/>
      <c r="AAU17" s="878"/>
      <c r="AAV17" s="878"/>
      <c r="AAW17" s="880"/>
      <c r="AAX17" s="878"/>
      <c r="AAY17" s="878"/>
      <c r="AAZ17" s="878"/>
      <c r="ABA17" s="880"/>
      <c r="ABB17" s="878"/>
      <c r="ABC17" s="878"/>
      <c r="ABD17" s="878"/>
      <c r="ABE17" s="880"/>
      <c r="ABF17" s="878"/>
      <c r="ABG17" s="878"/>
      <c r="ABH17" s="878"/>
      <c r="ABI17" s="880"/>
      <c r="ABJ17" s="878"/>
      <c r="ABK17" s="878"/>
      <c r="ABL17" s="878"/>
      <c r="ABM17" s="880"/>
      <c r="ABN17" s="878"/>
      <c r="ABO17" s="878"/>
      <c r="ABP17" s="878"/>
      <c r="ABQ17" s="880"/>
      <c r="ABR17" s="878"/>
      <c r="ABS17" s="878"/>
      <c r="ABT17" s="878"/>
      <c r="ABU17" s="880"/>
      <c r="ABV17" s="878"/>
      <c r="ABW17" s="878"/>
      <c r="ABX17" s="878"/>
      <c r="ABY17" s="880"/>
      <c r="ABZ17" s="878"/>
      <c r="ACA17" s="878"/>
      <c r="ACB17" s="878"/>
      <c r="ACC17" s="880"/>
      <c r="ACD17" s="878"/>
      <c r="ACE17" s="878"/>
      <c r="ACF17" s="878"/>
      <c r="ACG17" s="880"/>
      <c r="ACH17" s="878"/>
      <c r="ACI17" s="878"/>
      <c r="ACJ17" s="878"/>
      <c r="ACK17" s="880"/>
      <c r="ACL17" s="878"/>
      <c r="ACM17" s="878"/>
      <c r="ACN17" s="878"/>
      <c r="ACO17" s="880"/>
      <c r="ACP17" s="878"/>
      <c r="ACQ17" s="878"/>
      <c r="ACR17" s="878"/>
      <c r="ACS17" s="880"/>
      <c r="ACT17" s="878"/>
      <c r="ACU17" s="878"/>
      <c r="ACV17" s="878"/>
      <c r="ACW17" s="880"/>
      <c r="ACX17" s="878"/>
      <c r="ACY17" s="878"/>
      <c r="ACZ17" s="878"/>
      <c r="ADA17" s="880"/>
      <c r="ADB17" s="878"/>
      <c r="ADC17" s="878"/>
      <c r="ADD17" s="878"/>
      <c r="ADE17" s="880"/>
      <c r="ADF17" s="878"/>
      <c r="ADG17" s="878"/>
      <c r="ADH17" s="878"/>
      <c r="ADI17" s="880"/>
      <c r="ADJ17" s="878"/>
      <c r="ADK17" s="878"/>
      <c r="ADL17" s="878"/>
      <c r="ADM17" s="880"/>
      <c r="ADN17" s="878"/>
      <c r="ADO17" s="878"/>
      <c r="ADP17" s="878"/>
      <c r="ADQ17" s="880"/>
      <c r="ADR17" s="878"/>
      <c r="ADS17" s="878"/>
      <c r="ADT17" s="878"/>
      <c r="ADU17" s="880"/>
      <c r="ADV17" s="878"/>
      <c r="ADW17" s="878"/>
      <c r="ADX17" s="878"/>
      <c r="ADY17" s="880"/>
      <c r="ADZ17" s="878"/>
      <c r="AEA17" s="878"/>
      <c r="AEB17" s="878"/>
      <c r="AEC17" s="880"/>
      <c r="AED17" s="878"/>
      <c r="AEE17" s="878"/>
      <c r="AEF17" s="878"/>
      <c r="AEG17" s="880"/>
      <c r="AEH17" s="878"/>
      <c r="AEI17" s="878"/>
      <c r="AEJ17" s="878"/>
      <c r="AEK17" s="880"/>
      <c r="AEL17" s="878"/>
      <c r="AEM17" s="878"/>
      <c r="AEN17" s="878"/>
      <c r="AEO17" s="880"/>
      <c r="AEP17" s="878"/>
      <c r="AEQ17" s="878"/>
      <c r="AER17" s="878"/>
      <c r="AES17" s="880"/>
      <c r="AET17" s="878"/>
      <c r="AEU17" s="878"/>
      <c r="AEV17" s="878"/>
      <c r="AEW17" s="880"/>
      <c r="AEX17" s="878"/>
      <c r="AEY17" s="878"/>
      <c r="AEZ17" s="878"/>
      <c r="AFA17" s="880"/>
      <c r="AFB17" s="878"/>
      <c r="AFC17" s="878"/>
      <c r="AFD17" s="878"/>
      <c r="AFE17" s="880"/>
      <c r="AFF17" s="878"/>
      <c r="AFG17" s="878"/>
      <c r="AFH17" s="878"/>
      <c r="AFI17" s="880"/>
      <c r="AFJ17" s="878"/>
      <c r="AFK17" s="878"/>
      <c r="AFL17" s="878"/>
      <c r="AFM17" s="880"/>
      <c r="AFN17" s="878"/>
      <c r="AFO17" s="878"/>
      <c r="AFP17" s="878"/>
      <c r="AFQ17" s="880"/>
      <c r="AFR17" s="878"/>
      <c r="AFS17" s="878"/>
      <c r="AFT17" s="878"/>
      <c r="AFU17" s="880"/>
      <c r="AFV17" s="878"/>
      <c r="AFW17" s="878"/>
      <c r="AFX17" s="878"/>
      <c r="AFY17" s="880"/>
      <c r="AFZ17" s="878"/>
      <c r="AGA17" s="878"/>
      <c r="AGB17" s="878"/>
      <c r="AGC17" s="880"/>
      <c r="AGD17" s="878"/>
      <c r="AGE17" s="878"/>
      <c r="AGF17" s="878"/>
      <c r="AGG17" s="880"/>
      <c r="AGH17" s="878"/>
      <c r="AGI17" s="878"/>
      <c r="AGJ17" s="878"/>
      <c r="AGK17" s="880"/>
      <c r="AGL17" s="878"/>
      <c r="AGM17" s="878"/>
      <c r="AGN17" s="878"/>
      <c r="AGO17" s="880"/>
      <c r="AGP17" s="878"/>
      <c r="AGQ17" s="878"/>
      <c r="AGR17" s="878"/>
      <c r="AGS17" s="880"/>
      <c r="AGT17" s="878"/>
      <c r="AGU17" s="878"/>
      <c r="AGV17" s="878"/>
      <c r="AGW17" s="880"/>
      <c r="AGX17" s="878"/>
      <c r="AGY17" s="878"/>
      <c r="AGZ17" s="878"/>
      <c r="AHA17" s="880"/>
      <c r="AHB17" s="878"/>
      <c r="AHC17" s="878"/>
      <c r="AHD17" s="878"/>
      <c r="AHE17" s="880"/>
      <c r="AHF17" s="878"/>
      <c r="AHG17" s="878"/>
      <c r="AHH17" s="878"/>
      <c r="AHI17" s="880"/>
      <c r="AHJ17" s="878"/>
      <c r="AHK17" s="878"/>
      <c r="AHL17" s="878"/>
      <c r="AHM17" s="880"/>
      <c r="AHN17" s="878"/>
      <c r="AHO17" s="878"/>
      <c r="AHP17" s="878"/>
      <c r="AHQ17" s="880"/>
      <c r="AHR17" s="878"/>
      <c r="AHS17" s="878"/>
      <c r="AHT17" s="878"/>
      <c r="AHU17" s="880"/>
      <c r="AHV17" s="878"/>
      <c r="AHW17" s="878"/>
      <c r="AHX17" s="878"/>
      <c r="AHY17" s="880"/>
      <c r="AHZ17" s="878"/>
      <c r="AIA17" s="878"/>
      <c r="AIB17" s="878"/>
      <c r="AIC17" s="880"/>
      <c r="AID17" s="878"/>
      <c r="AIE17" s="878"/>
      <c r="AIF17" s="878"/>
      <c r="AIG17" s="880"/>
      <c r="AIH17" s="878"/>
      <c r="AII17" s="878"/>
      <c r="AIJ17" s="878"/>
      <c r="AIK17" s="880"/>
      <c r="AIL17" s="878"/>
      <c r="AIM17" s="878"/>
      <c r="AIN17" s="878"/>
      <c r="AIO17" s="880"/>
      <c r="AIP17" s="878"/>
      <c r="AIQ17" s="878"/>
      <c r="AIR17" s="878"/>
      <c r="AIS17" s="880"/>
      <c r="AIT17" s="878"/>
      <c r="AIU17" s="878"/>
      <c r="AIV17" s="878"/>
      <c r="AIW17" s="880"/>
      <c r="AIX17" s="878"/>
      <c r="AIY17" s="878"/>
      <c r="AIZ17" s="878"/>
      <c r="AJA17" s="880"/>
      <c r="AJB17" s="878"/>
      <c r="AJC17" s="878"/>
      <c r="AJD17" s="878"/>
      <c r="AJE17" s="880"/>
      <c r="AJF17" s="878"/>
      <c r="AJG17" s="878"/>
      <c r="AJH17" s="878"/>
      <c r="AJI17" s="880"/>
      <c r="AJJ17" s="878"/>
      <c r="AJK17" s="878"/>
      <c r="AJL17" s="878"/>
      <c r="AJM17" s="880"/>
      <c r="AJN17" s="878"/>
      <c r="AJO17" s="878"/>
      <c r="AJP17" s="878"/>
      <c r="AJQ17" s="880"/>
      <c r="AJR17" s="878"/>
      <c r="AJS17" s="878"/>
      <c r="AJT17" s="878"/>
      <c r="AJU17" s="880"/>
      <c r="AJV17" s="878"/>
      <c r="AJW17" s="878"/>
      <c r="AJX17" s="878"/>
      <c r="AJY17" s="880"/>
      <c r="AJZ17" s="878"/>
      <c r="AKA17" s="878"/>
      <c r="AKB17" s="878"/>
      <c r="AKC17" s="880"/>
      <c r="AKD17" s="878"/>
      <c r="AKE17" s="878"/>
      <c r="AKF17" s="878"/>
      <c r="AKG17" s="880"/>
      <c r="AKH17" s="878"/>
      <c r="AKI17" s="878"/>
      <c r="AKJ17" s="878"/>
      <c r="AKK17" s="880"/>
      <c r="AKL17" s="878"/>
      <c r="AKM17" s="878"/>
      <c r="AKN17" s="878"/>
      <c r="AKO17" s="880"/>
      <c r="AKP17" s="878"/>
      <c r="AKQ17" s="878"/>
      <c r="AKR17" s="878"/>
      <c r="AKS17" s="880"/>
      <c r="AKT17" s="878"/>
      <c r="AKU17" s="878"/>
      <c r="AKV17" s="878"/>
      <c r="AKW17" s="880"/>
      <c r="AKX17" s="878"/>
      <c r="AKY17" s="878"/>
      <c r="AKZ17" s="878"/>
      <c r="ALA17" s="880"/>
      <c r="ALB17" s="878"/>
      <c r="ALC17" s="878"/>
      <c r="ALD17" s="878"/>
      <c r="ALE17" s="880"/>
      <c r="ALF17" s="878"/>
      <c r="ALG17" s="878"/>
      <c r="ALH17" s="878"/>
      <c r="ALI17" s="880"/>
      <c r="ALJ17" s="878"/>
      <c r="ALK17" s="878"/>
      <c r="ALL17" s="878"/>
      <c r="ALM17" s="880"/>
      <c r="ALN17" s="878"/>
      <c r="ALO17" s="878"/>
      <c r="ALP17" s="878"/>
      <c r="ALQ17" s="880"/>
      <c r="ALR17" s="878"/>
      <c r="ALS17" s="878"/>
      <c r="ALT17" s="878"/>
      <c r="ALU17" s="880"/>
      <c r="ALV17" s="878"/>
      <c r="ALW17" s="878"/>
      <c r="ALX17" s="878"/>
      <c r="ALY17" s="880"/>
      <c r="ALZ17" s="878"/>
      <c r="AMA17" s="878"/>
      <c r="AMB17" s="878"/>
      <c r="AMC17" s="880"/>
      <c r="AMD17" s="878"/>
      <c r="AME17" s="878"/>
      <c r="AMF17" s="878"/>
      <c r="AMG17" s="880"/>
      <c r="AMH17" s="878"/>
      <c r="AMI17" s="878"/>
      <c r="AMJ17" s="878"/>
      <c r="AMK17" s="880"/>
      <c r="AML17" s="878"/>
      <c r="AMM17" s="878"/>
      <c r="AMN17" s="878"/>
      <c r="AMO17" s="880"/>
      <c r="AMP17" s="878"/>
      <c r="AMQ17" s="878"/>
      <c r="AMR17" s="878"/>
      <c r="AMS17" s="880"/>
      <c r="AMT17" s="878"/>
      <c r="AMU17" s="878"/>
      <c r="AMV17" s="878"/>
      <c r="AMW17" s="880"/>
      <c r="AMX17" s="878"/>
      <c r="AMY17" s="878"/>
      <c r="AMZ17" s="878"/>
      <c r="ANA17" s="880"/>
      <c r="ANB17" s="878"/>
      <c r="ANC17" s="878"/>
      <c r="AND17" s="878"/>
      <c r="ANE17" s="880"/>
      <c r="ANF17" s="878"/>
      <c r="ANG17" s="878"/>
      <c r="ANH17" s="878"/>
      <c r="ANI17" s="880"/>
      <c r="ANJ17" s="878"/>
      <c r="ANK17" s="878"/>
      <c r="ANL17" s="878"/>
      <c r="ANM17" s="880"/>
      <c r="ANN17" s="878"/>
      <c r="ANO17" s="878"/>
      <c r="ANP17" s="878"/>
      <c r="ANQ17" s="880"/>
      <c r="ANR17" s="878"/>
      <c r="ANS17" s="878"/>
      <c r="ANT17" s="878"/>
      <c r="ANU17" s="880"/>
      <c r="ANV17" s="878"/>
      <c r="ANW17" s="878"/>
      <c r="ANX17" s="878"/>
      <c r="ANY17" s="880"/>
      <c r="ANZ17" s="878"/>
      <c r="AOA17" s="878"/>
      <c r="AOB17" s="878"/>
      <c r="AOC17" s="880"/>
      <c r="AOD17" s="878"/>
      <c r="AOE17" s="878"/>
      <c r="AOF17" s="878"/>
      <c r="AOG17" s="880"/>
      <c r="AOH17" s="878"/>
      <c r="AOI17" s="878"/>
      <c r="AOJ17" s="878"/>
      <c r="AOK17" s="880"/>
      <c r="AOL17" s="878"/>
      <c r="AOM17" s="878"/>
      <c r="AON17" s="878"/>
      <c r="AOO17" s="880"/>
      <c r="AOP17" s="878"/>
      <c r="AOQ17" s="878"/>
      <c r="AOR17" s="878"/>
      <c r="AOS17" s="880"/>
      <c r="AOT17" s="878"/>
      <c r="AOU17" s="878"/>
      <c r="AOV17" s="878"/>
      <c r="AOW17" s="880"/>
      <c r="AOX17" s="878"/>
      <c r="AOY17" s="878"/>
      <c r="AOZ17" s="878"/>
      <c r="APA17" s="880"/>
      <c r="APB17" s="878"/>
      <c r="APC17" s="878"/>
      <c r="APD17" s="878"/>
      <c r="APE17" s="880"/>
      <c r="APF17" s="878"/>
      <c r="APG17" s="878"/>
      <c r="APH17" s="878"/>
      <c r="API17" s="880"/>
      <c r="APJ17" s="878"/>
      <c r="APK17" s="878"/>
      <c r="APL17" s="878"/>
      <c r="APM17" s="880"/>
      <c r="APN17" s="878"/>
      <c r="APO17" s="878"/>
      <c r="APP17" s="878"/>
      <c r="APQ17" s="880"/>
      <c r="APR17" s="878"/>
      <c r="APS17" s="878"/>
      <c r="APT17" s="878"/>
      <c r="APU17" s="880"/>
      <c r="APV17" s="878"/>
      <c r="APW17" s="878"/>
      <c r="APX17" s="878"/>
      <c r="APY17" s="880"/>
      <c r="APZ17" s="878"/>
      <c r="AQA17" s="878"/>
      <c r="AQB17" s="878"/>
      <c r="AQC17" s="880"/>
      <c r="AQD17" s="878"/>
      <c r="AQE17" s="878"/>
      <c r="AQF17" s="878"/>
      <c r="AQG17" s="880"/>
      <c r="AQH17" s="878"/>
      <c r="AQI17" s="878"/>
      <c r="AQJ17" s="878"/>
      <c r="AQK17" s="880"/>
      <c r="AQL17" s="878"/>
      <c r="AQM17" s="878"/>
      <c r="AQN17" s="878"/>
      <c r="AQO17" s="880"/>
      <c r="AQP17" s="878"/>
      <c r="AQQ17" s="878"/>
      <c r="AQR17" s="878"/>
      <c r="AQS17" s="880"/>
      <c r="AQT17" s="878"/>
      <c r="AQU17" s="878"/>
      <c r="AQV17" s="878"/>
      <c r="AQW17" s="880"/>
      <c r="AQX17" s="878"/>
      <c r="AQY17" s="878"/>
      <c r="AQZ17" s="878"/>
      <c r="ARA17" s="880"/>
      <c r="ARB17" s="878"/>
      <c r="ARC17" s="878"/>
      <c r="ARD17" s="878"/>
      <c r="ARE17" s="880"/>
      <c r="ARF17" s="878"/>
      <c r="ARG17" s="878"/>
      <c r="ARH17" s="878"/>
      <c r="ARI17" s="880"/>
      <c r="ARJ17" s="878"/>
      <c r="ARK17" s="878"/>
      <c r="ARL17" s="878"/>
      <c r="ARM17" s="880"/>
      <c r="ARN17" s="878"/>
      <c r="ARO17" s="878"/>
      <c r="ARP17" s="878"/>
      <c r="ARQ17" s="880"/>
      <c r="ARR17" s="878"/>
      <c r="ARS17" s="878"/>
      <c r="ART17" s="878"/>
      <c r="ARU17" s="880"/>
      <c r="ARV17" s="878"/>
      <c r="ARW17" s="878"/>
      <c r="ARX17" s="878"/>
      <c r="ARY17" s="880"/>
      <c r="ARZ17" s="878"/>
      <c r="ASA17" s="878"/>
      <c r="ASB17" s="878"/>
      <c r="ASC17" s="880"/>
      <c r="ASD17" s="878"/>
      <c r="ASE17" s="878"/>
      <c r="ASF17" s="878"/>
      <c r="ASG17" s="880"/>
      <c r="ASH17" s="878"/>
      <c r="ASI17" s="878"/>
      <c r="ASJ17" s="878"/>
      <c r="ASK17" s="880"/>
      <c r="ASL17" s="878"/>
      <c r="ASM17" s="878"/>
      <c r="ASN17" s="878"/>
      <c r="ASO17" s="880"/>
      <c r="ASP17" s="878"/>
      <c r="ASQ17" s="878"/>
      <c r="ASR17" s="878"/>
      <c r="ASS17" s="880"/>
      <c r="AST17" s="878"/>
      <c r="ASU17" s="878"/>
      <c r="ASV17" s="878"/>
      <c r="ASW17" s="880"/>
      <c r="ASX17" s="878"/>
      <c r="ASY17" s="878"/>
      <c r="ASZ17" s="878"/>
      <c r="ATA17" s="880"/>
      <c r="ATB17" s="878"/>
      <c r="ATC17" s="878"/>
      <c r="ATD17" s="878"/>
      <c r="ATE17" s="880"/>
      <c r="ATF17" s="878"/>
      <c r="ATG17" s="878"/>
      <c r="ATH17" s="878"/>
      <c r="ATI17" s="880"/>
      <c r="ATJ17" s="878"/>
      <c r="ATK17" s="878"/>
      <c r="ATL17" s="878"/>
      <c r="ATM17" s="880"/>
      <c r="ATN17" s="878"/>
      <c r="ATO17" s="878"/>
      <c r="ATP17" s="878"/>
      <c r="ATQ17" s="880"/>
      <c r="ATR17" s="878"/>
      <c r="ATS17" s="878"/>
      <c r="ATT17" s="878"/>
      <c r="ATU17" s="880"/>
      <c r="ATV17" s="878"/>
      <c r="ATW17" s="878"/>
      <c r="ATX17" s="878"/>
      <c r="ATY17" s="880"/>
      <c r="ATZ17" s="878"/>
      <c r="AUA17" s="878"/>
      <c r="AUB17" s="878"/>
      <c r="AUC17" s="880"/>
      <c r="AUD17" s="878"/>
      <c r="AUE17" s="878"/>
      <c r="AUF17" s="878"/>
      <c r="AUG17" s="880"/>
      <c r="AUH17" s="878"/>
      <c r="AUI17" s="878"/>
      <c r="AUJ17" s="878"/>
      <c r="AUK17" s="880"/>
      <c r="AUL17" s="878"/>
      <c r="AUM17" s="878"/>
      <c r="AUN17" s="878"/>
      <c r="AUO17" s="880"/>
      <c r="AUP17" s="878"/>
      <c r="AUQ17" s="878"/>
      <c r="AUR17" s="878"/>
      <c r="AUS17" s="880"/>
      <c r="AUT17" s="878"/>
      <c r="AUU17" s="878"/>
      <c r="AUV17" s="878"/>
      <c r="AUW17" s="880"/>
      <c r="AUX17" s="878"/>
      <c r="AUY17" s="878"/>
      <c r="AUZ17" s="878"/>
      <c r="AVA17" s="880"/>
      <c r="AVB17" s="878"/>
      <c r="AVC17" s="878"/>
      <c r="AVD17" s="878"/>
      <c r="AVE17" s="880"/>
      <c r="AVF17" s="878"/>
      <c r="AVG17" s="878"/>
      <c r="AVH17" s="878"/>
      <c r="AVI17" s="880"/>
      <c r="AVJ17" s="878"/>
      <c r="AVK17" s="878"/>
      <c r="AVL17" s="878"/>
      <c r="AVM17" s="880"/>
      <c r="AVN17" s="878"/>
      <c r="AVO17" s="878"/>
      <c r="AVP17" s="878"/>
      <c r="AVQ17" s="880"/>
      <c r="AVR17" s="878"/>
      <c r="AVS17" s="878"/>
      <c r="AVT17" s="878"/>
      <c r="AVU17" s="880"/>
      <c r="AVV17" s="878"/>
      <c r="AVW17" s="878"/>
      <c r="AVX17" s="878"/>
      <c r="AVY17" s="880"/>
      <c r="AVZ17" s="878"/>
      <c r="AWA17" s="878"/>
      <c r="AWB17" s="878"/>
      <c r="AWC17" s="880"/>
      <c r="AWD17" s="878"/>
      <c r="AWE17" s="878"/>
      <c r="AWF17" s="878"/>
      <c r="AWG17" s="880"/>
      <c r="AWH17" s="878"/>
      <c r="AWI17" s="878"/>
      <c r="AWJ17" s="878"/>
      <c r="AWK17" s="880"/>
      <c r="AWL17" s="878"/>
      <c r="AWM17" s="878"/>
      <c r="AWN17" s="878"/>
      <c r="AWO17" s="880"/>
      <c r="AWP17" s="878"/>
      <c r="AWQ17" s="878"/>
      <c r="AWR17" s="878"/>
      <c r="AWS17" s="880"/>
      <c r="AWT17" s="878"/>
      <c r="AWU17" s="878"/>
      <c r="AWV17" s="878"/>
      <c r="AWW17" s="880"/>
      <c r="AWX17" s="878"/>
      <c r="AWY17" s="878"/>
      <c r="AWZ17" s="878"/>
      <c r="AXA17" s="880"/>
      <c r="AXB17" s="878"/>
      <c r="AXC17" s="878"/>
      <c r="AXD17" s="878"/>
      <c r="AXE17" s="880"/>
      <c r="AXF17" s="878"/>
      <c r="AXG17" s="878"/>
      <c r="AXH17" s="878"/>
      <c r="AXI17" s="880"/>
      <c r="AXJ17" s="878"/>
      <c r="AXK17" s="878"/>
      <c r="AXL17" s="878"/>
      <c r="AXM17" s="880"/>
      <c r="AXN17" s="878"/>
      <c r="AXO17" s="878"/>
      <c r="AXP17" s="878"/>
      <c r="AXQ17" s="880"/>
      <c r="AXR17" s="878"/>
      <c r="AXS17" s="878"/>
      <c r="AXT17" s="878"/>
      <c r="AXU17" s="880"/>
      <c r="AXV17" s="878"/>
      <c r="AXW17" s="878"/>
      <c r="AXX17" s="878"/>
      <c r="AXY17" s="880"/>
      <c r="AXZ17" s="878"/>
      <c r="AYA17" s="878"/>
      <c r="AYB17" s="878"/>
      <c r="AYC17" s="880"/>
      <c r="AYD17" s="878"/>
      <c r="AYE17" s="878"/>
      <c r="AYF17" s="878"/>
      <c r="AYG17" s="880"/>
      <c r="AYH17" s="878"/>
      <c r="AYI17" s="878"/>
      <c r="AYJ17" s="878"/>
      <c r="AYK17" s="880"/>
      <c r="AYL17" s="878"/>
      <c r="AYM17" s="878"/>
      <c r="AYN17" s="878"/>
      <c r="AYO17" s="880"/>
      <c r="AYP17" s="878"/>
      <c r="AYQ17" s="878"/>
      <c r="AYR17" s="878"/>
      <c r="AYS17" s="880"/>
      <c r="AYT17" s="878"/>
      <c r="AYU17" s="878"/>
      <c r="AYV17" s="878"/>
      <c r="AYW17" s="880"/>
      <c r="AYX17" s="878"/>
      <c r="AYY17" s="878"/>
      <c r="AYZ17" s="878"/>
      <c r="AZA17" s="880"/>
      <c r="AZB17" s="878"/>
      <c r="AZC17" s="878"/>
      <c r="AZD17" s="878"/>
      <c r="AZE17" s="880"/>
      <c r="AZF17" s="878"/>
      <c r="AZG17" s="878"/>
      <c r="AZH17" s="878"/>
      <c r="AZI17" s="880"/>
      <c r="AZJ17" s="878"/>
      <c r="AZK17" s="878"/>
      <c r="AZL17" s="878"/>
      <c r="AZM17" s="880"/>
      <c r="AZN17" s="878"/>
      <c r="AZO17" s="878"/>
      <c r="AZP17" s="878"/>
      <c r="AZQ17" s="880"/>
      <c r="AZR17" s="878"/>
      <c r="AZS17" s="878"/>
      <c r="AZT17" s="878"/>
      <c r="AZU17" s="880"/>
      <c r="AZV17" s="878"/>
      <c r="AZW17" s="878"/>
      <c r="AZX17" s="878"/>
      <c r="AZY17" s="880"/>
      <c r="AZZ17" s="878"/>
      <c r="BAA17" s="878"/>
      <c r="BAB17" s="878"/>
      <c r="BAC17" s="880"/>
      <c r="BAD17" s="878"/>
      <c r="BAE17" s="878"/>
      <c r="BAF17" s="878"/>
      <c r="BAG17" s="880"/>
      <c r="BAH17" s="878"/>
      <c r="BAI17" s="878"/>
      <c r="BAJ17" s="878"/>
      <c r="BAK17" s="880"/>
      <c r="BAL17" s="878"/>
      <c r="BAM17" s="878"/>
      <c r="BAN17" s="878"/>
      <c r="BAO17" s="880"/>
      <c r="BAP17" s="878"/>
      <c r="BAQ17" s="878"/>
      <c r="BAR17" s="878"/>
      <c r="BAS17" s="880"/>
      <c r="BAT17" s="878"/>
      <c r="BAU17" s="878"/>
      <c r="BAV17" s="878"/>
      <c r="BAW17" s="880"/>
      <c r="BAX17" s="878"/>
      <c r="BAY17" s="878"/>
      <c r="BAZ17" s="878"/>
      <c r="BBA17" s="880"/>
      <c r="BBB17" s="878"/>
      <c r="BBC17" s="878"/>
      <c r="BBD17" s="878"/>
      <c r="BBE17" s="880"/>
      <c r="BBF17" s="878"/>
      <c r="BBG17" s="878"/>
      <c r="BBH17" s="878"/>
      <c r="BBI17" s="880"/>
      <c r="BBJ17" s="878"/>
      <c r="BBK17" s="878"/>
      <c r="BBL17" s="878"/>
      <c r="BBM17" s="880"/>
      <c r="BBN17" s="878"/>
      <c r="BBO17" s="878"/>
      <c r="BBP17" s="878"/>
      <c r="BBQ17" s="880"/>
      <c r="BBR17" s="878"/>
      <c r="BBS17" s="878"/>
      <c r="BBT17" s="878"/>
      <c r="BBU17" s="880"/>
      <c r="BBV17" s="878"/>
      <c r="BBW17" s="878"/>
      <c r="BBX17" s="878"/>
      <c r="BBY17" s="880"/>
      <c r="BBZ17" s="878"/>
      <c r="BCA17" s="878"/>
      <c r="BCB17" s="878"/>
      <c r="BCC17" s="880"/>
      <c r="BCD17" s="878"/>
      <c r="BCE17" s="878"/>
      <c r="BCF17" s="878"/>
      <c r="BCG17" s="880"/>
      <c r="BCH17" s="878"/>
      <c r="BCI17" s="878"/>
      <c r="BCJ17" s="878"/>
      <c r="BCK17" s="880"/>
      <c r="BCL17" s="878"/>
      <c r="BCM17" s="878"/>
      <c r="BCN17" s="878"/>
      <c r="BCO17" s="880"/>
      <c r="BCP17" s="878"/>
      <c r="BCQ17" s="878"/>
      <c r="BCR17" s="878"/>
      <c r="BCS17" s="880"/>
      <c r="BCT17" s="878"/>
      <c r="BCU17" s="878"/>
      <c r="BCV17" s="878"/>
      <c r="BCW17" s="880"/>
      <c r="BCX17" s="878"/>
      <c r="BCY17" s="878"/>
      <c r="BCZ17" s="878"/>
      <c r="BDA17" s="880"/>
      <c r="BDB17" s="878"/>
      <c r="BDC17" s="878"/>
      <c r="BDD17" s="878"/>
      <c r="BDE17" s="880"/>
      <c r="BDF17" s="878"/>
      <c r="BDG17" s="878"/>
      <c r="BDH17" s="878"/>
      <c r="BDI17" s="880"/>
      <c r="BDJ17" s="878"/>
      <c r="BDK17" s="878"/>
      <c r="BDL17" s="878"/>
      <c r="BDM17" s="880"/>
      <c r="BDN17" s="878"/>
      <c r="BDO17" s="878"/>
      <c r="BDP17" s="878"/>
      <c r="BDQ17" s="880"/>
      <c r="BDR17" s="878"/>
      <c r="BDS17" s="878"/>
      <c r="BDT17" s="878"/>
      <c r="BDU17" s="880"/>
      <c r="BDV17" s="878"/>
      <c r="BDW17" s="878"/>
      <c r="BDX17" s="878"/>
      <c r="BDY17" s="880"/>
      <c r="BDZ17" s="878"/>
      <c r="BEA17" s="878"/>
      <c r="BEB17" s="878"/>
      <c r="BEC17" s="880"/>
      <c r="BED17" s="878"/>
      <c r="BEE17" s="878"/>
      <c r="BEF17" s="878"/>
      <c r="BEG17" s="880"/>
      <c r="BEH17" s="878"/>
      <c r="BEI17" s="878"/>
      <c r="BEJ17" s="878"/>
      <c r="BEK17" s="880"/>
      <c r="BEL17" s="878"/>
      <c r="BEM17" s="878"/>
      <c r="BEN17" s="878"/>
      <c r="BEO17" s="880"/>
      <c r="BEP17" s="878"/>
      <c r="BEQ17" s="878"/>
      <c r="BER17" s="878"/>
      <c r="BES17" s="880"/>
      <c r="BET17" s="878"/>
      <c r="BEU17" s="878"/>
      <c r="BEV17" s="878"/>
      <c r="BEW17" s="880"/>
      <c r="BEX17" s="878"/>
      <c r="BEY17" s="878"/>
      <c r="BEZ17" s="878"/>
      <c r="BFA17" s="880"/>
      <c r="BFB17" s="878"/>
      <c r="BFC17" s="878"/>
      <c r="BFD17" s="878"/>
      <c r="BFE17" s="880"/>
      <c r="BFF17" s="878"/>
      <c r="BFG17" s="878"/>
      <c r="BFH17" s="878"/>
      <c r="BFI17" s="880"/>
      <c r="BFJ17" s="878"/>
      <c r="BFK17" s="878"/>
      <c r="BFL17" s="878"/>
      <c r="BFM17" s="880"/>
      <c r="BFN17" s="878"/>
      <c r="BFO17" s="878"/>
      <c r="BFP17" s="878"/>
      <c r="BFQ17" s="880"/>
      <c r="BFR17" s="878"/>
      <c r="BFS17" s="878"/>
      <c r="BFT17" s="878"/>
      <c r="BFU17" s="880"/>
      <c r="BFV17" s="878"/>
      <c r="BFW17" s="878"/>
      <c r="BFX17" s="878"/>
      <c r="BFY17" s="880"/>
      <c r="BFZ17" s="878"/>
      <c r="BGA17" s="878"/>
      <c r="BGB17" s="878"/>
      <c r="BGC17" s="880"/>
      <c r="BGD17" s="878"/>
      <c r="BGE17" s="878"/>
      <c r="BGF17" s="878"/>
      <c r="BGG17" s="880"/>
      <c r="BGH17" s="878"/>
      <c r="BGI17" s="878"/>
      <c r="BGJ17" s="878"/>
      <c r="BGK17" s="880"/>
      <c r="BGL17" s="878"/>
      <c r="BGM17" s="878"/>
      <c r="BGN17" s="878"/>
      <c r="BGO17" s="880"/>
      <c r="BGP17" s="878"/>
      <c r="BGQ17" s="878"/>
      <c r="BGR17" s="878"/>
      <c r="BGS17" s="880"/>
      <c r="BGT17" s="878"/>
      <c r="BGU17" s="878"/>
      <c r="BGV17" s="878"/>
      <c r="BGW17" s="880"/>
      <c r="BGX17" s="878"/>
      <c r="BGY17" s="878"/>
      <c r="BGZ17" s="878"/>
      <c r="BHA17" s="880"/>
      <c r="BHB17" s="878"/>
      <c r="BHC17" s="878"/>
      <c r="BHD17" s="878"/>
      <c r="BHE17" s="880"/>
      <c r="BHF17" s="878"/>
      <c r="BHG17" s="878"/>
      <c r="BHH17" s="878"/>
      <c r="BHI17" s="880"/>
      <c r="BHJ17" s="878"/>
      <c r="BHK17" s="878"/>
      <c r="BHL17" s="878"/>
      <c r="BHM17" s="880"/>
      <c r="BHN17" s="878"/>
      <c r="BHO17" s="878"/>
      <c r="BHP17" s="878"/>
      <c r="BHQ17" s="880"/>
      <c r="BHR17" s="878"/>
      <c r="BHS17" s="878"/>
      <c r="BHT17" s="878"/>
      <c r="BHU17" s="880"/>
      <c r="BHV17" s="878"/>
      <c r="BHW17" s="878"/>
      <c r="BHX17" s="878"/>
      <c r="BHY17" s="880"/>
      <c r="BHZ17" s="878"/>
      <c r="BIA17" s="878"/>
      <c r="BIB17" s="878"/>
      <c r="BIC17" s="880"/>
      <c r="BID17" s="878"/>
      <c r="BIE17" s="878"/>
      <c r="BIF17" s="878"/>
      <c r="BIG17" s="880"/>
      <c r="BIH17" s="878"/>
      <c r="BII17" s="878"/>
      <c r="BIJ17" s="878"/>
      <c r="BIK17" s="880"/>
      <c r="BIL17" s="878"/>
      <c r="BIM17" s="878"/>
      <c r="BIN17" s="878"/>
      <c r="BIO17" s="880"/>
      <c r="BIP17" s="878"/>
      <c r="BIQ17" s="878"/>
      <c r="BIR17" s="878"/>
      <c r="BIS17" s="880"/>
      <c r="BIT17" s="878"/>
      <c r="BIU17" s="878"/>
      <c r="BIV17" s="878"/>
      <c r="BIW17" s="880"/>
      <c r="BIX17" s="878"/>
      <c r="BIY17" s="878"/>
      <c r="BIZ17" s="878"/>
      <c r="BJA17" s="880"/>
      <c r="BJB17" s="878"/>
      <c r="BJC17" s="878"/>
      <c r="BJD17" s="878"/>
      <c r="BJE17" s="880"/>
      <c r="BJF17" s="878"/>
      <c r="BJG17" s="878"/>
      <c r="BJH17" s="878"/>
      <c r="BJI17" s="880"/>
      <c r="BJJ17" s="878"/>
      <c r="BJK17" s="878"/>
      <c r="BJL17" s="878"/>
      <c r="BJM17" s="880"/>
      <c r="BJN17" s="878"/>
      <c r="BJO17" s="878"/>
      <c r="BJP17" s="878"/>
      <c r="BJQ17" s="880"/>
      <c r="BJR17" s="878"/>
      <c r="BJS17" s="878"/>
      <c r="BJT17" s="878"/>
      <c r="BJU17" s="880"/>
      <c r="BJV17" s="878"/>
      <c r="BJW17" s="878"/>
      <c r="BJX17" s="878"/>
      <c r="BJY17" s="880"/>
      <c r="BJZ17" s="878"/>
      <c r="BKA17" s="878"/>
      <c r="BKB17" s="878"/>
      <c r="BKC17" s="880"/>
      <c r="BKD17" s="878"/>
      <c r="BKE17" s="878"/>
      <c r="BKF17" s="878"/>
      <c r="BKG17" s="880"/>
      <c r="BKH17" s="878"/>
      <c r="BKI17" s="878"/>
      <c r="BKJ17" s="878"/>
      <c r="BKK17" s="880"/>
      <c r="BKL17" s="878"/>
      <c r="BKM17" s="878"/>
      <c r="BKN17" s="878"/>
      <c r="BKO17" s="880"/>
      <c r="BKP17" s="878"/>
      <c r="BKQ17" s="878"/>
      <c r="BKR17" s="878"/>
      <c r="BKS17" s="880"/>
      <c r="BKT17" s="878"/>
      <c r="BKU17" s="878"/>
      <c r="BKV17" s="878"/>
      <c r="BKW17" s="880"/>
      <c r="BKX17" s="878"/>
      <c r="BKY17" s="878"/>
      <c r="BKZ17" s="878"/>
      <c r="BLA17" s="880"/>
      <c r="BLB17" s="878"/>
      <c r="BLC17" s="878"/>
      <c r="BLD17" s="878"/>
      <c r="BLE17" s="880"/>
      <c r="BLF17" s="878"/>
      <c r="BLG17" s="878"/>
      <c r="BLH17" s="878"/>
      <c r="BLI17" s="880"/>
      <c r="BLJ17" s="878"/>
      <c r="BLK17" s="878"/>
      <c r="BLL17" s="878"/>
      <c r="BLM17" s="880"/>
      <c r="BLN17" s="878"/>
      <c r="BLO17" s="878"/>
      <c r="BLP17" s="878"/>
      <c r="BLQ17" s="880"/>
      <c r="BLR17" s="878"/>
      <c r="BLS17" s="878"/>
      <c r="BLT17" s="878"/>
      <c r="BLU17" s="880"/>
      <c r="BLV17" s="878"/>
      <c r="BLW17" s="878"/>
      <c r="BLX17" s="878"/>
      <c r="BLY17" s="880"/>
      <c r="BLZ17" s="878"/>
      <c r="BMA17" s="878"/>
      <c r="BMB17" s="878"/>
      <c r="BMC17" s="880"/>
      <c r="BMD17" s="878"/>
      <c r="BME17" s="878"/>
      <c r="BMF17" s="878"/>
      <c r="BMG17" s="880"/>
      <c r="BMH17" s="878"/>
      <c r="BMI17" s="878"/>
      <c r="BMJ17" s="878"/>
      <c r="BMK17" s="880"/>
      <c r="BML17" s="878"/>
      <c r="BMM17" s="878"/>
      <c r="BMN17" s="878"/>
      <c r="BMO17" s="880"/>
      <c r="BMP17" s="878"/>
      <c r="BMQ17" s="878"/>
      <c r="BMR17" s="878"/>
      <c r="BMS17" s="880"/>
      <c r="BMT17" s="878"/>
      <c r="BMU17" s="878"/>
      <c r="BMV17" s="878"/>
      <c r="BMW17" s="880"/>
      <c r="BMX17" s="878"/>
      <c r="BMY17" s="878"/>
      <c r="BMZ17" s="878"/>
      <c r="BNA17" s="880"/>
      <c r="BNB17" s="878"/>
      <c r="BNC17" s="878"/>
      <c r="BND17" s="878"/>
      <c r="BNE17" s="880"/>
      <c r="BNF17" s="878"/>
      <c r="BNG17" s="878"/>
      <c r="BNH17" s="878"/>
      <c r="BNI17" s="880"/>
      <c r="BNJ17" s="878"/>
      <c r="BNK17" s="878"/>
      <c r="BNL17" s="878"/>
      <c r="BNM17" s="880"/>
      <c r="BNN17" s="878"/>
      <c r="BNO17" s="878"/>
      <c r="BNP17" s="878"/>
      <c r="BNQ17" s="880"/>
      <c r="BNR17" s="878"/>
      <c r="BNS17" s="878"/>
      <c r="BNT17" s="878"/>
      <c r="BNU17" s="880"/>
      <c r="BNV17" s="878"/>
      <c r="BNW17" s="878"/>
      <c r="BNX17" s="878"/>
      <c r="BNY17" s="880"/>
      <c r="BNZ17" s="878"/>
      <c r="BOA17" s="878"/>
      <c r="BOB17" s="878"/>
      <c r="BOC17" s="880"/>
      <c r="BOD17" s="878"/>
      <c r="BOE17" s="878"/>
      <c r="BOF17" s="878"/>
      <c r="BOG17" s="880"/>
      <c r="BOH17" s="878"/>
      <c r="BOI17" s="878"/>
      <c r="BOJ17" s="878"/>
      <c r="BOK17" s="880"/>
      <c r="BOL17" s="878"/>
      <c r="BOM17" s="878"/>
      <c r="BON17" s="878"/>
      <c r="BOO17" s="880"/>
      <c r="BOP17" s="878"/>
      <c r="BOQ17" s="878"/>
      <c r="BOR17" s="878"/>
      <c r="BOS17" s="880"/>
      <c r="BOT17" s="878"/>
      <c r="BOU17" s="878"/>
      <c r="BOV17" s="878"/>
      <c r="BOW17" s="880"/>
      <c r="BOX17" s="878"/>
      <c r="BOY17" s="878"/>
      <c r="BOZ17" s="878"/>
      <c r="BPA17" s="880"/>
      <c r="BPB17" s="878"/>
      <c r="BPC17" s="878"/>
      <c r="BPD17" s="878"/>
      <c r="BPE17" s="880"/>
      <c r="BPF17" s="878"/>
      <c r="BPG17" s="878"/>
      <c r="BPH17" s="878"/>
      <c r="BPI17" s="880"/>
      <c r="BPJ17" s="878"/>
      <c r="BPK17" s="878"/>
      <c r="BPL17" s="878"/>
      <c r="BPM17" s="880"/>
      <c r="BPN17" s="878"/>
      <c r="BPO17" s="878"/>
      <c r="BPP17" s="878"/>
      <c r="BPQ17" s="880"/>
      <c r="BPR17" s="878"/>
      <c r="BPS17" s="878"/>
      <c r="BPT17" s="878"/>
      <c r="BPU17" s="880"/>
      <c r="BPV17" s="878"/>
      <c r="BPW17" s="878"/>
      <c r="BPX17" s="878"/>
      <c r="BPY17" s="880"/>
      <c r="BPZ17" s="878"/>
      <c r="BQA17" s="878"/>
      <c r="BQB17" s="878"/>
      <c r="BQC17" s="880"/>
      <c r="BQD17" s="878"/>
      <c r="BQE17" s="878"/>
      <c r="BQF17" s="878"/>
      <c r="BQG17" s="880"/>
      <c r="BQH17" s="878"/>
      <c r="BQI17" s="878"/>
      <c r="BQJ17" s="878"/>
      <c r="BQK17" s="880"/>
      <c r="BQL17" s="878"/>
      <c r="BQM17" s="878"/>
      <c r="BQN17" s="878"/>
      <c r="BQO17" s="880"/>
      <c r="BQP17" s="878"/>
      <c r="BQQ17" s="878"/>
      <c r="BQR17" s="878"/>
      <c r="BQS17" s="880"/>
      <c r="BQT17" s="878"/>
      <c r="BQU17" s="878"/>
      <c r="BQV17" s="878"/>
      <c r="BQW17" s="880"/>
      <c r="BQX17" s="878"/>
      <c r="BQY17" s="878"/>
      <c r="BQZ17" s="878"/>
      <c r="BRA17" s="880"/>
      <c r="BRB17" s="878"/>
      <c r="BRC17" s="878"/>
      <c r="BRD17" s="878"/>
      <c r="BRE17" s="880"/>
      <c r="BRF17" s="878"/>
      <c r="BRG17" s="878"/>
      <c r="BRH17" s="878"/>
      <c r="BRI17" s="880"/>
      <c r="BRJ17" s="878"/>
      <c r="BRK17" s="878"/>
      <c r="BRL17" s="878"/>
      <c r="BRM17" s="880"/>
      <c r="BRN17" s="878"/>
      <c r="BRO17" s="878"/>
      <c r="BRP17" s="878"/>
      <c r="BRQ17" s="880"/>
      <c r="BRR17" s="878"/>
      <c r="BRS17" s="878"/>
      <c r="BRT17" s="878"/>
      <c r="BRU17" s="880"/>
      <c r="BRV17" s="878"/>
      <c r="BRW17" s="878"/>
      <c r="BRX17" s="878"/>
      <c r="BRY17" s="880"/>
      <c r="BRZ17" s="878"/>
      <c r="BSA17" s="878"/>
      <c r="BSB17" s="878"/>
      <c r="BSC17" s="880"/>
      <c r="BSD17" s="878"/>
      <c r="BSE17" s="878"/>
      <c r="BSF17" s="878"/>
      <c r="BSG17" s="880"/>
      <c r="BSH17" s="878"/>
      <c r="BSI17" s="878"/>
      <c r="BSJ17" s="878"/>
      <c r="BSK17" s="880"/>
      <c r="BSL17" s="878"/>
      <c r="BSM17" s="878"/>
      <c r="BSN17" s="878"/>
      <c r="BSO17" s="880"/>
      <c r="BSP17" s="878"/>
      <c r="BSQ17" s="878"/>
      <c r="BSR17" s="878"/>
      <c r="BSS17" s="880"/>
      <c r="BST17" s="878"/>
      <c r="BSU17" s="878"/>
      <c r="BSV17" s="878"/>
      <c r="BSW17" s="880"/>
      <c r="BSX17" s="878"/>
      <c r="BSY17" s="878"/>
      <c r="BSZ17" s="878"/>
      <c r="BTA17" s="880"/>
      <c r="BTB17" s="878"/>
      <c r="BTC17" s="878"/>
      <c r="BTD17" s="878"/>
      <c r="BTE17" s="880"/>
      <c r="BTF17" s="878"/>
      <c r="BTG17" s="878"/>
      <c r="BTH17" s="878"/>
      <c r="BTI17" s="880"/>
      <c r="BTJ17" s="878"/>
      <c r="BTK17" s="878"/>
      <c r="BTL17" s="878"/>
      <c r="BTM17" s="880"/>
      <c r="BTN17" s="878"/>
      <c r="BTO17" s="878"/>
      <c r="BTP17" s="878"/>
      <c r="BTQ17" s="880"/>
      <c r="BTR17" s="878"/>
      <c r="BTS17" s="878"/>
      <c r="BTT17" s="878"/>
      <c r="BTU17" s="880"/>
      <c r="BTV17" s="878"/>
      <c r="BTW17" s="878"/>
      <c r="BTX17" s="878"/>
      <c r="BTY17" s="880"/>
      <c r="BTZ17" s="878"/>
      <c r="BUA17" s="878"/>
      <c r="BUB17" s="878"/>
      <c r="BUC17" s="880"/>
      <c r="BUD17" s="878"/>
      <c r="BUE17" s="878"/>
      <c r="BUF17" s="878"/>
      <c r="BUG17" s="880"/>
      <c r="BUH17" s="878"/>
      <c r="BUI17" s="878"/>
      <c r="BUJ17" s="878"/>
      <c r="BUK17" s="880"/>
      <c r="BUL17" s="878"/>
      <c r="BUM17" s="878"/>
      <c r="BUN17" s="878"/>
      <c r="BUO17" s="880"/>
      <c r="BUP17" s="878"/>
      <c r="BUQ17" s="878"/>
      <c r="BUR17" s="878"/>
      <c r="BUS17" s="880"/>
      <c r="BUT17" s="878"/>
      <c r="BUU17" s="878"/>
      <c r="BUV17" s="878"/>
      <c r="BUW17" s="880"/>
      <c r="BUX17" s="878"/>
      <c r="BUY17" s="878"/>
      <c r="BUZ17" s="878"/>
      <c r="BVA17" s="880"/>
      <c r="BVB17" s="878"/>
      <c r="BVC17" s="878"/>
      <c r="BVD17" s="878"/>
      <c r="BVE17" s="880"/>
      <c r="BVF17" s="878"/>
      <c r="BVG17" s="878"/>
      <c r="BVH17" s="878"/>
      <c r="BVI17" s="880"/>
      <c r="BVJ17" s="878"/>
      <c r="BVK17" s="878"/>
      <c r="BVL17" s="878"/>
      <c r="BVM17" s="880"/>
      <c r="BVN17" s="878"/>
      <c r="BVO17" s="878"/>
      <c r="BVP17" s="878"/>
      <c r="BVQ17" s="880"/>
      <c r="BVR17" s="878"/>
      <c r="BVS17" s="878"/>
      <c r="BVT17" s="878"/>
      <c r="BVU17" s="880"/>
      <c r="BVV17" s="878"/>
      <c r="BVW17" s="878"/>
      <c r="BVX17" s="878"/>
      <c r="BVY17" s="880"/>
      <c r="BVZ17" s="878"/>
      <c r="BWA17" s="878"/>
      <c r="BWB17" s="878"/>
      <c r="BWC17" s="880"/>
      <c r="BWD17" s="878"/>
      <c r="BWE17" s="878"/>
      <c r="BWF17" s="878"/>
      <c r="BWG17" s="880"/>
      <c r="BWH17" s="878"/>
      <c r="BWI17" s="878"/>
      <c r="BWJ17" s="878"/>
      <c r="BWK17" s="880"/>
      <c r="BWL17" s="878"/>
      <c r="BWM17" s="878"/>
      <c r="BWN17" s="878"/>
      <c r="BWO17" s="880"/>
      <c r="BWP17" s="878"/>
      <c r="BWQ17" s="878"/>
      <c r="BWR17" s="878"/>
      <c r="BWS17" s="880"/>
      <c r="BWT17" s="878"/>
      <c r="BWU17" s="878"/>
      <c r="BWV17" s="878"/>
      <c r="BWW17" s="880"/>
      <c r="BWX17" s="878"/>
      <c r="BWY17" s="878"/>
      <c r="BWZ17" s="878"/>
      <c r="BXA17" s="880"/>
      <c r="BXB17" s="878"/>
      <c r="BXC17" s="878"/>
      <c r="BXD17" s="878"/>
      <c r="BXE17" s="880"/>
      <c r="BXF17" s="878"/>
      <c r="BXG17" s="878"/>
      <c r="BXH17" s="878"/>
      <c r="BXI17" s="880"/>
      <c r="BXJ17" s="878"/>
      <c r="BXK17" s="878"/>
      <c r="BXL17" s="878"/>
      <c r="BXM17" s="880"/>
      <c r="BXN17" s="878"/>
      <c r="BXO17" s="878"/>
      <c r="BXP17" s="878"/>
      <c r="BXQ17" s="880"/>
      <c r="BXR17" s="878"/>
      <c r="BXS17" s="878"/>
      <c r="BXT17" s="878"/>
      <c r="BXU17" s="880"/>
      <c r="BXV17" s="878"/>
      <c r="BXW17" s="878"/>
      <c r="BXX17" s="878"/>
      <c r="BXY17" s="880"/>
      <c r="BXZ17" s="878"/>
      <c r="BYA17" s="878"/>
      <c r="BYB17" s="878"/>
      <c r="BYC17" s="880"/>
      <c r="BYD17" s="878"/>
      <c r="BYE17" s="878"/>
      <c r="BYF17" s="878"/>
      <c r="BYG17" s="880"/>
      <c r="BYH17" s="878"/>
      <c r="BYI17" s="878"/>
      <c r="BYJ17" s="878"/>
      <c r="BYK17" s="880"/>
      <c r="BYL17" s="878"/>
      <c r="BYM17" s="878"/>
      <c r="BYN17" s="878"/>
      <c r="BYO17" s="880"/>
      <c r="BYP17" s="878"/>
      <c r="BYQ17" s="878"/>
      <c r="BYR17" s="878"/>
      <c r="BYS17" s="880"/>
      <c r="BYT17" s="878"/>
      <c r="BYU17" s="878"/>
      <c r="BYV17" s="878"/>
      <c r="BYW17" s="880"/>
      <c r="BYX17" s="878"/>
      <c r="BYY17" s="878"/>
      <c r="BYZ17" s="878"/>
      <c r="BZA17" s="880"/>
      <c r="BZB17" s="878"/>
      <c r="BZC17" s="878"/>
      <c r="BZD17" s="878"/>
      <c r="BZE17" s="880"/>
      <c r="BZF17" s="878"/>
      <c r="BZG17" s="878"/>
      <c r="BZH17" s="878"/>
      <c r="BZI17" s="880"/>
      <c r="BZJ17" s="878"/>
      <c r="BZK17" s="878"/>
      <c r="BZL17" s="878"/>
      <c r="BZM17" s="880"/>
      <c r="BZN17" s="878"/>
      <c r="BZO17" s="878"/>
      <c r="BZP17" s="878"/>
      <c r="BZQ17" s="880"/>
      <c r="BZR17" s="878"/>
      <c r="BZS17" s="878"/>
      <c r="BZT17" s="878"/>
      <c r="BZU17" s="880"/>
      <c r="BZV17" s="878"/>
      <c r="BZW17" s="878"/>
      <c r="BZX17" s="878"/>
      <c r="BZY17" s="880"/>
      <c r="BZZ17" s="878"/>
      <c r="CAA17" s="878"/>
      <c r="CAB17" s="878"/>
      <c r="CAC17" s="880"/>
      <c r="CAD17" s="878"/>
      <c r="CAE17" s="878"/>
      <c r="CAF17" s="878"/>
      <c r="CAG17" s="880"/>
      <c r="CAH17" s="878"/>
      <c r="CAI17" s="878"/>
      <c r="CAJ17" s="878"/>
      <c r="CAK17" s="880"/>
      <c r="CAL17" s="878"/>
      <c r="CAM17" s="878"/>
      <c r="CAN17" s="878"/>
      <c r="CAO17" s="880"/>
      <c r="CAP17" s="878"/>
      <c r="CAQ17" s="878"/>
      <c r="CAR17" s="878"/>
      <c r="CAS17" s="880"/>
      <c r="CAT17" s="878"/>
      <c r="CAU17" s="878"/>
      <c r="CAV17" s="878"/>
      <c r="CAW17" s="880"/>
      <c r="CAX17" s="878"/>
      <c r="CAY17" s="878"/>
      <c r="CAZ17" s="878"/>
      <c r="CBA17" s="880"/>
      <c r="CBB17" s="878"/>
      <c r="CBC17" s="878"/>
      <c r="CBD17" s="878"/>
      <c r="CBE17" s="880"/>
      <c r="CBF17" s="878"/>
      <c r="CBG17" s="878"/>
      <c r="CBH17" s="878"/>
      <c r="CBI17" s="880"/>
      <c r="CBJ17" s="878"/>
      <c r="CBK17" s="878"/>
      <c r="CBL17" s="878"/>
      <c r="CBM17" s="880"/>
      <c r="CBN17" s="878"/>
      <c r="CBO17" s="878"/>
      <c r="CBP17" s="878"/>
      <c r="CBQ17" s="880"/>
      <c r="CBR17" s="878"/>
      <c r="CBS17" s="878"/>
      <c r="CBT17" s="878"/>
      <c r="CBU17" s="880"/>
      <c r="CBV17" s="878"/>
      <c r="CBW17" s="878"/>
      <c r="CBX17" s="878"/>
      <c r="CBY17" s="880"/>
      <c r="CBZ17" s="878"/>
      <c r="CCA17" s="878"/>
      <c r="CCB17" s="878"/>
      <c r="CCC17" s="880"/>
      <c r="CCD17" s="878"/>
      <c r="CCE17" s="878"/>
      <c r="CCF17" s="878"/>
      <c r="CCG17" s="880"/>
      <c r="CCH17" s="878"/>
      <c r="CCI17" s="878"/>
      <c r="CCJ17" s="878"/>
      <c r="CCK17" s="880"/>
      <c r="CCL17" s="878"/>
      <c r="CCM17" s="878"/>
      <c r="CCN17" s="878"/>
      <c r="CCO17" s="880"/>
      <c r="CCP17" s="878"/>
      <c r="CCQ17" s="878"/>
      <c r="CCR17" s="878"/>
      <c r="CCS17" s="880"/>
      <c r="CCT17" s="878"/>
      <c r="CCU17" s="878"/>
      <c r="CCV17" s="878"/>
      <c r="CCW17" s="880"/>
      <c r="CCX17" s="878"/>
      <c r="CCY17" s="878"/>
      <c r="CCZ17" s="878"/>
      <c r="CDA17" s="880"/>
      <c r="CDB17" s="878"/>
      <c r="CDC17" s="878"/>
      <c r="CDD17" s="878"/>
      <c r="CDE17" s="880"/>
      <c r="CDF17" s="878"/>
      <c r="CDG17" s="878"/>
      <c r="CDH17" s="878"/>
      <c r="CDI17" s="880"/>
      <c r="CDJ17" s="878"/>
      <c r="CDK17" s="878"/>
      <c r="CDL17" s="878"/>
      <c r="CDM17" s="880"/>
      <c r="CDN17" s="878"/>
      <c r="CDO17" s="878"/>
      <c r="CDP17" s="878"/>
      <c r="CDQ17" s="880"/>
      <c r="CDR17" s="878"/>
      <c r="CDS17" s="878"/>
      <c r="CDT17" s="878"/>
      <c r="CDU17" s="880"/>
      <c r="CDV17" s="878"/>
      <c r="CDW17" s="878"/>
      <c r="CDX17" s="878"/>
      <c r="CDY17" s="880"/>
      <c r="CDZ17" s="878"/>
      <c r="CEA17" s="878"/>
      <c r="CEB17" s="878"/>
      <c r="CEC17" s="880"/>
      <c r="CED17" s="878"/>
      <c r="CEE17" s="878"/>
      <c r="CEF17" s="878"/>
      <c r="CEG17" s="880"/>
      <c r="CEH17" s="878"/>
      <c r="CEI17" s="878"/>
      <c r="CEJ17" s="878"/>
      <c r="CEK17" s="880"/>
      <c r="CEL17" s="878"/>
      <c r="CEM17" s="878"/>
      <c r="CEN17" s="878"/>
      <c r="CEO17" s="880"/>
      <c r="CEP17" s="878"/>
      <c r="CEQ17" s="878"/>
      <c r="CER17" s="878"/>
      <c r="CES17" s="880"/>
      <c r="CET17" s="878"/>
      <c r="CEU17" s="878"/>
      <c r="CEV17" s="878"/>
      <c r="CEW17" s="880"/>
      <c r="CEX17" s="878"/>
      <c r="CEY17" s="878"/>
      <c r="CEZ17" s="878"/>
      <c r="CFA17" s="880"/>
      <c r="CFB17" s="878"/>
      <c r="CFC17" s="878"/>
      <c r="CFD17" s="878"/>
      <c r="CFE17" s="880"/>
      <c r="CFF17" s="878"/>
      <c r="CFG17" s="878"/>
      <c r="CFH17" s="878"/>
      <c r="CFI17" s="880"/>
      <c r="CFJ17" s="878"/>
      <c r="CFK17" s="878"/>
      <c r="CFL17" s="878"/>
      <c r="CFM17" s="880"/>
      <c r="CFN17" s="878"/>
      <c r="CFO17" s="878"/>
      <c r="CFP17" s="878"/>
      <c r="CFQ17" s="880"/>
      <c r="CFR17" s="878"/>
      <c r="CFS17" s="878"/>
      <c r="CFT17" s="878"/>
      <c r="CFU17" s="880"/>
      <c r="CFV17" s="878"/>
      <c r="CFW17" s="878"/>
      <c r="CFX17" s="878"/>
      <c r="CFY17" s="880"/>
      <c r="CFZ17" s="878"/>
      <c r="CGA17" s="878"/>
      <c r="CGB17" s="878"/>
      <c r="CGC17" s="880"/>
      <c r="CGD17" s="878"/>
      <c r="CGE17" s="878"/>
      <c r="CGF17" s="878"/>
      <c r="CGG17" s="880"/>
      <c r="CGH17" s="878"/>
      <c r="CGI17" s="878"/>
      <c r="CGJ17" s="878"/>
      <c r="CGK17" s="880"/>
      <c r="CGL17" s="878"/>
      <c r="CGM17" s="878"/>
      <c r="CGN17" s="878"/>
      <c r="CGO17" s="880"/>
      <c r="CGP17" s="878"/>
      <c r="CGQ17" s="878"/>
      <c r="CGR17" s="878"/>
      <c r="CGS17" s="880"/>
      <c r="CGT17" s="878"/>
      <c r="CGU17" s="878"/>
      <c r="CGV17" s="878"/>
      <c r="CGW17" s="880"/>
      <c r="CGX17" s="878"/>
      <c r="CGY17" s="878"/>
      <c r="CGZ17" s="878"/>
      <c r="CHA17" s="880"/>
      <c r="CHB17" s="878"/>
      <c r="CHC17" s="878"/>
      <c r="CHD17" s="878"/>
      <c r="CHE17" s="880"/>
      <c r="CHF17" s="878"/>
      <c r="CHG17" s="878"/>
      <c r="CHH17" s="878"/>
      <c r="CHI17" s="880"/>
      <c r="CHJ17" s="878"/>
      <c r="CHK17" s="878"/>
      <c r="CHL17" s="878"/>
      <c r="CHM17" s="880"/>
      <c r="CHN17" s="878"/>
      <c r="CHO17" s="878"/>
      <c r="CHP17" s="878"/>
      <c r="CHQ17" s="880"/>
      <c r="CHR17" s="878"/>
      <c r="CHS17" s="878"/>
      <c r="CHT17" s="878"/>
      <c r="CHU17" s="880"/>
      <c r="CHV17" s="878"/>
      <c r="CHW17" s="878"/>
      <c r="CHX17" s="878"/>
      <c r="CHY17" s="880"/>
      <c r="CHZ17" s="878"/>
      <c r="CIA17" s="878"/>
      <c r="CIB17" s="878"/>
      <c r="CIC17" s="880"/>
      <c r="CID17" s="878"/>
      <c r="CIE17" s="878"/>
      <c r="CIF17" s="878"/>
      <c r="CIG17" s="880"/>
      <c r="CIH17" s="878"/>
      <c r="CII17" s="878"/>
      <c r="CIJ17" s="878"/>
      <c r="CIK17" s="880"/>
      <c r="CIL17" s="878"/>
      <c r="CIM17" s="878"/>
      <c r="CIN17" s="878"/>
      <c r="CIO17" s="880"/>
      <c r="CIP17" s="878"/>
      <c r="CIQ17" s="878"/>
      <c r="CIR17" s="878"/>
      <c r="CIS17" s="880"/>
      <c r="CIT17" s="878"/>
      <c r="CIU17" s="878"/>
      <c r="CIV17" s="878"/>
      <c r="CIW17" s="880"/>
      <c r="CIX17" s="878"/>
      <c r="CIY17" s="878"/>
      <c r="CIZ17" s="878"/>
      <c r="CJA17" s="880"/>
      <c r="CJB17" s="878"/>
      <c r="CJC17" s="878"/>
      <c r="CJD17" s="878"/>
      <c r="CJE17" s="880"/>
      <c r="CJF17" s="878"/>
      <c r="CJG17" s="878"/>
      <c r="CJH17" s="878"/>
      <c r="CJI17" s="880"/>
      <c r="CJJ17" s="878"/>
      <c r="CJK17" s="878"/>
      <c r="CJL17" s="878"/>
      <c r="CJM17" s="880"/>
      <c r="CJN17" s="878"/>
      <c r="CJO17" s="878"/>
      <c r="CJP17" s="878"/>
      <c r="CJQ17" s="880"/>
      <c r="CJR17" s="878"/>
      <c r="CJS17" s="878"/>
      <c r="CJT17" s="878"/>
      <c r="CJU17" s="880"/>
      <c r="CJV17" s="878"/>
      <c r="CJW17" s="878"/>
      <c r="CJX17" s="878"/>
      <c r="CJY17" s="880"/>
      <c r="CJZ17" s="878"/>
      <c r="CKA17" s="878"/>
      <c r="CKB17" s="878"/>
      <c r="CKC17" s="880"/>
      <c r="CKD17" s="878"/>
      <c r="CKE17" s="878"/>
      <c r="CKF17" s="878"/>
      <c r="CKG17" s="880"/>
      <c r="CKH17" s="878"/>
      <c r="CKI17" s="878"/>
      <c r="CKJ17" s="878"/>
      <c r="CKK17" s="880"/>
      <c r="CKL17" s="878"/>
      <c r="CKM17" s="878"/>
      <c r="CKN17" s="878"/>
      <c r="CKO17" s="880"/>
      <c r="CKP17" s="878"/>
      <c r="CKQ17" s="878"/>
      <c r="CKR17" s="878"/>
      <c r="CKS17" s="880"/>
      <c r="CKT17" s="878"/>
      <c r="CKU17" s="878"/>
      <c r="CKV17" s="878"/>
      <c r="CKW17" s="880"/>
      <c r="CKX17" s="878"/>
      <c r="CKY17" s="878"/>
      <c r="CKZ17" s="878"/>
      <c r="CLA17" s="880"/>
      <c r="CLB17" s="878"/>
      <c r="CLC17" s="878"/>
      <c r="CLD17" s="878"/>
      <c r="CLE17" s="880"/>
      <c r="CLF17" s="878"/>
      <c r="CLG17" s="878"/>
      <c r="CLH17" s="878"/>
      <c r="CLI17" s="880"/>
      <c r="CLJ17" s="878"/>
      <c r="CLK17" s="878"/>
      <c r="CLL17" s="878"/>
      <c r="CLM17" s="880"/>
      <c r="CLN17" s="878"/>
      <c r="CLO17" s="878"/>
      <c r="CLP17" s="878"/>
      <c r="CLQ17" s="880"/>
      <c r="CLR17" s="878"/>
      <c r="CLS17" s="878"/>
      <c r="CLT17" s="878"/>
      <c r="CLU17" s="880"/>
      <c r="CLV17" s="878"/>
      <c r="CLW17" s="878"/>
      <c r="CLX17" s="878"/>
      <c r="CLY17" s="880"/>
      <c r="CLZ17" s="878"/>
      <c r="CMA17" s="878"/>
      <c r="CMB17" s="878"/>
      <c r="CMC17" s="880"/>
      <c r="CMD17" s="878"/>
      <c r="CME17" s="878"/>
      <c r="CMF17" s="878"/>
      <c r="CMG17" s="880"/>
      <c r="CMH17" s="878"/>
      <c r="CMI17" s="878"/>
      <c r="CMJ17" s="878"/>
      <c r="CMK17" s="880"/>
      <c r="CML17" s="878"/>
      <c r="CMM17" s="878"/>
      <c r="CMN17" s="878"/>
      <c r="CMO17" s="880"/>
      <c r="CMP17" s="878"/>
      <c r="CMQ17" s="878"/>
      <c r="CMR17" s="878"/>
      <c r="CMS17" s="880"/>
      <c r="CMT17" s="878"/>
      <c r="CMU17" s="878"/>
      <c r="CMV17" s="878"/>
      <c r="CMW17" s="880"/>
      <c r="CMX17" s="878"/>
      <c r="CMY17" s="878"/>
      <c r="CMZ17" s="878"/>
      <c r="CNA17" s="880"/>
      <c r="CNB17" s="878"/>
      <c r="CNC17" s="878"/>
      <c r="CND17" s="878"/>
      <c r="CNE17" s="880"/>
      <c r="CNF17" s="878"/>
      <c r="CNG17" s="878"/>
      <c r="CNH17" s="878"/>
      <c r="CNI17" s="880"/>
      <c r="CNJ17" s="878"/>
      <c r="CNK17" s="878"/>
      <c r="CNL17" s="878"/>
      <c r="CNM17" s="880"/>
      <c r="CNN17" s="878"/>
      <c r="CNO17" s="878"/>
      <c r="CNP17" s="878"/>
      <c r="CNQ17" s="880"/>
      <c r="CNR17" s="878"/>
      <c r="CNS17" s="878"/>
      <c r="CNT17" s="878"/>
      <c r="CNU17" s="880"/>
      <c r="CNV17" s="878"/>
      <c r="CNW17" s="878"/>
      <c r="CNX17" s="878"/>
      <c r="CNY17" s="880"/>
      <c r="CNZ17" s="878"/>
      <c r="COA17" s="878"/>
      <c r="COB17" s="878"/>
      <c r="COC17" s="880"/>
      <c r="COD17" s="878"/>
      <c r="COE17" s="878"/>
      <c r="COF17" s="878"/>
      <c r="COG17" s="880"/>
      <c r="COH17" s="878"/>
      <c r="COI17" s="878"/>
      <c r="COJ17" s="878"/>
      <c r="COK17" s="880"/>
      <c r="COL17" s="878"/>
      <c r="COM17" s="878"/>
      <c r="CON17" s="878"/>
      <c r="COO17" s="880"/>
      <c r="COP17" s="878"/>
      <c r="COQ17" s="878"/>
      <c r="COR17" s="878"/>
      <c r="COS17" s="880"/>
      <c r="COT17" s="878"/>
      <c r="COU17" s="878"/>
      <c r="COV17" s="878"/>
      <c r="COW17" s="880"/>
      <c r="COX17" s="878"/>
      <c r="COY17" s="878"/>
      <c r="COZ17" s="878"/>
      <c r="CPA17" s="880"/>
      <c r="CPB17" s="878"/>
      <c r="CPC17" s="878"/>
      <c r="CPD17" s="878"/>
      <c r="CPE17" s="880"/>
      <c r="CPF17" s="878"/>
      <c r="CPG17" s="878"/>
      <c r="CPH17" s="878"/>
      <c r="CPI17" s="880"/>
      <c r="CPJ17" s="878"/>
      <c r="CPK17" s="878"/>
      <c r="CPL17" s="878"/>
      <c r="CPM17" s="880"/>
      <c r="CPN17" s="878"/>
      <c r="CPO17" s="878"/>
      <c r="CPP17" s="878"/>
      <c r="CPQ17" s="880"/>
      <c r="CPR17" s="878"/>
      <c r="CPS17" s="878"/>
      <c r="CPT17" s="878"/>
      <c r="CPU17" s="880"/>
      <c r="CPV17" s="878"/>
      <c r="CPW17" s="878"/>
      <c r="CPX17" s="878"/>
      <c r="CPY17" s="880"/>
      <c r="CPZ17" s="878"/>
      <c r="CQA17" s="878"/>
      <c r="CQB17" s="878"/>
      <c r="CQC17" s="880"/>
      <c r="CQD17" s="878"/>
      <c r="CQE17" s="878"/>
      <c r="CQF17" s="878"/>
      <c r="CQG17" s="880"/>
      <c r="CQH17" s="878"/>
      <c r="CQI17" s="878"/>
      <c r="CQJ17" s="878"/>
      <c r="CQK17" s="880"/>
      <c r="CQL17" s="878"/>
      <c r="CQM17" s="878"/>
      <c r="CQN17" s="878"/>
      <c r="CQO17" s="880"/>
      <c r="CQP17" s="878"/>
      <c r="CQQ17" s="878"/>
      <c r="CQR17" s="878"/>
      <c r="CQS17" s="880"/>
      <c r="CQT17" s="878"/>
      <c r="CQU17" s="878"/>
      <c r="CQV17" s="878"/>
      <c r="CQW17" s="880"/>
      <c r="CQX17" s="878"/>
      <c r="CQY17" s="878"/>
      <c r="CQZ17" s="878"/>
      <c r="CRA17" s="880"/>
      <c r="CRB17" s="878"/>
      <c r="CRC17" s="878"/>
      <c r="CRD17" s="878"/>
      <c r="CRE17" s="880"/>
      <c r="CRF17" s="878"/>
      <c r="CRG17" s="878"/>
      <c r="CRH17" s="878"/>
      <c r="CRI17" s="880"/>
      <c r="CRJ17" s="878"/>
      <c r="CRK17" s="878"/>
      <c r="CRL17" s="878"/>
      <c r="CRM17" s="880"/>
      <c r="CRN17" s="878"/>
      <c r="CRO17" s="878"/>
      <c r="CRP17" s="878"/>
      <c r="CRQ17" s="880"/>
      <c r="CRR17" s="878"/>
      <c r="CRS17" s="878"/>
      <c r="CRT17" s="878"/>
      <c r="CRU17" s="880"/>
      <c r="CRV17" s="878"/>
      <c r="CRW17" s="878"/>
      <c r="CRX17" s="878"/>
      <c r="CRY17" s="880"/>
      <c r="CRZ17" s="878"/>
      <c r="CSA17" s="878"/>
      <c r="CSB17" s="878"/>
      <c r="CSC17" s="880"/>
      <c r="CSD17" s="878"/>
      <c r="CSE17" s="878"/>
      <c r="CSF17" s="878"/>
      <c r="CSG17" s="880"/>
      <c r="CSH17" s="878"/>
      <c r="CSI17" s="878"/>
      <c r="CSJ17" s="878"/>
      <c r="CSK17" s="880"/>
      <c r="CSL17" s="878"/>
      <c r="CSM17" s="878"/>
      <c r="CSN17" s="878"/>
      <c r="CSO17" s="880"/>
      <c r="CSP17" s="878"/>
      <c r="CSQ17" s="878"/>
      <c r="CSR17" s="878"/>
      <c r="CSS17" s="880"/>
      <c r="CST17" s="878"/>
      <c r="CSU17" s="878"/>
      <c r="CSV17" s="878"/>
      <c r="CSW17" s="880"/>
      <c r="CSX17" s="878"/>
      <c r="CSY17" s="878"/>
      <c r="CSZ17" s="878"/>
      <c r="CTA17" s="880"/>
      <c r="CTB17" s="878"/>
      <c r="CTC17" s="878"/>
      <c r="CTD17" s="878"/>
      <c r="CTE17" s="880"/>
      <c r="CTF17" s="878"/>
      <c r="CTG17" s="878"/>
      <c r="CTH17" s="878"/>
      <c r="CTI17" s="880"/>
      <c r="CTJ17" s="878"/>
      <c r="CTK17" s="878"/>
      <c r="CTL17" s="878"/>
      <c r="CTM17" s="880"/>
      <c r="CTN17" s="878"/>
      <c r="CTO17" s="878"/>
      <c r="CTP17" s="878"/>
      <c r="CTQ17" s="880"/>
      <c r="CTR17" s="878"/>
      <c r="CTS17" s="878"/>
      <c r="CTT17" s="878"/>
      <c r="CTU17" s="880"/>
      <c r="CTV17" s="878"/>
      <c r="CTW17" s="878"/>
      <c r="CTX17" s="878"/>
      <c r="CTY17" s="880"/>
      <c r="CTZ17" s="878"/>
      <c r="CUA17" s="878"/>
      <c r="CUB17" s="878"/>
      <c r="CUC17" s="880"/>
      <c r="CUD17" s="878"/>
      <c r="CUE17" s="878"/>
      <c r="CUF17" s="878"/>
      <c r="CUG17" s="880"/>
      <c r="CUH17" s="878"/>
      <c r="CUI17" s="878"/>
      <c r="CUJ17" s="878"/>
      <c r="CUK17" s="880"/>
      <c r="CUL17" s="878"/>
      <c r="CUM17" s="878"/>
      <c r="CUN17" s="878"/>
      <c r="CUO17" s="880"/>
      <c r="CUP17" s="878"/>
      <c r="CUQ17" s="878"/>
      <c r="CUR17" s="878"/>
      <c r="CUS17" s="880"/>
      <c r="CUT17" s="878"/>
      <c r="CUU17" s="878"/>
      <c r="CUV17" s="878"/>
      <c r="CUW17" s="880"/>
      <c r="CUX17" s="878"/>
      <c r="CUY17" s="878"/>
      <c r="CUZ17" s="878"/>
      <c r="CVA17" s="880"/>
      <c r="CVB17" s="878"/>
      <c r="CVC17" s="878"/>
      <c r="CVD17" s="878"/>
      <c r="CVE17" s="880"/>
      <c r="CVF17" s="878"/>
      <c r="CVG17" s="878"/>
      <c r="CVH17" s="878"/>
      <c r="CVI17" s="880"/>
      <c r="CVJ17" s="878"/>
      <c r="CVK17" s="878"/>
      <c r="CVL17" s="878"/>
      <c r="CVM17" s="880"/>
      <c r="CVN17" s="878"/>
      <c r="CVO17" s="878"/>
      <c r="CVP17" s="878"/>
      <c r="CVQ17" s="880"/>
      <c r="CVR17" s="878"/>
      <c r="CVS17" s="878"/>
      <c r="CVT17" s="878"/>
      <c r="CVU17" s="880"/>
      <c r="CVV17" s="878"/>
      <c r="CVW17" s="878"/>
      <c r="CVX17" s="878"/>
      <c r="CVY17" s="880"/>
      <c r="CVZ17" s="878"/>
      <c r="CWA17" s="878"/>
      <c r="CWB17" s="878"/>
      <c r="CWC17" s="880"/>
      <c r="CWD17" s="878"/>
      <c r="CWE17" s="878"/>
      <c r="CWF17" s="878"/>
      <c r="CWG17" s="880"/>
      <c r="CWH17" s="878"/>
      <c r="CWI17" s="878"/>
      <c r="CWJ17" s="878"/>
      <c r="CWK17" s="880"/>
      <c r="CWL17" s="878"/>
      <c r="CWM17" s="878"/>
      <c r="CWN17" s="878"/>
      <c r="CWO17" s="880"/>
      <c r="CWP17" s="878"/>
      <c r="CWQ17" s="878"/>
      <c r="CWR17" s="878"/>
      <c r="CWS17" s="880"/>
      <c r="CWT17" s="878"/>
      <c r="CWU17" s="878"/>
      <c r="CWV17" s="878"/>
      <c r="CWW17" s="880"/>
      <c r="CWX17" s="878"/>
      <c r="CWY17" s="878"/>
      <c r="CWZ17" s="878"/>
      <c r="CXA17" s="880"/>
      <c r="CXB17" s="878"/>
      <c r="CXC17" s="878"/>
      <c r="CXD17" s="878"/>
      <c r="CXE17" s="880"/>
      <c r="CXF17" s="878"/>
      <c r="CXG17" s="878"/>
      <c r="CXH17" s="878"/>
      <c r="CXI17" s="880"/>
      <c r="CXJ17" s="878"/>
      <c r="CXK17" s="878"/>
      <c r="CXL17" s="878"/>
      <c r="CXM17" s="880"/>
      <c r="CXN17" s="878"/>
      <c r="CXO17" s="878"/>
      <c r="CXP17" s="878"/>
      <c r="CXQ17" s="880"/>
      <c r="CXR17" s="878"/>
      <c r="CXS17" s="878"/>
      <c r="CXT17" s="878"/>
      <c r="CXU17" s="880"/>
      <c r="CXV17" s="878"/>
      <c r="CXW17" s="878"/>
      <c r="CXX17" s="878"/>
      <c r="CXY17" s="880"/>
      <c r="CXZ17" s="878"/>
      <c r="CYA17" s="878"/>
      <c r="CYB17" s="878"/>
      <c r="CYC17" s="880"/>
      <c r="CYD17" s="878"/>
      <c r="CYE17" s="878"/>
      <c r="CYF17" s="878"/>
      <c r="CYG17" s="880"/>
      <c r="CYH17" s="878"/>
      <c r="CYI17" s="878"/>
      <c r="CYJ17" s="878"/>
      <c r="CYK17" s="880"/>
      <c r="CYL17" s="878"/>
      <c r="CYM17" s="878"/>
      <c r="CYN17" s="878"/>
      <c r="CYO17" s="880"/>
      <c r="CYP17" s="878"/>
      <c r="CYQ17" s="878"/>
      <c r="CYR17" s="878"/>
      <c r="CYS17" s="880"/>
      <c r="CYT17" s="878"/>
      <c r="CYU17" s="878"/>
      <c r="CYV17" s="878"/>
      <c r="CYW17" s="880"/>
      <c r="CYX17" s="878"/>
      <c r="CYY17" s="878"/>
      <c r="CYZ17" s="878"/>
      <c r="CZA17" s="880"/>
      <c r="CZB17" s="878"/>
      <c r="CZC17" s="878"/>
      <c r="CZD17" s="878"/>
      <c r="CZE17" s="880"/>
      <c r="CZF17" s="878"/>
      <c r="CZG17" s="878"/>
      <c r="CZH17" s="878"/>
      <c r="CZI17" s="880"/>
      <c r="CZJ17" s="878"/>
      <c r="CZK17" s="878"/>
      <c r="CZL17" s="878"/>
      <c r="CZM17" s="880"/>
      <c r="CZN17" s="878"/>
      <c r="CZO17" s="878"/>
      <c r="CZP17" s="878"/>
      <c r="CZQ17" s="880"/>
      <c r="CZR17" s="878"/>
      <c r="CZS17" s="878"/>
      <c r="CZT17" s="878"/>
      <c r="CZU17" s="880"/>
      <c r="CZV17" s="878"/>
      <c r="CZW17" s="878"/>
      <c r="CZX17" s="878"/>
      <c r="CZY17" s="880"/>
      <c r="CZZ17" s="878"/>
      <c r="DAA17" s="878"/>
      <c r="DAB17" s="878"/>
      <c r="DAC17" s="880"/>
      <c r="DAD17" s="878"/>
      <c r="DAE17" s="878"/>
      <c r="DAF17" s="878"/>
      <c r="DAG17" s="880"/>
      <c r="DAH17" s="878"/>
      <c r="DAI17" s="878"/>
      <c r="DAJ17" s="878"/>
      <c r="DAK17" s="880"/>
      <c r="DAL17" s="878"/>
      <c r="DAM17" s="878"/>
      <c r="DAN17" s="878"/>
      <c r="DAO17" s="880"/>
      <c r="DAP17" s="878"/>
      <c r="DAQ17" s="878"/>
      <c r="DAR17" s="878"/>
      <c r="DAS17" s="880"/>
      <c r="DAT17" s="878"/>
      <c r="DAU17" s="878"/>
      <c r="DAV17" s="878"/>
      <c r="DAW17" s="880"/>
      <c r="DAX17" s="878"/>
      <c r="DAY17" s="878"/>
      <c r="DAZ17" s="878"/>
      <c r="DBA17" s="880"/>
      <c r="DBB17" s="878"/>
      <c r="DBC17" s="878"/>
      <c r="DBD17" s="878"/>
      <c r="DBE17" s="880"/>
      <c r="DBF17" s="878"/>
      <c r="DBG17" s="878"/>
      <c r="DBH17" s="878"/>
      <c r="DBI17" s="880"/>
      <c r="DBJ17" s="878"/>
      <c r="DBK17" s="878"/>
      <c r="DBL17" s="878"/>
      <c r="DBM17" s="880"/>
      <c r="DBN17" s="878"/>
      <c r="DBO17" s="878"/>
      <c r="DBP17" s="878"/>
      <c r="DBQ17" s="880"/>
      <c r="DBR17" s="878"/>
      <c r="DBS17" s="878"/>
      <c r="DBT17" s="878"/>
      <c r="DBU17" s="880"/>
      <c r="DBV17" s="878"/>
      <c r="DBW17" s="878"/>
      <c r="DBX17" s="878"/>
      <c r="DBY17" s="880"/>
      <c r="DBZ17" s="878"/>
      <c r="DCA17" s="878"/>
      <c r="DCB17" s="878"/>
      <c r="DCC17" s="880"/>
      <c r="DCD17" s="878"/>
      <c r="DCE17" s="878"/>
      <c r="DCF17" s="878"/>
      <c r="DCG17" s="880"/>
      <c r="DCH17" s="878"/>
      <c r="DCI17" s="878"/>
      <c r="DCJ17" s="878"/>
      <c r="DCK17" s="880"/>
      <c r="DCL17" s="878"/>
      <c r="DCM17" s="878"/>
      <c r="DCN17" s="878"/>
      <c r="DCO17" s="880"/>
      <c r="DCP17" s="878"/>
      <c r="DCQ17" s="878"/>
      <c r="DCR17" s="878"/>
      <c r="DCS17" s="880"/>
      <c r="DCT17" s="878"/>
      <c r="DCU17" s="878"/>
      <c r="DCV17" s="878"/>
      <c r="DCW17" s="880"/>
      <c r="DCX17" s="878"/>
      <c r="DCY17" s="878"/>
      <c r="DCZ17" s="878"/>
      <c r="DDA17" s="880"/>
      <c r="DDB17" s="878"/>
      <c r="DDC17" s="878"/>
      <c r="DDD17" s="878"/>
      <c r="DDE17" s="880"/>
      <c r="DDF17" s="878"/>
      <c r="DDG17" s="878"/>
      <c r="DDH17" s="878"/>
      <c r="DDI17" s="880"/>
      <c r="DDJ17" s="878"/>
      <c r="DDK17" s="878"/>
      <c r="DDL17" s="878"/>
      <c r="DDM17" s="880"/>
      <c r="DDN17" s="878"/>
      <c r="DDO17" s="878"/>
      <c r="DDP17" s="878"/>
      <c r="DDQ17" s="880"/>
      <c r="DDR17" s="878"/>
      <c r="DDS17" s="878"/>
      <c r="DDT17" s="878"/>
      <c r="DDU17" s="880"/>
      <c r="DDV17" s="878"/>
      <c r="DDW17" s="878"/>
      <c r="DDX17" s="878"/>
      <c r="DDY17" s="880"/>
      <c r="DDZ17" s="878"/>
      <c r="DEA17" s="878"/>
      <c r="DEB17" s="878"/>
      <c r="DEC17" s="880"/>
      <c r="DED17" s="878"/>
      <c r="DEE17" s="878"/>
      <c r="DEF17" s="878"/>
      <c r="DEG17" s="880"/>
      <c r="DEH17" s="878"/>
      <c r="DEI17" s="878"/>
      <c r="DEJ17" s="878"/>
      <c r="DEK17" s="880"/>
      <c r="DEL17" s="878"/>
      <c r="DEM17" s="878"/>
      <c r="DEN17" s="878"/>
      <c r="DEO17" s="880"/>
      <c r="DEP17" s="878"/>
      <c r="DEQ17" s="878"/>
      <c r="DER17" s="878"/>
      <c r="DES17" s="880"/>
      <c r="DET17" s="878"/>
      <c r="DEU17" s="878"/>
      <c r="DEV17" s="878"/>
      <c r="DEW17" s="880"/>
      <c r="DEX17" s="878"/>
      <c r="DEY17" s="878"/>
      <c r="DEZ17" s="878"/>
      <c r="DFA17" s="880"/>
      <c r="DFB17" s="878"/>
      <c r="DFC17" s="878"/>
      <c r="DFD17" s="878"/>
      <c r="DFE17" s="880"/>
      <c r="DFF17" s="878"/>
      <c r="DFG17" s="878"/>
      <c r="DFH17" s="878"/>
      <c r="DFI17" s="880"/>
      <c r="DFJ17" s="878"/>
      <c r="DFK17" s="878"/>
      <c r="DFL17" s="878"/>
      <c r="DFM17" s="880"/>
      <c r="DFN17" s="878"/>
      <c r="DFO17" s="878"/>
      <c r="DFP17" s="878"/>
      <c r="DFQ17" s="880"/>
      <c r="DFR17" s="878"/>
      <c r="DFS17" s="878"/>
      <c r="DFT17" s="878"/>
      <c r="DFU17" s="880"/>
      <c r="DFV17" s="878"/>
      <c r="DFW17" s="878"/>
      <c r="DFX17" s="878"/>
      <c r="DFY17" s="880"/>
      <c r="DFZ17" s="878"/>
      <c r="DGA17" s="878"/>
      <c r="DGB17" s="878"/>
      <c r="DGC17" s="880"/>
      <c r="DGD17" s="878"/>
      <c r="DGE17" s="878"/>
      <c r="DGF17" s="878"/>
      <c r="DGG17" s="880"/>
      <c r="DGH17" s="878"/>
      <c r="DGI17" s="878"/>
      <c r="DGJ17" s="878"/>
      <c r="DGK17" s="880"/>
      <c r="DGL17" s="878"/>
      <c r="DGM17" s="878"/>
      <c r="DGN17" s="878"/>
      <c r="DGO17" s="880"/>
      <c r="DGP17" s="878"/>
      <c r="DGQ17" s="878"/>
      <c r="DGR17" s="878"/>
      <c r="DGS17" s="880"/>
      <c r="DGT17" s="878"/>
      <c r="DGU17" s="878"/>
      <c r="DGV17" s="878"/>
      <c r="DGW17" s="880"/>
      <c r="DGX17" s="878"/>
      <c r="DGY17" s="878"/>
      <c r="DGZ17" s="878"/>
      <c r="DHA17" s="880"/>
      <c r="DHB17" s="878"/>
      <c r="DHC17" s="878"/>
      <c r="DHD17" s="878"/>
      <c r="DHE17" s="880"/>
      <c r="DHF17" s="878"/>
      <c r="DHG17" s="878"/>
      <c r="DHH17" s="878"/>
      <c r="DHI17" s="880"/>
      <c r="DHJ17" s="878"/>
      <c r="DHK17" s="878"/>
      <c r="DHL17" s="878"/>
      <c r="DHM17" s="880"/>
      <c r="DHN17" s="878"/>
      <c r="DHO17" s="878"/>
      <c r="DHP17" s="878"/>
      <c r="DHQ17" s="880"/>
      <c r="DHR17" s="878"/>
      <c r="DHS17" s="878"/>
      <c r="DHT17" s="878"/>
      <c r="DHU17" s="880"/>
      <c r="DHV17" s="878"/>
      <c r="DHW17" s="878"/>
      <c r="DHX17" s="878"/>
      <c r="DHY17" s="880"/>
      <c r="DHZ17" s="878"/>
      <c r="DIA17" s="878"/>
      <c r="DIB17" s="878"/>
      <c r="DIC17" s="880"/>
      <c r="DID17" s="878"/>
      <c r="DIE17" s="878"/>
      <c r="DIF17" s="878"/>
      <c r="DIG17" s="880"/>
      <c r="DIH17" s="878"/>
      <c r="DII17" s="878"/>
      <c r="DIJ17" s="878"/>
      <c r="DIK17" s="880"/>
      <c r="DIL17" s="878"/>
      <c r="DIM17" s="878"/>
      <c r="DIN17" s="878"/>
      <c r="DIO17" s="880"/>
      <c r="DIP17" s="878"/>
      <c r="DIQ17" s="878"/>
      <c r="DIR17" s="878"/>
      <c r="DIS17" s="880"/>
      <c r="DIT17" s="878"/>
      <c r="DIU17" s="878"/>
      <c r="DIV17" s="878"/>
      <c r="DIW17" s="880"/>
      <c r="DIX17" s="878"/>
      <c r="DIY17" s="878"/>
      <c r="DIZ17" s="878"/>
      <c r="DJA17" s="880"/>
      <c r="DJB17" s="878"/>
      <c r="DJC17" s="878"/>
      <c r="DJD17" s="878"/>
      <c r="DJE17" s="880"/>
      <c r="DJF17" s="878"/>
      <c r="DJG17" s="878"/>
      <c r="DJH17" s="878"/>
      <c r="DJI17" s="880"/>
      <c r="DJJ17" s="878"/>
      <c r="DJK17" s="878"/>
      <c r="DJL17" s="878"/>
      <c r="DJM17" s="880"/>
      <c r="DJN17" s="878"/>
      <c r="DJO17" s="878"/>
      <c r="DJP17" s="878"/>
      <c r="DJQ17" s="880"/>
      <c r="DJR17" s="878"/>
      <c r="DJS17" s="878"/>
      <c r="DJT17" s="878"/>
      <c r="DJU17" s="880"/>
      <c r="DJV17" s="878"/>
      <c r="DJW17" s="878"/>
      <c r="DJX17" s="878"/>
      <c r="DJY17" s="880"/>
      <c r="DJZ17" s="878"/>
      <c r="DKA17" s="878"/>
      <c r="DKB17" s="878"/>
      <c r="DKC17" s="880"/>
      <c r="DKD17" s="878"/>
      <c r="DKE17" s="878"/>
      <c r="DKF17" s="878"/>
      <c r="DKG17" s="880"/>
      <c r="DKH17" s="878"/>
      <c r="DKI17" s="878"/>
      <c r="DKJ17" s="878"/>
      <c r="DKK17" s="880"/>
      <c r="DKL17" s="878"/>
      <c r="DKM17" s="878"/>
      <c r="DKN17" s="878"/>
      <c r="DKO17" s="880"/>
      <c r="DKP17" s="878"/>
      <c r="DKQ17" s="878"/>
      <c r="DKR17" s="878"/>
      <c r="DKS17" s="880"/>
      <c r="DKT17" s="878"/>
      <c r="DKU17" s="878"/>
      <c r="DKV17" s="878"/>
      <c r="DKW17" s="880"/>
      <c r="DKX17" s="878"/>
      <c r="DKY17" s="878"/>
      <c r="DKZ17" s="878"/>
      <c r="DLA17" s="880"/>
      <c r="DLB17" s="878"/>
      <c r="DLC17" s="878"/>
      <c r="DLD17" s="878"/>
      <c r="DLE17" s="880"/>
      <c r="DLF17" s="878"/>
      <c r="DLG17" s="878"/>
      <c r="DLH17" s="878"/>
      <c r="DLI17" s="880"/>
      <c r="DLJ17" s="878"/>
      <c r="DLK17" s="878"/>
      <c r="DLL17" s="878"/>
      <c r="DLM17" s="880"/>
      <c r="DLN17" s="878"/>
      <c r="DLO17" s="878"/>
      <c r="DLP17" s="878"/>
      <c r="DLQ17" s="880"/>
      <c r="DLR17" s="878"/>
      <c r="DLS17" s="878"/>
      <c r="DLT17" s="878"/>
      <c r="DLU17" s="880"/>
      <c r="DLV17" s="878"/>
      <c r="DLW17" s="878"/>
      <c r="DLX17" s="878"/>
      <c r="DLY17" s="880"/>
      <c r="DLZ17" s="878"/>
      <c r="DMA17" s="878"/>
      <c r="DMB17" s="878"/>
      <c r="DMC17" s="880"/>
      <c r="DMD17" s="878"/>
      <c r="DME17" s="878"/>
      <c r="DMF17" s="878"/>
      <c r="DMG17" s="880"/>
      <c r="DMH17" s="878"/>
      <c r="DMI17" s="878"/>
      <c r="DMJ17" s="878"/>
      <c r="DMK17" s="880"/>
      <c r="DML17" s="878"/>
      <c r="DMM17" s="878"/>
      <c r="DMN17" s="878"/>
      <c r="DMO17" s="880"/>
      <c r="DMP17" s="878"/>
      <c r="DMQ17" s="878"/>
      <c r="DMR17" s="878"/>
      <c r="DMS17" s="880"/>
      <c r="DMT17" s="878"/>
      <c r="DMU17" s="878"/>
      <c r="DMV17" s="878"/>
      <c r="DMW17" s="880"/>
      <c r="DMX17" s="878"/>
      <c r="DMY17" s="878"/>
      <c r="DMZ17" s="878"/>
      <c r="DNA17" s="880"/>
      <c r="DNB17" s="878"/>
      <c r="DNC17" s="878"/>
      <c r="DND17" s="878"/>
      <c r="DNE17" s="880"/>
      <c r="DNF17" s="878"/>
      <c r="DNG17" s="878"/>
      <c r="DNH17" s="878"/>
      <c r="DNI17" s="880"/>
      <c r="DNJ17" s="878"/>
      <c r="DNK17" s="878"/>
      <c r="DNL17" s="878"/>
      <c r="DNM17" s="880"/>
      <c r="DNN17" s="878"/>
      <c r="DNO17" s="878"/>
      <c r="DNP17" s="878"/>
      <c r="DNQ17" s="880"/>
      <c r="DNR17" s="878"/>
      <c r="DNS17" s="878"/>
      <c r="DNT17" s="878"/>
      <c r="DNU17" s="880"/>
      <c r="DNV17" s="878"/>
      <c r="DNW17" s="878"/>
      <c r="DNX17" s="878"/>
      <c r="DNY17" s="880"/>
      <c r="DNZ17" s="878"/>
      <c r="DOA17" s="878"/>
      <c r="DOB17" s="878"/>
      <c r="DOC17" s="880"/>
      <c r="DOD17" s="878"/>
      <c r="DOE17" s="878"/>
      <c r="DOF17" s="878"/>
      <c r="DOG17" s="880"/>
      <c r="DOH17" s="878"/>
      <c r="DOI17" s="878"/>
      <c r="DOJ17" s="878"/>
      <c r="DOK17" s="880"/>
      <c r="DOL17" s="878"/>
      <c r="DOM17" s="878"/>
      <c r="DON17" s="878"/>
      <c r="DOO17" s="880"/>
      <c r="DOP17" s="878"/>
      <c r="DOQ17" s="878"/>
      <c r="DOR17" s="878"/>
      <c r="DOS17" s="880"/>
      <c r="DOT17" s="878"/>
      <c r="DOU17" s="878"/>
      <c r="DOV17" s="878"/>
      <c r="DOW17" s="880"/>
      <c r="DOX17" s="878"/>
      <c r="DOY17" s="878"/>
      <c r="DOZ17" s="878"/>
      <c r="DPA17" s="880"/>
      <c r="DPB17" s="878"/>
      <c r="DPC17" s="878"/>
      <c r="DPD17" s="878"/>
      <c r="DPE17" s="880"/>
      <c r="DPF17" s="878"/>
      <c r="DPG17" s="878"/>
      <c r="DPH17" s="878"/>
      <c r="DPI17" s="880"/>
      <c r="DPJ17" s="878"/>
      <c r="DPK17" s="878"/>
      <c r="DPL17" s="878"/>
      <c r="DPM17" s="880"/>
      <c r="DPN17" s="878"/>
      <c r="DPO17" s="878"/>
      <c r="DPP17" s="878"/>
      <c r="DPQ17" s="880"/>
      <c r="DPR17" s="878"/>
      <c r="DPS17" s="878"/>
      <c r="DPT17" s="878"/>
      <c r="DPU17" s="880"/>
      <c r="DPV17" s="878"/>
      <c r="DPW17" s="878"/>
      <c r="DPX17" s="878"/>
      <c r="DPY17" s="880"/>
      <c r="DPZ17" s="878"/>
      <c r="DQA17" s="878"/>
      <c r="DQB17" s="878"/>
      <c r="DQC17" s="880"/>
      <c r="DQD17" s="878"/>
      <c r="DQE17" s="878"/>
      <c r="DQF17" s="878"/>
      <c r="DQG17" s="880"/>
      <c r="DQH17" s="878"/>
      <c r="DQI17" s="878"/>
      <c r="DQJ17" s="878"/>
      <c r="DQK17" s="880"/>
      <c r="DQL17" s="878"/>
      <c r="DQM17" s="878"/>
      <c r="DQN17" s="878"/>
      <c r="DQO17" s="880"/>
      <c r="DQP17" s="878"/>
      <c r="DQQ17" s="878"/>
      <c r="DQR17" s="878"/>
      <c r="DQS17" s="880"/>
      <c r="DQT17" s="878"/>
      <c r="DQU17" s="878"/>
      <c r="DQV17" s="878"/>
      <c r="DQW17" s="880"/>
      <c r="DQX17" s="878"/>
      <c r="DQY17" s="878"/>
      <c r="DQZ17" s="878"/>
      <c r="DRA17" s="880"/>
      <c r="DRB17" s="878"/>
      <c r="DRC17" s="878"/>
      <c r="DRD17" s="878"/>
      <c r="DRE17" s="880"/>
      <c r="DRF17" s="878"/>
      <c r="DRG17" s="878"/>
      <c r="DRH17" s="878"/>
      <c r="DRI17" s="880"/>
      <c r="DRJ17" s="878"/>
      <c r="DRK17" s="878"/>
      <c r="DRL17" s="878"/>
      <c r="DRM17" s="880"/>
      <c r="DRN17" s="878"/>
      <c r="DRO17" s="878"/>
      <c r="DRP17" s="878"/>
      <c r="DRQ17" s="880"/>
      <c r="DRR17" s="878"/>
      <c r="DRS17" s="878"/>
      <c r="DRT17" s="878"/>
      <c r="DRU17" s="880"/>
      <c r="DRV17" s="878"/>
      <c r="DRW17" s="878"/>
      <c r="DRX17" s="878"/>
      <c r="DRY17" s="880"/>
      <c r="DRZ17" s="878"/>
      <c r="DSA17" s="878"/>
      <c r="DSB17" s="878"/>
      <c r="DSC17" s="880"/>
      <c r="DSD17" s="878"/>
      <c r="DSE17" s="878"/>
      <c r="DSF17" s="878"/>
      <c r="DSG17" s="880"/>
      <c r="DSH17" s="878"/>
      <c r="DSI17" s="878"/>
      <c r="DSJ17" s="878"/>
      <c r="DSK17" s="880"/>
      <c r="DSL17" s="878"/>
      <c r="DSM17" s="878"/>
      <c r="DSN17" s="878"/>
      <c r="DSO17" s="880"/>
      <c r="DSP17" s="878"/>
      <c r="DSQ17" s="878"/>
      <c r="DSR17" s="878"/>
      <c r="DSS17" s="880"/>
      <c r="DST17" s="878"/>
      <c r="DSU17" s="878"/>
      <c r="DSV17" s="878"/>
      <c r="DSW17" s="880"/>
      <c r="DSX17" s="878"/>
      <c r="DSY17" s="878"/>
      <c r="DSZ17" s="878"/>
      <c r="DTA17" s="880"/>
      <c r="DTB17" s="878"/>
      <c r="DTC17" s="878"/>
      <c r="DTD17" s="878"/>
      <c r="DTE17" s="880"/>
      <c r="DTF17" s="878"/>
      <c r="DTG17" s="878"/>
      <c r="DTH17" s="878"/>
      <c r="DTI17" s="880"/>
      <c r="DTJ17" s="878"/>
      <c r="DTK17" s="878"/>
      <c r="DTL17" s="878"/>
      <c r="DTM17" s="880"/>
      <c r="DTN17" s="878"/>
      <c r="DTO17" s="878"/>
      <c r="DTP17" s="878"/>
      <c r="DTQ17" s="880"/>
      <c r="DTR17" s="878"/>
      <c r="DTS17" s="878"/>
      <c r="DTT17" s="878"/>
      <c r="DTU17" s="880"/>
      <c r="DTV17" s="878"/>
      <c r="DTW17" s="878"/>
      <c r="DTX17" s="878"/>
      <c r="DTY17" s="880"/>
      <c r="DTZ17" s="878"/>
      <c r="DUA17" s="878"/>
      <c r="DUB17" s="878"/>
      <c r="DUC17" s="880"/>
      <c r="DUD17" s="878"/>
      <c r="DUE17" s="878"/>
      <c r="DUF17" s="878"/>
      <c r="DUG17" s="880"/>
      <c r="DUH17" s="878"/>
      <c r="DUI17" s="878"/>
      <c r="DUJ17" s="878"/>
      <c r="DUK17" s="880"/>
      <c r="DUL17" s="878"/>
      <c r="DUM17" s="878"/>
      <c r="DUN17" s="878"/>
      <c r="DUO17" s="880"/>
      <c r="DUP17" s="878"/>
      <c r="DUQ17" s="878"/>
      <c r="DUR17" s="878"/>
      <c r="DUS17" s="880"/>
      <c r="DUT17" s="878"/>
      <c r="DUU17" s="878"/>
      <c r="DUV17" s="878"/>
      <c r="DUW17" s="880"/>
      <c r="DUX17" s="878"/>
      <c r="DUY17" s="878"/>
      <c r="DUZ17" s="878"/>
      <c r="DVA17" s="880"/>
      <c r="DVB17" s="878"/>
      <c r="DVC17" s="878"/>
      <c r="DVD17" s="878"/>
      <c r="DVE17" s="880"/>
      <c r="DVF17" s="878"/>
      <c r="DVG17" s="878"/>
      <c r="DVH17" s="878"/>
      <c r="DVI17" s="880"/>
      <c r="DVJ17" s="878"/>
      <c r="DVK17" s="878"/>
      <c r="DVL17" s="878"/>
      <c r="DVM17" s="880"/>
      <c r="DVN17" s="878"/>
      <c r="DVO17" s="878"/>
      <c r="DVP17" s="878"/>
      <c r="DVQ17" s="880"/>
      <c r="DVR17" s="878"/>
      <c r="DVS17" s="878"/>
      <c r="DVT17" s="878"/>
      <c r="DVU17" s="880"/>
      <c r="DVV17" s="878"/>
      <c r="DVW17" s="878"/>
      <c r="DVX17" s="878"/>
      <c r="DVY17" s="880"/>
      <c r="DVZ17" s="878"/>
      <c r="DWA17" s="878"/>
      <c r="DWB17" s="878"/>
      <c r="DWC17" s="880"/>
      <c r="DWD17" s="878"/>
      <c r="DWE17" s="878"/>
      <c r="DWF17" s="878"/>
      <c r="DWG17" s="880"/>
      <c r="DWH17" s="878"/>
      <c r="DWI17" s="878"/>
      <c r="DWJ17" s="878"/>
      <c r="DWK17" s="880"/>
      <c r="DWL17" s="878"/>
      <c r="DWM17" s="878"/>
      <c r="DWN17" s="878"/>
      <c r="DWO17" s="880"/>
      <c r="DWP17" s="878"/>
      <c r="DWQ17" s="878"/>
      <c r="DWR17" s="878"/>
      <c r="DWS17" s="880"/>
      <c r="DWT17" s="878"/>
      <c r="DWU17" s="878"/>
      <c r="DWV17" s="878"/>
      <c r="DWW17" s="880"/>
      <c r="DWX17" s="878"/>
      <c r="DWY17" s="878"/>
      <c r="DWZ17" s="878"/>
      <c r="DXA17" s="880"/>
      <c r="DXB17" s="878"/>
      <c r="DXC17" s="878"/>
      <c r="DXD17" s="878"/>
      <c r="DXE17" s="880"/>
      <c r="DXF17" s="878"/>
      <c r="DXG17" s="878"/>
      <c r="DXH17" s="878"/>
      <c r="DXI17" s="880"/>
      <c r="DXJ17" s="878"/>
      <c r="DXK17" s="878"/>
      <c r="DXL17" s="878"/>
      <c r="DXM17" s="880"/>
      <c r="DXN17" s="878"/>
      <c r="DXO17" s="878"/>
      <c r="DXP17" s="878"/>
      <c r="DXQ17" s="880"/>
      <c r="DXR17" s="878"/>
      <c r="DXS17" s="878"/>
      <c r="DXT17" s="878"/>
      <c r="DXU17" s="880"/>
      <c r="DXV17" s="878"/>
      <c r="DXW17" s="878"/>
      <c r="DXX17" s="878"/>
      <c r="DXY17" s="880"/>
      <c r="DXZ17" s="878"/>
      <c r="DYA17" s="878"/>
      <c r="DYB17" s="878"/>
      <c r="DYC17" s="880"/>
      <c r="DYD17" s="878"/>
      <c r="DYE17" s="878"/>
      <c r="DYF17" s="878"/>
      <c r="DYG17" s="880"/>
      <c r="DYH17" s="878"/>
      <c r="DYI17" s="878"/>
      <c r="DYJ17" s="878"/>
      <c r="DYK17" s="880"/>
      <c r="DYL17" s="878"/>
      <c r="DYM17" s="878"/>
      <c r="DYN17" s="878"/>
      <c r="DYO17" s="880"/>
      <c r="DYP17" s="878"/>
      <c r="DYQ17" s="878"/>
      <c r="DYR17" s="878"/>
      <c r="DYS17" s="880"/>
      <c r="DYT17" s="878"/>
      <c r="DYU17" s="878"/>
      <c r="DYV17" s="878"/>
      <c r="DYW17" s="880"/>
      <c r="DYX17" s="878"/>
      <c r="DYY17" s="878"/>
      <c r="DYZ17" s="878"/>
      <c r="DZA17" s="880"/>
      <c r="DZB17" s="878"/>
      <c r="DZC17" s="878"/>
      <c r="DZD17" s="878"/>
      <c r="DZE17" s="880"/>
      <c r="DZF17" s="878"/>
      <c r="DZG17" s="878"/>
      <c r="DZH17" s="878"/>
      <c r="DZI17" s="880"/>
      <c r="DZJ17" s="878"/>
      <c r="DZK17" s="878"/>
      <c r="DZL17" s="878"/>
      <c r="DZM17" s="880"/>
      <c r="DZN17" s="878"/>
      <c r="DZO17" s="878"/>
      <c r="DZP17" s="878"/>
      <c r="DZQ17" s="880"/>
      <c r="DZR17" s="878"/>
      <c r="DZS17" s="878"/>
      <c r="DZT17" s="878"/>
      <c r="DZU17" s="880"/>
      <c r="DZV17" s="878"/>
      <c r="DZW17" s="878"/>
      <c r="DZX17" s="878"/>
      <c r="DZY17" s="880"/>
      <c r="DZZ17" s="878"/>
      <c r="EAA17" s="878"/>
      <c r="EAB17" s="878"/>
      <c r="EAC17" s="880"/>
      <c r="EAD17" s="878"/>
      <c r="EAE17" s="878"/>
      <c r="EAF17" s="878"/>
      <c r="EAG17" s="880"/>
      <c r="EAH17" s="878"/>
      <c r="EAI17" s="878"/>
      <c r="EAJ17" s="878"/>
      <c r="EAK17" s="880"/>
      <c r="EAL17" s="878"/>
      <c r="EAM17" s="878"/>
      <c r="EAN17" s="878"/>
      <c r="EAO17" s="880"/>
      <c r="EAP17" s="878"/>
      <c r="EAQ17" s="878"/>
      <c r="EAR17" s="878"/>
      <c r="EAS17" s="880"/>
      <c r="EAT17" s="878"/>
      <c r="EAU17" s="878"/>
      <c r="EAV17" s="878"/>
      <c r="EAW17" s="880"/>
      <c r="EAX17" s="878"/>
      <c r="EAY17" s="878"/>
      <c r="EAZ17" s="878"/>
      <c r="EBA17" s="880"/>
      <c r="EBB17" s="878"/>
      <c r="EBC17" s="878"/>
      <c r="EBD17" s="878"/>
      <c r="EBE17" s="880"/>
      <c r="EBF17" s="878"/>
      <c r="EBG17" s="878"/>
      <c r="EBH17" s="878"/>
      <c r="EBI17" s="880"/>
      <c r="EBJ17" s="878"/>
      <c r="EBK17" s="878"/>
      <c r="EBL17" s="878"/>
      <c r="EBM17" s="880"/>
      <c r="EBN17" s="878"/>
      <c r="EBO17" s="878"/>
      <c r="EBP17" s="878"/>
      <c r="EBQ17" s="880"/>
      <c r="EBR17" s="878"/>
      <c r="EBS17" s="878"/>
      <c r="EBT17" s="878"/>
      <c r="EBU17" s="880"/>
      <c r="EBV17" s="878"/>
      <c r="EBW17" s="878"/>
      <c r="EBX17" s="878"/>
      <c r="EBY17" s="880"/>
      <c r="EBZ17" s="878"/>
      <c r="ECA17" s="878"/>
      <c r="ECB17" s="878"/>
      <c r="ECC17" s="880"/>
      <c r="ECD17" s="878"/>
      <c r="ECE17" s="878"/>
      <c r="ECF17" s="878"/>
      <c r="ECG17" s="880"/>
      <c r="ECH17" s="878"/>
      <c r="ECI17" s="878"/>
      <c r="ECJ17" s="878"/>
      <c r="ECK17" s="880"/>
      <c r="ECL17" s="878"/>
      <c r="ECM17" s="878"/>
      <c r="ECN17" s="878"/>
      <c r="ECO17" s="880"/>
      <c r="ECP17" s="878"/>
      <c r="ECQ17" s="878"/>
      <c r="ECR17" s="878"/>
      <c r="ECS17" s="880"/>
      <c r="ECT17" s="878"/>
      <c r="ECU17" s="878"/>
      <c r="ECV17" s="878"/>
      <c r="ECW17" s="880"/>
      <c r="ECX17" s="878"/>
      <c r="ECY17" s="878"/>
      <c r="ECZ17" s="878"/>
      <c r="EDA17" s="880"/>
      <c r="EDB17" s="878"/>
      <c r="EDC17" s="878"/>
      <c r="EDD17" s="878"/>
      <c r="EDE17" s="880"/>
      <c r="EDF17" s="878"/>
      <c r="EDG17" s="878"/>
      <c r="EDH17" s="878"/>
      <c r="EDI17" s="880"/>
      <c r="EDJ17" s="878"/>
      <c r="EDK17" s="878"/>
      <c r="EDL17" s="878"/>
      <c r="EDM17" s="880"/>
      <c r="EDN17" s="878"/>
      <c r="EDO17" s="878"/>
      <c r="EDP17" s="878"/>
      <c r="EDQ17" s="880"/>
      <c r="EDR17" s="878"/>
      <c r="EDS17" s="878"/>
      <c r="EDT17" s="878"/>
      <c r="EDU17" s="880"/>
      <c r="EDV17" s="878"/>
      <c r="EDW17" s="878"/>
      <c r="EDX17" s="878"/>
      <c r="EDY17" s="880"/>
      <c r="EDZ17" s="878"/>
      <c r="EEA17" s="878"/>
      <c r="EEB17" s="878"/>
      <c r="EEC17" s="880"/>
      <c r="EED17" s="878"/>
      <c r="EEE17" s="878"/>
      <c r="EEF17" s="878"/>
      <c r="EEG17" s="880"/>
      <c r="EEH17" s="878"/>
      <c r="EEI17" s="878"/>
      <c r="EEJ17" s="878"/>
      <c r="EEK17" s="880"/>
      <c r="EEL17" s="878"/>
      <c r="EEM17" s="878"/>
      <c r="EEN17" s="878"/>
      <c r="EEO17" s="880"/>
      <c r="EEP17" s="878"/>
      <c r="EEQ17" s="878"/>
      <c r="EER17" s="878"/>
      <c r="EES17" s="880"/>
      <c r="EET17" s="878"/>
      <c r="EEU17" s="878"/>
      <c r="EEV17" s="878"/>
      <c r="EEW17" s="880"/>
      <c r="EEX17" s="878"/>
      <c r="EEY17" s="878"/>
      <c r="EEZ17" s="878"/>
      <c r="EFA17" s="880"/>
      <c r="EFB17" s="878"/>
      <c r="EFC17" s="878"/>
      <c r="EFD17" s="878"/>
      <c r="EFE17" s="880"/>
      <c r="EFF17" s="878"/>
      <c r="EFG17" s="878"/>
      <c r="EFH17" s="878"/>
      <c r="EFI17" s="880"/>
      <c r="EFJ17" s="878"/>
      <c r="EFK17" s="878"/>
      <c r="EFL17" s="878"/>
      <c r="EFM17" s="880"/>
      <c r="EFN17" s="878"/>
      <c r="EFO17" s="878"/>
      <c r="EFP17" s="878"/>
      <c r="EFQ17" s="880"/>
      <c r="EFR17" s="878"/>
      <c r="EFS17" s="878"/>
      <c r="EFT17" s="878"/>
      <c r="EFU17" s="880"/>
      <c r="EFV17" s="878"/>
      <c r="EFW17" s="878"/>
      <c r="EFX17" s="878"/>
      <c r="EFY17" s="880"/>
      <c r="EFZ17" s="878"/>
      <c r="EGA17" s="878"/>
      <c r="EGB17" s="878"/>
      <c r="EGC17" s="880"/>
      <c r="EGD17" s="878"/>
      <c r="EGE17" s="878"/>
      <c r="EGF17" s="878"/>
      <c r="EGG17" s="880"/>
      <c r="EGH17" s="878"/>
      <c r="EGI17" s="878"/>
      <c r="EGJ17" s="878"/>
      <c r="EGK17" s="880"/>
      <c r="EGL17" s="878"/>
      <c r="EGM17" s="878"/>
      <c r="EGN17" s="878"/>
      <c r="EGO17" s="880"/>
      <c r="EGP17" s="878"/>
      <c r="EGQ17" s="878"/>
      <c r="EGR17" s="878"/>
      <c r="EGS17" s="880"/>
      <c r="EGT17" s="878"/>
      <c r="EGU17" s="878"/>
      <c r="EGV17" s="878"/>
      <c r="EGW17" s="880"/>
      <c r="EGX17" s="878"/>
      <c r="EGY17" s="878"/>
      <c r="EGZ17" s="878"/>
      <c r="EHA17" s="880"/>
      <c r="EHB17" s="878"/>
      <c r="EHC17" s="878"/>
      <c r="EHD17" s="878"/>
      <c r="EHE17" s="880"/>
      <c r="EHF17" s="878"/>
      <c r="EHG17" s="878"/>
      <c r="EHH17" s="878"/>
      <c r="EHI17" s="880"/>
      <c r="EHJ17" s="878"/>
      <c r="EHK17" s="878"/>
      <c r="EHL17" s="878"/>
      <c r="EHM17" s="880"/>
      <c r="EHN17" s="878"/>
      <c r="EHO17" s="878"/>
      <c r="EHP17" s="878"/>
      <c r="EHQ17" s="880"/>
      <c r="EHR17" s="878"/>
      <c r="EHS17" s="878"/>
      <c r="EHT17" s="878"/>
      <c r="EHU17" s="880"/>
      <c r="EHV17" s="878"/>
      <c r="EHW17" s="878"/>
      <c r="EHX17" s="878"/>
      <c r="EHY17" s="880"/>
      <c r="EHZ17" s="878"/>
      <c r="EIA17" s="878"/>
      <c r="EIB17" s="878"/>
      <c r="EIC17" s="880"/>
      <c r="EID17" s="878"/>
      <c r="EIE17" s="878"/>
      <c r="EIF17" s="878"/>
      <c r="EIG17" s="880"/>
      <c r="EIH17" s="878"/>
      <c r="EII17" s="878"/>
      <c r="EIJ17" s="878"/>
      <c r="EIK17" s="880"/>
      <c r="EIL17" s="878"/>
      <c r="EIM17" s="878"/>
      <c r="EIN17" s="878"/>
      <c r="EIO17" s="880"/>
      <c r="EIP17" s="878"/>
      <c r="EIQ17" s="878"/>
      <c r="EIR17" s="878"/>
      <c r="EIS17" s="880"/>
      <c r="EIT17" s="878"/>
      <c r="EIU17" s="878"/>
      <c r="EIV17" s="878"/>
      <c r="EIW17" s="880"/>
      <c r="EIX17" s="878"/>
      <c r="EIY17" s="878"/>
      <c r="EIZ17" s="878"/>
      <c r="EJA17" s="880"/>
      <c r="EJB17" s="878"/>
      <c r="EJC17" s="878"/>
      <c r="EJD17" s="878"/>
      <c r="EJE17" s="880"/>
      <c r="EJF17" s="878"/>
      <c r="EJG17" s="878"/>
      <c r="EJH17" s="878"/>
      <c r="EJI17" s="880"/>
      <c r="EJJ17" s="878"/>
      <c r="EJK17" s="878"/>
      <c r="EJL17" s="878"/>
      <c r="EJM17" s="880"/>
      <c r="EJN17" s="878"/>
      <c r="EJO17" s="878"/>
      <c r="EJP17" s="878"/>
      <c r="EJQ17" s="880"/>
      <c r="EJR17" s="878"/>
      <c r="EJS17" s="878"/>
      <c r="EJT17" s="878"/>
      <c r="EJU17" s="880"/>
      <c r="EJV17" s="878"/>
      <c r="EJW17" s="878"/>
      <c r="EJX17" s="878"/>
      <c r="EJY17" s="880"/>
      <c r="EJZ17" s="878"/>
      <c r="EKA17" s="878"/>
      <c r="EKB17" s="878"/>
      <c r="EKC17" s="880"/>
      <c r="EKD17" s="878"/>
      <c r="EKE17" s="878"/>
      <c r="EKF17" s="878"/>
      <c r="EKG17" s="880"/>
      <c r="EKH17" s="878"/>
      <c r="EKI17" s="878"/>
      <c r="EKJ17" s="878"/>
      <c r="EKK17" s="880"/>
      <c r="EKL17" s="878"/>
      <c r="EKM17" s="878"/>
      <c r="EKN17" s="878"/>
      <c r="EKO17" s="880"/>
      <c r="EKP17" s="878"/>
      <c r="EKQ17" s="878"/>
      <c r="EKR17" s="878"/>
      <c r="EKS17" s="880"/>
      <c r="EKT17" s="878"/>
      <c r="EKU17" s="878"/>
      <c r="EKV17" s="878"/>
      <c r="EKW17" s="880"/>
      <c r="EKX17" s="878"/>
      <c r="EKY17" s="878"/>
      <c r="EKZ17" s="878"/>
      <c r="ELA17" s="880"/>
      <c r="ELB17" s="878"/>
      <c r="ELC17" s="878"/>
      <c r="ELD17" s="878"/>
      <c r="ELE17" s="880"/>
      <c r="ELF17" s="878"/>
      <c r="ELG17" s="878"/>
      <c r="ELH17" s="878"/>
      <c r="ELI17" s="880"/>
      <c r="ELJ17" s="878"/>
      <c r="ELK17" s="878"/>
      <c r="ELL17" s="878"/>
      <c r="ELM17" s="880"/>
      <c r="ELN17" s="878"/>
      <c r="ELO17" s="878"/>
      <c r="ELP17" s="878"/>
      <c r="ELQ17" s="880"/>
      <c r="ELR17" s="878"/>
      <c r="ELS17" s="878"/>
      <c r="ELT17" s="878"/>
      <c r="ELU17" s="880"/>
      <c r="ELV17" s="878"/>
      <c r="ELW17" s="878"/>
      <c r="ELX17" s="878"/>
      <c r="ELY17" s="880"/>
      <c r="ELZ17" s="878"/>
      <c r="EMA17" s="878"/>
      <c r="EMB17" s="878"/>
      <c r="EMC17" s="880"/>
      <c r="EMD17" s="878"/>
      <c r="EME17" s="878"/>
      <c r="EMF17" s="878"/>
      <c r="EMG17" s="880"/>
      <c r="EMH17" s="878"/>
      <c r="EMI17" s="878"/>
      <c r="EMJ17" s="878"/>
      <c r="EMK17" s="880"/>
      <c r="EML17" s="878"/>
      <c r="EMM17" s="878"/>
      <c r="EMN17" s="878"/>
      <c r="EMO17" s="880"/>
      <c r="EMP17" s="878"/>
      <c r="EMQ17" s="878"/>
      <c r="EMR17" s="878"/>
      <c r="EMS17" s="880"/>
      <c r="EMT17" s="878"/>
      <c r="EMU17" s="878"/>
      <c r="EMV17" s="878"/>
      <c r="EMW17" s="880"/>
      <c r="EMX17" s="878"/>
      <c r="EMY17" s="878"/>
      <c r="EMZ17" s="878"/>
      <c r="ENA17" s="880"/>
      <c r="ENB17" s="878"/>
      <c r="ENC17" s="878"/>
      <c r="END17" s="878"/>
      <c r="ENE17" s="880"/>
      <c r="ENF17" s="878"/>
      <c r="ENG17" s="878"/>
      <c r="ENH17" s="878"/>
      <c r="ENI17" s="880"/>
      <c r="ENJ17" s="878"/>
      <c r="ENK17" s="878"/>
      <c r="ENL17" s="878"/>
      <c r="ENM17" s="880"/>
      <c r="ENN17" s="878"/>
      <c r="ENO17" s="878"/>
      <c r="ENP17" s="878"/>
      <c r="ENQ17" s="880"/>
      <c r="ENR17" s="878"/>
      <c r="ENS17" s="878"/>
      <c r="ENT17" s="878"/>
      <c r="ENU17" s="880"/>
      <c r="ENV17" s="878"/>
      <c r="ENW17" s="878"/>
      <c r="ENX17" s="878"/>
      <c r="ENY17" s="880"/>
      <c r="ENZ17" s="878"/>
      <c r="EOA17" s="878"/>
      <c r="EOB17" s="878"/>
      <c r="EOC17" s="880"/>
      <c r="EOD17" s="878"/>
      <c r="EOE17" s="878"/>
      <c r="EOF17" s="878"/>
      <c r="EOG17" s="880"/>
      <c r="EOH17" s="878"/>
      <c r="EOI17" s="878"/>
      <c r="EOJ17" s="878"/>
      <c r="EOK17" s="880"/>
      <c r="EOL17" s="878"/>
      <c r="EOM17" s="878"/>
      <c r="EON17" s="878"/>
      <c r="EOO17" s="880"/>
      <c r="EOP17" s="878"/>
      <c r="EOQ17" s="878"/>
      <c r="EOR17" s="878"/>
      <c r="EOS17" s="880"/>
      <c r="EOT17" s="878"/>
      <c r="EOU17" s="878"/>
      <c r="EOV17" s="878"/>
      <c r="EOW17" s="880"/>
      <c r="EOX17" s="878"/>
      <c r="EOY17" s="878"/>
      <c r="EOZ17" s="878"/>
      <c r="EPA17" s="880"/>
      <c r="EPB17" s="878"/>
      <c r="EPC17" s="878"/>
      <c r="EPD17" s="878"/>
      <c r="EPE17" s="880"/>
      <c r="EPF17" s="878"/>
      <c r="EPG17" s="878"/>
      <c r="EPH17" s="878"/>
      <c r="EPI17" s="880"/>
      <c r="EPJ17" s="878"/>
      <c r="EPK17" s="878"/>
      <c r="EPL17" s="878"/>
      <c r="EPM17" s="880"/>
      <c r="EPN17" s="878"/>
      <c r="EPO17" s="878"/>
      <c r="EPP17" s="878"/>
      <c r="EPQ17" s="880"/>
      <c r="EPR17" s="878"/>
      <c r="EPS17" s="878"/>
      <c r="EPT17" s="878"/>
      <c r="EPU17" s="880"/>
      <c r="EPV17" s="878"/>
      <c r="EPW17" s="878"/>
      <c r="EPX17" s="878"/>
      <c r="EPY17" s="880"/>
      <c r="EPZ17" s="878"/>
      <c r="EQA17" s="878"/>
      <c r="EQB17" s="878"/>
      <c r="EQC17" s="880"/>
      <c r="EQD17" s="878"/>
      <c r="EQE17" s="878"/>
      <c r="EQF17" s="878"/>
      <c r="EQG17" s="880"/>
      <c r="EQH17" s="878"/>
      <c r="EQI17" s="878"/>
      <c r="EQJ17" s="878"/>
      <c r="EQK17" s="880"/>
      <c r="EQL17" s="878"/>
      <c r="EQM17" s="878"/>
      <c r="EQN17" s="878"/>
      <c r="EQO17" s="880"/>
      <c r="EQP17" s="878"/>
      <c r="EQQ17" s="878"/>
      <c r="EQR17" s="878"/>
      <c r="EQS17" s="880"/>
      <c r="EQT17" s="878"/>
      <c r="EQU17" s="878"/>
      <c r="EQV17" s="878"/>
      <c r="EQW17" s="880"/>
      <c r="EQX17" s="878"/>
      <c r="EQY17" s="878"/>
      <c r="EQZ17" s="878"/>
      <c r="ERA17" s="880"/>
      <c r="ERB17" s="878"/>
      <c r="ERC17" s="878"/>
      <c r="ERD17" s="878"/>
      <c r="ERE17" s="880"/>
      <c r="ERF17" s="878"/>
      <c r="ERG17" s="878"/>
      <c r="ERH17" s="878"/>
      <c r="ERI17" s="880"/>
      <c r="ERJ17" s="878"/>
      <c r="ERK17" s="878"/>
      <c r="ERL17" s="878"/>
      <c r="ERM17" s="880"/>
      <c r="ERN17" s="878"/>
      <c r="ERO17" s="878"/>
      <c r="ERP17" s="878"/>
      <c r="ERQ17" s="880"/>
      <c r="ERR17" s="878"/>
      <c r="ERS17" s="878"/>
      <c r="ERT17" s="878"/>
      <c r="ERU17" s="880"/>
      <c r="ERV17" s="878"/>
      <c r="ERW17" s="878"/>
      <c r="ERX17" s="878"/>
      <c r="ERY17" s="880"/>
      <c r="ERZ17" s="878"/>
      <c r="ESA17" s="878"/>
      <c r="ESB17" s="878"/>
      <c r="ESC17" s="880"/>
      <c r="ESD17" s="878"/>
      <c r="ESE17" s="878"/>
      <c r="ESF17" s="878"/>
      <c r="ESG17" s="880"/>
      <c r="ESH17" s="878"/>
      <c r="ESI17" s="878"/>
      <c r="ESJ17" s="878"/>
      <c r="ESK17" s="880"/>
      <c r="ESL17" s="878"/>
      <c r="ESM17" s="878"/>
      <c r="ESN17" s="878"/>
      <c r="ESO17" s="880"/>
      <c r="ESP17" s="878"/>
      <c r="ESQ17" s="878"/>
      <c r="ESR17" s="878"/>
      <c r="ESS17" s="880"/>
      <c r="EST17" s="878"/>
      <c r="ESU17" s="878"/>
      <c r="ESV17" s="878"/>
      <c r="ESW17" s="880"/>
      <c r="ESX17" s="878"/>
      <c r="ESY17" s="878"/>
      <c r="ESZ17" s="878"/>
      <c r="ETA17" s="880"/>
      <c r="ETB17" s="878"/>
      <c r="ETC17" s="878"/>
      <c r="ETD17" s="878"/>
      <c r="ETE17" s="880"/>
      <c r="ETF17" s="878"/>
      <c r="ETG17" s="878"/>
      <c r="ETH17" s="878"/>
      <c r="ETI17" s="880"/>
      <c r="ETJ17" s="878"/>
      <c r="ETK17" s="878"/>
      <c r="ETL17" s="878"/>
      <c r="ETM17" s="880"/>
      <c r="ETN17" s="878"/>
      <c r="ETO17" s="878"/>
      <c r="ETP17" s="878"/>
      <c r="ETQ17" s="880"/>
      <c r="ETR17" s="878"/>
      <c r="ETS17" s="878"/>
      <c r="ETT17" s="878"/>
      <c r="ETU17" s="880"/>
      <c r="ETV17" s="878"/>
      <c r="ETW17" s="878"/>
      <c r="ETX17" s="878"/>
      <c r="ETY17" s="880"/>
      <c r="ETZ17" s="878"/>
      <c r="EUA17" s="878"/>
      <c r="EUB17" s="878"/>
      <c r="EUC17" s="880"/>
      <c r="EUD17" s="878"/>
      <c r="EUE17" s="878"/>
      <c r="EUF17" s="878"/>
      <c r="EUG17" s="880"/>
      <c r="EUH17" s="878"/>
      <c r="EUI17" s="878"/>
      <c r="EUJ17" s="878"/>
      <c r="EUK17" s="880"/>
      <c r="EUL17" s="878"/>
      <c r="EUM17" s="878"/>
      <c r="EUN17" s="878"/>
      <c r="EUO17" s="880"/>
      <c r="EUP17" s="878"/>
      <c r="EUQ17" s="878"/>
      <c r="EUR17" s="878"/>
      <c r="EUS17" s="880"/>
      <c r="EUT17" s="878"/>
      <c r="EUU17" s="878"/>
      <c r="EUV17" s="878"/>
      <c r="EUW17" s="880"/>
      <c r="EUX17" s="878"/>
      <c r="EUY17" s="878"/>
      <c r="EUZ17" s="878"/>
      <c r="EVA17" s="880"/>
      <c r="EVB17" s="878"/>
      <c r="EVC17" s="878"/>
      <c r="EVD17" s="878"/>
      <c r="EVE17" s="880"/>
      <c r="EVF17" s="878"/>
      <c r="EVG17" s="878"/>
      <c r="EVH17" s="878"/>
      <c r="EVI17" s="880"/>
      <c r="EVJ17" s="878"/>
      <c r="EVK17" s="878"/>
      <c r="EVL17" s="878"/>
      <c r="EVM17" s="880"/>
      <c r="EVN17" s="878"/>
      <c r="EVO17" s="878"/>
      <c r="EVP17" s="878"/>
      <c r="EVQ17" s="880"/>
      <c r="EVR17" s="878"/>
      <c r="EVS17" s="878"/>
      <c r="EVT17" s="878"/>
      <c r="EVU17" s="880"/>
      <c r="EVV17" s="878"/>
      <c r="EVW17" s="878"/>
      <c r="EVX17" s="878"/>
      <c r="EVY17" s="880"/>
      <c r="EVZ17" s="878"/>
      <c r="EWA17" s="878"/>
      <c r="EWB17" s="878"/>
      <c r="EWC17" s="880"/>
      <c r="EWD17" s="878"/>
      <c r="EWE17" s="878"/>
      <c r="EWF17" s="878"/>
      <c r="EWG17" s="880"/>
      <c r="EWH17" s="878"/>
      <c r="EWI17" s="878"/>
      <c r="EWJ17" s="878"/>
      <c r="EWK17" s="880"/>
      <c r="EWL17" s="878"/>
      <c r="EWM17" s="878"/>
      <c r="EWN17" s="878"/>
      <c r="EWO17" s="880"/>
      <c r="EWP17" s="878"/>
      <c r="EWQ17" s="878"/>
      <c r="EWR17" s="878"/>
      <c r="EWS17" s="880"/>
      <c r="EWT17" s="878"/>
      <c r="EWU17" s="878"/>
      <c r="EWV17" s="878"/>
      <c r="EWW17" s="880"/>
      <c r="EWX17" s="878"/>
      <c r="EWY17" s="878"/>
      <c r="EWZ17" s="878"/>
      <c r="EXA17" s="880"/>
      <c r="EXB17" s="878"/>
      <c r="EXC17" s="878"/>
      <c r="EXD17" s="878"/>
      <c r="EXE17" s="880"/>
      <c r="EXF17" s="878"/>
      <c r="EXG17" s="878"/>
      <c r="EXH17" s="878"/>
      <c r="EXI17" s="880"/>
      <c r="EXJ17" s="878"/>
      <c r="EXK17" s="878"/>
      <c r="EXL17" s="878"/>
      <c r="EXM17" s="880"/>
      <c r="EXN17" s="878"/>
      <c r="EXO17" s="878"/>
      <c r="EXP17" s="878"/>
      <c r="EXQ17" s="880"/>
      <c r="EXR17" s="878"/>
      <c r="EXS17" s="878"/>
      <c r="EXT17" s="878"/>
      <c r="EXU17" s="880"/>
      <c r="EXV17" s="878"/>
      <c r="EXW17" s="878"/>
      <c r="EXX17" s="878"/>
      <c r="EXY17" s="880"/>
      <c r="EXZ17" s="878"/>
      <c r="EYA17" s="878"/>
      <c r="EYB17" s="878"/>
      <c r="EYC17" s="880"/>
      <c r="EYD17" s="878"/>
      <c r="EYE17" s="878"/>
      <c r="EYF17" s="878"/>
      <c r="EYG17" s="880"/>
      <c r="EYH17" s="878"/>
      <c r="EYI17" s="878"/>
      <c r="EYJ17" s="878"/>
      <c r="EYK17" s="880"/>
      <c r="EYL17" s="878"/>
      <c r="EYM17" s="878"/>
      <c r="EYN17" s="878"/>
      <c r="EYO17" s="880"/>
      <c r="EYP17" s="878"/>
      <c r="EYQ17" s="878"/>
      <c r="EYR17" s="878"/>
      <c r="EYS17" s="880"/>
      <c r="EYT17" s="878"/>
      <c r="EYU17" s="878"/>
      <c r="EYV17" s="878"/>
      <c r="EYW17" s="880"/>
      <c r="EYX17" s="878"/>
      <c r="EYY17" s="878"/>
      <c r="EYZ17" s="878"/>
      <c r="EZA17" s="880"/>
      <c r="EZB17" s="878"/>
      <c r="EZC17" s="878"/>
      <c r="EZD17" s="878"/>
      <c r="EZE17" s="880"/>
      <c r="EZF17" s="878"/>
      <c r="EZG17" s="878"/>
      <c r="EZH17" s="878"/>
      <c r="EZI17" s="880"/>
      <c r="EZJ17" s="878"/>
      <c r="EZK17" s="878"/>
      <c r="EZL17" s="878"/>
      <c r="EZM17" s="880"/>
      <c r="EZN17" s="878"/>
      <c r="EZO17" s="878"/>
      <c r="EZP17" s="878"/>
      <c r="EZQ17" s="880"/>
      <c r="EZR17" s="878"/>
      <c r="EZS17" s="878"/>
      <c r="EZT17" s="878"/>
      <c r="EZU17" s="880"/>
      <c r="EZV17" s="878"/>
      <c r="EZW17" s="878"/>
      <c r="EZX17" s="878"/>
      <c r="EZY17" s="880"/>
      <c r="EZZ17" s="878"/>
      <c r="FAA17" s="878"/>
      <c r="FAB17" s="878"/>
      <c r="FAC17" s="880"/>
      <c r="FAD17" s="878"/>
      <c r="FAE17" s="878"/>
      <c r="FAF17" s="878"/>
      <c r="FAG17" s="880"/>
      <c r="FAH17" s="878"/>
      <c r="FAI17" s="878"/>
      <c r="FAJ17" s="878"/>
      <c r="FAK17" s="880"/>
      <c r="FAL17" s="878"/>
      <c r="FAM17" s="878"/>
      <c r="FAN17" s="878"/>
      <c r="FAO17" s="880"/>
      <c r="FAP17" s="878"/>
      <c r="FAQ17" s="878"/>
      <c r="FAR17" s="878"/>
      <c r="FAS17" s="880"/>
      <c r="FAT17" s="878"/>
      <c r="FAU17" s="878"/>
      <c r="FAV17" s="878"/>
      <c r="FAW17" s="880"/>
      <c r="FAX17" s="878"/>
      <c r="FAY17" s="878"/>
      <c r="FAZ17" s="878"/>
      <c r="FBA17" s="880"/>
      <c r="FBB17" s="878"/>
      <c r="FBC17" s="878"/>
      <c r="FBD17" s="878"/>
      <c r="FBE17" s="880"/>
      <c r="FBF17" s="878"/>
      <c r="FBG17" s="878"/>
      <c r="FBH17" s="878"/>
      <c r="FBI17" s="880"/>
      <c r="FBJ17" s="878"/>
      <c r="FBK17" s="878"/>
      <c r="FBL17" s="878"/>
      <c r="FBM17" s="880"/>
      <c r="FBN17" s="878"/>
      <c r="FBO17" s="878"/>
      <c r="FBP17" s="878"/>
      <c r="FBQ17" s="880"/>
      <c r="FBR17" s="878"/>
      <c r="FBS17" s="878"/>
      <c r="FBT17" s="878"/>
      <c r="FBU17" s="880"/>
      <c r="FBV17" s="878"/>
      <c r="FBW17" s="878"/>
      <c r="FBX17" s="878"/>
      <c r="FBY17" s="880"/>
      <c r="FBZ17" s="878"/>
      <c r="FCA17" s="878"/>
      <c r="FCB17" s="878"/>
      <c r="FCC17" s="880"/>
      <c r="FCD17" s="878"/>
      <c r="FCE17" s="878"/>
      <c r="FCF17" s="878"/>
      <c r="FCG17" s="880"/>
      <c r="FCH17" s="878"/>
      <c r="FCI17" s="878"/>
      <c r="FCJ17" s="878"/>
      <c r="FCK17" s="880"/>
      <c r="FCL17" s="878"/>
      <c r="FCM17" s="878"/>
      <c r="FCN17" s="878"/>
      <c r="FCO17" s="880"/>
      <c r="FCP17" s="878"/>
      <c r="FCQ17" s="878"/>
      <c r="FCR17" s="878"/>
      <c r="FCS17" s="880"/>
      <c r="FCT17" s="878"/>
      <c r="FCU17" s="878"/>
      <c r="FCV17" s="878"/>
      <c r="FCW17" s="880"/>
      <c r="FCX17" s="878"/>
      <c r="FCY17" s="878"/>
      <c r="FCZ17" s="878"/>
      <c r="FDA17" s="880"/>
      <c r="FDB17" s="878"/>
      <c r="FDC17" s="878"/>
      <c r="FDD17" s="878"/>
      <c r="FDE17" s="880"/>
      <c r="FDF17" s="878"/>
      <c r="FDG17" s="878"/>
      <c r="FDH17" s="878"/>
      <c r="FDI17" s="880"/>
      <c r="FDJ17" s="878"/>
      <c r="FDK17" s="878"/>
      <c r="FDL17" s="878"/>
      <c r="FDM17" s="880"/>
      <c r="FDN17" s="878"/>
      <c r="FDO17" s="878"/>
      <c r="FDP17" s="878"/>
      <c r="FDQ17" s="880"/>
      <c r="FDR17" s="878"/>
      <c r="FDS17" s="878"/>
      <c r="FDT17" s="878"/>
      <c r="FDU17" s="880"/>
      <c r="FDV17" s="878"/>
      <c r="FDW17" s="878"/>
      <c r="FDX17" s="878"/>
      <c r="FDY17" s="880"/>
      <c r="FDZ17" s="878"/>
      <c r="FEA17" s="878"/>
      <c r="FEB17" s="878"/>
      <c r="FEC17" s="880"/>
      <c r="FED17" s="878"/>
      <c r="FEE17" s="878"/>
      <c r="FEF17" s="878"/>
      <c r="FEG17" s="880"/>
      <c r="FEH17" s="878"/>
      <c r="FEI17" s="878"/>
      <c r="FEJ17" s="878"/>
      <c r="FEK17" s="880"/>
      <c r="FEL17" s="878"/>
      <c r="FEM17" s="878"/>
      <c r="FEN17" s="878"/>
      <c r="FEO17" s="880"/>
      <c r="FEP17" s="878"/>
      <c r="FEQ17" s="878"/>
      <c r="FER17" s="878"/>
      <c r="FES17" s="880"/>
      <c r="FET17" s="878"/>
      <c r="FEU17" s="878"/>
      <c r="FEV17" s="878"/>
      <c r="FEW17" s="880"/>
      <c r="FEX17" s="878"/>
      <c r="FEY17" s="878"/>
      <c r="FEZ17" s="878"/>
      <c r="FFA17" s="880"/>
      <c r="FFB17" s="878"/>
      <c r="FFC17" s="878"/>
      <c r="FFD17" s="878"/>
      <c r="FFE17" s="880"/>
      <c r="FFF17" s="878"/>
      <c r="FFG17" s="878"/>
      <c r="FFH17" s="878"/>
      <c r="FFI17" s="880"/>
      <c r="FFJ17" s="878"/>
      <c r="FFK17" s="878"/>
      <c r="FFL17" s="878"/>
      <c r="FFM17" s="880"/>
      <c r="FFN17" s="878"/>
      <c r="FFO17" s="878"/>
      <c r="FFP17" s="878"/>
      <c r="FFQ17" s="880"/>
      <c r="FFR17" s="878"/>
      <c r="FFS17" s="878"/>
      <c r="FFT17" s="878"/>
      <c r="FFU17" s="880"/>
      <c r="FFV17" s="878"/>
      <c r="FFW17" s="878"/>
      <c r="FFX17" s="878"/>
      <c r="FFY17" s="880"/>
      <c r="FFZ17" s="878"/>
      <c r="FGA17" s="878"/>
      <c r="FGB17" s="878"/>
      <c r="FGC17" s="880"/>
      <c r="FGD17" s="878"/>
      <c r="FGE17" s="878"/>
      <c r="FGF17" s="878"/>
      <c r="FGG17" s="880"/>
      <c r="FGH17" s="878"/>
      <c r="FGI17" s="878"/>
      <c r="FGJ17" s="878"/>
      <c r="FGK17" s="880"/>
      <c r="FGL17" s="878"/>
      <c r="FGM17" s="878"/>
      <c r="FGN17" s="878"/>
      <c r="FGO17" s="880"/>
      <c r="FGP17" s="878"/>
      <c r="FGQ17" s="878"/>
      <c r="FGR17" s="878"/>
      <c r="FGS17" s="880"/>
      <c r="FGT17" s="878"/>
      <c r="FGU17" s="878"/>
      <c r="FGV17" s="878"/>
      <c r="FGW17" s="880"/>
      <c r="FGX17" s="878"/>
      <c r="FGY17" s="878"/>
      <c r="FGZ17" s="878"/>
      <c r="FHA17" s="880"/>
      <c r="FHB17" s="878"/>
      <c r="FHC17" s="878"/>
      <c r="FHD17" s="878"/>
      <c r="FHE17" s="880"/>
      <c r="FHF17" s="878"/>
      <c r="FHG17" s="878"/>
      <c r="FHH17" s="878"/>
      <c r="FHI17" s="880"/>
      <c r="FHJ17" s="878"/>
      <c r="FHK17" s="878"/>
      <c r="FHL17" s="878"/>
      <c r="FHM17" s="880"/>
      <c r="FHN17" s="878"/>
      <c r="FHO17" s="878"/>
      <c r="FHP17" s="878"/>
      <c r="FHQ17" s="880"/>
      <c r="FHR17" s="878"/>
      <c r="FHS17" s="878"/>
      <c r="FHT17" s="878"/>
      <c r="FHU17" s="880"/>
      <c r="FHV17" s="878"/>
      <c r="FHW17" s="878"/>
      <c r="FHX17" s="878"/>
      <c r="FHY17" s="880"/>
      <c r="FHZ17" s="878"/>
      <c r="FIA17" s="878"/>
      <c r="FIB17" s="878"/>
      <c r="FIC17" s="880"/>
      <c r="FID17" s="878"/>
      <c r="FIE17" s="878"/>
      <c r="FIF17" s="878"/>
      <c r="FIG17" s="880"/>
      <c r="FIH17" s="878"/>
      <c r="FII17" s="878"/>
      <c r="FIJ17" s="878"/>
      <c r="FIK17" s="880"/>
      <c r="FIL17" s="878"/>
      <c r="FIM17" s="878"/>
      <c r="FIN17" s="878"/>
      <c r="FIO17" s="880"/>
      <c r="FIP17" s="878"/>
      <c r="FIQ17" s="878"/>
      <c r="FIR17" s="878"/>
      <c r="FIS17" s="880"/>
      <c r="FIT17" s="878"/>
      <c r="FIU17" s="878"/>
      <c r="FIV17" s="878"/>
      <c r="FIW17" s="880"/>
      <c r="FIX17" s="878"/>
      <c r="FIY17" s="878"/>
      <c r="FIZ17" s="878"/>
      <c r="FJA17" s="880"/>
      <c r="FJB17" s="878"/>
      <c r="FJC17" s="878"/>
      <c r="FJD17" s="878"/>
      <c r="FJE17" s="880"/>
      <c r="FJF17" s="878"/>
      <c r="FJG17" s="878"/>
      <c r="FJH17" s="878"/>
      <c r="FJI17" s="880"/>
      <c r="FJJ17" s="878"/>
      <c r="FJK17" s="878"/>
      <c r="FJL17" s="878"/>
      <c r="FJM17" s="880"/>
      <c r="FJN17" s="878"/>
      <c r="FJO17" s="878"/>
      <c r="FJP17" s="878"/>
      <c r="FJQ17" s="880"/>
      <c r="FJR17" s="878"/>
      <c r="FJS17" s="878"/>
      <c r="FJT17" s="878"/>
      <c r="FJU17" s="880"/>
      <c r="FJV17" s="878"/>
      <c r="FJW17" s="878"/>
      <c r="FJX17" s="878"/>
      <c r="FJY17" s="880"/>
      <c r="FJZ17" s="878"/>
      <c r="FKA17" s="878"/>
      <c r="FKB17" s="878"/>
      <c r="FKC17" s="880"/>
      <c r="FKD17" s="878"/>
      <c r="FKE17" s="878"/>
      <c r="FKF17" s="878"/>
      <c r="FKG17" s="880"/>
      <c r="FKH17" s="878"/>
      <c r="FKI17" s="878"/>
      <c r="FKJ17" s="878"/>
      <c r="FKK17" s="880"/>
      <c r="FKL17" s="878"/>
      <c r="FKM17" s="878"/>
      <c r="FKN17" s="878"/>
      <c r="FKO17" s="880"/>
      <c r="FKP17" s="878"/>
      <c r="FKQ17" s="878"/>
      <c r="FKR17" s="878"/>
      <c r="FKS17" s="880"/>
      <c r="FKT17" s="878"/>
      <c r="FKU17" s="878"/>
      <c r="FKV17" s="878"/>
      <c r="FKW17" s="880"/>
      <c r="FKX17" s="878"/>
      <c r="FKY17" s="878"/>
      <c r="FKZ17" s="878"/>
      <c r="FLA17" s="880"/>
      <c r="FLB17" s="878"/>
      <c r="FLC17" s="878"/>
      <c r="FLD17" s="878"/>
      <c r="FLE17" s="880"/>
      <c r="FLF17" s="878"/>
      <c r="FLG17" s="878"/>
      <c r="FLH17" s="878"/>
      <c r="FLI17" s="880"/>
      <c r="FLJ17" s="878"/>
      <c r="FLK17" s="878"/>
      <c r="FLL17" s="878"/>
      <c r="FLM17" s="880"/>
      <c r="FLN17" s="878"/>
      <c r="FLO17" s="878"/>
      <c r="FLP17" s="878"/>
      <c r="FLQ17" s="880"/>
      <c r="FLR17" s="878"/>
      <c r="FLS17" s="878"/>
      <c r="FLT17" s="878"/>
      <c r="FLU17" s="880"/>
      <c r="FLV17" s="878"/>
      <c r="FLW17" s="878"/>
      <c r="FLX17" s="878"/>
      <c r="FLY17" s="880"/>
      <c r="FLZ17" s="878"/>
      <c r="FMA17" s="878"/>
      <c r="FMB17" s="878"/>
      <c r="FMC17" s="880"/>
      <c r="FMD17" s="878"/>
      <c r="FME17" s="878"/>
      <c r="FMF17" s="878"/>
      <c r="FMG17" s="880"/>
      <c r="FMH17" s="878"/>
      <c r="FMI17" s="878"/>
      <c r="FMJ17" s="878"/>
      <c r="FMK17" s="880"/>
      <c r="FML17" s="878"/>
      <c r="FMM17" s="878"/>
      <c r="FMN17" s="878"/>
      <c r="FMO17" s="880"/>
      <c r="FMP17" s="878"/>
      <c r="FMQ17" s="878"/>
      <c r="FMR17" s="878"/>
      <c r="FMS17" s="880"/>
      <c r="FMT17" s="878"/>
      <c r="FMU17" s="878"/>
      <c r="FMV17" s="878"/>
      <c r="FMW17" s="880"/>
      <c r="FMX17" s="878"/>
      <c r="FMY17" s="878"/>
      <c r="FMZ17" s="878"/>
      <c r="FNA17" s="880"/>
      <c r="FNB17" s="878"/>
      <c r="FNC17" s="878"/>
      <c r="FND17" s="878"/>
      <c r="FNE17" s="880"/>
      <c r="FNF17" s="878"/>
      <c r="FNG17" s="878"/>
      <c r="FNH17" s="878"/>
      <c r="FNI17" s="880"/>
      <c r="FNJ17" s="878"/>
      <c r="FNK17" s="878"/>
      <c r="FNL17" s="878"/>
      <c r="FNM17" s="880"/>
      <c r="FNN17" s="878"/>
      <c r="FNO17" s="878"/>
      <c r="FNP17" s="878"/>
      <c r="FNQ17" s="880"/>
      <c r="FNR17" s="878"/>
      <c r="FNS17" s="878"/>
      <c r="FNT17" s="878"/>
      <c r="FNU17" s="880"/>
      <c r="FNV17" s="878"/>
      <c r="FNW17" s="878"/>
      <c r="FNX17" s="878"/>
      <c r="FNY17" s="880"/>
      <c r="FNZ17" s="878"/>
      <c r="FOA17" s="878"/>
      <c r="FOB17" s="878"/>
      <c r="FOC17" s="880"/>
      <c r="FOD17" s="878"/>
      <c r="FOE17" s="878"/>
      <c r="FOF17" s="878"/>
      <c r="FOG17" s="880"/>
      <c r="FOH17" s="878"/>
      <c r="FOI17" s="878"/>
      <c r="FOJ17" s="878"/>
      <c r="FOK17" s="880"/>
      <c r="FOL17" s="878"/>
      <c r="FOM17" s="878"/>
      <c r="FON17" s="878"/>
      <c r="FOO17" s="880"/>
      <c r="FOP17" s="878"/>
      <c r="FOQ17" s="878"/>
      <c r="FOR17" s="878"/>
      <c r="FOS17" s="880"/>
      <c r="FOT17" s="878"/>
      <c r="FOU17" s="878"/>
      <c r="FOV17" s="878"/>
      <c r="FOW17" s="880"/>
      <c r="FOX17" s="878"/>
      <c r="FOY17" s="878"/>
      <c r="FOZ17" s="878"/>
      <c r="FPA17" s="880"/>
      <c r="FPB17" s="878"/>
      <c r="FPC17" s="878"/>
      <c r="FPD17" s="878"/>
      <c r="FPE17" s="880"/>
      <c r="FPF17" s="878"/>
      <c r="FPG17" s="878"/>
      <c r="FPH17" s="878"/>
      <c r="FPI17" s="880"/>
      <c r="FPJ17" s="878"/>
      <c r="FPK17" s="878"/>
      <c r="FPL17" s="878"/>
      <c r="FPM17" s="880"/>
      <c r="FPN17" s="878"/>
      <c r="FPO17" s="878"/>
      <c r="FPP17" s="878"/>
      <c r="FPQ17" s="880"/>
      <c r="FPR17" s="878"/>
      <c r="FPS17" s="878"/>
      <c r="FPT17" s="878"/>
      <c r="FPU17" s="880"/>
      <c r="FPV17" s="878"/>
      <c r="FPW17" s="878"/>
      <c r="FPX17" s="878"/>
      <c r="FPY17" s="880"/>
      <c r="FPZ17" s="878"/>
      <c r="FQA17" s="878"/>
      <c r="FQB17" s="878"/>
      <c r="FQC17" s="880"/>
      <c r="FQD17" s="878"/>
      <c r="FQE17" s="878"/>
      <c r="FQF17" s="878"/>
      <c r="FQG17" s="880"/>
      <c r="FQH17" s="878"/>
      <c r="FQI17" s="878"/>
      <c r="FQJ17" s="878"/>
      <c r="FQK17" s="880"/>
      <c r="FQL17" s="878"/>
      <c r="FQM17" s="878"/>
      <c r="FQN17" s="878"/>
      <c r="FQO17" s="880"/>
      <c r="FQP17" s="878"/>
      <c r="FQQ17" s="878"/>
      <c r="FQR17" s="878"/>
      <c r="FQS17" s="880"/>
      <c r="FQT17" s="878"/>
      <c r="FQU17" s="878"/>
      <c r="FQV17" s="878"/>
      <c r="FQW17" s="880"/>
      <c r="FQX17" s="878"/>
      <c r="FQY17" s="878"/>
      <c r="FQZ17" s="878"/>
      <c r="FRA17" s="880"/>
      <c r="FRB17" s="878"/>
      <c r="FRC17" s="878"/>
      <c r="FRD17" s="878"/>
      <c r="FRE17" s="880"/>
      <c r="FRF17" s="878"/>
      <c r="FRG17" s="878"/>
      <c r="FRH17" s="878"/>
      <c r="FRI17" s="880"/>
      <c r="FRJ17" s="878"/>
      <c r="FRK17" s="878"/>
      <c r="FRL17" s="878"/>
      <c r="FRM17" s="880"/>
      <c r="FRN17" s="878"/>
      <c r="FRO17" s="878"/>
      <c r="FRP17" s="878"/>
      <c r="FRQ17" s="880"/>
      <c r="FRR17" s="878"/>
      <c r="FRS17" s="878"/>
      <c r="FRT17" s="878"/>
      <c r="FRU17" s="880"/>
      <c r="FRV17" s="878"/>
      <c r="FRW17" s="878"/>
      <c r="FRX17" s="878"/>
      <c r="FRY17" s="880"/>
      <c r="FRZ17" s="878"/>
      <c r="FSA17" s="878"/>
      <c r="FSB17" s="878"/>
      <c r="FSC17" s="880"/>
      <c r="FSD17" s="878"/>
      <c r="FSE17" s="878"/>
      <c r="FSF17" s="878"/>
      <c r="FSG17" s="880"/>
      <c r="FSH17" s="878"/>
      <c r="FSI17" s="878"/>
      <c r="FSJ17" s="878"/>
      <c r="FSK17" s="880"/>
      <c r="FSL17" s="878"/>
      <c r="FSM17" s="878"/>
      <c r="FSN17" s="878"/>
      <c r="FSO17" s="880"/>
      <c r="FSP17" s="878"/>
      <c r="FSQ17" s="878"/>
      <c r="FSR17" s="878"/>
      <c r="FSS17" s="880"/>
      <c r="FST17" s="878"/>
      <c r="FSU17" s="878"/>
      <c r="FSV17" s="878"/>
      <c r="FSW17" s="880"/>
      <c r="FSX17" s="878"/>
      <c r="FSY17" s="878"/>
      <c r="FSZ17" s="878"/>
      <c r="FTA17" s="880"/>
      <c r="FTB17" s="878"/>
      <c r="FTC17" s="878"/>
      <c r="FTD17" s="878"/>
      <c r="FTE17" s="880"/>
      <c r="FTF17" s="878"/>
      <c r="FTG17" s="878"/>
      <c r="FTH17" s="878"/>
      <c r="FTI17" s="880"/>
      <c r="FTJ17" s="878"/>
      <c r="FTK17" s="878"/>
      <c r="FTL17" s="878"/>
      <c r="FTM17" s="880"/>
      <c r="FTN17" s="878"/>
      <c r="FTO17" s="878"/>
      <c r="FTP17" s="878"/>
      <c r="FTQ17" s="880"/>
      <c r="FTR17" s="878"/>
      <c r="FTS17" s="878"/>
      <c r="FTT17" s="878"/>
      <c r="FTU17" s="880"/>
      <c r="FTV17" s="878"/>
      <c r="FTW17" s="878"/>
      <c r="FTX17" s="878"/>
      <c r="FTY17" s="880"/>
      <c r="FTZ17" s="878"/>
      <c r="FUA17" s="878"/>
      <c r="FUB17" s="878"/>
      <c r="FUC17" s="880"/>
      <c r="FUD17" s="878"/>
      <c r="FUE17" s="878"/>
      <c r="FUF17" s="878"/>
      <c r="FUG17" s="880"/>
      <c r="FUH17" s="878"/>
      <c r="FUI17" s="878"/>
      <c r="FUJ17" s="878"/>
      <c r="FUK17" s="880"/>
      <c r="FUL17" s="878"/>
      <c r="FUM17" s="878"/>
      <c r="FUN17" s="878"/>
      <c r="FUO17" s="880"/>
      <c r="FUP17" s="878"/>
      <c r="FUQ17" s="878"/>
      <c r="FUR17" s="878"/>
      <c r="FUS17" s="880"/>
      <c r="FUT17" s="878"/>
      <c r="FUU17" s="878"/>
      <c r="FUV17" s="878"/>
      <c r="FUW17" s="880"/>
      <c r="FUX17" s="878"/>
      <c r="FUY17" s="878"/>
      <c r="FUZ17" s="878"/>
      <c r="FVA17" s="880"/>
      <c r="FVB17" s="878"/>
      <c r="FVC17" s="878"/>
      <c r="FVD17" s="878"/>
      <c r="FVE17" s="880"/>
      <c r="FVF17" s="878"/>
      <c r="FVG17" s="878"/>
      <c r="FVH17" s="878"/>
      <c r="FVI17" s="880"/>
      <c r="FVJ17" s="878"/>
      <c r="FVK17" s="878"/>
      <c r="FVL17" s="878"/>
      <c r="FVM17" s="880"/>
      <c r="FVN17" s="878"/>
      <c r="FVO17" s="878"/>
      <c r="FVP17" s="878"/>
      <c r="FVQ17" s="880"/>
      <c r="FVR17" s="878"/>
      <c r="FVS17" s="878"/>
      <c r="FVT17" s="878"/>
      <c r="FVU17" s="880"/>
      <c r="FVV17" s="878"/>
      <c r="FVW17" s="878"/>
      <c r="FVX17" s="878"/>
      <c r="FVY17" s="880"/>
      <c r="FVZ17" s="878"/>
      <c r="FWA17" s="878"/>
      <c r="FWB17" s="878"/>
      <c r="FWC17" s="880"/>
      <c r="FWD17" s="878"/>
      <c r="FWE17" s="878"/>
      <c r="FWF17" s="878"/>
      <c r="FWG17" s="880"/>
      <c r="FWH17" s="878"/>
      <c r="FWI17" s="878"/>
      <c r="FWJ17" s="878"/>
      <c r="FWK17" s="880"/>
      <c r="FWL17" s="878"/>
      <c r="FWM17" s="878"/>
      <c r="FWN17" s="878"/>
      <c r="FWO17" s="880"/>
      <c r="FWP17" s="878"/>
      <c r="FWQ17" s="878"/>
      <c r="FWR17" s="878"/>
      <c r="FWS17" s="880"/>
      <c r="FWT17" s="878"/>
      <c r="FWU17" s="878"/>
      <c r="FWV17" s="878"/>
      <c r="FWW17" s="880"/>
      <c r="FWX17" s="878"/>
      <c r="FWY17" s="878"/>
      <c r="FWZ17" s="878"/>
      <c r="FXA17" s="880"/>
      <c r="FXB17" s="878"/>
      <c r="FXC17" s="878"/>
      <c r="FXD17" s="878"/>
      <c r="FXE17" s="880"/>
      <c r="FXF17" s="878"/>
      <c r="FXG17" s="878"/>
      <c r="FXH17" s="878"/>
      <c r="FXI17" s="880"/>
      <c r="FXJ17" s="878"/>
      <c r="FXK17" s="878"/>
      <c r="FXL17" s="878"/>
      <c r="FXM17" s="880"/>
      <c r="FXN17" s="878"/>
      <c r="FXO17" s="878"/>
      <c r="FXP17" s="878"/>
      <c r="FXQ17" s="880"/>
      <c r="FXR17" s="878"/>
      <c r="FXS17" s="878"/>
      <c r="FXT17" s="878"/>
      <c r="FXU17" s="880"/>
      <c r="FXV17" s="878"/>
      <c r="FXW17" s="878"/>
      <c r="FXX17" s="878"/>
      <c r="FXY17" s="880"/>
      <c r="FXZ17" s="878"/>
      <c r="FYA17" s="878"/>
      <c r="FYB17" s="878"/>
      <c r="FYC17" s="880"/>
      <c r="FYD17" s="878"/>
      <c r="FYE17" s="878"/>
      <c r="FYF17" s="878"/>
      <c r="FYG17" s="880"/>
      <c r="FYH17" s="878"/>
      <c r="FYI17" s="878"/>
      <c r="FYJ17" s="878"/>
      <c r="FYK17" s="880"/>
      <c r="FYL17" s="878"/>
      <c r="FYM17" s="878"/>
      <c r="FYN17" s="878"/>
      <c r="FYO17" s="880"/>
      <c r="FYP17" s="878"/>
      <c r="FYQ17" s="878"/>
      <c r="FYR17" s="878"/>
      <c r="FYS17" s="880"/>
      <c r="FYT17" s="878"/>
      <c r="FYU17" s="878"/>
      <c r="FYV17" s="878"/>
      <c r="FYW17" s="880"/>
      <c r="FYX17" s="878"/>
      <c r="FYY17" s="878"/>
      <c r="FYZ17" s="878"/>
      <c r="FZA17" s="880"/>
      <c r="FZB17" s="878"/>
      <c r="FZC17" s="878"/>
      <c r="FZD17" s="878"/>
      <c r="FZE17" s="880"/>
      <c r="FZF17" s="878"/>
      <c r="FZG17" s="878"/>
      <c r="FZH17" s="878"/>
      <c r="FZI17" s="880"/>
      <c r="FZJ17" s="878"/>
      <c r="FZK17" s="878"/>
      <c r="FZL17" s="878"/>
      <c r="FZM17" s="880"/>
      <c r="FZN17" s="878"/>
      <c r="FZO17" s="878"/>
      <c r="FZP17" s="878"/>
      <c r="FZQ17" s="880"/>
      <c r="FZR17" s="878"/>
      <c r="FZS17" s="878"/>
      <c r="FZT17" s="878"/>
      <c r="FZU17" s="880"/>
      <c r="FZV17" s="878"/>
      <c r="FZW17" s="878"/>
      <c r="FZX17" s="878"/>
      <c r="FZY17" s="880"/>
      <c r="FZZ17" s="878"/>
      <c r="GAA17" s="878"/>
      <c r="GAB17" s="878"/>
      <c r="GAC17" s="880"/>
      <c r="GAD17" s="878"/>
      <c r="GAE17" s="878"/>
      <c r="GAF17" s="878"/>
      <c r="GAG17" s="880"/>
      <c r="GAH17" s="878"/>
      <c r="GAI17" s="878"/>
      <c r="GAJ17" s="878"/>
      <c r="GAK17" s="880"/>
      <c r="GAL17" s="878"/>
      <c r="GAM17" s="878"/>
      <c r="GAN17" s="878"/>
      <c r="GAO17" s="880"/>
      <c r="GAP17" s="878"/>
      <c r="GAQ17" s="878"/>
      <c r="GAR17" s="878"/>
      <c r="GAS17" s="880"/>
      <c r="GAT17" s="878"/>
      <c r="GAU17" s="878"/>
      <c r="GAV17" s="878"/>
      <c r="GAW17" s="880"/>
      <c r="GAX17" s="878"/>
      <c r="GAY17" s="878"/>
      <c r="GAZ17" s="878"/>
      <c r="GBA17" s="880"/>
      <c r="GBB17" s="878"/>
      <c r="GBC17" s="878"/>
      <c r="GBD17" s="878"/>
      <c r="GBE17" s="880"/>
      <c r="GBF17" s="878"/>
      <c r="GBG17" s="878"/>
      <c r="GBH17" s="878"/>
      <c r="GBI17" s="880"/>
      <c r="GBJ17" s="878"/>
      <c r="GBK17" s="878"/>
      <c r="GBL17" s="878"/>
      <c r="GBM17" s="880"/>
      <c r="GBN17" s="878"/>
      <c r="GBO17" s="878"/>
      <c r="GBP17" s="878"/>
      <c r="GBQ17" s="880"/>
      <c r="GBR17" s="878"/>
      <c r="GBS17" s="878"/>
      <c r="GBT17" s="878"/>
      <c r="GBU17" s="880"/>
      <c r="GBV17" s="878"/>
      <c r="GBW17" s="878"/>
      <c r="GBX17" s="878"/>
      <c r="GBY17" s="880"/>
      <c r="GBZ17" s="878"/>
      <c r="GCA17" s="878"/>
      <c r="GCB17" s="878"/>
      <c r="GCC17" s="880"/>
      <c r="GCD17" s="878"/>
      <c r="GCE17" s="878"/>
      <c r="GCF17" s="878"/>
      <c r="GCG17" s="880"/>
      <c r="GCH17" s="878"/>
      <c r="GCI17" s="878"/>
      <c r="GCJ17" s="878"/>
      <c r="GCK17" s="880"/>
      <c r="GCL17" s="878"/>
      <c r="GCM17" s="878"/>
      <c r="GCN17" s="878"/>
      <c r="GCO17" s="880"/>
      <c r="GCP17" s="878"/>
      <c r="GCQ17" s="878"/>
      <c r="GCR17" s="878"/>
      <c r="GCS17" s="880"/>
      <c r="GCT17" s="878"/>
      <c r="GCU17" s="878"/>
      <c r="GCV17" s="878"/>
      <c r="GCW17" s="880"/>
      <c r="GCX17" s="878"/>
      <c r="GCY17" s="878"/>
      <c r="GCZ17" s="878"/>
      <c r="GDA17" s="880"/>
      <c r="GDB17" s="878"/>
      <c r="GDC17" s="878"/>
      <c r="GDD17" s="878"/>
      <c r="GDE17" s="880"/>
      <c r="GDF17" s="878"/>
      <c r="GDG17" s="878"/>
      <c r="GDH17" s="878"/>
      <c r="GDI17" s="880"/>
      <c r="GDJ17" s="878"/>
      <c r="GDK17" s="878"/>
      <c r="GDL17" s="878"/>
      <c r="GDM17" s="880"/>
      <c r="GDN17" s="878"/>
      <c r="GDO17" s="878"/>
      <c r="GDP17" s="878"/>
      <c r="GDQ17" s="880"/>
      <c r="GDR17" s="878"/>
      <c r="GDS17" s="878"/>
      <c r="GDT17" s="878"/>
      <c r="GDU17" s="880"/>
      <c r="GDV17" s="878"/>
      <c r="GDW17" s="878"/>
      <c r="GDX17" s="878"/>
      <c r="GDY17" s="880"/>
      <c r="GDZ17" s="878"/>
      <c r="GEA17" s="878"/>
      <c r="GEB17" s="878"/>
      <c r="GEC17" s="880"/>
      <c r="GED17" s="878"/>
      <c r="GEE17" s="878"/>
      <c r="GEF17" s="878"/>
      <c r="GEG17" s="880"/>
      <c r="GEH17" s="878"/>
      <c r="GEI17" s="878"/>
      <c r="GEJ17" s="878"/>
      <c r="GEK17" s="880"/>
      <c r="GEL17" s="878"/>
      <c r="GEM17" s="878"/>
      <c r="GEN17" s="878"/>
      <c r="GEO17" s="880"/>
      <c r="GEP17" s="878"/>
      <c r="GEQ17" s="878"/>
      <c r="GER17" s="878"/>
      <c r="GES17" s="880"/>
      <c r="GET17" s="878"/>
      <c r="GEU17" s="878"/>
      <c r="GEV17" s="878"/>
      <c r="GEW17" s="880"/>
      <c r="GEX17" s="878"/>
      <c r="GEY17" s="878"/>
      <c r="GEZ17" s="878"/>
      <c r="GFA17" s="880"/>
      <c r="GFB17" s="878"/>
      <c r="GFC17" s="878"/>
      <c r="GFD17" s="878"/>
      <c r="GFE17" s="880"/>
      <c r="GFF17" s="878"/>
      <c r="GFG17" s="878"/>
      <c r="GFH17" s="878"/>
      <c r="GFI17" s="880"/>
      <c r="GFJ17" s="878"/>
      <c r="GFK17" s="878"/>
      <c r="GFL17" s="878"/>
      <c r="GFM17" s="880"/>
      <c r="GFN17" s="878"/>
      <c r="GFO17" s="878"/>
      <c r="GFP17" s="878"/>
      <c r="GFQ17" s="880"/>
      <c r="GFR17" s="878"/>
      <c r="GFS17" s="878"/>
      <c r="GFT17" s="878"/>
      <c r="GFU17" s="880"/>
      <c r="GFV17" s="878"/>
      <c r="GFW17" s="878"/>
      <c r="GFX17" s="878"/>
      <c r="GFY17" s="880"/>
      <c r="GFZ17" s="878"/>
      <c r="GGA17" s="878"/>
      <c r="GGB17" s="878"/>
      <c r="GGC17" s="880"/>
      <c r="GGD17" s="878"/>
      <c r="GGE17" s="878"/>
      <c r="GGF17" s="878"/>
      <c r="GGG17" s="880"/>
      <c r="GGH17" s="878"/>
      <c r="GGI17" s="878"/>
      <c r="GGJ17" s="878"/>
      <c r="GGK17" s="880"/>
      <c r="GGL17" s="878"/>
      <c r="GGM17" s="878"/>
      <c r="GGN17" s="878"/>
      <c r="GGO17" s="880"/>
      <c r="GGP17" s="878"/>
      <c r="GGQ17" s="878"/>
      <c r="GGR17" s="878"/>
      <c r="GGS17" s="880"/>
      <c r="GGT17" s="878"/>
      <c r="GGU17" s="878"/>
      <c r="GGV17" s="878"/>
      <c r="GGW17" s="880"/>
      <c r="GGX17" s="878"/>
      <c r="GGY17" s="878"/>
      <c r="GGZ17" s="878"/>
      <c r="GHA17" s="880"/>
      <c r="GHB17" s="878"/>
      <c r="GHC17" s="878"/>
      <c r="GHD17" s="878"/>
      <c r="GHE17" s="880"/>
      <c r="GHF17" s="878"/>
      <c r="GHG17" s="878"/>
      <c r="GHH17" s="878"/>
      <c r="GHI17" s="880"/>
      <c r="GHJ17" s="878"/>
      <c r="GHK17" s="878"/>
      <c r="GHL17" s="878"/>
      <c r="GHM17" s="880"/>
      <c r="GHN17" s="878"/>
      <c r="GHO17" s="878"/>
      <c r="GHP17" s="878"/>
      <c r="GHQ17" s="880"/>
      <c r="GHR17" s="878"/>
      <c r="GHS17" s="878"/>
      <c r="GHT17" s="878"/>
      <c r="GHU17" s="880"/>
      <c r="GHV17" s="878"/>
      <c r="GHW17" s="878"/>
      <c r="GHX17" s="878"/>
      <c r="GHY17" s="880"/>
      <c r="GHZ17" s="878"/>
      <c r="GIA17" s="878"/>
      <c r="GIB17" s="878"/>
      <c r="GIC17" s="880"/>
      <c r="GID17" s="878"/>
      <c r="GIE17" s="878"/>
      <c r="GIF17" s="878"/>
      <c r="GIG17" s="880"/>
      <c r="GIH17" s="878"/>
      <c r="GII17" s="878"/>
      <c r="GIJ17" s="878"/>
      <c r="GIK17" s="880"/>
      <c r="GIL17" s="878"/>
      <c r="GIM17" s="878"/>
      <c r="GIN17" s="878"/>
      <c r="GIO17" s="880"/>
      <c r="GIP17" s="878"/>
      <c r="GIQ17" s="878"/>
      <c r="GIR17" s="878"/>
      <c r="GIS17" s="880"/>
      <c r="GIT17" s="878"/>
      <c r="GIU17" s="878"/>
      <c r="GIV17" s="878"/>
      <c r="GIW17" s="880"/>
      <c r="GIX17" s="878"/>
      <c r="GIY17" s="878"/>
      <c r="GIZ17" s="878"/>
      <c r="GJA17" s="880"/>
      <c r="GJB17" s="878"/>
      <c r="GJC17" s="878"/>
      <c r="GJD17" s="878"/>
      <c r="GJE17" s="880"/>
      <c r="GJF17" s="878"/>
      <c r="GJG17" s="878"/>
      <c r="GJH17" s="878"/>
      <c r="GJI17" s="880"/>
      <c r="GJJ17" s="878"/>
      <c r="GJK17" s="878"/>
      <c r="GJL17" s="878"/>
      <c r="GJM17" s="880"/>
      <c r="GJN17" s="878"/>
      <c r="GJO17" s="878"/>
      <c r="GJP17" s="878"/>
      <c r="GJQ17" s="880"/>
      <c r="GJR17" s="878"/>
      <c r="GJS17" s="878"/>
      <c r="GJT17" s="878"/>
      <c r="GJU17" s="880"/>
      <c r="GJV17" s="878"/>
      <c r="GJW17" s="878"/>
      <c r="GJX17" s="878"/>
      <c r="GJY17" s="880"/>
      <c r="GJZ17" s="878"/>
      <c r="GKA17" s="878"/>
      <c r="GKB17" s="878"/>
      <c r="GKC17" s="880"/>
      <c r="GKD17" s="878"/>
      <c r="GKE17" s="878"/>
      <c r="GKF17" s="878"/>
      <c r="GKG17" s="880"/>
      <c r="GKH17" s="878"/>
      <c r="GKI17" s="878"/>
      <c r="GKJ17" s="878"/>
      <c r="GKK17" s="880"/>
      <c r="GKL17" s="878"/>
      <c r="GKM17" s="878"/>
      <c r="GKN17" s="878"/>
      <c r="GKO17" s="880"/>
      <c r="GKP17" s="878"/>
      <c r="GKQ17" s="878"/>
      <c r="GKR17" s="878"/>
      <c r="GKS17" s="880"/>
      <c r="GKT17" s="878"/>
      <c r="GKU17" s="878"/>
      <c r="GKV17" s="878"/>
      <c r="GKW17" s="880"/>
      <c r="GKX17" s="878"/>
      <c r="GKY17" s="878"/>
      <c r="GKZ17" s="878"/>
      <c r="GLA17" s="880"/>
      <c r="GLB17" s="878"/>
      <c r="GLC17" s="878"/>
      <c r="GLD17" s="878"/>
      <c r="GLE17" s="880"/>
      <c r="GLF17" s="878"/>
      <c r="GLG17" s="878"/>
      <c r="GLH17" s="878"/>
      <c r="GLI17" s="880"/>
      <c r="GLJ17" s="878"/>
      <c r="GLK17" s="878"/>
      <c r="GLL17" s="878"/>
      <c r="GLM17" s="880"/>
      <c r="GLN17" s="878"/>
      <c r="GLO17" s="878"/>
      <c r="GLP17" s="878"/>
      <c r="GLQ17" s="880"/>
      <c r="GLR17" s="878"/>
      <c r="GLS17" s="878"/>
      <c r="GLT17" s="878"/>
      <c r="GLU17" s="880"/>
      <c r="GLV17" s="878"/>
      <c r="GLW17" s="878"/>
      <c r="GLX17" s="878"/>
      <c r="GLY17" s="880"/>
      <c r="GLZ17" s="878"/>
      <c r="GMA17" s="878"/>
      <c r="GMB17" s="878"/>
      <c r="GMC17" s="880"/>
      <c r="GMD17" s="878"/>
      <c r="GME17" s="878"/>
      <c r="GMF17" s="878"/>
      <c r="GMG17" s="880"/>
      <c r="GMH17" s="878"/>
      <c r="GMI17" s="878"/>
      <c r="GMJ17" s="878"/>
      <c r="GMK17" s="880"/>
      <c r="GML17" s="878"/>
      <c r="GMM17" s="878"/>
      <c r="GMN17" s="878"/>
      <c r="GMO17" s="880"/>
      <c r="GMP17" s="878"/>
      <c r="GMQ17" s="878"/>
      <c r="GMR17" s="878"/>
      <c r="GMS17" s="880"/>
      <c r="GMT17" s="878"/>
      <c r="GMU17" s="878"/>
      <c r="GMV17" s="878"/>
      <c r="GMW17" s="880"/>
      <c r="GMX17" s="878"/>
      <c r="GMY17" s="878"/>
      <c r="GMZ17" s="878"/>
      <c r="GNA17" s="880"/>
      <c r="GNB17" s="878"/>
      <c r="GNC17" s="878"/>
      <c r="GND17" s="878"/>
      <c r="GNE17" s="880"/>
      <c r="GNF17" s="878"/>
      <c r="GNG17" s="878"/>
      <c r="GNH17" s="878"/>
      <c r="GNI17" s="880"/>
      <c r="GNJ17" s="878"/>
      <c r="GNK17" s="878"/>
      <c r="GNL17" s="878"/>
      <c r="GNM17" s="880"/>
      <c r="GNN17" s="878"/>
      <c r="GNO17" s="878"/>
      <c r="GNP17" s="878"/>
      <c r="GNQ17" s="880"/>
      <c r="GNR17" s="878"/>
      <c r="GNS17" s="878"/>
      <c r="GNT17" s="878"/>
      <c r="GNU17" s="880"/>
      <c r="GNV17" s="878"/>
      <c r="GNW17" s="878"/>
      <c r="GNX17" s="878"/>
      <c r="GNY17" s="880"/>
      <c r="GNZ17" s="878"/>
      <c r="GOA17" s="878"/>
      <c r="GOB17" s="878"/>
      <c r="GOC17" s="880"/>
      <c r="GOD17" s="878"/>
      <c r="GOE17" s="878"/>
      <c r="GOF17" s="878"/>
      <c r="GOG17" s="880"/>
      <c r="GOH17" s="878"/>
      <c r="GOI17" s="878"/>
      <c r="GOJ17" s="878"/>
      <c r="GOK17" s="880"/>
      <c r="GOL17" s="878"/>
      <c r="GOM17" s="878"/>
      <c r="GON17" s="878"/>
      <c r="GOO17" s="880"/>
      <c r="GOP17" s="878"/>
      <c r="GOQ17" s="878"/>
      <c r="GOR17" s="878"/>
      <c r="GOS17" s="880"/>
      <c r="GOT17" s="878"/>
      <c r="GOU17" s="878"/>
      <c r="GOV17" s="878"/>
      <c r="GOW17" s="880"/>
      <c r="GOX17" s="878"/>
      <c r="GOY17" s="878"/>
      <c r="GOZ17" s="878"/>
      <c r="GPA17" s="880"/>
      <c r="GPB17" s="878"/>
      <c r="GPC17" s="878"/>
      <c r="GPD17" s="878"/>
      <c r="GPE17" s="880"/>
      <c r="GPF17" s="878"/>
      <c r="GPG17" s="878"/>
      <c r="GPH17" s="878"/>
      <c r="GPI17" s="880"/>
      <c r="GPJ17" s="878"/>
      <c r="GPK17" s="878"/>
      <c r="GPL17" s="878"/>
      <c r="GPM17" s="880"/>
      <c r="GPN17" s="878"/>
      <c r="GPO17" s="878"/>
      <c r="GPP17" s="878"/>
      <c r="GPQ17" s="880"/>
      <c r="GPR17" s="878"/>
      <c r="GPS17" s="878"/>
      <c r="GPT17" s="878"/>
      <c r="GPU17" s="880"/>
      <c r="GPV17" s="878"/>
      <c r="GPW17" s="878"/>
      <c r="GPX17" s="878"/>
      <c r="GPY17" s="880"/>
      <c r="GPZ17" s="878"/>
      <c r="GQA17" s="878"/>
      <c r="GQB17" s="878"/>
      <c r="GQC17" s="880"/>
      <c r="GQD17" s="878"/>
      <c r="GQE17" s="878"/>
      <c r="GQF17" s="878"/>
      <c r="GQG17" s="880"/>
      <c r="GQH17" s="878"/>
      <c r="GQI17" s="878"/>
      <c r="GQJ17" s="878"/>
      <c r="GQK17" s="880"/>
      <c r="GQL17" s="878"/>
      <c r="GQM17" s="878"/>
      <c r="GQN17" s="878"/>
      <c r="GQO17" s="880"/>
      <c r="GQP17" s="878"/>
      <c r="GQQ17" s="878"/>
      <c r="GQR17" s="878"/>
      <c r="GQS17" s="880"/>
      <c r="GQT17" s="878"/>
      <c r="GQU17" s="878"/>
      <c r="GQV17" s="878"/>
      <c r="GQW17" s="880"/>
      <c r="GQX17" s="878"/>
      <c r="GQY17" s="878"/>
      <c r="GQZ17" s="878"/>
      <c r="GRA17" s="880"/>
      <c r="GRB17" s="878"/>
      <c r="GRC17" s="878"/>
      <c r="GRD17" s="878"/>
      <c r="GRE17" s="880"/>
      <c r="GRF17" s="878"/>
      <c r="GRG17" s="878"/>
      <c r="GRH17" s="878"/>
      <c r="GRI17" s="880"/>
      <c r="GRJ17" s="878"/>
      <c r="GRK17" s="878"/>
      <c r="GRL17" s="878"/>
      <c r="GRM17" s="880"/>
      <c r="GRN17" s="878"/>
      <c r="GRO17" s="878"/>
      <c r="GRP17" s="878"/>
      <c r="GRQ17" s="880"/>
      <c r="GRR17" s="878"/>
      <c r="GRS17" s="878"/>
      <c r="GRT17" s="878"/>
      <c r="GRU17" s="880"/>
      <c r="GRV17" s="878"/>
      <c r="GRW17" s="878"/>
      <c r="GRX17" s="878"/>
      <c r="GRY17" s="880"/>
      <c r="GRZ17" s="878"/>
      <c r="GSA17" s="878"/>
      <c r="GSB17" s="878"/>
      <c r="GSC17" s="880"/>
      <c r="GSD17" s="878"/>
      <c r="GSE17" s="878"/>
      <c r="GSF17" s="878"/>
      <c r="GSG17" s="880"/>
      <c r="GSH17" s="878"/>
      <c r="GSI17" s="878"/>
      <c r="GSJ17" s="878"/>
      <c r="GSK17" s="880"/>
      <c r="GSL17" s="878"/>
      <c r="GSM17" s="878"/>
      <c r="GSN17" s="878"/>
      <c r="GSO17" s="880"/>
      <c r="GSP17" s="878"/>
      <c r="GSQ17" s="878"/>
      <c r="GSR17" s="878"/>
      <c r="GSS17" s="880"/>
      <c r="GST17" s="878"/>
      <c r="GSU17" s="878"/>
      <c r="GSV17" s="878"/>
      <c r="GSW17" s="880"/>
      <c r="GSX17" s="878"/>
      <c r="GSY17" s="878"/>
      <c r="GSZ17" s="878"/>
      <c r="GTA17" s="880"/>
      <c r="GTB17" s="878"/>
      <c r="GTC17" s="878"/>
      <c r="GTD17" s="878"/>
      <c r="GTE17" s="880"/>
      <c r="GTF17" s="878"/>
      <c r="GTG17" s="878"/>
      <c r="GTH17" s="878"/>
      <c r="GTI17" s="880"/>
      <c r="GTJ17" s="878"/>
      <c r="GTK17" s="878"/>
      <c r="GTL17" s="878"/>
      <c r="GTM17" s="880"/>
      <c r="GTN17" s="878"/>
      <c r="GTO17" s="878"/>
      <c r="GTP17" s="878"/>
      <c r="GTQ17" s="880"/>
      <c r="GTR17" s="878"/>
      <c r="GTS17" s="878"/>
      <c r="GTT17" s="878"/>
      <c r="GTU17" s="880"/>
      <c r="GTV17" s="878"/>
      <c r="GTW17" s="878"/>
      <c r="GTX17" s="878"/>
      <c r="GTY17" s="880"/>
      <c r="GTZ17" s="878"/>
      <c r="GUA17" s="878"/>
      <c r="GUB17" s="878"/>
      <c r="GUC17" s="880"/>
      <c r="GUD17" s="878"/>
      <c r="GUE17" s="878"/>
      <c r="GUF17" s="878"/>
      <c r="GUG17" s="880"/>
      <c r="GUH17" s="878"/>
      <c r="GUI17" s="878"/>
      <c r="GUJ17" s="878"/>
      <c r="GUK17" s="880"/>
      <c r="GUL17" s="878"/>
      <c r="GUM17" s="878"/>
      <c r="GUN17" s="878"/>
      <c r="GUO17" s="880"/>
      <c r="GUP17" s="878"/>
      <c r="GUQ17" s="878"/>
      <c r="GUR17" s="878"/>
      <c r="GUS17" s="880"/>
      <c r="GUT17" s="878"/>
      <c r="GUU17" s="878"/>
      <c r="GUV17" s="878"/>
      <c r="GUW17" s="880"/>
      <c r="GUX17" s="878"/>
      <c r="GUY17" s="878"/>
      <c r="GUZ17" s="878"/>
      <c r="GVA17" s="880"/>
      <c r="GVB17" s="878"/>
      <c r="GVC17" s="878"/>
      <c r="GVD17" s="878"/>
      <c r="GVE17" s="880"/>
      <c r="GVF17" s="878"/>
      <c r="GVG17" s="878"/>
      <c r="GVH17" s="878"/>
      <c r="GVI17" s="880"/>
      <c r="GVJ17" s="878"/>
      <c r="GVK17" s="878"/>
      <c r="GVL17" s="878"/>
      <c r="GVM17" s="880"/>
      <c r="GVN17" s="878"/>
      <c r="GVO17" s="878"/>
      <c r="GVP17" s="878"/>
      <c r="GVQ17" s="880"/>
      <c r="GVR17" s="878"/>
      <c r="GVS17" s="878"/>
      <c r="GVT17" s="878"/>
      <c r="GVU17" s="880"/>
      <c r="GVV17" s="878"/>
      <c r="GVW17" s="878"/>
      <c r="GVX17" s="878"/>
      <c r="GVY17" s="880"/>
      <c r="GVZ17" s="878"/>
      <c r="GWA17" s="878"/>
      <c r="GWB17" s="878"/>
      <c r="GWC17" s="880"/>
      <c r="GWD17" s="878"/>
      <c r="GWE17" s="878"/>
      <c r="GWF17" s="878"/>
      <c r="GWG17" s="880"/>
      <c r="GWH17" s="878"/>
      <c r="GWI17" s="878"/>
      <c r="GWJ17" s="878"/>
      <c r="GWK17" s="880"/>
      <c r="GWL17" s="878"/>
      <c r="GWM17" s="878"/>
      <c r="GWN17" s="878"/>
      <c r="GWO17" s="880"/>
      <c r="GWP17" s="878"/>
      <c r="GWQ17" s="878"/>
      <c r="GWR17" s="878"/>
      <c r="GWS17" s="880"/>
      <c r="GWT17" s="878"/>
      <c r="GWU17" s="878"/>
      <c r="GWV17" s="878"/>
      <c r="GWW17" s="880"/>
      <c r="GWX17" s="878"/>
      <c r="GWY17" s="878"/>
      <c r="GWZ17" s="878"/>
      <c r="GXA17" s="880"/>
      <c r="GXB17" s="878"/>
      <c r="GXC17" s="878"/>
      <c r="GXD17" s="878"/>
      <c r="GXE17" s="880"/>
      <c r="GXF17" s="878"/>
      <c r="GXG17" s="878"/>
      <c r="GXH17" s="878"/>
      <c r="GXI17" s="880"/>
      <c r="GXJ17" s="878"/>
      <c r="GXK17" s="878"/>
      <c r="GXL17" s="878"/>
      <c r="GXM17" s="880"/>
      <c r="GXN17" s="878"/>
      <c r="GXO17" s="878"/>
      <c r="GXP17" s="878"/>
      <c r="GXQ17" s="880"/>
      <c r="GXR17" s="878"/>
      <c r="GXS17" s="878"/>
      <c r="GXT17" s="878"/>
      <c r="GXU17" s="880"/>
      <c r="GXV17" s="878"/>
      <c r="GXW17" s="878"/>
      <c r="GXX17" s="878"/>
      <c r="GXY17" s="880"/>
      <c r="GXZ17" s="878"/>
      <c r="GYA17" s="878"/>
      <c r="GYB17" s="878"/>
      <c r="GYC17" s="880"/>
      <c r="GYD17" s="878"/>
      <c r="GYE17" s="878"/>
      <c r="GYF17" s="878"/>
      <c r="GYG17" s="880"/>
      <c r="GYH17" s="878"/>
      <c r="GYI17" s="878"/>
      <c r="GYJ17" s="878"/>
      <c r="GYK17" s="880"/>
      <c r="GYL17" s="878"/>
      <c r="GYM17" s="878"/>
      <c r="GYN17" s="878"/>
      <c r="GYO17" s="880"/>
      <c r="GYP17" s="878"/>
      <c r="GYQ17" s="878"/>
      <c r="GYR17" s="878"/>
      <c r="GYS17" s="880"/>
      <c r="GYT17" s="878"/>
      <c r="GYU17" s="878"/>
      <c r="GYV17" s="878"/>
      <c r="GYW17" s="880"/>
      <c r="GYX17" s="878"/>
      <c r="GYY17" s="878"/>
      <c r="GYZ17" s="878"/>
      <c r="GZA17" s="880"/>
      <c r="GZB17" s="878"/>
      <c r="GZC17" s="878"/>
      <c r="GZD17" s="878"/>
      <c r="GZE17" s="880"/>
      <c r="GZF17" s="878"/>
      <c r="GZG17" s="878"/>
      <c r="GZH17" s="878"/>
      <c r="GZI17" s="880"/>
      <c r="GZJ17" s="878"/>
      <c r="GZK17" s="878"/>
      <c r="GZL17" s="878"/>
      <c r="GZM17" s="880"/>
      <c r="GZN17" s="878"/>
      <c r="GZO17" s="878"/>
      <c r="GZP17" s="878"/>
      <c r="GZQ17" s="880"/>
      <c r="GZR17" s="878"/>
      <c r="GZS17" s="878"/>
      <c r="GZT17" s="878"/>
      <c r="GZU17" s="880"/>
      <c r="GZV17" s="878"/>
      <c r="GZW17" s="878"/>
      <c r="GZX17" s="878"/>
      <c r="GZY17" s="880"/>
      <c r="GZZ17" s="878"/>
      <c r="HAA17" s="878"/>
      <c r="HAB17" s="878"/>
      <c r="HAC17" s="880"/>
      <c r="HAD17" s="878"/>
      <c r="HAE17" s="878"/>
      <c r="HAF17" s="878"/>
      <c r="HAG17" s="880"/>
      <c r="HAH17" s="878"/>
      <c r="HAI17" s="878"/>
      <c r="HAJ17" s="878"/>
      <c r="HAK17" s="880"/>
      <c r="HAL17" s="878"/>
      <c r="HAM17" s="878"/>
      <c r="HAN17" s="878"/>
      <c r="HAO17" s="880"/>
      <c r="HAP17" s="878"/>
      <c r="HAQ17" s="878"/>
      <c r="HAR17" s="878"/>
      <c r="HAS17" s="880"/>
      <c r="HAT17" s="878"/>
      <c r="HAU17" s="878"/>
      <c r="HAV17" s="878"/>
      <c r="HAW17" s="880"/>
      <c r="HAX17" s="878"/>
      <c r="HAY17" s="878"/>
      <c r="HAZ17" s="878"/>
      <c r="HBA17" s="880"/>
      <c r="HBB17" s="878"/>
      <c r="HBC17" s="878"/>
      <c r="HBD17" s="878"/>
      <c r="HBE17" s="880"/>
      <c r="HBF17" s="878"/>
      <c r="HBG17" s="878"/>
      <c r="HBH17" s="878"/>
      <c r="HBI17" s="880"/>
      <c r="HBJ17" s="878"/>
      <c r="HBK17" s="878"/>
      <c r="HBL17" s="878"/>
      <c r="HBM17" s="880"/>
      <c r="HBN17" s="878"/>
      <c r="HBO17" s="878"/>
      <c r="HBP17" s="878"/>
      <c r="HBQ17" s="880"/>
      <c r="HBR17" s="878"/>
      <c r="HBS17" s="878"/>
      <c r="HBT17" s="878"/>
      <c r="HBU17" s="880"/>
      <c r="HBV17" s="878"/>
      <c r="HBW17" s="878"/>
      <c r="HBX17" s="878"/>
      <c r="HBY17" s="880"/>
      <c r="HBZ17" s="878"/>
      <c r="HCA17" s="878"/>
      <c r="HCB17" s="878"/>
      <c r="HCC17" s="880"/>
      <c r="HCD17" s="878"/>
      <c r="HCE17" s="878"/>
      <c r="HCF17" s="878"/>
      <c r="HCG17" s="880"/>
      <c r="HCH17" s="878"/>
      <c r="HCI17" s="878"/>
      <c r="HCJ17" s="878"/>
      <c r="HCK17" s="880"/>
      <c r="HCL17" s="878"/>
      <c r="HCM17" s="878"/>
      <c r="HCN17" s="878"/>
      <c r="HCO17" s="880"/>
      <c r="HCP17" s="878"/>
      <c r="HCQ17" s="878"/>
      <c r="HCR17" s="878"/>
      <c r="HCS17" s="880"/>
      <c r="HCT17" s="878"/>
      <c r="HCU17" s="878"/>
      <c r="HCV17" s="878"/>
      <c r="HCW17" s="880"/>
      <c r="HCX17" s="878"/>
      <c r="HCY17" s="878"/>
      <c r="HCZ17" s="878"/>
      <c r="HDA17" s="880"/>
      <c r="HDB17" s="878"/>
      <c r="HDC17" s="878"/>
      <c r="HDD17" s="878"/>
      <c r="HDE17" s="880"/>
      <c r="HDF17" s="878"/>
      <c r="HDG17" s="878"/>
      <c r="HDH17" s="878"/>
      <c r="HDI17" s="880"/>
      <c r="HDJ17" s="878"/>
      <c r="HDK17" s="878"/>
      <c r="HDL17" s="878"/>
      <c r="HDM17" s="880"/>
      <c r="HDN17" s="878"/>
      <c r="HDO17" s="878"/>
      <c r="HDP17" s="878"/>
      <c r="HDQ17" s="880"/>
      <c r="HDR17" s="878"/>
      <c r="HDS17" s="878"/>
      <c r="HDT17" s="878"/>
      <c r="HDU17" s="880"/>
      <c r="HDV17" s="878"/>
      <c r="HDW17" s="878"/>
      <c r="HDX17" s="878"/>
      <c r="HDY17" s="880"/>
      <c r="HDZ17" s="878"/>
      <c r="HEA17" s="878"/>
      <c r="HEB17" s="878"/>
      <c r="HEC17" s="880"/>
      <c r="HED17" s="878"/>
      <c r="HEE17" s="878"/>
      <c r="HEF17" s="878"/>
      <c r="HEG17" s="880"/>
      <c r="HEH17" s="878"/>
      <c r="HEI17" s="878"/>
      <c r="HEJ17" s="878"/>
      <c r="HEK17" s="880"/>
      <c r="HEL17" s="878"/>
      <c r="HEM17" s="878"/>
      <c r="HEN17" s="878"/>
      <c r="HEO17" s="880"/>
      <c r="HEP17" s="878"/>
      <c r="HEQ17" s="878"/>
      <c r="HER17" s="878"/>
      <c r="HES17" s="880"/>
      <c r="HET17" s="878"/>
      <c r="HEU17" s="878"/>
      <c r="HEV17" s="878"/>
      <c r="HEW17" s="880"/>
      <c r="HEX17" s="878"/>
      <c r="HEY17" s="878"/>
      <c r="HEZ17" s="878"/>
      <c r="HFA17" s="880"/>
      <c r="HFB17" s="878"/>
      <c r="HFC17" s="878"/>
      <c r="HFD17" s="878"/>
      <c r="HFE17" s="880"/>
      <c r="HFF17" s="878"/>
      <c r="HFG17" s="878"/>
      <c r="HFH17" s="878"/>
      <c r="HFI17" s="880"/>
      <c r="HFJ17" s="878"/>
      <c r="HFK17" s="878"/>
      <c r="HFL17" s="878"/>
      <c r="HFM17" s="880"/>
      <c r="HFN17" s="878"/>
      <c r="HFO17" s="878"/>
      <c r="HFP17" s="878"/>
      <c r="HFQ17" s="880"/>
      <c r="HFR17" s="878"/>
      <c r="HFS17" s="878"/>
      <c r="HFT17" s="878"/>
      <c r="HFU17" s="880"/>
      <c r="HFV17" s="878"/>
      <c r="HFW17" s="878"/>
      <c r="HFX17" s="878"/>
      <c r="HFY17" s="880"/>
      <c r="HFZ17" s="878"/>
      <c r="HGA17" s="878"/>
      <c r="HGB17" s="878"/>
      <c r="HGC17" s="880"/>
      <c r="HGD17" s="878"/>
      <c r="HGE17" s="878"/>
      <c r="HGF17" s="878"/>
      <c r="HGG17" s="880"/>
      <c r="HGH17" s="878"/>
      <c r="HGI17" s="878"/>
      <c r="HGJ17" s="878"/>
      <c r="HGK17" s="880"/>
      <c r="HGL17" s="878"/>
      <c r="HGM17" s="878"/>
      <c r="HGN17" s="878"/>
      <c r="HGO17" s="880"/>
      <c r="HGP17" s="878"/>
      <c r="HGQ17" s="878"/>
      <c r="HGR17" s="878"/>
      <c r="HGS17" s="880"/>
      <c r="HGT17" s="878"/>
      <c r="HGU17" s="878"/>
      <c r="HGV17" s="878"/>
      <c r="HGW17" s="880"/>
      <c r="HGX17" s="878"/>
      <c r="HGY17" s="878"/>
      <c r="HGZ17" s="878"/>
      <c r="HHA17" s="880"/>
      <c r="HHB17" s="878"/>
      <c r="HHC17" s="878"/>
      <c r="HHD17" s="878"/>
      <c r="HHE17" s="880"/>
      <c r="HHF17" s="878"/>
      <c r="HHG17" s="878"/>
      <c r="HHH17" s="878"/>
      <c r="HHI17" s="880"/>
      <c r="HHJ17" s="878"/>
      <c r="HHK17" s="878"/>
      <c r="HHL17" s="878"/>
      <c r="HHM17" s="880"/>
      <c r="HHN17" s="878"/>
      <c r="HHO17" s="878"/>
      <c r="HHP17" s="878"/>
      <c r="HHQ17" s="880"/>
      <c r="HHR17" s="878"/>
      <c r="HHS17" s="878"/>
      <c r="HHT17" s="878"/>
      <c r="HHU17" s="880"/>
      <c r="HHV17" s="878"/>
      <c r="HHW17" s="878"/>
      <c r="HHX17" s="878"/>
      <c r="HHY17" s="880"/>
      <c r="HHZ17" s="878"/>
      <c r="HIA17" s="878"/>
      <c r="HIB17" s="878"/>
      <c r="HIC17" s="880"/>
      <c r="HID17" s="878"/>
      <c r="HIE17" s="878"/>
      <c r="HIF17" s="878"/>
      <c r="HIG17" s="880"/>
      <c r="HIH17" s="878"/>
      <c r="HII17" s="878"/>
      <c r="HIJ17" s="878"/>
      <c r="HIK17" s="880"/>
      <c r="HIL17" s="878"/>
      <c r="HIM17" s="878"/>
      <c r="HIN17" s="878"/>
      <c r="HIO17" s="880"/>
      <c r="HIP17" s="878"/>
      <c r="HIQ17" s="878"/>
      <c r="HIR17" s="878"/>
      <c r="HIS17" s="880"/>
      <c r="HIT17" s="878"/>
      <c r="HIU17" s="878"/>
      <c r="HIV17" s="878"/>
      <c r="HIW17" s="880"/>
      <c r="HIX17" s="878"/>
      <c r="HIY17" s="878"/>
      <c r="HIZ17" s="878"/>
      <c r="HJA17" s="880"/>
      <c r="HJB17" s="878"/>
      <c r="HJC17" s="878"/>
      <c r="HJD17" s="878"/>
      <c r="HJE17" s="880"/>
      <c r="HJF17" s="878"/>
      <c r="HJG17" s="878"/>
      <c r="HJH17" s="878"/>
      <c r="HJI17" s="880"/>
      <c r="HJJ17" s="878"/>
      <c r="HJK17" s="878"/>
      <c r="HJL17" s="878"/>
      <c r="HJM17" s="880"/>
      <c r="HJN17" s="878"/>
      <c r="HJO17" s="878"/>
      <c r="HJP17" s="878"/>
      <c r="HJQ17" s="880"/>
      <c r="HJR17" s="878"/>
      <c r="HJS17" s="878"/>
      <c r="HJT17" s="878"/>
      <c r="HJU17" s="880"/>
      <c r="HJV17" s="878"/>
      <c r="HJW17" s="878"/>
      <c r="HJX17" s="878"/>
      <c r="HJY17" s="880"/>
      <c r="HJZ17" s="878"/>
      <c r="HKA17" s="878"/>
      <c r="HKB17" s="878"/>
      <c r="HKC17" s="880"/>
      <c r="HKD17" s="878"/>
      <c r="HKE17" s="878"/>
      <c r="HKF17" s="878"/>
      <c r="HKG17" s="880"/>
      <c r="HKH17" s="878"/>
      <c r="HKI17" s="878"/>
      <c r="HKJ17" s="878"/>
      <c r="HKK17" s="880"/>
      <c r="HKL17" s="878"/>
      <c r="HKM17" s="878"/>
      <c r="HKN17" s="878"/>
      <c r="HKO17" s="880"/>
      <c r="HKP17" s="878"/>
      <c r="HKQ17" s="878"/>
      <c r="HKR17" s="878"/>
      <c r="HKS17" s="880"/>
      <c r="HKT17" s="878"/>
      <c r="HKU17" s="878"/>
      <c r="HKV17" s="878"/>
      <c r="HKW17" s="880"/>
      <c r="HKX17" s="878"/>
      <c r="HKY17" s="878"/>
      <c r="HKZ17" s="878"/>
      <c r="HLA17" s="880"/>
      <c r="HLB17" s="878"/>
      <c r="HLC17" s="878"/>
      <c r="HLD17" s="878"/>
      <c r="HLE17" s="880"/>
      <c r="HLF17" s="878"/>
      <c r="HLG17" s="878"/>
      <c r="HLH17" s="878"/>
      <c r="HLI17" s="880"/>
      <c r="HLJ17" s="878"/>
      <c r="HLK17" s="878"/>
      <c r="HLL17" s="878"/>
      <c r="HLM17" s="880"/>
      <c r="HLN17" s="878"/>
      <c r="HLO17" s="878"/>
      <c r="HLP17" s="878"/>
      <c r="HLQ17" s="880"/>
      <c r="HLR17" s="878"/>
      <c r="HLS17" s="878"/>
      <c r="HLT17" s="878"/>
      <c r="HLU17" s="880"/>
      <c r="HLV17" s="878"/>
      <c r="HLW17" s="878"/>
      <c r="HLX17" s="878"/>
      <c r="HLY17" s="880"/>
      <c r="HLZ17" s="878"/>
      <c r="HMA17" s="878"/>
      <c r="HMB17" s="878"/>
      <c r="HMC17" s="880"/>
      <c r="HMD17" s="878"/>
      <c r="HME17" s="878"/>
      <c r="HMF17" s="878"/>
      <c r="HMG17" s="880"/>
      <c r="HMH17" s="878"/>
      <c r="HMI17" s="878"/>
      <c r="HMJ17" s="878"/>
      <c r="HMK17" s="880"/>
      <c r="HML17" s="878"/>
      <c r="HMM17" s="878"/>
      <c r="HMN17" s="878"/>
      <c r="HMO17" s="880"/>
      <c r="HMP17" s="878"/>
      <c r="HMQ17" s="878"/>
      <c r="HMR17" s="878"/>
      <c r="HMS17" s="880"/>
      <c r="HMT17" s="878"/>
      <c r="HMU17" s="878"/>
      <c r="HMV17" s="878"/>
      <c r="HMW17" s="880"/>
      <c r="HMX17" s="878"/>
      <c r="HMY17" s="878"/>
      <c r="HMZ17" s="878"/>
      <c r="HNA17" s="880"/>
      <c r="HNB17" s="878"/>
      <c r="HNC17" s="878"/>
      <c r="HND17" s="878"/>
      <c r="HNE17" s="880"/>
      <c r="HNF17" s="878"/>
      <c r="HNG17" s="878"/>
      <c r="HNH17" s="878"/>
      <c r="HNI17" s="880"/>
      <c r="HNJ17" s="878"/>
      <c r="HNK17" s="878"/>
      <c r="HNL17" s="878"/>
      <c r="HNM17" s="880"/>
      <c r="HNN17" s="878"/>
      <c r="HNO17" s="878"/>
      <c r="HNP17" s="878"/>
      <c r="HNQ17" s="880"/>
      <c r="HNR17" s="878"/>
      <c r="HNS17" s="878"/>
      <c r="HNT17" s="878"/>
      <c r="HNU17" s="880"/>
      <c r="HNV17" s="878"/>
      <c r="HNW17" s="878"/>
      <c r="HNX17" s="878"/>
      <c r="HNY17" s="880"/>
      <c r="HNZ17" s="878"/>
      <c r="HOA17" s="878"/>
      <c r="HOB17" s="878"/>
      <c r="HOC17" s="880"/>
      <c r="HOD17" s="878"/>
      <c r="HOE17" s="878"/>
      <c r="HOF17" s="878"/>
      <c r="HOG17" s="880"/>
      <c r="HOH17" s="878"/>
      <c r="HOI17" s="878"/>
      <c r="HOJ17" s="878"/>
      <c r="HOK17" s="880"/>
      <c r="HOL17" s="878"/>
      <c r="HOM17" s="878"/>
      <c r="HON17" s="878"/>
      <c r="HOO17" s="880"/>
      <c r="HOP17" s="878"/>
      <c r="HOQ17" s="878"/>
      <c r="HOR17" s="878"/>
      <c r="HOS17" s="880"/>
      <c r="HOT17" s="878"/>
      <c r="HOU17" s="878"/>
      <c r="HOV17" s="878"/>
      <c r="HOW17" s="880"/>
      <c r="HOX17" s="878"/>
      <c r="HOY17" s="878"/>
      <c r="HOZ17" s="878"/>
      <c r="HPA17" s="880"/>
      <c r="HPB17" s="878"/>
      <c r="HPC17" s="878"/>
      <c r="HPD17" s="878"/>
      <c r="HPE17" s="880"/>
      <c r="HPF17" s="878"/>
      <c r="HPG17" s="878"/>
      <c r="HPH17" s="878"/>
      <c r="HPI17" s="880"/>
      <c r="HPJ17" s="878"/>
      <c r="HPK17" s="878"/>
      <c r="HPL17" s="878"/>
      <c r="HPM17" s="880"/>
      <c r="HPN17" s="878"/>
      <c r="HPO17" s="878"/>
      <c r="HPP17" s="878"/>
      <c r="HPQ17" s="880"/>
      <c r="HPR17" s="878"/>
      <c r="HPS17" s="878"/>
      <c r="HPT17" s="878"/>
      <c r="HPU17" s="880"/>
      <c r="HPV17" s="878"/>
      <c r="HPW17" s="878"/>
      <c r="HPX17" s="878"/>
      <c r="HPY17" s="880"/>
      <c r="HPZ17" s="878"/>
      <c r="HQA17" s="878"/>
      <c r="HQB17" s="878"/>
      <c r="HQC17" s="880"/>
      <c r="HQD17" s="878"/>
      <c r="HQE17" s="878"/>
      <c r="HQF17" s="878"/>
      <c r="HQG17" s="880"/>
      <c r="HQH17" s="878"/>
      <c r="HQI17" s="878"/>
      <c r="HQJ17" s="878"/>
      <c r="HQK17" s="880"/>
      <c r="HQL17" s="878"/>
      <c r="HQM17" s="878"/>
      <c r="HQN17" s="878"/>
      <c r="HQO17" s="880"/>
      <c r="HQP17" s="878"/>
      <c r="HQQ17" s="878"/>
      <c r="HQR17" s="878"/>
      <c r="HQS17" s="880"/>
      <c r="HQT17" s="878"/>
      <c r="HQU17" s="878"/>
      <c r="HQV17" s="878"/>
      <c r="HQW17" s="880"/>
      <c r="HQX17" s="878"/>
      <c r="HQY17" s="878"/>
      <c r="HQZ17" s="878"/>
      <c r="HRA17" s="880"/>
      <c r="HRB17" s="878"/>
      <c r="HRC17" s="878"/>
      <c r="HRD17" s="878"/>
      <c r="HRE17" s="880"/>
      <c r="HRF17" s="878"/>
      <c r="HRG17" s="878"/>
      <c r="HRH17" s="878"/>
      <c r="HRI17" s="880"/>
      <c r="HRJ17" s="878"/>
      <c r="HRK17" s="878"/>
      <c r="HRL17" s="878"/>
      <c r="HRM17" s="880"/>
      <c r="HRN17" s="878"/>
      <c r="HRO17" s="878"/>
      <c r="HRP17" s="878"/>
      <c r="HRQ17" s="880"/>
      <c r="HRR17" s="878"/>
      <c r="HRS17" s="878"/>
      <c r="HRT17" s="878"/>
      <c r="HRU17" s="880"/>
      <c r="HRV17" s="878"/>
      <c r="HRW17" s="878"/>
      <c r="HRX17" s="878"/>
      <c r="HRY17" s="880"/>
      <c r="HRZ17" s="878"/>
      <c r="HSA17" s="878"/>
      <c r="HSB17" s="878"/>
      <c r="HSC17" s="880"/>
      <c r="HSD17" s="878"/>
      <c r="HSE17" s="878"/>
      <c r="HSF17" s="878"/>
      <c r="HSG17" s="880"/>
      <c r="HSH17" s="878"/>
      <c r="HSI17" s="878"/>
      <c r="HSJ17" s="878"/>
      <c r="HSK17" s="880"/>
      <c r="HSL17" s="878"/>
      <c r="HSM17" s="878"/>
      <c r="HSN17" s="878"/>
      <c r="HSO17" s="880"/>
      <c r="HSP17" s="878"/>
      <c r="HSQ17" s="878"/>
      <c r="HSR17" s="878"/>
      <c r="HSS17" s="880"/>
      <c r="HST17" s="878"/>
      <c r="HSU17" s="878"/>
      <c r="HSV17" s="878"/>
      <c r="HSW17" s="880"/>
      <c r="HSX17" s="878"/>
      <c r="HSY17" s="878"/>
      <c r="HSZ17" s="878"/>
      <c r="HTA17" s="880"/>
      <c r="HTB17" s="878"/>
      <c r="HTC17" s="878"/>
      <c r="HTD17" s="878"/>
      <c r="HTE17" s="880"/>
      <c r="HTF17" s="878"/>
      <c r="HTG17" s="878"/>
      <c r="HTH17" s="878"/>
      <c r="HTI17" s="880"/>
      <c r="HTJ17" s="878"/>
      <c r="HTK17" s="878"/>
      <c r="HTL17" s="878"/>
      <c r="HTM17" s="880"/>
      <c r="HTN17" s="878"/>
      <c r="HTO17" s="878"/>
      <c r="HTP17" s="878"/>
      <c r="HTQ17" s="880"/>
      <c r="HTR17" s="878"/>
      <c r="HTS17" s="878"/>
      <c r="HTT17" s="878"/>
      <c r="HTU17" s="880"/>
      <c r="HTV17" s="878"/>
      <c r="HTW17" s="878"/>
      <c r="HTX17" s="878"/>
      <c r="HTY17" s="880"/>
      <c r="HTZ17" s="878"/>
      <c r="HUA17" s="878"/>
      <c r="HUB17" s="878"/>
      <c r="HUC17" s="880"/>
      <c r="HUD17" s="878"/>
      <c r="HUE17" s="878"/>
      <c r="HUF17" s="878"/>
      <c r="HUG17" s="880"/>
      <c r="HUH17" s="878"/>
      <c r="HUI17" s="878"/>
      <c r="HUJ17" s="878"/>
      <c r="HUK17" s="880"/>
      <c r="HUL17" s="878"/>
      <c r="HUM17" s="878"/>
      <c r="HUN17" s="878"/>
      <c r="HUO17" s="880"/>
      <c r="HUP17" s="878"/>
      <c r="HUQ17" s="878"/>
      <c r="HUR17" s="878"/>
      <c r="HUS17" s="880"/>
      <c r="HUT17" s="878"/>
      <c r="HUU17" s="878"/>
      <c r="HUV17" s="878"/>
      <c r="HUW17" s="880"/>
      <c r="HUX17" s="878"/>
      <c r="HUY17" s="878"/>
      <c r="HUZ17" s="878"/>
      <c r="HVA17" s="880"/>
      <c r="HVB17" s="878"/>
      <c r="HVC17" s="878"/>
      <c r="HVD17" s="878"/>
      <c r="HVE17" s="880"/>
      <c r="HVF17" s="878"/>
      <c r="HVG17" s="878"/>
      <c r="HVH17" s="878"/>
      <c r="HVI17" s="880"/>
      <c r="HVJ17" s="878"/>
      <c r="HVK17" s="878"/>
      <c r="HVL17" s="878"/>
      <c r="HVM17" s="880"/>
      <c r="HVN17" s="878"/>
      <c r="HVO17" s="878"/>
      <c r="HVP17" s="878"/>
      <c r="HVQ17" s="880"/>
      <c r="HVR17" s="878"/>
      <c r="HVS17" s="878"/>
      <c r="HVT17" s="878"/>
      <c r="HVU17" s="880"/>
      <c r="HVV17" s="878"/>
      <c r="HVW17" s="878"/>
      <c r="HVX17" s="878"/>
      <c r="HVY17" s="880"/>
      <c r="HVZ17" s="878"/>
      <c r="HWA17" s="878"/>
      <c r="HWB17" s="878"/>
      <c r="HWC17" s="880"/>
      <c r="HWD17" s="878"/>
      <c r="HWE17" s="878"/>
      <c r="HWF17" s="878"/>
      <c r="HWG17" s="880"/>
      <c r="HWH17" s="878"/>
      <c r="HWI17" s="878"/>
      <c r="HWJ17" s="878"/>
      <c r="HWK17" s="880"/>
      <c r="HWL17" s="878"/>
      <c r="HWM17" s="878"/>
      <c r="HWN17" s="878"/>
      <c r="HWO17" s="880"/>
      <c r="HWP17" s="878"/>
      <c r="HWQ17" s="878"/>
      <c r="HWR17" s="878"/>
      <c r="HWS17" s="880"/>
      <c r="HWT17" s="878"/>
      <c r="HWU17" s="878"/>
      <c r="HWV17" s="878"/>
      <c r="HWW17" s="880"/>
      <c r="HWX17" s="878"/>
      <c r="HWY17" s="878"/>
      <c r="HWZ17" s="878"/>
      <c r="HXA17" s="880"/>
      <c r="HXB17" s="878"/>
      <c r="HXC17" s="878"/>
      <c r="HXD17" s="878"/>
      <c r="HXE17" s="880"/>
      <c r="HXF17" s="878"/>
      <c r="HXG17" s="878"/>
      <c r="HXH17" s="878"/>
      <c r="HXI17" s="880"/>
      <c r="HXJ17" s="878"/>
      <c r="HXK17" s="878"/>
      <c r="HXL17" s="878"/>
      <c r="HXM17" s="880"/>
      <c r="HXN17" s="878"/>
      <c r="HXO17" s="878"/>
      <c r="HXP17" s="878"/>
      <c r="HXQ17" s="880"/>
      <c r="HXR17" s="878"/>
      <c r="HXS17" s="878"/>
      <c r="HXT17" s="878"/>
      <c r="HXU17" s="880"/>
      <c r="HXV17" s="878"/>
      <c r="HXW17" s="878"/>
      <c r="HXX17" s="878"/>
      <c r="HXY17" s="880"/>
      <c r="HXZ17" s="878"/>
      <c r="HYA17" s="878"/>
      <c r="HYB17" s="878"/>
      <c r="HYC17" s="880"/>
      <c r="HYD17" s="878"/>
      <c r="HYE17" s="878"/>
      <c r="HYF17" s="878"/>
      <c r="HYG17" s="880"/>
      <c r="HYH17" s="878"/>
      <c r="HYI17" s="878"/>
      <c r="HYJ17" s="878"/>
      <c r="HYK17" s="880"/>
      <c r="HYL17" s="878"/>
      <c r="HYM17" s="878"/>
      <c r="HYN17" s="878"/>
      <c r="HYO17" s="880"/>
      <c r="HYP17" s="878"/>
      <c r="HYQ17" s="878"/>
      <c r="HYR17" s="878"/>
      <c r="HYS17" s="880"/>
      <c r="HYT17" s="878"/>
      <c r="HYU17" s="878"/>
      <c r="HYV17" s="878"/>
      <c r="HYW17" s="880"/>
      <c r="HYX17" s="878"/>
      <c r="HYY17" s="878"/>
      <c r="HYZ17" s="878"/>
      <c r="HZA17" s="880"/>
      <c r="HZB17" s="878"/>
      <c r="HZC17" s="878"/>
      <c r="HZD17" s="878"/>
      <c r="HZE17" s="880"/>
      <c r="HZF17" s="878"/>
      <c r="HZG17" s="878"/>
      <c r="HZH17" s="878"/>
      <c r="HZI17" s="880"/>
      <c r="HZJ17" s="878"/>
      <c r="HZK17" s="878"/>
      <c r="HZL17" s="878"/>
      <c r="HZM17" s="880"/>
      <c r="HZN17" s="878"/>
      <c r="HZO17" s="878"/>
      <c r="HZP17" s="878"/>
      <c r="HZQ17" s="880"/>
      <c r="HZR17" s="878"/>
      <c r="HZS17" s="878"/>
      <c r="HZT17" s="878"/>
      <c r="HZU17" s="880"/>
      <c r="HZV17" s="878"/>
      <c r="HZW17" s="878"/>
      <c r="HZX17" s="878"/>
      <c r="HZY17" s="880"/>
      <c r="HZZ17" s="878"/>
      <c r="IAA17" s="878"/>
      <c r="IAB17" s="878"/>
      <c r="IAC17" s="880"/>
      <c r="IAD17" s="878"/>
      <c r="IAE17" s="878"/>
      <c r="IAF17" s="878"/>
      <c r="IAG17" s="880"/>
      <c r="IAH17" s="878"/>
      <c r="IAI17" s="878"/>
      <c r="IAJ17" s="878"/>
      <c r="IAK17" s="880"/>
      <c r="IAL17" s="878"/>
      <c r="IAM17" s="878"/>
      <c r="IAN17" s="878"/>
      <c r="IAO17" s="880"/>
      <c r="IAP17" s="878"/>
      <c r="IAQ17" s="878"/>
      <c r="IAR17" s="878"/>
      <c r="IAS17" s="880"/>
      <c r="IAT17" s="878"/>
      <c r="IAU17" s="878"/>
      <c r="IAV17" s="878"/>
      <c r="IAW17" s="880"/>
      <c r="IAX17" s="878"/>
      <c r="IAY17" s="878"/>
      <c r="IAZ17" s="878"/>
      <c r="IBA17" s="880"/>
      <c r="IBB17" s="878"/>
      <c r="IBC17" s="878"/>
      <c r="IBD17" s="878"/>
      <c r="IBE17" s="880"/>
      <c r="IBF17" s="878"/>
      <c r="IBG17" s="878"/>
      <c r="IBH17" s="878"/>
      <c r="IBI17" s="880"/>
      <c r="IBJ17" s="878"/>
      <c r="IBK17" s="878"/>
      <c r="IBL17" s="878"/>
      <c r="IBM17" s="880"/>
      <c r="IBN17" s="878"/>
      <c r="IBO17" s="878"/>
      <c r="IBP17" s="878"/>
      <c r="IBQ17" s="880"/>
      <c r="IBR17" s="878"/>
      <c r="IBS17" s="878"/>
      <c r="IBT17" s="878"/>
      <c r="IBU17" s="880"/>
      <c r="IBV17" s="878"/>
      <c r="IBW17" s="878"/>
      <c r="IBX17" s="878"/>
      <c r="IBY17" s="880"/>
      <c r="IBZ17" s="878"/>
      <c r="ICA17" s="878"/>
      <c r="ICB17" s="878"/>
      <c r="ICC17" s="880"/>
      <c r="ICD17" s="878"/>
      <c r="ICE17" s="878"/>
      <c r="ICF17" s="878"/>
      <c r="ICG17" s="880"/>
      <c r="ICH17" s="878"/>
      <c r="ICI17" s="878"/>
      <c r="ICJ17" s="878"/>
      <c r="ICK17" s="880"/>
      <c r="ICL17" s="878"/>
      <c r="ICM17" s="878"/>
      <c r="ICN17" s="878"/>
      <c r="ICO17" s="880"/>
      <c r="ICP17" s="878"/>
      <c r="ICQ17" s="878"/>
      <c r="ICR17" s="878"/>
      <c r="ICS17" s="880"/>
      <c r="ICT17" s="878"/>
      <c r="ICU17" s="878"/>
      <c r="ICV17" s="878"/>
      <c r="ICW17" s="880"/>
      <c r="ICX17" s="878"/>
      <c r="ICY17" s="878"/>
      <c r="ICZ17" s="878"/>
      <c r="IDA17" s="880"/>
      <c r="IDB17" s="878"/>
      <c r="IDC17" s="878"/>
      <c r="IDD17" s="878"/>
      <c r="IDE17" s="880"/>
      <c r="IDF17" s="878"/>
      <c r="IDG17" s="878"/>
      <c r="IDH17" s="878"/>
      <c r="IDI17" s="880"/>
      <c r="IDJ17" s="878"/>
      <c r="IDK17" s="878"/>
      <c r="IDL17" s="878"/>
      <c r="IDM17" s="880"/>
      <c r="IDN17" s="878"/>
      <c r="IDO17" s="878"/>
      <c r="IDP17" s="878"/>
      <c r="IDQ17" s="880"/>
      <c r="IDR17" s="878"/>
      <c r="IDS17" s="878"/>
      <c r="IDT17" s="878"/>
      <c r="IDU17" s="880"/>
      <c r="IDV17" s="878"/>
      <c r="IDW17" s="878"/>
      <c r="IDX17" s="878"/>
      <c r="IDY17" s="880"/>
      <c r="IDZ17" s="878"/>
      <c r="IEA17" s="878"/>
      <c r="IEB17" s="878"/>
      <c r="IEC17" s="880"/>
      <c r="IED17" s="878"/>
      <c r="IEE17" s="878"/>
      <c r="IEF17" s="878"/>
      <c r="IEG17" s="880"/>
      <c r="IEH17" s="878"/>
      <c r="IEI17" s="878"/>
      <c r="IEJ17" s="878"/>
      <c r="IEK17" s="880"/>
      <c r="IEL17" s="878"/>
      <c r="IEM17" s="878"/>
      <c r="IEN17" s="878"/>
      <c r="IEO17" s="880"/>
      <c r="IEP17" s="878"/>
      <c r="IEQ17" s="878"/>
      <c r="IER17" s="878"/>
      <c r="IES17" s="880"/>
      <c r="IET17" s="878"/>
      <c r="IEU17" s="878"/>
      <c r="IEV17" s="878"/>
      <c r="IEW17" s="880"/>
      <c r="IEX17" s="878"/>
      <c r="IEY17" s="878"/>
      <c r="IEZ17" s="878"/>
      <c r="IFA17" s="880"/>
      <c r="IFB17" s="878"/>
      <c r="IFC17" s="878"/>
      <c r="IFD17" s="878"/>
      <c r="IFE17" s="880"/>
      <c r="IFF17" s="878"/>
      <c r="IFG17" s="878"/>
      <c r="IFH17" s="878"/>
      <c r="IFI17" s="880"/>
      <c r="IFJ17" s="878"/>
      <c r="IFK17" s="878"/>
      <c r="IFL17" s="878"/>
      <c r="IFM17" s="880"/>
      <c r="IFN17" s="878"/>
      <c r="IFO17" s="878"/>
      <c r="IFP17" s="878"/>
      <c r="IFQ17" s="880"/>
      <c r="IFR17" s="878"/>
      <c r="IFS17" s="878"/>
      <c r="IFT17" s="878"/>
      <c r="IFU17" s="880"/>
      <c r="IFV17" s="878"/>
      <c r="IFW17" s="878"/>
      <c r="IFX17" s="878"/>
      <c r="IFY17" s="880"/>
      <c r="IFZ17" s="878"/>
      <c r="IGA17" s="878"/>
      <c r="IGB17" s="878"/>
      <c r="IGC17" s="880"/>
      <c r="IGD17" s="878"/>
      <c r="IGE17" s="878"/>
      <c r="IGF17" s="878"/>
      <c r="IGG17" s="880"/>
      <c r="IGH17" s="878"/>
      <c r="IGI17" s="878"/>
      <c r="IGJ17" s="878"/>
      <c r="IGK17" s="880"/>
      <c r="IGL17" s="878"/>
      <c r="IGM17" s="878"/>
      <c r="IGN17" s="878"/>
      <c r="IGO17" s="880"/>
      <c r="IGP17" s="878"/>
      <c r="IGQ17" s="878"/>
      <c r="IGR17" s="878"/>
      <c r="IGS17" s="880"/>
      <c r="IGT17" s="878"/>
      <c r="IGU17" s="878"/>
      <c r="IGV17" s="878"/>
      <c r="IGW17" s="880"/>
      <c r="IGX17" s="878"/>
      <c r="IGY17" s="878"/>
      <c r="IGZ17" s="878"/>
      <c r="IHA17" s="880"/>
      <c r="IHB17" s="878"/>
      <c r="IHC17" s="878"/>
      <c r="IHD17" s="878"/>
      <c r="IHE17" s="880"/>
      <c r="IHF17" s="878"/>
      <c r="IHG17" s="878"/>
      <c r="IHH17" s="878"/>
      <c r="IHI17" s="880"/>
      <c r="IHJ17" s="878"/>
      <c r="IHK17" s="878"/>
      <c r="IHL17" s="878"/>
      <c r="IHM17" s="880"/>
      <c r="IHN17" s="878"/>
      <c r="IHO17" s="878"/>
      <c r="IHP17" s="878"/>
      <c r="IHQ17" s="880"/>
      <c r="IHR17" s="878"/>
      <c r="IHS17" s="878"/>
      <c r="IHT17" s="878"/>
      <c r="IHU17" s="880"/>
      <c r="IHV17" s="878"/>
      <c r="IHW17" s="878"/>
      <c r="IHX17" s="878"/>
      <c r="IHY17" s="880"/>
      <c r="IHZ17" s="878"/>
      <c r="IIA17" s="878"/>
      <c r="IIB17" s="878"/>
      <c r="IIC17" s="880"/>
      <c r="IID17" s="878"/>
      <c r="IIE17" s="878"/>
      <c r="IIF17" s="878"/>
      <c r="IIG17" s="880"/>
      <c r="IIH17" s="878"/>
      <c r="III17" s="878"/>
      <c r="IIJ17" s="878"/>
      <c r="IIK17" s="880"/>
      <c r="IIL17" s="878"/>
      <c r="IIM17" s="878"/>
      <c r="IIN17" s="878"/>
      <c r="IIO17" s="880"/>
      <c r="IIP17" s="878"/>
      <c r="IIQ17" s="878"/>
      <c r="IIR17" s="878"/>
      <c r="IIS17" s="880"/>
      <c r="IIT17" s="878"/>
      <c r="IIU17" s="878"/>
      <c r="IIV17" s="878"/>
      <c r="IIW17" s="880"/>
      <c r="IIX17" s="878"/>
      <c r="IIY17" s="878"/>
      <c r="IIZ17" s="878"/>
      <c r="IJA17" s="880"/>
      <c r="IJB17" s="878"/>
      <c r="IJC17" s="878"/>
      <c r="IJD17" s="878"/>
      <c r="IJE17" s="880"/>
      <c r="IJF17" s="878"/>
      <c r="IJG17" s="878"/>
      <c r="IJH17" s="878"/>
      <c r="IJI17" s="880"/>
      <c r="IJJ17" s="878"/>
      <c r="IJK17" s="878"/>
      <c r="IJL17" s="878"/>
      <c r="IJM17" s="880"/>
      <c r="IJN17" s="878"/>
      <c r="IJO17" s="878"/>
      <c r="IJP17" s="878"/>
      <c r="IJQ17" s="880"/>
      <c r="IJR17" s="878"/>
      <c r="IJS17" s="878"/>
      <c r="IJT17" s="878"/>
      <c r="IJU17" s="880"/>
      <c r="IJV17" s="878"/>
      <c r="IJW17" s="878"/>
      <c r="IJX17" s="878"/>
      <c r="IJY17" s="880"/>
      <c r="IJZ17" s="878"/>
      <c r="IKA17" s="878"/>
      <c r="IKB17" s="878"/>
      <c r="IKC17" s="880"/>
      <c r="IKD17" s="878"/>
      <c r="IKE17" s="878"/>
      <c r="IKF17" s="878"/>
      <c r="IKG17" s="880"/>
      <c r="IKH17" s="878"/>
      <c r="IKI17" s="878"/>
      <c r="IKJ17" s="878"/>
      <c r="IKK17" s="880"/>
      <c r="IKL17" s="878"/>
      <c r="IKM17" s="878"/>
      <c r="IKN17" s="878"/>
      <c r="IKO17" s="880"/>
      <c r="IKP17" s="878"/>
      <c r="IKQ17" s="878"/>
      <c r="IKR17" s="878"/>
      <c r="IKS17" s="880"/>
      <c r="IKT17" s="878"/>
      <c r="IKU17" s="878"/>
      <c r="IKV17" s="878"/>
      <c r="IKW17" s="880"/>
      <c r="IKX17" s="878"/>
      <c r="IKY17" s="878"/>
      <c r="IKZ17" s="878"/>
      <c r="ILA17" s="880"/>
      <c r="ILB17" s="878"/>
      <c r="ILC17" s="878"/>
      <c r="ILD17" s="878"/>
      <c r="ILE17" s="880"/>
      <c r="ILF17" s="878"/>
      <c r="ILG17" s="878"/>
      <c r="ILH17" s="878"/>
      <c r="ILI17" s="880"/>
      <c r="ILJ17" s="878"/>
      <c r="ILK17" s="878"/>
      <c r="ILL17" s="878"/>
      <c r="ILM17" s="880"/>
      <c r="ILN17" s="878"/>
      <c r="ILO17" s="878"/>
      <c r="ILP17" s="878"/>
      <c r="ILQ17" s="880"/>
      <c r="ILR17" s="878"/>
      <c r="ILS17" s="878"/>
      <c r="ILT17" s="878"/>
      <c r="ILU17" s="880"/>
      <c r="ILV17" s="878"/>
      <c r="ILW17" s="878"/>
      <c r="ILX17" s="878"/>
      <c r="ILY17" s="880"/>
      <c r="ILZ17" s="878"/>
      <c r="IMA17" s="878"/>
      <c r="IMB17" s="878"/>
      <c r="IMC17" s="880"/>
      <c r="IMD17" s="878"/>
      <c r="IME17" s="878"/>
      <c r="IMF17" s="878"/>
      <c r="IMG17" s="880"/>
      <c r="IMH17" s="878"/>
      <c r="IMI17" s="878"/>
      <c r="IMJ17" s="878"/>
      <c r="IMK17" s="880"/>
      <c r="IML17" s="878"/>
      <c r="IMM17" s="878"/>
      <c r="IMN17" s="878"/>
      <c r="IMO17" s="880"/>
      <c r="IMP17" s="878"/>
      <c r="IMQ17" s="878"/>
      <c r="IMR17" s="878"/>
      <c r="IMS17" s="880"/>
      <c r="IMT17" s="878"/>
      <c r="IMU17" s="878"/>
      <c r="IMV17" s="878"/>
      <c r="IMW17" s="880"/>
      <c r="IMX17" s="878"/>
      <c r="IMY17" s="878"/>
      <c r="IMZ17" s="878"/>
      <c r="INA17" s="880"/>
      <c r="INB17" s="878"/>
      <c r="INC17" s="878"/>
      <c r="IND17" s="878"/>
      <c r="INE17" s="880"/>
      <c r="INF17" s="878"/>
      <c r="ING17" s="878"/>
      <c r="INH17" s="878"/>
      <c r="INI17" s="880"/>
      <c r="INJ17" s="878"/>
      <c r="INK17" s="878"/>
      <c r="INL17" s="878"/>
      <c r="INM17" s="880"/>
      <c r="INN17" s="878"/>
      <c r="INO17" s="878"/>
      <c r="INP17" s="878"/>
      <c r="INQ17" s="880"/>
      <c r="INR17" s="878"/>
      <c r="INS17" s="878"/>
      <c r="INT17" s="878"/>
      <c r="INU17" s="880"/>
      <c r="INV17" s="878"/>
      <c r="INW17" s="878"/>
      <c r="INX17" s="878"/>
      <c r="INY17" s="880"/>
      <c r="INZ17" s="878"/>
      <c r="IOA17" s="878"/>
      <c r="IOB17" s="878"/>
      <c r="IOC17" s="880"/>
      <c r="IOD17" s="878"/>
      <c r="IOE17" s="878"/>
      <c r="IOF17" s="878"/>
      <c r="IOG17" s="880"/>
      <c r="IOH17" s="878"/>
      <c r="IOI17" s="878"/>
      <c r="IOJ17" s="878"/>
      <c r="IOK17" s="880"/>
      <c r="IOL17" s="878"/>
      <c r="IOM17" s="878"/>
      <c r="ION17" s="878"/>
      <c r="IOO17" s="880"/>
      <c r="IOP17" s="878"/>
      <c r="IOQ17" s="878"/>
      <c r="IOR17" s="878"/>
      <c r="IOS17" s="880"/>
      <c r="IOT17" s="878"/>
      <c r="IOU17" s="878"/>
      <c r="IOV17" s="878"/>
      <c r="IOW17" s="880"/>
      <c r="IOX17" s="878"/>
      <c r="IOY17" s="878"/>
      <c r="IOZ17" s="878"/>
      <c r="IPA17" s="880"/>
      <c r="IPB17" s="878"/>
      <c r="IPC17" s="878"/>
      <c r="IPD17" s="878"/>
      <c r="IPE17" s="880"/>
      <c r="IPF17" s="878"/>
      <c r="IPG17" s="878"/>
      <c r="IPH17" s="878"/>
      <c r="IPI17" s="880"/>
      <c r="IPJ17" s="878"/>
      <c r="IPK17" s="878"/>
      <c r="IPL17" s="878"/>
      <c r="IPM17" s="880"/>
      <c r="IPN17" s="878"/>
      <c r="IPO17" s="878"/>
      <c r="IPP17" s="878"/>
      <c r="IPQ17" s="880"/>
      <c r="IPR17" s="878"/>
      <c r="IPS17" s="878"/>
      <c r="IPT17" s="878"/>
      <c r="IPU17" s="880"/>
      <c r="IPV17" s="878"/>
      <c r="IPW17" s="878"/>
      <c r="IPX17" s="878"/>
      <c r="IPY17" s="880"/>
      <c r="IPZ17" s="878"/>
      <c r="IQA17" s="878"/>
      <c r="IQB17" s="878"/>
      <c r="IQC17" s="880"/>
      <c r="IQD17" s="878"/>
      <c r="IQE17" s="878"/>
      <c r="IQF17" s="878"/>
      <c r="IQG17" s="880"/>
      <c r="IQH17" s="878"/>
      <c r="IQI17" s="878"/>
      <c r="IQJ17" s="878"/>
      <c r="IQK17" s="880"/>
      <c r="IQL17" s="878"/>
      <c r="IQM17" s="878"/>
      <c r="IQN17" s="878"/>
      <c r="IQO17" s="880"/>
      <c r="IQP17" s="878"/>
      <c r="IQQ17" s="878"/>
      <c r="IQR17" s="878"/>
      <c r="IQS17" s="880"/>
      <c r="IQT17" s="878"/>
      <c r="IQU17" s="878"/>
      <c r="IQV17" s="878"/>
      <c r="IQW17" s="880"/>
      <c r="IQX17" s="878"/>
      <c r="IQY17" s="878"/>
      <c r="IQZ17" s="878"/>
      <c r="IRA17" s="880"/>
      <c r="IRB17" s="878"/>
      <c r="IRC17" s="878"/>
      <c r="IRD17" s="878"/>
      <c r="IRE17" s="880"/>
      <c r="IRF17" s="878"/>
      <c r="IRG17" s="878"/>
      <c r="IRH17" s="878"/>
      <c r="IRI17" s="880"/>
      <c r="IRJ17" s="878"/>
      <c r="IRK17" s="878"/>
      <c r="IRL17" s="878"/>
      <c r="IRM17" s="880"/>
      <c r="IRN17" s="878"/>
      <c r="IRO17" s="878"/>
      <c r="IRP17" s="878"/>
      <c r="IRQ17" s="880"/>
      <c r="IRR17" s="878"/>
      <c r="IRS17" s="878"/>
      <c r="IRT17" s="878"/>
      <c r="IRU17" s="880"/>
      <c r="IRV17" s="878"/>
      <c r="IRW17" s="878"/>
      <c r="IRX17" s="878"/>
      <c r="IRY17" s="880"/>
      <c r="IRZ17" s="878"/>
      <c r="ISA17" s="878"/>
      <c r="ISB17" s="878"/>
      <c r="ISC17" s="880"/>
      <c r="ISD17" s="878"/>
      <c r="ISE17" s="878"/>
      <c r="ISF17" s="878"/>
      <c r="ISG17" s="880"/>
      <c r="ISH17" s="878"/>
      <c r="ISI17" s="878"/>
      <c r="ISJ17" s="878"/>
      <c r="ISK17" s="880"/>
      <c r="ISL17" s="878"/>
      <c r="ISM17" s="878"/>
      <c r="ISN17" s="878"/>
      <c r="ISO17" s="880"/>
      <c r="ISP17" s="878"/>
      <c r="ISQ17" s="878"/>
      <c r="ISR17" s="878"/>
      <c r="ISS17" s="880"/>
      <c r="IST17" s="878"/>
      <c r="ISU17" s="878"/>
      <c r="ISV17" s="878"/>
      <c r="ISW17" s="880"/>
      <c r="ISX17" s="878"/>
      <c r="ISY17" s="878"/>
      <c r="ISZ17" s="878"/>
      <c r="ITA17" s="880"/>
      <c r="ITB17" s="878"/>
      <c r="ITC17" s="878"/>
      <c r="ITD17" s="878"/>
      <c r="ITE17" s="880"/>
      <c r="ITF17" s="878"/>
      <c r="ITG17" s="878"/>
      <c r="ITH17" s="878"/>
      <c r="ITI17" s="880"/>
      <c r="ITJ17" s="878"/>
      <c r="ITK17" s="878"/>
      <c r="ITL17" s="878"/>
      <c r="ITM17" s="880"/>
      <c r="ITN17" s="878"/>
      <c r="ITO17" s="878"/>
      <c r="ITP17" s="878"/>
      <c r="ITQ17" s="880"/>
      <c r="ITR17" s="878"/>
      <c r="ITS17" s="878"/>
      <c r="ITT17" s="878"/>
      <c r="ITU17" s="880"/>
      <c r="ITV17" s="878"/>
      <c r="ITW17" s="878"/>
      <c r="ITX17" s="878"/>
      <c r="ITY17" s="880"/>
      <c r="ITZ17" s="878"/>
      <c r="IUA17" s="878"/>
      <c r="IUB17" s="878"/>
      <c r="IUC17" s="880"/>
      <c r="IUD17" s="878"/>
      <c r="IUE17" s="878"/>
      <c r="IUF17" s="878"/>
      <c r="IUG17" s="880"/>
      <c r="IUH17" s="878"/>
      <c r="IUI17" s="878"/>
      <c r="IUJ17" s="878"/>
      <c r="IUK17" s="880"/>
      <c r="IUL17" s="878"/>
      <c r="IUM17" s="878"/>
      <c r="IUN17" s="878"/>
      <c r="IUO17" s="880"/>
      <c r="IUP17" s="878"/>
      <c r="IUQ17" s="878"/>
      <c r="IUR17" s="878"/>
      <c r="IUS17" s="880"/>
      <c r="IUT17" s="878"/>
      <c r="IUU17" s="878"/>
      <c r="IUV17" s="878"/>
      <c r="IUW17" s="880"/>
      <c r="IUX17" s="878"/>
      <c r="IUY17" s="878"/>
      <c r="IUZ17" s="878"/>
      <c r="IVA17" s="880"/>
      <c r="IVB17" s="878"/>
      <c r="IVC17" s="878"/>
      <c r="IVD17" s="878"/>
      <c r="IVE17" s="880"/>
      <c r="IVF17" s="878"/>
      <c r="IVG17" s="878"/>
      <c r="IVH17" s="878"/>
      <c r="IVI17" s="880"/>
      <c r="IVJ17" s="878"/>
      <c r="IVK17" s="878"/>
      <c r="IVL17" s="878"/>
      <c r="IVM17" s="880"/>
      <c r="IVN17" s="878"/>
      <c r="IVO17" s="878"/>
      <c r="IVP17" s="878"/>
      <c r="IVQ17" s="880"/>
      <c r="IVR17" s="878"/>
      <c r="IVS17" s="878"/>
      <c r="IVT17" s="878"/>
      <c r="IVU17" s="880"/>
      <c r="IVV17" s="878"/>
      <c r="IVW17" s="878"/>
      <c r="IVX17" s="878"/>
      <c r="IVY17" s="880"/>
      <c r="IVZ17" s="878"/>
      <c r="IWA17" s="878"/>
      <c r="IWB17" s="878"/>
      <c r="IWC17" s="880"/>
      <c r="IWD17" s="878"/>
      <c r="IWE17" s="878"/>
      <c r="IWF17" s="878"/>
      <c r="IWG17" s="880"/>
      <c r="IWH17" s="878"/>
      <c r="IWI17" s="878"/>
      <c r="IWJ17" s="878"/>
      <c r="IWK17" s="880"/>
      <c r="IWL17" s="878"/>
      <c r="IWM17" s="878"/>
      <c r="IWN17" s="878"/>
      <c r="IWO17" s="880"/>
      <c r="IWP17" s="878"/>
      <c r="IWQ17" s="878"/>
      <c r="IWR17" s="878"/>
      <c r="IWS17" s="880"/>
      <c r="IWT17" s="878"/>
      <c r="IWU17" s="878"/>
      <c r="IWV17" s="878"/>
      <c r="IWW17" s="880"/>
      <c r="IWX17" s="878"/>
      <c r="IWY17" s="878"/>
      <c r="IWZ17" s="878"/>
      <c r="IXA17" s="880"/>
      <c r="IXB17" s="878"/>
      <c r="IXC17" s="878"/>
      <c r="IXD17" s="878"/>
      <c r="IXE17" s="880"/>
      <c r="IXF17" s="878"/>
      <c r="IXG17" s="878"/>
      <c r="IXH17" s="878"/>
      <c r="IXI17" s="880"/>
      <c r="IXJ17" s="878"/>
      <c r="IXK17" s="878"/>
      <c r="IXL17" s="878"/>
      <c r="IXM17" s="880"/>
      <c r="IXN17" s="878"/>
      <c r="IXO17" s="878"/>
      <c r="IXP17" s="878"/>
      <c r="IXQ17" s="880"/>
      <c r="IXR17" s="878"/>
      <c r="IXS17" s="878"/>
      <c r="IXT17" s="878"/>
      <c r="IXU17" s="880"/>
      <c r="IXV17" s="878"/>
      <c r="IXW17" s="878"/>
      <c r="IXX17" s="878"/>
      <c r="IXY17" s="880"/>
      <c r="IXZ17" s="878"/>
      <c r="IYA17" s="878"/>
      <c r="IYB17" s="878"/>
      <c r="IYC17" s="880"/>
      <c r="IYD17" s="878"/>
      <c r="IYE17" s="878"/>
      <c r="IYF17" s="878"/>
      <c r="IYG17" s="880"/>
      <c r="IYH17" s="878"/>
      <c r="IYI17" s="878"/>
      <c r="IYJ17" s="878"/>
      <c r="IYK17" s="880"/>
      <c r="IYL17" s="878"/>
      <c r="IYM17" s="878"/>
      <c r="IYN17" s="878"/>
      <c r="IYO17" s="880"/>
      <c r="IYP17" s="878"/>
      <c r="IYQ17" s="878"/>
      <c r="IYR17" s="878"/>
      <c r="IYS17" s="880"/>
      <c r="IYT17" s="878"/>
      <c r="IYU17" s="878"/>
      <c r="IYV17" s="878"/>
      <c r="IYW17" s="880"/>
      <c r="IYX17" s="878"/>
      <c r="IYY17" s="878"/>
      <c r="IYZ17" s="878"/>
      <c r="IZA17" s="880"/>
      <c r="IZB17" s="878"/>
      <c r="IZC17" s="878"/>
      <c r="IZD17" s="878"/>
      <c r="IZE17" s="880"/>
      <c r="IZF17" s="878"/>
      <c r="IZG17" s="878"/>
      <c r="IZH17" s="878"/>
      <c r="IZI17" s="880"/>
      <c r="IZJ17" s="878"/>
      <c r="IZK17" s="878"/>
      <c r="IZL17" s="878"/>
      <c r="IZM17" s="880"/>
      <c r="IZN17" s="878"/>
      <c r="IZO17" s="878"/>
      <c r="IZP17" s="878"/>
      <c r="IZQ17" s="880"/>
      <c r="IZR17" s="878"/>
      <c r="IZS17" s="878"/>
      <c r="IZT17" s="878"/>
      <c r="IZU17" s="880"/>
      <c r="IZV17" s="878"/>
      <c r="IZW17" s="878"/>
      <c r="IZX17" s="878"/>
      <c r="IZY17" s="880"/>
      <c r="IZZ17" s="878"/>
      <c r="JAA17" s="878"/>
      <c r="JAB17" s="878"/>
      <c r="JAC17" s="880"/>
      <c r="JAD17" s="878"/>
      <c r="JAE17" s="878"/>
      <c r="JAF17" s="878"/>
      <c r="JAG17" s="880"/>
      <c r="JAH17" s="878"/>
      <c r="JAI17" s="878"/>
      <c r="JAJ17" s="878"/>
      <c r="JAK17" s="880"/>
      <c r="JAL17" s="878"/>
      <c r="JAM17" s="878"/>
      <c r="JAN17" s="878"/>
      <c r="JAO17" s="880"/>
      <c r="JAP17" s="878"/>
      <c r="JAQ17" s="878"/>
      <c r="JAR17" s="878"/>
      <c r="JAS17" s="880"/>
      <c r="JAT17" s="878"/>
      <c r="JAU17" s="878"/>
      <c r="JAV17" s="878"/>
      <c r="JAW17" s="880"/>
      <c r="JAX17" s="878"/>
      <c r="JAY17" s="878"/>
      <c r="JAZ17" s="878"/>
      <c r="JBA17" s="880"/>
      <c r="JBB17" s="878"/>
      <c r="JBC17" s="878"/>
      <c r="JBD17" s="878"/>
      <c r="JBE17" s="880"/>
      <c r="JBF17" s="878"/>
      <c r="JBG17" s="878"/>
      <c r="JBH17" s="878"/>
      <c r="JBI17" s="880"/>
      <c r="JBJ17" s="878"/>
      <c r="JBK17" s="878"/>
      <c r="JBL17" s="878"/>
      <c r="JBM17" s="880"/>
      <c r="JBN17" s="878"/>
      <c r="JBO17" s="878"/>
      <c r="JBP17" s="878"/>
      <c r="JBQ17" s="880"/>
      <c r="JBR17" s="878"/>
      <c r="JBS17" s="878"/>
      <c r="JBT17" s="878"/>
      <c r="JBU17" s="880"/>
      <c r="JBV17" s="878"/>
      <c r="JBW17" s="878"/>
      <c r="JBX17" s="878"/>
      <c r="JBY17" s="880"/>
      <c r="JBZ17" s="878"/>
      <c r="JCA17" s="878"/>
      <c r="JCB17" s="878"/>
      <c r="JCC17" s="880"/>
      <c r="JCD17" s="878"/>
      <c r="JCE17" s="878"/>
      <c r="JCF17" s="878"/>
      <c r="JCG17" s="880"/>
      <c r="JCH17" s="878"/>
      <c r="JCI17" s="878"/>
      <c r="JCJ17" s="878"/>
      <c r="JCK17" s="880"/>
      <c r="JCL17" s="878"/>
      <c r="JCM17" s="878"/>
      <c r="JCN17" s="878"/>
      <c r="JCO17" s="880"/>
      <c r="JCP17" s="878"/>
      <c r="JCQ17" s="878"/>
      <c r="JCR17" s="878"/>
      <c r="JCS17" s="880"/>
      <c r="JCT17" s="878"/>
      <c r="JCU17" s="878"/>
      <c r="JCV17" s="878"/>
      <c r="JCW17" s="880"/>
      <c r="JCX17" s="878"/>
      <c r="JCY17" s="878"/>
      <c r="JCZ17" s="878"/>
      <c r="JDA17" s="880"/>
      <c r="JDB17" s="878"/>
      <c r="JDC17" s="878"/>
      <c r="JDD17" s="878"/>
      <c r="JDE17" s="880"/>
      <c r="JDF17" s="878"/>
      <c r="JDG17" s="878"/>
      <c r="JDH17" s="878"/>
      <c r="JDI17" s="880"/>
      <c r="JDJ17" s="878"/>
      <c r="JDK17" s="878"/>
      <c r="JDL17" s="878"/>
      <c r="JDM17" s="880"/>
      <c r="JDN17" s="878"/>
      <c r="JDO17" s="878"/>
      <c r="JDP17" s="878"/>
      <c r="JDQ17" s="880"/>
      <c r="JDR17" s="878"/>
      <c r="JDS17" s="878"/>
      <c r="JDT17" s="878"/>
      <c r="JDU17" s="880"/>
      <c r="JDV17" s="878"/>
      <c r="JDW17" s="878"/>
      <c r="JDX17" s="878"/>
      <c r="JDY17" s="880"/>
      <c r="JDZ17" s="878"/>
      <c r="JEA17" s="878"/>
      <c r="JEB17" s="878"/>
      <c r="JEC17" s="880"/>
      <c r="JED17" s="878"/>
      <c r="JEE17" s="878"/>
      <c r="JEF17" s="878"/>
      <c r="JEG17" s="880"/>
      <c r="JEH17" s="878"/>
      <c r="JEI17" s="878"/>
      <c r="JEJ17" s="878"/>
      <c r="JEK17" s="880"/>
      <c r="JEL17" s="878"/>
      <c r="JEM17" s="878"/>
      <c r="JEN17" s="878"/>
      <c r="JEO17" s="880"/>
      <c r="JEP17" s="878"/>
      <c r="JEQ17" s="878"/>
      <c r="JER17" s="878"/>
      <c r="JES17" s="880"/>
      <c r="JET17" s="878"/>
      <c r="JEU17" s="878"/>
      <c r="JEV17" s="878"/>
      <c r="JEW17" s="880"/>
      <c r="JEX17" s="878"/>
      <c r="JEY17" s="878"/>
      <c r="JEZ17" s="878"/>
      <c r="JFA17" s="880"/>
      <c r="JFB17" s="878"/>
      <c r="JFC17" s="878"/>
      <c r="JFD17" s="878"/>
      <c r="JFE17" s="880"/>
      <c r="JFF17" s="878"/>
      <c r="JFG17" s="878"/>
      <c r="JFH17" s="878"/>
      <c r="JFI17" s="880"/>
      <c r="JFJ17" s="878"/>
      <c r="JFK17" s="878"/>
      <c r="JFL17" s="878"/>
      <c r="JFM17" s="880"/>
      <c r="JFN17" s="878"/>
      <c r="JFO17" s="878"/>
      <c r="JFP17" s="878"/>
      <c r="JFQ17" s="880"/>
      <c r="JFR17" s="878"/>
      <c r="JFS17" s="878"/>
      <c r="JFT17" s="878"/>
      <c r="JFU17" s="880"/>
      <c r="JFV17" s="878"/>
      <c r="JFW17" s="878"/>
      <c r="JFX17" s="878"/>
      <c r="JFY17" s="880"/>
      <c r="JFZ17" s="878"/>
      <c r="JGA17" s="878"/>
      <c r="JGB17" s="878"/>
      <c r="JGC17" s="880"/>
      <c r="JGD17" s="878"/>
      <c r="JGE17" s="878"/>
      <c r="JGF17" s="878"/>
      <c r="JGG17" s="880"/>
      <c r="JGH17" s="878"/>
      <c r="JGI17" s="878"/>
      <c r="JGJ17" s="878"/>
      <c r="JGK17" s="880"/>
      <c r="JGL17" s="878"/>
      <c r="JGM17" s="878"/>
      <c r="JGN17" s="878"/>
      <c r="JGO17" s="880"/>
      <c r="JGP17" s="878"/>
      <c r="JGQ17" s="878"/>
      <c r="JGR17" s="878"/>
      <c r="JGS17" s="880"/>
      <c r="JGT17" s="878"/>
      <c r="JGU17" s="878"/>
      <c r="JGV17" s="878"/>
      <c r="JGW17" s="880"/>
      <c r="JGX17" s="878"/>
      <c r="JGY17" s="878"/>
      <c r="JGZ17" s="878"/>
      <c r="JHA17" s="880"/>
      <c r="JHB17" s="878"/>
      <c r="JHC17" s="878"/>
      <c r="JHD17" s="878"/>
      <c r="JHE17" s="880"/>
      <c r="JHF17" s="878"/>
      <c r="JHG17" s="878"/>
      <c r="JHH17" s="878"/>
      <c r="JHI17" s="880"/>
      <c r="JHJ17" s="878"/>
      <c r="JHK17" s="878"/>
      <c r="JHL17" s="878"/>
      <c r="JHM17" s="880"/>
      <c r="JHN17" s="878"/>
      <c r="JHO17" s="878"/>
      <c r="JHP17" s="878"/>
      <c r="JHQ17" s="880"/>
      <c r="JHR17" s="878"/>
      <c r="JHS17" s="878"/>
      <c r="JHT17" s="878"/>
      <c r="JHU17" s="880"/>
      <c r="JHV17" s="878"/>
      <c r="JHW17" s="878"/>
      <c r="JHX17" s="878"/>
      <c r="JHY17" s="880"/>
      <c r="JHZ17" s="878"/>
      <c r="JIA17" s="878"/>
      <c r="JIB17" s="878"/>
      <c r="JIC17" s="880"/>
      <c r="JID17" s="878"/>
      <c r="JIE17" s="878"/>
      <c r="JIF17" s="878"/>
      <c r="JIG17" s="880"/>
      <c r="JIH17" s="878"/>
      <c r="JII17" s="878"/>
      <c r="JIJ17" s="878"/>
      <c r="JIK17" s="880"/>
      <c r="JIL17" s="878"/>
      <c r="JIM17" s="878"/>
      <c r="JIN17" s="878"/>
      <c r="JIO17" s="880"/>
      <c r="JIP17" s="878"/>
      <c r="JIQ17" s="878"/>
      <c r="JIR17" s="878"/>
      <c r="JIS17" s="880"/>
      <c r="JIT17" s="878"/>
      <c r="JIU17" s="878"/>
      <c r="JIV17" s="878"/>
      <c r="JIW17" s="880"/>
      <c r="JIX17" s="878"/>
      <c r="JIY17" s="878"/>
      <c r="JIZ17" s="878"/>
      <c r="JJA17" s="880"/>
      <c r="JJB17" s="878"/>
      <c r="JJC17" s="878"/>
      <c r="JJD17" s="878"/>
      <c r="JJE17" s="880"/>
      <c r="JJF17" s="878"/>
      <c r="JJG17" s="878"/>
      <c r="JJH17" s="878"/>
      <c r="JJI17" s="880"/>
      <c r="JJJ17" s="878"/>
      <c r="JJK17" s="878"/>
      <c r="JJL17" s="878"/>
      <c r="JJM17" s="880"/>
      <c r="JJN17" s="878"/>
      <c r="JJO17" s="878"/>
      <c r="JJP17" s="878"/>
      <c r="JJQ17" s="880"/>
      <c r="JJR17" s="878"/>
      <c r="JJS17" s="878"/>
      <c r="JJT17" s="878"/>
      <c r="JJU17" s="880"/>
      <c r="JJV17" s="878"/>
      <c r="JJW17" s="878"/>
      <c r="JJX17" s="878"/>
      <c r="JJY17" s="880"/>
      <c r="JJZ17" s="878"/>
      <c r="JKA17" s="878"/>
      <c r="JKB17" s="878"/>
      <c r="JKC17" s="880"/>
      <c r="JKD17" s="878"/>
      <c r="JKE17" s="878"/>
      <c r="JKF17" s="878"/>
      <c r="JKG17" s="880"/>
      <c r="JKH17" s="878"/>
      <c r="JKI17" s="878"/>
      <c r="JKJ17" s="878"/>
      <c r="JKK17" s="880"/>
      <c r="JKL17" s="878"/>
      <c r="JKM17" s="878"/>
      <c r="JKN17" s="878"/>
      <c r="JKO17" s="880"/>
      <c r="JKP17" s="878"/>
      <c r="JKQ17" s="878"/>
      <c r="JKR17" s="878"/>
      <c r="JKS17" s="880"/>
      <c r="JKT17" s="878"/>
      <c r="JKU17" s="878"/>
      <c r="JKV17" s="878"/>
      <c r="JKW17" s="880"/>
      <c r="JKX17" s="878"/>
      <c r="JKY17" s="878"/>
      <c r="JKZ17" s="878"/>
      <c r="JLA17" s="880"/>
      <c r="JLB17" s="878"/>
      <c r="JLC17" s="878"/>
      <c r="JLD17" s="878"/>
      <c r="JLE17" s="880"/>
      <c r="JLF17" s="878"/>
      <c r="JLG17" s="878"/>
      <c r="JLH17" s="878"/>
      <c r="JLI17" s="880"/>
      <c r="JLJ17" s="878"/>
      <c r="JLK17" s="878"/>
      <c r="JLL17" s="878"/>
      <c r="JLM17" s="880"/>
      <c r="JLN17" s="878"/>
      <c r="JLO17" s="878"/>
      <c r="JLP17" s="878"/>
      <c r="JLQ17" s="880"/>
      <c r="JLR17" s="878"/>
      <c r="JLS17" s="878"/>
      <c r="JLT17" s="878"/>
      <c r="JLU17" s="880"/>
      <c r="JLV17" s="878"/>
      <c r="JLW17" s="878"/>
      <c r="JLX17" s="878"/>
      <c r="JLY17" s="880"/>
      <c r="JLZ17" s="878"/>
      <c r="JMA17" s="878"/>
      <c r="JMB17" s="878"/>
      <c r="JMC17" s="880"/>
      <c r="JMD17" s="878"/>
      <c r="JME17" s="878"/>
      <c r="JMF17" s="878"/>
      <c r="JMG17" s="880"/>
      <c r="JMH17" s="878"/>
      <c r="JMI17" s="878"/>
      <c r="JMJ17" s="878"/>
      <c r="JMK17" s="880"/>
      <c r="JML17" s="878"/>
      <c r="JMM17" s="878"/>
      <c r="JMN17" s="878"/>
      <c r="JMO17" s="880"/>
      <c r="JMP17" s="878"/>
      <c r="JMQ17" s="878"/>
      <c r="JMR17" s="878"/>
      <c r="JMS17" s="880"/>
      <c r="JMT17" s="878"/>
      <c r="JMU17" s="878"/>
      <c r="JMV17" s="878"/>
      <c r="JMW17" s="880"/>
      <c r="JMX17" s="878"/>
      <c r="JMY17" s="878"/>
      <c r="JMZ17" s="878"/>
      <c r="JNA17" s="880"/>
      <c r="JNB17" s="878"/>
      <c r="JNC17" s="878"/>
      <c r="JND17" s="878"/>
      <c r="JNE17" s="880"/>
      <c r="JNF17" s="878"/>
      <c r="JNG17" s="878"/>
      <c r="JNH17" s="878"/>
      <c r="JNI17" s="880"/>
      <c r="JNJ17" s="878"/>
      <c r="JNK17" s="878"/>
      <c r="JNL17" s="878"/>
      <c r="JNM17" s="880"/>
      <c r="JNN17" s="878"/>
      <c r="JNO17" s="878"/>
      <c r="JNP17" s="878"/>
      <c r="JNQ17" s="880"/>
      <c r="JNR17" s="878"/>
      <c r="JNS17" s="878"/>
      <c r="JNT17" s="878"/>
      <c r="JNU17" s="880"/>
      <c r="JNV17" s="878"/>
      <c r="JNW17" s="878"/>
      <c r="JNX17" s="878"/>
      <c r="JNY17" s="880"/>
      <c r="JNZ17" s="878"/>
      <c r="JOA17" s="878"/>
      <c r="JOB17" s="878"/>
      <c r="JOC17" s="880"/>
      <c r="JOD17" s="878"/>
      <c r="JOE17" s="878"/>
      <c r="JOF17" s="878"/>
      <c r="JOG17" s="880"/>
      <c r="JOH17" s="878"/>
      <c r="JOI17" s="878"/>
      <c r="JOJ17" s="878"/>
      <c r="JOK17" s="880"/>
      <c r="JOL17" s="878"/>
      <c r="JOM17" s="878"/>
      <c r="JON17" s="878"/>
      <c r="JOO17" s="880"/>
      <c r="JOP17" s="878"/>
      <c r="JOQ17" s="878"/>
      <c r="JOR17" s="878"/>
      <c r="JOS17" s="880"/>
      <c r="JOT17" s="878"/>
      <c r="JOU17" s="878"/>
      <c r="JOV17" s="878"/>
      <c r="JOW17" s="880"/>
      <c r="JOX17" s="878"/>
      <c r="JOY17" s="878"/>
      <c r="JOZ17" s="878"/>
      <c r="JPA17" s="880"/>
      <c r="JPB17" s="878"/>
      <c r="JPC17" s="878"/>
      <c r="JPD17" s="878"/>
      <c r="JPE17" s="880"/>
      <c r="JPF17" s="878"/>
      <c r="JPG17" s="878"/>
      <c r="JPH17" s="878"/>
      <c r="JPI17" s="880"/>
      <c r="JPJ17" s="878"/>
      <c r="JPK17" s="878"/>
      <c r="JPL17" s="878"/>
      <c r="JPM17" s="880"/>
      <c r="JPN17" s="878"/>
      <c r="JPO17" s="878"/>
      <c r="JPP17" s="878"/>
      <c r="JPQ17" s="880"/>
      <c r="JPR17" s="878"/>
      <c r="JPS17" s="878"/>
      <c r="JPT17" s="878"/>
      <c r="JPU17" s="880"/>
      <c r="JPV17" s="878"/>
      <c r="JPW17" s="878"/>
      <c r="JPX17" s="878"/>
      <c r="JPY17" s="880"/>
      <c r="JPZ17" s="878"/>
      <c r="JQA17" s="878"/>
      <c r="JQB17" s="878"/>
      <c r="JQC17" s="880"/>
      <c r="JQD17" s="878"/>
      <c r="JQE17" s="878"/>
      <c r="JQF17" s="878"/>
      <c r="JQG17" s="880"/>
      <c r="JQH17" s="878"/>
      <c r="JQI17" s="878"/>
      <c r="JQJ17" s="878"/>
      <c r="JQK17" s="880"/>
      <c r="JQL17" s="878"/>
      <c r="JQM17" s="878"/>
      <c r="JQN17" s="878"/>
      <c r="JQO17" s="880"/>
      <c r="JQP17" s="878"/>
      <c r="JQQ17" s="878"/>
      <c r="JQR17" s="878"/>
      <c r="JQS17" s="880"/>
      <c r="JQT17" s="878"/>
      <c r="JQU17" s="878"/>
      <c r="JQV17" s="878"/>
      <c r="JQW17" s="880"/>
      <c r="JQX17" s="878"/>
      <c r="JQY17" s="878"/>
      <c r="JQZ17" s="878"/>
      <c r="JRA17" s="880"/>
      <c r="JRB17" s="878"/>
      <c r="JRC17" s="878"/>
      <c r="JRD17" s="878"/>
      <c r="JRE17" s="880"/>
      <c r="JRF17" s="878"/>
      <c r="JRG17" s="878"/>
      <c r="JRH17" s="878"/>
      <c r="JRI17" s="880"/>
      <c r="JRJ17" s="878"/>
      <c r="JRK17" s="878"/>
      <c r="JRL17" s="878"/>
      <c r="JRM17" s="880"/>
      <c r="JRN17" s="878"/>
      <c r="JRO17" s="878"/>
      <c r="JRP17" s="878"/>
      <c r="JRQ17" s="880"/>
      <c r="JRR17" s="878"/>
      <c r="JRS17" s="878"/>
      <c r="JRT17" s="878"/>
      <c r="JRU17" s="880"/>
      <c r="JRV17" s="878"/>
      <c r="JRW17" s="878"/>
      <c r="JRX17" s="878"/>
      <c r="JRY17" s="880"/>
      <c r="JRZ17" s="878"/>
      <c r="JSA17" s="878"/>
      <c r="JSB17" s="878"/>
      <c r="JSC17" s="880"/>
      <c r="JSD17" s="878"/>
      <c r="JSE17" s="878"/>
      <c r="JSF17" s="878"/>
      <c r="JSG17" s="880"/>
      <c r="JSH17" s="878"/>
      <c r="JSI17" s="878"/>
      <c r="JSJ17" s="878"/>
      <c r="JSK17" s="880"/>
      <c r="JSL17" s="878"/>
      <c r="JSM17" s="878"/>
      <c r="JSN17" s="878"/>
      <c r="JSO17" s="880"/>
      <c r="JSP17" s="878"/>
      <c r="JSQ17" s="878"/>
      <c r="JSR17" s="878"/>
      <c r="JSS17" s="880"/>
      <c r="JST17" s="878"/>
      <c r="JSU17" s="878"/>
      <c r="JSV17" s="878"/>
      <c r="JSW17" s="880"/>
      <c r="JSX17" s="878"/>
      <c r="JSY17" s="878"/>
      <c r="JSZ17" s="878"/>
      <c r="JTA17" s="880"/>
      <c r="JTB17" s="878"/>
      <c r="JTC17" s="878"/>
      <c r="JTD17" s="878"/>
      <c r="JTE17" s="880"/>
      <c r="JTF17" s="878"/>
      <c r="JTG17" s="878"/>
      <c r="JTH17" s="878"/>
      <c r="JTI17" s="880"/>
      <c r="JTJ17" s="878"/>
      <c r="JTK17" s="878"/>
      <c r="JTL17" s="878"/>
      <c r="JTM17" s="880"/>
      <c r="JTN17" s="878"/>
      <c r="JTO17" s="878"/>
      <c r="JTP17" s="878"/>
      <c r="JTQ17" s="880"/>
      <c r="JTR17" s="878"/>
      <c r="JTS17" s="878"/>
      <c r="JTT17" s="878"/>
      <c r="JTU17" s="880"/>
      <c r="JTV17" s="878"/>
      <c r="JTW17" s="878"/>
      <c r="JTX17" s="878"/>
      <c r="JTY17" s="880"/>
      <c r="JTZ17" s="878"/>
      <c r="JUA17" s="878"/>
      <c r="JUB17" s="878"/>
      <c r="JUC17" s="880"/>
      <c r="JUD17" s="878"/>
      <c r="JUE17" s="878"/>
      <c r="JUF17" s="878"/>
      <c r="JUG17" s="880"/>
      <c r="JUH17" s="878"/>
      <c r="JUI17" s="878"/>
      <c r="JUJ17" s="878"/>
      <c r="JUK17" s="880"/>
      <c r="JUL17" s="878"/>
      <c r="JUM17" s="878"/>
      <c r="JUN17" s="878"/>
      <c r="JUO17" s="880"/>
      <c r="JUP17" s="878"/>
      <c r="JUQ17" s="878"/>
      <c r="JUR17" s="878"/>
      <c r="JUS17" s="880"/>
      <c r="JUT17" s="878"/>
      <c r="JUU17" s="878"/>
      <c r="JUV17" s="878"/>
      <c r="JUW17" s="880"/>
      <c r="JUX17" s="878"/>
      <c r="JUY17" s="878"/>
      <c r="JUZ17" s="878"/>
      <c r="JVA17" s="880"/>
      <c r="JVB17" s="878"/>
      <c r="JVC17" s="878"/>
      <c r="JVD17" s="878"/>
      <c r="JVE17" s="880"/>
      <c r="JVF17" s="878"/>
      <c r="JVG17" s="878"/>
      <c r="JVH17" s="878"/>
      <c r="JVI17" s="880"/>
      <c r="JVJ17" s="878"/>
      <c r="JVK17" s="878"/>
      <c r="JVL17" s="878"/>
      <c r="JVM17" s="880"/>
      <c r="JVN17" s="878"/>
      <c r="JVO17" s="878"/>
      <c r="JVP17" s="878"/>
      <c r="JVQ17" s="880"/>
      <c r="JVR17" s="878"/>
      <c r="JVS17" s="878"/>
      <c r="JVT17" s="878"/>
      <c r="JVU17" s="880"/>
      <c r="JVV17" s="878"/>
      <c r="JVW17" s="878"/>
      <c r="JVX17" s="878"/>
      <c r="JVY17" s="880"/>
      <c r="JVZ17" s="878"/>
      <c r="JWA17" s="878"/>
      <c r="JWB17" s="878"/>
      <c r="JWC17" s="880"/>
      <c r="JWD17" s="878"/>
      <c r="JWE17" s="878"/>
      <c r="JWF17" s="878"/>
      <c r="JWG17" s="880"/>
      <c r="JWH17" s="878"/>
      <c r="JWI17" s="878"/>
      <c r="JWJ17" s="878"/>
      <c r="JWK17" s="880"/>
      <c r="JWL17" s="878"/>
      <c r="JWM17" s="878"/>
      <c r="JWN17" s="878"/>
      <c r="JWO17" s="880"/>
      <c r="JWP17" s="878"/>
      <c r="JWQ17" s="878"/>
      <c r="JWR17" s="878"/>
      <c r="JWS17" s="880"/>
      <c r="JWT17" s="878"/>
      <c r="JWU17" s="878"/>
      <c r="JWV17" s="878"/>
      <c r="JWW17" s="880"/>
      <c r="JWX17" s="878"/>
      <c r="JWY17" s="878"/>
      <c r="JWZ17" s="878"/>
      <c r="JXA17" s="880"/>
      <c r="JXB17" s="878"/>
      <c r="JXC17" s="878"/>
      <c r="JXD17" s="878"/>
      <c r="JXE17" s="880"/>
      <c r="JXF17" s="878"/>
      <c r="JXG17" s="878"/>
      <c r="JXH17" s="878"/>
      <c r="JXI17" s="880"/>
      <c r="JXJ17" s="878"/>
      <c r="JXK17" s="878"/>
      <c r="JXL17" s="878"/>
      <c r="JXM17" s="880"/>
      <c r="JXN17" s="878"/>
      <c r="JXO17" s="878"/>
      <c r="JXP17" s="878"/>
      <c r="JXQ17" s="880"/>
      <c r="JXR17" s="878"/>
      <c r="JXS17" s="878"/>
      <c r="JXT17" s="878"/>
      <c r="JXU17" s="880"/>
      <c r="JXV17" s="878"/>
      <c r="JXW17" s="878"/>
      <c r="JXX17" s="878"/>
      <c r="JXY17" s="880"/>
      <c r="JXZ17" s="878"/>
      <c r="JYA17" s="878"/>
      <c r="JYB17" s="878"/>
      <c r="JYC17" s="880"/>
      <c r="JYD17" s="878"/>
      <c r="JYE17" s="878"/>
      <c r="JYF17" s="878"/>
      <c r="JYG17" s="880"/>
      <c r="JYH17" s="878"/>
      <c r="JYI17" s="878"/>
      <c r="JYJ17" s="878"/>
      <c r="JYK17" s="880"/>
      <c r="JYL17" s="878"/>
      <c r="JYM17" s="878"/>
      <c r="JYN17" s="878"/>
      <c r="JYO17" s="880"/>
      <c r="JYP17" s="878"/>
      <c r="JYQ17" s="878"/>
      <c r="JYR17" s="878"/>
      <c r="JYS17" s="880"/>
      <c r="JYT17" s="878"/>
      <c r="JYU17" s="878"/>
      <c r="JYV17" s="878"/>
      <c r="JYW17" s="880"/>
      <c r="JYX17" s="878"/>
      <c r="JYY17" s="878"/>
      <c r="JYZ17" s="878"/>
      <c r="JZA17" s="880"/>
      <c r="JZB17" s="878"/>
      <c r="JZC17" s="878"/>
      <c r="JZD17" s="878"/>
      <c r="JZE17" s="880"/>
      <c r="JZF17" s="878"/>
      <c r="JZG17" s="878"/>
      <c r="JZH17" s="878"/>
      <c r="JZI17" s="880"/>
      <c r="JZJ17" s="878"/>
      <c r="JZK17" s="878"/>
      <c r="JZL17" s="878"/>
      <c r="JZM17" s="880"/>
      <c r="JZN17" s="878"/>
      <c r="JZO17" s="878"/>
      <c r="JZP17" s="878"/>
      <c r="JZQ17" s="880"/>
      <c r="JZR17" s="878"/>
      <c r="JZS17" s="878"/>
      <c r="JZT17" s="878"/>
      <c r="JZU17" s="880"/>
      <c r="JZV17" s="878"/>
      <c r="JZW17" s="878"/>
      <c r="JZX17" s="878"/>
      <c r="JZY17" s="880"/>
      <c r="JZZ17" s="878"/>
      <c r="KAA17" s="878"/>
      <c r="KAB17" s="878"/>
      <c r="KAC17" s="880"/>
      <c r="KAD17" s="878"/>
      <c r="KAE17" s="878"/>
      <c r="KAF17" s="878"/>
      <c r="KAG17" s="880"/>
      <c r="KAH17" s="878"/>
      <c r="KAI17" s="878"/>
      <c r="KAJ17" s="878"/>
      <c r="KAK17" s="880"/>
      <c r="KAL17" s="878"/>
      <c r="KAM17" s="878"/>
      <c r="KAN17" s="878"/>
      <c r="KAO17" s="880"/>
      <c r="KAP17" s="878"/>
      <c r="KAQ17" s="878"/>
      <c r="KAR17" s="878"/>
      <c r="KAS17" s="880"/>
      <c r="KAT17" s="878"/>
      <c r="KAU17" s="878"/>
      <c r="KAV17" s="878"/>
      <c r="KAW17" s="880"/>
      <c r="KAX17" s="878"/>
      <c r="KAY17" s="878"/>
      <c r="KAZ17" s="878"/>
      <c r="KBA17" s="880"/>
      <c r="KBB17" s="878"/>
      <c r="KBC17" s="878"/>
      <c r="KBD17" s="878"/>
      <c r="KBE17" s="880"/>
      <c r="KBF17" s="878"/>
      <c r="KBG17" s="878"/>
      <c r="KBH17" s="878"/>
      <c r="KBI17" s="880"/>
      <c r="KBJ17" s="878"/>
      <c r="KBK17" s="878"/>
      <c r="KBL17" s="878"/>
      <c r="KBM17" s="880"/>
      <c r="KBN17" s="878"/>
      <c r="KBO17" s="878"/>
      <c r="KBP17" s="878"/>
      <c r="KBQ17" s="880"/>
      <c r="KBR17" s="878"/>
      <c r="KBS17" s="878"/>
      <c r="KBT17" s="878"/>
      <c r="KBU17" s="880"/>
      <c r="KBV17" s="878"/>
      <c r="KBW17" s="878"/>
      <c r="KBX17" s="878"/>
      <c r="KBY17" s="880"/>
      <c r="KBZ17" s="878"/>
      <c r="KCA17" s="878"/>
      <c r="KCB17" s="878"/>
      <c r="KCC17" s="880"/>
      <c r="KCD17" s="878"/>
      <c r="KCE17" s="878"/>
      <c r="KCF17" s="878"/>
      <c r="KCG17" s="880"/>
      <c r="KCH17" s="878"/>
      <c r="KCI17" s="878"/>
      <c r="KCJ17" s="878"/>
      <c r="KCK17" s="880"/>
      <c r="KCL17" s="878"/>
      <c r="KCM17" s="878"/>
      <c r="KCN17" s="878"/>
      <c r="KCO17" s="880"/>
      <c r="KCP17" s="878"/>
      <c r="KCQ17" s="878"/>
      <c r="KCR17" s="878"/>
      <c r="KCS17" s="880"/>
      <c r="KCT17" s="878"/>
      <c r="KCU17" s="878"/>
      <c r="KCV17" s="878"/>
      <c r="KCW17" s="880"/>
      <c r="KCX17" s="878"/>
      <c r="KCY17" s="878"/>
      <c r="KCZ17" s="878"/>
      <c r="KDA17" s="880"/>
      <c r="KDB17" s="878"/>
      <c r="KDC17" s="878"/>
      <c r="KDD17" s="878"/>
      <c r="KDE17" s="880"/>
      <c r="KDF17" s="878"/>
      <c r="KDG17" s="878"/>
      <c r="KDH17" s="878"/>
      <c r="KDI17" s="880"/>
      <c r="KDJ17" s="878"/>
      <c r="KDK17" s="878"/>
      <c r="KDL17" s="878"/>
      <c r="KDM17" s="880"/>
      <c r="KDN17" s="878"/>
      <c r="KDO17" s="878"/>
      <c r="KDP17" s="878"/>
      <c r="KDQ17" s="880"/>
      <c r="KDR17" s="878"/>
      <c r="KDS17" s="878"/>
      <c r="KDT17" s="878"/>
      <c r="KDU17" s="880"/>
      <c r="KDV17" s="878"/>
      <c r="KDW17" s="878"/>
      <c r="KDX17" s="878"/>
      <c r="KDY17" s="880"/>
      <c r="KDZ17" s="878"/>
      <c r="KEA17" s="878"/>
      <c r="KEB17" s="878"/>
      <c r="KEC17" s="880"/>
      <c r="KED17" s="878"/>
      <c r="KEE17" s="878"/>
      <c r="KEF17" s="878"/>
      <c r="KEG17" s="880"/>
      <c r="KEH17" s="878"/>
      <c r="KEI17" s="878"/>
      <c r="KEJ17" s="878"/>
      <c r="KEK17" s="880"/>
      <c r="KEL17" s="878"/>
      <c r="KEM17" s="878"/>
      <c r="KEN17" s="878"/>
      <c r="KEO17" s="880"/>
      <c r="KEP17" s="878"/>
      <c r="KEQ17" s="878"/>
      <c r="KER17" s="878"/>
      <c r="KES17" s="880"/>
      <c r="KET17" s="878"/>
      <c r="KEU17" s="878"/>
      <c r="KEV17" s="878"/>
      <c r="KEW17" s="880"/>
      <c r="KEX17" s="878"/>
      <c r="KEY17" s="878"/>
      <c r="KEZ17" s="878"/>
      <c r="KFA17" s="880"/>
      <c r="KFB17" s="878"/>
      <c r="KFC17" s="878"/>
      <c r="KFD17" s="878"/>
      <c r="KFE17" s="880"/>
      <c r="KFF17" s="878"/>
      <c r="KFG17" s="878"/>
      <c r="KFH17" s="878"/>
      <c r="KFI17" s="880"/>
      <c r="KFJ17" s="878"/>
      <c r="KFK17" s="878"/>
      <c r="KFL17" s="878"/>
      <c r="KFM17" s="880"/>
      <c r="KFN17" s="878"/>
      <c r="KFO17" s="878"/>
      <c r="KFP17" s="878"/>
      <c r="KFQ17" s="880"/>
      <c r="KFR17" s="878"/>
      <c r="KFS17" s="878"/>
      <c r="KFT17" s="878"/>
      <c r="KFU17" s="880"/>
      <c r="KFV17" s="878"/>
      <c r="KFW17" s="878"/>
      <c r="KFX17" s="878"/>
      <c r="KFY17" s="880"/>
      <c r="KFZ17" s="878"/>
      <c r="KGA17" s="878"/>
      <c r="KGB17" s="878"/>
      <c r="KGC17" s="880"/>
      <c r="KGD17" s="878"/>
      <c r="KGE17" s="878"/>
      <c r="KGF17" s="878"/>
      <c r="KGG17" s="880"/>
      <c r="KGH17" s="878"/>
      <c r="KGI17" s="878"/>
      <c r="KGJ17" s="878"/>
      <c r="KGK17" s="880"/>
      <c r="KGL17" s="878"/>
      <c r="KGM17" s="878"/>
      <c r="KGN17" s="878"/>
      <c r="KGO17" s="880"/>
      <c r="KGP17" s="878"/>
      <c r="KGQ17" s="878"/>
      <c r="KGR17" s="878"/>
      <c r="KGS17" s="880"/>
      <c r="KGT17" s="878"/>
      <c r="KGU17" s="878"/>
      <c r="KGV17" s="878"/>
      <c r="KGW17" s="880"/>
      <c r="KGX17" s="878"/>
      <c r="KGY17" s="878"/>
      <c r="KGZ17" s="878"/>
      <c r="KHA17" s="880"/>
      <c r="KHB17" s="878"/>
      <c r="KHC17" s="878"/>
      <c r="KHD17" s="878"/>
      <c r="KHE17" s="880"/>
      <c r="KHF17" s="878"/>
      <c r="KHG17" s="878"/>
      <c r="KHH17" s="878"/>
      <c r="KHI17" s="880"/>
      <c r="KHJ17" s="878"/>
      <c r="KHK17" s="878"/>
      <c r="KHL17" s="878"/>
      <c r="KHM17" s="880"/>
      <c r="KHN17" s="878"/>
      <c r="KHO17" s="878"/>
      <c r="KHP17" s="878"/>
      <c r="KHQ17" s="880"/>
      <c r="KHR17" s="878"/>
      <c r="KHS17" s="878"/>
      <c r="KHT17" s="878"/>
      <c r="KHU17" s="880"/>
      <c r="KHV17" s="878"/>
      <c r="KHW17" s="878"/>
      <c r="KHX17" s="878"/>
      <c r="KHY17" s="880"/>
      <c r="KHZ17" s="878"/>
      <c r="KIA17" s="878"/>
      <c r="KIB17" s="878"/>
      <c r="KIC17" s="880"/>
      <c r="KID17" s="878"/>
      <c r="KIE17" s="878"/>
      <c r="KIF17" s="878"/>
      <c r="KIG17" s="880"/>
      <c r="KIH17" s="878"/>
      <c r="KII17" s="878"/>
      <c r="KIJ17" s="878"/>
      <c r="KIK17" s="880"/>
      <c r="KIL17" s="878"/>
      <c r="KIM17" s="878"/>
      <c r="KIN17" s="878"/>
      <c r="KIO17" s="880"/>
      <c r="KIP17" s="878"/>
      <c r="KIQ17" s="878"/>
      <c r="KIR17" s="878"/>
      <c r="KIS17" s="880"/>
      <c r="KIT17" s="878"/>
      <c r="KIU17" s="878"/>
      <c r="KIV17" s="878"/>
      <c r="KIW17" s="880"/>
      <c r="KIX17" s="878"/>
      <c r="KIY17" s="878"/>
      <c r="KIZ17" s="878"/>
      <c r="KJA17" s="880"/>
      <c r="KJB17" s="878"/>
      <c r="KJC17" s="878"/>
      <c r="KJD17" s="878"/>
      <c r="KJE17" s="880"/>
      <c r="KJF17" s="878"/>
      <c r="KJG17" s="878"/>
      <c r="KJH17" s="878"/>
      <c r="KJI17" s="880"/>
      <c r="KJJ17" s="878"/>
      <c r="KJK17" s="878"/>
      <c r="KJL17" s="878"/>
      <c r="KJM17" s="880"/>
      <c r="KJN17" s="878"/>
      <c r="KJO17" s="878"/>
      <c r="KJP17" s="878"/>
      <c r="KJQ17" s="880"/>
      <c r="KJR17" s="878"/>
      <c r="KJS17" s="878"/>
      <c r="KJT17" s="878"/>
      <c r="KJU17" s="880"/>
      <c r="KJV17" s="878"/>
      <c r="KJW17" s="878"/>
      <c r="KJX17" s="878"/>
      <c r="KJY17" s="880"/>
      <c r="KJZ17" s="878"/>
      <c r="KKA17" s="878"/>
      <c r="KKB17" s="878"/>
      <c r="KKC17" s="880"/>
      <c r="KKD17" s="878"/>
      <c r="KKE17" s="878"/>
      <c r="KKF17" s="878"/>
      <c r="KKG17" s="880"/>
      <c r="KKH17" s="878"/>
      <c r="KKI17" s="878"/>
      <c r="KKJ17" s="878"/>
      <c r="KKK17" s="880"/>
      <c r="KKL17" s="878"/>
      <c r="KKM17" s="878"/>
      <c r="KKN17" s="878"/>
      <c r="KKO17" s="880"/>
      <c r="KKP17" s="878"/>
      <c r="KKQ17" s="878"/>
      <c r="KKR17" s="878"/>
      <c r="KKS17" s="880"/>
      <c r="KKT17" s="878"/>
      <c r="KKU17" s="878"/>
      <c r="KKV17" s="878"/>
      <c r="KKW17" s="880"/>
      <c r="KKX17" s="878"/>
      <c r="KKY17" s="878"/>
      <c r="KKZ17" s="878"/>
      <c r="KLA17" s="880"/>
      <c r="KLB17" s="878"/>
      <c r="KLC17" s="878"/>
      <c r="KLD17" s="878"/>
      <c r="KLE17" s="880"/>
      <c r="KLF17" s="878"/>
      <c r="KLG17" s="878"/>
      <c r="KLH17" s="878"/>
      <c r="KLI17" s="880"/>
      <c r="KLJ17" s="878"/>
      <c r="KLK17" s="878"/>
      <c r="KLL17" s="878"/>
      <c r="KLM17" s="880"/>
      <c r="KLN17" s="878"/>
      <c r="KLO17" s="878"/>
      <c r="KLP17" s="878"/>
      <c r="KLQ17" s="880"/>
      <c r="KLR17" s="878"/>
      <c r="KLS17" s="878"/>
      <c r="KLT17" s="878"/>
      <c r="KLU17" s="880"/>
      <c r="KLV17" s="878"/>
      <c r="KLW17" s="878"/>
      <c r="KLX17" s="878"/>
      <c r="KLY17" s="880"/>
      <c r="KLZ17" s="878"/>
      <c r="KMA17" s="878"/>
      <c r="KMB17" s="878"/>
      <c r="KMC17" s="880"/>
      <c r="KMD17" s="878"/>
      <c r="KME17" s="878"/>
      <c r="KMF17" s="878"/>
      <c r="KMG17" s="880"/>
      <c r="KMH17" s="878"/>
      <c r="KMI17" s="878"/>
      <c r="KMJ17" s="878"/>
      <c r="KMK17" s="880"/>
      <c r="KML17" s="878"/>
      <c r="KMM17" s="878"/>
      <c r="KMN17" s="878"/>
      <c r="KMO17" s="880"/>
      <c r="KMP17" s="878"/>
      <c r="KMQ17" s="878"/>
      <c r="KMR17" s="878"/>
      <c r="KMS17" s="880"/>
      <c r="KMT17" s="878"/>
      <c r="KMU17" s="878"/>
      <c r="KMV17" s="878"/>
      <c r="KMW17" s="880"/>
      <c r="KMX17" s="878"/>
      <c r="KMY17" s="878"/>
      <c r="KMZ17" s="878"/>
      <c r="KNA17" s="880"/>
      <c r="KNB17" s="878"/>
      <c r="KNC17" s="878"/>
      <c r="KND17" s="878"/>
      <c r="KNE17" s="880"/>
      <c r="KNF17" s="878"/>
      <c r="KNG17" s="878"/>
      <c r="KNH17" s="878"/>
      <c r="KNI17" s="880"/>
      <c r="KNJ17" s="878"/>
      <c r="KNK17" s="878"/>
      <c r="KNL17" s="878"/>
      <c r="KNM17" s="880"/>
      <c r="KNN17" s="878"/>
      <c r="KNO17" s="878"/>
      <c r="KNP17" s="878"/>
      <c r="KNQ17" s="880"/>
      <c r="KNR17" s="878"/>
      <c r="KNS17" s="878"/>
      <c r="KNT17" s="878"/>
      <c r="KNU17" s="880"/>
      <c r="KNV17" s="878"/>
      <c r="KNW17" s="878"/>
      <c r="KNX17" s="878"/>
      <c r="KNY17" s="880"/>
      <c r="KNZ17" s="878"/>
      <c r="KOA17" s="878"/>
      <c r="KOB17" s="878"/>
      <c r="KOC17" s="880"/>
      <c r="KOD17" s="878"/>
      <c r="KOE17" s="878"/>
      <c r="KOF17" s="878"/>
      <c r="KOG17" s="880"/>
      <c r="KOH17" s="878"/>
      <c r="KOI17" s="878"/>
      <c r="KOJ17" s="878"/>
      <c r="KOK17" s="880"/>
      <c r="KOL17" s="878"/>
      <c r="KOM17" s="878"/>
      <c r="KON17" s="878"/>
      <c r="KOO17" s="880"/>
      <c r="KOP17" s="878"/>
      <c r="KOQ17" s="878"/>
      <c r="KOR17" s="878"/>
      <c r="KOS17" s="880"/>
      <c r="KOT17" s="878"/>
      <c r="KOU17" s="878"/>
      <c r="KOV17" s="878"/>
      <c r="KOW17" s="880"/>
      <c r="KOX17" s="878"/>
      <c r="KOY17" s="878"/>
      <c r="KOZ17" s="878"/>
      <c r="KPA17" s="880"/>
      <c r="KPB17" s="878"/>
      <c r="KPC17" s="878"/>
      <c r="KPD17" s="878"/>
      <c r="KPE17" s="880"/>
      <c r="KPF17" s="878"/>
      <c r="KPG17" s="878"/>
      <c r="KPH17" s="878"/>
      <c r="KPI17" s="880"/>
      <c r="KPJ17" s="878"/>
      <c r="KPK17" s="878"/>
      <c r="KPL17" s="878"/>
      <c r="KPM17" s="880"/>
      <c r="KPN17" s="878"/>
      <c r="KPO17" s="878"/>
      <c r="KPP17" s="878"/>
      <c r="KPQ17" s="880"/>
      <c r="KPR17" s="878"/>
      <c r="KPS17" s="878"/>
      <c r="KPT17" s="878"/>
      <c r="KPU17" s="880"/>
      <c r="KPV17" s="878"/>
      <c r="KPW17" s="878"/>
      <c r="KPX17" s="878"/>
      <c r="KPY17" s="880"/>
      <c r="KPZ17" s="878"/>
      <c r="KQA17" s="878"/>
      <c r="KQB17" s="878"/>
      <c r="KQC17" s="880"/>
      <c r="KQD17" s="878"/>
      <c r="KQE17" s="878"/>
      <c r="KQF17" s="878"/>
      <c r="KQG17" s="880"/>
      <c r="KQH17" s="878"/>
      <c r="KQI17" s="878"/>
      <c r="KQJ17" s="878"/>
      <c r="KQK17" s="880"/>
      <c r="KQL17" s="878"/>
      <c r="KQM17" s="878"/>
      <c r="KQN17" s="878"/>
      <c r="KQO17" s="880"/>
      <c r="KQP17" s="878"/>
      <c r="KQQ17" s="878"/>
      <c r="KQR17" s="878"/>
      <c r="KQS17" s="880"/>
      <c r="KQT17" s="878"/>
      <c r="KQU17" s="878"/>
      <c r="KQV17" s="878"/>
      <c r="KQW17" s="880"/>
      <c r="KQX17" s="878"/>
      <c r="KQY17" s="878"/>
      <c r="KQZ17" s="878"/>
      <c r="KRA17" s="880"/>
      <c r="KRB17" s="878"/>
      <c r="KRC17" s="878"/>
      <c r="KRD17" s="878"/>
      <c r="KRE17" s="880"/>
      <c r="KRF17" s="878"/>
      <c r="KRG17" s="878"/>
      <c r="KRH17" s="878"/>
      <c r="KRI17" s="880"/>
      <c r="KRJ17" s="878"/>
      <c r="KRK17" s="878"/>
      <c r="KRL17" s="878"/>
      <c r="KRM17" s="880"/>
      <c r="KRN17" s="878"/>
      <c r="KRO17" s="878"/>
      <c r="KRP17" s="878"/>
      <c r="KRQ17" s="880"/>
      <c r="KRR17" s="878"/>
      <c r="KRS17" s="878"/>
      <c r="KRT17" s="878"/>
      <c r="KRU17" s="880"/>
      <c r="KRV17" s="878"/>
      <c r="KRW17" s="878"/>
      <c r="KRX17" s="878"/>
      <c r="KRY17" s="880"/>
      <c r="KRZ17" s="878"/>
      <c r="KSA17" s="878"/>
      <c r="KSB17" s="878"/>
      <c r="KSC17" s="880"/>
      <c r="KSD17" s="878"/>
      <c r="KSE17" s="878"/>
      <c r="KSF17" s="878"/>
      <c r="KSG17" s="880"/>
      <c r="KSH17" s="878"/>
      <c r="KSI17" s="878"/>
      <c r="KSJ17" s="878"/>
      <c r="KSK17" s="880"/>
      <c r="KSL17" s="878"/>
      <c r="KSM17" s="878"/>
      <c r="KSN17" s="878"/>
      <c r="KSO17" s="880"/>
      <c r="KSP17" s="878"/>
      <c r="KSQ17" s="878"/>
      <c r="KSR17" s="878"/>
      <c r="KSS17" s="880"/>
      <c r="KST17" s="878"/>
      <c r="KSU17" s="878"/>
      <c r="KSV17" s="878"/>
      <c r="KSW17" s="880"/>
      <c r="KSX17" s="878"/>
      <c r="KSY17" s="878"/>
      <c r="KSZ17" s="878"/>
      <c r="KTA17" s="880"/>
      <c r="KTB17" s="878"/>
      <c r="KTC17" s="878"/>
      <c r="KTD17" s="878"/>
      <c r="KTE17" s="880"/>
      <c r="KTF17" s="878"/>
      <c r="KTG17" s="878"/>
      <c r="KTH17" s="878"/>
      <c r="KTI17" s="880"/>
      <c r="KTJ17" s="878"/>
      <c r="KTK17" s="878"/>
      <c r="KTL17" s="878"/>
      <c r="KTM17" s="880"/>
      <c r="KTN17" s="878"/>
      <c r="KTO17" s="878"/>
      <c r="KTP17" s="878"/>
      <c r="KTQ17" s="880"/>
      <c r="KTR17" s="878"/>
      <c r="KTS17" s="878"/>
      <c r="KTT17" s="878"/>
      <c r="KTU17" s="880"/>
      <c r="KTV17" s="878"/>
      <c r="KTW17" s="878"/>
      <c r="KTX17" s="878"/>
      <c r="KTY17" s="880"/>
      <c r="KTZ17" s="878"/>
      <c r="KUA17" s="878"/>
      <c r="KUB17" s="878"/>
      <c r="KUC17" s="880"/>
      <c r="KUD17" s="878"/>
      <c r="KUE17" s="878"/>
      <c r="KUF17" s="878"/>
      <c r="KUG17" s="880"/>
      <c r="KUH17" s="878"/>
      <c r="KUI17" s="878"/>
      <c r="KUJ17" s="878"/>
      <c r="KUK17" s="880"/>
      <c r="KUL17" s="878"/>
      <c r="KUM17" s="878"/>
      <c r="KUN17" s="878"/>
      <c r="KUO17" s="880"/>
      <c r="KUP17" s="878"/>
      <c r="KUQ17" s="878"/>
      <c r="KUR17" s="878"/>
      <c r="KUS17" s="880"/>
      <c r="KUT17" s="878"/>
      <c r="KUU17" s="878"/>
      <c r="KUV17" s="878"/>
      <c r="KUW17" s="880"/>
      <c r="KUX17" s="878"/>
      <c r="KUY17" s="878"/>
      <c r="KUZ17" s="878"/>
      <c r="KVA17" s="880"/>
      <c r="KVB17" s="878"/>
      <c r="KVC17" s="878"/>
      <c r="KVD17" s="878"/>
      <c r="KVE17" s="880"/>
      <c r="KVF17" s="878"/>
      <c r="KVG17" s="878"/>
      <c r="KVH17" s="878"/>
      <c r="KVI17" s="880"/>
      <c r="KVJ17" s="878"/>
      <c r="KVK17" s="878"/>
      <c r="KVL17" s="878"/>
      <c r="KVM17" s="880"/>
      <c r="KVN17" s="878"/>
      <c r="KVO17" s="878"/>
      <c r="KVP17" s="878"/>
      <c r="KVQ17" s="880"/>
      <c r="KVR17" s="878"/>
      <c r="KVS17" s="878"/>
      <c r="KVT17" s="878"/>
      <c r="KVU17" s="880"/>
      <c r="KVV17" s="878"/>
      <c r="KVW17" s="878"/>
      <c r="KVX17" s="878"/>
      <c r="KVY17" s="880"/>
      <c r="KVZ17" s="878"/>
      <c r="KWA17" s="878"/>
      <c r="KWB17" s="878"/>
      <c r="KWC17" s="880"/>
      <c r="KWD17" s="878"/>
      <c r="KWE17" s="878"/>
      <c r="KWF17" s="878"/>
      <c r="KWG17" s="880"/>
      <c r="KWH17" s="878"/>
      <c r="KWI17" s="878"/>
      <c r="KWJ17" s="878"/>
      <c r="KWK17" s="880"/>
      <c r="KWL17" s="878"/>
      <c r="KWM17" s="878"/>
      <c r="KWN17" s="878"/>
      <c r="KWO17" s="880"/>
      <c r="KWP17" s="878"/>
      <c r="KWQ17" s="878"/>
      <c r="KWR17" s="878"/>
      <c r="KWS17" s="880"/>
      <c r="KWT17" s="878"/>
      <c r="KWU17" s="878"/>
      <c r="KWV17" s="878"/>
      <c r="KWW17" s="880"/>
      <c r="KWX17" s="878"/>
      <c r="KWY17" s="878"/>
      <c r="KWZ17" s="878"/>
      <c r="KXA17" s="880"/>
      <c r="KXB17" s="878"/>
      <c r="KXC17" s="878"/>
      <c r="KXD17" s="878"/>
      <c r="KXE17" s="880"/>
      <c r="KXF17" s="878"/>
      <c r="KXG17" s="878"/>
      <c r="KXH17" s="878"/>
      <c r="KXI17" s="880"/>
      <c r="KXJ17" s="878"/>
      <c r="KXK17" s="878"/>
      <c r="KXL17" s="878"/>
      <c r="KXM17" s="880"/>
      <c r="KXN17" s="878"/>
      <c r="KXO17" s="878"/>
      <c r="KXP17" s="878"/>
      <c r="KXQ17" s="880"/>
      <c r="KXR17" s="878"/>
      <c r="KXS17" s="878"/>
      <c r="KXT17" s="878"/>
      <c r="KXU17" s="880"/>
      <c r="KXV17" s="878"/>
      <c r="KXW17" s="878"/>
      <c r="KXX17" s="878"/>
      <c r="KXY17" s="880"/>
      <c r="KXZ17" s="878"/>
      <c r="KYA17" s="878"/>
      <c r="KYB17" s="878"/>
      <c r="KYC17" s="880"/>
      <c r="KYD17" s="878"/>
      <c r="KYE17" s="878"/>
      <c r="KYF17" s="878"/>
      <c r="KYG17" s="880"/>
      <c r="KYH17" s="878"/>
      <c r="KYI17" s="878"/>
      <c r="KYJ17" s="878"/>
      <c r="KYK17" s="880"/>
      <c r="KYL17" s="878"/>
      <c r="KYM17" s="878"/>
      <c r="KYN17" s="878"/>
      <c r="KYO17" s="880"/>
      <c r="KYP17" s="878"/>
      <c r="KYQ17" s="878"/>
      <c r="KYR17" s="878"/>
      <c r="KYS17" s="880"/>
      <c r="KYT17" s="878"/>
      <c r="KYU17" s="878"/>
      <c r="KYV17" s="878"/>
      <c r="KYW17" s="880"/>
      <c r="KYX17" s="878"/>
      <c r="KYY17" s="878"/>
      <c r="KYZ17" s="878"/>
      <c r="KZA17" s="880"/>
      <c r="KZB17" s="878"/>
      <c r="KZC17" s="878"/>
      <c r="KZD17" s="878"/>
      <c r="KZE17" s="880"/>
      <c r="KZF17" s="878"/>
      <c r="KZG17" s="878"/>
      <c r="KZH17" s="878"/>
      <c r="KZI17" s="880"/>
      <c r="KZJ17" s="878"/>
      <c r="KZK17" s="878"/>
      <c r="KZL17" s="878"/>
      <c r="KZM17" s="880"/>
      <c r="KZN17" s="878"/>
      <c r="KZO17" s="878"/>
      <c r="KZP17" s="878"/>
      <c r="KZQ17" s="880"/>
      <c r="KZR17" s="878"/>
      <c r="KZS17" s="878"/>
      <c r="KZT17" s="878"/>
      <c r="KZU17" s="880"/>
      <c r="KZV17" s="878"/>
      <c r="KZW17" s="878"/>
      <c r="KZX17" s="878"/>
      <c r="KZY17" s="880"/>
      <c r="KZZ17" s="878"/>
      <c r="LAA17" s="878"/>
      <c r="LAB17" s="878"/>
      <c r="LAC17" s="880"/>
      <c r="LAD17" s="878"/>
      <c r="LAE17" s="878"/>
      <c r="LAF17" s="878"/>
      <c r="LAG17" s="880"/>
      <c r="LAH17" s="878"/>
      <c r="LAI17" s="878"/>
      <c r="LAJ17" s="878"/>
      <c r="LAK17" s="880"/>
      <c r="LAL17" s="878"/>
      <c r="LAM17" s="878"/>
      <c r="LAN17" s="878"/>
      <c r="LAO17" s="880"/>
      <c r="LAP17" s="878"/>
      <c r="LAQ17" s="878"/>
      <c r="LAR17" s="878"/>
      <c r="LAS17" s="880"/>
      <c r="LAT17" s="878"/>
      <c r="LAU17" s="878"/>
      <c r="LAV17" s="878"/>
      <c r="LAW17" s="880"/>
      <c r="LAX17" s="878"/>
      <c r="LAY17" s="878"/>
      <c r="LAZ17" s="878"/>
      <c r="LBA17" s="880"/>
      <c r="LBB17" s="878"/>
      <c r="LBC17" s="878"/>
      <c r="LBD17" s="878"/>
      <c r="LBE17" s="880"/>
      <c r="LBF17" s="878"/>
      <c r="LBG17" s="878"/>
      <c r="LBH17" s="878"/>
      <c r="LBI17" s="880"/>
      <c r="LBJ17" s="878"/>
      <c r="LBK17" s="878"/>
      <c r="LBL17" s="878"/>
      <c r="LBM17" s="880"/>
      <c r="LBN17" s="878"/>
      <c r="LBO17" s="878"/>
      <c r="LBP17" s="878"/>
      <c r="LBQ17" s="880"/>
      <c r="LBR17" s="878"/>
      <c r="LBS17" s="878"/>
      <c r="LBT17" s="878"/>
      <c r="LBU17" s="880"/>
      <c r="LBV17" s="878"/>
      <c r="LBW17" s="878"/>
      <c r="LBX17" s="878"/>
      <c r="LBY17" s="880"/>
      <c r="LBZ17" s="878"/>
      <c r="LCA17" s="878"/>
      <c r="LCB17" s="878"/>
      <c r="LCC17" s="880"/>
      <c r="LCD17" s="878"/>
      <c r="LCE17" s="878"/>
      <c r="LCF17" s="878"/>
      <c r="LCG17" s="880"/>
      <c r="LCH17" s="878"/>
      <c r="LCI17" s="878"/>
      <c r="LCJ17" s="878"/>
      <c r="LCK17" s="880"/>
      <c r="LCL17" s="878"/>
      <c r="LCM17" s="878"/>
      <c r="LCN17" s="878"/>
      <c r="LCO17" s="880"/>
      <c r="LCP17" s="878"/>
      <c r="LCQ17" s="878"/>
      <c r="LCR17" s="878"/>
      <c r="LCS17" s="880"/>
      <c r="LCT17" s="878"/>
      <c r="LCU17" s="878"/>
      <c r="LCV17" s="878"/>
      <c r="LCW17" s="880"/>
      <c r="LCX17" s="878"/>
      <c r="LCY17" s="878"/>
      <c r="LCZ17" s="878"/>
      <c r="LDA17" s="880"/>
      <c r="LDB17" s="878"/>
      <c r="LDC17" s="878"/>
      <c r="LDD17" s="878"/>
      <c r="LDE17" s="880"/>
      <c r="LDF17" s="878"/>
      <c r="LDG17" s="878"/>
      <c r="LDH17" s="878"/>
      <c r="LDI17" s="880"/>
      <c r="LDJ17" s="878"/>
      <c r="LDK17" s="878"/>
      <c r="LDL17" s="878"/>
      <c r="LDM17" s="880"/>
      <c r="LDN17" s="878"/>
      <c r="LDO17" s="878"/>
      <c r="LDP17" s="878"/>
      <c r="LDQ17" s="880"/>
      <c r="LDR17" s="878"/>
      <c r="LDS17" s="878"/>
      <c r="LDT17" s="878"/>
      <c r="LDU17" s="880"/>
      <c r="LDV17" s="878"/>
      <c r="LDW17" s="878"/>
      <c r="LDX17" s="878"/>
      <c r="LDY17" s="880"/>
      <c r="LDZ17" s="878"/>
      <c r="LEA17" s="878"/>
      <c r="LEB17" s="878"/>
      <c r="LEC17" s="880"/>
      <c r="LED17" s="878"/>
      <c r="LEE17" s="878"/>
      <c r="LEF17" s="878"/>
      <c r="LEG17" s="880"/>
      <c r="LEH17" s="878"/>
      <c r="LEI17" s="878"/>
      <c r="LEJ17" s="878"/>
      <c r="LEK17" s="880"/>
      <c r="LEL17" s="878"/>
      <c r="LEM17" s="878"/>
      <c r="LEN17" s="878"/>
      <c r="LEO17" s="880"/>
      <c r="LEP17" s="878"/>
      <c r="LEQ17" s="878"/>
      <c r="LER17" s="878"/>
      <c r="LES17" s="880"/>
      <c r="LET17" s="878"/>
      <c r="LEU17" s="878"/>
      <c r="LEV17" s="878"/>
      <c r="LEW17" s="880"/>
      <c r="LEX17" s="878"/>
      <c r="LEY17" s="878"/>
      <c r="LEZ17" s="878"/>
      <c r="LFA17" s="880"/>
      <c r="LFB17" s="878"/>
      <c r="LFC17" s="878"/>
      <c r="LFD17" s="878"/>
      <c r="LFE17" s="880"/>
      <c r="LFF17" s="878"/>
      <c r="LFG17" s="878"/>
      <c r="LFH17" s="878"/>
      <c r="LFI17" s="880"/>
      <c r="LFJ17" s="878"/>
      <c r="LFK17" s="878"/>
      <c r="LFL17" s="878"/>
      <c r="LFM17" s="880"/>
      <c r="LFN17" s="878"/>
      <c r="LFO17" s="878"/>
      <c r="LFP17" s="878"/>
      <c r="LFQ17" s="880"/>
      <c r="LFR17" s="878"/>
      <c r="LFS17" s="878"/>
      <c r="LFT17" s="878"/>
      <c r="LFU17" s="880"/>
      <c r="LFV17" s="878"/>
      <c r="LFW17" s="878"/>
      <c r="LFX17" s="878"/>
      <c r="LFY17" s="880"/>
      <c r="LFZ17" s="878"/>
      <c r="LGA17" s="878"/>
      <c r="LGB17" s="878"/>
      <c r="LGC17" s="880"/>
      <c r="LGD17" s="878"/>
      <c r="LGE17" s="878"/>
      <c r="LGF17" s="878"/>
      <c r="LGG17" s="880"/>
      <c r="LGH17" s="878"/>
      <c r="LGI17" s="878"/>
      <c r="LGJ17" s="878"/>
      <c r="LGK17" s="880"/>
      <c r="LGL17" s="878"/>
      <c r="LGM17" s="878"/>
      <c r="LGN17" s="878"/>
      <c r="LGO17" s="880"/>
      <c r="LGP17" s="878"/>
      <c r="LGQ17" s="878"/>
      <c r="LGR17" s="878"/>
      <c r="LGS17" s="880"/>
      <c r="LGT17" s="878"/>
      <c r="LGU17" s="878"/>
      <c r="LGV17" s="878"/>
      <c r="LGW17" s="880"/>
      <c r="LGX17" s="878"/>
      <c r="LGY17" s="878"/>
      <c r="LGZ17" s="878"/>
      <c r="LHA17" s="880"/>
      <c r="LHB17" s="878"/>
      <c r="LHC17" s="878"/>
      <c r="LHD17" s="878"/>
      <c r="LHE17" s="880"/>
      <c r="LHF17" s="878"/>
      <c r="LHG17" s="878"/>
      <c r="LHH17" s="878"/>
      <c r="LHI17" s="880"/>
      <c r="LHJ17" s="878"/>
      <c r="LHK17" s="878"/>
      <c r="LHL17" s="878"/>
      <c r="LHM17" s="880"/>
      <c r="LHN17" s="878"/>
      <c r="LHO17" s="878"/>
      <c r="LHP17" s="878"/>
      <c r="LHQ17" s="880"/>
      <c r="LHR17" s="878"/>
      <c r="LHS17" s="878"/>
      <c r="LHT17" s="878"/>
      <c r="LHU17" s="880"/>
      <c r="LHV17" s="878"/>
      <c r="LHW17" s="878"/>
      <c r="LHX17" s="878"/>
      <c r="LHY17" s="880"/>
      <c r="LHZ17" s="878"/>
      <c r="LIA17" s="878"/>
      <c r="LIB17" s="878"/>
      <c r="LIC17" s="880"/>
      <c r="LID17" s="878"/>
      <c r="LIE17" s="878"/>
      <c r="LIF17" s="878"/>
      <c r="LIG17" s="880"/>
      <c r="LIH17" s="878"/>
      <c r="LII17" s="878"/>
      <c r="LIJ17" s="878"/>
      <c r="LIK17" s="880"/>
      <c r="LIL17" s="878"/>
      <c r="LIM17" s="878"/>
      <c r="LIN17" s="878"/>
      <c r="LIO17" s="880"/>
      <c r="LIP17" s="878"/>
      <c r="LIQ17" s="878"/>
      <c r="LIR17" s="878"/>
      <c r="LIS17" s="880"/>
      <c r="LIT17" s="878"/>
      <c r="LIU17" s="878"/>
      <c r="LIV17" s="878"/>
      <c r="LIW17" s="880"/>
      <c r="LIX17" s="878"/>
      <c r="LIY17" s="878"/>
      <c r="LIZ17" s="878"/>
      <c r="LJA17" s="880"/>
      <c r="LJB17" s="878"/>
      <c r="LJC17" s="878"/>
      <c r="LJD17" s="878"/>
      <c r="LJE17" s="880"/>
      <c r="LJF17" s="878"/>
      <c r="LJG17" s="878"/>
      <c r="LJH17" s="878"/>
      <c r="LJI17" s="880"/>
      <c r="LJJ17" s="878"/>
      <c r="LJK17" s="878"/>
      <c r="LJL17" s="878"/>
      <c r="LJM17" s="880"/>
      <c r="LJN17" s="878"/>
      <c r="LJO17" s="878"/>
      <c r="LJP17" s="878"/>
      <c r="LJQ17" s="880"/>
      <c r="LJR17" s="878"/>
      <c r="LJS17" s="878"/>
      <c r="LJT17" s="878"/>
      <c r="LJU17" s="880"/>
      <c r="LJV17" s="878"/>
      <c r="LJW17" s="878"/>
      <c r="LJX17" s="878"/>
      <c r="LJY17" s="880"/>
      <c r="LJZ17" s="878"/>
      <c r="LKA17" s="878"/>
      <c r="LKB17" s="878"/>
      <c r="LKC17" s="880"/>
      <c r="LKD17" s="878"/>
      <c r="LKE17" s="878"/>
      <c r="LKF17" s="878"/>
      <c r="LKG17" s="880"/>
      <c r="LKH17" s="878"/>
      <c r="LKI17" s="878"/>
      <c r="LKJ17" s="878"/>
      <c r="LKK17" s="880"/>
      <c r="LKL17" s="878"/>
      <c r="LKM17" s="878"/>
      <c r="LKN17" s="878"/>
      <c r="LKO17" s="880"/>
      <c r="LKP17" s="878"/>
      <c r="LKQ17" s="878"/>
      <c r="LKR17" s="878"/>
      <c r="LKS17" s="880"/>
      <c r="LKT17" s="878"/>
      <c r="LKU17" s="878"/>
      <c r="LKV17" s="878"/>
      <c r="LKW17" s="880"/>
      <c r="LKX17" s="878"/>
      <c r="LKY17" s="878"/>
      <c r="LKZ17" s="878"/>
      <c r="LLA17" s="880"/>
      <c r="LLB17" s="878"/>
      <c r="LLC17" s="878"/>
      <c r="LLD17" s="878"/>
      <c r="LLE17" s="880"/>
      <c r="LLF17" s="878"/>
      <c r="LLG17" s="878"/>
      <c r="LLH17" s="878"/>
      <c r="LLI17" s="880"/>
      <c r="LLJ17" s="878"/>
      <c r="LLK17" s="878"/>
      <c r="LLL17" s="878"/>
      <c r="LLM17" s="880"/>
      <c r="LLN17" s="878"/>
      <c r="LLO17" s="878"/>
      <c r="LLP17" s="878"/>
      <c r="LLQ17" s="880"/>
      <c r="LLR17" s="878"/>
      <c r="LLS17" s="878"/>
      <c r="LLT17" s="878"/>
      <c r="LLU17" s="880"/>
      <c r="LLV17" s="878"/>
      <c r="LLW17" s="878"/>
      <c r="LLX17" s="878"/>
      <c r="LLY17" s="880"/>
      <c r="LLZ17" s="878"/>
      <c r="LMA17" s="878"/>
      <c r="LMB17" s="878"/>
      <c r="LMC17" s="880"/>
      <c r="LMD17" s="878"/>
      <c r="LME17" s="878"/>
      <c r="LMF17" s="878"/>
      <c r="LMG17" s="880"/>
      <c r="LMH17" s="878"/>
      <c r="LMI17" s="878"/>
      <c r="LMJ17" s="878"/>
      <c r="LMK17" s="880"/>
      <c r="LML17" s="878"/>
      <c r="LMM17" s="878"/>
      <c r="LMN17" s="878"/>
      <c r="LMO17" s="880"/>
      <c r="LMP17" s="878"/>
      <c r="LMQ17" s="878"/>
      <c r="LMR17" s="878"/>
      <c r="LMS17" s="880"/>
      <c r="LMT17" s="878"/>
      <c r="LMU17" s="878"/>
      <c r="LMV17" s="878"/>
      <c r="LMW17" s="880"/>
      <c r="LMX17" s="878"/>
      <c r="LMY17" s="878"/>
      <c r="LMZ17" s="878"/>
      <c r="LNA17" s="880"/>
      <c r="LNB17" s="878"/>
      <c r="LNC17" s="878"/>
      <c r="LND17" s="878"/>
      <c r="LNE17" s="880"/>
      <c r="LNF17" s="878"/>
      <c r="LNG17" s="878"/>
      <c r="LNH17" s="878"/>
      <c r="LNI17" s="880"/>
      <c r="LNJ17" s="878"/>
      <c r="LNK17" s="878"/>
      <c r="LNL17" s="878"/>
      <c r="LNM17" s="880"/>
      <c r="LNN17" s="878"/>
      <c r="LNO17" s="878"/>
      <c r="LNP17" s="878"/>
      <c r="LNQ17" s="880"/>
      <c r="LNR17" s="878"/>
      <c r="LNS17" s="878"/>
      <c r="LNT17" s="878"/>
      <c r="LNU17" s="880"/>
      <c r="LNV17" s="878"/>
      <c r="LNW17" s="878"/>
      <c r="LNX17" s="878"/>
      <c r="LNY17" s="880"/>
      <c r="LNZ17" s="878"/>
      <c r="LOA17" s="878"/>
      <c r="LOB17" s="878"/>
      <c r="LOC17" s="880"/>
      <c r="LOD17" s="878"/>
      <c r="LOE17" s="878"/>
      <c r="LOF17" s="878"/>
      <c r="LOG17" s="880"/>
      <c r="LOH17" s="878"/>
      <c r="LOI17" s="878"/>
      <c r="LOJ17" s="878"/>
      <c r="LOK17" s="880"/>
      <c r="LOL17" s="878"/>
      <c r="LOM17" s="878"/>
      <c r="LON17" s="878"/>
      <c r="LOO17" s="880"/>
      <c r="LOP17" s="878"/>
      <c r="LOQ17" s="878"/>
      <c r="LOR17" s="878"/>
      <c r="LOS17" s="880"/>
      <c r="LOT17" s="878"/>
      <c r="LOU17" s="878"/>
      <c r="LOV17" s="878"/>
      <c r="LOW17" s="880"/>
      <c r="LOX17" s="878"/>
      <c r="LOY17" s="878"/>
      <c r="LOZ17" s="878"/>
      <c r="LPA17" s="880"/>
      <c r="LPB17" s="878"/>
      <c r="LPC17" s="878"/>
      <c r="LPD17" s="878"/>
      <c r="LPE17" s="880"/>
      <c r="LPF17" s="878"/>
      <c r="LPG17" s="878"/>
      <c r="LPH17" s="878"/>
      <c r="LPI17" s="880"/>
      <c r="LPJ17" s="878"/>
      <c r="LPK17" s="878"/>
      <c r="LPL17" s="878"/>
      <c r="LPM17" s="880"/>
      <c r="LPN17" s="878"/>
      <c r="LPO17" s="878"/>
      <c r="LPP17" s="878"/>
      <c r="LPQ17" s="880"/>
      <c r="LPR17" s="878"/>
      <c r="LPS17" s="878"/>
      <c r="LPT17" s="878"/>
      <c r="LPU17" s="880"/>
      <c r="LPV17" s="878"/>
      <c r="LPW17" s="878"/>
      <c r="LPX17" s="878"/>
      <c r="LPY17" s="880"/>
      <c r="LPZ17" s="878"/>
      <c r="LQA17" s="878"/>
      <c r="LQB17" s="878"/>
      <c r="LQC17" s="880"/>
      <c r="LQD17" s="878"/>
      <c r="LQE17" s="878"/>
      <c r="LQF17" s="878"/>
      <c r="LQG17" s="880"/>
      <c r="LQH17" s="878"/>
      <c r="LQI17" s="878"/>
      <c r="LQJ17" s="878"/>
      <c r="LQK17" s="880"/>
      <c r="LQL17" s="878"/>
      <c r="LQM17" s="878"/>
      <c r="LQN17" s="878"/>
      <c r="LQO17" s="880"/>
      <c r="LQP17" s="878"/>
      <c r="LQQ17" s="878"/>
      <c r="LQR17" s="878"/>
      <c r="LQS17" s="880"/>
      <c r="LQT17" s="878"/>
      <c r="LQU17" s="878"/>
      <c r="LQV17" s="878"/>
      <c r="LQW17" s="880"/>
      <c r="LQX17" s="878"/>
      <c r="LQY17" s="878"/>
      <c r="LQZ17" s="878"/>
      <c r="LRA17" s="880"/>
      <c r="LRB17" s="878"/>
      <c r="LRC17" s="878"/>
      <c r="LRD17" s="878"/>
      <c r="LRE17" s="880"/>
      <c r="LRF17" s="878"/>
      <c r="LRG17" s="878"/>
      <c r="LRH17" s="878"/>
      <c r="LRI17" s="880"/>
      <c r="LRJ17" s="878"/>
      <c r="LRK17" s="878"/>
      <c r="LRL17" s="878"/>
      <c r="LRM17" s="880"/>
      <c r="LRN17" s="878"/>
      <c r="LRO17" s="878"/>
      <c r="LRP17" s="878"/>
      <c r="LRQ17" s="880"/>
      <c r="LRR17" s="878"/>
      <c r="LRS17" s="878"/>
      <c r="LRT17" s="878"/>
      <c r="LRU17" s="880"/>
      <c r="LRV17" s="878"/>
      <c r="LRW17" s="878"/>
      <c r="LRX17" s="878"/>
      <c r="LRY17" s="880"/>
      <c r="LRZ17" s="878"/>
      <c r="LSA17" s="878"/>
      <c r="LSB17" s="878"/>
      <c r="LSC17" s="880"/>
      <c r="LSD17" s="878"/>
      <c r="LSE17" s="878"/>
      <c r="LSF17" s="878"/>
      <c r="LSG17" s="880"/>
      <c r="LSH17" s="878"/>
      <c r="LSI17" s="878"/>
      <c r="LSJ17" s="878"/>
      <c r="LSK17" s="880"/>
      <c r="LSL17" s="878"/>
      <c r="LSM17" s="878"/>
      <c r="LSN17" s="878"/>
      <c r="LSO17" s="880"/>
      <c r="LSP17" s="878"/>
      <c r="LSQ17" s="878"/>
      <c r="LSR17" s="878"/>
      <c r="LSS17" s="880"/>
      <c r="LST17" s="878"/>
      <c r="LSU17" s="878"/>
      <c r="LSV17" s="878"/>
      <c r="LSW17" s="880"/>
      <c r="LSX17" s="878"/>
      <c r="LSY17" s="878"/>
      <c r="LSZ17" s="878"/>
      <c r="LTA17" s="880"/>
      <c r="LTB17" s="878"/>
      <c r="LTC17" s="878"/>
      <c r="LTD17" s="878"/>
      <c r="LTE17" s="880"/>
      <c r="LTF17" s="878"/>
      <c r="LTG17" s="878"/>
      <c r="LTH17" s="878"/>
      <c r="LTI17" s="880"/>
      <c r="LTJ17" s="878"/>
      <c r="LTK17" s="878"/>
      <c r="LTL17" s="878"/>
      <c r="LTM17" s="880"/>
      <c r="LTN17" s="878"/>
      <c r="LTO17" s="878"/>
      <c r="LTP17" s="878"/>
      <c r="LTQ17" s="880"/>
      <c r="LTR17" s="878"/>
      <c r="LTS17" s="878"/>
      <c r="LTT17" s="878"/>
      <c r="LTU17" s="880"/>
      <c r="LTV17" s="878"/>
      <c r="LTW17" s="878"/>
      <c r="LTX17" s="878"/>
      <c r="LTY17" s="880"/>
      <c r="LTZ17" s="878"/>
      <c r="LUA17" s="878"/>
      <c r="LUB17" s="878"/>
      <c r="LUC17" s="880"/>
      <c r="LUD17" s="878"/>
      <c r="LUE17" s="878"/>
      <c r="LUF17" s="878"/>
      <c r="LUG17" s="880"/>
      <c r="LUH17" s="878"/>
      <c r="LUI17" s="878"/>
      <c r="LUJ17" s="878"/>
      <c r="LUK17" s="880"/>
      <c r="LUL17" s="878"/>
      <c r="LUM17" s="878"/>
      <c r="LUN17" s="878"/>
      <c r="LUO17" s="880"/>
      <c r="LUP17" s="878"/>
      <c r="LUQ17" s="878"/>
      <c r="LUR17" s="878"/>
      <c r="LUS17" s="880"/>
      <c r="LUT17" s="878"/>
      <c r="LUU17" s="878"/>
      <c r="LUV17" s="878"/>
      <c r="LUW17" s="880"/>
      <c r="LUX17" s="878"/>
      <c r="LUY17" s="878"/>
      <c r="LUZ17" s="878"/>
      <c r="LVA17" s="880"/>
      <c r="LVB17" s="878"/>
      <c r="LVC17" s="878"/>
      <c r="LVD17" s="878"/>
      <c r="LVE17" s="880"/>
      <c r="LVF17" s="878"/>
      <c r="LVG17" s="878"/>
      <c r="LVH17" s="878"/>
      <c r="LVI17" s="880"/>
      <c r="LVJ17" s="878"/>
      <c r="LVK17" s="878"/>
      <c r="LVL17" s="878"/>
      <c r="LVM17" s="880"/>
      <c r="LVN17" s="878"/>
      <c r="LVO17" s="878"/>
      <c r="LVP17" s="878"/>
      <c r="LVQ17" s="880"/>
      <c r="LVR17" s="878"/>
      <c r="LVS17" s="878"/>
      <c r="LVT17" s="878"/>
      <c r="LVU17" s="880"/>
      <c r="LVV17" s="878"/>
      <c r="LVW17" s="878"/>
      <c r="LVX17" s="878"/>
      <c r="LVY17" s="880"/>
      <c r="LVZ17" s="878"/>
      <c r="LWA17" s="878"/>
      <c r="LWB17" s="878"/>
      <c r="LWC17" s="880"/>
      <c r="LWD17" s="878"/>
      <c r="LWE17" s="878"/>
      <c r="LWF17" s="878"/>
      <c r="LWG17" s="880"/>
      <c r="LWH17" s="878"/>
      <c r="LWI17" s="878"/>
      <c r="LWJ17" s="878"/>
      <c r="LWK17" s="880"/>
      <c r="LWL17" s="878"/>
      <c r="LWM17" s="878"/>
      <c r="LWN17" s="878"/>
      <c r="LWO17" s="880"/>
      <c r="LWP17" s="878"/>
      <c r="LWQ17" s="878"/>
      <c r="LWR17" s="878"/>
      <c r="LWS17" s="880"/>
      <c r="LWT17" s="878"/>
      <c r="LWU17" s="878"/>
      <c r="LWV17" s="878"/>
      <c r="LWW17" s="880"/>
      <c r="LWX17" s="878"/>
      <c r="LWY17" s="878"/>
      <c r="LWZ17" s="878"/>
      <c r="LXA17" s="880"/>
      <c r="LXB17" s="878"/>
      <c r="LXC17" s="878"/>
      <c r="LXD17" s="878"/>
      <c r="LXE17" s="880"/>
      <c r="LXF17" s="878"/>
      <c r="LXG17" s="878"/>
      <c r="LXH17" s="878"/>
      <c r="LXI17" s="880"/>
      <c r="LXJ17" s="878"/>
      <c r="LXK17" s="878"/>
      <c r="LXL17" s="878"/>
      <c r="LXM17" s="880"/>
      <c r="LXN17" s="878"/>
      <c r="LXO17" s="878"/>
      <c r="LXP17" s="878"/>
      <c r="LXQ17" s="880"/>
      <c r="LXR17" s="878"/>
      <c r="LXS17" s="878"/>
      <c r="LXT17" s="878"/>
      <c r="LXU17" s="880"/>
      <c r="LXV17" s="878"/>
      <c r="LXW17" s="878"/>
      <c r="LXX17" s="878"/>
      <c r="LXY17" s="880"/>
      <c r="LXZ17" s="878"/>
      <c r="LYA17" s="878"/>
      <c r="LYB17" s="878"/>
      <c r="LYC17" s="880"/>
      <c r="LYD17" s="878"/>
      <c r="LYE17" s="878"/>
      <c r="LYF17" s="878"/>
      <c r="LYG17" s="880"/>
      <c r="LYH17" s="878"/>
      <c r="LYI17" s="878"/>
      <c r="LYJ17" s="878"/>
      <c r="LYK17" s="880"/>
      <c r="LYL17" s="878"/>
      <c r="LYM17" s="878"/>
      <c r="LYN17" s="878"/>
      <c r="LYO17" s="880"/>
      <c r="LYP17" s="878"/>
      <c r="LYQ17" s="878"/>
      <c r="LYR17" s="878"/>
      <c r="LYS17" s="880"/>
      <c r="LYT17" s="878"/>
      <c r="LYU17" s="878"/>
      <c r="LYV17" s="878"/>
      <c r="LYW17" s="880"/>
      <c r="LYX17" s="878"/>
      <c r="LYY17" s="878"/>
      <c r="LYZ17" s="878"/>
      <c r="LZA17" s="880"/>
      <c r="LZB17" s="878"/>
      <c r="LZC17" s="878"/>
      <c r="LZD17" s="878"/>
      <c r="LZE17" s="880"/>
      <c r="LZF17" s="878"/>
      <c r="LZG17" s="878"/>
      <c r="LZH17" s="878"/>
      <c r="LZI17" s="880"/>
      <c r="LZJ17" s="878"/>
      <c r="LZK17" s="878"/>
      <c r="LZL17" s="878"/>
      <c r="LZM17" s="880"/>
      <c r="LZN17" s="878"/>
      <c r="LZO17" s="878"/>
      <c r="LZP17" s="878"/>
      <c r="LZQ17" s="880"/>
      <c r="LZR17" s="878"/>
      <c r="LZS17" s="878"/>
      <c r="LZT17" s="878"/>
      <c r="LZU17" s="880"/>
      <c r="LZV17" s="878"/>
      <c r="LZW17" s="878"/>
      <c r="LZX17" s="878"/>
      <c r="LZY17" s="880"/>
      <c r="LZZ17" s="878"/>
      <c r="MAA17" s="878"/>
      <c r="MAB17" s="878"/>
      <c r="MAC17" s="880"/>
      <c r="MAD17" s="878"/>
      <c r="MAE17" s="878"/>
      <c r="MAF17" s="878"/>
      <c r="MAG17" s="880"/>
      <c r="MAH17" s="878"/>
      <c r="MAI17" s="878"/>
      <c r="MAJ17" s="878"/>
      <c r="MAK17" s="880"/>
      <c r="MAL17" s="878"/>
      <c r="MAM17" s="878"/>
      <c r="MAN17" s="878"/>
      <c r="MAO17" s="880"/>
      <c r="MAP17" s="878"/>
      <c r="MAQ17" s="878"/>
      <c r="MAR17" s="878"/>
      <c r="MAS17" s="880"/>
      <c r="MAT17" s="878"/>
      <c r="MAU17" s="878"/>
      <c r="MAV17" s="878"/>
      <c r="MAW17" s="880"/>
      <c r="MAX17" s="878"/>
      <c r="MAY17" s="878"/>
      <c r="MAZ17" s="878"/>
      <c r="MBA17" s="880"/>
      <c r="MBB17" s="878"/>
      <c r="MBC17" s="878"/>
      <c r="MBD17" s="878"/>
      <c r="MBE17" s="880"/>
      <c r="MBF17" s="878"/>
      <c r="MBG17" s="878"/>
      <c r="MBH17" s="878"/>
      <c r="MBI17" s="880"/>
      <c r="MBJ17" s="878"/>
      <c r="MBK17" s="878"/>
      <c r="MBL17" s="878"/>
      <c r="MBM17" s="880"/>
      <c r="MBN17" s="878"/>
      <c r="MBO17" s="878"/>
      <c r="MBP17" s="878"/>
      <c r="MBQ17" s="880"/>
      <c r="MBR17" s="878"/>
      <c r="MBS17" s="878"/>
      <c r="MBT17" s="878"/>
      <c r="MBU17" s="880"/>
      <c r="MBV17" s="878"/>
      <c r="MBW17" s="878"/>
      <c r="MBX17" s="878"/>
      <c r="MBY17" s="880"/>
      <c r="MBZ17" s="878"/>
      <c r="MCA17" s="878"/>
      <c r="MCB17" s="878"/>
      <c r="MCC17" s="880"/>
      <c r="MCD17" s="878"/>
      <c r="MCE17" s="878"/>
      <c r="MCF17" s="878"/>
      <c r="MCG17" s="880"/>
      <c r="MCH17" s="878"/>
      <c r="MCI17" s="878"/>
      <c r="MCJ17" s="878"/>
      <c r="MCK17" s="880"/>
      <c r="MCL17" s="878"/>
      <c r="MCM17" s="878"/>
      <c r="MCN17" s="878"/>
      <c r="MCO17" s="880"/>
      <c r="MCP17" s="878"/>
      <c r="MCQ17" s="878"/>
      <c r="MCR17" s="878"/>
      <c r="MCS17" s="880"/>
      <c r="MCT17" s="878"/>
      <c r="MCU17" s="878"/>
      <c r="MCV17" s="878"/>
      <c r="MCW17" s="880"/>
      <c r="MCX17" s="878"/>
      <c r="MCY17" s="878"/>
      <c r="MCZ17" s="878"/>
      <c r="MDA17" s="880"/>
      <c r="MDB17" s="878"/>
      <c r="MDC17" s="878"/>
      <c r="MDD17" s="878"/>
      <c r="MDE17" s="880"/>
      <c r="MDF17" s="878"/>
      <c r="MDG17" s="878"/>
      <c r="MDH17" s="878"/>
      <c r="MDI17" s="880"/>
      <c r="MDJ17" s="878"/>
      <c r="MDK17" s="878"/>
      <c r="MDL17" s="878"/>
      <c r="MDM17" s="880"/>
      <c r="MDN17" s="878"/>
      <c r="MDO17" s="878"/>
      <c r="MDP17" s="878"/>
      <c r="MDQ17" s="880"/>
      <c r="MDR17" s="878"/>
      <c r="MDS17" s="878"/>
      <c r="MDT17" s="878"/>
      <c r="MDU17" s="880"/>
      <c r="MDV17" s="878"/>
      <c r="MDW17" s="878"/>
      <c r="MDX17" s="878"/>
      <c r="MDY17" s="880"/>
      <c r="MDZ17" s="878"/>
      <c r="MEA17" s="878"/>
      <c r="MEB17" s="878"/>
      <c r="MEC17" s="880"/>
      <c r="MED17" s="878"/>
      <c r="MEE17" s="878"/>
      <c r="MEF17" s="878"/>
      <c r="MEG17" s="880"/>
      <c r="MEH17" s="878"/>
      <c r="MEI17" s="878"/>
      <c r="MEJ17" s="878"/>
      <c r="MEK17" s="880"/>
      <c r="MEL17" s="878"/>
      <c r="MEM17" s="878"/>
      <c r="MEN17" s="878"/>
      <c r="MEO17" s="880"/>
      <c r="MEP17" s="878"/>
      <c r="MEQ17" s="878"/>
      <c r="MER17" s="878"/>
      <c r="MES17" s="880"/>
      <c r="MET17" s="878"/>
      <c r="MEU17" s="878"/>
      <c r="MEV17" s="878"/>
      <c r="MEW17" s="880"/>
      <c r="MEX17" s="878"/>
      <c r="MEY17" s="878"/>
      <c r="MEZ17" s="878"/>
      <c r="MFA17" s="880"/>
      <c r="MFB17" s="878"/>
      <c r="MFC17" s="878"/>
      <c r="MFD17" s="878"/>
      <c r="MFE17" s="880"/>
      <c r="MFF17" s="878"/>
      <c r="MFG17" s="878"/>
      <c r="MFH17" s="878"/>
      <c r="MFI17" s="880"/>
      <c r="MFJ17" s="878"/>
      <c r="MFK17" s="878"/>
      <c r="MFL17" s="878"/>
      <c r="MFM17" s="880"/>
      <c r="MFN17" s="878"/>
      <c r="MFO17" s="878"/>
      <c r="MFP17" s="878"/>
      <c r="MFQ17" s="880"/>
      <c r="MFR17" s="878"/>
      <c r="MFS17" s="878"/>
      <c r="MFT17" s="878"/>
      <c r="MFU17" s="880"/>
      <c r="MFV17" s="878"/>
      <c r="MFW17" s="878"/>
      <c r="MFX17" s="878"/>
      <c r="MFY17" s="880"/>
      <c r="MFZ17" s="878"/>
      <c r="MGA17" s="878"/>
      <c r="MGB17" s="878"/>
      <c r="MGC17" s="880"/>
      <c r="MGD17" s="878"/>
      <c r="MGE17" s="878"/>
      <c r="MGF17" s="878"/>
      <c r="MGG17" s="880"/>
      <c r="MGH17" s="878"/>
      <c r="MGI17" s="878"/>
      <c r="MGJ17" s="878"/>
      <c r="MGK17" s="880"/>
      <c r="MGL17" s="878"/>
      <c r="MGM17" s="878"/>
      <c r="MGN17" s="878"/>
      <c r="MGO17" s="880"/>
      <c r="MGP17" s="878"/>
      <c r="MGQ17" s="878"/>
      <c r="MGR17" s="878"/>
      <c r="MGS17" s="880"/>
      <c r="MGT17" s="878"/>
      <c r="MGU17" s="878"/>
      <c r="MGV17" s="878"/>
      <c r="MGW17" s="880"/>
      <c r="MGX17" s="878"/>
      <c r="MGY17" s="878"/>
      <c r="MGZ17" s="878"/>
      <c r="MHA17" s="880"/>
      <c r="MHB17" s="878"/>
      <c r="MHC17" s="878"/>
      <c r="MHD17" s="878"/>
      <c r="MHE17" s="880"/>
      <c r="MHF17" s="878"/>
      <c r="MHG17" s="878"/>
      <c r="MHH17" s="878"/>
      <c r="MHI17" s="880"/>
      <c r="MHJ17" s="878"/>
      <c r="MHK17" s="878"/>
      <c r="MHL17" s="878"/>
      <c r="MHM17" s="880"/>
      <c r="MHN17" s="878"/>
      <c r="MHO17" s="878"/>
      <c r="MHP17" s="878"/>
      <c r="MHQ17" s="880"/>
      <c r="MHR17" s="878"/>
      <c r="MHS17" s="878"/>
      <c r="MHT17" s="878"/>
      <c r="MHU17" s="880"/>
      <c r="MHV17" s="878"/>
      <c r="MHW17" s="878"/>
      <c r="MHX17" s="878"/>
      <c r="MHY17" s="880"/>
      <c r="MHZ17" s="878"/>
      <c r="MIA17" s="878"/>
      <c r="MIB17" s="878"/>
      <c r="MIC17" s="880"/>
      <c r="MID17" s="878"/>
      <c r="MIE17" s="878"/>
      <c r="MIF17" s="878"/>
      <c r="MIG17" s="880"/>
      <c r="MIH17" s="878"/>
      <c r="MII17" s="878"/>
      <c r="MIJ17" s="878"/>
      <c r="MIK17" s="880"/>
      <c r="MIL17" s="878"/>
      <c r="MIM17" s="878"/>
      <c r="MIN17" s="878"/>
      <c r="MIO17" s="880"/>
      <c r="MIP17" s="878"/>
      <c r="MIQ17" s="878"/>
      <c r="MIR17" s="878"/>
      <c r="MIS17" s="880"/>
      <c r="MIT17" s="878"/>
      <c r="MIU17" s="878"/>
      <c r="MIV17" s="878"/>
      <c r="MIW17" s="880"/>
      <c r="MIX17" s="878"/>
      <c r="MIY17" s="878"/>
      <c r="MIZ17" s="878"/>
      <c r="MJA17" s="880"/>
      <c r="MJB17" s="878"/>
      <c r="MJC17" s="878"/>
      <c r="MJD17" s="878"/>
      <c r="MJE17" s="880"/>
      <c r="MJF17" s="878"/>
      <c r="MJG17" s="878"/>
      <c r="MJH17" s="878"/>
      <c r="MJI17" s="880"/>
      <c r="MJJ17" s="878"/>
      <c r="MJK17" s="878"/>
      <c r="MJL17" s="878"/>
      <c r="MJM17" s="880"/>
      <c r="MJN17" s="878"/>
      <c r="MJO17" s="878"/>
      <c r="MJP17" s="878"/>
      <c r="MJQ17" s="880"/>
      <c r="MJR17" s="878"/>
      <c r="MJS17" s="878"/>
      <c r="MJT17" s="878"/>
      <c r="MJU17" s="880"/>
      <c r="MJV17" s="878"/>
      <c r="MJW17" s="878"/>
      <c r="MJX17" s="878"/>
      <c r="MJY17" s="880"/>
      <c r="MJZ17" s="878"/>
      <c r="MKA17" s="878"/>
      <c r="MKB17" s="878"/>
      <c r="MKC17" s="880"/>
      <c r="MKD17" s="878"/>
      <c r="MKE17" s="878"/>
      <c r="MKF17" s="878"/>
      <c r="MKG17" s="880"/>
      <c r="MKH17" s="878"/>
      <c r="MKI17" s="878"/>
      <c r="MKJ17" s="878"/>
      <c r="MKK17" s="880"/>
      <c r="MKL17" s="878"/>
      <c r="MKM17" s="878"/>
      <c r="MKN17" s="878"/>
      <c r="MKO17" s="880"/>
      <c r="MKP17" s="878"/>
      <c r="MKQ17" s="878"/>
      <c r="MKR17" s="878"/>
      <c r="MKS17" s="880"/>
      <c r="MKT17" s="878"/>
      <c r="MKU17" s="878"/>
      <c r="MKV17" s="878"/>
      <c r="MKW17" s="880"/>
      <c r="MKX17" s="878"/>
      <c r="MKY17" s="878"/>
      <c r="MKZ17" s="878"/>
      <c r="MLA17" s="880"/>
      <c r="MLB17" s="878"/>
      <c r="MLC17" s="878"/>
      <c r="MLD17" s="878"/>
      <c r="MLE17" s="880"/>
      <c r="MLF17" s="878"/>
      <c r="MLG17" s="878"/>
      <c r="MLH17" s="878"/>
      <c r="MLI17" s="880"/>
      <c r="MLJ17" s="878"/>
      <c r="MLK17" s="878"/>
      <c r="MLL17" s="878"/>
      <c r="MLM17" s="880"/>
      <c r="MLN17" s="878"/>
      <c r="MLO17" s="878"/>
      <c r="MLP17" s="878"/>
      <c r="MLQ17" s="880"/>
      <c r="MLR17" s="878"/>
      <c r="MLS17" s="878"/>
      <c r="MLT17" s="878"/>
      <c r="MLU17" s="880"/>
      <c r="MLV17" s="878"/>
      <c r="MLW17" s="878"/>
      <c r="MLX17" s="878"/>
      <c r="MLY17" s="880"/>
      <c r="MLZ17" s="878"/>
      <c r="MMA17" s="878"/>
      <c r="MMB17" s="878"/>
      <c r="MMC17" s="880"/>
      <c r="MMD17" s="878"/>
      <c r="MME17" s="878"/>
      <c r="MMF17" s="878"/>
      <c r="MMG17" s="880"/>
      <c r="MMH17" s="878"/>
      <c r="MMI17" s="878"/>
      <c r="MMJ17" s="878"/>
      <c r="MMK17" s="880"/>
      <c r="MML17" s="878"/>
      <c r="MMM17" s="878"/>
      <c r="MMN17" s="878"/>
      <c r="MMO17" s="880"/>
      <c r="MMP17" s="878"/>
      <c r="MMQ17" s="878"/>
      <c r="MMR17" s="878"/>
      <c r="MMS17" s="880"/>
      <c r="MMT17" s="878"/>
      <c r="MMU17" s="878"/>
      <c r="MMV17" s="878"/>
      <c r="MMW17" s="880"/>
      <c r="MMX17" s="878"/>
      <c r="MMY17" s="878"/>
      <c r="MMZ17" s="878"/>
      <c r="MNA17" s="880"/>
      <c r="MNB17" s="878"/>
      <c r="MNC17" s="878"/>
      <c r="MND17" s="878"/>
      <c r="MNE17" s="880"/>
      <c r="MNF17" s="878"/>
      <c r="MNG17" s="878"/>
      <c r="MNH17" s="878"/>
      <c r="MNI17" s="880"/>
      <c r="MNJ17" s="878"/>
      <c r="MNK17" s="878"/>
      <c r="MNL17" s="878"/>
      <c r="MNM17" s="880"/>
      <c r="MNN17" s="878"/>
      <c r="MNO17" s="878"/>
      <c r="MNP17" s="878"/>
      <c r="MNQ17" s="880"/>
      <c r="MNR17" s="878"/>
      <c r="MNS17" s="878"/>
      <c r="MNT17" s="878"/>
      <c r="MNU17" s="880"/>
      <c r="MNV17" s="878"/>
      <c r="MNW17" s="878"/>
      <c r="MNX17" s="878"/>
      <c r="MNY17" s="880"/>
      <c r="MNZ17" s="878"/>
      <c r="MOA17" s="878"/>
      <c r="MOB17" s="878"/>
      <c r="MOC17" s="880"/>
      <c r="MOD17" s="878"/>
      <c r="MOE17" s="878"/>
      <c r="MOF17" s="878"/>
      <c r="MOG17" s="880"/>
      <c r="MOH17" s="878"/>
      <c r="MOI17" s="878"/>
      <c r="MOJ17" s="878"/>
      <c r="MOK17" s="880"/>
      <c r="MOL17" s="878"/>
      <c r="MOM17" s="878"/>
      <c r="MON17" s="878"/>
      <c r="MOO17" s="880"/>
      <c r="MOP17" s="878"/>
      <c r="MOQ17" s="878"/>
      <c r="MOR17" s="878"/>
      <c r="MOS17" s="880"/>
      <c r="MOT17" s="878"/>
      <c r="MOU17" s="878"/>
      <c r="MOV17" s="878"/>
      <c r="MOW17" s="880"/>
      <c r="MOX17" s="878"/>
      <c r="MOY17" s="878"/>
      <c r="MOZ17" s="878"/>
      <c r="MPA17" s="880"/>
      <c r="MPB17" s="878"/>
      <c r="MPC17" s="878"/>
      <c r="MPD17" s="878"/>
      <c r="MPE17" s="880"/>
      <c r="MPF17" s="878"/>
      <c r="MPG17" s="878"/>
      <c r="MPH17" s="878"/>
      <c r="MPI17" s="880"/>
      <c r="MPJ17" s="878"/>
      <c r="MPK17" s="878"/>
      <c r="MPL17" s="878"/>
      <c r="MPM17" s="880"/>
      <c r="MPN17" s="878"/>
      <c r="MPO17" s="878"/>
      <c r="MPP17" s="878"/>
      <c r="MPQ17" s="880"/>
      <c r="MPR17" s="878"/>
      <c r="MPS17" s="878"/>
      <c r="MPT17" s="878"/>
      <c r="MPU17" s="880"/>
      <c r="MPV17" s="878"/>
      <c r="MPW17" s="878"/>
      <c r="MPX17" s="878"/>
      <c r="MPY17" s="880"/>
      <c r="MPZ17" s="878"/>
      <c r="MQA17" s="878"/>
      <c r="MQB17" s="878"/>
      <c r="MQC17" s="880"/>
      <c r="MQD17" s="878"/>
      <c r="MQE17" s="878"/>
      <c r="MQF17" s="878"/>
      <c r="MQG17" s="880"/>
      <c r="MQH17" s="878"/>
      <c r="MQI17" s="878"/>
      <c r="MQJ17" s="878"/>
      <c r="MQK17" s="880"/>
      <c r="MQL17" s="878"/>
      <c r="MQM17" s="878"/>
      <c r="MQN17" s="878"/>
      <c r="MQO17" s="880"/>
      <c r="MQP17" s="878"/>
      <c r="MQQ17" s="878"/>
      <c r="MQR17" s="878"/>
      <c r="MQS17" s="880"/>
      <c r="MQT17" s="878"/>
      <c r="MQU17" s="878"/>
      <c r="MQV17" s="878"/>
      <c r="MQW17" s="880"/>
      <c r="MQX17" s="878"/>
      <c r="MQY17" s="878"/>
      <c r="MQZ17" s="878"/>
      <c r="MRA17" s="880"/>
      <c r="MRB17" s="878"/>
      <c r="MRC17" s="878"/>
      <c r="MRD17" s="878"/>
      <c r="MRE17" s="880"/>
      <c r="MRF17" s="878"/>
      <c r="MRG17" s="878"/>
      <c r="MRH17" s="878"/>
      <c r="MRI17" s="880"/>
      <c r="MRJ17" s="878"/>
      <c r="MRK17" s="878"/>
      <c r="MRL17" s="878"/>
      <c r="MRM17" s="880"/>
      <c r="MRN17" s="878"/>
      <c r="MRO17" s="878"/>
      <c r="MRP17" s="878"/>
      <c r="MRQ17" s="880"/>
      <c r="MRR17" s="878"/>
      <c r="MRS17" s="878"/>
      <c r="MRT17" s="878"/>
      <c r="MRU17" s="880"/>
      <c r="MRV17" s="878"/>
      <c r="MRW17" s="878"/>
      <c r="MRX17" s="878"/>
      <c r="MRY17" s="880"/>
      <c r="MRZ17" s="878"/>
      <c r="MSA17" s="878"/>
      <c r="MSB17" s="878"/>
      <c r="MSC17" s="880"/>
      <c r="MSD17" s="878"/>
      <c r="MSE17" s="878"/>
      <c r="MSF17" s="878"/>
      <c r="MSG17" s="880"/>
      <c r="MSH17" s="878"/>
      <c r="MSI17" s="878"/>
      <c r="MSJ17" s="878"/>
      <c r="MSK17" s="880"/>
      <c r="MSL17" s="878"/>
      <c r="MSM17" s="878"/>
      <c r="MSN17" s="878"/>
      <c r="MSO17" s="880"/>
      <c r="MSP17" s="878"/>
      <c r="MSQ17" s="878"/>
      <c r="MSR17" s="878"/>
      <c r="MSS17" s="880"/>
      <c r="MST17" s="878"/>
      <c r="MSU17" s="878"/>
      <c r="MSV17" s="878"/>
      <c r="MSW17" s="880"/>
      <c r="MSX17" s="878"/>
      <c r="MSY17" s="878"/>
      <c r="MSZ17" s="878"/>
      <c r="MTA17" s="880"/>
      <c r="MTB17" s="878"/>
      <c r="MTC17" s="878"/>
      <c r="MTD17" s="878"/>
      <c r="MTE17" s="880"/>
      <c r="MTF17" s="878"/>
      <c r="MTG17" s="878"/>
      <c r="MTH17" s="878"/>
      <c r="MTI17" s="880"/>
      <c r="MTJ17" s="878"/>
      <c r="MTK17" s="878"/>
      <c r="MTL17" s="878"/>
      <c r="MTM17" s="880"/>
      <c r="MTN17" s="878"/>
      <c r="MTO17" s="878"/>
      <c r="MTP17" s="878"/>
      <c r="MTQ17" s="880"/>
      <c r="MTR17" s="878"/>
      <c r="MTS17" s="878"/>
      <c r="MTT17" s="878"/>
      <c r="MTU17" s="880"/>
      <c r="MTV17" s="878"/>
      <c r="MTW17" s="878"/>
      <c r="MTX17" s="878"/>
      <c r="MTY17" s="880"/>
      <c r="MTZ17" s="878"/>
      <c r="MUA17" s="878"/>
      <c r="MUB17" s="878"/>
      <c r="MUC17" s="880"/>
      <c r="MUD17" s="878"/>
      <c r="MUE17" s="878"/>
      <c r="MUF17" s="878"/>
      <c r="MUG17" s="880"/>
      <c r="MUH17" s="878"/>
      <c r="MUI17" s="878"/>
      <c r="MUJ17" s="878"/>
      <c r="MUK17" s="880"/>
      <c r="MUL17" s="878"/>
      <c r="MUM17" s="878"/>
      <c r="MUN17" s="878"/>
      <c r="MUO17" s="880"/>
      <c r="MUP17" s="878"/>
      <c r="MUQ17" s="878"/>
      <c r="MUR17" s="878"/>
      <c r="MUS17" s="880"/>
      <c r="MUT17" s="878"/>
      <c r="MUU17" s="878"/>
      <c r="MUV17" s="878"/>
      <c r="MUW17" s="880"/>
      <c r="MUX17" s="878"/>
      <c r="MUY17" s="878"/>
      <c r="MUZ17" s="878"/>
      <c r="MVA17" s="880"/>
      <c r="MVB17" s="878"/>
      <c r="MVC17" s="878"/>
      <c r="MVD17" s="878"/>
      <c r="MVE17" s="880"/>
      <c r="MVF17" s="878"/>
      <c r="MVG17" s="878"/>
      <c r="MVH17" s="878"/>
      <c r="MVI17" s="880"/>
      <c r="MVJ17" s="878"/>
      <c r="MVK17" s="878"/>
      <c r="MVL17" s="878"/>
      <c r="MVM17" s="880"/>
      <c r="MVN17" s="878"/>
      <c r="MVO17" s="878"/>
      <c r="MVP17" s="878"/>
      <c r="MVQ17" s="880"/>
      <c r="MVR17" s="878"/>
      <c r="MVS17" s="878"/>
      <c r="MVT17" s="878"/>
      <c r="MVU17" s="880"/>
      <c r="MVV17" s="878"/>
      <c r="MVW17" s="878"/>
      <c r="MVX17" s="878"/>
      <c r="MVY17" s="880"/>
      <c r="MVZ17" s="878"/>
      <c r="MWA17" s="878"/>
      <c r="MWB17" s="878"/>
      <c r="MWC17" s="880"/>
      <c r="MWD17" s="878"/>
      <c r="MWE17" s="878"/>
      <c r="MWF17" s="878"/>
      <c r="MWG17" s="880"/>
      <c r="MWH17" s="878"/>
      <c r="MWI17" s="878"/>
      <c r="MWJ17" s="878"/>
      <c r="MWK17" s="880"/>
      <c r="MWL17" s="878"/>
      <c r="MWM17" s="878"/>
      <c r="MWN17" s="878"/>
      <c r="MWO17" s="880"/>
      <c r="MWP17" s="878"/>
      <c r="MWQ17" s="878"/>
      <c r="MWR17" s="878"/>
      <c r="MWS17" s="880"/>
      <c r="MWT17" s="878"/>
      <c r="MWU17" s="878"/>
      <c r="MWV17" s="878"/>
      <c r="MWW17" s="880"/>
      <c r="MWX17" s="878"/>
      <c r="MWY17" s="878"/>
      <c r="MWZ17" s="878"/>
      <c r="MXA17" s="880"/>
      <c r="MXB17" s="878"/>
      <c r="MXC17" s="878"/>
      <c r="MXD17" s="878"/>
      <c r="MXE17" s="880"/>
      <c r="MXF17" s="878"/>
      <c r="MXG17" s="878"/>
      <c r="MXH17" s="878"/>
      <c r="MXI17" s="880"/>
      <c r="MXJ17" s="878"/>
      <c r="MXK17" s="878"/>
      <c r="MXL17" s="878"/>
      <c r="MXM17" s="880"/>
      <c r="MXN17" s="878"/>
      <c r="MXO17" s="878"/>
      <c r="MXP17" s="878"/>
      <c r="MXQ17" s="880"/>
      <c r="MXR17" s="878"/>
      <c r="MXS17" s="878"/>
      <c r="MXT17" s="878"/>
      <c r="MXU17" s="880"/>
      <c r="MXV17" s="878"/>
      <c r="MXW17" s="878"/>
      <c r="MXX17" s="878"/>
      <c r="MXY17" s="880"/>
      <c r="MXZ17" s="878"/>
      <c r="MYA17" s="878"/>
      <c r="MYB17" s="878"/>
      <c r="MYC17" s="880"/>
      <c r="MYD17" s="878"/>
      <c r="MYE17" s="878"/>
      <c r="MYF17" s="878"/>
      <c r="MYG17" s="880"/>
      <c r="MYH17" s="878"/>
      <c r="MYI17" s="878"/>
      <c r="MYJ17" s="878"/>
      <c r="MYK17" s="880"/>
      <c r="MYL17" s="878"/>
      <c r="MYM17" s="878"/>
      <c r="MYN17" s="878"/>
      <c r="MYO17" s="880"/>
      <c r="MYP17" s="878"/>
      <c r="MYQ17" s="878"/>
      <c r="MYR17" s="878"/>
      <c r="MYS17" s="880"/>
      <c r="MYT17" s="878"/>
      <c r="MYU17" s="878"/>
      <c r="MYV17" s="878"/>
      <c r="MYW17" s="880"/>
      <c r="MYX17" s="878"/>
      <c r="MYY17" s="878"/>
      <c r="MYZ17" s="878"/>
      <c r="MZA17" s="880"/>
      <c r="MZB17" s="878"/>
      <c r="MZC17" s="878"/>
      <c r="MZD17" s="878"/>
      <c r="MZE17" s="880"/>
      <c r="MZF17" s="878"/>
      <c r="MZG17" s="878"/>
      <c r="MZH17" s="878"/>
      <c r="MZI17" s="880"/>
      <c r="MZJ17" s="878"/>
      <c r="MZK17" s="878"/>
      <c r="MZL17" s="878"/>
      <c r="MZM17" s="880"/>
      <c r="MZN17" s="878"/>
      <c r="MZO17" s="878"/>
      <c r="MZP17" s="878"/>
      <c r="MZQ17" s="880"/>
      <c r="MZR17" s="878"/>
      <c r="MZS17" s="878"/>
      <c r="MZT17" s="878"/>
      <c r="MZU17" s="880"/>
      <c r="MZV17" s="878"/>
      <c r="MZW17" s="878"/>
      <c r="MZX17" s="878"/>
      <c r="MZY17" s="880"/>
      <c r="MZZ17" s="878"/>
      <c r="NAA17" s="878"/>
      <c r="NAB17" s="878"/>
      <c r="NAC17" s="880"/>
      <c r="NAD17" s="878"/>
      <c r="NAE17" s="878"/>
      <c r="NAF17" s="878"/>
      <c r="NAG17" s="880"/>
      <c r="NAH17" s="878"/>
      <c r="NAI17" s="878"/>
      <c r="NAJ17" s="878"/>
      <c r="NAK17" s="880"/>
      <c r="NAL17" s="878"/>
      <c r="NAM17" s="878"/>
      <c r="NAN17" s="878"/>
      <c r="NAO17" s="880"/>
      <c r="NAP17" s="878"/>
      <c r="NAQ17" s="878"/>
      <c r="NAR17" s="878"/>
      <c r="NAS17" s="880"/>
      <c r="NAT17" s="878"/>
      <c r="NAU17" s="878"/>
      <c r="NAV17" s="878"/>
      <c r="NAW17" s="880"/>
      <c r="NAX17" s="878"/>
      <c r="NAY17" s="878"/>
      <c r="NAZ17" s="878"/>
      <c r="NBA17" s="880"/>
      <c r="NBB17" s="878"/>
      <c r="NBC17" s="878"/>
      <c r="NBD17" s="878"/>
      <c r="NBE17" s="880"/>
      <c r="NBF17" s="878"/>
      <c r="NBG17" s="878"/>
      <c r="NBH17" s="878"/>
      <c r="NBI17" s="880"/>
      <c r="NBJ17" s="878"/>
      <c r="NBK17" s="878"/>
      <c r="NBL17" s="878"/>
      <c r="NBM17" s="880"/>
      <c r="NBN17" s="878"/>
      <c r="NBO17" s="878"/>
      <c r="NBP17" s="878"/>
      <c r="NBQ17" s="880"/>
      <c r="NBR17" s="878"/>
      <c r="NBS17" s="878"/>
      <c r="NBT17" s="878"/>
      <c r="NBU17" s="880"/>
      <c r="NBV17" s="878"/>
      <c r="NBW17" s="878"/>
      <c r="NBX17" s="878"/>
      <c r="NBY17" s="880"/>
      <c r="NBZ17" s="878"/>
      <c r="NCA17" s="878"/>
      <c r="NCB17" s="878"/>
      <c r="NCC17" s="880"/>
      <c r="NCD17" s="878"/>
      <c r="NCE17" s="878"/>
      <c r="NCF17" s="878"/>
      <c r="NCG17" s="880"/>
      <c r="NCH17" s="878"/>
      <c r="NCI17" s="878"/>
      <c r="NCJ17" s="878"/>
      <c r="NCK17" s="880"/>
      <c r="NCL17" s="878"/>
      <c r="NCM17" s="878"/>
      <c r="NCN17" s="878"/>
      <c r="NCO17" s="880"/>
      <c r="NCP17" s="878"/>
      <c r="NCQ17" s="878"/>
      <c r="NCR17" s="878"/>
      <c r="NCS17" s="880"/>
      <c r="NCT17" s="878"/>
      <c r="NCU17" s="878"/>
      <c r="NCV17" s="878"/>
      <c r="NCW17" s="880"/>
      <c r="NCX17" s="878"/>
      <c r="NCY17" s="878"/>
      <c r="NCZ17" s="878"/>
      <c r="NDA17" s="880"/>
      <c r="NDB17" s="878"/>
      <c r="NDC17" s="878"/>
      <c r="NDD17" s="878"/>
      <c r="NDE17" s="880"/>
      <c r="NDF17" s="878"/>
      <c r="NDG17" s="878"/>
      <c r="NDH17" s="878"/>
      <c r="NDI17" s="880"/>
      <c r="NDJ17" s="878"/>
      <c r="NDK17" s="878"/>
      <c r="NDL17" s="878"/>
      <c r="NDM17" s="880"/>
      <c r="NDN17" s="878"/>
      <c r="NDO17" s="878"/>
      <c r="NDP17" s="878"/>
      <c r="NDQ17" s="880"/>
      <c r="NDR17" s="878"/>
      <c r="NDS17" s="878"/>
      <c r="NDT17" s="878"/>
      <c r="NDU17" s="880"/>
      <c r="NDV17" s="878"/>
      <c r="NDW17" s="878"/>
      <c r="NDX17" s="878"/>
      <c r="NDY17" s="880"/>
      <c r="NDZ17" s="878"/>
      <c r="NEA17" s="878"/>
      <c r="NEB17" s="878"/>
      <c r="NEC17" s="880"/>
      <c r="NED17" s="878"/>
      <c r="NEE17" s="878"/>
      <c r="NEF17" s="878"/>
      <c r="NEG17" s="880"/>
      <c r="NEH17" s="878"/>
      <c r="NEI17" s="878"/>
      <c r="NEJ17" s="878"/>
      <c r="NEK17" s="880"/>
      <c r="NEL17" s="878"/>
      <c r="NEM17" s="878"/>
      <c r="NEN17" s="878"/>
      <c r="NEO17" s="880"/>
      <c r="NEP17" s="878"/>
      <c r="NEQ17" s="878"/>
      <c r="NER17" s="878"/>
      <c r="NES17" s="880"/>
      <c r="NET17" s="878"/>
      <c r="NEU17" s="878"/>
      <c r="NEV17" s="878"/>
      <c r="NEW17" s="880"/>
      <c r="NEX17" s="878"/>
      <c r="NEY17" s="878"/>
      <c r="NEZ17" s="878"/>
      <c r="NFA17" s="880"/>
      <c r="NFB17" s="878"/>
      <c r="NFC17" s="878"/>
      <c r="NFD17" s="878"/>
      <c r="NFE17" s="880"/>
      <c r="NFF17" s="878"/>
      <c r="NFG17" s="878"/>
      <c r="NFH17" s="878"/>
      <c r="NFI17" s="880"/>
      <c r="NFJ17" s="878"/>
      <c r="NFK17" s="878"/>
      <c r="NFL17" s="878"/>
      <c r="NFM17" s="880"/>
      <c r="NFN17" s="878"/>
      <c r="NFO17" s="878"/>
      <c r="NFP17" s="878"/>
      <c r="NFQ17" s="880"/>
      <c r="NFR17" s="878"/>
      <c r="NFS17" s="878"/>
      <c r="NFT17" s="878"/>
      <c r="NFU17" s="880"/>
      <c r="NFV17" s="878"/>
      <c r="NFW17" s="878"/>
      <c r="NFX17" s="878"/>
      <c r="NFY17" s="880"/>
      <c r="NFZ17" s="878"/>
      <c r="NGA17" s="878"/>
      <c r="NGB17" s="878"/>
      <c r="NGC17" s="880"/>
      <c r="NGD17" s="878"/>
      <c r="NGE17" s="878"/>
      <c r="NGF17" s="878"/>
      <c r="NGG17" s="880"/>
      <c r="NGH17" s="878"/>
      <c r="NGI17" s="878"/>
      <c r="NGJ17" s="878"/>
      <c r="NGK17" s="880"/>
      <c r="NGL17" s="878"/>
      <c r="NGM17" s="878"/>
      <c r="NGN17" s="878"/>
      <c r="NGO17" s="880"/>
      <c r="NGP17" s="878"/>
      <c r="NGQ17" s="878"/>
      <c r="NGR17" s="878"/>
      <c r="NGS17" s="880"/>
      <c r="NGT17" s="878"/>
      <c r="NGU17" s="878"/>
      <c r="NGV17" s="878"/>
      <c r="NGW17" s="880"/>
      <c r="NGX17" s="878"/>
      <c r="NGY17" s="878"/>
      <c r="NGZ17" s="878"/>
      <c r="NHA17" s="880"/>
      <c r="NHB17" s="878"/>
      <c r="NHC17" s="878"/>
      <c r="NHD17" s="878"/>
      <c r="NHE17" s="880"/>
      <c r="NHF17" s="878"/>
      <c r="NHG17" s="878"/>
      <c r="NHH17" s="878"/>
      <c r="NHI17" s="880"/>
      <c r="NHJ17" s="878"/>
      <c r="NHK17" s="878"/>
      <c r="NHL17" s="878"/>
      <c r="NHM17" s="880"/>
      <c r="NHN17" s="878"/>
      <c r="NHO17" s="878"/>
      <c r="NHP17" s="878"/>
      <c r="NHQ17" s="880"/>
      <c r="NHR17" s="878"/>
      <c r="NHS17" s="878"/>
      <c r="NHT17" s="878"/>
      <c r="NHU17" s="880"/>
      <c r="NHV17" s="878"/>
      <c r="NHW17" s="878"/>
      <c r="NHX17" s="878"/>
      <c r="NHY17" s="880"/>
      <c r="NHZ17" s="878"/>
      <c r="NIA17" s="878"/>
      <c r="NIB17" s="878"/>
      <c r="NIC17" s="880"/>
      <c r="NID17" s="878"/>
      <c r="NIE17" s="878"/>
      <c r="NIF17" s="878"/>
      <c r="NIG17" s="880"/>
      <c r="NIH17" s="878"/>
      <c r="NII17" s="878"/>
      <c r="NIJ17" s="878"/>
      <c r="NIK17" s="880"/>
      <c r="NIL17" s="878"/>
      <c r="NIM17" s="878"/>
      <c r="NIN17" s="878"/>
      <c r="NIO17" s="880"/>
      <c r="NIP17" s="878"/>
      <c r="NIQ17" s="878"/>
      <c r="NIR17" s="878"/>
      <c r="NIS17" s="880"/>
      <c r="NIT17" s="878"/>
      <c r="NIU17" s="878"/>
      <c r="NIV17" s="878"/>
      <c r="NIW17" s="880"/>
      <c r="NIX17" s="878"/>
      <c r="NIY17" s="878"/>
      <c r="NIZ17" s="878"/>
      <c r="NJA17" s="880"/>
      <c r="NJB17" s="878"/>
      <c r="NJC17" s="878"/>
      <c r="NJD17" s="878"/>
      <c r="NJE17" s="880"/>
      <c r="NJF17" s="878"/>
      <c r="NJG17" s="878"/>
      <c r="NJH17" s="878"/>
      <c r="NJI17" s="880"/>
      <c r="NJJ17" s="878"/>
      <c r="NJK17" s="878"/>
      <c r="NJL17" s="878"/>
      <c r="NJM17" s="880"/>
      <c r="NJN17" s="878"/>
      <c r="NJO17" s="878"/>
      <c r="NJP17" s="878"/>
      <c r="NJQ17" s="880"/>
      <c r="NJR17" s="878"/>
      <c r="NJS17" s="878"/>
      <c r="NJT17" s="878"/>
      <c r="NJU17" s="880"/>
      <c r="NJV17" s="878"/>
      <c r="NJW17" s="878"/>
      <c r="NJX17" s="878"/>
      <c r="NJY17" s="880"/>
      <c r="NJZ17" s="878"/>
      <c r="NKA17" s="878"/>
      <c r="NKB17" s="878"/>
      <c r="NKC17" s="880"/>
      <c r="NKD17" s="878"/>
      <c r="NKE17" s="878"/>
      <c r="NKF17" s="878"/>
      <c r="NKG17" s="880"/>
      <c r="NKH17" s="878"/>
      <c r="NKI17" s="878"/>
      <c r="NKJ17" s="878"/>
      <c r="NKK17" s="880"/>
      <c r="NKL17" s="878"/>
      <c r="NKM17" s="878"/>
      <c r="NKN17" s="878"/>
      <c r="NKO17" s="880"/>
      <c r="NKP17" s="878"/>
      <c r="NKQ17" s="878"/>
      <c r="NKR17" s="878"/>
      <c r="NKS17" s="880"/>
      <c r="NKT17" s="878"/>
      <c r="NKU17" s="878"/>
      <c r="NKV17" s="878"/>
      <c r="NKW17" s="880"/>
      <c r="NKX17" s="878"/>
      <c r="NKY17" s="878"/>
      <c r="NKZ17" s="878"/>
      <c r="NLA17" s="880"/>
      <c r="NLB17" s="878"/>
      <c r="NLC17" s="878"/>
      <c r="NLD17" s="878"/>
      <c r="NLE17" s="880"/>
      <c r="NLF17" s="878"/>
      <c r="NLG17" s="878"/>
      <c r="NLH17" s="878"/>
      <c r="NLI17" s="880"/>
      <c r="NLJ17" s="878"/>
      <c r="NLK17" s="878"/>
      <c r="NLL17" s="878"/>
      <c r="NLM17" s="880"/>
      <c r="NLN17" s="878"/>
      <c r="NLO17" s="878"/>
      <c r="NLP17" s="878"/>
      <c r="NLQ17" s="880"/>
      <c r="NLR17" s="878"/>
      <c r="NLS17" s="878"/>
      <c r="NLT17" s="878"/>
      <c r="NLU17" s="880"/>
      <c r="NLV17" s="878"/>
      <c r="NLW17" s="878"/>
      <c r="NLX17" s="878"/>
      <c r="NLY17" s="880"/>
      <c r="NLZ17" s="878"/>
      <c r="NMA17" s="878"/>
      <c r="NMB17" s="878"/>
      <c r="NMC17" s="880"/>
      <c r="NMD17" s="878"/>
      <c r="NME17" s="878"/>
      <c r="NMF17" s="878"/>
      <c r="NMG17" s="880"/>
      <c r="NMH17" s="878"/>
      <c r="NMI17" s="878"/>
      <c r="NMJ17" s="878"/>
      <c r="NMK17" s="880"/>
      <c r="NML17" s="878"/>
      <c r="NMM17" s="878"/>
      <c r="NMN17" s="878"/>
      <c r="NMO17" s="880"/>
      <c r="NMP17" s="878"/>
      <c r="NMQ17" s="878"/>
      <c r="NMR17" s="878"/>
      <c r="NMS17" s="880"/>
      <c r="NMT17" s="878"/>
      <c r="NMU17" s="878"/>
      <c r="NMV17" s="878"/>
      <c r="NMW17" s="880"/>
      <c r="NMX17" s="878"/>
      <c r="NMY17" s="878"/>
      <c r="NMZ17" s="878"/>
      <c r="NNA17" s="880"/>
      <c r="NNB17" s="878"/>
      <c r="NNC17" s="878"/>
      <c r="NND17" s="878"/>
      <c r="NNE17" s="880"/>
      <c r="NNF17" s="878"/>
      <c r="NNG17" s="878"/>
      <c r="NNH17" s="878"/>
      <c r="NNI17" s="880"/>
      <c r="NNJ17" s="878"/>
      <c r="NNK17" s="878"/>
      <c r="NNL17" s="878"/>
      <c r="NNM17" s="880"/>
      <c r="NNN17" s="878"/>
      <c r="NNO17" s="878"/>
      <c r="NNP17" s="878"/>
      <c r="NNQ17" s="880"/>
      <c r="NNR17" s="878"/>
      <c r="NNS17" s="878"/>
      <c r="NNT17" s="878"/>
      <c r="NNU17" s="880"/>
      <c r="NNV17" s="878"/>
      <c r="NNW17" s="878"/>
      <c r="NNX17" s="878"/>
      <c r="NNY17" s="880"/>
      <c r="NNZ17" s="878"/>
      <c r="NOA17" s="878"/>
      <c r="NOB17" s="878"/>
      <c r="NOC17" s="880"/>
      <c r="NOD17" s="878"/>
      <c r="NOE17" s="878"/>
      <c r="NOF17" s="878"/>
      <c r="NOG17" s="880"/>
      <c r="NOH17" s="878"/>
      <c r="NOI17" s="878"/>
      <c r="NOJ17" s="878"/>
      <c r="NOK17" s="880"/>
      <c r="NOL17" s="878"/>
      <c r="NOM17" s="878"/>
      <c r="NON17" s="878"/>
      <c r="NOO17" s="880"/>
      <c r="NOP17" s="878"/>
      <c r="NOQ17" s="878"/>
      <c r="NOR17" s="878"/>
      <c r="NOS17" s="880"/>
      <c r="NOT17" s="878"/>
      <c r="NOU17" s="878"/>
      <c r="NOV17" s="878"/>
      <c r="NOW17" s="880"/>
      <c r="NOX17" s="878"/>
      <c r="NOY17" s="878"/>
      <c r="NOZ17" s="878"/>
      <c r="NPA17" s="880"/>
      <c r="NPB17" s="878"/>
      <c r="NPC17" s="878"/>
      <c r="NPD17" s="878"/>
      <c r="NPE17" s="880"/>
      <c r="NPF17" s="878"/>
      <c r="NPG17" s="878"/>
      <c r="NPH17" s="878"/>
      <c r="NPI17" s="880"/>
      <c r="NPJ17" s="878"/>
      <c r="NPK17" s="878"/>
      <c r="NPL17" s="878"/>
      <c r="NPM17" s="880"/>
      <c r="NPN17" s="878"/>
      <c r="NPO17" s="878"/>
      <c r="NPP17" s="878"/>
      <c r="NPQ17" s="880"/>
      <c r="NPR17" s="878"/>
      <c r="NPS17" s="878"/>
      <c r="NPT17" s="878"/>
      <c r="NPU17" s="880"/>
      <c r="NPV17" s="878"/>
      <c r="NPW17" s="878"/>
      <c r="NPX17" s="878"/>
      <c r="NPY17" s="880"/>
      <c r="NPZ17" s="878"/>
      <c r="NQA17" s="878"/>
      <c r="NQB17" s="878"/>
      <c r="NQC17" s="880"/>
      <c r="NQD17" s="878"/>
      <c r="NQE17" s="878"/>
      <c r="NQF17" s="878"/>
      <c r="NQG17" s="880"/>
      <c r="NQH17" s="878"/>
      <c r="NQI17" s="878"/>
      <c r="NQJ17" s="878"/>
      <c r="NQK17" s="880"/>
      <c r="NQL17" s="878"/>
      <c r="NQM17" s="878"/>
      <c r="NQN17" s="878"/>
      <c r="NQO17" s="880"/>
      <c r="NQP17" s="878"/>
      <c r="NQQ17" s="878"/>
      <c r="NQR17" s="878"/>
      <c r="NQS17" s="880"/>
      <c r="NQT17" s="878"/>
      <c r="NQU17" s="878"/>
      <c r="NQV17" s="878"/>
      <c r="NQW17" s="880"/>
      <c r="NQX17" s="878"/>
      <c r="NQY17" s="878"/>
      <c r="NQZ17" s="878"/>
      <c r="NRA17" s="880"/>
      <c r="NRB17" s="878"/>
      <c r="NRC17" s="878"/>
      <c r="NRD17" s="878"/>
      <c r="NRE17" s="880"/>
      <c r="NRF17" s="878"/>
      <c r="NRG17" s="878"/>
      <c r="NRH17" s="878"/>
      <c r="NRI17" s="880"/>
      <c r="NRJ17" s="878"/>
      <c r="NRK17" s="878"/>
      <c r="NRL17" s="878"/>
      <c r="NRM17" s="880"/>
      <c r="NRN17" s="878"/>
      <c r="NRO17" s="878"/>
      <c r="NRP17" s="878"/>
      <c r="NRQ17" s="880"/>
      <c r="NRR17" s="878"/>
      <c r="NRS17" s="878"/>
      <c r="NRT17" s="878"/>
      <c r="NRU17" s="880"/>
      <c r="NRV17" s="878"/>
      <c r="NRW17" s="878"/>
      <c r="NRX17" s="878"/>
      <c r="NRY17" s="880"/>
      <c r="NRZ17" s="878"/>
      <c r="NSA17" s="878"/>
      <c r="NSB17" s="878"/>
      <c r="NSC17" s="880"/>
      <c r="NSD17" s="878"/>
      <c r="NSE17" s="878"/>
      <c r="NSF17" s="878"/>
      <c r="NSG17" s="880"/>
      <c r="NSH17" s="878"/>
      <c r="NSI17" s="878"/>
      <c r="NSJ17" s="878"/>
      <c r="NSK17" s="880"/>
      <c r="NSL17" s="878"/>
      <c r="NSM17" s="878"/>
      <c r="NSN17" s="878"/>
      <c r="NSO17" s="880"/>
      <c r="NSP17" s="878"/>
      <c r="NSQ17" s="878"/>
      <c r="NSR17" s="878"/>
      <c r="NSS17" s="880"/>
      <c r="NST17" s="878"/>
      <c r="NSU17" s="878"/>
      <c r="NSV17" s="878"/>
      <c r="NSW17" s="880"/>
      <c r="NSX17" s="878"/>
      <c r="NSY17" s="878"/>
      <c r="NSZ17" s="878"/>
      <c r="NTA17" s="880"/>
      <c r="NTB17" s="878"/>
      <c r="NTC17" s="878"/>
      <c r="NTD17" s="878"/>
      <c r="NTE17" s="880"/>
      <c r="NTF17" s="878"/>
      <c r="NTG17" s="878"/>
      <c r="NTH17" s="878"/>
      <c r="NTI17" s="880"/>
      <c r="NTJ17" s="878"/>
      <c r="NTK17" s="878"/>
      <c r="NTL17" s="878"/>
      <c r="NTM17" s="880"/>
      <c r="NTN17" s="878"/>
      <c r="NTO17" s="878"/>
      <c r="NTP17" s="878"/>
      <c r="NTQ17" s="880"/>
      <c r="NTR17" s="878"/>
      <c r="NTS17" s="878"/>
      <c r="NTT17" s="878"/>
      <c r="NTU17" s="880"/>
      <c r="NTV17" s="878"/>
      <c r="NTW17" s="878"/>
      <c r="NTX17" s="878"/>
      <c r="NTY17" s="880"/>
      <c r="NTZ17" s="878"/>
      <c r="NUA17" s="878"/>
      <c r="NUB17" s="878"/>
      <c r="NUC17" s="880"/>
      <c r="NUD17" s="878"/>
      <c r="NUE17" s="878"/>
      <c r="NUF17" s="878"/>
      <c r="NUG17" s="880"/>
      <c r="NUH17" s="878"/>
      <c r="NUI17" s="878"/>
      <c r="NUJ17" s="878"/>
      <c r="NUK17" s="880"/>
      <c r="NUL17" s="878"/>
      <c r="NUM17" s="878"/>
      <c r="NUN17" s="878"/>
      <c r="NUO17" s="880"/>
      <c r="NUP17" s="878"/>
      <c r="NUQ17" s="878"/>
      <c r="NUR17" s="878"/>
      <c r="NUS17" s="880"/>
      <c r="NUT17" s="878"/>
      <c r="NUU17" s="878"/>
      <c r="NUV17" s="878"/>
      <c r="NUW17" s="880"/>
      <c r="NUX17" s="878"/>
      <c r="NUY17" s="878"/>
      <c r="NUZ17" s="878"/>
      <c r="NVA17" s="880"/>
      <c r="NVB17" s="878"/>
      <c r="NVC17" s="878"/>
      <c r="NVD17" s="878"/>
      <c r="NVE17" s="880"/>
      <c r="NVF17" s="878"/>
      <c r="NVG17" s="878"/>
      <c r="NVH17" s="878"/>
      <c r="NVI17" s="880"/>
      <c r="NVJ17" s="878"/>
      <c r="NVK17" s="878"/>
      <c r="NVL17" s="878"/>
      <c r="NVM17" s="880"/>
      <c r="NVN17" s="878"/>
      <c r="NVO17" s="878"/>
      <c r="NVP17" s="878"/>
      <c r="NVQ17" s="880"/>
      <c r="NVR17" s="878"/>
      <c r="NVS17" s="878"/>
      <c r="NVT17" s="878"/>
      <c r="NVU17" s="880"/>
      <c r="NVV17" s="878"/>
      <c r="NVW17" s="878"/>
      <c r="NVX17" s="878"/>
      <c r="NVY17" s="880"/>
      <c r="NVZ17" s="878"/>
      <c r="NWA17" s="878"/>
      <c r="NWB17" s="878"/>
      <c r="NWC17" s="880"/>
      <c r="NWD17" s="878"/>
      <c r="NWE17" s="878"/>
      <c r="NWF17" s="878"/>
      <c r="NWG17" s="880"/>
      <c r="NWH17" s="878"/>
      <c r="NWI17" s="878"/>
      <c r="NWJ17" s="878"/>
      <c r="NWK17" s="880"/>
      <c r="NWL17" s="878"/>
      <c r="NWM17" s="878"/>
      <c r="NWN17" s="878"/>
      <c r="NWO17" s="880"/>
      <c r="NWP17" s="878"/>
      <c r="NWQ17" s="878"/>
      <c r="NWR17" s="878"/>
      <c r="NWS17" s="880"/>
      <c r="NWT17" s="878"/>
      <c r="NWU17" s="878"/>
      <c r="NWV17" s="878"/>
      <c r="NWW17" s="880"/>
      <c r="NWX17" s="878"/>
      <c r="NWY17" s="878"/>
      <c r="NWZ17" s="878"/>
      <c r="NXA17" s="880"/>
      <c r="NXB17" s="878"/>
      <c r="NXC17" s="878"/>
      <c r="NXD17" s="878"/>
      <c r="NXE17" s="880"/>
      <c r="NXF17" s="878"/>
      <c r="NXG17" s="878"/>
      <c r="NXH17" s="878"/>
      <c r="NXI17" s="880"/>
      <c r="NXJ17" s="878"/>
      <c r="NXK17" s="878"/>
      <c r="NXL17" s="878"/>
      <c r="NXM17" s="880"/>
      <c r="NXN17" s="878"/>
      <c r="NXO17" s="878"/>
      <c r="NXP17" s="878"/>
      <c r="NXQ17" s="880"/>
      <c r="NXR17" s="878"/>
      <c r="NXS17" s="878"/>
      <c r="NXT17" s="878"/>
      <c r="NXU17" s="880"/>
      <c r="NXV17" s="878"/>
      <c r="NXW17" s="878"/>
      <c r="NXX17" s="878"/>
      <c r="NXY17" s="880"/>
      <c r="NXZ17" s="878"/>
      <c r="NYA17" s="878"/>
      <c r="NYB17" s="878"/>
      <c r="NYC17" s="880"/>
      <c r="NYD17" s="878"/>
      <c r="NYE17" s="878"/>
      <c r="NYF17" s="878"/>
      <c r="NYG17" s="880"/>
      <c r="NYH17" s="878"/>
      <c r="NYI17" s="878"/>
      <c r="NYJ17" s="878"/>
      <c r="NYK17" s="880"/>
      <c r="NYL17" s="878"/>
      <c r="NYM17" s="878"/>
      <c r="NYN17" s="878"/>
      <c r="NYO17" s="880"/>
      <c r="NYP17" s="878"/>
      <c r="NYQ17" s="878"/>
      <c r="NYR17" s="878"/>
      <c r="NYS17" s="880"/>
      <c r="NYT17" s="878"/>
      <c r="NYU17" s="878"/>
      <c r="NYV17" s="878"/>
      <c r="NYW17" s="880"/>
      <c r="NYX17" s="878"/>
      <c r="NYY17" s="878"/>
      <c r="NYZ17" s="878"/>
      <c r="NZA17" s="880"/>
      <c r="NZB17" s="878"/>
      <c r="NZC17" s="878"/>
      <c r="NZD17" s="878"/>
      <c r="NZE17" s="880"/>
      <c r="NZF17" s="878"/>
      <c r="NZG17" s="878"/>
      <c r="NZH17" s="878"/>
      <c r="NZI17" s="880"/>
      <c r="NZJ17" s="878"/>
      <c r="NZK17" s="878"/>
      <c r="NZL17" s="878"/>
      <c r="NZM17" s="880"/>
      <c r="NZN17" s="878"/>
      <c r="NZO17" s="878"/>
      <c r="NZP17" s="878"/>
      <c r="NZQ17" s="880"/>
      <c r="NZR17" s="878"/>
      <c r="NZS17" s="878"/>
      <c r="NZT17" s="878"/>
      <c r="NZU17" s="880"/>
      <c r="NZV17" s="878"/>
      <c r="NZW17" s="878"/>
      <c r="NZX17" s="878"/>
      <c r="NZY17" s="880"/>
      <c r="NZZ17" s="878"/>
      <c r="OAA17" s="878"/>
      <c r="OAB17" s="878"/>
      <c r="OAC17" s="880"/>
      <c r="OAD17" s="878"/>
      <c r="OAE17" s="878"/>
      <c r="OAF17" s="878"/>
      <c r="OAG17" s="880"/>
      <c r="OAH17" s="878"/>
      <c r="OAI17" s="878"/>
      <c r="OAJ17" s="878"/>
      <c r="OAK17" s="880"/>
      <c r="OAL17" s="878"/>
      <c r="OAM17" s="878"/>
      <c r="OAN17" s="878"/>
      <c r="OAO17" s="880"/>
      <c r="OAP17" s="878"/>
      <c r="OAQ17" s="878"/>
      <c r="OAR17" s="878"/>
      <c r="OAS17" s="880"/>
      <c r="OAT17" s="878"/>
      <c r="OAU17" s="878"/>
      <c r="OAV17" s="878"/>
      <c r="OAW17" s="880"/>
      <c r="OAX17" s="878"/>
      <c r="OAY17" s="878"/>
      <c r="OAZ17" s="878"/>
      <c r="OBA17" s="880"/>
      <c r="OBB17" s="878"/>
      <c r="OBC17" s="878"/>
      <c r="OBD17" s="878"/>
      <c r="OBE17" s="880"/>
      <c r="OBF17" s="878"/>
      <c r="OBG17" s="878"/>
      <c r="OBH17" s="878"/>
      <c r="OBI17" s="880"/>
      <c r="OBJ17" s="878"/>
      <c r="OBK17" s="878"/>
      <c r="OBL17" s="878"/>
      <c r="OBM17" s="880"/>
      <c r="OBN17" s="878"/>
      <c r="OBO17" s="878"/>
      <c r="OBP17" s="878"/>
      <c r="OBQ17" s="880"/>
      <c r="OBR17" s="878"/>
      <c r="OBS17" s="878"/>
      <c r="OBT17" s="878"/>
      <c r="OBU17" s="880"/>
      <c r="OBV17" s="878"/>
      <c r="OBW17" s="878"/>
      <c r="OBX17" s="878"/>
      <c r="OBY17" s="880"/>
      <c r="OBZ17" s="878"/>
      <c r="OCA17" s="878"/>
      <c r="OCB17" s="878"/>
      <c r="OCC17" s="880"/>
      <c r="OCD17" s="878"/>
      <c r="OCE17" s="878"/>
      <c r="OCF17" s="878"/>
      <c r="OCG17" s="880"/>
      <c r="OCH17" s="878"/>
      <c r="OCI17" s="878"/>
      <c r="OCJ17" s="878"/>
      <c r="OCK17" s="880"/>
      <c r="OCL17" s="878"/>
      <c r="OCM17" s="878"/>
      <c r="OCN17" s="878"/>
      <c r="OCO17" s="880"/>
      <c r="OCP17" s="878"/>
      <c r="OCQ17" s="878"/>
      <c r="OCR17" s="878"/>
      <c r="OCS17" s="880"/>
      <c r="OCT17" s="878"/>
      <c r="OCU17" s="878"/>
      <c r="OCV17" s="878"/>
      <c r="OCW17" s="880"/>
      <c r="OCX17" s="878"/>
      <c r="OCY17" s="878"/>
      <c r="OCZ17" s="878"/>
      <c r="ODA17" s="880"/>
      <c r="ODB17" s="878"/>
      <c r="ODC17" s="878"/>
      <c r="ODD17" s="878"/>
      <c r="ODE17" s="880"/>
      <c r="ODF17" s="878"/>
      <c r="ODG17" s="878"/>
      <c r="ODH17" s="878"/>
      <c r="ODI17" s="880"/>
      <c r="ODJ17" s="878"/>
      <c r="ODK17" s="878"/>
      <c r="ODL17" s="878"/>
      <c r="ODM17" s="880"/>
      <c r="ODN17" s="878"/>
      <c r="ODO17" s="878"/>
      <c r="ODP17" s="878"/>
      <c r="ODQ17" s="880"/>
      <c r="ODR17" s="878"/>
      <c r="ODS17" s="878"/>
      <c r="ODT17" s="878"/>
      <c r="ODU17" s="880"/>
      <c r="ODV17" s="878"/>
      <c r="ODW17" s="878"/>
      <c r="ODX17" s="878"/>
      <c r="ODY17" s="880"/>
      <c r="ODZ17" s="878"/>
      <c r="OEA17" s="878"/>
      <c r="OEB17" s="878"/>
      <c r="OEC17" s="880"/>
      <c r="OED17" s="878"/>
      <c r="OEE17" s="878"/>
      <c r="OEF17" s="878"/>
      <c r="OEG17" s="880"/>
      <c r="OEH17" s="878"/>
      <c r="OEI17" s="878"/>
      <c r="OEJ17" s="878"/>
      <c r="OEK17" s="880"/>
      <c r="OEL17" s="878"/>
      <c r="OEM17" s="878"/>
      <c r="OEN17" s="878"/>
      <c r="OEO17" s="880"/>
      <c r="OEP17" s="878"/>
      <c r="OEQ17" s="878"/>
      <c r="OER17" s="878"/>
      <c r="OES17" s="880"/>
      <c r="OET17" s="878"/>
      <c r="OEU17" s="878"/>
      <c r="OEV17" s="878"/>
      <c r="OEW17" s="880"/>
      <c r="OEX17" s="878"/>
      <c r="OEY17" s="878"/>
      <c r="OEZ17" s="878"/>
      <c r="OFA17" s="880"/>
      <c r="OFB17" s="878"/>
      <c r="OFC17" s="878"/>
      <c r="OFD17" s="878"/>
      <c r="OFE17" s="880"/>
      <c r="OFF17" s="878"/>
      <c r="OFG17" s="878"/>
      <c r="OFH17" s="878"/>
      <c r="OFI17" s="880"/>
      <c r="OFJ17" s="878"/>
      <c r="OFK17" s="878"/>
      <c r="OFL17" s="878"/>
      <c r="OFM17" s="880"/>
      <c r="OFN17" s="878"/>
      <c r="OFO17" s="878"/>
      <c r="OFP17" s="878"/>
      <c r="OFQ17" s="880"/>
      <c r="OFR17" s="878"/>
      <c r="OFS17" s="878"/>
      <c r="OFT17" s="878"/>
      <c r="OFU17" s="880"/>
      <c r="OFV17" s="878"/>
      <c r="OFW17" s="878"/>
      <c r="OFX17" s="878"/>
      <c r="OFY17" s="880"/>
      <c r="OFZ17" s="878"/>
      <c r="OGA17" s="878"/>
      <c r="OGB17" s="878"/>
      <c r="OGC17" s="880"/>
      <c r="OGD17" s="878"/>
      <c r="OGE17" s="878"/>
      <c r="OGF17" s="878"/>
      <c r="OGG17" s="880"/>
      <c r="OGH17" s="878"/>
      <c r="OGI17" s="878"/>
      <c r="OGJ17" s="878"/>
      <c r="OGK17" s="880"/>
      <c r="OGL17" s="878"/>
      <c r="OGM17" s="878"/>
      <c r="OGN17" s="878"/>
      <c r="OGO17" s="880"/>
      <c r="OGP17" s="878"/>
      <c r="OGQ17" s="878"/>
      <c r="OGR17" s="878"/>
      <c r="OGS17" s="880"/>
      <c r="OGT17" s="878"/>
      <c r="OGU17" s="878"/>
      <c r="OGV17" s="878"/>
      <c r="OGW17" s="880"/>
      <c r="OGX17" s="878"/>
      <c r="OGY17" s="878"/>
      <c r="OGZ17" s="878"/>
      <c r="OHA17" s="880"/>
      <c r="OHB17" s="878"/>
      <c r="OHC17" s="878"/>
      <c r="OHD17" s="878"/>
      <c r="OHE17" s="880"/>
      <c r="OHF17" s="878"/>
      <c r="OHG17" s="878"/>
      <c r="OHH17" s="878"/>
      <c r="OHI17" s="880"/>
      <c r="OHJ17" s="878"/>
      <c r="OHK17" s="878"/>
      <c r="OHL17" s="878"/>
      <c r="OHM17" s="880"/>
      <c r="OHN17" s="878"/>
      <c r="OHO17" s="878"/>
      <c r="OHP17" s="878"/>
      <c r="OHQ17" s="880"/>
      <c r="OHR17" s="878"/>
      <c r="OHS17" s="878"/>
      <c r="OHT17" s="878"/>
      <c r="OHU17" s="880"/>
      <c r="OHV17" s="878"/>
      <c r="OHW17" s="878"/>
      <c r="OHX17" s="878"/>
      <c r="OHY17" s="880"/>
      <c r="OHZ17" s="878"/>
      <c r="OIA17" s="878"/>
      <c r="OIB17" s="878"/>
      <c r="OIC17" s="880"/>
      <c r="OID17" s="878"/>
      <c r="OIE17" s="878"/>
      <c r="OIF17" s="878"/>
      <c r="OIG17" s="880"/>
      <c r="OIH17" s="878"/>
      <c r="OII17" s="878"/>
      <c r="OIJ17" s="878"/>
      <c r="OIK17" s="880"/>
      <c r="OIL17" s="878"/>
      <c r="OIM17" s="878"/>
      <c r="OIN17" s="878"/>
      <c r="OIO17" s="880"/>
      <c r="OIP17" s="878"/>
      <c r="OIQ17" s="878"/>
      <c r="OIR17" s="878"/>
      <c r="OIS17" s="880"/>
      <c r="OIT17" s="878"/>
      <c r="OIU17" s="878"/>
      <c r="OIV17" s="878"/>
      <c r="OIW17" s="880"/>
      <c r="OIX17" s="878"/>
      <c r="OIY17" s="878"/>
      <c r="OIZ17" s="878"/>
      <c r="OJA17" s="880"/>
      <c r="OJB17" s="878"/>
      <c r="OJC17" s="878"/>
      <c r="OJD17" s="878"/>
      <c r="OJE17" s="880"/>
      <c r="OJF17" s="878"/>
      <c r="OJG17" s="878"/>
      <c r="OJH17" s="878"/>
      <c r="OJI17" s="880"/>
      <c r="OJJ17" s="878"/>
      <c r="OJK17" s="878"/>
      <c r="OJL17" s="878"/>
      <c r="OJM17" s="880"/>
      <c r="OJN17" s="878"/>
      <c r="OJO17" s="878"/>
      <c r="OJP17" s="878"/>
      <c r="OJQ17" s="880"/>
      <c r="OJR17" s="878"/>
      <c r="OJS17" s="878"/>
      <c r="OJT17" s="878"/>
      <c r="OJU17" s="880"/>
      <c r="OJV17" s="878"/>
      <c r="OJW17" s="878"/>
      <c r="OJX17" s="878"/>
      <c r="OJY17" s="880"/>
      <c r="OJZ17" s="878"/>
      <c r="OKA17" s="878"/>
      <c r="OKB17" s="878"/>
      <c r="OKC17" s="880"/>
      <c r="OKD17" s="878"/>
      <c r="OKE17" s="878"/>
      <c r="OKF17" s="878"/>
      <c r="OKG17" s="880"/>
      <c r="OKH17" s="878"/>
      <c r="OKI17" s="878"/>
      <c r="OKJ17" s="878"/>
      <c r="OKK17" s="880"/>
      <c r="OKL17" s="878"/>
      <c r="OKM17" s="878"/>
      <c r="OKN17" s="878"/>
      <c r="OKO17" s="880"/>
      <c r="OKP17" s="878"/>
      <c r="OKQ17" s="878"/>
      <c r="OKR17" s="878"/>
      <c r="OKS17" s="880"/>
      <c r="OKT17" s="878"/>
      <c r="OKU17" s="878"/>
      <c r="OKV17" s="878"/>
      <c r="OKW17" s="880"/>
      <c r="OKX17" s="878"/>
      <c r="OKY17" s="878"/>
      <c r="OKZ17" s="878"/>
      <c r="OLA17" s="880"/>
      <c r="OLB17" s="878"/>
      <c r="OLC17" s="878"/>
      <c r="OLD17" s="878"/>
      <c r="OLE17" s="880"/>
      <c r="OLF17" s="878"/>
      <c r="OLG17" s="878"/>
      <c r="OLH17" s="878"/>
      <c r="OLI17" s="880"/>
      <c r="OLJ17" s="878"/>
      <c r="OLK17" s="878"/>
      <c r="OLL17" s="878"/>
      <c r="OLM17" s="880"/>
      <c r="OLN17" s="878"/>
      <c r="OLO17" s="878"/>
      <c r="OLP17" s="878"/>
      <c r="OLQ17" s="880"/>
      <c r="OLR17" s="878"/>
      <c r="OLS17" s="878"/>
      <c r="OLT17" s="878"/>
      <c r="OLU17" s="880"/>
      <c r="OLV17" s="878"/>
      <c r="OLW17" s="878"/>
      <c r="OLX17" s="878"/>
      <c r="OLY17" s="880"/>
      <c r="OLZ17" s="878"/>
      <c r="OMA17" s="878"/>
      <c r="OMB17" s="878"/>
      <c r="OMC17" s="880"/>
      <c r="OMD17" s="878"/>
      <c r="OME17" s="878"/>
      <c r="OMF17" s="878"/>
      <c r="OMG17" s="880"/>
      <c r="OMH17" s="878"/>
      <c r="OMI17" s="878"/>
      <c r="OMJ17" s="878"/>
      <c r="OMK17" s="880"/>
      <c r="OML17" s="878"/>
      <c r="OMM17" s="878"/>
      <c r="OMN17" s="878"/>
      <c r="OMO17" s="880"/>
      <c r="OMP17" s="878"/>
      <c r="OMQ17" s="878"/>
      <c r="OMR17" s="878"/>
      <c r="OMS17" s="880"/>
      <c r="OMT17" s="878"/>
      <c r="OMU17" s="878"/>
      <c r="OMV17" s="878"/>
      <c r="OMW17" s="880"/>
      <c r="OMX17" s="878"/>
      <c r="OMY17" s="878"/>
      <c r="OMZ17" s="878"/>
      <c r="ONA17" s="880"/>
      <c r="ONB17" s="878"/>
      <c r="ONC17" s="878"/>
      <c r="OND17" s="878"/>
      <c r="ONE17" s="880"/>
      <c r="ONF17" s="878"/>
      <c r="ONG17" s="878"/>
      <c r="ONH17" s="878"/>
      <c r="ONI17" s="880"/>
      <c r="ONJ17" s="878"/>
      <c r="ONK17" s="878"/>
      <c r="ONL17" s="878"/>
      <c r="ONM17" s="880"/>
      <c r="ONN17" s="878"/>
      <c r="ONO17" s="878"/>
      <c r="ONP17" s="878"/>
      <c r="ONQ17" s="880"/>
      <c r="ONR17" s="878"/>
      <c r="ONS17" s="878"/>
      <c r="ONT17" s="878"/>
      <c r="ONU17" s="880"/>
      <c r="ONV17" s="878"/>
      <c r="ONW17" s="878"/>
      <c r="ONX17" s="878"/>
      <c r="ONY17" s="880"/>
      <c r="ONZ17" s="878"/>
      <c r="OOA17" s="878"/>
      <c r="OOB17" s="878"/>
      <c r="OOC17" s="880"/>
      <c r="OOD17" s="878"/>
      <c r="OOE17" s="878"/>
      <c r="OOF17" s="878"/>
      <c r="OOG17" s="880"/>
      <c r="OOH17" s="878"/>
      <c r="OOI17" s="878"/>
      <c r="OOJ17" s="878"/>
      <c r="OOK17" s="880"/>
      <c r="OOL17" s="878"/>
      <c r="OOM17" s="878"/>
      <c r="OON17" s="878"/>
      <c r="OOO17" s="880"/>
      <c r="OOP17" s="878"/>
      <c r="OOQ17" s="878"/>
      <c r="OOR17" s="878"/>
      <c r="OOS17" s="880"/>
      <c r="OOT17" s="878"/>
      <c r="OOU17" s="878"/>
      <c r="OOV17" s="878"/>
      <c r="OOW17" s="880"/>
      <c r="OOX17" s="878"/>
      <c r="OOY17" s="878"/>
      <c r="OOZ17" s="878"/>
      <c r="OPA17" s="880"/>
      <c r="OPB17" s="878"/>
      <c r="OPC17" s="878"/>
      <c r="OPD17" s="878"/>
      <c r="OPE17" s="880"/>
      <c r="OPF17" s="878"/>
      <c r="OPG17" s="878"/>
      <c r="OPH17" s="878"/>
      <c r="OPI17" s="880"/>
      <c r="OPJ17" s="878"/>
      <c r="OPK17" s="878"/>
      <c r="OPL17" s="878"/>
      <c r="OPM17" s="880"/>
      <c r="OPN17" s="878"/>
      <c r="OPO17" s="878"/>
      <c r="OPP17" s="878"/>
      <c r="OPQ17" s="880"/>
      <c r="OPR17" s="878"/>
      <c r="OPS17" s="878"/>
      <c r="OPT17" s="878"/>
      <c r="OPU17" s="880"/>
      <c r="OPV17" s="878"/>
      <c r="OPW17" s="878"/>
      <c r="OPX17" s="878"/>
      <c r="OPY17" s="880"/>
      <c r="OPZ17" s="878"/>
      <c r="OQA17" s="878"/>
      <c r="OQB17" s="878"/>
      <c r="OQC17" s="880"/>
      <c r="OQD17" s="878"/>
      <c r="OQE17" s="878"/>
      <c r="OQF17" s="878"/>
      <c r="OQG17" s="880"/>
      <c r="OQH17" s="878"/>
      <c r="OQI17" s="878"/>
      <c r="OQJ17" s="878"/>
      <c r="OQK17" s="880"/>
      <c r="OQL17" s="878"/>
      <c r="OQM17" s="878"/>
      <c r="OQN17" s="878"/>
      <c r="OQO17" s="880"/>
      <c r="OQP17" s="878"/>
      <c r="OQQ17" s="878"/>
      <c r="OQR17" s="878"/>
      <c r="OQS17" s="880"/>
      <c r="OQT17" s="878"/>
      <c r="OQU17" s="878"/>
      <c r="OQV17" s="878"/>
      <c r="OQW17" s="880"/>
      <c r="OQX17" s="878"/>
      <c r="OQY17" s="878"/>
      <c r="OQZ17" s="878"/>
      <c r="ORA17" s="880"/>
      <c r="ORB17" s="878"/>
      <c r="ORC17" s="878"/>
      <c r="ORD17" s="878"/>
      <c r="ORE17" s="880"/>
      <c r="ORF17" s="878"/>
      <c r="ORG17" s="878"/>
      <c r="ORH17" s="878"/>
      <c r="ORI17" s="880"/>
      <c r="ORJ17" s="878"/>
      <c r="ORK17" s="878"/>
      <c r="ORL17" s="878"/>
      <c r="ORM17" s="880"/>
      <c r="ORN17" s="878"/>
      <c r="ORO17" s="878"/>
      <c r="ORP17" s="878"/>
      <c r="ORQ17" s="880"/>
      <c r="ORR17" s="878"/>
      <c r="ORS17" s="878"/>
      <c r="ORT17" s="878"/>
      <c r="ORU17" s="880"/>
      <c r="ORV17" s="878"/>
      <c r="ORW17" s="878"/>
      <c r="ORX17" s="878"/>
      <c r="ORY17" s="880"/>
      <c r="ORZ17" s="878"/>
      <c r="OSA17" s="878"/>
      <c r="OSB17" s="878"/>
      <c r="OSC17" s="880"/>
      <c r="OSD17" s="878"/>
      <c r="OSE17" s="878"/>
      <c r="OSF17" s="878"/>
      <c r="OSG17" s="880"/>
      <c r="OSH17" s="878"/>
      <c r="OSI17" s="878"/>
      <c r="OSJ17" s="878"/>
      <c r="OSK17" s="880"/>
      <c r="OSL17" s="878"/>
      <c r="OSM17" s="878"/>
      <c r="OSN17" s="878"/>
      <c r="OSO17" s="880"/>
      <c r="OSP17" s="878"/>
      <c r="OSQ17" s="878"/>
      <c r="OSR17" s="878"/>
      <c r="OSS17" s="880"/>
      <c r="OST17" s="878"/>
      <c r="OSU17" s="878"/>
      <c r="OSV17" s="878"/>
      <c r="OSW17" s="880"/>
      <c r="OSX17" s="878"/>
      <c r="OSY17" s="878"/>
      <c r="OSZ17" s="878"/>
      <c r="OTA17" s="880"/>
      <c r="OTB17" s="878"/>
      <c r="OTC17" s="878"/>
      <c r="OTD17" s="878"/>
      <c r="OTE17" s="880"/>
      <c r="OTF17" s="878"/>
      <c r="OTG17" s="878"/>
      <c r="OTH17" s="878"/>
      <c r="OTI17" s="880"/>
      <c r="OTJ17" s="878"/>
      <c r="OTK17" s="878"/>
      <c r="OTL17" s="878"/>
      <c r="OTM17" s="880"/>
      <c r="OTN17" s="878"/>
      <c r="OTO17" s="878"/>
      <c r="OTP17" s="878"/>
      <c r="OTQ17" s="880"/>
      <c r="OTR17" s="878"/>
      <c r="OTS17" s="878"/>
      <c r="OTT17" s="878"/>
      <c r="OTU17" s="880"/>
      <c r="OTV17" s="878"/>
      <c r="OTW17" s="878"/>
      <c r="OTX17" s="878"/>
      <c r="OTY17" s="880"/>
      <c r="OTZ17" s="878"/>
      <c r="OUA17" s="878"/>
      <c r="OUB17" s="878"/>
      <c r="OUC17" s="880"/>
      <c r="OUD17" s="878"/>
      <c r="OUE17" s="878"/>
      <c r="OUF17" s="878"/>
      <c r="OUG17" s="880"/>
      <c r="OUH17" s="878"/>
      <c r="OUI17" s="878"/>
      <c r="OUJ17" s="878"/>
      <c r="OUK17" s="880"/>
      <c r="OUL17" s="878"/>
      <c r="OUM17" s="878"/>
      <c r="OUN17" s="878"/>
      <c r="OUO17" s="880"/>
      <c r="OUP17" s="878"/>
      <c r="OUQ17" s="878"/>
      <c r="OUR17" s="878"/>
      <c r="OUS17" s="880"/>
      <c r="OUT17" s="878"/>
      <c r="OUU17" s="878"/>
      <c r="OUV17" s="878"/>
      <c r="OUW17" s="880"/>
      <c r="OUX17" s="878"/>
      <c r="OUY17" s="878"/>
      <c r="OUZ17" s="878"/>
      <c r="OVA17" s="880"/>
      <c r="OVB17" s="878"/>
      <c r="OVC17" s="878"/>
      <c r="OVD17" s="878"/>
      <c r="OVE17" s="880"/>
      <c r="OVF17" s="878"/>
      <c r="OVG17" s="878"/>
      <c r="OVH17" s="878"/>
      <c r="OVI17" s="880"/>
      <c r="OVJ17" s="878"/>
      <c r="OVK17" s="878"/>
      <c r="OVL17" s="878"/>
      <c r="OVM17" s="880"/>
      <c r="OVN17" s="878"/>
      <c r="OVO17" s="878"/>
      <c r="OVP17" s="878"/>
      <c r="OVQ17" s="880"/>
      <c r="OVR17" s="878"/>
      <c r="OVS17" s="878"/>
      <c r="OVT17" s="878"/>
      <c r="OVU17" s="880"/>
      <c r="OVV17" s="878"/>
      <c r="OVW17" s="878"/>
      <c r="OVX17" s="878"/>
      <c r="OVY17" s="880"/>
      <c r="OVZ17" s="878"/>
      <c r="OWA17" s="878"/>
      <c r="OWB17" s="878"/>
      <c r="OWC17" s="880"/>
      <c r="OWD17" s="878"/>
      <c r="OWE17" s="878"/>
      <c r="OWF17" s="878"/>
      <c r="OWG17" s="880"/>
      <c r="OWH17" s="878"/>
      <c r="OWI17" s="878"/>
      <c r="OWJ17" s="878"/>
      <c r="OWK17" s="880"/>
      <c r="OWL17" s="878"/>
      <c r="OWM17" s="878"/>
      <c r="OWN17" s="878"/>
      <c r="OWO17" s="880"/>
      <c r="OWP17" s="878"/>
      <c r="OWQ17" s="878"/>
      <c r="OWR17" s="878"/>
      <c r="OWS17" s="880"/>
      <c r="OWT17" s="878"/>
      <c r="OWU17" s="878"/>
      <c r="OWV17" s="878"/>
      <c r="OWW17" s="880"/>
      <c r="OWX17" s="878"/>
      <c r="OWY17" s="878"/>
      <c r="OWZ17" s="878"/>
      <c r="OXA17" s="880"/>
      <c r="OXB17" s="878"/>
      <c r="OXC17" s="878"/>
      <c r="OXD17" s="878"/>
      <c r="OXE17" s="880"/>
      <c r="OXF17" s="878"/>
      <c r="OXG17" s="878"/>
      <c r="OXH17" s="878"/>
      <c r="OXI17" s="880"/>
      <c r="OXJ17" s="878"/>
      <c r="OXK17" s="878"/>
      <c r="OXL17" s="878"/>
      <c r="OXM17" s="880"/>
      <c r="OXN17" s="878"/>
      <c r="OXO17" s="878"/>
      <c r="OXP17" s="878"/>
      <c r="OXQ17" s="880"/>
      <c r="OXR17" s="878"/>
      <c r="OXS17" s="878"/>
      <c r="OXT17" s="878"/>
      <c r="OXU17" s="880"/>
      <c r="OXV17" s="878"/>
      <c r="OXW17" s="878"/>
      <c r="OXX17" s="878"/>
      <c r="OXY17" s="880"/>
      <c r="OXZ17" s="878"/>
      <c r="OYA17" s="878"/>
      <c r="OYB17" s="878"/>
      <c r="OYC17" s="880"/>
      <c r="OYD17" s="878"/>
      <c r="OYE17" s="878"/>
      <c r="OYF17" s="878"/>
      <c r="OYG17" s="880"/>
      <c r="OYH17" s="878"/>
      <c r="OYI17" s="878"/>
      <c r="OYJ17" s="878"/>
      <c r="OYK17" s="880"/>
      <c r="OYL17" s="878"/>
      <c r="OYM17" s="878"/>
      <c r="OYN17" s="878"/>
      <c r="OYO17" s="880"/>
      <c r="OYP17" s="878"/>
      <c r="OYQ17" s="878"/>
      <c r="OYR17" s="878"/>
      <c r="OYS17" s="880"/>
      <c r="OYT17" s="878"/>
      <c r="OYU17" s="878"/>
      <c r="OYV17" s="878"/>
      <c r="OYW17" s="880"/>
      <c r="OYX17" s="878"/>
      <c r="OYY17" s="878"/>
      <c r="OYZ17" s="878"/>
      <c r="OZA17" s="880"/>
      <c r="OZB17" s="878"/>
      <c r="OZC17" s="878"/>
      <c r="OZD17" s="878"/>
      <c r="OZE17" s="880"/>
      <c r="OZF17" s="878"/>
      <c r="OZG17" s="878"/>
      <c r="OZH17" s="878"/>
      <c r="OZI17" s="880"/>
      <c r="OZJ17" s="878"/>
      <c r="OZK17" s="878"/>
      <c r="OZL17" s="878"/>
      <c r="OZM17" s="880"/>
      <c r="OZN17" s="878"/>
      <c r="OZO17" s="878"/>
      <c r="OZP17" s="878"/>
      <c r="OZQ17" s="880"/>
      <c r="OZR17" s="878"/>
      <c r="OZS17" s="878"/>
      <c r="OZT17" s="878"/>
      <c r="OZU17" s="880"/>
      <c r="OZV17" s="878"/>
      <c r="OZW17" s="878"/>
      <c r="OZX17" s="878"/>
      <c r="OZY17" s="880"/>
      <c r="OZZ17" s="878"/>
      <c r="PAA17" s="878"/>
      <c r="PAB17" s="878"/>
      <c r="PAC17" s="880"/>
      <c r="PAD17" s="878"/>
      <c r="PAE17" s="878"/>
      <c r="PAF17" s="878"/>
      <c r="PAG17" s="880"/>
      <c r="PAH17" s="878"/>
      <c r="PAI17" s="878"/>
      <c r="PAJ17" s="878"/>
      <c r="PAK17" s="880"/>
      <c r="PAL17" s="878"/>
      <c r="PAM17" s="878"/>
      <c r="PAN17" s="878"/>
      <c r="PAO17" s="880"/>
      <c r="PAP17" s="878"/>
      <c r="PAQ17" s="878"/>
      <c r="PAR17" s="878"/>
      <c r="PAS17" s="880"/>
      <c r="PAT17" s="878"/>
      <c r="PAU17" s="878"/>
      <c r="PAV17" s="878"/>
      <c r="PAW17" s="880"/>
      <c r="PAX17" s="878"/>
      <c r="PAY17" s="878"/>
      <c r="PAZ17" s="878"/>
      <c r="PBA17" s="880"/>
      <c r="PBB17" s="878"/>
      <c r="PBC17" s="878"/>
      <c r="PBD17" s="878"/>
      <c r="PBE17" s="880"/>
      <c r="PBF17" s="878"/>
      <c r="PBG17" s="878"/>
      <c r="PBH17" s="878"/>
      <c r="PBI17" s="880"/>
      <c r="PBJ17" s="878"/>
      <c r="PBK17" s="878"/>
      <c r="PBL17" s="878"/>
      <c r="PBM17" s="880"/>
      <c r="PBN17" s="878"/>
      <c r="PBO17" s="878"/>
      <c r="PBP17" s="878"/>
      <c r="PBQ17" s="880"/>
      <c r="PBR17" s="878"/>
      <c r="PBS17" s="878"/>
      <c r="PBT17" s="878"/>
      <c r="PBU17" s="880"/>
      <c r="PBV17" s="878"/>
      <c r="PBW17" s="878"/>
      <c r="PBX17" s="878"/>
      <c r="PBY17" s="880"/>
      <c r="PBZ17" s="878"/>
      <c r="PCA17" s="878"/>
      <c r="PCB17" s="878"/>
      <c r="PCC17" s="880"/>
      <c r="PCD17" s="878"/>
      <c r="PCE17" s="878"/>
      <c r="PCF17" s="878"/>
      <c r="PCG17" s="880"/>
      <c r="PCH17" s="878"/>
      <c r="PCI17" s="878"/>
      <c r="PCJ17" s="878"/>
      <c r="PCK17" s="880"/>
      <c r="PCL17" s="878"/>
      <c r="PCM17" s="878"/>
      <c r="PCN17" s="878"/>
      <c r="PCO17" s="880"/>
      <c r="PCP17" s="878"/>
      <c r="PCQ17" s="878"/>
      <c r="PCR17" s="878"/>
      <c r="PCS17" s="880"/>
      <c r="PCT17" s="878"/>
      <c r="PCU17" s="878"/>
      <c r="PCV17" s="878"/>
      <c r="PCW17" s="880"/>
      <c r="PCX17" s="878"/>
      <c r="PCY17" s="878"/>
      <c r="PCZ17" s="878"/>
      <c r="PDA17" s="880"/>
      <c r="PDB17" s="878"/>
      <c r="PDC17" s="878"/>
      <c r="PDD17" s="878"/>
      <c r="PDE17" s="880"/>
      <c r="PDF17" s="878"/>
      <c r="PDG17" s="878"/>
      <c r="PDH17" s="878"/>
      <c r="PDI17" s="880"/>
      <c r="PDJ17" s="878"/>
      <c r="PDK17" s="878"/>
      <c r="PDL17" s="878"/>
      <c r="PDM17" s="880"/>
      <c r="PDN17" s="878"/>
      <c r="PDO17" s="878"/>
      <c r="PDP17" s="878"/>
      <c r="PDQ17" s="880"/>
      <c r="PDR17" s="878"/>
      <c r="PDS17" s="878"/>
      <c r="PDT17" s="878"/>
      <c r="PDU17" s="880"/>
      <c r="PDV17" s="878"/>
      <c r="PDW17" s="878"/>
      <c r="PDX17" s="878"/>
      <c r="PDY17" s="880"/>
      <c r="PDZ17" s="878"/>
      <c r="PEA17" s="878"/>
      <c r="PEB17" s="878"/>
      <c r="PEC17" s="880"/>
      <c r="PED17" s="878"/>
      <c r="PEE17" s="878"/>
      <c r="PEF17" s="878"/>
      <c r="PEG17" s="880"/>
      <c r="PEH17" s="878"/>
      <c r="PEI17" s="878"/>
      <c r="PEJ17" s="878"/>
      <c r="PEK17" s="880"/>
      <c r="PEL17" s="878"/>
      <c r="PEM17" s="878"/>
      <c r="PEN17" s="878"/>
      <c r="PEO17" s="880"/>
      <c r="PEP17" s="878"/>
      <c r="PEQ17" s="878"/>
      <c r="PER17" s="878"/>
      <c r="PES17" s="880"/>
      <c r="PET17" s="878"/>
      <c r="PEU17" s="878"/>
      <c r="PEV17" s="878"/>
      <c r="PEW17" s="880"/>
      <c r="PEX17" s="878"/>
      <c r="PEY17" s="878"/>
      <c r="PEZ17" s="878"/>
      <c r="PFA17" s="880"/>
      <c r="PFB17" s="878"/>
      <c r="PFC17" s="878"/>
      <c r="PFD17" s="878"/>
      <c r="PFE17" s="880"/>
      <c r="PFF17" s="878"/>
      <c r="PFG17" s="878"/>
      <c r="PFH17" s="878"/>
      <c r="PFI17" s="880"/>
      <c r="PFJ17" s="878"/>
      <c r="PFK17" s="878"/>
      <c r="PFL17" s="878"/>
      <c r="PFM17" s="880"/>
      <c r="PFN17" s="878"/>
      <c r="PFO17" s="878"/>
      <c r="PFP17" s="878"/>
      <c r="PFQ17" s="880"/>
      <c r="PFR17" s="878"/>
      <c r="PFS17" s="878"/>
      <c r="PFT17" s="878"/>
      <c r="PFU17" s="880"/>
      <c r="PFV17" s="878"/>
      <c r="PFW17" s="878"/>
      <c r="PFX17" s="878"/>
      <c r="PFY17" s="880"/>
      <c r="PFZ17" s="878"/>
      <c r="PGA17" s="878"/>
      <c r="PGB17" s="878"/>
      <c r="PGC17" s="880"/>
      <c r="PGD17" s="878"/>
      <c r="PGE17" s="878"/>
      <c r="PGF17" s="878"/>
      <c r="PGG17" s="880"/>
      <c r="PGH17" s="878"/>
      <c r="PGI17" s="878"/>
      <c r="PGJ17" s="878"/>
      <c r="PGK17" s="880"/>
      <c r="PGL17" s="878"/>
      <c r="PGM17" s="878"/>
      <c r="PGN17" s="878"/>
      <c r="PGO17" s="880"/>
      <c r="PGP17" s="878"/>
      <c r="PGQ17" s="878"/>
      <c r="PGR17" s="878"/>
      <c r="PGS17" s="880"/>
      <c r="PGT17" s="878"/>
      <c r="PGU17" s="878"/>
      <c r="PGV17" s="878"/>
      <c r="PGW17" s="880"/>
      <c r="PGX17" s="878"/>
      <c r="PGY17" s="878"/>
      <c r="PGZ17" s="878"/>
      <c r="PHA17" s="880"/>
      <c r="PHB17" s="878"/>
      <c r="PHC17" s="878"/>
      <c r="PHD17" s="878"/>
      <c r="PHE17" s="880"/>
      <c r="PHF17" s="878"/>
      <c r="PHG17" s="878"/>
      <c r="PHH17" s="878"/>
      <c r="PHI17" s="880"/>
      <c r="PHJ17" s="878"/>
      <c r="PHK17" s="878"/>
      <c r="PHL17" s="878"/>
      <c r="PHM17" s="880"/>
      <c r="PHN17" s="878"/>
      <c r="PHO17" s="878"/>
      <c r="PHP17" s="878"/>
      <c r="PHQ17" s="880"/>
      <c r="PHR17" s="878"/>
      <c r="PHS17" s="878"/>
      <c r="PHT17" s="878"/>
      <c r="PHU17" s="880"/>
      <c r="PHV17" s="878"/>
      <c r="PHW17" s="878"/>
      <c r="PHX17" s="878"/>
      <c r="PHY17" s="880"/>
      <c r="PHZ17" s="878"/>
      <c r="PIA17" s="878"/>
      <c r="PIB17" s="878"/>
      <c r="PIC17" s="880"/>
      <c r="PID17" s="878"/>
      <c r="PIE17" s="878"/>
      <c r="PIF17" s="878"/>
      <c r="PIG17" s="880"/>
      <c r="PIH17" s="878"/>
      <c r="PII17" s="878"/>
      <c r="PIJ17" s="878"/>
      <c r="PIK17" s="880"/>
      <c r="PIL17" s="878"/>
      <c r="PIM17" s="878"/>
      <c r="PIN17" s="878"/>
      <c r="PIO17" s="880"/>
      <c r="PIP17" s="878"/>
      <c r="PIQ17" s="878"/>
      <c r="PIR17" s="878"/>
      <c r="PIS17" s="880"/>
      <c r="PIT17" s="878"/>
      <c r="PIU17" s="878"/>
      <c r="PIV17" s="878"/>
      <c r="PIW17" s="880"/>
      <c r="PIX17" s="878"/>
      <c r="PIY17" s="878"/>
      <c r="PIZ17" s="878"/>
      <c r="PJA17" s="880"/>
      <c r="PJB17" s="878"/>
      <c r="PJC17" s="878"/>
      <c r="PJD17" s="878"/>
      <c r="PJE17" s="880"/>
      <c r="PJF17" s="878"/>
      <c r="PJG17" s="878"/>
      <c r="PJH17" s="878"/>
      <c r="PJI17" s="880"/>
      <c r="PJJ17" s="878"/>
      <c r="PJK17" s="878"/>
      <c r="PJL17" s="878"/>
      <c r="PJM17" s="880"/>
      <c r="PJN17" s="878"/>
      <c r="PJO17" s="878"/>
      <c r="PJP17" s="878"/>
      <c r="PJQ17" s="880"/>
      <c r="PJR17" s="878"/>
      <c r="PJS17" s="878"/>
      <c r="PJT17" s="878"/>
      <c r="PJU17" s="880"/>
      <c r="PJV17" s="878"/>
      <c r="PJW17" s="878"/>
      <c r="PJX17" s="878"/>
      <c r="PJY17" s="880"/>
      <c r="PJZ17" s="878"/>
      <c r="PKA17" s="878"/>
      <c r="PKB17" s="878"/>
      <c r="PKC17" s="880"/>
      <c r="PKD17" s="878"/>
      <c r="PKE17" s="878"/>
      <c r="PKF17" s="878"/>
      <c r="PKG17" s="880"/>
      <c r="PKH17" s="878"/>
      <c r="PKI17" s="878"/>
      <c r="PKJ17" s="878"/>
      <c r="PKK17" s="880"/>
      <c r="PKL17" s="878"/>
      <c r="PKM17" s="878"/>
      <c r="PKN17" s="878"/>
      <c r="PKO17" s="880"/>
      <c r="PKP17" s="878"/>
      <c r="PKQ17" s="878"/>
      <c r="PKR17" s="878"/>
      <c r="PKS17" s="880"/>
      <c r="PKT17" s="878"/>
      <c r="PKU17" s="878"/>
      <c r="PKV17" s="878"/>
      <c r="PKW17" s="880"/>
      <c r="PKX17" s="878"/>
      <c r="PKY17" s="878"/>
      <c r="PKZ17" s="878"/>
      <c r="PLA17" s="880"/>
      <c r="PLB17" s="878"/>
      <c r="PLC17" s="878"/>
      <c r="PLD17" s="878"/>
      <c r="PLE17" s="880"/>
      <c r="PLF17" s="878"/>
      <c r="PLG17" s="878"/>
      <c r="PLH17" s="878"/>
      <c r="PLI17" s="880"/>
      <c r="PLJ17" s="878"/>
      <c r="PLK17" s="878"/>
      <c r="PLL17" s="878"/>
      <c r="PLM17" s="880"/>
      <c r="PLN17" s="878"/>
      <c r="PLO17" s="878"/>
      <c r="PLP17" s="878"/>
      <c r="PLQ17" s="880"/>
      <c r="PLR17" s="878"/>
      <c r="PLS17" s="878"/>
      <c r="PLT17" s="878"/>
      <c r="PLU17" s="880"/>
      <c r="PLV17" s="878"/>
      <c r="PLW17" s="878"/>
      <c r="PLX17" s="878"/>
      <c r="PLY17" s="880"/>
      <c r="PLZ17" s="878"/>
      <c r="PMA17" s="878"/>
      <c r="PMB17" s="878"/>
      <c r="PMC17" s="880"/>
      <c r="PMD17" s="878"/>
      <c r="PME17" s="878"/>
      <c r="PMF17" s="878"/>
      <c r="PMG17" s="880"/>
      <c r="PMH17" s="878"/>
      <c r="PMI17" s="878"/>
      <c r="PMJ17" s="878"/>
      <c r="PMK17" s="880"/>
      <c r="PML17" s="878"/>
      <c r="PMM17" s="878"/>
      <c r="PMN17" s="878"/>
      <c r="PMO17" s="880"/>
      <c r="PMP17" s="878"/>
      <c r="PMQ17" s="878"/>
      <c r="PMR17" s="878"/>
      <c r="PMS17" s="880"/>
      <c r="PMT17" s="878"/>
      <c r="PMU17" s="878"/>
      <c r="PMV17" s="878"/>
      <c r="PMW17" s="880"/>
      <c r="PMX17" s="878"/>
      <c r="PMY17" s="878"/>
      <c r="PMZ17" s="878"/>
      <c r="PNA17" s="880"/>
      <c r="PNB17" s="878"/>
      <c r="PNC17" s="878"/>
      <c r="PND17" s="878"/>
      <c r="PNE17" s="880"/>
      <c r="PNF17" s="878"/>
      <c r="PNG17" s="878"/>
      <c r="PNH17" s="878"/>
      <c r="PNI17" s="880"/>
      <c r="PNJ17" s="878"/>
      <c r="PNK17" s="878"/>
      <c r="PNL17" s="878"/>
      <c r="PNM17" s="880"/>
      <c r="PNN17" s="878"/>
      <c r="PNO17" s="878"/>
      <c r="PNP17" s="878"/>
      <c r="PNQ17" s="880"/>
      <c r="PNR17" s="878"/>
      <c r="PNS17" s="878"/>
      <c r="PNT17" s="878"/>
      <c r="PNU17" s="880"/>
      <c r="PNV17" s="878"/>
      <c r="PNW17" s="878"/>
      <c r="PNX17" s="878"/>
      <c r="PNY17" s="880"/>
      <c r="PNZ17" s="878"/>
      <c r="POA17" s="878"/>
      <c r="POB17" s="878"/>
      <c r="POC17" s="880"/>
      <c r="POD17" s="878"/>
      <c r="POE17" s="878"/>
      <c r="POF17" s="878"/>
      <c r="POG17" s="880"/>
      <c r="POH17" s="878"/>
      <c r="POI17" s="878"/>
      <c r="POJ17" s="878"/>
      <c r="POK17" s="880"/>
      <c r="POL17" s="878"/>
      <c r="POM17" s="878"/>
      <c r="PON17" s="878"/>
      <c r="POO17" s="880"/>
      <c r="POP17" s="878"/>
      <c r="POQ17" s="878"/>
      <c r="POR17" s="878"/>
      <c r="POS17" s="880"/>
      <c r="POT17" s="878"/>
      <c r="POU17" s="878"/>
      <c r="POV17" s="878"/>
      <c r="POW17" s="880"/>
      <c r="POX17" s="878"/>
      <c r="POY17" s="878"/>
      <c r="POZ17" s="878"/>
      <c r="PPA17" s="880"/>
      <c r="PPB17" s="878"/>
      <c r="PPC17" s="878"/>
      <c r="PPD17" s="878"/>
      <c r="PPE17" s="880"/>
      <c r="PPF17" s="878"/>
      <c r="PPG17" s="878"/>
      <c r="PPH17" s="878"/>
      <c r="PPI17" s="880"/>
      <c r="PPJ17" s="878"/>
      <c r="PPK17" s="878"/>
      <c r="PPL17" s="878"/>
      <c r="PPM17" s="880"/>
      <c r="PPN17" s="878"/>
      <c r="PPO17" s="878"/>
      <c r="PPP17" s="878"/>
      <c r="PPQ17" s="880"/>
      <c r="PPR17" s="878"/>
      <c r="PPS17" s="878"/>
      <c r="PPT17" s="878"/>
      <c r="PPU17" s="880"/>
      <c r="PPV17" s="878"/>
      <c r="PPW17" s="878"/>
      <c r="PPX17" s="878"/>
      <c r="PPY17" s="880"/>
      <c r="PPZ17" s="878"/>
      <c r="PQA17" s="878"/>
      <c r="PQB17" s="878"/>
      <c r="PQC17" s="880"/>
      <c r="PQD17" s="878"/>
      <c r="PQE17" s="878"/>
      <c r="PQF17" s="878"/>
      <c r="PQG17" s="880"/>
      <c r="PQH17" s="878"/>
      <c r="PQI17" s="878"/>
      <c r="PQJ17" s="878"/>
      <c r="PQK17" s="880"/>
      <c r="PQL17" s="878"/>
      <c r="PQM17" s="878"/>
      <c r="PQN17" s="878"/>
      <c r="PQO17" s="880"/>
      <c r="PQP17" s="878"/>
      <c r="PQQ17" s="878"/>
      <c r="PQR17" s="878"/>
      <c r="PQS17" s="880"/>
      <c r="PQT17" s="878"/>
      <c r="PQU17" s="878"/>
      <c r="PQV17" s="878"/>
      <c r="PQW17" s="880"/>
      <c r="PQX17" s="878"/>
      <c r="PQY17" s="878"/>
      <c r="PQZ17" s="878"/>
      <c r="PRA17" s="880"/>
      <c r="PRB17" s="878"/>
      <c r="PRC17" s="878"/>
      <c r="PRD17" s="878"/>
      <c r="PRE17" s="880"/>
      <c r="PRF17" s="878"/>
      <c r="PRG17" s="878"/>
      <c r="PRH17" s="878"/>
      <c r="PRI17" s="880"/>
      <c r="PRJ17" s="878"/>
      <c r="PRK17" s="878"/>
      <c r="PRL17" s="878"/>
      <c r="PRM17" s="880"/>
      <c r="PRN17" s="878"/>
      <c r="PRO17" s="878"/>
      <c r="PRP17" s="878"/>
      <c r="PRQ17" s="880"/>
      <c r="PRR17" s="878"/>
      <c r="PRS17" s="878"/>
      <c r="PRT17" s="878"/>
      <c r="PRU17" s="880"/>
      <c r="PRV17" s="878"/>
      <c r="PRW17" s="878"/>
      <c r="PRX17" s="878"/>
      <c r="PRY17" s="880"/>
      <c r="PRZ17" s="878"/>
      <c r="PSA17" s="878"/>
      <c r="PSB17" s="878"/>
      <c r="PSC17" s="880"/>
      <c r="PSD17" s="878"/>
      <c r="PSE17" s="878"/>
      <c r="PSF17" s="878"/>
      <c r="PSG17" s="880"/>
      <c r="PSH17" s="878"/>
      <c r="PSI17" s="878"/>
      <c r="PSJ17" s="878"/>
      <c r="PSK17" s="880"/>
      <c r="PSL17" s="878"/>
      <c r="PSM17" s="878"/>
      <c r="PSN17" s="878"/>
      <c r="PSO17" s="880"/>
      <c r="PSP17" s="878"/>
      <c r="PSQ17" s="878"/>
      <c r="PSR17" s="878"/>
      <c r="PSS17" s="880"/>
      <c r="PST17" s="878"/>
      <c r="PSU17" s="878"/>
      <c r="PSV17" s="878"/>
      <c r="PSW17" s="880"/>
      <c r="PSX17" s="878"/>
      <c r="PSY17" s="878"/>
      <c r="PSZ17" s="878"/>
      <c r="PTA17" s="880"/>
      <c r="PTB17" s="878"/>
      <c r="PTC17" s="878"/>
      <c r="PTD17" s="878"/>
      <c r="PTE17" s="880"/>
      <c r="PTF17" s="878"/>
      <c r="PTG17" s="878"/>
      <c r="PTH17" s="878"/>
      <c r="PTI17" s="880"/>
      <c r="PTJ17" s="878"/>
      <c r="PTK17" s="878"/>
      <c r="PTL17" s="878"/>
      <c r="PTM17" s="880"/>
      <c r="PTN17" s="878"/>
      <c r="PTO17" s="878"/>
      <c r="PTP17" s="878"/>
      <c r="PTQ17" s="880"/>
      <c r="PTR17" s="878"/>
      <c r="PTS17" s="878"/>
      <c r="PTT17" s="878"/>
      <c r="PTU17" s="880"/>
      <c r="PTV17" s="878"/>
      <c r="PTW17" s="878"/>
      <c r="PTX17" s="878"/>
      <c r="PTY17" s="880"/>
      <c r="PTZ17" s="878"/>
      <c r="PUA17" s="878"/>
      <c r="PUB17" s="878"/>
      <c r="PUC17" s="880"/>
      <c r="PUD17" s="878"/>
      <c r="PUE17" s="878"/>
      <c r="PUF17" s="878"/>
      <c r="PUG17" s="880"/>
      <c r="PUH17" s="878"/>
      <c r="PUI17" s="878"/>
      <c r="PUJ17" s="878"/>
      <c r="PUK17" s="880"/>
      <c r="PUL17" s="878"/>
      <c r="PUM17" s="878"/>
      <c r="PUN17" s="878"/>
      <c r="PUO17" s="880"/>
      <c r="PUP17" s="878"/>
      <c r="PUQ17" s="878"/>
      <c r="PUR17" s="878"/>
      <c r="PUS17" s="880"/>
      <c r="PUT17" s="878"/>
      <c r="PUU17" s="878"/>
      <c r="PUV17" s="878"/>
      <c r="PUW17" s="880"/>
      <c r="PUX17" s="878"/>
      <c r="PUY17" s="878"/>
      <c r="PUZ17" s="878"/>
      <c r="PVA17" s="880"/>
      <c r="PVB17" s="878"/>
      <c r="PVC17" s="878"/>
      <c r="PVD17" s="878"/>
      <c r="PVE17" s="880"/>
      <c r="PVF17" s="878"/>
      <c r="PVG17" s="878"/>
      <c r="PVH17" s="878"/>
      <c r="PVI17" s="880"/>
      <c r="PVJ17" s="878"/>
      <c r="PVK17" s="878"/>
      <c r="PVL17" s="878"/>
      <c r="PVM17" s="880"/>
      <c r="PVN17" s="878"/>
      <c r="PVO17" s="878"/>
      <c r="PVP17" s="878"/>
      <c r="PVQ17" s="880"/>
      <c r="PVR17" s="878"/>
      <c r="PVS17" s="878"/>
      <c r="PVT17" s="878"/>
      <c r="PVU17" s="880"/>
      <c r="PVV17" s="878"/>
      <c r="PVW17" s="878"/>
      <c r="PVX17" s="878"/>
      <c r="PVY17" s="880"/>
      <c r="PVZ17" s="878"/>
      <c r="PWA17" s="878"/>
      <c r="PWB17" s="878"/>
      <c r="PWC17" s="880"/>
      <c r="PWD17" s="878"/>
      <c r="PWE17" s="878"/>
      <c r="PWF17" s="878"/>
      <c r="PWG17" s="880"/>
      <c r="PWH17" s="878"/>
      <c r="PWI17" s="878"/>
      <c r="PWJ17" s="878"/>
      <c r="PWK17" s="880"/>
      <c r="PWL17" s="878"/>
      <c r="PWM17" s="878"/>
      <c r="PWN17" s="878"/>
      <c r="PWO17" s="880"/>
      <c r="PWP17" s="878"/>
      <c r="PWQ17" s="878"/>
      <c r="PWR17" s="878"/>
      <c r="PWS17" s="880"/>
      <c r="PWT17" s="878"/>
      <c r="PWU17" s="878"/>
      <c r="PWV17" s="878"/>
      <c r="PWW17" s="880"/>
      <c r="PWX17" s="878"/>
      <c r="PWY17" s="878"/>
      <c r="PWZ17" s="878"/>
      <c r="PXA17" s="880"/>
      <c r="PXB17" s="878"/>
      <c r="PXC17" s="878"/>
      <c r="PXD17" s="878"/>
      <c r="PXE17" s="880"/>
      <c r="PXF17" s="878"/>
      <c r="PXG17" s="878"/>
      <c r="PXH17" s="878"/>
      <c r="PXI17" s="880"/>
      <c r="PXJ17" s="878"/>
      <c r="PXK17" s="878"/>
      <c r="PXL17" s="878"/>
      <c r="PXM17" s="880"/>
      <c r="PXN17" s="878"/>
      <c r="PXO17" s="878"/>
      <c r="PXP17" s="878"/>
      <c r="PXQ17" s="880"/>
      <c r="PXR17" s="878"/>
      <c r="PXS17" s="878"/>
      <c r="PXT17" s="878"/>
      <c r="PXU17" s="880"/>
      <c r="PXV17" s="878"/>
      <c r="PXW17" s="878"/>
      <c r="PXX17" s="878"/>
      <c r="PXY17" s="880"/>
      <c r="PXZ17" s="878"/>
      <c r="PYA17" s="878"/>
      <c r="PYB17" s="878"/>
      <c r="PYC17" s="880"/>
      <c r="PYD17" s="878"/>
      <c r="PYE17" s="878"/>
      <c r="PYF17" s="878"/>
      <c r="PYG17" s="880"/>
      <c r="PYH17" s="878"/>
      <c r="PYI17" s="878"/>
      <c r="PYJ17" s="878"/>
      <c r="PYK17" s="880"/>
      <c r="PYL17" s="878"/>
      <c r="PYM17" s="878"/>
      <c r="PYN17" s="878"/>
      <c r="PYO17" s="880"/>
      <c r="PYP17" s="878"/>
      <c r="PYQ17" s="878"/>
      <c r="PYR17" s="878"/>
      <c r="PYS17" s="880"/>
      <c r="PYT17" s="878"/>
      <c r="PYU17" s="878"/>
      <c r="PYV17" s="878"/>
      <c r="PYW17" s="880"/>
      <c r="PYX17" s="878"/>
      <c r="PYY17" s="878"/>
      <c r="PYZ17" s="878"/>
      <c r="PZA17" s="880"/>
      <c r="PZB17" s="878"/>
      <c r="PZC17" s="878"/>
      <c r="PZD17" s="878"/>
      <c r="PZE17" s="880"/>
      <c r="PZF17" s="878"/>
      <c r="PZG17" s="878"/>
      <c r="PZH17" s="878"/>
      <c r="PZI17" s="880"/>
      <c r="PZJ17" s="878"/>
      <c r="PZK17" s="878"/>
      <c r="PZL17" s="878"/>
      <c r="PZM17" s="880"/>
      <c r="PZN17" s="878"/>
      <c r="PZO17" s="878"/>
      <c r="PZP17" s="878"/>
      <c r="PZQ17" s="880"/>
      <c r="PZR17" s="878"/>
      <c r="PZS17" s="878"/>
      <c r="PZT17" s="878"/>
      <c r="PZU17" s="880"/>
      <c r="PZV17" s="878"/>
      <c r="PZW17" s="878"/>
      <c r="PZX17" s="878"/>
      <c r="PZY17" s="880"/>
      <c r="PZZ17" s="878"/>
      <c r="QAA17" s="878"/>
      <c r="QAB17" s="878"/>
      <c r="QAC17" s="880"/>
      <c r="QAD17" s="878"/>
      <c r="QAE17" s="878"/>
      <c r="QAF17" s="878"/>
      <c r="QAG17" s="880"/>
      <c r="QAH17" s="878"/>
      <c r="QAI17" s="878"/>
      <c r="QAJ17" s="878"/>
      <c r="QAK17" s="880"/>
      <c r="QAL17" s="878"/>
      <c r="QAM17" s="878"/>
      <c r="QAN17" s="878"/>
      <c r="QAO17" s="880"/>
      <c r="QAP17" s="878"/>
      <c r="QAQ17" s="878"/>
      <c r="QAR17" s="878"/>
      <c r="QAS17" s="880"/>
      <c r="QAT17" s="878"/>
      <c r="QAU17" s="878"/>
      <c r="QAV17" s="878"/>
      <c r="QAW17" s="880"/>
      <c r="QAX17" s="878"/>
      <c r="QAY17" s="878"/>
      <c r="QAZ17" s="878"/>
      <c r="QBA17" s="880"/>
      <c r="QBB17" s="878"/>
      <c r="QBC17" s="878"/>
      <c r="QBD17" s="878"/>
      <c r="QBE17" s="880"/>
      <c r="QBF17" s="878"/>
      <c r="QBG17" s="878"/>
      <c r="QBH17" s="878"/>
      <c r="QBI17" s="880"/>
      <c r="QBJ17" s="878"/>
      <c r="QBK17" s="878"/>
      <c r="QBL17" s="878"/>
      <c r="QBM17" s="880"/>
      <c r="QBN17" s="878"/>
      <c r="QBO17" s="878"/>
      <c r="QBP17" s="878"/>
      <c r="QBQ17" s="880"/>
      <c r="QBR17" s="878"/>
      <c r="QBS17" s="878"/>
      <c r="QBT17" s="878"/>
      <c r="QBU17" s="880"/>
      <c r="QBV17" s="878"/>
      <c r="QBW17" s="878"/>
      <c r="QBX17" s="878"/>
      <c r="QBY17" s="880"/>
      <c r="QBZ17" s="878"/>
      <c r="QCA17" s="878"/>
      <c r="QCB17" s="878"/>
      <c r="QCC17" s="880"/>
      <c r="QCD17" s="878"/>
      <c r="QCE17" s="878"/>
      <c r="QCF17" s="878"/>
      <c r="QCG17" s="880"/>
      <c r="QCH17" s="878"/>
      <c r="QCI17" s="878"/>
      <c r="QCJ17" s="878"/>
      <c r="QCK17" s="880"/>
      <c r="QCL17" s="878"/>
      <c r="QCM17" s="878"/>
      <c r="QCN17" s="878"/>
      <c r="QCO17" s="880"/>
      <c r="QCP17" s="878"/>
      <c r="QCQ17" s="878"/>
      <c r="QCR17" s="878"/>
      <c r="QCS17" s="880"/>
      <c r="QCT17" s="878"/>
      <c r="QCU17" s="878"/>
      <c r="QCV17" s="878"/>
      <c r="QCW17" s="880"/>
      <c r="QCX17" s="878"/>
      <c r="QCY17" s="878"/>
      <c r="QCZ17" s="878"/>
      <c r="QDA17" s="880"/>
      <c r="QDB17" s="878"/>
      <c r="QDC17" s="878"/>
      <c r="QDD17" s="878"/>
      <c r="QDE17" s="880"/>
      <c r="QDF17" s="878"/>
      <c r="QDG17" s="878"/>
      <c r="QDH17" s="878"/>
      <c r="QDI17" s="880"/>
      <c r="QDJ17" s="878"/>
      <c r="QDK17" s="878"/>
      <c r="QDL17" s="878"/>
      <c r="QDM17" s="880"/>
      <c r="QDN17" s="878"/>
      <c r="QDO17" s="878"/>
      <c r="QDP17" s="878"/>
      <c r="QDQ17" s="880"/>
      <c r="QDR17" s="878"/>
      <c r="QDS17" s="878"/>
      <c r="QDT17" s="878"/>
      <c r="QDU17" s="880"/>
      <c r="QDV17" s="878"/>
      <c r="QDW17" s="878"/>
      <c r="QDX17" s="878"/>
      <c r="QDY17" s="880"/>
      <c r="QDZ17" s="878"/>
      <c r="QEA17" s="878"/>
      <c r="QEB17" s="878"/>
      <c r="QEC17" s="880"/>
      <c r="QED17" s="878"/>
      <c r="QEE17" s="878"/>
      <c r="QEF17" s="878"/>
      <c r="QEG17" s="880"/>
      <c r="QEH17" s="878"/>
      <c r="QEI17" s="878"/>
      <c r="QEJ17" s="878"/>
      <c r="QEK17" s="880"/>
      <c r="QEL17" s="878"/>
      <c r="QEM17" s="878"/>
      <c r="QEN17" s="878"/>
      <c r="QEO17" s="880"/>
      <c r="QEP17" s="878"/>
      <c r="QEQ17" s="878"/>
      <c r="QER17" s="878"/>
      <c r="QES17" s="880"/>
      <c r="QET17" s="878"/>
      <c r="QEU17" s="878"/>
      <c r="QEV17" s="878"/>
      <c r="QEW17" s="880"/>
      <c r="QEX17" s="878"/>
      <c r="QEY17" s="878"/>
      <c r="QEZ17" s="878"/>
      <c r="QFA17" s="880"/>
      <c r="QFB17" s="878"/>
      <c r="QFC17" s="878"/>
      <c r="QFD17" s="878"/>
      <c r="QFE17" s="880"/>
      <c r="QFF17" s="878"/>
      <c r="QFG17" s="878"/>
      <c r="QFH17" s="878"/>
      <c r="QFI17" s="880"/>
      <c r="QFJ17" s="878"/>
      <c r="QFK17" s="878"/>
      <c r="QFL17" s="878"/>
      <c r="QFM17" s="880"/>
      <c r="QFN17" s="878"/>
      <c r="QFO17" s="878"/>
      <c r="QFP17" s="878"/>
      <c r="QFQ17" s="880"/>
      <c r="QFR17" s="878"/>
      <c r="QFS17" s="878"/>
      <c r="QFT17" s="878"/>
      <c r="QFU17" s="880"/>
      <c r="QFV17" s="878"/>
      <c r="QFW17" s="878"/>
      <c r="QFX17" s="878"/>
      <c r="QFY17" s="880"/>
      <c r="QFZ17" s="878"/>
      <c r="QGA17" s="878"/>
      <c r="QGB17" s="878"/>
      <c r="QGC17" s="880"/>
      <c r="QGD17" s="878"/>
      <c r="QGE17" s="878"/>
      <c r="QGF17" s="878"/>
      <c r="QGG17" s="880"/>
      <c r="QGH17" s="878"/>
      <c r="QGI17" s="878"/>
      <c r="QGJ17" s="878"/>
      <c r="QGK17" s="880"/>
      <c r="QGL17" s="878"/>
      <c r="QGM17" s="878"/>
      <c r="QGN17" s="878"/>
      <c r="QGO17" s="880"/>
      <c r="QGP17" s="878"/>
      <c r="QGQ17" s="878"/>
      <c r="QGR17" s="878"/>
      <c r="QGS17" s="880"/>
      <c r="QGT17" s="878"/>
      <c r="QGU17" s="878"/>
      <c r="QGV17" s="878"/>
      <c r="QGW17" s="880"/>
      <c r="QGX17" s="878"/>
      <c r="QGY17" s="878"/>
      <c r="QGZ17" s="878"/>
      <c r="QHA17" s="880"/>
      <c r="QHB17" s="878"/>
      <c r="QHC17" s="878"/>
      <c r="QHD17" s="878"/>
      <c r="QHE17" s="880"/>
      <c r="QHF17" s="878"/>
      <c r="QHG17" s="878"/>
      <c r="QHH17" s="878"/>
      <c r="QHI17" s="880"/>
      <c r="QHJ17" s="878"/>
      <c r="QHK17" s="878"/>
      <c r="QHL17" s="878"/>
      <c r="QHM17" s="880"/>
      <c r="QHN17" s="878"/>
      <c r="QHO17" s="878"/>
      <c r="QHP17" s="878"/>
      <c r="QHQ17" s="880"/>
      <c r="QHR17" s="878"/>
      <c r="QHS17" s="878"/>
      <c r="QHT17" s="878"/>
      <c r="QHU17" s="880"/>
      <c r="QHV17" s="878"/>
      <c r="QHW17" s="878"/>
      <c r="QHX17" s="878"/>
      <c r="QHY17" s="880"/>
      <c r="QHZ17" s="878"/>
      <c r="QIA17" s="878"/>
      <c r="QIB17" s="878"/>
      <c r="QIC17" s="880"/>
      <c r="QID17" s="878"/>
      <c r="QIE17" s="878"/>
      <c r="QIF17" s="878"/>
      <c r="QIG17" s="880"/>
      <c r="QIH17" s="878"/>
      <c r="QII17" s="878"/>
      <c r="QIJ17" s="878"/>
      <c r="QIK17" s="880"/>
      <c r="QIL17" s="878"/>
      <c r="QIM17" s="878"/>
      <c r="QIN17" s="878"/>
      <c r="QIO17" s="880"/>
      <c r="QIP17" s="878"/>
      <c r="QIQ17" s="878"/>
      <c r="QIR17" s="878"/>
      <c r="QIS17" s="880"/>
      <c r="QIT17" s="878"/>
      <c r="QIU17" s="878"/>
      <c r="QIV17" s="878"/>
      <c r="QIW17" s="880"/>
      <c r="QIX17" s="878"/>
      <c r="QIY17" s="878"/>
      <c r="QIZ17" s="878"/>
      <c r="QJA17" s="880"/>
      <c r="QJB17" s="878"/>
      <c r="QJC17" s="878"/>
      <c r="QJD17" s="878"/>
      <c r="QJE17" s="880"/>
      <c r="QJF17" s="878"/>
      <c r="QJG17" s="878"/>
      <c r="QJH17" s="878"/>
      <c r="QJI17" s="880"/>
      <c r="QJJ17" s="878"/>
      <c r="QJK17" s="878"/>
      <c r="QJL17" s="878"/>
      <c r="QJM17" s="880"/>
      <c r="QJN17" s="878"/>
      <c r="QJO17" s="878"/>
      <c r="QJP17" s="878"/>
      <c r="QJQ17" s="880"/>
      <c r="QJR17" s="878"/>
      <c r="QJS17" s="878"/>
      <c r="QJT17" s="878"/>
      <c r="QJU17" s="880"/>
      <c r="QJV17" s="878"/>
      <c r="QJW17" s="878"/>
      <c r="QJX17" s="878"/>
      <c r="QJY17" s="880"/>
      <c r="QJZ17" s="878"/>
      <c r="QKA17" s="878"/>
      <c r="QKB17" s="878"/>
      <c r="QKC17" s="880"/>
      <c r="QKD17" s="878"/>
      <c r="QKE17" s="878"/>
      <c r="QKF17" s="878"/>
      <c r="QKG17" s="880"/>
      <c r="QKH17" s="878"/>
      <c r="QKI17" s="878"/>
      <c r="QKJ17" s="878"/>
      <c r="QKK17" s="880"/>
      <c r="QKL17" s="878"/>
      <c r="QKM17" s="878"/>
      <c r="QKN17" s="878"/>
      <c r="QKO17" s="880"/>
      <c r="QKP17" s="878"/>
      <c r="QKQ17" s="878"/>
      <c r="QKR17" s="878"/>
      <c r="QKS17" s="880"/>
      <c r="QKT17" s="878"/>
      <c r="QKU17" s="878"/>
      <c r="QKV17" s="878"/>
      <c r="QKW17" s="880"/>
      <c r="QKX17" s="878"/>
      <c r="QKY17" s="878"/>
      <c r="QKZ17" s="878"/>
      <c r="QLA17" s="880"/>
      <c r="QLB17" s="878"/>
      <c r="QLC17" s="878"/>
      <c r="QLD17" s="878"/>
      <c r="QLE17" s="880"/>
      <c r="QLF17" s="878"/>
      <c r="QLG17" s="878"/>
      <c r="QLH17" s="878"/>
      <c r="QLI17" s="880"/>
      <c r="QLJ17" s="878"/>
      <c r="QLK17" s="878"/>
      <c r="QLL17" s="878"/>
      <c r="QLM17" s="880"/>
      <c r="QLN17" s="878"/>
      <c r="QLO17" s="878"/>
      <c r="QLP17" s="878"/>
      <c r="QLQ17" s="880"/>
      <c r="QLR17" s="878"/>
      <c r="QLS17" s="878"/>
      <c r="QLT17" s="878"/>
      <c r="QLU17" s="880"/>
      <c r="QLV17" s="878"/>
      <c r="QLW17" s="878"/>
      <c r="QLX17" s="878"/>
      <c r="QLY17" s="880"/>
      <c r="QLZ17" s="878"/>
      <c r="QMA17" s="878"/>
      <c r="QMB17" s="878"/>
      <c r="QMC17" s="880"/>
      <c r="QMD17" s="878"/>
      <c r="QME17" s="878"/>
      <c r="QMF17" s="878"/>
      <c r="QMG17" s="880"/>
      <c r="QMH17" s="878"/>
      <c r="QMI17" s="878"/>
      <c r="QMJ17" s="878"/>
      <c r="QMK17" s="880"/>
      <c r="QML17" s="878"/>
      <c r="QMM17" s="878"/>
      <c r="QMN17" s="878"/>
      <c r="QMO17" s="880"/>
      <c r="QMP17" s="878"/>
      <c r="QMQ17" s="878"/>
      <c r="QMR17" s="878"/>
      <c r="QMS17" s="880"/>
      <c r="QMT17" s="878"/>
      <c r="QMU17" s="878"/>
      <c r="QMV17" s="878"/>
      <c r="QMW17" s="880"/>
      <c r="QMX17" s="878"/>
      <c r="QMY17" s="878"/>
      <c r="QMZ17" s="878"/>
      <c r="QNA17" s="880"/>
      <c r="QNB17" s="878"/>
      <c r="QNC17" s="878"/>
      <c r="QND17" s="878"/>
      <c r="QNE17" s="880"/>
      <c r="QNF17" s="878"/>
      <c r="QNG17" s="878"/>
      <c r="QNH17" s="878"/>
      <c r="QNI17" s="880"/>
      <c r="QNJ17" s="878"/>
      <c r="QNK17" s="878"/>
      <c r="QNL17" s="878"/>
      <c r="QNM17" s="880"/>
      <c r="QNN17" s="878"/>
      <c r="QNO17" s="878"/>
      <c r="QNP17" s="878"/>
      <c r="QNQ17" s="880"/>
      <c r="QNR17" s="878"/>
      <c r="QNS17" s="878"/>
      <c r="QNT17" s="878"/>
      <c r="QNU17" s="880"/>
      <c r="QNV17" s="878"/>
      <c r="QNW17" s="878"/>
      <c r="QNX17" s="878"/>
      <c r="QNY17" s="880"/>
      <c r="QNZ17" s="878"/>
      <c r="QOA17" s="878"/>
      <c r="QOB17" s="878"/>
      <c r="QOC17" s="880"/>
      <c r="QOD17" s="878"/>
      <c r="QOE17" s="878"/>
      <c r="QOF17" s="878"/>
      <c r="QOG17" s="880"/>
      <c r="QOH17" s="878"/>
      <c r="QOI17" s="878"/>
      <c r="QOJ17" s="878"/>
      <c r="QOK17" s="880"/>
      <c r="QOL17" s="878"/>
      <c r="QOM17" s="878"/>
      <c r="QON17" s="878"/>
      <c r="QOO17" s="880"/>
      <c r="QOP17" s="878"/>
      <c r="QOQ17" s="878"/>
      <c r="QOR17" s="878"/>
      <c r="QOS17" s="880"/>
      <c r="QOT17" s="878"/>
      <c r="QOU17" s="878"/>
      <c r="QOV17" s="878"/>
      <c r="QOW17" s="880"/>
      <c r="QOX17" s="878"/>
      <c r="QOY17" s="878"/>
      <c r="QOZ17" s="878"/>
      <c r="QPA17" s="880"/>
      <c r="QPB17" s="878"/>
      <c r="QPC17" s="878"/>
      <c r="QPD17" s="878"/>
      <c r="QPE17" s="880"/>
      <c r="QPF17" s="878"/>
      <c r="QPG17" s="878"/>
      <c r="QPH17" s="878"/>
      <c r="QPI17" s="880"/>
      <c r="QPJ17" s="878"/>
      <c r="QPK17" s="878"/>
      <c r="QPL17" s="878"/>
      <c r="QPM17" s="880"/>
      <c r="QPN17" s="878"/>
      <c r="QPO17" s="878"/>
      <c r="QPP17" s="878"/>
      <c r="QPQ17" s="880"/>
      <c r="QPR17" s="878"/>
      <c r="QPS17" s="878"/>
      <c r="QPT17" s="878"/>
      <c r="QPU17" s="880"/>
      <c r="QPV17" s="878"/>
      <c r="QPW17" s="878"/>
      <c r="QPX17" s="878"/>
      <c r="QPY17" s="880"/>
      <c r="QPZ17" s="878"/>
      <c r="QQA17" s="878"/>
      <c r="QQB17" s="878"/>
      <c r="QQC17" s="880"/>
      <c r="QQD17" s="878"/>
      <c r="QQE17" s="878"/>
      <c r="QQF17" s="878"/>
      <c r="QQG17" s="880"/>
      <c r="QQH17" s="878"/>
      <c r="QQI17" s="878"/>
      <c r="QQJ17" s="878"/>
      <c r="QQK17" s="880"/>
      <c r="QQL17" s="878"/>
      <c r="QQM17" s="878"/>
      <c r="QQN17" s="878"/>
      <c r="QQO17" s="880"/>
      <c r="QQP17" s="878"/>
      <c r="QQQ17" s="878"/>
      <c r="QQR17" s="878"/>
      <c r="QQS17" s="880"/>
      <c r="QQT17" s="878"/>
      <c r="QQU17" s="878"/>
      <c r="QQV17" s="878"/>
      <c r="QQW17" s="880"/>
      <c r="QQX17" s="878"/>
      <c r="QQY17" s="878"/>
      <c r="QQZ17" s="878"/>
      <c r="QRA17" s="880"/>
      <c r="QRB17" s="878"/>
      <c r="QRC17" s="878"/>
      <c r="QRD17" s="878"/>
      <c r="QRE17" s="880"/>
      <c r="QRF17" s="878"/>
      <c r="QRG17" s="878"/>
      <c r="QRH17" s="878"/>
      <c r="QRI17" s="880"/>
      <c r="QRJ17" s="878"/>
      <c r="QRK17" s="878"/>
      <c r="QRL17" s="878"/>
      <c r="QRM17" s="880"/>
      <c r="QRN17" s="878"/>
      <c r="QRO17" s="878"/>
      <c r="QRP17" s="878"/>
      <c r="QRQ17" s="880"/>
      <c r="QRR17" s="878"/>
      <c r="QRS17" s="878"/>
      <c r="QRT17" s="878"/>
      <c r="QRU17" s="880"/>
      <c r="QRV17" s="878"/>
      <c r="QRW17" s="878"/>
      <c r="QRX17" s="878"/>
      <c r="QRY17" s="880"/>
      <c r="QRZ17" s="878"/>
      <c r="QSA17" s="878"/>
      <c r="QSB17" s="878"/>
      <c r="QSC17" s="880"/>
      <c r="QSD17" s="878"/>
      <c r="QSE17" s="878"/>
      <c r="QSF17" s="878"/>
      <c r="QSG17" s="880"/>
      <c r="QSH17" s="878"/>
      <c r="QSI17" s="878"/>
      <c r="QSJ17" s="878"/>
      <c r="QSK17" s="880"/>
      <c r="QSL17" s="878"/>
      <c r="QSM17" s="878"/>
      <c r="QSN17" s="878"/>
      <c r="QSO17" s="880"/>
      <c r="QSP17" s="878"/>
      <c r="QSQ17" s="878"/>
      <c r="QSR17" s="878"/>
      <c r="QSS17" s="880"/>
      <c r="QST17" s="878"/>
      <c r="QSU17" s="878"/>
      <c r="QSV17" s="878"/>
      <c r="QSW17" s="880"/>
      <c r="QSX17" s="878"/>
      <c r="QSY17" s="878"/>
      <c r="QSZ17" s="878"/>
      <c r="QTA17" s="880"/>
      <c r="QTB17" s="878"/>
      <c r="QTC17" s="878"/>
      <c r="QTD17" s="878"/>
      <c r="QTE17" s="880"/>
      <c r="QTF17" s="878"/>
      <c r="QTG17" s="878"/>
      <c r="QTH17" s="878"/>
      <c r="QTI17" s="880"/>
      <c r="QTJ17" s="878"/>
      <c r="QTK17" s="878"/>
      <c r="QTL17" s="878"/>
      <c r="QTM17" s="880"/>
      <c r="QTN17" s="878"/>
      <c r="QTO17" s="878"/>
      <c r="QTP17" s="878"/>
      <c r="QTQ17" s="880"/>
      <c r="QTR17" s="878"/>
      <c r="QTS17" s="878"/>
      <c r="QTT17" s="878"/>
      <c r="QTU17" s="880"/>
      <c r="QTV17" s="878"/>
      <c r="QTW17" s="878"/>
      <c r="QTX17" s="878"/>
      <c r="QTY17" s="880"/>
      <c r="QTZ17" s="878"/>
      <c r="QUA17" s="878"/>
      <c r="QUB17" s="878"/>
      <c r="QUC17" s="880"/>
      <c r="QUD17" s="878"/>
      <c r="QUE17" s="878"/>
      <c r="QUF17" s="878"/>
      <c r="QUG17" s="880"/>
      <c r="QUH17" s="878"/>
      <c r="QUI17" s="878"/>
      <c r="QUJ17" s="878"/>
      <c r="QUK17" s="880"/>
      <c r="QUL17" s="878"/>
      <c r="QUM17" s="878"/>
      <c r="QUN17" s="878"/>
      <c r="QUO17" s="880"/>
      <c r="QUP17" s="878"/>
      <c r="QUQ17" s="878"/>
      <c r="QUR17" s="878"/>
      <c r="QUS17" s="880"/>
      <c r="QUT17" s="878"/>
      <c r="QUU17" s="878"/>
      <c r="QUV17" s="878"/>
      <c r="QUW17" s="880"/>
      <c r="QUX17" s="878"/>
      <c r="QUY17" s="878"/>
      <c r="QUZ17" s="878"/>
      <c r="QVA17" s="880"/>
      <c r="QVB17" s="878"/>
      <c r="QVC17" s="878"/>
      <c r="QVD17" s="878"/>
      <c r="QVE17" s="880"/>
      <c r="QVF17" s="878"/>
      <c r="QVG17" s="878"/>
      <c r="QVH17" s="878"/>
      <c r="QVI17" s="880"/>
      <c r="QVJ17" s="878"/>
      <c r="QVK17" s="878"/>
      <c r="QVL17" s="878"/>
      <c r="QVM17" s="880"/>
      <c r="QVN17" s="878"/>
      <c r="QVO17" s="878"/>
      <c r="QVP17" s="878"/>
      <c r="QVQ17" s="880"/>
      <c r="QVR17" s="878"/>
      <c r="QVS17" s="878"/>
      <c r="QVT17" s="878"/>
      <c r="QVU17" s="880"/>
      <c r="QVV17" s="878"/>
      <c r="QVW17" s="878"/>
      <c r="QVX17" s="878"/>
      <c r="QVY17" s="880"/>
      <c r="QVZ17" s="878"/>
      <c r="QWA17" s="878"/>
      <c r="QWB17" s="878"/>
      <c r="QWC17" s="880"/>
      <c r="QWD17" s="878"/>
      <c r="QWE17" s="878"/>
      <c r="QWF17" s="878"/>
      <c r="QWG17" s="880"/>
      <c r="QWH17" s="878"/>
      <c r="QWI17" s="878"/>
      <c r="QWJ17" s="878"/>
      <c r="QWK17" s="880"/>
      <c r="QWL17" s="878"/>
      <c r="QWM17" s="878"/>
      <c r="QWN17" s="878"/>
      <c r="QWO17" s="880"/>
      <c r="QWP17" s="878"/>
      <c r="QWQ17" s="878"/>
      <c r="QWR17" s="878"/>
      <c r="QWS17" s="880"/>
      <c r="QWT17" s="878"/>
      <c r="QWU17" s="878"/>
      <c r="QWV17" s="878"/>
      <c r="QWW17" s="880"/>
      <c r="QWX17" s="878"/>
      <c r="QWY17" s="878"/>
      <c r="QWZ17" s="878"/>
      <c r="QXA17" s="880"/>
      <c r="QXB17" s="878"/>
      <c r="QXC17" s="878"/>
      <c r="QXD17" s="878"/>
      <c r="QXE17" s="880"/>
      <c r="QXF17" s="878"/>
      <c r="QXG17" s="878"/>
      <c r="QXH17" s="878"/>
      <c r="QXI17" s="880"/>
      <c r="QXJ17" s="878"/>
      <c r="QXK17" s="878"/>
      <c r="QXL17" s="878"/>
      <c r="QXM17" s="880"/>
      <c r="QXN17" s="878"/>
      <c r="QXO17" s="878"/>
      <c r="QXP17" s="878"/>
      <c r="QXQ17" s="880"/>
      <c r="QXR17" s="878"/>
      <c r="QXS17" s="878"/>
      <c r="QXT17" s="878"/>
      <c r="QXU17" s="880"/>
      <c r="QXV17" s="878"/>
      <c r="QXW17" s="878"/>
      <c r="QXX17" s="878"/>
      <c r="QXY17" s="880"/>
      <c r="QXZ17" s="878"/>
      <c r="QYA17" s="878"/>
      <c r="QYB17" s="878"/>
      <c r="QYC17" s="880"/>
      <c r="QYD17" s="878"/>
      <c r="QYE17" s="878"/>
      <c r="QYF17" s="878"/>
      <c r="QYG17" s="880"/>
      <c r="QYH17" s="878"/>
      <c r="QYI17" s="878"/>
      <c r="QYJ17" s="878"/>
      <c r="QYK17" s="880"/>
      <c r="QYL17" s="878"/>
      <c r="QYM17" s="878"/>
      <c r="QYN17" s="878"/>
      <c r="QYO17" s="880"/>
      <c r="QYP17" s="878"/>
      <c r="QYQ17" s="878"/>
      <c r="QYR17" s="878"/>
      <c r="QYS17" s="880"/>
      <c r="QYT17" s="878"/>
      <c r="QYU17" s="878"/>
      <c r="QYV17" s="878"/>
      <c r="QYW17" s="880"/>
      <c r="QYX17" s="878"/>
      <c r="QYY17" s="878"/>
      <c r="QYZ17" s="878"/>
      <c r="QZA17" s="880"/>
      <c r="QZB17" s="878"/>
      <c r="QZC17" s="878"/>
      <c r="QZD17" s="878"/>
      <c r="QZE17" s="880"/>
      <c r="QZF17" s="878"/>
      <c r="QZG17" s="878"/>
      <c r="QZH17" s="878"/>
      <c r="QZI17" s="880"/>
      <c r="QZJ17" s="878"/>
      <c r="QZK17" s="878"/>
      <c r="QZL17" s="878"/>
      <c r="QZM17" s="880"/>
      <c r="QZN17" s="878"/>
      <c r="QZO17" s="878"/>
      <c r="QZP17" s="878"/>
      <c r="QZQ17" s="880"/>
      <c r="QZR17" s="878"/>
      <c r="QZS17" s="878"/>
      <c r="QZT17" s="878"/>
      <c r="QZU17" s="880"/>
      <c r="QZV17" s="878"/>
      <c r="QZW17" s="878"/>
      <c r="QZX17" s="878"/>
      <c r="QZY17" s="880"/>
      <c r="QZZ17" s="878"/>
      <c r="RAA17" s="878"/>
      <c r="RAB17" s="878"/>
      <c r="RAC17" s="880"/>
      <c r="RAD17" s="878"/>
      <c r="RAE17" s="878"/>
      <c r="RAF17" s="878"/>
      <c r="RAG17" s="880"/>
      <c r="RAH17" s="878"/>
      <c r="RAI17" s="878"/>
      <c r="RAJ17" s="878"/>
      <c r="RAK17" s="880"/>
      <c r="RAL17" s="878"/>
      <c r="RAM17" s="878"/>
      <c r="RAN17" s="878"/>
      <c r="RAO17" s="880"/>
      <c r="RAP17" s="878"/>
      <c r="RAQ17" s="878"/>
      <c r="RAR17" s="878"/>
      <c r="RAS17" s="880"/>
      <c r="RAT17" s="878"/>
      <c r="RAU17" s="878"/>
      <c r="RAV17" s="878"/>
      <c r="RAW17" s="880"/>
      <c r="RAX17" s="878"/>
      <c r="RAY17" s="878"/>
      <c r="RAZ17" s="878"/>
      <c r="RBA17" s="880"/>
      <c r="RBB17" s="878"/>
      <c r="RBC17" s="878"/>
      <c r="RBD17" s="878"/>
      <c r="RBE17" s="880"/>
      <c r="RBF17" s="878"/>
      <c r="RBG17" s="878"/>
      <c r="RBH17" s="878"/>
      <c r="RBI17" s="880"/>
      <c r="RBJ17" s="878"/>
      <c r="RBK17" s="878"/>
      <c r="RBL17" s="878"/>
      <c r="RBM17" s="880"/>
      <c r="RBN17" s="878"/>
      <c r="RBO17" s="878"/>
      <c r="RBP17" s="878"/>
      <c r="RBQ17" s="880"/>
      <c r="RBR17" s="878"/>
      <c r="RBS17" s="878"/>
      <c r="RBT17" s="878"/>
      <c r="RBU17" s="880"/>
      <c r="RBV17" s="878"/>
      <c r="RBW17" s="878"/>
      <c r="RBX17" s="878"/>
      <c r="RBY17" s="880"/>
      <c r="RBZ17" s="878"/>
      <c r="RCA17" s="878"/>
      <c r="RCB17" s="878"/>
      <c r="RCC17" s="880"/>
      <c r="RCD17" s="878"/>
      <c r="RCE17" s="878"/>
      <c r="RCF17" s="878"/>
      <c r="RCG17" s="880"/>
      <c r="RCH17" s="878"/>
      <c r="RCI17" s="878"/>
      <c r="RCJ17" s="878"/>
      <c r="RCK17" s="880"/>
      <c r="RCL17" s="878"/>
      <c r="RCM17" s="878"/>
      <c r="RCN17" s="878"/>
      <c r="RCO17" s="880"/>
      <c r="RCP17" s="878"/>
      <c r="RCQ17" s="878"/>
      <c r="RCR17" s="878"/>
      <c r="RCS17" s="880"/>
      <c r="RCT17" s="878"/>
      <c r="RCU17" s="878"/>
      <c r="RCV17" s="878"/>
      <c r="RCW17" s="880"/>
      <c r="RCX17" s="878"/>
      <c r="RCY17" s="878"/>
      <c r="RCZ17" s="878"/>
      <c r="RDA17" s="880"/>
      <c r="RDB17" s="878"/>
      <c r="RDC17" s="878"/>
      <c r="RDD17" s="878"/>
      <c r="RDE17" s="880"/>
      <c r="RDF17" s="878"/>
      <c r="RDG17" s="878"/>
      <c r="RDH17" s="878"/>
      <c r="RDI17" s="880"/>
      <c r="RDJ17" s="878"/>
      <c r="RDK17" s="878"/>
      <c r="RDL17" s="878"/>
      <c r="RDM17" s="880"/>
      <c r="RDN17" s="878"/>
      <c r="RDO17" s="878"/>
      <c r="RDP17" s="878"/>
      <c r="RDQ17" s="880"/>
      <c r="RDR17" s="878"/>
      <c r="RDS17" s="878"/>
      <c r="RDT17" s="878"/>
      <c r="RDU17" s="880"/>
      <c r="RDV17" s="878"/>
      <c r="RDW17" s="878"/>
      <c r="RDX17" s="878"/>
      <c r="RDY17" s="880"/>
      <c r="RDZ17" s="878"/>
      <c r="REA17" s="878"/>
      <c r="REB17" s="878"/>
      <c r="REC17" s="880"/>
      <c r="RED17" s="878"/>
      <c r="REE17" s="878"/>
      <c r="REF17" s="878"/>
      <c r="REG17" s="880"/>
      <c r="REH17" s="878"/>
      <c r="REI17" s="878"/>
      <c r="REJ17" s="878"/>
      <c r="REK17" s="880"/>
      <c r="REL17" s="878"/>
      <c r="REM17" s="878"/>
      <c r="REN17" s="878"/>
      <c r="REO17" s="880"/>
      <c r="REP17" s="878"/>
      <c r="REQ17" s="878"/>
      <c r="RER17" s="878"/>
      <c r="RES17" s="880"/>
      <c r="RET17" s="878"/>
      <c r="REU17" s="878"/>
      <c r="REV17" s="878"/>
      <c r="REW17" s="880"/>
      <c r="REX17" s="878"/>
      <c r="REY17" s="878"/>
      <c r="REZ17" s="878"/>
      <c r="RFA17" s="880"/>
      <c r="RFB17" s="878"/>
      <c r="RFC17" s="878"/>
      <c r="RFD17" s="878"/>
      <c r="RFE17" s="880"/>
      <c r="RFF17" s="878"/>
      <c r="RFG17" s="878"/>
      <c r="RFH17" s="878"/>
      <c r="RFI17" s="880"/>
      <c r="RFJ17" s="878"/>
      <c r="RFK17" s="878"/>
      <c r="RFL17" s="878"/>
      <c r="RFM17" s="880"/>
      <c r="RFN17" s="878"/>
      <c r="RFO17" s="878"/>
      <c r="RFP17" s="878"/>
      <c r="RFQ17" s="880"/>
      <c r="RFR17" s="878"/>
      <c r="RFS17" s="878"/>
      <c r="RFT17" s="878"/>
      <c r="RFU17" s="880"/>
      <c r="RFV17" s="878"/>
      <c r="RFW17" s="878"/>
      <c r="RFX17" s="878"/>
      <c r="RFY17" s="880"/>
      <c r="RFZ17" s="878"/>
      <c r="RGA17" s="878"/>
      <c r="RGB17" s="878"/>
      <c r="RGC17" s="880"/>
      <c r="RGD17" s="878"/>
      <c r="RGE17" s="878"/>
      <c r="RGF17" s="878"/>
      <c r="RGG17" s="880"/>
      <c r="RGH17" s="878"/>
      <c r="RGI17" s="878"/>
      <c r="RGJ17" s="878"/>
      <c r="RGK17" s="880"/>
      <c r="RGL17" s="878"/>
      <c r="RGM17" s="878"/>
      <c r="RGN17" s="878"/>
      <c r="RGO17" s="880"/>
      <c r="RGP17" s="878"/>
      <c r="RGQ17" s="878"/>
      <c r="RGR17" s="878"/>
      <c r="RGS17" s="880"/>
      <c r="RGT17" s="878"/>
      <c r="RGU17" s="878"/>
      <c r="RGV17" s="878"/>
      <c r="RGW17" s="880"/>
      <c r="RGX17" s="878"/>
      <c r="RGY17" s="878"/>
      <c r="RGZ17" s="878"/>
      <c r="RHA17" s="880"/>
      <c r="RHB17" s="878"/>
      <c r="RHC17" s="878"/>
      <c r="RHD17" s="878"/>
      <c r="RHE17" s="880"/>
      <c r="RHF17" s="878"/>
      <c r="RHG17" s="878"/>
      <c r="RHH17" s="878"/>
      <c r="RHI17" s="880"/>
      <c r="RHJ17" s="878"/>
      <c r="RHK17" s="878"/>
      <c r="RHL17" s="878"/>
      <c r="RHM17" s="880"/>
      <c r="RHN17" s="878"/>
      <c r="RHO17" s="878"/>
      <c r="RHP17" s="878"/>
      <c r="RHQ17" s="880"/>
      <c r="RHR17" s="878"/>
      <c r="RHS17" s="878"/>
      <c r="RHT17" s="878"/>
      <c r="RHU17" s="880"/>
      <c r="RHV17" s="878"/>
      <c r="RHW17" s="878"/>
      <c r="RHX17" s="878"/>
      <c r="RHY17" s="880"/>
      <c r="RHZ17" s="878"/>
      <c r="RIA17" s="878"/>
      <c r="RIB17" s="878"/>
      <c r="RIC17" s="880"/>
      <c r="RID17" s="878"/>
      <c r="RIE17" s="878"/>
      <c r="RIF17" s="878"/>
      <c r="RIG17" s="880"/>
      <c r="RIH17" s="878"/>
      <c r="RII17" s="878"/>
      <c r="RIJ17" s="878"/>
      <c r="RIK17" s="880"/>
      <c r="RIL17" s="878"/>
      <c r="RIM17" s="878"/>
      <c r="RIN17" s="878"/>
      <c r="RIO17" s="880"/>
      <c r="RIP17" s="878"/>
      <c r="RIQ17" s="878"/>
      <c r="RIR17" s="878"/>
      <c r="RIS17" s="880"/>
      <c r="RIT17" s="878"/>
      <c r="RIU17" s="878"/>
      <c r="RIV17" s="878"/>
      <c r="RIW17" s="880"/>
      <c r="RIX17" s="878"/>
      <c r="RIY17" s="878"/>
      <c r="RIZ17" s="878"/>
      <c r="RJA17" s="880"/>
      <c r="RJB17" s="878"/>
      <c r="RJC17" s="878"/>
      <c r="RJD17" s="878"/>
      <c r="RJE17" s="880"/>
      <c r="RJF17" s="878"/>
      <c r="RJG17" s="878"/>
      <c r="RJH17" s="878"/>
      <c r="RJI17" s="880"/>
      <c r="RJJ17" s="878"/>
      <c r="RJK17" s="878"/>
      <c r="RJL17" s="878"/>
      <c r="RJM17" s="880"/>
      <c r="RJN17" s="878"/>
      <c r="RJO17" s="878"/>
      <c r="RJP17" s="878"/>
      <c r="RJQ17" s="880"/>
      <c r="RJR17" s="878"/>
      <c r="RJS17" s="878"/>
      <c r="RJT17" s="878"/>
      <c r="RJU17" s="880"/>
      <c r="RJV17" s="878"/>
      <c r="RJW17" s="878"/>
      <c r="RJX17" s="878"/>
      <c r="RJY17" s="880"/>
      <c r="RJZ17" s="878"/>
      <c r="RKA17" s="878"/>
      <c r="RKB17" s="878"/>
      <c r="RKC17" s="880"/>
      <c r="RKD17" s="878"/>
      <c r="RKE17" s="878"/>
      <c r="RKF17" s="878"/>
      <c r="RKG17" s="880"/>
      <c r="RKH17" s="878"/>
      <c r="RKI17" s="878"/>
      <c r="RKJ17" s="878"/>
      <c r="RKK17" s="880"/>
      <c r="RKL17" s="878"/>
      <c r="RKM17" s="878"/>
      <c r="RKN17" s="878"/>
      <c r="RKO17" s="880"/>
      <c r="RKP17" s="878"/>
      <c r="RKQ17" s="878"/>
      <c r="RKR17" s="878"/>
      <c r="RKS17" s="880"/>
      <c r="RKT17" s="878"/>
      <c r="RKU17" s="878"/>
      <c r="RKV17" s="878"/>
      <c r="RKW17" s="880"/>
      <c r="RKX17" s="878"/>
      <c r="RKY17" s="878"/>
      <c r="RKZ17" s="878"/>
      <c r="RLA17" s="880"/>
      <c r="RLB17" s="878"/>
      <c r="RLC17" s="878"/>
      <c r="RLD17" s="878"/>
      <c r="RLE17" s="880"/>
      <c r="RLF17" s="878"/>
      <c r="RLG17" s="878"/>
      <c r="RLH17" s="878"/>
      <c r="RLI17" s="880"/>
      <c r="RLJ17" s="878"/>
      <c r="RLK17" s="878"/>
      <c r="RLL17" s="878"/>
      <c r="RLM17" s="880"/>
      <c r="RLN17" s="878"/>
      <c r="RLO17" s="878"/>
      <c r="RLP17" s="878"/>
      <c r="RLQ17" s="880"/>
      <c r="RLR17" s="878"/>
      <c r="RLS17" s="878"/>
      <c r="RLT17" s="878"/>
      <c r="RLU17" s="880"/>
      <c r="RLV17" s="878"/>
      <c r="RLW17" s="878"/>
      <c r="RLX17" s="878"/>
      <c r="RLY17" s="880"/>
      <c r="RLZ17" s="878"/>
      <c r="RMA17" s="878"/>
      <c r="RMB17" s="878"/>
      <c r="RMC17" s="880"/>
      <c r="RMD17" s="878"/>
      <c r="RME17" s="878"/>
      <c r="RMF17" s="878"/>
      <c r="RMG17" s="880"/>
      <c r="RMH17" s="878"/>
      <c r="RMI17" s="878"/>
      <c r="RMJ17" s="878"/>
      <c r="RMK17" s="880"/>
      <c r="RML17" s="878"/>
      <c r="RMM17" s="878"/>
      <c r="RMN17" s="878"/>
      <c r="RMO17" s="880"/>
      <c r="RMP17" s="878"/>
      <c r="RMQ17" s="878"/>
      <c r="RMR17" s="878"/>
      <c r="RMS17" s="880"/>
      <c r="RMT17" s="878"/>
      <c r="RMU17" s="878"/>
      <c r="RMV17" s="878"/>
      <c r="RMW17" s="880"/>
      <c r="RMX17" s="878"/>
      <c r="RMY17" s="878"/>
      <c r="RMZ17" s="878"/>
      <c r="RNA17" s="880"/>
      <c r="RNB17" s="878"/>
      <c r="RNC17" s="878"/>
      <c r="RND17" s="878"/>
      <c r="RNE17" s="880"/>
      <c r="RNF17" s="878"/>
      <c r="RNG17" s="878"/>
      <c r="RNH17" s="878"/>
      <c r="RNI17" s="880"/>
      <c r="RNJ17" s="878"/>
      <c r="RNK17" s="878"/>
      <c r="RNL17" s="878"/>
      <c r="RNM17" s="880"/>
      <c r="RNN17" s="878"/>
      <c r="RNO17" s="878"/>
      <c r="RNP17" s="878"/>
      <c r="RNQ17" s="880"/>
      <c r="RNR17" s="878"/>
      <c r="RNS17" s="878"/>
      <c r="RNT17" s="878"/>
      <c r="RNU17" s="880"/>
      <c r="RNV17" s="878"/>
      <c r="RNW17" s="878"/>
      <c r="RNX17" s="878"/>
      <c r="RNY17" s="880"/>
      <c r="RNZ17" s="878"/>
      <c r="ROA17" s="878"/>
      <c r="ROB17" s="878"/>
      <c r="ROC17" s="880"/>
      <c r="ROD17" s="878"/>
      <c r="ROE17" s="878"/>
      <c r="ROF17" s="878"/>
      <c r="ROG17" s="880"/>
      <c r="ROH17" s="878"/>
      <c r="ROI17" s="878"/>
      <c r="ROJ17" s="878"/>
      <c r="ROK17" s="880"/>
      <c r="ROL17" s="878"/>
      <c r="ROM17" s="878"/>
      <c r="RON17" s="878"/>
      <c r="ROO17" s="880"/>
      <c r="ROP17" s="878"/>
      <c r="ROQ17" s="878"/>
      <c r="ROR17" s="878"/>
      <c r="ROS17" s="880"/>
      <c r="ROT17" s="878"/>
      <c r="ROU17" s="878"/>
      <c r="ROV17" s="878"/>
      <c r="ROW17" s="880"/>
      <c r="ROX17" s="878"/>
      <c r="ROY17" s="878"/>
      <c r="ROZ17" s="878"/>
      <c r="RPA17" s="880"/>
      <c r="RPB17" s="878"/>
      <c r="RPC17" s="878"/>
      <c r="RPD17" s="878"/>
      <c r="RPE17" s="880"/>
      <c r="RPF17" s="878"/>
      <c r="RPG17" s="878"/>
      <c r="RPH17" s="878"/>
      <c r="RPI17" s="880"/>
      <c r="RPJ17" s="878"/>
      <c r="RPK17" s="878"/>
      <c r="RPL17" s="878"/>
      <c r="RPM17" s="880"/>
      <c r="RPN17" s="878"/>
      <c r="RPO17" s="878"/>
      <c r="RPP17" s="878"/>
      <c r="RPQ17" s="880"/>
      <c r="RPR17" s="878"/>
      <c r="RPS17" s="878"/>
      <c r="RPT17" s="878"/>
      <c r="RPU17" s="880"/>
      <c r="RPV17" s="878"/>
      <c r="RPW17" s="878"/>
      <c r="RPX17" s="878"/>
      <c r="RPY17" s="880"/>
      <c r="RPZ17" s="878"/>
      <c r="RQA17" s="878"/>
      <c r="RQB17" s="878"/>
      <c r="RQC17" s="880"/>
      <c r="RQD17" s="878"/>
      <c r="RQE17" s="878"/>
      <c r="RQF17" s="878"/>
      <c r="RQG17" s="880"/>
      <c r="RQH17" s="878"/>
      <c r="RQI17" s="878"/>
      <c r="RQJ17" s="878"/>
      <c r="RQK17" s="880"/>
      <c r="RQL17" s="878"/>
      <c r="RQM17" s="878"/>
      <c r="RQN17" s="878"/>
      <c r="RQO17" s="880"/>
      <c r="RQP17" s="878"/>
      <c r="RQQ17" s="878"/>
      <c r="RQR17" s="878"/>
      <c r="RQS17" s="880"/>
      <c r="RQT17" s="878"/>
      <c r="RQU17" s="878"/>
      <c r="RQV17" s="878"/>
      <c r="RQW17" s="880"/>
      <c r="RQX17" s="878"/>
      <c r="RQY17" s="878"/>
      <c r="RQZ17" s="878"/>
      <c r="RRA17" s="880"/>
      <c r="RRB17" s="878"/>
      <c r="RRC17" s="878"/>
      <c r="RRD17" s="878"/>
      <c r="RRE17" s="880"/>
      <c r="RRF17" s="878"/>
      <c r="RRG17" s="878"/>
      <c r="RRH17" s="878"/>
      <c r="RRI17" s="880"/>
      <c r="RRJ17" s="878"/>
      <c r="RRK17" s="878"/>
      <c r="RRL17" s="878"/>
      <c r="RRM17" s="880"/>
      <c r="RRN17" s="878"/>
      <c r="RRO17" s="878"/>
      <c r="RRP17" s="878"/>
      <c r="RRQ17" s="880"/>
      <c r="RRR17" s="878"/>
      <c r="RRS17" s="878"/>
      <c r="RRT17" s="878"/>
      <c r="RRU17" s="880"/>
      <c r="RRV17" s="878"/>
      <c r="RRW17" s="878"/>
      <c r="RRX17" s="878"/>
      <c r="RRY17" s="880"/>
      <c r="RRZ17" s="878"/>
      <c r="RSA17" s="878"/>
      <c r="RSB17" s="878"/>
      <c r="RSC17" s="880"/>
      <c r="RSD17" s="878"/>
      <c r="RSE17" s="878"/>
      <c r="RSF17" s="878"/>
      <c r="RSG17" s="880"/>
      <c r="RSH17" s="878"/>
      <c r="RSI17" s="878"/>
      <c r="RSJ17" s="878"/>
      <c r="RSK17" s="880"/>
      <c r="RSL17" s="878"/>
      <c r="RSM17" s="878"/>
      <c r="RSN17" s="878"/>
      <c r="RSO17" s="880"/>
      <c r="RSP17" s="878"/>
      <c r="RSQ17" s="878"/>
      <c r="RSR17" s="878"/>
      <c r="RSS17" s="880"/>
      <c r="RST17" s="878"/>
      <c r="RSU17" s="878"/>
      <c r="RSV17" s="878"/>
      <c r="RSW17" s="880"/>
      <c r="RSX17" s="878"/>
      <c r="RSY17" s="878"/>
      <c r="RSZ17" s="878"/>
      <c r="RTA17" s="880"/>
      <c r="RTB17" s="878"/>
      <c r="RTC17" s="878"/>
      <c r="RTD17" s="878"/>
      <c r="RTE17" s="880"/>
      <c r="RTF17" s="878"/>
      <c r="RTG17" s="878"/>
      <c r="RTH17" s="878"/>
      <c r="RTI17" s="880"/>
      <c r="RTJ17" s="878"/>
      <c r="RTK17" s="878"/>
      <c r="RTL17" s="878"/>
      <c r="RTM17" s="880"/>
      <c r="RTN17" s="878"/>
      <c r="RTO17" s="878"/>
      <c r="RTP17" s="878"/>
      <c r="RTQ17" s="880"/>
      <c r="RTR17" s="878"/>
      <c r="RTS17" s="878"/>
      <c r="RTT17" s="878"/>
      <c r="RTU17" s="880"/>
      <c r="RTV17" s="878"/>
      <c r="RTW17" s="878"/>
      <c r="RTX17" s="878"/>
      <c r="RTY17" s="880"/>
      <c r="RTZ17" s="878"/>
      <c r="RUA17" s="878"/>
      <c r="RUB17" s="878"/>
      <c r="RUC17" s="880"/>
      <c r="RUD17" s="878"/>
      <c r="RUE17" s="878"/>
      <c r="RUF17" s="878"/>
      <c r="RUG17" s="880"/>
      <c r="RUH17" s="878"/>
      <c r="RUI17" s="878"/>
      <c r="RUJ17" s="878"/>
      <c r="RUK17" s="880"/>
      <c r="RUL17" s="878"/>
      <c r="RUM17" s="878"/>
      <c r="RUN17" s="878"/>
      <c r="RUO17" s="880"/>
      <c r="RUP17" s="878"/>
      <c r="RUQ17" s="878"/>
      <c r="RUR17" s="878"/>
      <c r="RUS17" s="880"/>
      <c r="RUT17" s="878"/>
      <c r="RUU17" s="878"/>
      <c r="RUV17" s="878"/>
      <c r="RUW17" s="880"/>
      <c r="RUX17" s="878"/>
      <c r="RUY17" s="878"/>
      <c r="RUZ17" s="878"/>
      <c r="RVA17" s="880"/>
      <c r="RVB17" s="878"/>
      <c r="RVC17" s="878"/>
      <c r="RVD17" s="878"/>
      <c r="RVE17" s="880"/>
      <c r="RVF17" s="878"/>
      <c r="RVG17" s="878"/>
      <c r="RVH17" s="878"/>
      <c r="RVI17" s="880"/>
      <c r="RVJ17" s="878"/>
      <c r="RVK17" s="878"/>
      <c r="RVL17" s="878"/>
      <c r="RVM17" s="880"/>
      <c r="RVN17" s="878"/>
      <c r="RVO17" s="878"/>
      <c r="RVP17" s="878"/>
      <c r="RVQ17" s="880"/>
      <c r="RVR17" s="878"/>
      <c r="RVS17" s="878"/>
      <c r="RVT17" s="878"/>
      <c r="RVU17" s="880"/>
      <c r="RVV17" s="878"/>
      <c r="RVW17" s="878"/>
      <c r="RVX17" s="878"/>
      <c r="RVY17" s="880"/>
      <c r="RVZ17" s="878"/>
      <c r="RWA17" s="878"/>
      <c r="RWB17" s="878"/>
      <c r="RWC17" s="880"/>
      <c r="RWD17" s="878"/>
      <c r="RWE17" s="878"/>
      <c r="RWF17" s="878"/>
      <c r="RWG17" s="880"/>
      <c r="RWH17" s="878"/>
      <c r="RWI17" s="878"/>
      <c r="RWJ17" s="878"/>
      <c r="RWK17" s="880"/>
      <c r="RWL17" s="878"/>
      <c r="RWM17" s="878"/>
      <c r="RWN17" s="878"/>
      <c r="RWO17" s="880"/>
      <c r="RWP17" s="878"/>
      <c r="RWQ17" s="878"/>
      <c r="RWR17" s="878"/>
      <c r="RWS17" s="880"/>
      <c r="RWT17" s="878"/>
      <c r="RWU17" s="878"/>
      <c r="RWV17" s="878"/>
      <c r="RWW17" s="880"/>
      <c r="RWX17" s="878"/>
      <c r="RWY17" s="878"/>
      <c r="RWZ17" s="878"/>
      <c r="RXA17" s="880"/>
      <c r="RXB17" s="878"/>
      <c r="RXC17" s="878"/>
      <c r="RXD17" s="878"/>
      <c r="RXE17" s="880"/>
      <c r="RXF17" s="878"/>
      <c r="RXG17" s="878"/>
      <c r="RXH17" s="878"/>
      <c r="RXI17" s="880"/>
      <c r="RXJ17" s="878"/>
      <c r="RXK17" s="878"/>
      <c r="RXL17" s="878"/>
      <c r="RXM17" s="880"/>
      <c r="RXN17" s="878"/>
      <c r="RXO17" s="878"/>
      <c r="RXP17" s="878"/>
      <c r="RXQ17" s="880"/>
      <c r="RXR17" s="878"/>
      <c r="RXS17" s="878"/>
      <c r="RXT17" s="878"/>
      <c r="RXU17" s="880"/>
      <c r="RXV17" s="878"/>
      <c r="RXW17" s="878"/>
      <c r="RXX17" s="878"/>
      <c r="RXY17" s="880"/>
      <c r="RXZ17" s="878"/>
      <c r="RYA17" s="878"/>
      <c r="RYB17" s="878"/>
      <c r="RYC17" s="880"/>
      <c r="RYD17" s="878"/>
      <c r="RYE17" s="878"/>
      <c r="RYF17" s="878"/>
      <c r="RYG17" s="880"/>
      <c r="RYH17" s="878"/>
      <c r="RYI17" s="878"/>
      <c r="RYJ17" s="878"/>
      <c r="RYK17" s="880"/>
      <c r="RYL17" s="878"/>
      <c r="RYM17" s="878"/>
      <c r="RYN17" s="878"/>
      <c r="RYO17" s="880"/>
      <c r="RYP17" s="878"/>
      <c r="RYQ17" s="878"/>
      <c r="RYR17" s="878"/>
      <c r="RYS17" s="880"/>
      <c r="RYT17" s="878"/>
      <c r="RYU17" s="878"/>
      <c r="RYV17" s="878"/>
      <c r="RYW17" s="880"/>
      <c r="RYX17" s="878"/>
      <c r="RYY17" s="878"/>
      <c r="RYZ17" s="878"/>
      <c r="RZA17" s="880"/>
      <c r="RZB17" s="878"/>
      <c r="RZC17" s="878"/>
      <c r="RZD17" s="878"/>
      <c r="RZE17" s="880"/>
      <c r="RZF17" s="878"/>
      <c r="RZG17" s="878"/>
      <c r="RZH17" s="878"/>
      <c r="RZI17" s="880"/>
      <c r="RZJ17" s="878"/>
      <c r="RZK17" s="878"/>
      <c r="RZL17" s="878"/>
      <c r="RZM17" s="880"/>
      <c r="RZN17" s="878"/>
      <c r="RZO17" s="878"/>
      <c r="RZP17" s="878"/>
      <c r="RZQ17" s="880"/>
      <c r="RZR17" s="878"/>
      <c r="RZS17" s="878"/>
      <c r="RZT17" s="878"/>
      <c r="RZU17" s="880"/>
      <c r="RZV17" s="878"/>
      <c r="RZW17" s="878"/>
      <c r="RZX17" s="878"/>
      <c r="RZY17" s="880"/>
      <c r="RZZ17" s="878"/>
      <c r="SAA17" s="878"/>
      <c r="SAB17" s="878"/>
      <c r="SAC17" s="880"/>
      <c r="SAD17" s="878"/>
      <c r="SAE17" s="878"/>
      <c r="SAF17" s="878"/>
      <c r="SAG17" s="880"/>
      <c r="SAH17" s="878"/>
      <c r="SAI17" s="878"/>
      <c r="SAJ17" s="878"/>
      <c r="SAK17" s="880"/>
      <c r="SAL17" s="878"/>
      <c r="SAM17" s="878"/>
      <c r="SAN17" s="878"/>
      <c r="SAO17" s="880"/>
      <c r="SAP17" s="878"/>
      <c r="SAQ17" s="878"/>
      <c r="SAR17" s="878"/>
      <c r="SAS17" s="880"/>
      <c r="SAT17" s="878"/>
      <c r="SAU17" s="878"/>
      <c r="SAV17" s="878"/>
      <c r="SAW17" s="880"/>
      <c r="SAX17" s="878"/>
      <c r="SAY17" s="878"/>
      <c r="SAZ17" s="878"/>
      <c r="SBA17" s="880"/>
      <c r="SBB17" s="878"/>
      <c r="SBC17" s="878"/>
      <c r="SBD17" s="878"/>
      <c r="SBE17" s="880"/>
      <c r="SBF17" s="878"/>
      <c r="SBG17" s="878"/>
      <c r="SBH17" s="878"/>
      <c r="SBI17" s="880"/>
      <c r="SBJ17" s="878"/>
      <c r="SBK17" s="878"/>
      <c r="SBL17" s="878"/>
      <c r="SBM17" s="880"/>
      <c r="SBN17" s="878"/>
      <c r="SBO17" s="878"/>
      <c r="SBP17" s="878"/>
      <c r="SBQ17" s="880"/>
      <c r="SBR17" s="878"/>
      <c r="SBS17" s="878"/>
      <c r="SBT17" s="878"/>
      <c r="SBU17" s="880"/>
      <c r="SBV17" s="878"/>
      <c r="SBW17" s="878"/>
      <c r="SBX17" s="878"/>
      <c r="SBY17" s="880"/>
      <c r="SBZ17" s="878"/>
      <c r="SCA17" s="878"/>
      <c r="SCB17" s="878"/>
      <c r="SCC17" s="880"/>
      <c r="SCD17" s="878"/>
      <c r="SCE17" s="878"/>
      <c r="SCF17" s="878"/>
      <c r="SCG17" s="880"/>
      <c r="SCH17" s="878"/>
      <c r="SCI17" s="878"/>
      <c r="SCJ17" s="878"/>
      <c r="SCK17" s="880"/>
      <c r="SCL17" s="878"/>
      <c r="SCM17" s="878"/>
      <c r="SCN17" s="878"/>
      <c r="SCO17" s="880"/>
      <c r="SCP17" s="878"/>
      <c r="SCQ17" s="878"/>
      <c r="SCR17" s="878"/>
      <c r="SCS17" s="880"/>
      <c r="SCT17" s="878"/>
      <c r="SCU17" s="878"/>
      <c r="SCV17" s="878"/>
      <c r="SCW17" s="880"/>
      <c r="SCX17" s="878"/>
      <c r="SCY17" s="878"/>
      <c r="SCZ17" s="878"/>
      <c r="SDA17" s="880"/>
      <c r="SDB17" s="878"/>
      <c r="SDC17" s="878"/>
      <c r="SDD17" s="878"/>
      <c r="SDE17" s="880"/>
      <c r="SDF17" s="878"/>
      <c r="SDG17" s="878"/>
      <c r="SDH17" s="878"/>
      <c r="SDI17" s="880"/>
      <c r="SDJ17" s="878"/>
      <c r="SDK17" s="878"/>
      <c r="SDL17" s="878"/>
      <c r="SDM17" s="880"/>
      <c r="SDN17" s="878"/>
      <c r="SDO17" s="878"/>
      <c r="SDP17" s="878"/>
      <c r="SDQ17" s="880"/>
      <c r="SDR17" s="878"/>
      <c r="SDS17" s="878"/>
      <c r="SDT17" s="878"/>
      <c r="SDU17" s="880"/>
      <c r="SDV17" s="878"/>
      <c r="SDW17" s="878"/>
      <c r="SDX17" s="878"/>
      <c r="SDY17" s="880"/>
      <c r="SDZ17" s="878"/>
      <c r="SEA17" s="878"/>
      <c r="SEB17" s="878"/>
      <c r="SEC17" s="880"/>
      <c r="SED17" s="878"/>
      <c r="SEE17" s="878"/>
      <c r="SEF17" s="878"/>
      <c r="SEG17" s="880"/>
      <c r="SEH17" s="878"/>
      <c r="SEI17" s="878"/>
      <c r="SEJ17" s="878"/>
      <c r="SEK17" s="880"/>
      <c r="SEL17" s="878"/>
      <c r="SEM17" s="878"/>
      <c r="SEN17" s="878"/>
      <c r="SEO17" s="880"/>
      <c r="SEP17" s="878"/>
      <c r="SEQ17" s="878"/>
      <c r="SER17" s="878"/>
      <c r="SES17" s="880"/>
      <c r="SET17" s="878"/>
      <c r="SEU17" s="878"/>
      <c r="SEV17" s="878"/>
      <c r="SEW17" s="880"/>
      <c r="SEX17" s="878"/>
      <c r="SEY17" s="878"/>
      <c r="SEZ17" s="878"/>
      <c r="SFA17" s="880"/>
      <c r="SFB17" s="878"/>
      <c r="SFC17" s="878"/>
      <c r="SFD17" s="878"/>
      <c r="SFE17" s="880"/>
      <c r="SFF17" s="878"/>
      <c r="SFG17" s="878"/>
      <c r="SFH17" s="878"/>
      <c r="SFI17" s="880"/>
      <c r="SFJ17" s="878"/>
      <c r="SFK17" s="878"/>
      <c r="SFL17" s="878"/>
      <c r="SFM17" s="880"/>
      <c r="SFN17" s="878"/>
      <c r="SFO17" s="878"/>
      <c r="SFP17" s="878"/>
      <c r="SFQ17" s="880"/>
      <c r="SFR17" s="878"/>
      <c r="SFS17" s="878"/>
      <c r="SFT17" s="878"/>
      <c r="SFU17" s="880"/>
      <c r="SFV17" s="878"/>
      <c r="SFW17" s="878"/>
      <c r="SFX17" s="878"/>
      <c r="SFY17" s="880"/>
      <c r="SFZ17" s="878"/>
      <c r="SGA17" s="878"/>
      <c r="SGB17" s="878"/>
      <c r="SGC17" s="880"/>
      <c r="SGD17" s="878"/>
      <c r="SGE17" s="878"/>
      <c r="SGF17" s="878"/>
      <c r="SGG17" s="880"/>
      <c r="SGH17" s="878"/>
      <c r="SGI17" s="878"/>
      <c r="SGJ17" s="878"/>
      <c r="SGK17" s="880"/>
      <c r="SGL17" s="878"/>
      <c r="SGM17" s="878"/>
      <c r="SGN17" s="878"/>
      <c r="SGO17" s="880"/>
      <c r="SGP17" s="878"/>
      <c r="SGQ17" s="878"/>
      <c r="SGR17" s="878"/>
      <c r="SGS17" s="880"/>
      <c r="SGT17" s="878"/>
      <c r="SGU17" s="878"/>
      <c r="SGV17" s="878"/>
      <c r="SGW17" s="880"/>
      <c r="SGX17" s="878"/>
      <c r="SGY17" s="878"/>
      <c r="SGZ17" s="878"/>
      <c r="SHA17" s="880"/>
      <c r="SHB17" s="878"/>
      <c r="SHC17" s="878"/>
      <c r="SHD17" s="878"/>
      <c r="SHE17" s="880"/>
      <c r="SHF17" s="878"/>
      <c r="SHG17" s="878"/>
      <c r="SHH17" s="878"/>
      <c r="SHI17" s="880"/>
      <c r="SHJ17" s="878"/>
      <c r="SHK17" s="878"/>
      <c r="SHL17" s="878"/>
      <c r="SHM17" s="880"/>
      <c r="SHN17" s="878"/>
      <c r="SHO17" s="878"/>
      <c r="SHP17" s="878"/>
      <c r="SHQ17" s="880"/>
      <c r="SHR17" s="878"/>
      <c r="SHS17" s="878"/>
      <c r="SHT17" s="878"/>
      <c r="SHU17" s="880"/>
      <c r="SHV17" s="878"/>
      <c r="SHW17" s="878"/>
      <c r="SHX17" s="878"/>
      <c r="SHY17" s="880"/>
      <c r="SHZ17" s="878"/>
      <c r="SIA17" s="878"/>
      <c r="SIB17" s="878"/>
      <c r="SIC17" s="880"/>
      <c r="SID17" s="878"/>
      <c r="SIE17" s="878"/>
      <c r="SIF17" s="878"/>
      <c r="SIG17" s="880"/>
      <c r="SIH17" s="878"/>
      <c r="SII17" s="878"/>
      <c r="SIJ17" s="878"/>
      <c r="SIK17" s="880"/>
      <c r="SIL17" s="878"/>
      <c r="SIM17" s="878"/>
      <c r="SIN17" s="878"/>
      <c r="SIO17" s="880"/>
      <c r="SIP17" s="878"/>
      <c r="SIQ17" s="878"/>
      <c r="SIR17" s="878"/>
      <c r="SIS17" s="880"/>
      <c r="SIT17" s="878"/>
      <c r="SIU17" s="878"/>
      <c r="SIV17" s="878"/>
      <c r="SIW17" s="880"/>
      <c r="SIX17" s="878"/>
      <c r="SIY17" s="878"/>
      <c r="SIZ17" s="878"/>
      <c r="SJA17" s="880"/>
      <c r="SJB17" s="878"/>
      <c r="SJC17" s="878"/>
      <c r="SJD17" s="878"/>
      <c r="SJE17" s="880"/>
      <c r="SJF17" s="878"/>
      <c r="SJG17" s="878"/>
      <c r="SJH17" s="878"/>
      <c r="SJI17" s="880"/>
      <c r="SJJ17" s="878"/>
      <c r="SJK17" s="878"/>
      <c r="SJL17" s="878"/>
      <c r="SJM17" s="880"/>
      <c r="SJN17" s="878"/>
      <c r="SJO17" s="878"/>
      <c r="SJP17" s="878"/>
      <c r="SJQ17" s="880"/>
      <c r="SJR17" s="878"/>
      <c r="SJS17" s="878"/>
      <c r="SJT17" s="878"/>
      <c r="SJU17" s="880"/>
      <c r="SJV17" s="878"/>
      <c r="SJW17" s="878"/>
      <c r="SJX17" s="878"/>
      <c r="SJY17" s="880"/>
      <c r="SJZ17" s="878"/>
      <c r="SKA17" s="878"/>
      <c r="SKB17" s="878"/>
      <c r="SKC17" s="880"/>
      <c r="SKD17" s="878"/>
      <c r="SKE17" s="878"/>
      <c r="SKF17" s="878"/>
      <c r="SKG17" s="880"/>
      <c r="SKH17" s="878"/>
      <c r="SKI17" s="878"/>
      <c r="SKJ17" s="878"/>
      <c r="SKK17" s="880"/>
      <c r="SKL17" s="878"/>
      <c r="SKM17" s="878"/>
      <c r="SKN17" s="878"/>
      <c r="SKO17" s="880"/>
      <c r="SKP17" s="878"/>
      <c r="SKQ17" s="878"/>
      <c r="SKR17" s="878"/>
      <c r="SKS17" s="880"/>
      <c r="SKT17" s="878"/>
      <c r="SKU17" s="878"/>
      <c r="SKV17" s="878"/>
      <c r="SKW17" s="880"/>
      <c r="SKX17" s="878"/>
      <c r="SKY17" s="878"/>
      <c r="SKZ17" s="878"/>
      <c r="SLA17" s="880"/>
      <c r="SLB17" s="878"/>
      <c r="SLC17" s="878"/>
      <c r="SLD17" s="878"/>
      <c r="SLE17" s="880"/>
      <c r="SLF17" s="878"/>
      <c r="SLG17" s="878"/>
      <c r="SLH17" s="878"/>
      <c r="SLI17" s="880"/>
      <c r="SLJ17" s="878"/>
      <c r="SLK17" s="878"/>
      <c r="SLL17" s="878"/>
      <c r="SLM17" s="880"/>
      <c r="SLN17" s="878"/>
      <c r="SLO17" s="878"/>
      <c r="SLP17" s="878"/>
      <c r="SLQ17" s="880"/>
      <c r="SLR17" s="878"/>
      <c r="SLS17" s="878"/>
      <c r="SLT17" s="878"/>
      <c r="SLU17" s="880"/>
      <c r="SLV17" s="878"/>
      <c r="SLW17" s="878"/>
      <c r="SLX17" s="878"/>
      <c r="SLY17" s="880"/>
      <c r="SLZ17" s="878"/>
      <c r="SMA17" s="878"/>
      <c r="SMB17" s="878"/>
      <c r="SMC17" s="880"/>
      <c r="SMD17" s="878"/>
      <c r="SME17" s="878"/>
      <c r="SMF17" s="878"/>
      <c r="SMG17" s="880"/>
      <c r="SMH17" s="878"/>
      <c r="SMI17" s="878"/>
      <c r="SMJ17" s="878"/>
      <c r="SMK17" s="880"/>
      <c r="SML17" s="878"/>
      <c r="SMM17" s="878"/>
      <c r="SMN17" s="878"/>
      <c r="SMO17" s="880"/>
      <c r="SMP17" s="878"/>
      <c r="SMQ17" s="878"/>
      <c r="SMR17" s="878"/>
      <c r="SMS17" s="880"/>
      <c r="SMT17" s="878"/>
      <c r="SMU17" s="878"/>
      <c r="SMV17" s="878"/>
      <c r="SMW17" s="880"/>
      <c r="SMX17" s="878"/>
      <c r="SMY17" s="878"/>
      <c r="SMZ17" s="878"/>
      <c r="SNA17" s="880"/>
      <c r="SNB17" s="878"/>
      <c r="SNC17" s="878"/>
      <c r="SND17" s="878"/>
      <c r="SNE17" s="880"/>
      <c r="SNF17" s="878"/>
      <c r="SNG17" s="878"/>
      <c r="SNH17" s="878"/>
      <c r="SNI17" s="880"/>
      <c r="SNJ17" s="878"/>
      <c r="SNK17" s="878"/>
      <c r="SNL17" s="878"/>
      <c r="SNM17" s="880"/>
      <c r="SNN17" s="878"/>
      <c r="SNO17" s="878"/>
      <c r="SNP17" s="878"/>
      <c r="SNQ17" s="880"/>
      <c r="SNR17" s="878"/>
      <c r="SNS17" s="878"/>
      <c r="SNT17" s="878"/>
      <c r="SNU17" s="880"/>
      <c r="SNV17" s="878"/>
      <c r="SNW17" s="878"/>
      <c r="SNX17" s="878"/>
      <c r="SNY17" s="880"/>
      <c r="SNZ17" s="878"/>
      <c r="SOA17" s="878"/>
      <c r="SOB17" s="878"/>
      <c r="SOC17" s="880"/>
      <c r="SOD17" s="878"/>
      <c r="SOE17" s="878"/>
      <c r="SOF17" s="878"/>
      <c r="SOG17" s="880"/>
      <c r="SOH17" s="878"/>
      <c r="SOI17" s="878"/>
      <c r="SOJ17" s="878"/>
      <c r="SOK17" s="880"/>
      <c r="SOL17" s="878"/>
      <c r="SOM17" s="878"/>
      <c r="SON17" s="878"/>
      <c r="SOO17" s="880"/>
      <c r="SOP17" s="878"/>
      <c r="SOQ17" s="878"/>
      <c r="SOR17" s="878"/>
      <c r="SOS17" s="880"/>
      <c r="SOT17" s="878"/>
      <c r="SOU17" s="878"/>
      <c r="SOV17" s="878"/>
      <c r="SOW17" s="880"/>
      <c r="SOX17" s="878"/>
      <c r="SOY17" s="878"/>
      <c r="SOZ17" s="878"/>
      <c r="SPA17" s="880"/>
      <c r="SPB17" s="878"/>
      <c r="SPC17" s="878"/>
      <c r="SPD17" s="878"/>
      <c r="SPE17" s="880"/>
      <c r="SPF17" s="878"/>
      <c r="SPG17" s="878"/>
      <c r="SPH17" s="878"/>
      <c r="SPI17" s="880"/>
      <c r="SPJ17" s="878"/>
      <c r="SPK17" s="878"/>
      <c r="SPL17" s="878"/>
      <c r="SPM17" s="880"/>
      <c r="SPN17" s="878"/>
      <c r="SPO17" s="878"/>
      <c r="SPP17" s="878"/>
      <c r="SPQ17" s="880"/>
      <c r="SPR17" s="878"/>
      <c r="SPS17" s="878"/>
      <c r="SPT17" s="878"/>
      <c r="SPU17" s="880"/>
      <c r="SPV17" s="878"/>
      <c r="SPW17" s="878"/>
      <c r="SPX17" s="878"/>
      <c r="SPY17" s="880"/>
      <c r="SPZ17" s="878"/>
      <c r="SQA17" s="878"/>
      <c r="SQB17" s="878"/>
      <c r="SQC17" s="880"/>
      <c r="SQD17" s="878"/>
      <c r="SQE17" s="878"/>
      <c r="SQF17" s="878"/>
      <c r="SQG17" s="880"/>
      <c r="SQH17" s="878"/>
      <c r="SQI17" s="878"/>
      <c r="SQJ17" s="878"/>
      <c r="SQK17" s="880"/>
      <c r="SQL17" s="878"/>
      <c r="SQM17" s="878"/>
      <c r="SQN17" s="878"/>
      <c r="SQO17" s="880"/>
      <c r="SQP17" s="878"/>
      <c r="SQQ17" s="878"/>
      <c r="SQR17" s="878"/>
      <c r="SQS17" s="880"/>
      <c r="SQT17" s="878"/>
      <c r="SQU17" s="878"/>
      <c r="SQV17" s="878"/>
      <c r="SQW17" s="880"/>
      <c r="SQX17" s="878"/>
      <c r="SQY17" s="878"/>
      <c r="SQZ17" s="878"/>
      <c r="SRA17" s="880"/>
      <c r="SRB17" s="878"/>
      <c r="SRC17" s="878"/>
      <c r="SRD17" s="878"/>
      <c r="SRE17" s="880"/>
      <c r="SRF17" s="878"/>
      <c r="SRG17" s="878"/>
      <c r="SRH17" s="878"/>
      <c r="SRI17" s="880"/>
      <c r="SRJ17" s="878"/>
      <c r="SRK17" s="878"/>
      <c r="SRL17" s="878"/>
      <c r="SRM17" s="880"/>
      <c r="SRN17" s="878"/>
      <c r="SRO17" s="878"/>
      <c r="SRP17" s="878"/>
      <c r="SRQ17" s="880"/>
      <c r="SRR17" s="878"/>
      <c r="SRS17" s="878"/>
      <c r="SRT17" s="878"/>
      <c r="SRU17" s="880"/>
      <c r="SRV17" s="878"/>
      <c r="SRW17" s="878"/>
      <c r="SRX17" s="878"/>
      <c r="SRY17" s="880"/>
      <c r="SRZ17" s="878"/>
      <c r="SSA17" s="878"/>
      <c r="SSB17" s="878"/>
      <c r="SSC17" s="880"/>
      <c r="SSD17" s="878"/>
      <c r="SSE17" s="878"/>
      <c r="SSF17" s="878"/>
      <c r="SSG17" s="880"/>
      <c r="SSH17" s="878"/>
      <c r="SSI17" s="878"/>
      <c r="SSJ17" s="878"/>
      <c r="SSK17" s="880"/>
      <c r="SSL17" s="878"/>
      <c r="SSM17" s="878"/>
      <c r="SSN17" s="878"/>
      <c r="SSO17" s="880"/>
      <c r="SSP17" s="878"/>
      <c r="SSQ17" s="878"/>
      <c r="SSR17" s="878"/>
      <c r="SSS17" s="880"/>
      <c r="SST17" s="878"/>
      <c r="SSU17" s="878"/>
      <c r="SSV17" s="878"/>
      <c r="SSW17" s="880"/>
      <c r="SSX17" s="878"/>
      <c r="SSY17" s="878"/>
      <c r="SSZ17" s="878"/>
      <c r="STA17" s="880"/>
      <c r="STB17" s="878"/>
      <c r="STC17" s="878"/>
      <c r="STD17" s="878"/>
      <c r="STE17" s="880"/>
      <c r="STF17" s="878"/>
      <c r="STG17" s="878"/>
      <c r="STH17" s="878"/>
      <c r="STI17" s="880"/>
      <c r="STJ17" s="878"/>
      <c r="STK17" s="878"/>
      <c r="STL17" s="878"/>
      <c r="STM17" s="880"/>
      <c r="STN17" s="878"/>
      <c r="STO17" s="878"/>
      <c r="STP17" s="878"/>
      <c r="STQ17" s="880"/>
      <c r="STR17" s="878"/>
      <c r="STS17" s="878"/>
      <c r="STT17" s="878"/>
      <c r="STU17" s="880"/>
      <c r="STV17" s="878"/>
      <c r="STW17" s="878"/>
      <c r="STX17" s="878"/>
      <c r="STY17" s="880"/>
      <c r="STZ17" s="878"/>
      <c r="SUA17" s="878"/>
      <c r="SUB17" s="878"/>
      <c r="SUC17" s="880"/>
      <c r="SUD17" s="878"/>
      <c r="SUE17" s="878"/>
      <c r="SUF17" s="878"/>
      <c r="SUG17" s="880"/>
      <c r="SUH17" s="878"/>
      <c r="SUI17" s="878"/>
      <c r="SUJ17" s="878"/>
      <c r="SUK17" s="880"/>
      <c r="SUL17" s="878"/>
      <c r="SUM17" s="878"/>
      <c r="SUN17" s="878"/>
      <c r="SUO17" s="880"/>
      <c r="SUP17" s="878"/>
      <c r="SUQ17" s="878"/>
      <c r="SUR17" s="878"/>
      <c r="SUS17" s="880"/>
      <c r="SUT17" s="878"/>
      <c r="SUU17" s="878"/>
      <c r="SUV17" s="878"/>
      <c r="SUW17" s="880"/>
      <c r="SUX17" s="878"/>
      <c r="SUY17" s="878"/>
      <c r="SUZ17" s="878"/>
      <c r="SVA17" s="880"/>
      <c r="SVB17" s="878"/>
      <c r="SVC17" s="878"/>
      <c r="SVD17" s="878"/>
      <c r="SVE17" s="880"/>
      <c r="SVF17" s="878"/>
      <c r="SVG17" s="878"/>
      <c r="SVH17" s="878"/>
      <c r="SVI17" s="880"/>
      <c r="SVJ17" s="878"/>
      <c r="SVK17" s="878"/>
      <c r="SVL17" s="878"/>
      <c r="SVM17" s="880"/>
      <c r="SVN17" s="878"/>
      <c r="SVO17" s="878"/>
      <c r="SVP17" s="878"/>
      <c r="SVQ17" s="880"/>
      <c r="SVR17" s="878"/>
      <c r="SVS17" s="878"/>
      <c r="SVT17" s="878"/>
      <c r="SVU17" s="880"/>
      <c r="SVV17" s="878"/>
      <c r="SVW17" s="878"/>
      <c r="SVX17" s="878"/>
      <c r="SVY17" s="880"/>
      <c r="SVZ17" s="878"/>
      <c r="SWA17" s="878"/>
      <c r="SWB17" s="878"/>
      <c r="SWC17" s="880"/>
      <c r="SWD17" s="878"/>
      <c r="SWE17" s="878"/>
      <c r="SWF17" s="878"/>
      <c r="SWG17" s="880"/>
      <c r="SWH17" s="878"/>
      <c r="SWI17" s="878"/>
      <c r="SWJ17" s="878"/>
      <c r="SWK17" s="880"/>
      <c r="SWL17" s="878"/>
      <c r="SWM17" s="878"/>
      <c r="SWN17" s="878"/>
      <c r="SWO17" s="880"/>
      <c r="SWP17" s="878"/>
      <c r="SWQ17" s="878"/>
      <c r="SWR17" s="878"/>
      <c r="SWS17" s="880"/>
      <c r="SWT17" s="878"/>
      <c r="SWU17" s="878"/>
      <c r="SWV17" s="878"/>
      <c r="SWW17" s="880"/>
      <c r="SWX17" s="878"/>
      <c r="SWY17" s="878"/>
      <c r="SWZ17" s="878"/>
      <c r="SXA17" s="880"/>
      <c r="SXB17" s="878"/>
      <c r="SXC17" s="878"/>
      <c r="SXD17" s="878"/>
      <c r="SXE17" s="880"/>
      <c r="SXF17" s="878"/>
      <c r="SXG17" s="878"/>
      <c r="SXH17" s="878"/>
      <c r="SXI17" s="880"/>
      <c r="SXJ17" s="878"/>
      <c r="SXK17" s="878"/>
      <c r="SXL17" s="878"/>
      <c r="SXM17" s="880"/>
      <c r="SXN17" s="878"/>
      <c r="SXO17" s="878"/>
      <c r="SXP17" s="878"/>
      <c r="SXQ17" s="880"/>
      <c r="SXR17" s="878"/>
      <c r="SXS17" s="878"/>
      <c r="SXT17" s="878"/>
      <c r="SXU17" s="880"/>
      <c r="SXV17" s="878"/>
      <c r="SXW17" s="878"/>
      <c r="SXX17" s="878"/>
      <c r="SXY17" s="880"/>
      <c r="SXZ17" s="878"/>
      <c r="SYA17" s="878"/>
      <c r="SYB17" s="878"/>
      <c r="SYC17" s="880"/>
      <c r="SYD17" s="878"/>
      <c r="SYE17" s="878"/>
      <c r="SYF17" s="878"/>
      <c r="SYG17" s="880"/>
      <c r="SYH17" s="878"/>
      <c r="SYI17" s="878"/>
      <c r="SYJ17" s="878"/>
      <c r="SYK17" s="880"/>
      <c r="SYL17" s="878"/>
      <c r="SYM17" s="878"/>
      <c r="SYN17" s="878"/>
      <c r="SYO17" s="880"/>
      <c r="SYP17" s="878"/>
      <c r="SYQ17" s="878"/>
      <c r="SYR17" s="878"/>
      <c r="SYS17" s="880"/>
      <c r="SYT17" s="878"/>
      <c r="SYU17" s="878"/>
      <c r="SYV17" s="878"/>
      <c r="SYW17" s="880"/>
      <c r="SYX17" s="878"/>
      <c r="SYY17" s="878"/>
      <c r="SYZ17" s="878"/>
      <c r="SZA17" s="880"/>
      <c r="SZB17" s="878"/>
      <c r="SZC17" s="878"/>
      <c r="SZD17" s="878"/>
      <c r="SZE17" s="880"/>
      <c r="SZF17" s="878"/>
      <c r="SZG17" s="878"/>
      <c r="SZH17" s="878"/>
      <c r="SZI17" s="880"/>
      <c r="SZJ17" s="878"/>
      <c r="SZK17" s="878"/>
      <c r="SZL17" s="878"/>
      <c r="SZM17" s="880"/>
      <c r="SZN17" s="878"/>
      <c r="SZO17" s="878"/>
      <c r="SZP17" s="878"/>
      <c r="SZQ17" s="880"/>
      <c r="SZR17" s="878"/>
      <c r="SZS17" s="878"/>
      <c r="SZT17" s="878"/>
      <c r="SZU17" s="880"/>
      <c r="SZV17" s="878"/>
      <c r="SZW17" s="878"/>
      <c r="SZX17" s="878"/>
      <c r="SZY17" s="880"/>
      <c r="SZZ17" s="878"/>
      <c r="TAA17" s="878"/>
      <c r="TAB17" s="878"/>
      <c r="TAC17" s="880"/>
      <c r="TAD17" s="878"/>
      <c r="TAE17" s="878"/>
      <c r="TAF17" s="878"/>
      <c r="TAG17" s="880"/>
      <c r="TAH17" s="878"/>
      <c r="TAI17" s="878"/>
      <c r="TAJ17" s="878"/>
      <c r="TAK17" s="880"/>
      <c r="TAL17" s="878"/>
      <c r="TAM17" s="878"/>
      <c r="TAN17" s="878"/>
      <c r="TAO17" s="880"/>
      <c r="TAP17" s="878"/>
      <c r="TAQ17" s="878"/>
      <c r="TAR17" s="878"/>
      <c r="TAS17" s="880"/>
      <c r="TAT17" s="878"/>
      <c r="TAU17" s="878"/>
      <c r="TAV17" s="878"/>
      <c r="TAW17" s="880"/>
      <c r="TAX17" s="878"/>
      <c r="TAY17" s="878"/>
      <c r="TAZ17" s="878"/>
      <c r="TBA17" s="880"/>
      <c r="TBB17" s="878"/>
      <c r="TBC17" s="878"/>
      <c r="TBD17" s="878"/>
      <c r="TBE17" s="880"/>
      <c r="TBF17" s="878"/>
      <c r="TBG17" s="878"/>
      <c r="TBH17" s="878"/>
      <c r="TBI17" s="880"/>
      <c r="TBJ17" s="878"/>
      <c r="TBK17" s="878"/>
      <c r="TBL17" s="878"/>
      <c r="TBM17" s="880"/>
      <c r="TBN17" s="878"/>
      <c r="TBO17" s="878"/>
      <c r="TBP17" s="878"/>
      <c r="TBQ17" s="880"/>
      <c r="TBR17" s="878"/>
      <c r="TBS17" s="878"/>
      <c r="TBT17" s="878"/>
      <c r="TBU17" s="880"/>
      <c r="TBV17" s="878"/>
      <c r="TBW17" s="878"/>
      <c r="TBX17" s="878"/>
      <c r="TBY17" s="880"/>
      <c r="TBZ17" s="878"/>
      <c r="TCA17" s="878"/>
      <c r="TCB17" s="878"/>
      <c r="TCC17" s="880"/>
      <c r="TCD17" s="878"/>
      <c r="TCE17" s="878"/>
      <c r="TCF17" s="878"/>
      <c r="TCG17" s="880"/>
      <c r="TCH17" s="878"/>
      <c r="TCI17" s="878"/>
      <c r="TCJ17" s="878"/>
      <c r="TCK17" s="880"/>
      <c r="TCL17" s="878"/>
      <c r="TCM17" s="878"/>
      <c r="TCN17" s="878"/>
      <c r="TCO17" s="880"/>
      <c r="TCP17" s="878"/>
      <c r="TCQ17" s="878"/>
      <c r="TCR17" s="878"/>
      <c r="TCS17" s="880"/>
      <c r="TCT17" s="878"/>
      <c r="TCU17" s="878"/>
      <c r="TCV17" s="878"/>
      <c r="TCW17" s="880"/>
      <c r="TCX17" s="878"/>
      <c r="TCY17" s="878"/>
      <c r="TCZ17" s="878"/>
      <c r="TDA17" s="880"/>
      <c r="TDB17" s="878"/>
      <c r="TDC17" s="878"/>
      <c r="TDD17" s="878"/>
      <c r="TDE17" s="880"/>
      <c r="TDF17" s="878"/>
      <c r="TDG17" s="878"/>
      <c r="TDH17" s="878"/>
      <c r="TDI17" s="880"/>
      <c r="TDJ17" s="878"/>
      <c r="TDK17" s="878"/>
      <c r="TDL17" s="878"/>
      <c r="TDM17" s="880"/>
      <c r="TDN17" s="878"/>
      <c r="TDO17" s="878"/>
      <c r="TDP17" s="878"/>
      <c r="TDQ17" s="880"/>
      <c r="TDR17" s="878"/>
      <c r="TDS17" s="878"/>
      <c r="TDT17" s="878"/>
      <c r="TDU17" s="880"/>
      <c r="TDV17" s="878"/>
      <c r="TDW17" s="878"/>
      <c r="TDX17" s="878"/>
      <c r="TDY17" s="880"/>
      <c r="TDZ17" s="878"/>
      <c r="TEA17" s="878"/>
      <c r="TEB17" s="878"/>
      <c r="TEC17" s="880"/>
      <c r="TED17" s="878"/>
      <c r="TEE17" s="878"/>
      <c r="TEF17" s="878"/>
      <c r="TEG17" s="880"/>
      <c r="TEH17" s="878"/>
      <c r="TEI17" s="878"/>
      <c r="TEJ17" s="878"/>
      <c r="TEK17" s="880"/>
      <c r="TEL17" s="878"/>
      <c r="TEM17" s="878"/>
      <c r="TEN17" s="878"/>
      <c r="TEO17" s="880"/>
      <c r="TEP17" s="878"/>
      <c r="TEQ17" s="878"/>
      <c r="TER17" s="878"/>
      <c r="TES17" s="880"/>
      <c r="TET17" s="878"/>
      <c r="TEU17" s="878"/>
      <c r="TEV17" s="878"/>
      <c r="TEW17" s="880"/>
      <c r="TEX17" s="878"/>
      <c r="TEY17" s="878"/>
      <c r="TEZ17" s="878"/>
      <c r="TFA17" s="880"/>
      <c r="TFB17" s="878"/>
      <c r="TFC17" s="878"/>
      <c r="TFD17" s="878"/>
      <c r="TFE17" s="880"/>
      <c r="TFF17" s="878"/>
      <c r="TFG17" s="878"/>
      <c r="TFH17" s="878"/>
      <c r="TFI17" s="880"/>
      <c r="TFJ17" s="878"/>
      <c r="TFK17" s="878"/>
      <c r="TFL17" s="878"/>
      <c r="TFM17" s="880"/>
      <c r="TFN17" s="878"/>
      <c r="TFO17" s="878"/>
      <c r="TFP17" s="878"/>
      <c r="TFQ17" s="880"/>
      <c r="TFR17" s="878"/>
      <c r="TFS17" s="878"/>
      <c r="TFT17" s="878"/>
      <c r="TFU17" s="880"/>
      <c r="TFV17" s="878"/>
      <c r="TFW17" s="878"/>
      <c r="TFX17" s="878"/>
      <c r="TFY17" s="880"/>
      <c r="TFZ17" s="878"/>
      <c r="TGA17" s="878"/>
      <c r="TGB17" s="878"/>
      <c r="TGC17" s="880"/>
      <c r="TGD17" s="878"/>
      <c r="TGE17" s="878"/>
      <c r="TGF17" s="878"/>
      <c r="TGG17" s="880"/>
      <c r="TGH17" s="878"/>
      <c r="TGI17" s="878"/>
      <c r="TGJ17" s="878"/>
      <c r="TGK17" s="880"/>
      <c r="TGL17" s="878"/>
      <c r="TGM17" s="878"/>
      <c r="TGN17" s="878"/>
      <c r="TGO17" s="880"/>
      <c r="TGP17" s="878"/>
      <c r="TGQ17" s="878"/>
      <c r="TGR17" s="878"/>
      <c r="TGS17" s="880"/>
      <c r="TGT17" s="878"/>
      <c r="TGU17" s="878"/>
      <c r="TGV17" s="878"/>
      <c r="TGW17" s="880"/>
      <c r="TGX17" s="878"/>
      <c r="TGY17" s="878"/>
      <c r="TGZ17" s="878"/>
      <c r="THA17" s="880"/>
      <c r="THB17" s="878"/>
      <c r="THC17" s="878"/>
      <c r="THD17" s="878"/>
      <c r="THE17" s="880"/>
      <c r="THF17" s="878"/>
      <c r="THG17" s="878"/>
      <c r="THH17" s="878"/>
      <c r="THI17" s="880"/>
      <c r="THJ17" s="878"/>
      <c r="THK17" s="878"/>
      <c r="THL17" s="878"/>
      <c r="THM17" s="880"/>
      <c r="THN17" s="878"/>
      <c r="THO17" s="878"/>
      <c r="THP17" s="878"/>
      <c r="THQ17" s="880"/>
      <c r="THR17" s="878"/>
      <c r="THS17" s="878"/>
      <c r="THT17" s="878"/>
      <c r="THU17" s="880"/>
      <c r="THV17" s="878"/>
      <c r="THW17" s="878"/>
      <c r="THX17" s="878"/>
      <c r="THY17" s="880"/>
      <c r="THZ17" s="878"/>
      <c r="TIA17" s="878"/>
      <c r="TIB17" s="878"/>
      <c r="TIC17" s="880"/>
      <c r="TID17" s="878"/>
      <c r="TIE17" s="878"/>
      <c r="TIF17" s="878"/>
      <c r="TIG17" s="880"/>
      <c r="TIH17" s="878"/>
      <c r="TII17" s="878"/>
      <c r="TIJ17" s="878"/>
      <c r="TIK17" s="880"/>
      <c r="TIL17" s="878"/>
      <c r="TIM17" s="878"/>
      <c r="TIN17" s="878"/>
      <c r="TIO17" s="880"/>
      <c r="TIP17" s="878"/>
      <c r="TIQ17" s="878"/>
      <c r="TIR17" s="878"/>
      <c r="TIS17" s="880"/>
      <c r="TIT17" s="878"/>
      <c r="TIU17" s="878"/>
      <c r="TIV17" s="878"/>
      <c r="TIW17" s="880"/>
      <c r="TIX17" s="878"/>
      <c r="TIY17" s="878"/>
      <c r="TIZ17" s="878"/>
      <c r="TJA17" s="880"/>
      <c r="TJB17" s="878"/>
      <c r="TJC17" s="878"/>
      <c r="TJD17" s="878"/>
      <c r="TJE17" s="880"/>
      <c r="TJF17" s="878"/>
      <c r="TJG17" s="878"/>
      <c r="TJH17" s="878"/>
      <c r="TJI17" s="880"/>
      <c r="TJJ17" s="878"/>
      <c r="TJK17" s="878"/>
      <c r="TJL17" s="878"/>
      <c r="TJM17" s="880"/>
      <c r="TJN17" s="878"/>
      <c r="TJO17" s="878"/>
      <c r="TJP17" s="878"/>
      <c r="TJQ17" s="880"/>
      <c r="TJR17" s="878"/>
      <c r="TJS17" s="878"/>
      <c r="TJT17" s="878"/>
      <c r="TJU17" s="880"/>
      <c r="TJV17" s="878"/>
      <c r="TJW17" s="878"/>
      <c r="TJX17" s="878"/>
      <c r="TJY17" s="880"/>
      <c r="TJZ17" s="878"/>
      <c r="TKA17" s="878"/>
      <c r="TKB17" s="878"/>
      <c r="TKC17" s="880"/>
      <c r="TKD17" s="878"/>
      <c r="TKE17" s="878"/>
      <c r="TKF17" s="878"/>
      <c r="TKG17" s="880"/>
      <c r="TKH17" s="878"/>
      <c r="TKI17" s="878"/>
      <c r="TKJ17" s="878"/>
      <c r="TKK17" s="880"/>
      <c r="TKL17" s="878"/>
      <c r="TKM17" s="878"/>
      <c r="TKN17" s="878"/>
      <c r="TKO17" s="880"/>
      <c r="TKP17" s="878"/>
      <c r="TKQ17" s="878"/>
      <c r="TKR17" s="878"/>
      <c r="TKS17" s="880"/>
      <c r="TKT17" s="878"/>
      <c r="TKU17" s="878"/>
      <c r="TKV17" s="878"/>
      <c r="TKW17" s="880"/>
      <c r="TKX17" s="878"/>
      <c r="TKY17" s="878"/>
      <c r="TKZ17" s="878"/>
      <c r="TLA17" s="880"/>
      <c r="TLB17" s="878"/>
      <c r="TLC17" s="878"/>
      <c r="TLD17" s="878"/>
      <c r="TLE17" s="880"/>
      <c r="TLF17" s="878"/>
      <c r="TLG17" s="878"/>
      <c r="TLH17" s="878"/>
      <c r="TLI17" s="880"/>
      <c r="TLJ17" s="878"/>
      <c r="TLK17" s="878"/>
      <c r="TLL17" s="878"/>
      <c r="TLM17" s="880"/>
      <c r="TLN17" s="878"/>
      <c r="TLO17" s="878"/>
      <c r="TLP17" s="878"/>
      <c r="TLQ17" s="880"/>
      <c r="TLR17" s="878"/>
      <c r="TLS17" s="878"/>
      <c r="TLT17" s="878"/>
      <c r="TLU17" s="880"/>
      <c r="TLV17" s="878"/>
      <c r="TLW17" s="878"/>
      <c r="TLX17" s="878"/>
      <c r="TLY17" s="880"/>
      <c r="TLZ17" s="878"/>
      <c r="TMA17" s="878"/>
      <c r="TMB17" s="878"/>
      <c r="TMC17" s="880"/>
      <c r="TMD17" s="878"/>
      <c r="TME17" s="878"/>
      <c r="TMF17" s="878"/>
      <c r="TMG17" s="880"/>
      <c r="TMH17" s="878"/>
      <c r="TMI17" s="878"/>
      <c r="TMJ17" s="878"/>
      <c r="TMK17" s="880"/>
      <c r="TML17" s="878"/>
      <c r="TMM17" s="878"/>
      <c r="TMN17" s="878"/>
      <c r="TMO17" s="880"/>
      <c r="TMP17" s="878"/>
      <c r="TMQ17" s="878"/>
      <c r="TMR17" s="878"/>
      <c r="TMS17" s="880"/>
      <c r="TMT17" s="878"/>
      <c r="TMU17" s="878"/>
      <c r="TMV17" s="878"/>
      <c r="TMW17" s="880"/>
      <c r="TMX17" s="878"/>
      <c r="TMY17" s="878"/>
      <c r="TMZ17" s="878"/>
      <c r="TNA17" s="880"/>
      <c r="TNB17" s="878"/>
      <c r="TNC17" s="878"/>
      <c r="TND17" s="878"/>
      <c r="TNE17" s="880"/>
      <c r="TNF17" s="878"/>
      <c r="TNG17" s="878"/>
      <c r="TNH17" s="878"/>
      <c r="TNI17" s="880"/>
      <c r="TNJ17" s="878"/>
      <c r="TNK17" s="878"/>
      <c r="TNL17" s="878"/>
      <c r="TNM17" s="880"/>
      <c r="TNN17" s="878"/>
      <c r="TNO17" s="878"/>
      <c r="TNP17" s="878"/>
      <c r="TNQ17" s="880"/>
      <c r="TNR17" s="878"/>
      <c r="TNS17" s="878"/>
      <c r="TNT17" s="878"/>
      <c r="TNU17" s="880"/>
      <c r="TNV17" s="878"/>
      <c r="TNW17" s="878"/>
      <c r="TNX17" s="878"/>
      <c r="TNY17" s="880"/>
      <c r="TNZ17" s="878"/>
      <c r="TOA17" s="878"/>
      <c r="TOB17" s="878"/>
      <c r="TOC17" s="880"/>
      <c r="TOD17" s="878"/>
      <c r="TOE17" s="878"/>
      <c r="TOF17" s="878"/>
      <c r="TOG17" s="880"/>
      <c r="TOH17" s="878"/>
      <c r="TOI17" s="878"/>
      <c r="TOJ17" s="878"/>
      <c r="TOK17" s="880"/>
      <c r="TOL17" s="878"/>
      <c r="TOM17" s="878"/>
      <c r="TON17" s="878"/>
      <c r="TOO17" s="880"/>
      <c r="TOP17" s="878"/>
      <c r="TOQ17" s="878"/>
      <c r="TOR17" s="878"/>
      <c r="TOS17" s="880"/>
      <c r="TOT17" s="878"/>
      <c r="TOU17" s="878"/>
      <c r="TOV17" s="878"/>
      <c r="TOW17" s="880"/>
      <c r="TOX17" s="878"/>
      <c r="TOY17" s="878"/>
      <c r="TOZ17" s="878"/>
      <c r="TPA17" s="880"/>
      <c r="TPB17" s="878"/>
      <c r="TPC17" s="878"/>
      <c r="TPD17" s="878"/>
      <c r="TPE17" s="880"/>
      <c r="TPF17" s="878"/>
      <c r="TPG17" s="878"/>
      <c r="TPH17" s="878"/>
      <c r="TPI17" s="880"/>
      <c r="TPJ17" s="878"/>
      <c r="TPK17" s="878"/>
      <c r="TPL17" s="878"/>
      <c r="TPM17" s="880"/>
      <c r="TPN17" s="878"/>
      <c r="TPO17" s="878"/>
      <c r="TPP17" s="878"/>
      <c r="TPQ17" s="880"/>
      <c r="TPR17" s="878"/>
      <c r="TPS17" s="878"/>
      <c r="TPT17" s="878"/>
      <c r="TPU17" s="880"/>
      <c r="TPV17" s="878"/>
      <c r="TPW17" s="878"/>
      <c r="TPX17" s="878"/>
      <c r="TPY17" s="880"/>
      <c r="TPZ17" s="878"/>
      <c r="TQA17" s="878"/>
      <c r="TQB17" s="878"/>
      <c r="TQC17" s="880"/>
      <c r="TQD17" s="878"/>
      <c r="TQE17" s="878"/>
      <c r="TQF17" s="878"/>
      <c r="TQG17" s="880"/>
      <c r="TQH17" s="878"/>
      <c r="TQI17" s="878"/>
      <c r="TQJ17" s="878"/>
      <c r="TQK17" s="880"/>
      <c r="TQL17" s="878"/>
      <c r="TQM17" s="878"/>
      <c r="TQN17" s="878"/>
      <c r="TQO17" s="880"/>
      <c r="TQP17" s="878"/>
      <c r="TQQ17" s="878"/>
      <c r="TQR17" s="878"/>
      <c r="TQS17" s="880"/>
      <c r="TQT17" s="878"/>
      <c r="TQU17" s="878"/>
      <c r="TQV17" s="878"/>
      <c r="TQW17" s="880"/>
      <c r="TQX17" s="878"/>
      <c r="TQY17" s="878"/>
      <c r="TQZ17" s="878"/>
      <c r="TRA17" s="880"/>
      <c r="TRB17" s="878"/>
      <c r="TRC17" s="878"/>
      <c r="TRD17" s="878"/>
      <c r="TRE17" s="880"/>
      <c r="TRF17" s="878"/>
      <c r="TRG17" s="878"/>
      <c r="TRH17" s="878"/>
      <c r="TRI17" s="880"/>
      <c r="TRJ17" s="878"/>
      <c r="TRK17" s="878"/>
      <c r="TRL17" s="878"/>
      <c r="TRM17" s="880"/>
      <c r="TRN17" s="878"/>
      <c r="TRO17" s="878"/>
      <c r="TRP17" s="878"/>
      <c r="TRQ17" s="880"/>
      <c r="TRR17" s="878"/>
      <c r="TRS17" s="878"/>
      <c r="TRT17" s="878"/>
      <c r="TRU17" s="880"/>
      <c r="TRV17" s="878"/>
      <c r="TRW17" s="878"/>
      <c r="TRX17" s="878"/>
      <c r="TRY17" s="880"/>
      <c r="TRZ17" s="878"/>
      <c r="TSA17" s="878"/>
      <c r="TSB17" s="878"/>
      <c r="TSC17" s="880"/>
      <c r="TSD17" s="878"/>
      <c r="TSE17" s="878"/>
      <c r="TSF17" s="878"/>
      <c r="TSG17" s="880"/>
      <c r="TSH17" s="878"/>
      <c r="TSI17" s="878"/>
      <c r="TSJ17" s="878"/>
      <c r="TSK17" s="880"/>
      <c r="TSL17" s="878"/>
      <c r="TSM17" s="878"/>
      <c r="TSN17" s="878"/>
      <c r="TSO17" s="880"/>
      <c r="TSP17" s="878"/>
      <c r="TSQ17" s="878"/>
      <c r="TSR17" s="878"/>
      <c r="TSS17" s="880"/>
      <c r="TST17" s="878"/>
      <c r="TSU17" s="878"/>
      <c r="TSV17" s="878"/>
      <c r="TSW17" s="880"/>
      <c r="TSX17" s="878"/>
      <c r="TSY17" s="878"/>
      <c r="TSZ17" s="878"/>
      <c r="TTA17" s="880"/>
      <c r="TTB17" s="878"/>
      <c r="TTC17" s="878"/>
      <c r="TTD17" s="878"/>
      <c r="TTE17" s="880"/>
      <c r="TTF17" s="878"/>
      <c r="TTG17" s="878"/>
      <c r="TTH17" s="878"/>
      <c r="TTI17" s="880"/>
      <c r="TTJ17" s="878"/>
      <c r="TTK17" s="878"/>
      <c r="TTL17" s="878"/>
      <c r="TTM17" s="880"/>
      <c r="TTN17" s="878"/>
      <c r="TTO17" s="878"/>
      <c r="TTP17" s="878"/>
      <c r="TTQ17" s="880"/>
      <c r="TTR17" s="878"/>
      <c r="TTS17" s="878"/>
      <c r="TTT17" s="878"/>
      <c r="TTU17" s="880"/>
      <c r="TTV17" s="878"/>
      <c r="TTW17" s="878"/>
      <c r="TTX17" s="878"/>
      <c r="TTY17" s="880"/>
      <c r="TTZ17" s="878"/>
      <c r="TUA17" s="878"/>
      <c r="TUB17" s="878"/>
      <c r="TUC17" s="880"/>
      <c r="TUD17" s="878"/>
      <c r="TUE17" s="878"/>
      <c r="TUF17" s="878"/>
      <c r="TUG17" s="880"/>
      <c r="TUH17" s="878"/>
      <c r="TUI17" s="878"/>
      <c r="TUJ17" s="878"/>
      <c r="TUK17" s="880"/>
      <c r="TUL17" s="878"/>
      <c r="TUM17" s="878"/>
      <c r="TUN17" s="878"/>
      <c r="TUO17" s="880"/>
      <c r="TUP17" s="878"/>
      <c r="TUQ17" s="878"/>
      <c r="TUR17" s="878"/>
      <c r="TUS17" s="880"/>
      <c r="TUT17" s="878"/>
      <c r="TUU17" s="878"/>
      <c r="TUV17" s="878"/>
      <c r="TUW17" s="880"/>
      <c r="TUX17" s="878"/>
      <c r="TUY17" s="878"/>
      <c r="TUZ17" s="878"/>
      <c r="TVA17" s="880"/>
      <c r="TVB17" s="878"/>
      <c r="TVC17" s="878"/>
      <c r="TVD17" s="878"/>
      <c r="TVE17" s="880"/>
      <c r="TVF17" s="878"/>
      <c r="TVG17" s="878"/>
      <c r="TVH17" s="878"/>
      <c r="TVI17" s="880"/>
      <c r="TVJ17" s="878"/>
      <c r="TVK17" s="878"/>
      <c r="TVL17" s="878"/>
      <c r="TVM17" s="880"/>
      <c r="TVN17" s="878"/>
      <c r="TVO17" s="878"/>
      <c r="TVP17" s="878"/>
      <c r="TVQ17" s="880"/>
      <c r="TVR17" s="878"/>
      <c r="TVS17" s="878"/>
      <c r="TVT17" s="878"/>
      <c r="TVU17" s="880"/>
      <c r="TVV17" s="878"/>
      <c r="TVW17" s="878"/>
      <c r="TVX17" s="878"/>
      <c r="TVY17" s="880"/>
      <c r="TVZ17" s="878"/>
      <c r="TWA17" s="878"/>
      <c r="TWB17" s="878"/>
      <c r="TWC17" s="880"/>
      <c r="TWD17" s="878"/>
      <c r="TWE17" s="878"/>
      <c r="TWF17" s="878"/>
      <c r="TWG17" s="880"/>
      <c r="TWH17" s="878"/>
      <c r="TWI17" s="878"/>
      <c r="TWJ17" s="878"/>
      <c r="TWK17" s="880"/>
      <c r="TWL17" s="878"/>
      <c r="TWM17" s="878"/>
      <c r="TWN17" s="878"/>
      <c r="TWO17" s="880"/>
      <c r="TWP17" s="878"/>
      <c r="TWQ17" s="878"/>
      <c r="TWR17" s="878"/>
      <c r="TWS17" s="880"/>
      <c r="TWT17" s="878"/>
      <c r="TWU17" s="878"/>
      <c r="TWV17" s="878"/>
      <c r="TWW17" s="880"/>
      <c r="TWX17" s="878"/>
      <c r="TWY17" s="878"/>
      <c r="TWZ17" s="878"/>
      <c r="TXA17" s="880"/>
      <c r="TXB17" s="878"/>
      <c r="TXC17" s="878"/>
      <c r="TXD17" s="878"/>
      <c r="TXE17" s="880"/>
      <c r="TXF17" s="878"/>
      <c r="TXG17" s="878"/>
      <c r="TXH17" s="878"/>
      <c r="TXI17" s="880"/>
      <c r="TXJ17" s="878"/>
      <c r="TXK17" s="878"/>
      <c r="TXL17" s="878"/>
      <c r="TXM17" s="880"/>
      <c r="TXN17" s="878"/>
      <c r="TXO17" s="878"/>
      <c r="TXP17" s="878"/>
      <c r="TXQ17" s="880"/>
      <c r="TXR17" s="878"/>
      <c r="TXS17" s="878"/>
      <c r="TXT17" s="878"/>
      <c r="TXU17" s="880"/>
      <c r="TXV17" s="878"/>
      <c r="TXW17" s="878"/>
      <c r="TXX17" s="878"/>
      <c r="TXY17" s="880"/>
      <c r="TXZ17" s="878"/>
      <c r="TYA17" s="878"/>
      <c r="TYB17" s="878"/>
      <c r="TYC17" s="880"/>
      <c r="TYD17" s="878"/>
      <c r="TYE17" s="878"/>
      <c r="TYF17" s="878"/>
      <c r="TYG17" s="880"/>
      <c r="TYH17" s="878"/>
      <c r="TYI17" s="878"/>
      <c r="TYJ17" s="878"/>
      <c r="TYK17" s="880"/>
      <c r="TYL17" s="878"/>
      <c r="TYM17" s="878"/>
      <c r="TYN17" s="878"/>
      <c r="TYO17" s="880"/>
      <c r="TYP17" s="878"/>
      <c r="TYQ17" s="878"/>
      <c r="TYR17" s="878"/>
      <c r="TYS17" s="880"/>
      <c r="TYT17" s="878"/>
      <c r="TYU17" s="878"/>
      <c r="TYV17" s="878"/>
      <c r="TYW17" s="880"/>
      <c r="TYX17" s="878"/>
      <c r="TYY17" s="878"/>
      <c r="TYZ17" s="878"/>
      <c r="TZA17" s="880"/>
      <c r="TZB17" s="878"/>
      <c r="TZC17" s="878"/>
      <c r="TZD17" s="878"/>
      <c r="TZE17" s="880"/>
      <c r="TZF17" s="878"/>
      <c r="TZG17" s="878"/>
      <c r="TZH17" s="878"/>
      <c r="TZI17" s="880"/>
      <c r="TZJ17" s="878"/>
      <c r="TZK17" s="878"/>
      <c r="TZL17" s="878"/>
      <c r="TZM17" s="880"/>
      <c r="TZN17" s="878"/>
      <c r="TZO17" s="878"/>
      <c r="TZP17" s="878"/>
      <c r="TZQ17" s="880"/>
      <c r="TZR17" s="878"/>
      <c r="TZS17" s="878"/>
      <c r="TZT17" s="878"/>
      <c r="TZU17" s="880"/>
      <c r="TZV17" s="878"/>
      <c r="TZW17" s="878"/>
      <c r="TZX17" s="878"/>
      <c r="TZY17" s="880"/>
      <c r="TZZ17" s="878"/>
      <c r="UAA17" s="878"/>
      <c r="UAB17" s="878"/>
      <c r="UAC17" s="880"/>
      <c r="UAD17" s="878"/>
      <c r="UAE17" s="878"/>
      <c r="UAF17" s="878"/>
      <c r="UAG17" s="880"/>
      <c r="UAH17" s="878"/>
      <c r="UAI17" s="878"/>
      <c r="UAJ17" s="878"/>
      <c r="UAK17" s="880"/>
      <c r="UAL17" s="878"/>
      <c r="UAM17" s="878"/>
      <c r="UAN17" s="878"/>
      <c r="UAO17" s="880"/>
      <c r="UAP17" s="878"/>
      <c r="UAQ17" s="878"/>
      <c r="UAR17" s="878"/>
      <c r="UAS17" s="880"/>
      <c r="UAT17" s="878"/>
      <c r="UAU17" s="878"/>
      <c r="UAV17" s="878"/>
      <c r="UAW17" s="880"/>
      <c r="UAX17" s="878"/>
      <c r="UAY17" s="878"/>
      <c r="UAZ17" s="878"/>
      <c r="UBA17" s="880"/>
      <c r="UBB17" s="878"/>
      <c r="UBC17" s="878"/>
      <c r="UBD17" s="878"/>
      <c r="UBE17" s="880"/>
      <c r="UBF17" s="878"/>
      <c r="UBG17" s="878"/>
      <c r="UBH17" s="878"/>
      <c r="UBI17" s="880"/>
      <c r="UBJ17" s="878"/>
      <c r="UBK17" s="878"/>
      <c r="UBL17" s="878"/>
      <c r="UBM17" s="880"/>
      <c r="UBN17" s="878"/>
      <c r="UBO17" s="878"/>
      <c r="UBP17" s="878"/>
      <c r="UBQ17" s="880"/>
      <c r="UBR17" s="878"/>
      <c r="UBS17" s="878"/>
      <c r="UBT17" s="878"/>
      <c r="UBU17" s="880"/>
      <c r="UBV17" s="878"/>
      <c r="UBW17" s="878"/>
      <c r="UBX17" s="878"/>
      <c r="UBY17" s="880"/>
      <c r="UBZ17" s="878"/>
      <c r="UCA17" s="878"/>
      <c r="UCB17" s="878"/>
      <c r="UCC17" s="880"/>
      <c r="UCD17" s="878"/>
      <c r="UCE17" s="878"/>
      <c r="UCF17" s="878"/>
      <c r="UCG17" s="880"/>
      <c r="UCH17" s="878"/>
      <c r="UCI17" s="878"/>
      <c r="UCJ17" s="878"/>
      <c r="UCK17" s="880"/>
      <c r="UCL17" s="878"/>
      <c r="UCM17" s="878"/>
      <c r="UCN17" s="878"/>
      <c r="UCO17" s="880"/>
      <c r="UCP17" s="878"/>
      <c r="UCQ17" s="878"/>
      <c r="UCR17" s="878"/>
      <c r="UCS17" s="880"/>
      <c r="UCT17" s="878"/>
      <c r="UCU17" s="878"/>
      <c r="UCV17" s="878"/>
      <c r="UCW17" s="880"/>
      <c r="UCX17" s="878"/>
      <c r="UCY17" s="878"/>
      <c r="UCZ17" s="878"/>
      <c r="UDA17" s="880"/>
      <c r="UDB17" s="878"/>
      <c r="UDC17" s="878"/>
      <c r="UDD17" s="878"/>
      <c r="UDE17" s="880"/>
      <c r="UDF17" s="878"/>
      <c r="UDG17" s="878"/>
      <c r="UDH17" s="878"/>
      <c r="UDI17" s="880"/>
      <c r="UDJ17" s="878"/>
      <c r="UDK17" s="878"/>
      <c r="UDL17" s="878"/>
      <c r="UDM17" s="880"/>
      <c r="UDN17" s="878"/>
      <c r="UDO17" s="878"/>
      <c r="UDP17" s="878"/>
      <c r="UDQ17" s="880"/>
      <c r="UDR17" s="878"/>
      <c r="UDS17" s="878"/>
      <c r="UDT17" s="878"/>
      <c r="UDU17" s="880"/>
      <c r="UDV17" s="878"/>
      <c r="UDW17" s="878"/>
      <c r="UDX17" s="878"/>
      <c r="UDY17" s="880"/>
      <c r="UDZ17" s="878"/>
      <c r="UEA17" s="878"/>
      <c r="UEB17" s="878"/>
      <c r="UEC17" s="880"/>
      <c r="UED17" s="878"/>
      <c r="UEE17" s="878"/>
      <c r="UEF17" s="878"/>
      <c r="UEG17" s="880"/>
      <c r="UEH17" s="878"/>
      <c r="UEI17" s="878"/>
      <c r="UEJ17" s="878"/>
      <c r="UEK17" s="880"/>
      <c r="UEL17" s="878"/>
      <c r="UEM17" s="878"/>
      <c r="UEN17" s="878"/>
      <c r="UEO17" s="880"/>
      <c r="UEP17" s="878"/>
      <c r="UEQ17" s="878"/>
      <c r="UER17" s="878"/>
      <c r="UES17" s="880"/>
      <c r="UET17" s="878"/>
      <c r="UEU17" s="878"/>
      <c r="UEV17" s="878"/>
      <c r="UEW17" s="880"/>
      <c r="UEX17" s="878"/>
      <c r="UEY17" s="878"/>
      <c r="UEZ17" s="878"/>
      <c r="UFA17" s="880"/>
      <c r="UFB17" s="878"/>
      <c r="UFC17" s="878"/>
      <c r="UFD17" s="878"/>
      <c r="UFE17" s="880"/>
      <c r="UFF17" s="878"/>
      <c r="UFG17" s="878"/>
      <c r="UFH17" s="878"/>
      <c r="UFI17" s="880"/>
      <c r="UFJ17" s="878"/>
      <c r="UFK17" s="878"/>
      <c r="UFL17" s="878"/>
      <c r="UFM17" s="880"/>
      <c r="UFN17" s="878"/>
      <c r="UFO17" s="878"/>
      <c r="UFP17" s="878"/>
      <c r="UFQ17" s="880"/>
      <c r="UFR17" s="878"/>
      <c r="UFS17" s="878"/>
      <c r="UFT17" s="878"/>
      <c r="UFU17" s="880"/>
      <c r="UFV17" s="878"/>
      <c r="UFW17" s="878"/>
      <c r="UFX17" s="878"/>
      <c r="UFY17" s="880"/>
      <c r="UFZ17" s="878"/>
      <c r="UGA17" s="878"/>
      <c r="UGB17" s="878"/>
      <c r="UGC17" s="880"/>
      <c r="UGD17" s="878"/>
      <c r="UGE17" s="878"/>
      <c r="UGF17" s="878"/>
      <c r="UGG17" s="880"/>
      <c r="UGH17" s="878"/>
      <c r="UGI17" s="878"/>
      <c r="UGJ17" s="878"/>
      <c r="UGK17" s="880"/>
      <c r="UGL17" s="878"/>
      <c r="UGM17" s="878"/>
      <c r="UGN17" s="878"/>
      <c r="UGO17" s="880"/>
      <c r="UGP17" s="878"/>
      <c r="UGQ17" s="878"/>
      <c r="UGR17" s="878"/>
      <c r="UGS17" s="880"/>
      <c r="UGT17" s="878"/>
      <c r="UGU17" s="878"/>
      <c r="UGV17" s="878"/>
      <c r="UGW17" s="880"/>
      <c r="UGX17" s="878"/>
      <c r="UGY17" s="878"/>
      <c r="UGZ17" s="878"/>
      <c r="UHA17" s="880"/>
      <c r="UHB17" s="878"/>
      <c r="UHC17" s="878"/>
      <c r="UHD17" s="878"/>
      <c r="UHE17" s="880"/>
      <c r="UHF17" s="878"/>
      <c r="UHG17" s="878"/>
      <c r="UHH17" s="878"/>
      <c r="UHI17" s="880"/>
      <c r="UHJ17" s="878"/>
      <c r="UHK17" s="878"/>
      <c r="UHL17" s="878"/>
      <c r="UHM17" s="880"/>
      <c r="UHN17" s="878"/>
      <c r="UHO17" s="878"/>
      <c r="UHP17" s="878"/>
      <c r="UHQ17" s="880"/>
      <c r="UHR17" s="878"/>
      <c r="UHS17" s="878"/>
      <c r="UHT17" s="878"/>
      <c r="UHU17" s="880"/>
      <c r="UHV17" s="878"/>
      <c r="UHW17" s="878"/>
      <c r="UHX17" s="878"/>
      <c r="UHY17" s="880"/>
      <c r="UHZ17" s="878"/>
      <c r="UIA17" s="878"/>
      <c r="UIB17" s="878"/>
      <c r="UIC17" s="880"/>
      <c r="UID17" s="878"/>
      <c r="UIE17" s="878"/>
      <c r="UIF17" s="878"/>
      <c r="UIG17" s="880"/>
      <c r="UIH17" s="878"/>
      <c r="UII17" s="878"/>
      <c r="UIJ17" s="878"/>
      <c r="UIK17" s="880"/>
      <c r="UIL17" s="878"/>
      <c r="UIM17" s="878"/>
      <c r="UIN17" s="878"/>
      <c r="UIO17" s="880"/>
      <c r="UIP17" s="878"/>
      <c r="UIQ17" s="878"/>
      <c r="UIR17" s="878"/>
      <c r="UIS17" s="880"/>
      <c r="UIT17" s="878"/>
      <c r="UIU17" s="878"/>
      <c r="UIV17" s="878"/>
      <c r="UIW17" s="880"/>
      <c r="UIX17" s="878"/>
      <c r="UIY17" s="878"/>
      <c r="UIZ17" s="878"/>
      <c r="UJA17" s="880"/>
      <c r="UJB17" s="878"/>
      <c r="UJC17" s="878"/>
      <c r="UJD17" s="878"/>
      <c r="UJE17" s="880"/>
      <c r="UJF17" s="878"/>
      <c r="UJG17" s="878"/>
      <c r="UJH17" s="878"/>
      <c r="UJI17" s="880"/>
      <c r="UJJ17" s="878"/>
      <c r="UJK17" s="878"/>
      <c r="UJL17" s="878"/>
      <c r="UJM17" s="880"/>
      <c r="UJN17" s="878"/>
      <c r="UJO17" s="878"/>
      <c r="UJP17" s="878"/>
      <c r="UJQ17" s="880"/>
      <c r="UJR17" s="878"/>
      <c r="UJS17" s="878"/>
      <c r="UJT17" s="878"/>
      <c r="UJU17" s="880"/>
      <c r="UJV17" s="878"/>
      <c r="UJW17" s="878"/>
      <c r="UJX17" s="878"/>
      <c r="UJY17" s="880"/>
      <c r="UJZ17" s="878"/>
      <c r="UKA17" s="878"/>
      <c r="UKB17" s="878"/>
      <c r="UKC17" s="880"/>
      <c r="UKD17" s="878"/>
      <c r="UKE17" s="878"/>
      <c r="UKF17" s="878"/>
      <c r="UKG17" s="880"/>
      <c r="UKH17" s="878"/>
      <c r="UKI17" s="878"/>
      <c r="UKJ17" s="878"/>
      <c r="UKK17" s="880"/>
      <c r="UKL17" s="878"/>
      <c r="UKM17" s="878"/>
      <c r="UKN17" s="878"/>
      <c r="UKO17" s="880"/>
      <c r="UKP17" s="878"/>
      <c r="UKQ17" s="878"/>
      <c r="UKR17" s="878"/>
      <c r="UKS17" s="880"/>
      <c r="UKT17" s="878"/>
      <c r="UKU17" s="878"/>
      <c r="UKV17" s="878"/>
      <c r="UKW17" s="880"/>
      <c r="UKX17" s="878"/>
      <c r="UKY17" s="878"/>
      <c r="UKZ17" s="878"/>
      <c r="ULA17" s="880"/>
      <c r="ULB17" s="878"/>
      <c r="ULC17" s="878"/>
      <c r="ULD17" s="878"/>
      <c r="ULE17" s="880"/>
      <c r="ULF17" s="878"/>
      <c r="ULG17" s="878"/>
      <c r="ULH17" s="878"/>
      <c r="ULI17" s="880"/>
      <c r="ULJ17" s="878"/>
      <c r="ULK17" s="878"/>
      <c r="ULL17" s="878"/>
      <c r="ULM17" s="880"/>
      <c r="ULN17" s="878"/>
      <c r="ULO17" s="878"/>
      <c r="ULP17" s="878"/>
      <c r="ULQ17" s="880"/>
      <c r="ULR17" s="878"/>
      <c r="ULS17" s="878"/>
      <c r="ULT17" s="878"/>
      <c r="ULU17" s="880"/>
      <c r="ULV17" s="878"/>
      <c r="ULW17" s="878"/>
      <c r="ULX17" s="878"/>
      <c r="ULY17" s="880"/>
      <c r="ULZ17" s="878"/>
      <c r="UMA17" s="878"/>
      <c r="UMB17" s="878"/>
      <c r="UMC17" s="880"/>
      <c r="UMD17" s="878"/>
      <c r="UME17" s="878"/>
      <c r="UMF17" s="878"/>
      <c r="UMG17" s="880"/>
      <c r="UMH17" s="878"/>
      <c r="UMI17" s="878"/>
      <c r="UMJ17" s="878"/>
      <c r="UMK17" s="880"/>
      <c r="UML17" s="878"/>
      <c r="UMM17" s="878"/>
      <c r="UMN17" s="878"/>
      <c r="UMO17" s="880"/>
      <c r="UMP17" s="878"/>
      <c r="UMQ17" s="878"/>
      <c r="UMR17" s="878"/>
      <c r="UMS17" s="880"/>
      <c r="UMT17" s="878"/>
      <c r="UMU17" s="878"/>
      <c r="UMV17" s="878"/>
      <c r="UMW17" s="880"/>
      <c r="UMX17" s="878"/>
      <c r="UMY17" s="878"/>
      <c r="UMZ17" s="878"/>
      <c r="UNA17" s="880"/>
      <c r="UNB17" s="878"/>
      <c r="UNC17" s="878"/>
      <c r="UND17" s="878"/>
      <c r="UNE17" s="880"/>
      <c r="UNF17" s="878"/>
      <c r="UNG17" s="878"/>
      <c r="UNH17" s="878"/>
      <c r="UNI17" s="880"/>
      <c r="UNJ17" s="878"/>
      <c r="UNK17" s="878"/>
      <c r="UNL17" s="878"/>
      <c r="UNM17" s="880"/>
      <c r="UNN17" s="878"/>
      <c r="UNO17" s="878"/>
      <c r="UNP17" s="878"/>
      <c r="UNQ17" s="880"/>
      <c r="UNR17" s="878"/>
      <c r="UNS17" s="878"/>
      <c r="UNT17" s="878"/>
      <c r="UNU17" s="880"/>
      <c r="UNV17" s="878"/>
      <c r="UNW17" s="878"/>
      <c r="UNX17" s="878"/>
      <c r="UNY17" s="880"/>
      <c r="UNZ17" s="878"/>
      <c r="UOA17" s="878"/>
      <c r="UOB17" s="878"/>
      <c r="UOC17" s="880"/>
      <c r="UOD17" s="878"/>
      <c r="UOE17" s="878"/>
      <c r="UOF17" s="878"/>
      <c r="UOG17" s="880"/>
      <c r="UOH17" s="878"/>
      <c r="UOI17" s="878"/>
      <c r="UOJ17" s="878"/>
      <c r="UOK17" s="880"/>
      <c r="UOL17" s="878"/>
      <c r="UOM17" s="878"/>
      <c r="UON17" s="878"/>
      <c r="UOO17" s="880"/>
      <c r="UOP17" s="878"/>
      <c r="UOQ17" s="878"/>
      <c r="UOR17" s="878"/>
      <c r="UOS17" s="880"/>
      <c r="UOT17" s="878"/>
      <c r="UOU17" s="878"/>
      <c r="UOV17" s="878"/>
      <c r="UOW17" s="880"/>
      <c r="UOX17" s="878"/>
      <c r="UOY17" s="878"/>
      <c r="UOZ17" s="878"/>
      <c r="UPA17" s="880"/>
      <c r="UPB17" s="878"/>
      <c r="UPC17" s="878"/>
      <c r="UPD17" s="878"/>
      <c r="UPE17" s="880"/>
      <c r="UPF17" s="878"/>
      <c r="UPG17" s="878"/>
      <c r="UPH17" s="878"/>
      <c r="UPI17" s="880"/>
      <c r="UPJ17" s="878"/>
      <c r="UPK17" s="878"/>
      <c r="UPL17" s="878"/>
      <c r="UPM17" s="880"/>
      <c r="UPN17" s="878"/>
      <c r="UPO17" s="878"/>
      <c r="UPP17" s="878"/>
      <c r="UPQ17" s="880"/>
      <c r="UPR17" s="878"/>
      <c r="UPS17" s="878"/>
      <c r="UPT17" s="878"/>
      <c r="UPU17" s="880"/>
      <c r="UPV17" s="878"/>
      <c r="UPW17" s="878"/>
      <c r="UPX17" s="878"/>
      <c r="UPY17" s="880"/>
      <c r="UPZ17" s="878"/>
      <c r="UQA17" s="878"/>
      <c r="UQB17" s="878"/>
      <c r="UQC17" s="880"/>
      <c r="UQD17" s="878"/>
      <c r="UQE17" s="878"/>
      <c r="UQF17" s="878"/>
      <c r="UQG17" s="880"/>
      <c r="UQH17" s="878"/>
      <c r="UQI17" s="878"/>
      <c r="UQJ17" s="878"/>
      <c r="UQK17" s="880"/>
      <c r="UQL17" s="878"/>
      <c r="UQM17" s="878"/>
      <c r="UQN17" s="878"/>
      <c r="UQO17" s="880"/>
      <c r="UQP17" s="878"/>
      <c r="UQQ17" s="878"/>
      <c r="UQR17" s="878"/>
      <c r="UQS17" s="880"/>
      <c r="UQT17" s="878"/>
      <c r="UQU17" s="878"/>
      <c r="UQV17" s="878"/>
      <c r="UQW17" s="880"/>
      <c r="UQX17" s="878"/>
      <c r="UQY17" s="878"/>
      <c r="UQZ17" s="878"/>
      <c r="URA17" s="880"/>
      <c r="URB17" s="878"/>
      <c r="URC17" s="878"/>
      <c r="URD17" s="878"/>
      <c r="URE17" s="880"/>
      <c r="URF17" s="878"/>
      <c r="URG17" s="878"/>
      <c r="URH17" s="878"/>
      <c r="URI17" s="880"/>
      <c r="URJ17" s="878"/>
      <c r="URK17" s="878"/>
      <c r="URL17" s="878"/>
      <c r="URM17" s="880"/>
      <c r="URN17" s="878"/>
      <c r="URO17" s="878"/>
      <c r="URP17" s="878"/>
      <c r="URQ17" s="880"/>
      <c r="URR17" s="878"/>
      <c r="URS17" s="878"/>
      <c r="URT17" s="878"/>
      <c r="URU17" s="880"/>
      <c r="URV17" s="878"/>
      <c r="URW17" s="878"/>
      <c r="URX17" s="878"/>
      <c r="URY17" s="880"/>
      <c r="URZ17" s="878"/>
      <c r="USA17" s="878"/>
      <c r="USB17" s="878"/>
      <c r="USC17" s="880"/>
      <c r="USD17" s="878"/>
      <c r="USE17" s="878"/>
      <c r="USF17" s="878"/>
      <c r="USG17" s="880"/>
      <c r="USH17" s="878"/>
      <c r="USI17" s="878"/>
      <c r="USJ17" s="878"/>
      <c r="USK17" s="880"/>
      <c r="USL17" s="878"/>
      <c r="USM17" s="878"/>
      <c r="USN17" s="878"/>
      <c r="USO17" s="880"/>
      <c r="USP17" s="878"/>
      <c r="USQ17" s="878"/>
      <c r="USR17" s="878"/>
      <c r="USS17" s="880"/>
      <c r="UST17" s="878"/>
      <c r="USU17" s="878"/>
      <c r="USV17" s="878"/>
      <c r="USW17" s="880"/>
      <c r="USX17" s="878"/>
      <c r="USY17" s="878"/>
      <c r="USZ17" s="878"/>
      <c r="UTA17" s="880"/>
      <c r="UTB17" s="878"/>
      <c r="UTC17" s="878"/>
      <c r="UTD17" s="878"/>
      <c r="UTE17" s="880"/>
      <c r="UTF17" s="878"/>
      <c r="UTG17" s="878"/>
      <c r="UTH17" s="878"/>
      <c r="UTI17" s="880"/>
      <c r="UTJ17" s="878"/>
      <c r="UTK17" s="878"/>
      <c r="UTL17" s="878"/>
      <c r="UTM17" s="880"/>
      <c r="UTN17" s="878"/>
      <c r="UTO17" s="878"/>
      <c r="UTP17" s="878"/>
      <c r="UTQ17" s="880"/>
      <c r="UTR17" s="878"/>
      <c r="UTS17" s="878"/>
      <c r="UTT17" s="878"/>
      <c r="UTU17" s="880"/>
      <c r="UTV17" s="878"/>
      <c r="UTW17" s="878"/>
      <c r="UTX17" s="878"/>
      <c r="UTY17" s="880"/>
      <c r="UTZ17" s="878"/>
      <c r="UUA17" s="878"/>
      <c r="UUB17" s="878"/>
      <c r="UUC17" s="880"/>
      <c r="UUD17" s="878"/>
      <c r="UUE17" s="878"/>
      <c r="UUF17" s="878"/>
      <c r="UUG17" s="880"/>
      <c r="UUH17" s="878"/>
      <c r="UUI17" s="878"/>
      <c r="UUJ17" s="878"/>
      <c r="UUK17" s="880"/>
      <c r="UUL17" s="878"/>
      <c r="UUM17" s="878"/>
      <c r="UUN17" s="878"/>
      <c r="UUO17" s="880"/>
      <c r="UUP17" s="878"/>
      <c r="UUQ17" s="878"/>
      <c r="UUR17" s="878"/>
      <c r="UUS17" s="880"/>
      <c r="UUT17" s="878"/>
      <c r="UUU17" s="878"/>
      <c r="UUV17" s="878"/>
      <c r="UUW17" s="880"/>
      <c r="UUX17" s="878"/>
      <c r="UUY17" s="878"/>
      <c r="UUZ17" s="878"/>
      <c r="UVA17" s="880"/>
      <c r="UVB17" s="878"/>
      <c r="UVC17" s="878"/>
      <c r="UVD17" s="878"/>
      <c r="UVE17" s="880"/>
      <c r="UVF17" s="878"/>
      <c r="UVG17" s="878"/>
      <c r="UVH17" s="878"/>
      <c r="UVI17" s="880"/>
      <c r="UVJ17" s="878"/>
      <c r="UVK17" s="878"/>
      <c r="UVL17" s="878"/>
      <c r="UVM17" s="880"/>
      <c r="UVN17" s="878"/>
      <c r="UVO17" s="878"/>
      <c r="UVP17" s="878"/>
      <c r="UVQ17" s="880"/>
      <c r="UVR17" s="878"/>
      <c r="UVS17" s="878"/>
      <c r="UVT17" s="878"/>
      <c r="UVU17" s="880"/>
      <c r="UVV17" s="878"/>
      <c r="UVW17" s="878"/>
      <c r="UVX17" s="878"/>
      <c r="UVY17" s="880"/>
      <c r="UVZ17" s="878"/>
      <c r="UWA17" s="878"/>
      <c r="UWB17" s="878"/>
      <c r="UWC17" s="880"/>
      <c r="UWD17" s="878"/>
      <c r="UWE17" s="878"/>
      <c r="UWF17" s="878"/>
      <c r="UWG17" s="880"/>
      <c r="UWH17" s="878"/>
      <c r="UWI17" s="878"/>
      <c r="UWJ17" s="878"/>
      <c r="UWK17" s="880"/>
      <c r="UWL17" s="878"/>
      <c r="UWM17" s="878"/>
      <c r="UWN17" s="878"/>
      <c r="UWO17" s="880"/>
      <c r="UWP17" s="878"/>
      <c r="UWQ17" s="878"/>
      <c r="UWR17" s="878"/>
      <c r="UWS17" s="880"/>
      <c r="UWT17" s="878"/>
      <c r="UWU17" s="878"/>
      <c r="UWV17" s="878"/>
      <c r="UWW17" s="880"/>
      <c r="UWX17" s="878"/>
      <c r="UWY17" s="878"/>
      <c r="UWZ17" s="878"/>
      <c r="UXA17" s="880"/>
      <c r="UXB17" s="878"/>
      <c r="UXC17" s="878"/>
      <c r="UXD17" s="878"/>
      <c r="UXE17" s="880"/>
      <c r="UXF17" s="878"/>
      <c r="UXG17" s="878"/>
      <c r="UXH17" s="878"/>
      <c r="UXI17" s="880"/>
      <c r="UXJ17" s="878"/>
      <c r="UXK17" s="878"/>
      <c r="UXL17" s="878"/>
      <c r="UXM17" s="880"/>
      <c r="UXN17" s="878"/>
      <c r="UXO17" s="878"/>
      <c r="UXP17" s="878"/>
      <c r="UXQ17" s="880"/>
      <c r="UXR17" s="878"/>
      <c r="UXS17" s="878"/>
      <c r="UXT17" s="878"/>
      <c r="UXU17" s="880"/>
      <c r="UXV17" s="878"/>
      <c r="UXW17" s="878"/>
      <c r="UXX17" s="878"/>
      <c r="UXY17" s="880"/>
      <c r="UXZ17" s="878"/>
      <c r="UYA17" s="878"/>
      <c r="UYB17" s="878"/>
      <c r="UYC17" s="880"/>
      <c r="UYD17" s="878"/>
      <c r="UYE17" s="878"/>
      <c r="UYF17" s="878"/>
      <c r="UYG17" s="880"/>
      <c r="UYH17" s="878"/>
      <c r="UYI17" s="878"/>
      <c r="UYJ17" s="878"/>
      <c r="UYK17" s="880"/>
      <c r="UYL17" s="878"/>
      <c r="UYM17" s="878"/>
      <c r="UYN17" s="878"/>
      <c r="UYO17" s="880"/>
      <c r="UYP17" s="878"/>
      <c r="UYQ17" s="878"/>
      <c r="UYR17" s="878"/>
      <c r="UYS17" s="880"/>
      <c r="UYT17" s="878"/>
      <c r="UYU17" s="878"/>
      <c r="UYV17" s="878"/>
      <c r="UYW17" s="880"/>
      <c r="UYX17" s="878"/>
      <c r="UYY17" s="878"/>
      <c r="UYZ17" s="878"/>
      <c r="UZA17" s="880"/>
      <c r="UZB17" s="878"/>
      <c r="UZC17" s="878"/>
      <c r="UZD17" s="878"/>
      <c r="UZE17" s="880"/>
      <c r="UZF17" s="878"/>
      <c r="UZG17" s="878"/>
      <c r="UZH17" s="878"/>
      <c r="UZI17" s="880"/>
      <c r="UZJ17" s="878"/>
      <c r="UZK17" s="878"/>
      <c r="UZL17" s="878"/>
      <c r="UZM17" s="880"/>
      <c r="UZN17" s="878"/>
      <c r="UZO17" s="878"/>
      <c r="UZP17" s="878"/>
      <c r="UZQ17" s="880"/>
      <c r="UZR17" s="878"/>
      <c r="UZS17" s="878"/>
      <c r="UZT17" s="878"/>
      <c r="UZU17" s="880"/>
      <c r="UZV17" s="878"/>
      <c r="UZW17" s="878"/>
      <c r="UZX17" s="878"/>
      <c r="UZY17" s="880"/>
      <c r="UZZ17" s="878"/>
      <c r="VAA17" s="878"/>
      <c r="VAB17" s="878"/>
      <c r="VAC17" s="880"/>
      <c r="VAD17" s="878"/>
      <c r="VAE17" s="878"/>
      <c r="VAF17" s="878"/>
      <c r="VAG17" s="880"/>
      <c r="VAH17" s="878"/>
      <c r="VAI17" s="878"/>
      <c r="VAJ17" s="878"/>
      <c r="VAK17" s="880"/>
      <c r="VAL17" s="878"/>
      <c r="VAM17" s="878"/>
      <c r="VAN17" s="878"/>
      <c r="VAO17" s="880"/>
      <c r="VAP17" s="878"/>
      <c r="VAQ17" s="878"/>
      <c r="VAR17" s="878"/>
      <c r="VAS17" s="880"/>
      <c r="VAT17" s="878"/>
      <c r="VAU17" s="878"/>
      <c r="VAV17" s="878"/>
      <c r="VAW17" s="880"/>
      <c r="VAX17" s="878"/>
      <c r="VAY17" s="878"/>
      <c r="VAZ17" s="878"/>
      <c r="VBA17" s="880"/>
      <c r="VBB17" s="878"/>
      <c r="VBC17" s="878"/>
      <c r="VBD17" s="878"/>
      <c r="VBE17" s="880"/>
      <c r="VBF17" s="878"/>
      <c r="VBG17" s="878"/>
      <c r="VBH17" s="878"/>
      <c r="VBI17" s="880"/>
      <c r="VBJ17" s="878"/>
      <c r="VBK17" s="878"/>
      <c r="VBL17" s="878"/>
      <c r="VBM17" s="880"/>
      <c r="VBN17" s="878"/>
      <c r="VBO17" s="878"/>
      <c r="VBP17" s="878"/>
      <c r="VBQ17" s="880"/>
      <c r="VBR17" s="878"/>
      <c r="VBS17" s="878"/>
      <c r="VBT17" s="878"/>
      <c r="VBU17" s="880"/>
      <c r="VBV17" s="878"/>
      <c r="VBW17" s="878"/>
      <c r="VBX17" s="878"/>
      <c r="VBY17" s="880"/>
      <c r="VBZ17" s="878"/>
      <c r="VCA17" s="878"/>
      <c r="VCB17" s="878"/>
      <c r="VCC17" s="880"/>
      <c r="VCD17" s="878"/>
      <c r="VCE17" s="878"/>
      <c r="VCF17" s="878"/>
      <c r="VCG17" s="880"/>
      <c r="VCH17" s="878"/>
      <c r="VCI17" s="878"/>
      <c r="VCJ17" s="878"/>
      <c r="VCK17" s="880"/>
      <c r="VCL17" s="878"/>
      <c r="VCM17" s="878"/>
      <c r="VCN17" s="878"/>
      <c r="VCO17" s="880"/>
      <c r="VCP17" s="878"/>
      <c r="VCQ17" s="878"/>
      <c r="VCR17" s="878"/>
      <c r="VCS17" s="880"/>
      <c r="VCT17" s="878"/>
      <c r="VCU17" s="878"/>
      <c r="VCV17" s="878"/>
      <c r="VCW17" s="880"/>
      <c r="VCX17" s="878"/>
      <c r="VCY17" s="878"/>
      <c r="VCZ17" s="878"/>
      <c r="VDA17" s="880"/>
      <c r="VDB17" s="878"/>
      <c r="VDC17" s="878"/>
      <c r="VDD17" s="878"/>
      <c r="VDE17" s="880"/>
      <c r="VDF17" s="878"/>
      <c r="VDG17" s="878"/>
      <c r="VDH17" s="878"/>
      <c r="VDI17" s="880"/>
      <c r="VDJ17" s="878"/>
      <c r="VDK17" s="878"/>
      <c r="VDL17" s="878"/>
      <c r="VDM17" s="880"/>
      <c r="VDN17" s="878"/>
      <c r="VDO17" s="878"/>
      <c r="VDP17" s="878"/>
      <c r="VDQ17" s="880"/>
      <c r="VDR17" s="878"/>
      <c r="VDS17" s="878"/>
      <c r="VDT17" s="878"/>
      <c r="VDU17" s="880"/>
      <c r="VDV17" s="878"/>
      <c r="VDW17" s="878"/>
      <c r="VDX17" s="878"/>
      <c r="VDY17" s="880"/>
      <c r="VDZ17" s="878"/>
      <c r="VEA17" s="878"/>
      <c r="VEB17" s="878"/>
      <c r="VEC17" s="880"/>
      <c r="VED17" s="878"/>
      <c r="VEE17" s="878"/>
      <c r="VEF17" s="878"/>
      <c r="VEG17" s="880"/>
      <c r="VEH17" s="878"/>
      <c r="VEI17" s="878"/>
      <c r="VEJ17" s="878"/>
      <c r="VEK17" s="880"/>
      <c r="VEL17" s="878"/>
      <c r="VEM17" s="878"/>
      <c r="VEN17" s="878"/>
      <c r="VEO17" s="880"/>
      <c r="VEP17" s="878"/>
      <c r="VEQ17" s="878"/>
      <c r="VER17" s="878"/>
      <c r="VES17" s="880"/>
      <c r="VET17" s="878"/>
      <c r="VEU17" s="878"/>
      <c r="VEV17" s="878"/>
      <c r="VEW17" s="880"/>
      <c r="VEX17" s="878"/>
      <c r="VEY17" s="878"/>
      <c r="VEZ17" s="878"/>
      <c r="VFA17" s="880"/>
      <c r="VFB17" s="878"/>
      <c r="VFC17" s="878"/>
      <c r="VFD17" s="878"/>
      <c r="VFE17" s="880"/>
      <c r="VFF17" s="878"/>
      <c r="VFG17" s="878"/>
      <c r="VFH17" s="878"/>
      <c r="VFI17" s="880"/>
      <c r="VFJ17" s="878"/>
      <c r="VFK17" s="878"/>
      <c r="VFL17" s="878"/>
      <c r="VFM17" s="880"/>
      <c r="VFN17" s="878"/>
      <c r="VFO17" s="878"/>
      <c r="VFP17" s="878"/>
      <c r="VFQ17" s="880"/>
      <c r="VFR17" s="878"/>
      <c r="VFS17" s="878"/>
      <c r="VFT17" s="878"/>
      <c r="VFU17" s="880"/>
      <c r="VFV17" s="878"/>
      <c r="VFW17" s="878"/>
      <c r="VFX17" s="878"/>
      <c r="VFY17" s="880"/>
      <c r="VFZ17" s="878"/>
      <c r="VGA17" s="878"/>
      <c r="VGB17" s="878"/>
      <c r="VGC17" s="880"/>
      <c r="VGD17" s="878"/>
      <c r="VGE17" s="878"/>
      <c r="VGF17" s="878"/>
      <c r="VGG17" s="880"/>
      <c r="VGH17" s="878"/>
      <c r="VGI17" s="878"/>
      <c r="VGJ17" s="878"/>
      <c r="VGK17" s="880"/>
      <c r="VGL17" s="878"/>
      <c r="VGM17" s="878"/>
      <c r="VGN17" s="878"/>
      <c r="VGO17" s="880"/>
      <c r="VGP17" s="878"/>
      <c r="VGQ17" s="878"/>
      <c r="VGR17" s="878"/>
      <c r="VGS17" s="880"/>
      <c r="VGT17" s="878"/>
      <c r="VGU17" s="878"/>
      <c r="VGV17" s="878"/>
      <c r="VGW17" s="880"/>
      <c r="VGX17" s="878"/>
      <c r="VGY17" s="878"/>
      <c r="VGZ17" s="878"/>
      <c r="VHA17" s="880"/>
      <c r="VHB17" s="878"/>
      <c r="VHC17" s="878"/>
      <c r="VHD17" s="878"/>
      <c r="VHE17" s="880"/>
      <c r="VHF17" s="878"/>
      <c r="VHG17" s="878"/>
      <c r="VHH17" s="878"/>
      <c r="VHI17" s="880"/>
      <c r="VHJ17" s="878"/>
      <c r="VHK17" s="878"/>
      <c r="VHL17" s="878"/>
      <c r="VHM17" s="880"/>
      <c r="VHN17" s="878"/>
      <c r="VHO17" s="878"/>
      <c r="VHP17" s="878"/>
      <c r="VHQ17" s="880"/>
      <c r="VHR17" s="878"/>
      <c r="VHS17" s="878"/>
      <c r="VHT17" s="878"/>
      <c r="VHU17" s="880"/>
      <c r="VHV17" s="878"/>
      <c r="VHW17" s="878"/>
      <c r="VHX17" s="878"/>
      <c r="VHY17" s="880"/>
      <c r="VHZ17" s="878"/>
      <c r="VIA17" s="878"/>
      <c r="VIB17" s="878"/>
      <c r="VIC17" s="880"/>
      <c r="VID17" s="878"/>
      <c r="VIE17" s="878"/>
      <c r="VIF17" s="878"/>
      <c r="VIG17" s="880"/>
      <c r="VIH17" s="878"/>
      <c r="VII17" s="878"/>
      <c r="VIJ17" s="878"/>
      <c r="VIK17" s="880"/>
      <c r="VIL17" s="878"/>
      <c r="VIM17" s="878"/>
      <c r="VIN17" s="878"/>
      <c r="VIO17" s="880"/>
      <c r="VIP17" s="878"/>
      <c r="VIQ17" s="878"/>
      <c r="VIR17" s="878"/>
      <c r="VIS17" s="880"/>
      <c r="VIT17" s="878"/>
      <c r="VIU17" s="878"/>
      <c r="VIV17" s="878"/>
      <c r="VIW17" s="880"/>
      <c r="VIX17" s="878"/>
      <c r="VIY17" s="878"/>
      <c r="VIZ17" s="878"/>
      <c r="VJA17" s="880"/>
      <c r="VJB17" s="878"/>
      <c r="VJC17" s="878"/>
      <c r="VJD17" s="878"/>
      <c r="VJE17" s="880"/>
      <c r="VJF17" s="878"/>
      <c r="VJG17" s="878"/>
      <c r="VJH17" s="878"/>
      <c r="VJI17" s="880"/>
      <c r="VJJ17" s="878"/>
      <c r="VJK17" s="878"/>
      <c r="VJL17" s="878"/>
      <c r="VJM17" s="880"/>
      <c r="VJN17" s="878"/>
      <c r="VJO17" s="878"/>
      <c r="VJP17" s="878"/>
      <c r="VJQ17" s="880"/>
      <c r="VJR17" s="878"/>
      <c r="VJS17" s="878"/>
      <c r="VJT17" s="878"/>
      <c r="VJU17" s="880"/>
      <c r="VJV17" s="878"/>
      <c r="VJW17" s="878"/>
      <c r="VJX17" s="878"/>
      <c r="VJY17" s="880"/>
      <c r="VJZ17" s="878"/>
      <c r="VKA17" s="878"/>
      <c r="VKB17" s="878"/>
      <c r="VKC17" s="880"/>
      <c r="VKD17" s="878"/>
      <c r="VKE17" s="878"/>
      <c r="VKF17" s="878"/>
      <c r="VKG17" s="880"/>
      <c r="VKH17" s="878"/>
      <c r="VKI17" s="878"/>
      <c r="VKJ17" s="878"/>
      <c r="VKK17" s="880"/>
      <c r="VKL17" s="878"/>
      <c r="VKM17" s="878"/>
      <c r="VKN17" s="878"/>
      <c r="VKO17" s="880"/>
      <c r="VKP17" s="878"/>
      <c r="VKQ17" s="878"/>
      <c r="VKR17" s="878"/>
      <c r="VKS17" s="880"/>
      <c r="VKT17" s="878"/>
      <c r="VKU17" s="878"/>
      <c r="VKV17" s="878"/>
      <c r="VKW17" s="880"/>
      <c r="VKX17" s="878"/>
      <c r="VKY17" s="878"/>
      <c r="VKZ17" s="878"/>
      <c r="VLA17" s="880"/>
      <c r="VLB17" s="878"/>
      <c r="VLC17" s="878"/>
      <c r="VLD17" s="878"/>
      <c r="VLE17" s="880"/>
      <c r="VLF17" s="878"/>
      <c r="VLG17" s="878"/>
      <c r="VLH17" s="878"/>
      <c r="VLI17" s="880"/>
      <c r="VLJ17" s="878"/>
      <c r="VLK17" s="878"/>
      <c r="VLL17" s="878"/>
      <c r="VLM17" s="880"/>
      <c r="VLN17" s="878"/>
      <c r="VLO17" s="878"/>
      <c r="VLP17" s="878"/>
      <c r="VLQ17" s="880"/>
      <c r="VLR17" s="878"/>
      <c r="VLS17" s="878"/>
      <c r="VLT17" s="878"/>
      <c r="VLU17" s="880"/>
      <c r="VLV17" s="878"/>
      <c r="VLW17" s="878"/>
      <c r="VLX17" s="878"/>
      <c r="VLY17" s="880"/>
      <c r="VLZ17" s="878"/>
      <c r="VMA17" s="878"/>
      <c r="VMB17" s="878"/>
      <c r="VMC17" s="880"/>
      <c r="VMD17" s="878"/>
      <c r="VME17" s="878"/>
      <c r="VMF17" s="878"/>
      <c r="VMG17" s="880"/>
      <c r="VMH17" s="878"/>
      <c r="VMI17" s="878"/>
      <c r="VMJ17" s="878"/>
      <c r="VMK17" s="880"/>
      <c r="VML17" s="878"/>
      <c r="VMM17" s="878"/>
      <c r="VMN17" s="878"/>
      <c r="VMO17" s="880"/>
      <c r="VMP17" s="878"/>
      <c r="VMQ17" s="878"/>
      <c r="VMR17" s="878"/>
      <c r="VMS17" s="880"/>
      <c r="VMT17" s="878"/>
      <c r="VMU17" s="878"/>
      <c r="VMV17" s="878"/>
      <c r="VMW17" s="880"/>
      <c r="VMX17" s="878"/>
      <c r="VMY17" s="878"/>
      <c r="VMZ17" s="878"/>
      <c r="VNA17" s="880"/>
      <c r="VNB17" s="878"/>
      <c r="VNC17" s="878"/>
      <c r="VND17" s="878"/>
      <c r="VNE17" s="880"/>
      <c r="VNF17" s="878"/>
      <c r="VNG17" s="878"/>
      <c r="VNH17" s="878"/>
      <c r="VNI17" s="880"/>
      <c r="VNJ17" s="878"/>
      <c r="VNK17" s="878"/>
      <c r="VNL17" s="878"/>
      <c r="VNM17" s="880"/>
      <c r="VNN17" s="878"/>
      <c r="VNO17" s="878"/>
      <c r="VNP17" s="878"/>
      <c r="VNQ17" s="880"/>
      <c r="VNR17" s="878"/>
      <c r="VNS17" s="878"/>
      <c r="VNT17" s="878"/>
      <c r="VNU17" s="880"/>
      <c r="VNV17" s="878"/>
      <c r="VNW17" s="878"/>
      <c r="VNX17" s="878"/>
      <c r="VNY17" s="880"/>
      <c r="VNZ17" s="878"/>
      <c r="VOA17" s="878"/>
      <c r="VOB17" s="878"/>
      <c r="VOC17" s="880"/>
      <c r="VOD17" s="878"/>
      <c r="VOE17" s="878"/>
      <c r="VOF17" s="878"/>
      <c r="VOG17" s="880"/>
      <c r="VOH17" s="878"/>
      <c r="VOI17" s="878"/>
      <c r="VOJ17" s="878"/>
      <c r="VOK17" s="880"/>
      <c r="VOL17" s="878"/>
      <c r="VOM17" s="878"/>
      <c r="VON17" s="878"/>
      <c r="VOO17" s="880"/>
      <c r="VOP17" s="878"/>
      <c r="VOQ17" s="878"/>
      <c r="VOR17" s="878"/>
      <c r="VOS17" s="880"/>
      <c r="VOT17" s="878"/>
      <c r="VOU17" s="878"/>
      <c r="VOV17" s="878"/>
      <c r="VOW17" s="880"/>
      <c r="VOX17" s="878"/>
      <c r="VOY17" s="878"/>
      <c r="VOZ17" s="878"/>
      <c r="VPA17" s="880"/>
      <c r="VPB17" s="878"/>
      <c r="VPC17" s="878"/>
      <c r="VPD17" s="878"/>
      <c r="VPE17" s="880"/>
      <c r="VPF17" s="878"/>
      <c r="VPG17" s="878"/>
      <c r="VPH17" s="878"/>
      <c r="VPI17" s="880"/>
      <c r="VPJ17" s="878"/>
      <c r="VPK17" s="878"/>
      <c r="VPL17" s="878"/>
      <c r="VPM17" s="880"/>
      <c r="VPN17" s="878"/>
      <c r="VPO17" s="878"/>
      <c r="VPP17" s="878"/>
      <c r="VPQ17" s="880"/>
      <c r="VPR17" s="878"/>
      <c r="VPS17" s="878"/>
      <c r="VPT17" s="878"/>
      <c r="VPU17" s="880"/>
      <c r="VPV17" s="878"/>
      <c r="VPW17" s="878"/>
      <c r="VPX17" s="878"/>
      <c r="VPY17" s="880"/>
      <c r="VPZ17" s="878"/>
      <c r="VQA17" s="878"/>
      <c r="VQB17" s="878"/>
      <c r="VQC17" s="880"/>
      <c r="VQD17" s="878"/>
      <c r="VQE17" s="878"/>
      <c r="VQF17" s="878"/>
      <c r="VQG17" s="880"/>
      <c r="VQH17" s="878"/>
      <c r="VQI17" s="878"/>
      <c r="VQJ17" s="878"/>
      <c r="VQK17" s="880"/>
      <c r="VQL17" s="878"/>
      <c r="VQM17" s="878"/>
      <c r="VQN17" s="878"/>
      <c r="VQO17" s="880"/>
      <c r="VQP17" s="878"/>
      <c r="VQQ17" s="878"/>
      <c r="VQR17" s="878"/>
      <c r="VQS17" s="880"/>
      <c r="VQT17" s="878"/>
      <c r="VQU17" s="878"/>
      <c r="VQV17" s="878"/>
      <c r="VQW17" s="880"/>
      <c r="VQX17" s="878"/>
      <c r="VQY17" s="878"/>
      <c r="VQZ17" s="878"/>
      <c r="VRA17" s="880"/>
      <c r="VRB17" s="878"/>
      <c r="VRC17" s="878"/>
      <c r="VRD17" s="878"/>
      <c r="VRE17" s="880"/>
      <c r="VRF17" s="878"/>
      <c r="VRG17" s="878"/>
      <c r="VRH17" s="878"/>
      <c r="VRI17" s="880"/>
      <c r="VRJ17" s="878"/>
      <c r="VRK17" s="878"/>
      <c r="VRL17" s="878"/>
      <c r="VRM17" s="880"/>
      <c r="VRN17" s="878"/>
      <c r="VRO17" s="878"/>
      <c r="VRP17" s="878"/>
      <c r="VRQ17" s="880"/>
      <c r="VRR17" s="878"/>
      <c r="VRS17" s="878"/>
      <c r="VRT17" s="878"/>
      <c r="VRU17" s="880"/>
      <c r="VRV17" s="878"/>
      <c r="VRW17" s="878"/>
      <c r="VRX17" s="878"/>
      <c r="VRY17" s="880"/>
      <c r="VRZ17" s="878"/>
      <c r="VSA17" s="878"/>
      <c r="VSB17" s="878"/>
      <c r="VSC17" s="880"/>
      <c r="VSD17" s="878"/>
      <c r="VSE17" s="878"/>
      <c r="VSF17" s="878"/>
      <c r="VSG17" s="880"/>
      <c r="VSH17" s="878"/>
      <c r="VSI17" s="878"/>
      <c r="VSJ17" s="878"/>
      <c r="VSK17" s="880"/>
      <c r="VSL17" s="878"/>
      <c r="VSM17" s="878"/>
      <c r="VSN17" s="878"/>
      <c r="VSO17" s="880"/>
      <c r="VSP17" s="878"/>
      <c r="VSQ17" s="878"/>
      <c r="VSR17" s="878"/>
      <c r="VSS17" s="880"/>
      <c r="VST17" s="878"/>
      <c r="VSU17" s="878"/>
      <c r="VSV17" s="878"/>
      <c r="VSW17" s="880"/>
      <c r="VSX17" s="878"/>
      <c r="VSY17" s="878"/>
      <c r="VSZ17" s="878"/>
      <c r="VTA17" s="880"/>
      <c r="VTB17" s="878"/>
      <c r="VTC17" s="878"/>
      <c r="VTD17" s="878"/>
      <c r="VTE17" s="880"/>
      <c r="VTF17" s="878"/>
      <c r="VTG17" s="878"/>
      <c r="VTH17" s="878"/>
      <c r="VTI17" s="880"/>
      <c r="VTJ17" s="878"/>
      <c r="VTK17" s="878"/>
      <c r="VTL17" s="878"/>
      <c r="VTM17" s="880"/>
      <c r="VTN17" s="878"/>
      <c r="VTO17" s="878"/>
      <c r="VTP17" s="878"/>
      <c r="VTQ17" s="880"/>
      <c r="VTR17" s="878"/>
      <c r="VTS17" s="878"/>
      <c r="VTT17" s="878"/>
      <c r="VTU17" s="880"/>
      <c r="VTV17" s="878"/>
      <c r="VTW17" s="878"/>
      <c r="VTX17" s="878"/>
      <c r="VTY17" s="880"/>
      <c r="VTZ17" s="878"/>
      <c r="VUA17" s="878"/>
      <c r="VUB17" s="878"/>
      <c r="VUC17" s="880"/>
      <c r="VUD17" s="878"/>
      <c r="VUE17" s="878"/>
      <c r="VUF17" s="878"/>
      <c r="VUG17" s="880"/>
      <c r="VUH17" s="878"/>
      <c r="VUI17" s="878"/>
      <c r="VUJ17" s="878"/>
      <c r="VUK17" s="880"/>
      <c r="VUL17" s="878"/>
      <c r="VUM17" s="878"/>
      <c r="VUN17" s="878"/>
      <c r="VUO17" s="880"/>
      <c r="VUP17" s="878"/>
      <c r="VUQ17" s="878"/>
      <c r="VUR17" s="878"/>
      <c r="VUS17" s="880"/>
      <c r="VUT17" s="878"/>
      <c r="VUU17" s="878"/>
      <c r="VUV17" s="878"/>
      <c r="VUW17" s="880"/>
      <c r="VUX17" s="878"/>
      <c r="VUY17" s="878"/>
      <c r="VUZ17" s="878"/>
      <c r="VVA17" s="880"/>
      <c r="VVB17" s="878"/>
      <c r="VVC17" s="878"/>
      <c r="VVD17" s="878"/>
      <c r="VVE17" s="880"/>
      <c r="VVF17" s="878"/>
      <c r="VVG17" s="878"/>
      <c r="VVH17" s="878"/>
      <c r="VVI17" s="880"/>
      <c r="VVJ17" s="878"/>
      <c r="VVK17" s="878"/>
      <c r="VVL17" s="878"/>
      <c r="VVM17" s="880"/>
      <c r="VVN17" s="878"/>
      <c r="VVO17" s="878"/>
      <c r="VVP17" s="878"/>
      <c r="VVQ17" s="880"/>
      <c r="VVR17" s="878"/>
      <c r="VVS17" s="878"/>
      <c r="VVT17" s="878"/>
      <c r="VVU17" s="880"/>
      <c r="VVV17" s="878"/>
      <c r="VVW17" s="878"/>
      <c r="VVX17" s="878"/>
      <c r="VVY17" s="880"/>
      <c r="VVZ17" s="878"/>
      <c r="VWA17" s="878"/>
      <c r="VWB17" s="878"/>
      <c r="VWC17" s="880"/>
      <c r="VWD17" s="878"/>
      <c r="VWE17" s="878"/>
      <c r="VWF17" s="878"/>
      <c r="VWG17" s="880"/>
      <c r="VWH17" s="878"/>
      <c r="VWI17" s="878"/>
      <c r="VWJ17" s="878"/>
      <c r="VWK17" s="880"/>
      <c r="VWL17" s="878"/>
      <c r="VWM17" s="878"/>
      <c r="VWN17" s="878"/>
      <c r="VWO17" s="880"/>
      <c r="VWP17" s="878"/>
      <c r="VWQ17" s="878"/>
      <c r="VWR17" s="878"/>
      <c r="VWS17" s="880"/>
      <c r="VWT17" s="878"/>
      <c r="VWU17" s="878"/>
      <c r="VWV17" s="878"/>
      <c r="VWW17" s="880"/>
      <c r="VWX17" s="878"/>
      <c r="VWY17" s="878"/>
      <c r="VWZ17" s="878"/>
      <c r="VXA17" s="880"/>
      <c r="VXB17" s="878"/>
      <c r="VXC17" s="878"/>
      <c r="VXD17" s="878"/>
      <c r="VXE17" s="880"/>
      <c r="VXF17" s="878"/>
      <c r="VXG17" s="878"/>
      <c r="VXH17" s="878"/>
      <c r="VXI17" s="880"/>
      <c r="VXJ17" s="878"/>
      <c r="VXK17" s="878"/>
      <c r="VXL17" s="878"/>
      <c r="VXM17" s="880"/>
      <c r="VXN17" s="878"/>
      <c r="VXO17" s="878"/>
      <c r="VXP17" s="878"/>
      <c r="VXQ17" s="880"/>
      <c r="VXR17" s="878"/>
      <c r="VXS17" s="878"/>
      <c r="VXT17" s="878"/>
      <c r="VXU17" s="880"/>
      <c r="VXV17" s="878"/>
      <c r="VXW17" s="878"/>
      <c r="VXX17" s="878"/>
      <c r="VXY17" s="880"/>
      <c r="VXZ17" s="878"/>
      <c r="VYA17" s="878"/>
      <c r="VYB17" s="878"/>
      <c r="VYC17" s="880"/>
      <c r="VYD17" s="878"/>
      <c r="VYE17" s="878"/>
      <c r="VYF17" s="878"/>
      <c r="VYG17" s="880"/>
      <c r="VYH17" s="878"/>
      <c r="VYI17" s="878"/>
      <c r="VYJ17" s="878"/>
      <c r="VYK17" s="880"/>
      <c r="VYL17" s="878"/>
      <c r="VYM17" s="878"/>
      <c r="VYN17" s="878"/>
      <c r="VYO17" s="880"/>
      <c r="VYP17" s="878"/>
      <c r="VYQ17" s="878"/>
      <c r="VYR17" s="878"/>
      <c r="VYS17" s="880"/>
      <c r="VYT17" s="878"/>
      <c r="VYU17" s="878"/>
      <c r="VYV17" s="878"/>
      <c r="VYW17" s="880"/>
      <c r="VYX17" s="878"/>
      <c r="VYY17" s="878"/>
      <c r="VYZ17" s="878"/>
      <c r="VZA17" s="880"/>
      <c r="VZB17" s="878"/>
      <c r="VZC17" s="878"/>
      <c r="VZD17" s="878"/>
      <c r="VZE17" s="880"/>
      <c r="VZF17" s="878"/>
      <c r="VZG17" s="878"/>
      <c r="VZH17" s="878"/>
      <c r="VZI17" s="880"/>
      <c r="VZJ17" s="878"/>
      <c r="VZK17" s="878"/>
      <c r="VZL17" s="878"/>
      <c r="VZM17" s="880"/>
      <c r="VZN17" s="878"/>
      <c r="VZO17" s="878"/>
      <c r="VZP17" s="878"/>
      <c r="VZQ17" s="880"/>
      <c r="VZR17" s="878"/>
      <c r="VZS17" s="878"/>
      <c r="VZT17" s="878"/>
      <c r="VZU17" s="880"/>
      <c r="VZV17" s="878"/>
      <c r="VZW17" s="878"/>
      <c r="VZX17" s="878"/>
      <c r="VZY17" s="880"/>
      <c r="VZZ17" s="878"/>
      <c r="WAA17" s="878"/>
      <c r="WAB17" s="878"/>
      <c r="WAC17" s="880"/>
      <c r="WAD17" s="878"/>
      <c r="WAE17" s="878"/>
      <c r="WAF17" s="878"/>
      <c r="WAG17" s="880"/>
      <c r="WAH17" s="878"/>
      <c r="WAI17" s="878"/>
      <c r="WAJ17" s="878"/>
      <c r="WAK17" s="880"/>
      <c r="WAL17" s="878"/>
      <c r="WAM17" s="878"/>
      <c r="WAN17" s="878"/>
      <c r="WAO17" s="880"/>
      <c r="WAP17" s="878"/>
      <c r="WAQ17" s="878"/>
      <c r="WAR17" s="878"/>
      <c r="WAS17" s="880"/>
      <c r="WAT17" s="878"/>
      <c r="WAU17" s="878"/>
      <c r="WAV17" s="878"/>
      <c r="WAW17" s="880"/>
      <c r="WAX17" s="878"/>
      <c r="WAY17" s="878"/>
      <c r="WAZ17" s="878"/>
      <c r="WBA17" s="880"/>
      <c r="WBB17" s="878"/>
      <c r="WBC17" s="878"/>
      <c r="WBD17" s="878"/>
      <c r="WBE17" s="880"/>
      <c r="WBF17" s="878"/>
      <c r="WBG17" s="878"/>
      <c r="WBH17" s="878"/>
      <c r="WBI17" s="880"/>
      <c r="WBJ17" s="878"/>
      <c r="WBK17" s="878"/>
      <c r="WBL17" s="878"/>
      <c r="WBM17" s="880"/>
      <c r="WBN17" s="878"/>
      <c r="WBO17" s="878"/>
      <c r="WBP17" s="878"/>
      <c r="WBQ17" s="880"/>
      <c r="WBR17" s="878"/>
      <c r="WBS17" s="878"/>
      <c r="WBT17" s="878"/>
      <c r="WBU17" s="880"/>
      <c r="WBV17" s="878"/>
      <c r="WBW17" s="878"/>
      <c r="WBX17" s="878"/>
      <c r="WBY17" s="880"/>
      <c r="WBZ17" s="878"/>
      <c r="WCA17" s="878"/>
      <c r="WCB17" s="878"/>
      <c r="WCC17" s="880"/>
      <c r="WCD17" s="878"/>
      <c r="WCE17" s="878"/>
      <c r="WCF17" s="878"/>
      <c r="WCG17" s="880"/>
      <c r="WCH17" s="878"/>
      <c r="WCI17" s="878"/>
      <c r="WCJ17" s="878"/>
      <c r="WCK17" s="880"/>
      <c r="WCL17" s="878"/>
      <c r="WCM17" s="878"/>
      <c r="WCN17" s="878"/>
      <c r="WCO17" s="880"/>
      <c r="WCP17" s="878"/>
      <c r="WCQ17" s="878"/>
      <c r="WCR17" s="878"/>
      <c r="WCS17" s="880"/>
      <c r="WCT17" s="878"/>
      <c r="WCU17" s="878"/>
      <c r="WCV17" s="878"/>
      <c r="WCW17" s="880"/>
      <c r="WCX17" s="878"/>
      <c r="WCY17" s="878"/>
      <c r="WCZ17" s="878"/>
      <c r="WDA17" s="880"/>
      <c r="WDB17" s="878"/>
      <c r="WDC17" s="878"/>
      <c r="WDD17" s="878"/>
      <c r="WDE17" s="880"/>
      <c r="WDF17" s="878"/>
      <c r="WDG17" s="878"/>
      <c r="WDH17" s="878"/>
      <c r="WDI17" s="880"/>
      <c r="WDJ17" s="878"/>
      <c r="WDK17" s="878"/>
      <c r="WDL17" s="878"/>
      <c r="WDM17" s="880"/>
      <c r="WDN17" s="878"/>
      <c r="WDO17" s="878"/>
      <c r="WDP17" s="878"/>
      <c r="WDQ17" s="880"/>
      <c r="WDR17" s="878"/>
      <c r="WDS17" s="878"/>
      <c r="WDT17" s="878"/>
      <c r="WDU17" s="880"/>
      <c r="WDV17" s="878"/>
      <c r="WDW17" s="878"/>
      <c r="WDX17" s="878"/>
      <c r="WDY17" s="880"/>
      <c r="WDZ17" s="878"/>
      <c r="WEA17" s="878"/>
      <c r="WEB17" s="878"/>
      <c r="WEC17" s="880"/>
      <c r="WED17" s="878"/>
      <c r="WEE17" s="878"/>
      <c r="WEF17" s="878"/>
      <c r="WEG17" s="880"/>
      <c r="WEH17" s="878"/>
      <c r="WEI17" s="878"/>
      <c r="WEJ17" s="878"/>
      <c r="WEK17" s="880"/>
      <c r="WEL17" s="878"/>
      <c r="WEM17" s="878"/>
      <c r="WEN17" s="878"/>
      <c r="WEO17" s="880"/>
      <c r="WEP17" s="878"/>
      <c r="WEQ17" s="878"/>
      <c r="WER17" s="878"/>
      <c r="WES17" s="880"/>
      <c r="WET17" s="878"/>
      <c r="WEU17" s="878"/>
      <c r="WEV17" s="878"/>
      <c r="WEW17" s="880"/>
      <c r="WEX17" s="878"/>
      <c r="WEY17" s="878"/>
      <c r="WEZ17" s="878"/>
      <c r="WFA17" s="880"/>
      <c r="WFB17" s="878"/>
      <c r="WFC17" s="878"/>
      <c r="WFD17" s="878"/>
      <c r="WFE17" s="880"/>
      <c r="WFF17" s="878"/>
      <c r="WFG17" s="878"/>
      <c r="WFH17" s="878"/>
      <c r="WFI17" s="880"/>
      <c r="WFJ17" s="878"/>
      <c r="WFK17" s="878"/>
      <c r="WFL17" s="878"/>
      <c r="WFM17" s="880"/>
      <c r="WFN17" s="878"/>
      <c r="WFO17" s="878"/>
      <c r="WFP17" s="878"/>
      <c r="WFQ17" s="880"/>
      <c r="WFR17" s="878"/>
      <c r="WFS17" s="878"/>
      <c r="WFT17" s="878"/>
      <c r="WFU17" s="880"/>
      <c r="WFV17" s="878"/>
      <c r="WFW17" s="878"/>
      <c r="WFX17" s="878"/>
      <c r="WFY17" s="880"/>
      <c r="WFZ17" s="878"/>
      <c r="WGA17" s="878"/>
      <c r="WGB17" s="878"/>
      <c r="WGC17" s="880"/>
      <c r="WGD17" s="878"/>
      <c r="WGE17" s="878"/>
      <c r="WGF17" s="878"/>
      <c r="WGG17" s="880"/>
      <c r="WGH17" s="878"/>
      <c r="WGI17" s="878"/>
      <c r="WGJ17" s="878"/>
      <c r="WGK17" s="880"/>
      <c r="WGL17" s="878"/>
      <c r="WGM17" s="878"/>
      <c r="WGN17" s="878"/>
      <c r="WGO17" s="880"/>
      <c r="WGP17" s="878"/>
      <c r="WGQ17" s="878"/>
      <c r="WGR17" s="878"/>
      <c r="WGS17" s="880"/>
      <c r="WGT17" s="878"/>
      <c r="WGU17" s="878"/>
      <c r="WGV17" s="878"/>
      <c r="WGW17" s="880"/>
      <c r="WGX17" s="878"/>
      <c r="WGY17" s="878"/>
      <c r="WGZ17" s="878"/>
      <c r="WHA17" s="880"/>
      <c r="WHB17" s="878"/>
      <c r="WHC17" s="878"/>
      <c r="WHD17" s="878"/>
      <c r="WHE17" s="880"/>
      <c r="WHF17" s="878"/>
      <c r="WHG17" s="878"/>
      <c r="WHH17" s="878"/>
      <c r="WHI17" s="880"/>
      <c r="WHJ17" s="878"/>
      <c r="WHK17" s="878"/>
      <c r="WHL17" s="878"/>
      <c r="WHM17" s="880"/>
      <c r="WHN17" s="878"/>
      <c r="WHO17" s="878"/>
      <c r="WHP17" s="878"/>
      <c r="WHQ17" s="880"/>
      <c r="WHR17" s="878"/>
      <c r="WHS17" s="878"/>
      <c r="WHT17" s="878"/>
      <c r="WHU17" s="880"/>
      <c r="WHV17" s="878"/>
      <c r="WHW17" s="878"/>
      <c r="WHX17" s="878"/>
      <c r="WHY17" s="880"/>
      <c r="WHZ17" s="878"/>
      <c r="WIA17" s="878"/>
      <c r="WIB17" s="878"/>
      <c r="WIC17" s="880"/>
      <c r="WID17" s="878"/>
      <c r="WIE17" s="878"/>
      <c r="WIF17" s="878"/>
      <c r="WIG17" s="880"/>
      <c r="WIH17" s="878"/>
      <c r="WII17" s="878"/>
      <c r="WIJ17" s="878"/>
      <c r="WIK17" s="880"/>
      <c r="WIL17" s="878"/>
      <c r="WIM17" s="878"/>
      <c r="WIN17" s="878"/>
      <c r="WIO17" s="880"/>
      <c r="WIP17" s="878"/>
      <c r="WIQ17" s="878"/>
      <c r="WIR17" s="878"/>
      <c r="WIS17" s="880"/>
      <c r="WIT17" s="878"/>
      <c r="WIU17" s="878"/>
      <c r="WIV17" s="878"/>
      <c r="WIW17" s="880"/>
      <c r="WIX17" s="878"/>
      <c r="WIY17" s="878"/>
      <c r="WIZ17" s="878"/>
      <c r="WJA17" s="880"/>
      <c r="WJB17" s="878"/>
      <c r="WJC17" s="878"/>
      <c r="WJD17" s="878"/>
      <c r="WJE17" s="880"/>
      <c r="WJF17" s="878"/>
      <c r="WJG17" s="878"/>
      <c r="WJH17" s="878"/>
      <c r="WJI17" s="880"/>
      <c r="WJJ17" s="878"/>
      <c r="WJK17" s="878"/>
      <c r="WJL17" s="878"/>
      <c r="WJM17" s="880"/>
      <c r="WJN17" s="878"/>
      <c r="WJO17" s="878"/>
      <c r="WJP17" s="878"/>
      <c r="WJQ17" s="880"/>
      <c r="WJR17" s="878"/>
      <c r="WJS17" s="878"/>
      <c r="WJT17" s="878"/>
      <c r="WJU17" s="880"/>
      <c r="WJV17" s="878"/>
      <c r="WJW17" s="878"/>
      <c r="WJX17" s="878"/>
      <c r="WJY17" s="880"/>
      <c r="WJZ17" s="878"/>
      <c r="WKA17" s="878"/>
      <c r="WKB17" s="878"/>
      <c r="WKC17" s="880"/>
      <c r="WKD17" s="878"/>
      <c r="WKE17" s="878"/>
      <c r="WKF17" s="878"/>
      <c r="WKG17" s="880"/>
      <c r="WKH17" s="878"/>
      <c r="WKI17" s="878"/>
      <c r="WKJ17" s="878"/>
      <c r="WKK17" s="880"/>
      <c r="WKL17" s="878"/>
      <c r="WKM17" s="878"/>
      <c r="WKN17" s="878"/>
      <c r="WKO17" s="880"/>
      <c r="WKP17" s="878"/>
      <c r="WKQ17" s="878"/>
      <c r="WKR17" s="878"/>
      <c r="WKS17" s="880"/>
      <c r="WKT17" s="878"/>
      <c r="WKU17" s="878"/>
      <c r="WKV17" s="878"/>
      <c r="WKW17" s="880"/>
      <c r="WKX17" s="878"/>
      <c r="WKY17" s="878"/>
      <c r="WKZ17" s="878"/>
      <c r="WLA17" s="880"/>
      <c r="WLB17" s="878"/>
      <c r="WLC17" s="878"/>
      <c r="WLD17" s="878"/>
      <c r="WLE17" s="880"/>
      <c r="WLF17" s="878"/>
      <c r="WLG17" s="878"/>
      <c r="WLH17" s="878"/>
      <c r="WLI17" s="880"/>
      <c r="WLJ17" s="878"/>
      <c r="WLK17" s="878"/>
      <c r="WLL17" s="878"/>
      <c r="WLM17" s="880"/>
      <c r="WLN17" s="878"/>
      <c r="WLO17" s="878"/>
      <c r="WLP17" s="878"/>
      <c r="WLQ17" s="880"/>
      <c r="WLR17" s="878"/>
      <c r="WLS17" s="878"/>
      <c r="WLT17" s="878"/>
      <c r="WLU17" s="880"/>
      <c r="WLV17" s="878"/>
      <c r="WLW17" s="878"/>
      <c r="WLX17" s="878"/>
      <c r="WLY17" s="880"/>
      <c r="WLZ17" s="878"/>
      <c r="WMA17" s="878"/>
      <c r="WMB17" s="878"/>
      <c r="WMC17" s="880"/>
      <c r="WMD17" s="878"/>
      <c r="WME17" s="878"/>
      <c r="WMF17" s="878"/>
      <c r="WMG17" s="880"/>
      <c r="WMH17" s="878"/>
      <c r="WMI17" s="878"/>
      <c r="WMJ17" s="878"/>
      <c r="WMK17" s="880"/>
      <c r="WML17" s="878"/>
      <c r="WMM17" s="878"/>
      <c r="WMN17" s="878"/>
      <c r="WMO17" s="880"/>
      <c r="WMP17" s="878"/>
      <c r="WMQ17" s="878"/>
      <c r="WMR17" s="878"/>
      <c r="WMS17" s="880"/>
      <c r="WMT17" s="878"/>
      <c r="WMU17" s="878"/>
      <c r="WMV17" s="878"/>
      <c r="WMW17" s="880"/>
      <c r="WMX17" s="878"/>
      <c r="WMY17" s="878"/>
      <c r="WMZ17" s="878"/>
      <c r="WNA17" s="880"/>
      <c r="WNB17" s="878"/>
      <c r="WNC17" s="878"/>
      <c r="WND17" s="878"/>
      <c r="WNE17" s="880"/>
      <c r="WNF17" s="878"/>
      <c r="WNG17" s="878"/>
      <c r="WNH17" s="878"/>
      <c r="WNI17" s="880"/>
      <c r="WNJ17" s="878"/>
      <c r="WNK17" s="878"/>
      <c r="WNL17" s="878"/>
      <c r="WNM17" s="880"/>
      <c r="WNN17" s="878"/>
      <c r="WNO17" s="878"/>
      <c r="WNP17" s="878"/>
      <c r="WNQ17" s="880"/>
      <c r="WNR17" s="878"/>
      <c r="WNS17" s="878"/>
      <c r="WNT17" s="878"/>
      <c r="WNU17" s="880"/>
      <c r="WNV17" s="878"/>
      <c r="WNW17" s="878"/>
      <c r="WNX17" s="878"/>
      <c r="WNY17" s="880"/>
      <c r="WNZ17" s="878"/>
      <c r="WOA17" s="878"/>
      <c r="WOB17" s="878"/>
      <c r="WOC17" s="880"/>
      <c r="WOD17" s="878"/>
      <c r="WOE17" s="878"/>
      <c r="WOF17" s="878"/>
      <c r="WOG17" s="880"/>
      <c r="WOH17" s="878"/>
      <c r="WOI17" s="878"/>
      <c r="WOJ17" s="878"/>
      <c r="WOK17" s="880"/>
      <c r="WOL17" s="878"/>
      <c r="WOM17" s="878"/>
      <c r="WON17" s="878"/>
      <c r="WOO17" s="880"/>
      <c r="WOP17" s="878"/>
      <c r="WOQ17" s="878"/>
      <c r="WOR17" s="878"/>
      <c r="WOS17" s="880"/>
      <c r="WOT17" s="878"/>
      <c r="WOU17" s="878"/>
      <c r="WOV17" s="878"/>
      <c r="WOW17" s="880"/>
      <c r="WOX17" s="878"/>
      <c r="WOY17" s="878"/>
      <c r="WOZ17" s="878"/>
      <c r="WPA17" s="880"/>
      <c r="WPB17" s="878"/>
      <c r="WPC17" s="878"/>
      <c r="WPD17" s="878"/>
      <c r="WPE17" s="880"/>
      <c r="WPF17" s="878"/>
      <c r="WPG17" s="878"/>
      <c r="WPH17" s="878"/>
      <c r="WPI17" s="880"/>
      <c r="WPJ17" s="878"/>
      <c r="WPK17" s="878"/>
      <c r="WPL17" s="878"/>
      <c r="WPM17" s="880"/>
      <c r="WPN17" s="878"/>
      <c r="WPO17" s="878"/>
      <c r="WPP17" s="878"/>
      <c r="WPQ17" s="880"/>
      <c r="WPR17" s="878"/>
      <c r="WPS17" s="878"/>
      <c r="WPT17" s="878"/>
      <c r="WPU17" s="880"/>
      <c r="WPV17" s="878"/>
      <c r="WPW17" s="878"/>
      <c r="WPX17" s="878"/>
      <c r="WPY17" s="880"/>
      <c r="WPZ17" s="878"/>
      <c r="WQA17" s="878"/>
      <c r="WQB17" s="878"/>
      <c r="WQC17" s="880"/>
      <c r="WQD17" s="878"/>
      <c r="WQE17" s="878"/>
      <c r="WQF17" s="878"/>
      <c r="WQG17" s="880"/>
      <c r="WQH17" s="878"/>
      <c r="WQI17" s="878"/>
      <c r="WQJ17" s="878"/>
      <c r="WQK17" s="880"/>
      <c r="WQL17" s="878"/>
      <c r="WQM17" s="878"/>
      <c r="WQN17" s="878"/>
      <c r="WQO17" s="880"/>
      <c r="WQP17" s="878"/>
      <c r="WQQ17" s="878"/>
      <c r="WQR17" s="878"/>
      <c r="WQS17" s="880"/>
      <c r="WQT17" s="878"/>
      <c r="WQU17" s="878"/>
      <c r="WQV17" s="878"/>
      <c r="WQW17" s="880"/>
      <c r="WQX17" s="878"/>
      <c r="WQY17" s="878"/>
      <c r="WQZ17" s="878"/>
      <c r="WRA17" s="880"/>
      <c r="WRB17" s="878"/>
      <c r="WRC17" s="878"/>
      <c r="WRD17" s="878"/>
      <c r="WRE17" s="880"/>
      <c r="WRF17" s="878"/>
      <c r="WRG17" s="878"/>
      <c r="WRH17" s="878"/>
      <c r="WRI17" s="880"/>
      <c r="WRJ17" s="878"/>
      <c r="WRK17" s="878"/>
      <c r="WRL17" s="878"/>
      <c r="WRM17" s="880"/>
      <c r="WRN17" s="878"/>
      <c r="WRO17" s="878"/>
      <c r="WRP17" s="878"/>
      <c r="WRQ17" s="880"/>
      <c r="WRR17" s="878"/>
      <c r="WRS17" s="878"/>
      <c r="WRT17" s="878"/>
      <c r="WRU17" s="880"/>
      <c r="WRV17" s="878"/>
      <c r="WRW17" s="878"/>
      <c r="WRX17" s="878"/>
      <c r="WRY17" s="880"/>
      <c r="WRZ17" s="878"/>
      <c r="WSA17" s="878"/>
      <c r="WSB17" s="878"/>
      <c r="WSC17" s="880"/>
      <c r="WSD17" s="878"/>
      <c r="WSE17" s="878"/>
      <c r="WSF17" s="878"/>
      <c r="WSG17" s="880"/>
      <c r="WSH17" s="878"/>
      <c r="WSI17" s="878"/>
      <c r="WSJ17" s="878"/>
      <c r="WSK17" s="880"/>
      <c r="WSL17" s="878"/>
      <c r="WSM17" s="878"/>
      <c r="WSN17" s="878"/>
      <c r="WSO17" s="880"/>
      <c r="WSP17" s="878"/>
      <c r="WSQ17" s="878"/>
      <c r="WSR17" s="878"/>
      <c r="WSS17" s="880"/>
      <c r="WST17" s="878"/>
      <c r="WSU17" s="878"/>
      <c r="WSV17" s="878"/>
      <c r="WSW17" s="880"/>
      <c r="WSX17" s="878"/>
      <c r="WSY17" s="878"/>
      <c r="WSZ17" s="878"/>
      <c r="WTA17" s="880"/>
      <c r="WTB17" s="878"/>
      <c r="WTC17" s="878"/>
      <c r="WTD17" s="878"/>
      <c r="WTE17" s="880"/>
      <c r="WTF17" s="878"/>
      <c r="WTG17" s="878"/>
      <c r="WTH17" s="878"/>
      <c r="WTI17" s="880"/>
      <c r="WTJ17" s="878"/>
      <c r="WTK17" s="878"/>
      <c r="WTL17" s="878"/>
      <c r="WTM17" s="880"/>
      <c r="WTN17" s="878"/>
      <c r="WTO17" s="878"/>
      <c r="WTP17" s="878"/>
      <c r="WTQ17" s="880"/>
      <c r="WTR17" s="878"/>
      <c r="WTS17" s="878"/>
      <c r="WTT17" s="878"/>
      <c r="WTU17" s="880"/>
      <c r="WTV17" s="878"/>
      <c r="WTW17" s="878"/>
      <c r="WTX17" s="878"/>
      <c r="WTY17" s="880"/>
      <c r="WTZ17" s="878"/>
      <c r="WUA17" s="878"/>
      <c r="WUB17" s="878"/>
      <c r="WUC17" s="880"/>
      <c r="WUD17" s="878"/>
      <c r="WUE17" s="878"/>
      <c r="WUF17" s="878"/>
      <c r="WUG17" s="880"/>
      <c r="WUH17" s="878"/>
      <c r="WUI17" s="878"/>
      <c r="WUJ17" s="878"/>
      <c r="WUK17" s="880"/>
      <c r="WUL17" s="878"/>
      <c r="WUM17" s="878"/>
      <c r="WUN17" s="878"/>
      <c r="WUO17" s="880"/>
      <c r="WUP17" s="878"/>
      <c r="WUQ17" s="878"/>
      <c r="WUR17" s="878"/>
      <c r="WUS17" s="880"/>
      <c r="WUT17" s="878"/>
      <c r="WUU17" s="878"/>
      <c r="WUV17" s="878"/>
      <c r="WUW17" s="880"/>
      <c r="WUX17" s="878"/>
      <c r="WUY17" s="878"/>
      <c r="WUZ17" s="878"/>
      <c r="WVA17" s="880"/>
      <c r="WVB17" s="878"/>
      <c r="WVC17" s="878"/>
      <c r="WVD17" s="878"/>
      <c r="WVE17" s="880"/>
      <c r="WVF17" s="878"/>
      <c r="WVG17" s="878"/>
      <c r="WVH17" s="878"/>
      <c r="WVI17" s="880"/>
      <c r="WVJ17" s="878"/>
      <c r="WVK17" s="878"/>
      <c r="WVL17" s="878"/>
      <c r="WVM17" s="880"/>
      <c r="WVN17" s="878"/>
      <c r="WVO17" s="878"/>
      <c r="WVP17" s="878"/>
      <c r="WVQ17" s="880"/>
      <c r="WVR17" s="878"/>
      <c r="WVS17" s="878"/>
      <c r="WVT17" s="878"/>
      <c r="WVU17" s="880"/>
      <c r="WVV17" s="878"/>
      <c r="WVW17" s="878"/>
      <c r="WVX17" s="878"/>
      <c r="WVY17" s="880"/>
      <c r="WVZ17" s="878"/>
      <c r="WWA17" s="878"/>
      <c r="WWB17" s="878"/>
      <c r="WWC17" s="880"/>
      <c r="WWD17" s="878"/>
      <c r="WWE17" s="878"/>
      <c r="WWF17" s="878"/>
      <c r="WWG17" s="880"/>
      <c r="WWH17" s="878"/>
      <c r="WWI17" s="878"/>
      <c r="WWJ17" s="878"/>
      <c r="WWK17" s="880"/>
      <c r="WWL17" s="878"/>
      <c r="WWM17" s="878"/>
      <c r="WWN17" s="878"/>
      <c r="WWO17" s="880"/>
      <c r="WWP17" s="878"/>
      <c r="WWQ17" s="878"/>
      <c r="WWR17" s="878"/>
      <c r="WWS17" s="880"/>
      <c r="WWT17" s="878"/>
      <c r="WWU17" s="878"/>
      <c r="WWV17" s="878"/>
      <c r="WWW17" s="880"/>
      <c r="WWX17" s="878"/>
      <c r="WWY17" s="878"/>
      <c r="WWZ17" s="878"/>
      <c r="WXA17" s="880"/>
      <c r="WXB17" s="878"/>
      <c r="WXC17" s="878"/>
      <c r="WXD17" s="878"/>
      <c r="WXE17" s="880"/>
      <c r="WXF17" s="878"/>
      <c r="WXG17" s="878"/>
      <c r="WXH17" s="878"/>
      <c r="WXI17" s="880"/>
      <c r="WXJ17" s="878"/>
      <c r="WXK17" s="878"/>
      <c r="WXL17" s="878"/>
      <c r="WXM17" s="880"/>
      <c r="WXN17" s="878"/>
      <c r="WXO17" s="878"/>
      <c r="WXP17" s="878"/>
      <c r="WXQ17" s="880"/>
      <c r="WXR17" s="878"/>
      <c r="WXS17" s="878"/>
      <c r="WXT17" s="878"/>
      <c r="WXU17" s="880"/>
      <c r="WXV17" s="878"/>
      <c r="WXW17" s="878"/>
      <c r="WXX17" s="878"/>
      <c r="WXY17" s="880"/>
      <c r="WXZ17" s="878"/>
      <c r="WYA17" s="878"/>
      <c r="WYB17" s="878"/>
      <c r="WYC17" s="880"/>
      <c r="WYD17" s="878"/>
      <c r="WYE17" s="878"/>
      <c r="WYF17" s="878"/>
      <c r="WYG17" s="880"/>
      <c r="WYH17" s="878"/>
      <c r="WYI17" s="878"/>
      <c r="WYJ17" s="878"/>
      <c r="WYK17" s="880"/>
      <c r="WYL17" s="878"/>
      <c r="WYM17" s="878"/>
      <c r="WYN17" s="878"/>
      <c r="WYO17" s="880"/>
      <c r="WYP17" s="878"/>
      <c r="WYQ17" s="878"/>
      <c r="WYR17" s="878"/>
      <c r="WYS17" s="880"/>
      <c r="WYT17" s="878"/>
      <c r="WYU17" s="878"/>
      <c r="WYV17" s="878"/>
      <c r="WYW17" s="880"/>
      <c r="WYX17" s="878"/>
      <c r="WYY17" s="878"/>
      <c r="WYZ17" s="878"/>
      <c r="WZA17" s="880"/>
      <c r="WZB17" s="878"/>
      <c r="WZC17" s="878"/>
      <c r="WZD17" s="878"/>
      <c r="WZE17" s="880"/>
      <c r="WZF17" s="878"/>
      <c r="WZG17" s="878"/>
      <c r="WZH17" s="878"/>
      <c r="WZI17" s="880"/>
      <c r="WZJ17" s="878"/>
      <c r="WZK17" s="878"/>
      <c r="WZL17" s="878"/>
      <c r="WZM17" s="880"/>
      <c r="WZN17" s="878"/>
      <c r="WZO17" s="878"/>
      <c r="WZP17" s="878"/>
      <c r="WZQ17" s="880"/>
      <c r="WZR17" s="878"/>
      <c r="WZS17" s="878"/>
      <c r="WZT17" s="878"/>
      <c r="WZU17" s="880"/>
      <c r="WZV17" s="878"/>
      <c r="WZW17" s="878"/>
      <c r="WZX17" s="878"/>
      <c r="WZY17" s="880"/>
      <c r="WZZ17" s="878"/>
      <c r="XAA17" s="878"/>
      <c r="XAB17" s="878"/>
      <c r="XAC17" s="880"/>
      <c r="XAD17" s="878"/>
      <c r="XAE17" s="878"/>
      <c r="XAF17" s="878"/>
      <c r="XAG17" s="880"/>
      <c r="XAH17" s="878"/>
      <c r="XAI17" s="878"/>
      <c r="XAJ17" s="878"/>
      <c r="XAK17" s="880"/>
      <c r="XAL17" s="878"/>
      <c r="XAM17" s="878"/>
      <c r="XAN17" s="878"/>
      <c r="XAO17" s="880"/>
      <c r="XAP17" s="878"/>
      <c r="XAQ17" s="878"/>
      <c r="XAR17" s="878"/>
      <c r="XAS17" s="880"/>
      <c r="XAT17" s="878"/>
      <c r="XAU17" s="878"/>
      <c r="XAV17" s="878"/>
      <c r="XAW17" s="880"/>
      <c r="XAX17" s="878"/>
      <c r="XAY17" s="878"/>
      <c r="XAZ17" s="878"/>
      <c r="XBA17" s="880"/>
      <c r="XBB17" s="878"/>
      <c r="XBC17" s="878"/>
      <c r="XBD17" s="878"/>
      <c r="XBE17" s="880"/>
      <c r="XBF17" s="878"/>
      <c r="XBG17" s="878"/>
      <c r="XBH17" s="878"/>
      <c r="XBI17" s="880"/>
      <c r="XBJ17" s="878"/>
      <c r="XBK17" s="878"/>
      <c r="XBL17" s="878"/>
      <c r="XBM17" s="880"/>
      <c r="XBN17" s="878"/>
      <c r="XBO17" s="878"/>
      <c r="XBP17" s="878"/>
      <c r="XBQ17" s="880"/>
      <c r="XBR17" s="878"/>
      <c r="XBS17" s="878"/>
      <c r="XBT17" s="878"/>
      <c r="XBU17" s="880"/>
      <c r="XBV17" s="878"/>
      <c r="XBW17" s="878"/>
      <c r="XBX17" s="878"/>
      <c r="XBY17" s="880"/>
      <c r="XBZ17" s="878"/>
      <c r="XCA17" s="878"/>
      <c r="XCB17" s="878"/>
      <c r="XCC17" s="880"/>
      <c r="XCD17" s="878"/>
      <c r="XCE17" s="878"/>
      <c r="XCF17" s="878"/>
      <c r="XCG17" s="880"/>
      <c r="XCH17" s="878"/>
      <c r="XCI17" s="878"/>
      <c r="XCJ17" s="878"/>
      <c r="XCK17" s="880"/>
      <c r="XCL17" s="878"/>
      <c r="XCM17" s="878"/>
      <c r="XCN17" s="878"/>
      <c r="XCO17" s="880"/>
      <c r="XCP17" s="878"/>
      <c r="XCQ17" s="878"/>
      <c r="XCR17" s="878"/>
      <c r="XCS17" s="880"/>
      <c r="XCT17" s="878"/>
      <c r="XCU17" s="878"/>
      <c r="XCV17" s="878"/>
      <c r="XCW17" s="880"/>
      <c r="XCX17" s="878"/>
      <c r="XCY17" s="878"/>
      <c r="XCZ17" s="878"/>
      <c r="XDA17" s="880"/>
      <c r="XDB17" s="878"/>
      <c r="XDC17" s="878"/>
      <c r="XDD17" s="878"/>
      <c r="XDE17" s="880"/>
      <c r="XDF17" s="878"/>
      <c r="XDG17" s="878"/>
      <c r="XDH17" s="878"/>
      <c r="XDI17" s="880"/>
      <c r="XDJ17" s="878"/>
      <c r="XDK17" s="878"/>
      <c r="XDL17" s="878"/>
      <c r="XDM17" s="880"/>
      <c r="XDN17" s="878"/>
      <c r="XDO17" s="878"/>
      <c r="XDP17" s="878"/>
      <c r="XDQ17" s="880"/>
      <c r="XDR17" s="878"/>
      <c r="XDS17" s="878"/>
      <c r="XDT17" s="878"/>
      <c r="XDU17" s="880"/>
      <c r="XDV17" s="878"/>
      <c r="XDW17" s="878"/>
      <c r="XDX17" s="878"/>
      <c r="XDY17" s="880"/>
      <c r="XDZ17" s="878"/>
      <c r="XEA17" s="878"/>
      <c r="XEB17" s="878"/>
      <c r="XEC17" s="880"/>
      <c r="XED17" s="878"/>
      <c r="XEE17" s="878"/>
      <c r="XEF17" s="878"/>
      <c r="XEG17" s="880"/>
      <c r="XEH17" s="878"/>
      <c r="XEI17" s="878"/>
      <c r="XEJ17" s="878"/>
      <c r="XEK17" s="880"/>
      <c r="XEL17" s="878"/>
      <c r="XEM17" s="878"/>
      <c r="XEN17" s="878"/>
    </row>
    <row r="18" spans="1:16368" s="869" customFormat="1" ht="21" customHeight="1" x14ac:dyDescent="0.3">
      <c r="A18" s="911" t="s">
        <v>1927</v>
      </c>
      <c r="B18" s="911"/>
      <c r="C18" s="911"/>
      <c r="D18" s="911"/>
      <c r="E18" s="878"/>
      <c r="F18" s="879">
        <f>SUM('تراز 1400'!$M$104)</f>
        <v>4144853183</v>
      </c>
      <c r="G18" s="878"/>
      <c r="H18" s="879">
        <v>0</v>
      </c>
      <c r="I18" s="878"/>
      <c r="J18" s="878"/>
      <c r="K18" s="878"/>
      <c r="L18" s="878"/>
      <c r="M18" s="880"/>
      <c r="N18" s="878"/>
      <c r="O18" s="878"/>
      <c r="P18" s="878"/>
      <c r="Q18" s="880"/>
      <c r="R18" s="878"/>
      <c r="S18" s="878"/>
      <c r="T18" s="878"/>
      <c r="U18" s="880"/>
      <c r="V18" s="878"/>
      <c r="W18" s="878"/>
      <c r="X18" s="878"/>
      <c r="Y18" s="880"/>
      <c r="Z18" s="878"/>
      <c r="AA18" s="878"/>
      <c r="AB18" s="878"/>
      <c r="AC18" s="880"/>
      <c r="AD18" s="878"/>
      <c r="AE18" s="878"/>
      <c r="AF18" s="878"/>
      <c r="AG18" s="880"/>
      <c r="AH18" s="878"/>
      <c r="AI18" s="878"/>
      <c r="AJ18" s="878"/>
      <c r="AK18" s="880"/>
      <c r="AL18" s="878"/>
      <c r="AM18" s="878"/>
      <c r="AN18" s="878"/>
      <c r="AO18" s="880"/>
      <c r="AP18" s="878"/>
      <c r="AQ18" s="878"/>
      <c r="AR18" s="878"/>
      <c r="AS18" s="880"/>
      <c r="AT18" s="878"/>
      <c r="AU18" s="878"/>
      <c r="AV18" s="878"/>
      <c r="AW18" s="880"/>
      <c r="AX18" s="878"/>
      <c r="AY18" s="878"/>
      <c r="AZ18" s="878"/>
      <c r="BA18" s="880"/>
      <c r="BB18" s="878"/>
      <c r="BC18" s="878"/>
      <c r="BD18" s="878"/>
      <c r="BE18" s="880"/>
      <c r="BF18" s="878"/>
      <c r="BG18" s="878"/>
      <c r="BH18" s="878"/>
      <c r="BI18" s="880"/>
      <c r="BJ18" s="878"/>
      <c r="BK18" s="878"/>
      <c r="BL18" s="878"/>
      <c r="BM18" s="880"/>
      <c r="BN18" s="878"/>
      <c r="BO18" s="878"/>
      <c r="BP18" s="878"/>
      <c r="BQ18" s="880"/>
      <c r="BR18" s="878"/>
      <c r="BS18" s="878"/>
      <c r="BT18" s="878"/>
      <c r="BU18" s="880"/>
      <c r="BV18" s="878"/>
      <c r="BW18" s="878"/>
      <c r="BX18" s="878"/>
      <c r="BY18" s="880"/>
      <c r="BZ18" s="878"/>
      <c r="CA18" s="878"/>
      <c r="CB18" s="878"/>
      <c r="CC18" s="880"/>
      <c r="CD18" s="878"/>
      <c r="CE18" s="878"/>
      <c r="CF18" s="878"/>
      <c r="CG18" s="880"/>
      <c r="CH18" s="878"/>
      <c r="CI18" s="878"/>
      <c r="CJ18" s="878"/>
      <c r="CK18" s="880"/>
      <c r="CL18" s="878"/>
      <c r="CM18" s="878"/>
      <c r="CN18" s="878"/>
      <c r="CO18" s="880"/>
      <c r="CP18" s="878"/>
      <c r="CQ18" s="878"/>
      <c r="CR18" s="878"/>
      <c r="CS18" s="880"/>
      <c r="CT18" s="878"/>
      <c r="CU18" s="878"/>
      <c r="CV18" s="878"/>
      <c r="CW18" s="880"/>
      <c r="CX18" s="878"/>
      <c r="CY18" s="878"/>
      <c r="CZ18" s="878"/>
      <c r="DA18" s="880"/>
      <c r="DB18" s="878"/>
      <c r="DC18" s="878"/>
      <c r="DD18" s="878"/>
      <c r="DE18" s="880"/>
      <c r="DF18" s="878"/>
      <c r="DG18" s="878"/>
      <c r="DH18" s="878"/>
      <c r="DI18" s="880"/>
      <c r="DJ18" s="878"/>
      <c r="DK18" s="878"/>
      <c r="DL18" s="878"/>
      <c r="DM18" s="880"/>
      <c r="DN18" s="878"/>
      <c r="DO18" s="878"/>
      <c r="DP18" s="878"/>
      <c r="DQ18" s="880"/>
      <c r="DR18" s="878"/>
      <c r="DS18" s="878"/>
      <c r="DT18" s="878"/>
      <c r="DU18" s="880"/>
      <c r="DV18" s="878"/>
      <c r="DW18" s="878"/>
      <c r="DX18" s="878"/>
      <c r="DY18" s="880"/>
      <c r="DZ18" s="878"/>
      <c r="EA18" s="878"/>
      <c r="EB18" s="878"/>
      <c r="EC18" s="880"/>
      <c r="ED18" s="878"/>
      <c r="EE18" s="878"/>
      <c r="EF18" s="878"/>
      <c r="EG18" s="880"/>
      <c r="EH18" s="878"/>
      <c r="EI18" s="878"/>
      <c r="EJ18" s="878"/>
      <c r="EK18" s="880"/>
      <c r="EL18" s="878"/>
      <c r="EM18" s="878"/>
      <c r="EN18" s="878"/>
      <c r="EO18" s="880"/>
      <c r="EP18" s="878"/>
      <c r="EQ18" s="878"/>
      <c r="ER18" s="878"/>
      <c r="ES18" s="880"/>
      <c r="ET18" s="878"/>
      <c r="EU18" s="878"/>
      <c r="EV18" s="878"/>
      <c r="EW18" s="880"/>
      <c r="EX18" s="878"/>
      <c r="EY18" s="878"/>
      <c r="EZ18" s="878"/>
      <c r="FA18" s="880"/>
      <c r="FB18" s="878"/>
      <c r="FC18" s="878"/>
      <c r="FD18" s="878"/>
      <c r="FE18" s="880"/>
      <c r="FF18" s="878"/>
      <c r="FG18" s="878"/>
      <c r="FH18" s="878"/>
      <c r="FI18" s="880"/>
      <c r="FJ18" s="878"/>
      <c r="FK18" s="878"/>
      <c r="FL18" s="878"/>
      <c r="FM18" s="880"/>
      <c r="FN18" s="878"/>
      <c r="FO18" s="878"/>
      <c r="FP18" s="878"/>
      <c r="FQ18" s="880"/>
      <c r="FR18" s="878"/>
      <c r="FS18" s="878"/>
      <c r="FT18" s="878"/>
      <c r="FU18" s="880"/>
      <c r="FV18" s="878"/>
      <c r="FW18" s="878"/>
      <c r="FX18" s="878"/>
      <c r="FY18" s="880"/>
      <c r="FZ18" s="878"/>
      <c r="GA18" s="878"/>
      <c r="GB18" s="878"/>
      <c r="GC18" s="880"/>
      <c r="GD18" s="878"/>
      <c r="GE18" s="878"/>
      <c r="GF18" s="878"/>
      <c r="GG18" s="880"/>
      <c r="GH18" s="878"/>
      <c r="GI18" s="878"/>
      <c r="GJ18" s="878"/>
      <c r="GK18" s="880"/>
      <c r="GL18" s="878"/>
      <c r="GM18" s="878"/>
      <c r="GN18" s="878"/>
      <c r="GO18" s="880"/>
      <c r="GP18" s="878"/>
      <c r="GQ18" s="878"/>
      <c r="GR18" s="878"/>
      <c r="GS18" s="880"/>
      <c r="GT18" s="878"/>
      <c r="GU18" s="878"/>
      <c r="GV18" s="878"/>
      <c r="GW18" s="880"/>
      <c r="GX18" s="878"/>
      <c r="GY18" s="878"/>
      <c r="GZ18" s="878"/>
      <c r="HA18" s="880"/>
      <c r="HB18" s="878"/>
      <c r="HC18" s="878"/>
      <c r="HD18" s="878"/>
      <c r="HE18" s="880"/>
      <c r="HF18" s="878"/>
      <c r="HG18" s="878"/>
      <c r="HH18" s="878"/>
      <c r="HI18" s="880"/>
      <c r="HJ18" s="878"/>
      <c r="HK18" s="878"/>
      <c r="HL18" s="878"/>
      <c r="HM18" s="880"/>
      <c r="HN18" s="878"/>
      <c r="HO18" s="878"/>
      <c r="HP18" s="878"/>
      <c r="HQ18" s="880"/>
      <c r="HR18" s="878"/>
      <c r="HS18" s="878"/>
      <c r="HT18" s="878"/>
      <c r="HU18" s="880"/>
      <c r="HV18" s="878"/>
      <c r="HW18" s="878"/>
      <c r="HX18" s="878"/>
      <c r="HY18" s="880"/>
      <c r="HZ18" s="878"/>
      <c r="IA18" s="878"/>
      <c r="IB18" s="878"/>
      <c r="IC18" s="880"/>
      <c r="ID18" s="878"/>
      <c r="IE18" s="878"/>
      <c r="IF18" s="878"/>
      <c r="IG18" s="880"/>
      <c r="IH18" s="878"/>
      <c r="II18" s="878"/>
      <c r="IJ18" s="878"/>
      <c r="IK18" s="880"/>
      <c r="IL18" s="878"/>
      <c r="IM18" s="878"/>
      <c r="IN18" s="878"/>
      <c r="IO18" s="880"/>
      <c r="IP18" s="878"/>
      <c r="IQ18" s="878"/>
      <c r="IR18" s="878"/>
      <c r="IS18" s="880"/>
      <c r="IT18" s="878"/>
      <c r="IU18" s="878"/>
      <c r="IV18" s="878"/>
      <c r="IW18" s="880"/>
      <c r="IX18" s="878"/>
      <c r="IY18" s="878"/>
      <c r="IZ18" s="878"/>
      <c r="JA18" s="880"/>
      <c r="JB18" s="878"/>
      <c r="JC18" s="878"/>
      <c r="JD18" s="878"/>
      <c r="JE18" s="880"/>
      <c r="JF18" s="878"/>
      <c r="JG18" s="878"/>
      <c r="JH18" s="878"/>
      <c r="JI18" s="880"/>
      <c r="JJ18" s="878"/>
      <c r="JK18" s="878"/>
      <c r="JL18" s="878"/>
      <c r="JM18" s="880"/>
      <c r="JN18" s="878"/>
      <c r="JO18" s="878"/>
      <c r="JP18" s="878"/>
      <c r="JQ18" s="880"/>
      <c r="JR18" s="878"/>
      <c r="JS18" s="878"/>
      <c r="JT18" s="878"/>
      <c r="JU18" s="880"/>
      <c r="JV18" s="878"/>
      <c r="JW18" s="878"/>
      <c r="JX18" s="878"/>
      <c r="JY18" s="880"/>
      <c r="JZ18" s="878"/>
      <c r="KA18" s="878"/>
      <c r="KB18" s="878"/>
      <c r="KC18" s="880"/>
      <c r="KD18" s="878"/>
      <c r="KE18" s="878"/>
      <c r="KF18" s="878"/>
      <c r="KG18" s="880"/>
      <c r="KH18" s="878"/>
      <c r="KI18" s="878"/>
      <c r="KJ18" s="878"/>
      <c r="KK18" s="880"/>
      <c r="KL18" s="878"/>
      <c r="KM18" s="878"/>
      <c r="KN18" s="878"/>
      <c r="KO18" s="880"/>
      <c r="KP18" s="878"/>
      <c r="KQ18" s="878"/>
      <c r="KR18" s="878"/>
      <c r="KS18" s="880"/>
      <c r="KT18" s="878"/>
      <c r="KU18" s="878"/>
      <c r="KV18" s="878"/>
      <c r="KW18" s="880"/>
      <c r="KX18" s="878"/>
      <c r="KY18" s="878"/>
      <c r="KZ18" s="878"/>
      <c r="LA18" s="880"/>
      <c r="LB18" s="878"/>
      <c r="LC18" s="878"/>
      <c r="LD18" s="878"/>
      <c r="LE18" s="880"/>
      <c r="LF18" s="878"/>
      <c r="LG18" s="878"/>
      <c r="LH18" s="878"/>
      <c r="LI18" s="880"/>
      <c r="LJ18" s="878"/>
      <c r="LK18" s="878"/>
      <c r="LL18" s="878"/>
      <c r="LM18" s="880"/>
      <c r="LN18" s="878"/>
      <c r="LO18" s="878"/>
      <c r="LP18" s="878"/>
      <c r="LQ18" s="880"/>
      <c r="LR18" s="878"/>
      <c r="LS18" s="878"/>
      <c r="LT18" s="878"/>
      <c r="LU18" s="880"/>
      <c r="LV18" s="878"/>
      <c r="LW18" s="878"/>
      <c r="LX18" s="878"/>
      <c r="LY18" s="880"/>
      <c r="LZ18" s="878"/>
      <c r="MA18" s="878"/>
      <c r="MB18" s="878"/>
      <c r="MC18" s="880"/>
      <c r="MD18" s="878"/>
      <c r="ME18" s="878"/>
      <c r="MF18" s="878"/>
      <c r="MG18" s="880"/>
      <c r="MH18" s="878"/>
      <c r="MI18" s="878"/>
      <c r="MJ18" s="878"/>
      <c r="MK18" s="880"/>
      <c r="ML18" s="878"/>
      <c r="MM18" s="878"/>
      <c r="MN18" s="878"/>
      <c r="MO18" s="880"/>
      <c r="MP18" s="878"/>
      <c r="MQ18" s="878"/>
      <c r="MR18" s="878"/>
      <c r="MS18" s="880"/>
      <c r="MT18" s="878"/>
      <c r="MU18" s="878"/>
      <c r="MV18" s="878"/>
      <c r="MW18" s="880"/>
      <c r="MX18" s="878"/>
      <c r="MY18" s="878"/>
      <c r="MZ18" s="878"/>
      <c r="NA18" s="880"/>
      <c r="NB18" s="878"/>
      <c r="NC18" s="878"/>
      <c r="ND18" s="878"/>
      <c r="NE18" s="880"/>
      <c r="NF18" s="878"/>
      <c r="NG18" s="878"/>
      <c r="NH18" s="878"/>
      <c r="NI18" s="880"/>
      <c r="NJ18" s="878"/>
      <c r="NK18" s="878"/>
      <c r="NL18" s="878"/>
      <c r="NM18" s="880"/>
      <c r="NN18" s="878"/>
      <c r="NO18" s="878"/>
      <c r="NP18" s="878"/>
      <c r="NQ18" s="880"/>
      <c r="NR18" s="878"/>
      <c r="NS18" s="878"/>
      <c r="NT18" s="878"/>
      <c r="NU18" s="880"/>
      <c r="NV18" s="878"/>
      <c r="NW18" s="878"/>
      <c r="NX18" s="878"/>
      <c r="NY18" s="880"/>
      <c r="NZ18" s="878"/>
      <c r="OA18" s="878"/>
      <c r="OB18" s="878"/>
      <c r="OC18" s="880"/>
      <c r="OD18" s="878"/>
      <c r="OE18" s="878"/>
      <c r="OF18" s="878"/>
      <c r="OG18" s="880"/>
      <c r="OH18" s="878"/>
      <c r="OI18" s="878"/>
      <c r="OJ18" s="878"/>
      <c r="OK18" s="880"/>
      <c r="OL18" s="878"/>
      <c r="OM18" s="878"/>
      <c r="ON18" s="878"/>
      <c r="OO18" s="880"/>
      <c r="OP18" s="878"/>
      <c r="OQ18" s="878"/>
      <c r="OR18" s="878"/>
      <c r="OS18" s="880"/>
      <c r="OT18" s="878"/>
      <c r="OU18" s="878"/>
      <c r="OV18" s="878"/>
      <c r="OW18" s="880"/>
      <c r="OX18" s="878"/>
      <c r="OY18" s="878"/>
      <c r="OZ18" s="878"/>
      <c r="PA18" s="880"/>
      <c r="PB18" s="878"/>
      <c r="PC18" s="878"/>
      <c r="PD18" s="878"/>
      <c r="PE18" s="880"/>
      <c r="PF18" s="878"/>
      <c r="PG18" s="878"/>
      <c r="PH18" s="878"/>
      <c r="PI18" s="880"/>
      <c r="PJ18" s="878"/>
      <c r="PK18" s="878"/>
      <c r="PL18" s="878"/>
      <c r="PM18" s="880"/>
      <c r="PN18" s="878"/>
      <c r="PO18" s="878"/>
      <c r="PP18" s="878"/>
      <c r="PQ18" s="880"/>
      <c r="PR18" s="878"/>
      <c r="PS18" s="878"/>
      <c r="PT18" s="878"/>
      <c r="PU18" s="880"/>
      <c r="PV18" s="878"/>
      <c r="PW18" s="878"/>
      <c r="PX18" s="878"/>
      <c r="PY18" s="880"/>
      <c r="PZ18" s="878"/>
      <c r="QA18" s="878"/>
      <c r="QB18" s="878"/>
      <c r="QC18" s="880"/>
      <c r="QD18" s="878"/>
      <c r="QE18" s="878"/>
      <c r="QF18" s="878"/>
      <c r="QG18" s="880"/>
      <c r="QH18" s="878"/>
      <c r="QI18" s="878"/>
      <c r="QJ18" s="878"/>
      <c r="QK18" s="880"/>
      <c r="QL18" s="878"/>
      <c r="QM18" s="878"/>
      <c r="QN18" s="878"/>
      <c r="QO18" s="880"/>
      <c r="QP18" s="878"/>
      <c r="QQ18" s="878"/>
      <c r="QR18" s="878"/>
      <c r="QS18" s="880"/>
      <c r="QT18" s="878"/>
      <c r="QU18" s="878"/>
      <c r="QV18" s="878"/>
      <c r="QW18" s="880"/>
      <c r="QX18" s="878"/>
      <c r="QY18" s="878"/>
      <c r="QZ18" s="878"/>
      <c r="RA18" s="880"/>
      <c r="RB18" s="878"/>
      <c r="RC18" s="878"/>
      <c r="RD18" s="878"/>
      <c r="RE18" s="880"/>
      <c r="RF18" s="878"/>
      <c r="RG18" s="878"/>
      <c r="RH18" s="878"/>
      <c r="RI18" s="880"/>
      <c r="RJ18" s="878"/>
      <c r="RK18" s="878"/>
      <c r="RL18" s="878"/>
      <c r="RM18" s="880"/>
      <c r="RN18" s="878"/>
      <c r="RO18" s="878"/>
      <c r="RP18" s="878"/>
      <c r="RQ18" s="880"/>
      <c r="RR18" s="878"/>
      <c r="RS18" s="878"/>
      <c r="RT18" s="878"/>
      <c r="RU18" s="880"/>
      <c r="RV18" s="878"/>
      <c r="RW18" s="878"/>
      <c r="RX18" s="878"/>
      <c r="RY18" s="880"/>
      <c r="RZ18" s="878"/>
      <c r="SA18" s="878"/>
      <c r="SB18" s="878"/>
      <c r="SC18" s="880"/>
      <c r="SD18" s="878"/>
      <c r="SE18" s="878"/>
      <c r="SF18" s="878"/>
      <c r="SG18" s="880"/>
      <c r="SH18" s="878"/>
      <c r="SI18" s="878"/>
      <c r="SJ18" s="878"/>
      <c r="SK18" s="880"/>
      <c r="SL18" s="878"/>
      <c r="SM18" s="878"/>
      <c r="SN18" s="878"/>
      <c r="SO18" s="880"/>
      <c r="SP18" s="878"/>
      <c r="SQ18" s="878"/>
      <c r="SR18" s="878"/>
      <c r="SS18" s="880"/>
      <c r="ST18" s="878"/>
      <c r="SU18" s="878"/>
      <c r="SV18" s="878"/>
      <c r="SW18" s="880"/>
      <c r="SX18" s="878"/>
      <c r="SY18" s="878"/>
      <c r="SZ18" s="878"/>
      <c r="TA18" s="880"/>
      <c r="TB18" s="878"/>
      <c r="TC18" s="878"/>
      <c r="TD18" s="878"/>
      <c r="TE18" s="880"/>
      <c r="TF18" s="878"/>
      <c r="TG18" s="878"/>
      <c r="TH18" s="878"/>
      <c r="TI18" s="880"/>
      <c r="TJ18" s="878"/>
      <c r="TK18" s="878"/>
      <c r="TL18" s="878"/>
      <c r="TM18" s="880"/>
      <c r="TN18" s="878"/>
      <c r="TO18" s="878"/>
      <c r="TP18" s="878"/>
      <c r="TQ18" s="880"/>
      <c r="TR18" s="878"/>
      <c r="TS18" s="878"/>
      <c r="TT18" s="878"/>
      <c r="TU18" s="880"/>
      <c r="TV18" s="878"/>
      <c r="TW18" s="878"/>
      <c r="TX18" s="878"/>
      <c r="TY18" s="880"/>
      <c r="TZ18" s="878"/>
      <c r="UA18" s="878"/>
      <c r="UB18" s="878"/>
      <c r="UC18" s="880"/>
      <c r="UD18" s="878"/>
      <c r="UE18" s="878"/>
      <c r="UF18" s="878"/>
      <c r="UG18" s="880"/>
      <c r="UH18" s="878"/>
      <c r="UI18" s="878"/>
      <c r="UJ18" s="878"/>
      <c r="UK18" s="880"/>
      <c r="UL18" s="878"/>
      <c r="UM18" s="878"/>
      <c r="UN18" s="878"/>
      <c r="UO18" s="880"/>
      <c r="UP18" s="878"/>
      <c r="UQ18" s="878"/>
      <c r="UR18" s="878"/>
      <c r="US18" s="880"/>
      <c r="UT18" s="878"/>
      <c r="UU18" s="878"/>
      <c r="UV18" s="878"/>
      <c r="UW18" s="880"/>
      <c r="UX18" s="878"/>
      <c r="UY18" s="878"/>
      <c r="UZ18" s="878"/>
      <c r="VA18" s="880"/>
      <c r="VB18" s="878"/>
      <c r="VC18" s="878"/>
      <c r="VD18" s="878"/>
      <c r="VE18" s="880"/>
      <c r="VF18" s="878"/>
      <c r="VG18" s="878"/>
      <c r="VH18" s="878"/>
      <c r="VI18" s="880"/>
      <c r="VJ18" s="878"/>
      <c r="VK18" s="878"/>
      <c r="VL18" s="878"/>
      <c r="VM18" s="880"/>
      <c r="VN18" s="878"/>
      <c r="VO18" s="878"/>
      <c r="VP18" s="878"/>
      <c r="VQ18" s="880"/>
      <c r="VR18" s="878"/>
      <c r="VS18" s="878"/>
      <c r="VT18" s="878"/>
      <c r="VU18" s="880"/>
      <c r="VV18" s="878"/>
      <c r="VW18" s="878"/>
      <c r="VX18" s="878"/>
      <c r="VY18" s="880"/>
      <c r="VZ18" s="878"/>
      <c r="WA18" s="878"/>
      <c r="WB18" s="878"/>
      <c r="WC18" s="880"/>
      <c r="WD18" s="878"/>
      <c r="WE18" s="878"/>
      <c r="WF18" s="878"/>
      <c r="WG18" s="880"/>
      <c r="WH18" s="878"/>
      <c r="WI18" s="878"/>
      <c r="WJ18" s="878"/>
      <c r="WK18" s="880"/>
      <c r="WL18" s="878"/>
      <c r="WM18" s="878"/>
      <c r="WN18" s="878"/>
      <c r="WO18" s="880"/>
      <c r="WP18" s="878"/>
      <c r="WQ18" s="878"/>
      <c r="WR18" s="878"/>
      <c r="WS18" s="880"/>
      <c r="WT18" s="878"/>
      <c r="WU18" s="878"/>
      <c r="WV18" s="878"/>
      <c r="WW18" s="880"/>
      <c r="WX18" s="878"/>
      <c r="WY18" s="878"/>
      <c r="WZ18" s="878"/>
      <c r="XA18" s="880"/>
      <c r="XB18" s="878"/>
      <c r="XC18" s="878"/>
      <c r="XD18" s="878"/>
      <c r="XE18" s="880"/>
      <c r="XF18" s="878"/>
      <c r="XG18" s="878"/>
      <c r="XH18" s="878"/>
      <c r="XI18" s="880"/>
      <c r="XJ18" s="878"/>
      <c r="XK18" s="878"/>
      <c r="XL18" s="878"/>
      <c r="XM18" s="880"/>
      <c r="XN18" s="878"/>
      <c r="XO18" s="878"/>
      <c r="XP18" s="878"/>
      <c r="XQ18" s="880"/>
      <c r="XR18" s="878"/>
      <c r="XS18" s="878"/>
      <c r="XT18" s="878"/>
      <c r="XU18" s="880"/>
      <c r="XV18" s="878"/>
      <c r="XW18" s="878"/>
      <c r="XX18" s="878"/>
      <c r="XY18" s="880"/>
      <c r="XZ18" s="878"/>
      <c r="YA18" s="878"/>
      <c r="YB18" s="878"/>
      <c r="YC18" s="880"/>
      <c r="YD18" s="878"/>
      <c r="YE18" s="878"/>
      <c r="YF18" s="878"/>
      <c r="YG18" s="880"/>
      <c r="YH18" s="878"/>
      <c r="YI18" s="878"/>
      <c r="YJ18" s="878"/>
      <c r="YK18" s="880"/>
      <c r="YL18" s="878"/>
      <c r="YM18" s="878"/>
      <c r="YN18" s="878"/>
      <c r="YO18" s="880"/>
      <c r="YP18" s="878"/>
      <c r="YQ18" s="878"/>
      <c r="YR18" s="878"/>
      <c r="YS18" s="880"/>
      <c r="YT18" s="878"/>
      <c r="YU18" s="878"/>
      <c r="YV18" s="878"/>
      <c r="YW18" s="880"/>
      <c r="YX18" s="878"/>
      <c r="YY18" s="878"/>
      <c r="YZ18" s="878"/>
      <c r="ZA18" s="880"/>
      <c r="ZB18" s="878"/>
      <c r="ZC18" s="878"/>
      <c r="ZD18" s="878"/>
      <c r="ZE18" s="880"/>
      <c r="ZF18" s="878"/>
      <c r="ZG18" s="878"/>
      <c r="ZH18" s="878"/>
      <c r="ZI18" s="880"/>
      <c r="ZJ18" s="878"/>
      <c r="ZK18" s="878"/>
      <c r="ZL18" s="878"/>
      <c r="ZM18" s="880"/>
      <c r="ZN18" s="878"/>
      <c r="ZO18" s="878"/>
      <c r="ZP18" s="878"/>
      <c r="ZQ18" s="880"/>
      <c r="ZR18" s="878"/>
      <c r="ZS18" s="878"/>
      <c r="ZT18" s="878"/>
      <c r="ZU18" s="880"/>
      <c r="ZV18" s="878"/>
      <c r="ZW18" s="878"/>
      <c r="ZX18" s="878"/>
      <c r="ZY18" s="880"/>
      <c r="ZZ18" s="878"/>
      <c r="AAA18" s="878"/>
      <c r="AAB18" s="878"/>
      <c r="AAC18" s="880"/>
      <c r="AAD18" s="878"/>
      <c r="AAE18" s="878"/>
      <c r="AAF18" s="878"/>
      <c r="AAG18" s="880"/>
      <c r="AAH18" s="878"/>
      <c r="AAI18" s="878"/>
      <c r="AAJ18" s="878"/>
      <c r="AAK18" s="880"/>
      <c r="AAL18" s="878"/>
      <c r="AAM18" s="878"/>
      <c r="AAN18" s="878"/>
      <c r="AAO18" s="880"/>
      <c r="AAP18" s="878"/>
      <c r="AAQ18" s="878"/>
      <c r="AAR18" s="878"/>
      <c r="AAS18" s="880"/>
      <c r="AAT18" s="878"/>
      <c r="AAU18" s="878"/>
      <c r="AAV18" s="878"/>
      <c r="AAW18" s="880"/>
      <c r="AAX18" s="878"/>
      <c r="AAY18" s="878"/>
      <c r="AAZ18" s="878"/>
      <c r="ABA18" s="880"/>
      <c r="ABB18" s="878"/>
      <c r="ABC18" s="878"/>
      <c r="ABD18" s="878"/>
      <c r="ABE18" s="880"/>
      <c r="ABF18" s="878"/>
      <c r="ABG18" s="878"/>
      <c r="ABH18" s="878"/>
      <c r="ABI18" s="880"/>
      <c r="ABJ18" s="878"/>
      <c r="ABK18" s="878"/>
      <c r="ABL18" s="878"/>
      <c r="ABM18" s="880"/>
      <c r="ABN18" s="878"/>
      <c r="ABO18" s="878"/>
      <c r="ABP18" s="878"/>
      <c r="ABQ18" s="880"/>
      <c r="ABR18" s="878"/>
      <c r="ABS18" s="878"/>
      <c r="ABT18" s="878"/>
      <c r="ABU18" s="880"/>
      <c r="ABV18" s="878"/>
      <c r="ABW18" s="878"/>
      <c r="ABX18" s="878"/>
      <c r="ABY18" s="880"/>
      <c r="ABZ18" s="878"/>
      <c r="ACA18" s="878"/>
      <c r="ACB18" s="878"/>
      <c r="ACC18" s="880"/>
      <c r="ACD18" s="878"/>
      <c r="ACE18" s="878"/>
      <c r="ACF18" s="878"/>
      <c r="ACG18" s="880"/>
      <c r="ACH18" s="878"/>
      <c r="ACI18" s="878"/>
      <c r="ACJ18" s="878"/>
      <c r="ACK18" s="880"/>
      <c r="ACL18" s="878"/>
      <c r="ACM18" s="878"/>
      <c r="ACN18" s="878"/>
      <c r="ACO18" s="880"/>
      <c r="ACP18" s="878"/>
      <c r="ACQ18" s="878"/>
      <c r="ACR18" s="878"/>
      <c r="ACS18" s="880"/>
      <c r="ACT18" s="878"/>
      <c r="ACU18" s="878"/>
      <c r="ACV18" s="878"/>
      <c r="ACW18" s="880"/>
      <c r="ACX18" s="878"/>
      <c r="ACY18" s="878"/>
      <c r="ACZ18" s="878"/>
      <c r="ADA18" s="880"/>
      <c r="ADB18" s="878"/>
      <c r="ADC18" s="878"/>
      <c r="ADD18" s="878"/>
      <c r="ADE18" s="880"/>
      <c r="ADF18" s="878"/>
      <c r="ADG18" s="878"/>
      <c r="ADH18" s="878"/>
      <c r="ADI18" s="880"/>
      <c r="ADJ18" s="878"/>
      <c r="ADK18" s="878"/>
      <c r="ADL18" s="878"/>
      <c r="ADM18" s="880"/>
      <c r="ADN18" s="878"/>
      <c r="ADO18" s="878"/>
      <c r="ADP18" s="878"/>
      <c r="ADQ18" s="880"/>
      <c r="ADR18" s="878"/>
      <c r="ADS18" s="878"/>
      <c r="ADT18" s="878"/>
      <c r="ADU18" s="880"/>
      <c r="ADV18" s="878"/>
      <c r="ADW18" s="878"/>
      <c r="ADX18" s="878"/>
      <c r="ADY18" s="880"/>
      <c r="ADZ18" s="878"/>
      <c r="AEA18" s="878"/>
      <c r="AEB18" s="878"/>
      <c r="AEC18" s="880"/>
      <c r="AED18" s="878"/>
      <c r="AEE18" s="878"/>
      <c r="AEF18" s="878"/>
      <c r="AEG18" s="880"/>
      <c r="AEH18" s="878"/>
      <c r="AEI18" s="878"/>
      <c r="AEJ18" s="878"/>
      <c r="AEK18" s="880"/>
      <c r="AEL18" s="878"/>
      <c r="AEM18" s="878"/>
      <c r="AEN18" s="878"/>
      <c r="AEO18" s="880"/>
      <c r="AEP18" s="878"/>
      <c r="AEQ18" s="878"/>
      <c r="AER18" s="878"/>
      <c r="AES18" s="880"/>
      <c r="AET18" s="878"/>
      <c r="AEU18" s="878"/>
      <c r="AEV18" s="878"/>
      <c r="AEW18" s="880"/>
      <c r="AEX18" s="878"/>
      <c r="AEY18" s="878"/>
      <c r="AEZ18" s="878"/>
      <c r="AFA18" s="880"/>
      <c r="AFB18" s="878"/>
      <c r="AFC18" s="878"/>
      <c r="AFD18" s="878"/>
      <c r="AFE18" s="880"/>
      <c r="AFF18" s="878"/>
      <c r="AFG18" s="878"/>
      <c r="AFH18" s="878"/>
      <c r="AFI18" s="880"/>
      <c r="AFJ18" s="878"/>
      <c r="AFK18" s="878"/>
      <c r="AFL18" s="878"/>
      <c r="AFM18" s="880"/>
      <c r="AFN18" s="878"/>
      <c r="AFO18" s="878"/>
      <c r="AFP18" s="878"/>
      <c r="AFQ18" s="880"/>
      <c r="AFR18" s="878"/>
      <c r="AFS18" s="878"/>
      <c r="AFT18" s="878"/>
      <c r="AFU18" s="880"/>
      <c r="AFV18" s="878"/>
      <c r="AFW18" s="878"/>
      <c r="AFX18" s="878"/>
      <c r="AFY18" s="880"/>
      <c r="AFZ18" s="878"/>
      <c r="AGA18" s="878"/>
      <c r="AGB18" s="878"/>
      <c r="AGC18" s="880"/>
      <c r="AGD18" s="878"/>
      <c r="AGE18" s="878"/>
      <c r="AGF18" s="878"/>
      <c r="AGG18" s="880"/>
      <c r="AGH18" s="878"/>
      <c r="AGI18" s="878"/>
      <c r="AGJ18" s="878"/>
      <c r="AGK18" s="880"/>
      <c r="AGL18" s="878"/>
      <c r="AGM18" s="878"/>
      <c r="AGN18" s="878"/>
      <c r="AGO18" s="880"/>
      <c r="AGP18" s="878"/>
      <c r="AGQ18" s="878"/>
      <c r="AGR18" s="878"/>
      <c r="AGS18" s="880"/>
      <c r="AGT18" s="878"/>
      <c r="AGU18" s="878"/>
      <c r="AGV18" s="878"/>
      <c r="AGW18" s="880"/>
      <c r="AGX18" s="878"/>
      <c r="AGY18" s="878"/>
      <c r="AGZ18" s="878"/>
      <c r="AHA18" s="880"/>
      <c r="AHB18" s="878"/>
      <c r="AHC18" s="878"/>
      <c r="AHD18" s="878"/>
      <c r="AHE18" s="880"/>
      <c r="AHF18" s="878"/>
      <c r="AHG18" s="878"/>
      <c r="AHH18" s="878"/>
      <c r="AHI18" s="880"/>
      <c r="AHJ18" s="878"/>
      <c r="AHK18" s="878"/>
      <c r="AHL18" s="878"/>
      <c r="AHM18" s="880"/>
      <c r="AHN18" s="878"/>
      <c r="AHO18" s="878"/>
      <c r="AHP18" s="878"/>
      <c r="AHQ18" s="880"/>
      <c r="AHR18" s="878"/>
      <c r="AHS18" s="878"/>
      <c r="AHT18" s="878"/>
      <c r="AHU18" s="880"/>
      <c r="AHV18" s="878"/>
      <c r="AHW18" s="878"/>
      <c r="AHX18" s="878"/>
      <c r="AHY18" s="880"/>
      <c r="AHZ18" s="878"/>
      <c r="AIA18" s="878"/>
      <c r="AIB18" s="878"/>
      <c r="AIC18" s="880"/>
      <c r="AID18" s="878"/>
      <c r="AIE18" s="878"/>
      <c r="AIF18" s="878"/>
      <c r="AIG18" s="880"/>
      <c r="AIH18" s="878"/>
      <c r="AII18" s="878"/>
      <c r="AIJ18" s="878"/>
      <c r="AIK18" s="880"/>
      <c r="AIL18" s="878"/>
      <c r="AIM18" s="878"/>
      <c r="AIN18" s="878"/>
      <c r="AIO18" s="880"/>
      <c r="AIP18" s="878"/>
      <c r="AIQ18" s="878"/>
      <c r="AIR18" s="878"/>
      <c r="AIS18" s="880"/>
      <c r="AIT18" s="878"/>
      <c r="AIU18" s="878"/>
      <c r="AIV18" s="878"/>
      <c r="AIW18" s="880"/>
      <c r="AIX18" s="878"/>
      <c r="AIY18" s="878"/>
      <c r="AIZ18" s="878"/>
      <c r="AJA18" s="880"/>
      <c r="AJB18" s="878"/>
      <c r="AJC18" s="878"/>
      <c r="AJD18" s="878"/>
      <c r="AJE18" s="880"/>
      <c r="AJF18" s="878"/>
      <c r="AJG18" s="878"/>
      <c r="AJH18" s="878"/>
      <c r="AJI18" s="880"/>
      <c r="AJJ18" s="878"/>
      <c r="AJK18" s="878"/>
      <c r="AJL18" s="878"/>
      <c r="AJM18" s="880"/>
      <c r="AJN18" s="878"/>
      <c r="AJO18" s="878"/>
      <c r="AJP18" s="878"/>
      <c r="AJQ18" s="880"/>
      <c r="AJR18" s="878"/>
      <c r="AJS18" s="878"/>
      <c r="AJT18" s="878"/>
      <c r="AJU18" s="880"/>
      <c r="AJV18" s="878"/>
      <c r="AJW18" s="878"/>
      <c r="AJX18" s="878"/>
      <c r="AJY18" s="880"/>
      <c r="AJZ18" s="878"/>
      <c r="AKA18" s="878"/>
      <c r="AKB18" s="878"/>
      <c r="AKC18" s="880"/>
      <c r="AKD18" s="878"/>
      <c r="AKE18" s="878"/>
      <c r="AKF18" s="878"/>
      <c r="AKG18" s="880"/>
      <c r="AKH18" s="878"/>
      <c r="AKI18" s="878"/>
      <c r="AKJ18" s="878"/>
      <c r="AKK18" s="880"/>
      <c r="AKL18" s="878"/>
      <c r="AKM18" s="878"/>
      <c r="AKN18" s="878"/>
      <c r="AKO18" s="880"/>
      <c r="AKP18" s="878"/>
      <c r="AKQ18" s="878"/>
      <c r="AKR18" s="878"/>
      <c r="AKS18" s="880"/>
      <c r="AKT18" s="878"/>
      <c r="AKU18" s="878"/>
      <c r="AKV18" s="878"/>
      <c r="AKW18" s="880"/>
      <c r="AKX18" s="878"/>
      <c r="AKY18" s="878"/>
      <c r="AKZ18" s="878"/>
      <c r="ALA18" s="880"/>
      <c r="ALB18" s="878"/>
      <c r="ALC18" s="878"/>
      <c r="ALD18" s="878"/>
      <c r="ALE18" s="880"/>
      <c r="ALF18" s="878"/>
      <c r="ALG18" s="878"/>
      <c r="ALH18" s="878"/>
      <c r="ALI18" s="880"/>
      <c r="ALJ18" s="878"/>
      <c r="ALK18" s="878"/>
      <c r="ALL18" s="878"/>
      <c r="ALM18" s="880"/>
      <c r="ALN18" s="878"/>
      <c r="ALO18" s="878"/>
      <c r="ALP18" s="878"/>
      <c r="ALQ18" s="880"/>
      <c r="ALR18" s="878"/>
      <c r="ALS18" s="878"/>
      <c r="ALT18" s="878"/>
      <c r="ALU18" s="880"/>
      <c r="ALV18" s="878"/>
      <c r="ALW18" s="878"/>
      <c r="ALX18" s="878"/>
      <c r="ALY18" s="880"/>
      <c r="ALZ18" s="878"/>
      <c r="AMA18" s="878"/>
      <c r="AMB18" s="878"/>
      <c r="AMC18" s="880"/>
      <c r="AMD18" s="878"/>
      <c r="AME18" s="878"/>
      <c r="AMF18" s="878"/>
      <c r="AMG18" s="880"/>
      <c r="AMH18" s="878"/>
      <c r="AMI18" s="878"/>
      <c r="AMJ18" s="878"/>
      <c r="AMK18" s="880"/>
      <c r="AML18" s="878"/>
      <c r="AMM18" s="878"/>
      <c r="AMN18" s="878"/>
      <c r="AMO18" s="880"/>
      <c r="AMP18" s="878"/>
      <c r="AMQ18" s="878"/>
      <c r="AMR18" s="878"/>
      <c r="AMS18" s="880"/>
      <c r="AMT18" s="878"/>
      <c r="AMU18" s="878"/>
      <c r="AMV18" s="878"/>
      <c r="AMW18" s="880"/>
      <c r="AMX18" s="878"/>
      <c r="AMY18" s="878"/>
      <c r="AMZ18" s="878"/>
      <c r="ANA18" s="880"/>
      <c r="ANB18" s="878"/>
      <c r="ANC18" s="878"/>
      <c r="AND18" s="878"/>
      <c r="ANE18" s="880"/>
      <c r="ANF18" s="878"/>
      <c r="ANG18" s="878"/>
      <c r="ANH18" s="878"/>
      <c r="ANI18" s="880"/>
      <c r="ANJ18" s="878"/>
      <c r="ANK18" s="878"/>
      <c r="ANL18" s="878"/>
      <c r="ANM18" s="880"/>
      <c r="ANN18" s="878"/>
      <c r="ANO18" s="878"/>
      <c r="ANP18" s="878"/>
      <c r="ANQ18" s="880"/>
      <c r="ANR18" s="878"/>
      <c r="ANS18" s="878"/>
      <c r="ANT18" s="878"/>
      <c r="ANU18" s="880"/>
      <c r="ANV18" s="878"/>
      <c r="ANW18" s="878"/>
      <c r="ANX18" s="878"/>
      <c r="ANY18" s="880"/>
      <c r="ANZ18" s="878"/>
      <c r="AOA18" s="878"/>
      <c r="AOB18" s="878"/>
      <c r="AOC18" s="880"/>
      <c r="AOD18" s="878"/>
      <c r="AOE18" s="878"/>
      <c r="AOF18" s="878"/>
      <c r="AOG18" s="880"/>
      <c r="AOH18" s="878"/>
      <c r="AOI18" s="878"/>
      <c r="AOJ18" s="878"/>
      <c r="AOK18" s="880"/>
      <c r="AOL18" s="878"/>
      <c r="AOM18" s="878"/>
      <c r="AON18" s="878"/>
      <c r="AOO18" s="880"/>
      <c r="AOP18" s="878"/>
      <c r="AOQ18" s="878"/>
      <c r="AOR18" s="878"/>
      <c r="AOS18" s="880"/>
      <c r="AOT18" s="878"/>
      <c r="AOU18" s="878"/>
      <c r="AOV18" s="878"/>
      <c r="AOW18" s="880"/>
      <c r="AOX18" s="878"/>
      <c r="AOY18" s="878"/>
      <c r="AOZ18" s="878"/>
      <c r="APA18" s="880"/>
      <c r="APB18" s="878"/>
      <c r="APC18" s="878"/>
      <c r="APD18" s="878"/>
      <c r="APE18" s="880"/>
      <c r="APF18" s="878"/>
      <c r="APG18" s="878"/>
      <c r="APH18" s="878"/>
      <c r="API18" s="880"/>
      <c r="APJ18" s="878"/>
      <c r="APK18" s="878"/>
      <c r="APL18" s="878"/>
      <c r="APM18" s="880"/>
      <c r="APN18" s="878"/>
      <c r="APO18" s="878"/>
      <c r="APP18" s="878"/>
      <c r="APQ18" s="880"/>
      <c r="APR18" s="878"/>
      <c r="APS18" s="878"/>
      <c r="APT18" s="878"/>
      <c r="APU18" s="880"/>
      <c r="APV18" s="878"/>
      <c r="APW18" s="878"/>
      <c r="APX18" s="878"/>
      <c r="APY18" s="880"/>
      <c r="APZ18" s="878"/>
      <c r="AQA18" s="878"/>
      <c r="AQB18" s="878"/>
      <c r="AQC18" s="880"/>
      <c r="AQD18" s="878"/>
      <c r="AQE18" s="878"/>
      <c r="AQF18" s="878"/>
      <c r="AQG18" s="880"/>
      <c r="AQH18" s="878"/>
      <c r="AQI18" s="878"/>
      <c r="AQJ18" s="878"/>
      <c r="AQK18" s="880"/>
      <c r="AQL18" s="878"/>
      <c r="AQM18" s="878"/>
      <c r="AQN18" s="878"/>
      <c r="AQO18" s="880"/>
      <c r="AQP18" s="878"/>
      <c r="AQQ18" s="878"/>
      <c r="AQR18" s="878"/>
      <c r="AQS18" s="880"/>
      <c r="AQT18" s="878"/>
      <c r="AQU18" s="878"/>
      <c r="AQV18" s="878"/>
      <c r="AQW18" s="880"/>
      <c r="AQX18" s="878"/>
      <c r="AQY18" s="878"/>
      <c r="AQZ18" s="878"/>
      <c r="ARA18" s="880"/>
      <c r="ARB18" s="878"/>
      <c r="ARC18" s="878"/>
      <c r="ARD18" s="878"/>
      <c r="ARE18" s="880"/>
      <c r="ARF18" s="878"/>
      <c r="ARG18" s="878"/>
      <c r="ARH18" s="878"/>
      <c r="ARI18" s="880"/>
      <c r="ARJ18" s="878"/>
      <c r="ARK18" s="878"/>
      <c r="ARL18" s="878"/>
      <c r="ARM18" s="880"/>
      <c r="ARN18" s="878"/>
      <c r="ARO18" s="878"/>
      <c r="ARP18" s="878"/>
      <c r="ARQ18" s="880"/>
      <c r="ARR18" s="878"/>
      <c r="ARS18" s="878"/>
      <c r="ART18" s="878"/>
      <c r="ARU18" s="880"/>
      <c r="ARV18" s="878"/>
      <c r="ARW18" s="878"/>
      <c r="ARX18" s="878"/>
      <c r="ARY18" s="880"/>
      <c r="ARZ18" s="878"/>
      <c r="ASA18" s="878"/>
      <c r="ASB18" s="878"/>
      <c r="ASC18" s="880"/>
      <c r="ASD18" s="878"/>
      <c r="ASE18" s="878"/>
      <c r="ASF18" s="878"/>
      <c r="ASG18" s="880"/>
      <c r="ASH18" s="878"/>
      <c r="ASI18" s="878"/>
      <c r="ASJ18" s="878"/>
      <c r="ASK18" s="880"/>
      <c r="ASL18" s="878"/>
      <c r="ASM18" s="878"/>
      <c r="ASN18" s="878"/>
      <c r="ASO18" s="880"/>
      <c r="ASP18" s="878"/>
      <c r="ASQ18" s="878"/>
      <c r="ASR18" s="878"/>
      <c r="ASS18" s="880"/>
      <c r="AST18" s="878"/>
      <c r="ASU18" s="878"/>
      <c r="ASV18" s="878"/>
      <c r="ASW18" s="880"/>
      <c r="ASX18" s="878"/>
      <c r="ASY18" s="878"/>
      <c r="ASZ18" s="878"/>
      <c r="ATA18" s="880"/>
      <c r="ATB18" s="878"/>
      <c r="ATC18" s="878"/>
      <c r="ATD18" s="878"/>
      <c r="ATE18" s="880"/>
      <c r="ATF18" s="878"/>
      <c r="ATG18" s="878"/>
      <c r="ATH18" s="878"/>
      <c r="ATI18" s="880"/>
      <c r="ATJ18" s="878"/>
      <c r="ATK18" s="878"/>
      <c r="ATL18" s="878"/>
      <c r="ATM18" s="880"/>
      <c r="ATN18" s="878"/>
      <c r="ATO18" s="878"/>
      <c r="ATP18" s="878"/>
      <c r="ATQ18" s="880"/>
      <c r="ATR18" s="878"/>
      <c r="ATS18" s="878"/>
      <c r="ATT18" s="878"/>
      <c r="ATU18" s="880"/>
      <c r="ATV18" s="878"/>
      <c r="ATW18" s="878"/>
      <c r="ATX18" s="878"/>
      <c r="ATY18" s="880"/>
      <c r="ATZ18" s="878"/>
      <c r="AUA18" s="878"/>
      <c r="AUB18" s="878"/>
      <c r="AUC18" s="880"/>
      <c r="AUD18" s="878"/>
      <c r="AUE18" s="878"/>
      <c r="AUF18" s="878"/>
      <c r="AUG18" s="880"/>
      <c r="AUH18" s="878"/>
      <c r="AUI18" s="878"/>
      <c r="AUJ18" s="878"/>
      <c r="AUK18" s="880"/>
      <c r="AUL18" s="878"/>
      <c r="AUM18" s="878"/>
      <c r="AUN18" s="878"/>
      <c r="AUO18" s="880"/>
      <c r="AUP18" s="878"/>
      <c r="AUQ18" s="878"/>
      <c r="AUR18" s="878"/>
      <c r="AUS18" s="880"/>
      <c r="AUT18" s="878"/>
      <c r="AUU18" s="878"/>
      <c r="AUV18" s="878"/>
      <c r="AUW18" s="880"/>
      <c r="AUX18" s="878"/>
      <c r="AUY18" s="878"/>
      <c r="AUZ18" s="878"/>
      <c r="AVA18" s="880"/>
      <c r="AVB18" s="878"/>
      <c r="AVC18" s="878"/>
      <c r="AVD18" s="878"/>
      <c r="AVE18" s="880"/>
      <c r="AVF18" s="878"/>
      <c r="AVG18" s="878"/>
      <c r="AVH18" s="878"/>
      <c r="AVI18" s="880"/>
      <c r="AVJ18" s="878"/>
      <c r="AVK18" s="878"/>
      <c r="AVL18" s="878"/>
      <c r="AVM18" s="880"/>
      <c r="AVN18" s="878"/>
      <c r="AVO18" s="878"/>
      <c r="AVP18" s="878"/>
      <c r="AVQ18" s="880"/>
      <c r="AVR18" s="878"/>
      <c r="AVS18" s="878"/>
      <c r="AVT18" s="878"/>
      <c r="AVU18" s="880"/>
      <c r="AVV18" s="878"/>
      <c r="AVW18" s="878"/>
      <c r="AVX18" s="878"/>
      <c r="AVY18" s="880"/>
      <c r="AVZ18" s="878"/>
      <c r="AWA18" s="878"/>
      <c r="AWB18" s="878"/>
      <c r="AWC18" s="880"/>
      <c r="AWD18" s="878"/>
      <c r="AWE18" s="878"/>
      <c r="AWF18" s="878"/>
      <c r="AWG18" s="880"/>
      <c r="AWH18" s="878"/>
      <c r="AWI18" s="878"/>
      <c r="AWJ18" s="878"/>
      <c r="AWK18" s="880"/>
      <c r="AWL18" s="878"/>
      <c r="AWM18" s="878"/>
      <c r="AWN18" s="878"/>
      <c r="AWO18" s="880"/>
      <c r="AWP18" s="878"/>
      <c r="AWQ18" s="878"/>
      <c r="AWR18" s="878"/>
      <c r="AWS18" s="880"/>
      <c r="AWT18" s="878"/>
      <c r="AWU18" s="878"/>
      <c r="AWV18" s="878"/>
      <c r="AWW18" s="880"/>
      <c r="AWX18" s="878"/>
      <c r="AWY18" s="878"/>
      <c r="AWZ18" s="878"/>
      <c r="AXA18" s="880"/>
      <c r="AXB18" s="878"/>
      <c r="AXC18" s="878"/>
      <c r="AXD18" s="878"/>
      <c r="AXE18" s="880"/>
      <c r="AXF18" s="878"/>
      <c r="AXG18" s="878"/>
      <c r="AXH18" s="878"/>
      <c r="AXI18" s="880"/>
      <c r="AXJ18" s="878"/>
      <c r="AXK18" s="878"/>
      <c r="AXL18" s="878"/>
      <c r="AXM18" s="880"/>
      <c r="AXN18" s="878"/>
      <c r="AXO18" s="878"/>
      <c r="AXP18" s="878"/>
      <c r="AXQ18" s="880"/>
      <c r="AXR18" s="878"/>
      <c r="AXS18" s="878"/>
      <c r="AXT18" s="878"/>
      <c r="AXU18" s="880"/>
      <c r="AXV18" s="878"/>
      <c r="AXW18" s="878"/>
      <c r="AXX18" s="878"/>
      <c r="AXY18" s="880"/>
      <c r="AXZ18" s="878"/>
      <c r="AYA18" s="878"/>
      <c r="AYB18" s="878"/>
      <c r="AYC18" s="880"/>
      <c r="AYD18" s="878"/>
      <c r="AYE18" s="878"/>
      <c r="AYF18" s="878"/>
      <c r="AYG18" s="880"/>
      <c r="AYH18" s="878"/>
      <c r="AYI18" s="878"/>
      <c r="AYJ18" s="878"/>
      <c r="AYK18" s="880"/>
      <c r="AYL18" s="878"/>
      <c r="AYM18" s="878"/>
      <c r="AYN18" s="878"/>
      <c r="AYO18" s="880"/>
      <c r="AYP18" s="878"/>
      <c r="AYQ18" s="878"/>
      <c r="AYR18" s="878"/>
      <c r="AYS18" s="880"/>
      <c r="AYT18" s="878"/>
      <c r="AYU18" s="878"/>
      <c r="AYV18" s="878"/>
      <c r="AYW18" s="880"/>
      <c r="AYX18" s="878"/>
      <c r="AYY18" s="878"/>
      <c r="AYZ18" s="878"/>
      <c r="AZA18" s="880"/>
      <c r="AZB18" s="878"/>
      <c r="AZC18" s="878"/>
      <c r="AZD18" s="878"/>
      <c r="AZE18" s="880"/>
      <c r="AZF18" s="878"/>
      <c r="AZG18" s="878"/>
      <c r="AZH18" s="878"/>
      <c r="AZI18" s="880"/>
      <c r="AZJ18" s="878"/>
      <c r="AZK18" s="878"/>
      <c r="AZL18" s="878"/>
      <c r="AZM18" s="880"/>
      <c r="AZN18" s="878"/>
      <c r="AZO18" s="878"/>
      <c r="AZP18" s="878"/>
      <c r="AZQ18" s="880"/>
      <c r="AZR18" s="878"/>
      <c r="AZS18" s="878"/>
      <c r="AZT18" s="878"/>
      <c r="AZU18" s="880"/>
      <c r="AZV18" s="878"/>
      <c r="AZW18" s="878"/>
      <c r="AZX18" s="878"/>
      <c r="AZY18" s="880"/>
      <c r="AZZ18" s="878"/>
      <c r="BAA18" s="878"/>
      <c r="BAB18" s="878"/>
      <c r="BAC18" s="880"/>
      <c r="BAD18" s="878"/>
      <c r="BAE18" s="878"/>
      <c r="BAF18" s="878"/>
      <c r="BAG18" s="880"/>
      <c r="BAH18" s="878"/>
      <c r="BAI18" s="878"/>
      <c r="BAJ18" s="878"/>
      <c r="BAK18" s="880"/>
      <c r="BAL18" s="878"/>
      <c r="BAM18" s="878"/>
      <c r="BAN18" s="878"/>
      <c r="BAO18" s="880"/>
      <c r="BAP18" s="878"/>
      <c r="BAQ18" s="878"/>
      <c r="BAR18" s="878"/>
      <c r="BAS18" s="880"/>
      <c r="BAT18" s="878"/>
      <c r="BAU18" s="878"/>
      <c r="BAV18" s="878"/>
      <c r="BAW18" s="880"/>
      <c r="BAX18" s="878"/>
      <c r="BAY18" s="878"/>
      <c r="BAZ18" s="878"/>
      <c r="BBA18" s="880"/>
      <c r="BBB18" s="878"/>
      <c r="BBC18" s="878"/>
      <c r="BBD18" s="878"/>
      <c r="BBE18" s="880"/>
      <c r="BBF18" s="878"/>
      <c r="BBG18" s="878"/>
      <c r="BBH18" s="878"/>
      <c r="BBI18" s="880"/>
      <c r="BBJ18" s="878"/>
      <c r="BBK18" s="878"/>
      <c r="BBL18" s="878"/>
      <c r="BBM18" s="880"/>
      <c r="BBN18" s="878"/>
      <c r="BBO18" s="878"/>
      <c r="BBP18" s="878"/>
      <c r="BBQ18" s="880"/>
      <c r="BBR18" s="878"/>
      <c r="BBS18" s="878"/>
      <c r="BBT18" s="878"/>
      <c r="BBU18" s="880"/>
      <c r="BBV18" s="878"/>
      <c r="BBW18" s="878"/>
      <c r="BBX18" s="878"/>
      <c r="BBY18" s="880"/>
      <c r="BBZ18" s="878"/>
      <c r="BCA18" s="878"/>
      <c r="BCB18" s="878"/>
      <c r="BCC18" s="880"/>
      <c r="BCD18" s="878"/>
      <c r="BCE18" s="878"/>
      <c r="BCF18" s="878"/>
      <c r="BCG18" s="880"/>
      <c r="BCH18" s="878"/>
      <c r="BCI18" s="878"/>
      <c r="BCJ18" s="878"/>
      <c r="BCK18" s="880"/>
      <c r="BCL18" s="878"/>
      <c r="BCM18" s="878"/>
      <c r="BCN18" s="878"/>
      <c r="BCO18" s="880"/>
      <c r="BCP18" s="878"/>
      <c r="BCQ18" s="878"/>
      <c r="BCR18" s="878"/>
      <c r="BCS18" s="880"/>
      <c r="BCT18" s="878"/>
      <c r="BCU18" s="878"/>
      <c r="BCV18" s="878"/>
      <c r="BCW18" s="880"/>
      <c r="BCX18" s="878"/>
      <c r="BCY18" s="878"/>
      <c r="BCZ18" s="878"/>
      <c r="BDA18" s="880"/>
      <c r="BDB18" s="878"/>
      <c r="BDC18" s="878"/>
      <c r="BDD18" s="878"/>
      <c r="BDE18" s="880"/>
      <c r="BDF18" s="878"/>
      <c r="BDG18" s="878"/>
      <c r="BDH18" s="878"/>
      <c r="BDI18" s="880"/>
      <c r="BDJ18" s="878"/>
      <c r="BDK18" s="878"/>
      <c r="BDL18" s="878"/>
      <c r="BDM18" s="880"/>
      <c r="BDN18" s="878"/>
      <c r="BDO18" s="878"/>
      <c r="BDP18" s="878"/>
      <c r="BDQ18" s="880"/>
      <c r="BDR18" s="878"/>
      <c r="BDS18" s="878"/>
      <c r="BDT18" s="878"/>
      <c r="BDU18" s="880"/>
      <c r="BDV18" s="878"/>
      <c r="BDW18" s="878"/>
      <c r="BDX18" s="878"/>
      <c r="BDY18" s="880"/>
      <c r="BDZ18" s="878"/>
      <c r="BEA18" s="878"/>
      <c r="BEB18" s="878"/>
      <c r="BEC18" s="880"/>
      <c r="BED18" s="878"/>
      <c r="BEE18" s="878"/>
      <c r="BEF18" s="878"/>
      <c r="BEG18" s="880"/>
      <c r="BEH18" s="878"/>
      <c r="BEI18" s="878"/>
      <c r="BEJ18" s="878"/>
      <c r="BEK18" s="880"/>
      <c r="BEL18" s="878"/>
      <c r="BEM18" s="878"/>
      <c r="BEN18" s="878"/>
      <c r="BEO18" s="880"/>
      <c r="BEP18" s="878"/>
      <c r="BEQ18" s="878"/>
      <c r="BER18" s="878"/>
      <c r="BES18" s="880"/>
      <c r="BET18" s="878"/>
      <c r="BEU18" s="878"/>
      <c r="BEV18" s="878"/>
      <c r="BEW18" s="880"/>
      <c r="BEX18" s="878"/>
      <c r="BEY18" s="878"/>
      <c r="BEZ18" s="878"/>
      <c r="BFA18" s="880"/>
      <c r="BFB18" s="878"/>
      <c r="BFC18" s="878"/>
      <c r="BFD18" s="878"/>
      <c r="BFE18" s="880"/>
      <c r="BFF18" s="878"/>
      <c r="BFG18" s="878"/>
      <c r="BFH18" s="878"/>
      <c r="BFI18" s="880"/>
      <c r="BFJ18" s="878"/>
      <c r="BFK18" s="878"/>
      <c r="BFL18" s="878"/>
      <c r="BFM18" s="880"/>
      <c r="BFN18" s="878"/>
      <c r="BFO18" s="878"/>
      <c r="BFP18" s="878"/>
      <c r="BFQ18" s="880"/>
      <c r="BFR18" s="878"/>
      <c r="BFS18" s="878"/>
      <c r="BFT18" s="878"/>
      <c r="BFU18" s="880"/>
      <c r="BFV18" s="878"/>
      <c r="BFW18" s="878"/>
      <c r="BFX18" s="878"/>
      <c r="BFY18" s="880"/>
      <c r="BFZ18" s="878"/>
      <c r="BGA18" s="878"/>
      <c r="BGB18" s="878"/>
      <c r="BGC18" s="880"/>
      <c r="BGD18" s="878"/>
      <c r="BGE18" s="878"/>
      <c r="BGF18" s="878"/>
      <c r="BGG18" s="880"/>
      <c r="BGH18" s="878"/>
      <c r="BGI18" s="878"/>
      <c r="BGJ18" s="878"/>
      <c r="BGK18" s="880"/>
      <c r="BGL18" s="878"/>
      <c r="BGM18" s="878"/>
      <c r="BGN18" s="878"/>
      <c r="BGO18" s="880"/>
      <c r="BGP18" s="878"/>
      <c r="BGQ18" s="878"/>
      <c r="BGR18" s="878"/>
      <c r="BGS18" s="880"/>
      <c r="BGT18" s="878"/>
      <c r="BGU18" s="878"/>
      <c r="BGV18" s="878"/>
      <c r="BGW18" s="880"/>
      <c r="BGX18" s="878"/>
      <c r="BGY18" s="878"/>
      <c r="BGZ18" s="878"/>
      <c r="BHA18" s="880"/>
      <c r="BHB18" s="878"/>
      <c r="BHC18" s="878"/>
      <c r="BHD18" s="878"/>
      <c r="BHE18" s="880"/>
      <c r="BHF18" s="878"/>
      <c r="BHG18" s="878"/>
      <c r="BHH18" s="878"/>
      <c r="BHI18" s="880"/>
      <c r="BHJ18" s="878"/>
      <c r="BHK18" s="878"/>
      <c r="BHL18" s="878"/>
      <c r="BHM18" s="880"/>
      <c r="BHN18" s="878"/>
      <c r="BHO18" s="878"/>
      <c r="BHP18" s="878"/>
      <c r="BHQ18" s="880"/>
      <c r="BHR18" s="878"/>
      <c r="BHS18" s="878"/>
      <c r="BHT18" s="878"/>
      <c r="BHU18" s="880"/>
      <c r="BHV18" s="878"/>
      <c r="BHW18" s="878"/>
      <c r="BHX18" s="878"/>
      <c r="BHY18" s="880"/>
      <c r="BHZ18" s="878"/>
      <c r="BIA18" s="878"/>
      <c r="BIB18" s="878"/>
      <c r="BIC18" s="880"/>
      <c r="BID18" s="878"/>
      <c r="BIE18" s="878"/>
      <c r="BIF18" s="878"/>
      <c r="BIG18" s="880"/>
      <c r="BIH18" s="878"/>
      <c r="BII18" s="878"/>
      <c r="BIJ18" s="878"/>
      <c r="BIK18" s="880"/>
      <c r="BIL18" s="878"/>
      <c r="BIM18" s="878"/>
      <c r="BIN18" s="878"/>
      <c r="BIO18" s="880"/>
      <c r="BIP18" s="878"/>
      <c r="BIQ18" s="878"/>
      <c r="BIR18" s="878"/>
      <c r="BIS18" s="880"/>
      <c r="BIT18" s="878"/>
      <c r="BIU18" s="878"/>
      <c r="BIV18" s="878"/>
      <c r="BIW18" s="880"/>
      <c r="BIX18" s="878"/>
      <c r="BIY18" s="878"/>
      <c r="BIZ18" s="878"/>
      <c r="BJA18" s="880"/>
      <c r="BJB18" s="878"/>
      <c r="BJC18" s="878"/>
      <c r="BJD18" s="878"/>
      <c r="BJE18" s="880"/>
      <c r="BJF18" s="878"/>
      <c r="BJG18" s="878"/>
      <c r="BJH18" s="878"/>
      <c r="BJI18" s="880"/>
      <c r="BJJ18" s="878"/>
      <c r="BJK18" s="878"/>
      <c r="BJL18" s="878"/>
      <c r="BJM18" s="880"/>
      <c r="BJN18" s="878"/>
      <c r="BJO18" s="878"/>
      <c r="BJP18" s="878"/>
      <c r="BJQ18" s="880"/>
      <c r="BJR18" s="878"/>
      <c r="BJS18" s="878"/>
      <c r="BJT18" s="878"/>
      <c r="BJU18" s="880"/>
      <c r="BJV18" s="878"/>
      <c r="BJW18" s="878"/>
      <c r="BJX18" s="878"/>
      <c r="BJY18" s="880"/>
      <c r="BJZ18" s="878"/>
      <c r="BKA18" s="878"/>
      <c r="BKB18" s="878"/>
      <c r="BKC18" s="880"/>
      <c r="BKD18" s="878"/>
      <c r="BKE18" s="878"/>
      <c r="BKF18" s="878"/>
      <c r="BKG18" s="880"/>
      <c r="BKH18" s="878"/>
      <c r="BKI18" s="878"/>
      <c r="BKJ18" s="878"/>
      <c r="BKK18" s="880"/>
      <c r="BKL18" s="878"/>
      <c r="BKM18" s="878"/>
      <c r="BKN18" s="878"/>
      <c r="BKO18" s="880"/>
      <c r="BKP18" s="878"/>
      <c r="BKQ18" s="878"/>
      <c r="BKR18" s="878"/>
      <c r="BKS18" s="880"/>
      <c r="BKT18" s="878"/>
      <c r="BKU18" s="878"/>
      <c r="BKV18" s="878"/>
      <c r="BKW18" s="880"/>
      <c r="BKX18" s="878"/>
      <c r="BKY18" s="878"/>
      <c r="BKZ18" s="878"/>
      <c r="BLA18" s="880"/>
      <c r="BLB18" s="878"/>
      <c r="BLC18" s="878"/>
      <c r="BLD18" s="878"/>
      <c r="BLE18" s="880"/>
      <c r="BLF18" s="878"/>
      <c r="BLG18" s="878"/>
      <c r="BLH18" s="878"/>
      <c r="BLI18" s="880"/>
      <c r="BLJ18" s="878"/>
      <c r="BLK18" s="878"/>
      <c r="BLL18" s="878"/>
      <c r="BLM18" s="880"/>
      <c r="BLN18" s="878"/>
      <c r="BLO18" s="878"/>
      <c r="BLP18" s="878"/>
      <c r="BLQ18" s="880"/>
      <c r="BLR18" s="878"/>
      <c r="BLS18" s="878"/>
      <c r="BLT18" s="878"/>
      <c r="BLU18" s="880"/>
      <c r="BLV18" s="878"/>
      <c r="BLW18" s="878"/>
      <c r="BLX18" s="878"/>
      <c r="BLY18" s="880"/>
      <c r="BLZ18" s="878"/>
      <c r="BMA18" s="878"/>
      <c r="BMB18" s="878"/>
      <c r="BMC18" s="880"/>
      <c r="BMD18" s="878"/>
      <c r="BME18" s="878"/>
      <c r="BMF18" s="878"/>
      <c r="BMG18" s="880"/>
      <c r="BMH18" s="878"/>
      <c r="BMI18" s="878"/>
      <c r="BMJ18" s="878"/>
      <c r="BMK18" s="880"/>
      <c r="BML18" s="878"/>
      <c r="BMM18" s="878"/>
      <c r="BMN18" s="878"/>
      <c r="BMO18" s="880"/>
      <c r="BMP18" s="878"/>
      <c r="BMQ18" s="878"/>
      <c r="BMR18" s="878"/>
      <c r="BMS18" s="880"/>
      <c r="BMT18" s="878"/>
      <c r="BMU18" s="878"/>
      <c r="BMV18" s="878"/>
      <c r="BMW18" s="880"/>
      <c r="BMX18" s="878"/>
      <c r="BMY18" s="878"/>
      <c r="BMZ18" s="878"/>
      <c r="BNA18" s="880"/>
      <c r="BNB18" s="878"/>
      <c r="BNC18" s="878"/>
      <c r="BND18" s="878"/>
      <c r="BNE18" s="880"/>
      <c r="BNF18" s="878"/>
      <c r="BNG18" s="878"/>
      <c r="BNH18" s="878"/>
      <c r="BNI18" s="880"/>
      <c r="BNJ18" s="878"/>
      <c r="BNK18" s="878"/>
      <c r="BNL18" s="878"/>
      <c r="BNM18" s="880"/>
      <c r="BNN18" s="878"/>
      <c r="BNO18" s="878"/>
      <c r="BNP18" s="878"/>
      <c r="BNQ18" s="880"/>
      <c r="BNR18" s="878"/>
      <c r="BNS18" s="878"/>
      <c r="BNT18" s="878"/>
      <c r="BNU18" s="880"/>
      <c r="BNV18" s="878"/>
      <c r="BNW18" s="878"/>
      <c r="BNX18" s="878"/>
      <c r="BNY18" s="880"/>
      <c r="BNZ18" s="878"/>
      <c r="BOA18" s="878"/>
      <c r="BOB18" s="878"/>
      <c r="BOC18" s="880"/>
      <c r="BOD18" s="878"/>
      <c r="BOE18" s="878"/>
      <c r="BOF18" s="878"/>
      <c r="BOG18" s="880"/>
      <c r="BOH18" s="878"/>
      <c r="BOI18" s="878"/>
      <c r="BOJ18" s="878"/>
      <c r="BOK18" s="880"/>
      <c r="BOL18" s="878"/>
      <c r="BOM18" s="878"/>
      <c r="BON18" s="878"/>
      <c r="BOO18" s="880"/>
      <c r="BOP18" s="878"/>
      <c r="BOQ18" s="878"/>
      <c r="BOR18" s="878"/>
      <c r="BOS18" s="880"/>
      <c r="BOT18" s="878"/>
      <c r="BOU18" s="878"/>
      <c r="BOV18" s="878"/>
      <c r="BOW18" s="880"/>
      <c r="BOX18" s="878"/>
      <c r="BOY18" s="878"/>
      <c r="BOZ18" s="878"/>
      <c r="BPA18" s="880"/>
      <c r="BPB18" s="878"/>
      <c r="BPC18" s="878"/>
      <c r="BPD18" s="878"/>
      <c r="BPE18" s="880"/>
      <c r="BPF18" s="878"/>
      <c r="BPG18" s="878"/>
      <c r="BPH18" s="878"/>
      <c r="BPI18" s="880"/>
      <c r="BPJ18" s="878"/>
      <c r="BPK18" s="878"/>
      <c r="BPL18" s="878"/>
      <c r="BPM18" s="880"/>
      <c r="BPN18" s="878"/>
      <c r="BPO18" s="878"/>
      <c r="BPP18" s="878"/>
      <c r="BPQ18" s="880"/>
      <c r="BPR18" s="878"/>
      <c r="BPS18" s="878"/>
      <c r="BPT18" s="878"/>
      <c r="BPU18" s="880"/>
      <c r="BPV18" s="878"/>
      <c r="BPW18" s="878"/>
      <c r="BPX18" s="878"/>
      <c r="BPY18" s="880"/>
      <c r="BPZ18" s="878"/>
      <c r="BQA18" s="878"/>
      <c r="BQB18" s="878"/>
      <c r="BQC18" s="880"/>
      <c r="BQD18" s="878"/>
      <c r="BQE18" s="878"/>
      <c r="BQF18" s="878"/>
      <c r="BQG18" s="880"/>
      <c r="BQH18" s="878"/>
      <c r="BQI18" s="878"/>
      <c r="BQJ18" s="878"/>
      <c r="BQK18" s="880"/>
      <c r="BQL18" s="878"/>
      <c r="BQM18" s="878"/>
      <c r="BQN18" s="878"/>
      <c r="BQO18" s="880"/>
      <c r="BQP18" s="878"/>
      <c r="BQQ18" s="878"/>
      <c r="BQR18" s="878"/>
      <c r="BQS18" s="880"/>
      <c r="BQT18" s="878"/>
      <c r="BQU18" s="878"/>
      <c r="BQV18" s="878"/>
      <c r="BQW18" s="880"/>
      <c r="BQX18" s="878"/>
      <c r="BQY18" s="878"/>
      <c r="BQZ18" s="878"/>
      <c r="BRA18" s="880"/>
      <c r="BRB18" s="878"/>
      <c r="BRC18" s="878"/>
      <c r="BRD18" s="878"/>
      <c r="BRE18" s="880"/>
      <c r="BRF18" s="878"/>
      <c r="BRG18" s="878"/>
      <c r="BRH18" s="878"/>
      <c r="BRI18" s="880"/>
      <c r="BRJ18" s="878"/>
      <c r="BRK18" s="878"/>
      <c r="BRL18" s="878"/>
      <c r="BRM18" s="880"/>
      <c r="BRN18" s="878"/>
      <c r="BRO18" s="878"/>
      <c r="BRP18" s="878"/>
      <c r="BRQ18" s="880"/>
      <c r="BRR18" s="878"/>
      <c r="BRS18" s="878"/>
      <c r="BRT18" s="878"/>
      <c r="BRU18" s="880"/>
      <c r="BRV18" s="878"/>
      <c r="BRW18" s="878"/>
      <c r="BRX18" s="878"/>
      <c r="BRY18" s="880"/>
      <c r="BRZ18" s="878"/>
      <c r="BSA18" s="878"/>
      <c r="BSB18" s="878"/>
      <c r="BSC18" s="880"/>
      <c r="BSD18" s="878"/>
      <c r="BSE18" s="878"/>
      <c r="BSF18" s="878"/>
      <c r="BSG18" s="880"/>
      <c r="BSH18" s="878"/>
      <c r="BSI18" s="878"/>
      <c r="BSJ18" s="878"/>
      <c r="BSK18" s="880"/>
      <c r="BSL18" s="878"/>
      <c r="BSM18" s="878"/>
      <c r="BSN18" s="878"/>
      <c r="BSO18" s="880"/>
      <c r="BSP18" s="878"/>
      <c r="BSQ18" s="878"/>
      <c r="BSR18" s="878"/>
      <c r="BSS18" s="880"/>
      <c r="BST18" s="878"/>
      <c r="BSU18" s="878"/>
      <c r="BSV18" s="878"/>
      <c r="BSW18" s="880"/>
      <c r="BSX18" s="878"/>
      <c r="BSY18" s="878"/>
      <c r="BSZ18" s="878"/>
      <c r="BTA18" s="880"/>
      <c r="BTB18" s="878"/>
      <c r="BTC18" s="878"/>
      <c r="BTD18" s="878"/>
      <c r="BTE18" s="880"/>
      <c r="BTF18" s="878"/>
      <c r="BTG18" s="878"/>
      <c r="BTH18" s="878"/>
      <c r="BTI18" s="880"/>
      <c r="BTJ18" s="878"/>
      <c r="BTK18" s="878"/>
      <c r="BTL18" s="878"/>
      <c r="BTM18" s="880"/>
      <c r="BTN18" s="878"/>
      <c r="BTO18" s="878"/>
      <c r="BTP18" s="878"/>
      <c r="BTQ18" s="880"/>
      <c r="BTR18" s="878"/>
      <c r="BTS18" s="878"/>
      <c r="BTT18" s="878"/>
      <c r="BTU18" s="880"/>
      <c r="BTV18" s="878"/>
      <c r="BTW18" s="878"/>
      <c r="BTX18" s="878"/>
      <c r="BTY18" s="880"/>
      <c r="BTZ18" s="878"/>
      <c r="BUA18" s="878"/>
      <c r="BUB18" s="878"/>
      <c r="BUC18" s="880"/>
      <c r="BUD18" s="878"/>
      <c r="BUE18" s="878"/>
      <c r="BUF18" s="878"/>
      <c r="BUG18" s="880"/>
      <c r="BUH18" s="878"/>
      <c r="BUI18" s="878"/>
      <c r="BUJ18" s="878"/>
      <c r="BUK18" s="880"/>
      <c r="BUL18" s="878"/>
      <c r="BUM18" s="878"/>
      <c r="BUN18" s="878"/>
      <c r="BUO18" s="880"/>
      <c r="BUP18" s="878"/>
      <c r="BUQ18" s="878"/>
      <c r="BUR18" s="878"/>
      <c r="BUS18" s="880"/>
      <c r="BUT18" s="878"/>
      <c r="BUU18" s="878"/>
      <c r="BUV18" s="878"/>
      <c r="BUW18" s="880"/>
      <c r="BUX18" s="878"/>
      <c r="BUY18" s="878"/>
      <c r="BUZ18" s="878"/>
      <c r="BVA18" s="880"/>
      <c r="BVB18" s="878"/>
      <c r="BVC18" s="878"/>
      <c r="BVD18" s="878"/>
      <c r="BVE18" s="880"/>
      <c r="BVF18" s="878"/>
      <c r="BVG18" s="878"/>
      <c r="BVH18" s="878"/>
      <c r="BVI18" s="880"/>
      <c r="BVJ18" s="878"/>
      <c r="BVK18" s="878"/>
      <c r="BVL18" s="878"/>
      <c r="BVM18" s="880"/>
      <c r="BVN18" s="878"/>
      <c r="BVO18" s="878"/>
      <c r="BVP18" s="878"/>
      <c r="BVQ18" s="880"/>
      <c r="BVR18" s="878"/>
      <c r="BVS18" s="878"/>
      <c r="BVT18" s="878"/>
      <c r="BVU18" s="880"/>
      <c r="BVV18" s="878"/>
      <c r="BVW18" s="878"/>
      <c r="BVX18" s="878"/>
      <c r="BVY18" s="880"/>
      <c r="BVZ18" s="878"/>
      <c r="BWA18" s="878"/>
      <c r="BWB18" s="878"/>
      <c r="BWC18" s="880"/>
      <c r="BWD18" s="878"/>
      <c r="BWE18" s="878"/>
      <c r="BWF18" s="878"/>
      <c r="BWG18" s="880"/>
      <c r="BWH18" s="878"/>
      <c r="BWI18" s="878"/>
      <c r="BWJ18" s="878"/>
      <c r="BWK18" s="880"/>
      <c r="BWL18" s="878"/>
      <c r="BWM18" s="878"/>
      <c r="BWN18" s="878"/>
      <c r="BWO18" s="880"/>
      <c r="BWP18" s="878"/>
      <c r="BWQ18" s="878"/>
      <c r="BWR18" s="878"/>
      <c r="BWS18" s="880"/>
      <c r="BWT18" s="878"/>
      <c r="BWU18" s="878"/>
      <c r="BWV18" s="878"/>
      <c r="BWW18" s="880"/>
      <c r="BWX18" s="878"/>
      <c r="BWY18" s="878"/>
      <c r="BWZ18" s="878"/>
      <c r="BXA18" s="880"/>
      <c r="BXB18" s="878"/>
      <c r="BXC18" s="878"/>
      <c r="BXD18" s="878"/>
      <c r="BXE18" s="880"/>
      <c r="BXF18" s="878"/>
      <c r="BXG18" s="878"/>
      <c r="BXH18" s="878"/>
      <c r="BXI18" s="880"/>
      <c r="BXJ18" s="878"/>
      <c r="BXK18" s="878"/>
      <c r="BXL18" s="878"/>
      <c r="BXM18" s="880"/>
      <c r="BXN18" s="878"/>
      <c r="BXO18" s="878"/>
      <c r="BXP18" s="878"/>
      <c r="BXQ18" s="880"/>
      <c r="BXR18" s="878"/>
      <c r="BXS18" s="878"/>
      <c r="BXT18" s="878"/>
      <c r="BXU18" s="880"/>
      <c r="BXV18" s="878"/>
      <c r="BXW18" s="878"/>
      <c r="BXX18" s="878"/>
      <c r="BXY18" s="880"/>
      <c r="BXZ18" s="878"/>
      <c r="BYA18" s="878"/>
      <c r="BYB18" s="878"/>
      <c r="BYC18" s="880"/>
      <c r="BYD18" s="878"/>
      <c r="BYE18" s="878"/>
      <c r="BYF18" s="878"/>
      <c r="BYG18" s="880"/>
      <c r="BYH18" s="878"/>
      <c r="BYI18" s="878"/>
      <c r="BYJ18" s="878"/>
      <c r="BYK18" s="880"/>
      <c r="BYL18" s="878"/>
      <c r="BYM18" s="878"/>
      <c r="BYN18" s="878"/>
      <c r="BYO18" s="880"/>
      <c r="BYP18" s="878"/>
      <c r="BYQ18" s="878"/>
      <c r="BYR18" s="878"/>
      <c r="BYS18" s="880"/>
      <c r="BYT18" s="878"/>
      <c r="BYU18" s="878"/>
      <c r="BYV18" s="878"/>
      <c r="BYW18" s="880"/>
      <c r="BYX18" s="878"/>
      <c r="BYY18" s="878"/>
      <c r="BYZ18" s="878"/>
      <c r="BZA18" s="880"/>
      <c r="BZB18" s="878"/>
      <c r="BZC18" s="878"/>
      <c r="BZD18" s="878"/>
      <c r="BZE18" s="880"/>
      <c r="BZF18" s="878"/>
      <c r="BZG18" s="878"/>
      <c r="BZH18" s="878"/>
      <c r="BZI18" s="880"/>
      <c r="BZJ18" s="878"/>
      <c r="BZK18" s="878"/>
      <c r="BZL18" s="878"/>
      <c r="BZM18" s="880"/>
      <c r="BZN18" s="878"/>
      <c r="BZO18" s="878"/>
      <c r="BZP18" s="878"/>
      <c r="BZQ18" s="880"/>
      <c r="BZR18" s="878"/>
      <c r="BZS18" s="878"/>
      <c r="BZT18" s="878"/>
      <c r="BZU18" s="880"/>
      <c r="BZV18" s="878"/>
      <c r="BZW18" s="878"/>
      <c r="BZX18" s="878"/>
      <c r="BZY18" s="880"/>
      <c r="BZZ18" s="878"/>
      <c r="CAA18" s="878"/>
      <c r="CAB18" s="878"/>
      <c r="CAC18" s="880"/>
      <c r="CAD18" s="878"/>
      <c r="CAE18" s="878"/>
      <c r="CAF18" s="878"/>
      <c r="CAG18" s="880"/>
      <c r="CAH18" s="878"/>
      <c r="CAI18" s="878"/>
      <c r="CAJ18" s="878"/>
      <c r="CAK18" s="880"/>
      <c r="CAL18" s="878"/>
      <c r="CAM18" s="878"/>
      <c r="CAN18" s="878"/>
      <c r="CAO18" s="880"/>
      <c r="CAP18" s="878"/>
      <c r="CAQ18" s="878"/>
      <c r="CAR18" s="878"/>
      <c r="CAS18" s="880"/>
      <c r="CAT18" s="878"/>
      <c r="CAU18" s="878"/>
      <c r="CAV18" s="878"/>
      <c r="CAW18" s="880"/>
      <c r="CAX18" s="878"/>
      <c r="CAY18" s="878"/>
      <c r="CAZ18" s="878"/>
      <c r="CBA18" s="880"/>
      <c r="CBB18" s="878"/>
      <c r="CBC18" s="878"/>
      <c r="CBD18" s="878"/>
      <c r="CBE18" s="880"/>
      <c r="CBF18" s="878"/>
      <c r="CBG18" s="878"/>
      <c r="CBH18" s="878"/>
      <c r="CBI18" s="880"/>
      <c r="CBJ18" s="878"/>
      <c r="CBK18" s="878"/>
      <c r="CBL18" s="878"/>
      <c r="CBM18" s="880"/>
      <c r="CBN18" s="878"/>
      <c r="CBO18" s="878"/>
      <c r="CBP18" s="878"/>
      <c r="CBQ18" s="880"/>
      <c r="CBR18" s="878"/>
      <c r="CBS18" s="878"/>
      <c r="CBT18" s="878"/>
      <c r="CBU18" s="880"/>
      <c r="CBV18" s="878"/>
      <c r="CBW18" s="878"/>
      <c r="CBX18" s="878"/>
      <c r="CBY18" s="880"/>
      <c r="CBZ18" s="878"/>
      <c r="CCA18" s="878"/>
      <c r="CCB18" s="878"/>
      <c r="CCC18" s="880"/>
      <c r="CCD18" s="878"/>
      <c r="CCE18" s="878"/>
      <c r="CCF18" s="878"/>
      <c r="CCG18" s="880"/>
      <c r="CCH18" s="878"/>
      <c r="CCI18" s="878"/>
      <c r="CCJ18" s="878"/>
      <c r="CCK18" s="880"/>
      <c r="CCL18" s="878"/>
      <c r="CCM18" s="878"/>
      <c r="CCN18" s="878"/>
      <c r="CCO18" s="880"/>
      <c r="CCP18" s="878"/>
      <c r="CCQ18" s="878"/>
      <c r="CCR18" s="878"/>
      <c r="CCS18" s="880"/>
      <c r="CCT18" s="878"/>
      <c r="CCU18" s="878"/>
      <c r="CCV18" s="878"/>
      <c r="CCW18" s="880"/>
      <c r="CCX18" s="878"/>
      <c r="CCY18" s="878"/>
      <c r="CCZ18" s="878"/>
      <c r="CDA18" s="880"/>
      <c r="CDB18" s="878"/>
      <c r="CDC18" s="878"/>
      <c r="CDD18" s="878"/>
      <c r="CDE18" s="880"/>
      <c r="CDF18" s="878"/>
      <c r="CDG18" s="878"/>
      <c r="CDH18" s="878"/>
      <c r="CDI18" s="880"/>
      <c r="CDJ18" s="878"/>
      <c r="CDK18" s="878"/>
      <c r="CDL18" s="878"/>
      <c r="CDM18" s="880"/>
      <c r="CDN18" s="878"/>
      <c r="CDO18" s="878"/>
      <c r="CDP18" s="878"/>
      <c r="CDQ18" s="880"/>
      <c r="CDR18" s="878"/>
      <c r="CDS18" s="878"/>
      <c r="CDT18" s="878"/>
      <c r="CDU18" s="880"/>
      <c r="CDV18" s="878"/>
      <c r="CDW18" s="878"/>
      <c r="CDX18" s="878"/>
      <c r="CDY18" s="880"/>
      <c r="CDZ18" s="878"/>
      <c r="CEA18" s="878"/>
      <c r="CEB18" s="878"/>
      <c r="CEC18" s="880"/>
      <c r="CED18" s="878"/>
      <c r="CEE18" s="878"/>
      <c r="CEF18" s="878"/>
      <c r="CEG18" s="880"/>
      <c r="CEH18" s="878"/>
      <c r="CEI18" s="878"/>
      <c r="CEJ18" s="878"/>
      <c r="CEK18" s="880"/>
      <c r="CEL18" s="878"/>
      <c r="CEM18" s="878"/>
      <c r="CEN18" s="878"/>
      <c r="CEO18" s="880"/>
      <c r="CEP18" s="878"/>
      <c r="CEQ18" s="878"/>
      <c r="CER18" s="878"/>
      <c r="CES18" s="880"/>
      <c r="CET18" s="878"/>
      <c r="CEU18" s="878"/>
      <c r="CEV18" s="878"/>
      <c r="CEW18" s="880"/>
      <c r="CEX18" s="878"/>
      <c r="CEY18" s="878"/>
      <c r="CEZ18" s="878"/>
      <c r="CFA18" s="880"/>
      <c r="CFB18" s="878"/>
      <c r="CFC18" s="878"/>
      <c r="CFD18" s="878"/>
      <c r="CFE18" s="880"/>
      <c r="CFF18" s="878"/>
      <c r="CFG18" s="878"/>
      <c r="CFH18" s="878"/>
      <c r="CFI18" s="880"/>
      <c r="CFJ18" s="878"/>
      <c r="CFK18" s="878"/>
      <c r="CFL18" s="878"/>
      <c r="CFM18" s="880"/>
      <c r="CFN18" s="878"/>
      <c r="CFO18" s="878"/>
      <c r="CFP18" s="878"/>
      <c r="CFQ18" s="880"/>
      <c r="CFR18" s="878"/>
      <c r="CFS18" s="878"/>
      <c r="CFT18" s="878"/>
      <c r="CFU18" s="880"/>
      <c r="CFV18" s="878"/>
      <c r="CFW18" s="878"/>
      <c r="CFX18" s="878"/>
      <c r="CFY18" s="880"/>
      <c r="CFZ18" s="878"/>
      <c r="CGA18" s="878"/>
      <c r="CGB18" s="878"/>
      <c r="CGC18" s="880"/>
      <c r="CGD18" s="878"/>
      <c r="CGE18" s="878"/>
      <c r="CGF18" s="878"/>
      <c r="CGG18" s="880"/>
      <c r="CGH18" s="878"/>
      <c r="CGI18" s="878"/>
      <c r="CGJ18" s="878"/>
      <c r="CGK18" s="880"/>
      <c r="CGL18" s="878"/>
      <c r="CGM18" s="878"/>
      <c r="CGN18" s="878"/>
      <c r="CGO18" s="880"/>
      <c r="CGP18" s="878"/>
      <c r="CGQ18" s="878"/>
      <c r="CGR18" s="878"/>
      <c r="CGS18" s="880"/>
      <c r="CGT18" s="878"/>
      <c r="CGU18" s="878"/>
      <c r="CGV18" s="878"/>
      <c r="CGW18" s="880"/>
      <c r="CGX18" s="878"/>
      <c r="CGY18" s="878"/>
      <c r="CGZ18" s="878"/>
      <c r="CHA18" s="880"/>
      <c r="CHB18" s="878"/>
      <c r="CHC18" s="878"/>
      <c r="CHD18" s="878"/>
      <c r="CHE18" s="880"/>
      <c r="CHF18" s="878"/>
      <c r="CHG18" s="878"/>
      <c r="CHH18" s="878"/>
      <c r="CHI18" s="880"/>
      <c r="CHJ18" s="878"/>
      <c r="CHK18" s="878"/>
      <c r="CHL18" s="878"/>
      <c r="CHM18" s="880"/>
      <c r="CHN18" s="878"/>
      <c r="CHO18" s="878"/>
      <c r="CHP18" s="878"/>
      <c r="CHQ18" s="880"/>
      <c r="CHR18" s="878"/>
      <c r="CHS18" s="878"/>
      <c r="CHT18" s="878"/>
      <c r="CHU18" s="880"/>
      <c r="CHV18" s="878"/>
      <c r="CHW18" s="878"/>
      <c r="CHX18" s="878"/>
      <c r="CHY18" s="880"/>
      <c r="CHZ18" s="878"/>
      <c r="CIA18" s="878"/>
      <c r="CIB18" s="878"/>
      <c r="CIC18" s="880"/>
      <c r="CID18" s="878"/>
      <c r="CIE18" s="878"/>
      <c r="CIF18" s="878"/>
      <c r="CIG18" s="880"/>
      <c r="CIH18" s="878"/>
      <c r="CII18" s="878"/>
      <c r="CIJ18" s="878"/>
      <c r="CIK18" s="880"/>
      <c r="CIL18" s="878"/>
      <c r="CIM18" s="878"/>
      <c r="CIN18" s="878"/>
      <c r="CIO18" s="880"/>
      <c r="CIP18" s="878"/>
      <c r="CIQ18" s="878"/>
      <c r="CIR18" s="878"/>
      <c r="CIS18" s="880"/>
      <c r="CIT18" s="878"/>
      <c r="CIU18" s="878"/>
      <c r="CIV18" s="878"/>
      <c r="CIW18" s="880"/>
      <c r="CIX18" s="878"/>
      <c r="CIY18" s="878"/>
      <c r="CIZ18" s="878"/>
      <c r="CJA18" s="880"/>
      <c r="CJB18" s="878"/>
      <c r="CJC18" s="878"/>
      <c r="CJD18" s="878"/>
      <c r="CJE18" s="880"/>
      <c r="CJF18" s="878"/>
      <c r="CJG18" s="878"/>
      <c r="CJH18" s="878"/>
      <c r="CJI18" s="880"/>
      <c r="CJJ18" s="878"/>
      <c r="CJK18" s="878"/>
      <c r="CJL18" s="878"/>
      <c r="CJM18" s="880"/>
      <c r="CJN18" s="878"/>
      <c r="CJO18" s="878"/>
      <c r="CJP18" s="878"/>
      <c r="CJQ18" s="880"/>
      <c r="CJR18" s="878"/>
      <c r="CJS18" s="878"/>
      <c r="CJT18" s="878"/>
      <c r="CJU18" s="880"/>
      <c r="CJV18" s="878"/>
      <c r="CJW18" s="878"/>
      <c r="CJX18" s="878"/>
      <c r="CJY18" s="880"/>
      <c r="CJZ18" s="878"/>
      <c r="CKA18" s="878"/>
      <c r="CKB18" s="878"/>
      <c r="CKC18" s="880"/>
      <c r="CKD18" s="878"/>
      <c r="CKE18" s="878"/>
      <c r="CKF18" s="878"/>
      <c r="CKG18" s="880"/>
      <c r="CKH18" s="878"/>
      <c r="CKI18" s="878"/>
      <c r="CKJ18" s="878"/>
      <c r="CKK18" s="880"/>
      <c r="CKL18" s="878"/>
      <c r="CKM18" s="878"/>
      <c r="CKN18" s="878"/>
      <c r="CKO18" s="880"/>
      <c r="CKP18" s="878"/>
      <c r="CKQ18" s="878"/>
      <c r="CKR18" s="878"/>
      <c r="CKS18" s="880"/>
      <c r="CKT18" s="878"/>
      <c r="CKU18" s="878"/>
      <c r="CKV18" s="878"/>
      <c r="CKW18" s="880"/>
      <c r="CKX18" s="878"/>
      <c r="CKY18" s="878"/>
      <c r="CKZ18" s="878"/>
      <c r="CLA18" s="880"/>
      <c r="CLB18" s="878"/>
      <c r="CLC18" s="878"/>
      <c r="CLD18" s="878"/>
      <c r="CLE18" s="880"/>
      <c r="CLF18" s="878"/>
      <c r="CLG18" s="878"/>
      <c r="CLH18" s="878"/>
      <c r="CLI18" s="880"/>
      <c r="CLJ18" s="878"/>
      <c r="CLK18" s="878"/>
      <c r="CLL18" s="878"/>
      <c r="CLM18" s="880"/>
      <c r="CLN18" s="878"/>
      <c r="CLO18" s="878"/>
      <c r="CLP18" s="878"/>
      <c r="CLQ18" s="880"/>
      <c r="CLR18" s="878"/>
      <c r="CLS18" s="878"/>
      <c r="CLT18" s="878"/>
      <c r="CLU18" s="880"/>
      <c r="CLV18" s="878"/>
      <c r="CLW18" s="878"/>
      <c r="CLX18" s="878"/>
      <c r="CLY18" s="880"/>
      <c r="CLZ18" s="878"/>
      <c r="CMA18" s="878"/>
      <c r="CMB18" s="878"/>
      <c r="CMC18" s="880"/>
      <c r="CMD18" s="878"/>
      <c r="CME18" s="878"/>
      <c r="CMF18" s="878"/>
      <c r="CMG18" s="880"/>
      <c r="CMH18" s="878"/>
      <c r="CMI18" s="878"/>
      <c r="CMJ18" s="878"/>
      <c r="CMK18" s="880"/>
      <c r="CML18" s="878"/>
      <c r="CMM18" s="878"/>
      <c r="CMN18" s="878"/>
      <c r="CMO18" s="880"/>
      <c r="CMP18" s="878"/>
      <c r="CMQ18" s="878"/>
      <c r="CMR18" s="878"/>
      <c r="CMS18" s="880"/>
      <c r="CMT18" s="878"/>
      <c r="CMU18" s="878"/>
      <c r="CMV18" s="878"/>
      <c r="CMW18" s="880"/>
      <c r="CMX18" s="878"/>
      <c r="CMY18" s="878"/>
      <c r="CMZ18" s="878"/>
      <c r="CNA18" s="880"/>
      <c r="CNB18" s="878"/>
      <c r="CNC18" s="878"/>
      <c r="CND18" s="878"/>
      <c r="CNE18" s="880"/>
      <c r="CNF18" s="878"/>
      <c r="CNG18" s="878"/>
      <c r="CNH18" s="878"/>
      <c r="CNI18" s="880"/>
      <c r="CNJ18" s="878"/>
      <c r="CNK18" s="878"/>
      <c r="CNL18" s="878"/>
      <c r="CNM18" s="880"/>
      <c r="CNN18" s="878"/>
      <c r="CNO18" s="878"/>
      <c r="CNP18" s="878"/>
      <c r="CNQ18" s="880"/>
      <c r="CNR18" s="878"/>
      <c r="CNS18" s="878"/>
      <c r="CNT18" s="878"/>
      <c r="CNU18" s="880"/>
      <c r="CNV18" s="878"/>
      <c r="CNW18" s="878"/>
      <c r="CNX18" s="878"/>
      <c r="CNY18" s="880"/>
      <c r="CNZ18" s="878"/>
      <c r="COA18" s="878"/>
      <c r="COB18" s="878"/>
      <c r="COC18" s="880"/>
      <c r="COD18" s="878"/>
      <c r="COE18" s="878"/>
      <c r="COF18" s="878"/>
      <c r="COG18" s="880"/>
      <c r="COH18" s="878"/>
      <c r="COI18" s="878"/>
      <c r="COJ18" s="878"/>
      <c r="COK18" s="880"/>
      <c r="COL18" s="878"/>
      <c r="COM18" s="878"/>
      <c r="CON18" s="878"/>
      <c r="COO18" s="880"/>
      <c r="COP18" s="878"/>
      <c r="COQ18" s="878"/>
      <c r="COR18" s="878"/>
      <c r="COS18" s="880"/>
      <c r="COT18" s="878"/>
      <c r="COU18" s="878"/>
      <c r="COV18" s="878"/>
      <c r="COW18" s="880"/>
      <c r="COX18" s="878"/>
      <c r="COY18" s="878"/>
      <c r="COZ18" s="878"/>
      <c r="CPA18" s="880"/>
      <c r="CPB18" s="878"/>
      <c r="CPC18" s="878"/>
      <c r="CPD18" s="878"/>
      <c r="CPE18" s="880"/>
      <c r="CPF18" s="878"/>
      <c r="CPG18" s="878"/>
      <c r="CPH18" s="878"/>
      <c r="CPI18" s="880"/>
      <c r="CPJ18" s="878"/>
      <c r="CPK18" s="878"/>
      <c r="CPL18" s="878"/>
      <c r="CPM18" s="880"/>
      <c r="CPN18" s="878"/>
      <c r="CPO18" s="878"/>
      <c r="CPP18" s="878"/>
      <c r="CPQ18" s="880"/>
      <c r="CPR18" s="878"/>
      <c r="CPS18" s="878"/>
      <c r="CPT18" s="878"/>
      <c r="CPU18" s="880"/>
      <c r="CPV18" s="878"/>
      <c r="CPW18" s="878"/>
      <c r="CPX18" s="878"/>
      <c r="CPY18" s="880"/>
      <c r="CPZ18" s="878"/>
      <c r="CQA18" s="878"/>
      <c r="CQB18" s="878"/>
      <c r="CQC18" s="880"/>
      <c r="CQD18" s="878"/>
      <c r="CQE18" s="878"/>
      <c r="CQF18" s="878"/>
      <c r="CQG18" s="880"/>
      <c r="CQH18" s="878"/>
      <c r="CQI18" s="878"/>
      <c r="CQJ18" s="878"/>
      <c r="CQK18" s="880"/>
      <c r="CQL18" s="878"/>
      <c r="CQM18" s="878"/>
      <c r="CQN18" s="878"/>
      <c r="CQO18" s="880"/>
      <c r="CQP18" s="878"/>
      <c r="CQQ18" s="878"/>
      <c r="CQR18" s="878"/>
      <c r="CQS18" s="880"/>
      <c r="CQT18" s="878"/>
      <c r="CQU18" s="878"/>
      <c r="CQV18" s="878"/>
      <c r="CQW18" s="880"/>
      <c r="CQX18" s="878"/>
      <c r="CQY18" s="878"/>
      <c r="CQZ18" s="878"/>
      <c r="CRA18" s="880"/>
      <c r="CRB18" s="878"/>
      <c r="CRC18" s="878"/>
      <c r="CRD18" s="878"/>
      <c r="CRE18" s="880"/>
      <c r="CRF18" s="878"/>
      <c r="CRG18" s="878"/>
      <c r="CRH18" s="878"/>
      <c r="CRI18" s="880"/>
      <c r="CRJ18" s="878"/>
      <c r="CRK18" s="878"/>
      <c r="CRL18" s="878"/>
      <c r="CRM18" s="880"/>
      <c r="CRN18" s="878"/>
      <c r="CRO18" s="878"/>
      <c r="CRP18" s="878"/>
      <c r="CRQ18" s="880"/>
      <c r="CRR18" s="878"/>
      <c r="CRS18" s="878"/>
      <c r="CRT18" s="878"/>
      <c r="CRU18" s="880"/>
      <c r="CRV18" s="878"/>
      <c r="CRW18" s="878"/>
      <c r="CRX18" s="878"/>
      <c r="CRY18" s="880"/>
      <c r="CRZ18" s="878"/>
      <c r="CSA18" s="878"/>
      <c r="CSB18" s="878"/>
      <c r="CSC18" s="880"/>
      <c r="CSD18" s="878"/>
      <c r="CSE18" s="878"/>
      <c r="CSF18" s="878"/>
      <c r="CSG18" s="880"/>
      <c r="CSH18" s="878"/>
      <c r="CSI18" s="878"/>
      <c r="CSJ18" s="878"/>
      <c r="CSK18" s="880"/>
      <c r="CSL18" s="878"/>
      <c r="CSM18" s="878"/>
      <c r="CSN18" s="878"/>
      <c r="CSO18" s="880"/>
      <c r="CSP18" s="878"/>
      <c r="CSQ18" s="878"/>
      <c r="CSR18" s="878"/>
      <c r="CSS18" s="880"/>
      <c r="CST18" s="878"/>
      <c r="CSU18" s="878"/>
      <c r="CSV18" s="878"/>
      <c r="CSW18" s="880"/>
      <c r="CSX18" s="878"/>
      <c r="CSY18" s="878"/>
      <c r="CSZ18" s="878"/>
      <c r="CTA18" s="880"/>
      <c r="CTB18" s="878"/>
      <c r="CTC18" s="878"/>
      <c r="CTD18" s="878"/>
      <c r="CTE18" s="880"/>
      <c r="CTF18" s="878"/>
      <c r="CTG18" s="878"/>
      <c r="CTH18" s="878"/>
      <c r="CTI18" s="880"/>
      <c r="CTJ18" s="878"/>
      <c r="CTK18" s="878"/>
      <c r="CTL18" s="878"/>
      <c r="CTM18" s="880"/>
      <c r="CTN18" s="878"/>
      <c r="CTO18" s="878"/>
      <c r="CTP18" s="878"/>
      <c r="CTQ18" s="880"/>
      <c r="CTR18" s="878"/>
      <c r="CTS18" s="878"/>
      <c r="CTT18" s="878"/>
      <c r="CTU18" s="880"/>
      <c r="CTV18" s="878"/>
      <c r="CTW18" s="878"/>
      <c r="CTX18" s="878"/>
      <c r="CTY18" s="880"/>
      <c r="CTZ18" s="878"/>
      <c r="CUA18" s="878"/>
      <c r="CUB18" s="878"/>
      <c r="CUC18" s="880"/>
      <c r="CUD18" s="878"/>
      <c r="CUE18" s="878"/>
      <c r="CUF18" s="878"/>
      <c r="CUG18" s="880"/>
      <c r="CUH18" s="878"/>
      <c r="CUI18" s="878"/>
      <c r="CUJ18" s="878"/>
      <c r="CUK18" s="880"/>
      <c r="CUL18" s="878"/>
      <c r="CUM18" s="878"/>
      <c r="CUN18" s="878"/>
      <c r="CUO18" s="880"/>
      <c r="CUP18" s="878"/>
      <c r="CUQ18" s="878"/>
      <c r="CUR18" s="878"/>
      <c r="CUS18" s="880"/>
      <c r="CUT18" s="878"/>
      <c r="CUU18" s="878"/>
      <c r="CUV18" s="878"/>
      <c r="CUW18" s="880"/>
      <c r="CUX18" s="878"/>
      <c r="CUY18" s="878"/>
      <c r="CUZ18" s="878"/>
      <c r="CVA18" s="880"/>
      <c r="CVB18" s="878"/>
      <c r="CVC18" s="878"/>
      <c r="CVD18" s="878"/>
      <c r="CVE18" s="880"/>
      <c r="CVF18" s="878"/>
      <c r="CVG18" s="878"/>
      <c r="CVH18" s="878"/>
      <c r="CVI18" s="880"/>
      <c r="CVJ18" s="878"/>
      <c r="CVK18" s="878"/>
      <c r="CVL18" s="878"/>
      <c r="CVM18" s="880"/>
      <c r="CVN18" s="878"/>
      <c r="CVO18" s="878"/>
      <c r="CVP18" s="878"/>
      <c r="CVQ18" s="880"/>
      <c r="CVR18" s="878"/>
      <c r="CVS18" s="878"/>
      <c r="CVT18" s="878"/>
      <c r="CVU18" s="880"/>
      <c r="CVV18" s="878"/>
      <c r="CVW18" s="878"/>
      <c r="CVX18" s="878"/>
      <c r="CVY18" s="880"/>
      <c r="CVZ18" s="878"/>
      <c r="CWA18" s="878"/>
      <c r="CWB18" s="878"/>
      <c r="CWC18" s="880"/>
      <c r="CWD18" s="878"/>
      <c r="CWE18" s="878"/>
      <c r="CWF18" s="878"/>
      <c r="CWG18" s="880"/>
      <c r="CWH18" s="878"/>
      <c r="CWI18" s="878"/>
      <c r="CWJ18" s="878"/>
      <c r="CWK18" s="880"/>
      <c r="CWL18" s="878"/>
      <c r="CWM18" s="878"/>
      <c r="CWN18" s="878"/>
      <c r="CWO18" s="880"/>
      <c r="CWP18" s="878"/>
      <c r="CWQ18" s="878"/>
      <c r="CWR18" s="878"/>
      <c r="CWS18" s="880"/>
      <c r="CWT18" s="878"/>
      <c r="CWU18" s="878"/>
      <c r="CWV18" s="878"/>
      <c r="CWW18" s="880"/>
      <c r="CWX18" s="878"/>
      <c r="CWY18" s="878"/>
      <c r="CWZ18" s="878"/>
      <c r="CXA18" s="880"/>
      <c r="CXB18" s="878"/>
      <c r="CXC18" s="878"/>
      <c r="CXD18" s="878"/>
      <c r="CXE18" s="880"/>
      <c r="CXF18" s="878"/>
      <c r="CXG18" s="878"/>
      <c r="CXH18" s="878"/>
      <c r="CXI18" s="880"/>
      <c r="CXJ18" s="878"/>
      <c r="CXK18" s="878"/>
      <c r="CXL18" s="878"/>
      <c r="CXM18" s="880"/>
      <c r="CXN18" s="878"/>
      <c r="CXO18" s="878"/>
      <c r="CXP18" s="878"/>
      <c r="CXQ18" s="880"/>
      <c r="CXR18" s="878"/>
      <c r="CXS18" s="878"/>
      <c r="CXT18" s="878"/>
      <c r="CXU18" s="880"/>
      <c r="CXV18" s="878"/>
      <c r="CXW18" s="878"/>
      <c r="CXX18" s="878"/>
      <c r="CXY18" s="880"/>
      <c r="CXZ18" s="878"/>
      <c r="CYA18" s="878"/>
      <c r="CYB18" s="878"/>
      <c r="CYC18" s="880"/>
      <c r="CYD18" s="878"/>
      <c r="CYE18" s="878"/>
      <c r="CYF18" s="878"/>
      <c r="CYG18" s="880"/>
      <c r="CYH18" s="878"/>
      <c r="CYI18" s="878"/>
      <c r="CYJ18" s="878"/>
      <c r="CYK18" s="880"/>
      <c r="CYL18" s="878"/>
      <c r="CYM18" s="878"/>
      <c r="CYN18" s="878"/>
      <c r="CYO18" s="880"/>
      <c r="CYP18" s="878"/>
      <c r="CYQ18" s="878"/>
      <c r="CYR18" s="878"/>
      <c r="CYS18" s="880"/>
      <c r="CYT18" s="878"/>
      <c r="CYU18" s="878"/>
      <c r="CYV18" s="878"/>
      <c r="CYW18" s="880"/>
      <c r="CYX18" s="878"/>
      <c r="CYY18" s="878"/>
      <c r="CYZ18" s="878"/>
      <c r="CZA18" s="880"/>
      <c r="CZB18" s="878"/>
      <c r="CZC18" s="878"/>
      <c r="CZD18" s="878"/>
      <c r="CZE18" s="880"/>
      <c r="CZF18" s="878"/>
      <c r="CZG18" s="878"/>
      <c r="CZH18" s="878"/>
      <c r="CZI18" s="880"/>
      <c r="CZJ18" s="878"/>
      <c r="CZK18" s="878"/>
      <c r="CZL18" s="878"/>
      <c r="CZM18" s="880"/>
      <c r="CZN18" s="878"/>
      <c r="CZO18" s="878"/>
      <c r="CZP18" s="878"/>
      <c r="CZQ18" s="880"/>
      <c r="CZR18" s="878"/>
      <c r="CZS18" s="878"/>
      <c r="CZT18" s="878"/>
      <c r="CZU18" s="880"/>
      <c r="CZV18" s="878"/>
      <c r="CZW18" s="878"/>
      <c r="CZX18" s="878"/>
      <c r="CZY18" s="880"/>
      <c r="CZZ18" s="878"/>
      <c r="DAA18" s="878"/>
      <c r="DAB18" s="878"/>
      <c r="DAC18" s="880"/>
      <c r="DAD18" s="878"/>
      <c r="DAE18" s="878"/>
      <c r="DAF18" s="878"/>
      <c r="DAG18" s="880"/>
      <c r="DAH18" s="878"/>
      <c r="DAI18" s="878"/>
      <c r="DAJ18" s="878"/>
      <c r="DAK18" s="880"/>
      <c r="DAL18" s="878"/>
      <c r="DAM18" s="878"/>
      <c r="DAN18" s="878"/>
      <c r="DAO18" s="880"/>
      <c r="DAP18" s="878"/>
      <c r="DAQ18" s="878"/>
      <c r="DAR18" s="878"/>
      <c r="DAS18" s="880"/>
      <c r="DAT18" s="878"/>
      <c r="DAU18" s="878"/>
      <c r="DAV18" s="878"/>
      <c r="DAW18" s="880"/>
      <c r="DAX18" s="878"/>
      <c r="DAY18" s="878"/>
      <c r="DAZ18" s="878"/>
      <c r="DBA18" s="880"/>
      <c r="DBB18" s="878"/>
      <c r="DBC18" s="878"/>
      <c r="DBD18" s="878"/>
      <c r="DBE18" s="880"/>
      <c r="DBF18" s="878"/>
      <c r="DBG18" s="878"/>
      <c r="DBH18" s="878"/>
      <c r="DBI18" s="880"/>
      <c r="DBJ18" s="878"/>
      <c r="DBK18" s="878"/>
      <c r="DBL18" s="878"/>
      <c r="DBM18" s="880"/>
      <c r="DBN18" s="878"/>
      <c r="DBO18" s="878"/>
      <c r="DBP18" s="878"/>
      <c r="DBQ18" s="880"/>
      <c r="DBR18" s="878"/>
      <c r="DBS18" s="878"/>
      <c r="DBT18" s="878"/>
      <c r="DBU18" s="880"/>
      <c r="DBV18" s="878"/>
      <c r="DBW18" s="878"/>
      <c r="DBX18" s="878"/>
      <c r="DBY18" s="880"/>
      <c r="DBZ18" s="878"/>
      <c r="DCA18" s="878"/>
      <c r="DCB18" s="878"/>
      <c r="DCC18" s="880"/>
      <c r="DCD18" s="878"/>
      <c r="DCE18" s="878"/>
      <c r="DCF18" s="878"/>
      <c r="DCG18" s="880"/>
      <c r="DCH18" s="878"/>
      <c r="DCI18" s="878"/>
      <c r="DCJ18" s="878"/>
      <c r="DCK18" s="880"/>
      <c r="DCL18" s="878"/>
      <c r="DCM18" s="878"/>
      <c r="DCN18" s="878"/>
      <c r="DCO18" s="880"/>
      <c r="DCP18" s="878"/>
      <c r="DCQ18" s="878"/>
      <c r="DCR18" s="878"/>
      <c r="DCS18" s="880"/>
      <c r="DCT18" s="878"/>
      <c r="DCU18" s="878"/>
      <c r="DCV18" s="878"/>
      <c r="DCW18" s="880"/>
      <c r="DCX18" s="878"/>
      <c r="DCY18" s="878"/>
      <c r="DCZ18" s="878"/>
      <c r="DDA18" s="880"/>
      <c r="DDB18" s="878"/>
      <c r="DDC18" s="878"/>
      <c r="DDD18" s="878"/>
      <c r="DDE18" s="880"/>
      <c r="DDF18" s="878"/>
      <c r="DDG18" s="878"/>
      <c r="DDH18" s="878"/>
      <c r="DDI18" s="880"/>
      <c r="DDJ18" s="878"/>
      <c r="DDK18" s="878"/>
      <c r="DDL18" s="878"/>
      <c r="DDM18" s="880"/>
      <c r="DDN18" s="878"/>
      <c r="DDO18" s="878"/>
      <c r="DDP18" s="878"/>
      <c r="DDQ18" s="880"/>
      <c r="DDR18" s="878"/>
      <c r="DDS18" s="878"/>
      <c r="DDT18" s="878"/>
      <c r="DDU18" s="880"/>
      <c r="DDV18" s="878"/>
      <c r="DDW18" s="878"/>
      <c r="DDX18" s="878"/>
      <c r="DDY18" s="880"/>
      <c r="DDZ18" s="878"/>
      <c r="DEA18" s="878"/>
      <c r="DEB18" s="878"/>
      <c r="DEC18" s="880"/>
      <c r="DED18" s="878"/>
      <c r="DEE18" s="878"/>
      <c r="DEF18" s="878"/>
      <c r="DEG18" s="880"/>
      <c r="DEH18" s="878"/>
      <c r="DEI18" s="878"/>
      <c r="DEJ18" s="878"/>
      <c r="DEK18" s="880"/>
      <c r="DEL18" s="878"/>
      <c r="DEM18" s="878"/>
      <c r="DEN18" s="878"/>
      <c r="DEO18" s="880"/>
      <c r="DEP18" s="878"/>
      <c r="DEQ18" s="878"/>
      <c r="DER18" s="878"/>
      <c r="DES18" s="880"/>
      <c r="DET18" s="878"/>
      <c r="DEU18" s="878"/>
      <c r="DEV18" s="878"/>
      <c r="DEW18" s="880"/>
      <c r="DEX18" s="878"/>
      <c r="DEY18" s="878"/>
      <c r="DEZ18" s="878"/>
      <c r="DFA18" s="880"/>
      <c r="DFB18" s="878"/>
      <c r="DFC18" s="878"/>
      <c r="DFD18" s="878"/>
      <c r="DFE18" s="880"/>
      <c r="DFF18" s="878"/>
      <c r="DFG18" s="878"/>
      <c r="DFH18" s="878"/>
      <c r="DFI18" s="880"/>
      <c r="DFJ18" s="878"/>
      <c r="DFK18" s="878"/>
      <c r="DFL18" s="878"/>
      <c r="DFM18" s="880"/>
      <c r="DFN18" s="878"/>
      <c r="DFO18" s="878"/>
      <c r="DFP18" s="878"/>
      <c r="DFQ18" s="880"/>
      <c r="DFR18" s="878"/>
      <c r="DFS18" s="878"/>
      <c r="DFT18" s="878"/>
      <c r="DFU18" s="880"/>
      <c r="DFV18" s="878"/>
      <c r="DFW18" s="878"/>
      <c r="DFX18" s="878"/>
      <c r="DFY18" s="880"/>
      <c r="DFZ18" s="878"/>
      <c r="DGA18" s="878"/>
      <c r="DGB18" s="878"/>
      <c r="DGC18" s="880"/>
      <c r="DGD18" s="878"/>
      <c r="DGE18" s="878"/>
      <c r="DGF18" s="878"/>
      <c r="DGG18" s="880"/>
      <c r="DGH18" s="878"/>
      <c r="DGI18" s="878"/>
      <c r="DGJ18" s="878"/>
      <c r="DGK18" s="880"/>
      <c r="DGL18" s="878"/>
      <c r="DGM18" s="878"/>
      <c r="DGN18" s="878"/>
      <c r="DGO18" s="880"/>
      <c r="DGP18" s="878"/>
      <c r="DGQ18" s="878"/>
      <c r="DGR18" s="878"/>
      <c r="DGS18" s="880"/>
      <c r="DGT18" s="878"/>
      <c r="DGU18" s="878"/>
      <c r="DGV18" s="878"/>
      <c r="DGW18" s="880"/>
      <c r="DGX18" s="878"/>
      <c r="DGY18" s="878"/>
      <c r="DGZ18" s="878"/>
      <c r="DHA18" s="880"/>
      <c r="DHB18" s="878"/>
      <c r="DHC18" s="878"/>
      <c r="DHD18" s="878"/>
      <c r="DHE18" s="880"/>
      <c r="DHF18" s="878"/>
      <c r="DHG18" s="878"/>
      <c r="DHH18" s="878"/>
      <c r="DHI18" s="880"/>
      <c r="DHJ18" s="878"/>
      <c r="DHK18" s="878"/>
      <c r="DHL18" s="878"/>
      <c r="DHM18" s="880"/>
      <c r="DHN18" s="878"/>
      <c r="DHO18" s="878"/>
      <c r="DHP18" s="878"/>
      <c r="DHQ18" s="880"/>
      <c r="DHR18" s="878"/>
      <c r="DHS18" s="878"/>
      <c r="DHT18" s="878"/>
      <c r="DHU18" s="880"/>
      <c r="DHV18" s="878"/>
      <c r="DHW18" s="878"/>
      <c r="DHX18" s="878"/>
      <c r="DHY18" s="880"/>
      <c r="DHZ18" s="878"/>
      <c r="DIA18" s="878"/>
      <c r="DIB18" s="878"/>
      <c r="DIC18" s="880"/>
      <c r="DID18" s="878"/>
      <c r="DIE18" s="878"/>
      <c r="DIF18" s="878"/>
      <c r="DIG18" s="880"/>
      <c r="DIH18" s="878"/>
      <c r="DII18" s="878"/>
      <c r="DIJ18" s="878"/>
      <c r="DIK18" s="880"/>
      <c r="DIL18" s="878"/>
      <c r="DIM18" s="878"/>
      <c r="DIN18" s="878"/>
      <c r="DIO18" s="880"/>
      <c r="DIP18" s="878"/>
      <c r="DIQ18" s="878"/>
      <c r="DIR18" s="878"/>
      <c r="DIS18" s="880"/>
      <c r="DIT18" s="878"/>
      <c r="DIU18" s="878"/>
      <c r="DIV18" s="878"/>
      <c r="DIW18" s="880"/>
      <c r="DIX18" s="878"/>
      <c r="DIY18" s="878"/>
      <c r="DIZ18" s="878"/>
      <c r="DJA18" s="880"/>
      <c r="DJB18" s="878"/>
      <c r="DJC18" s="878"/>
      <c r="DJD18" s="878"/>
      <c r="DJE18" s="880"/>
      <c r="DJF18" s="878"/>
      <c r="DJG18" s="878"/>
      <c r="DJH18" s="878"/>
      <c r="DJI18" s="880"/>
      <c r="DJJ18" s="878"/>
      <c r="DJK18" s="878"/>
      <c r="DJL18" s="878"/>
      <c r="DJM18" s="880"/>
      <c r="DJN18" s="878"/>
      <c r="DJO18" s="878"/>
      <c r="DJP18" s="878"/>
      <c r="DJQ18" s="880"/>
      <c r="DJR18" s="878"/>
      <c r="DJS18" s="878"/>
      <c r="DJT18" s="878"/>
      <c r="DJU18" s="880"/>
      <c r="DJV18" s="878"/>
      <c r="DJW18" s="878"/>
      <c r="DJX18" s="878"/>
      <c r="DJY18" s="880"/>
      <c r="DJZ18" s="878"/>
      <c r="DKA18" s="878"/>
      <c r="DKB18" s="878"/>
      <c r="DKC18" s="880"/>
      <c r="DKD18" s="878"/>
      <c r="DKE18" s="878"/>
      <c r="DKF18" s="878"/>
      <c r="DKG18" s="880"/>
      <c r="DKH18" s="878"/>
      <c r="DKI18" s="878"/>
      <c r="DKJ18" s="878"/>
      <c r="DKK18" s="880"/>
      <c r="DKL18" s="878"/>
      <c r="DKM18" s="878"/>
      <c r="DKN18" s="878"/>
      <c r="DKO18" s="880"/>
      <c r="DKP18" s="878"/>
      <c r="DKQ18" s="878"/>
      <c r="DKR18" s="878"/>
      <c r="DKS18" s="880"/>
      <c r="DKT18" s="878"/>
      <c r="DKU18" s="878"/>
      <c r="DKV18" s="878"/>
      <c r="DKW18" s="880"/>
      <c r="DKX18" s="878"/>
      <c r="DKY18" s="878"/>
      <c r="DKZ18" s="878"/>
      <c r="DLA18" s="880"/>
      <c r="DLB18" s="878"/>
      <c r="DLC18" s="878"/>
      <c r="DLD18" s="878"/>
      <c r="DLE18" s="880"/>
      <c r="DLF18" s="878"/>
      <c r="DLG18" s="878"/>
      <c r="DLH18" s="878"/>
      <c r="DLI18" s="880"/>
      <c r="DLJ18" s="878"/>
      <c r="DLK18" s="878"/>
      <c r="DLL18" s="878"/>
      <c r="DLM18" s="880"/>
      <c r="DLN18" s="878"/>
      <c r="DLO18" s="878"/>
      <c r="DLP18" s="878"/>
      <c r="DLQ18" s="880"/>
      <c r="DLR18" s="878"/>
      <c r="DLS18" s="878"/>
      <c r="DLT18" s="878"/>
      <c r="DLU18" s="880"/>
      <c r="DLV18" s="878"/>
      <c r="DLW18" s="878"/>
      <c r="DLX18" s="878"/>
      <c r="DLY18" s="880"/>
      <c r="DLZ18" s="878"/>
      <c r="DMA18" s="878"/>
      <c r="DMB18" s="878"/>
      <c r="DMC18" s="880"/>
      <c r="DMD18" s="878"/>
      <c r="DME18" s="878"/>
      <c r="DMF18" s="878"/>
      <c r="DMG18" s="880"/>
      <c r="DMH18" s="878"/>
      <c r="DMI18" s="878"/>
      <c r="DMJ18" s="878"/>
      <c r="DMK18" s="880"/>
      <c r="DML18" s="878"/>
      <c r="DMM18" s="878"/>
      <c r="DMN18" s="878"/>
      <c r="DMO18" s="880"/>
      <c r="DMP18" s="878"/>
      <c r="DMQ18" s="878"/>
      <c r="DMR18" s="878"/>
      <c r="DMS18" s="880"/>
      <c r="DMT18" s="878"/>
      <c r="DMU18" s="878"/>
      <c r="DMV18" s="878"/>
      <c r="DMW18" s="880"/>
      <c r="DMX18" s="878"/>
      <c r="DMY18" s="878"/>
      <c r="DMZ18" s="878"/>
      <c r="DNA18" s="880"/>
      <c r="DNB18" s="878"/>
      <c r="DNC18" s="878"/>
      <c r="DND18" s="878"/>
      <c r="DNE18" s="880"/>
      <c r="DNF18" s="878"/>
      <c r="DNG18" s="878"/>
      <c r="DNH18" s="878"/>
      <c r="DNI18" s="880"/>
      <c r="DNJ18" s="878"/>
      <c r="DNK18" s="878"/>
      <c r="DNL18" s="878"/>
      <c r="DNM18" s="880"/>
      <c r="DNN18" s="878"/>
      <c r="DNO18" s="878"/>
      <c r="DNP18" s="878"/>
      <c r="DNQ18" s="880"/>
      <c r="DNR18" s="878"/>
      <c r="DNS18" s="878"/>
      <c r="DNT18" s="878"/>
      <c r="DNU18" s="880"/>
      <c r="DNV18" s="878"/>
      <c r="DNW18" s="878"/>
      <c r="DNX18" s="878"/>
      <c r="DNY18" s="880"/>
      <c r="DNZ18" s="878"/>
      <c r="DOA18" s="878"/>
      <c r="DOB18" s="878"/>
      <c r="DOC18" s="880"/>
      <c r="DOD18" s="878"/>
      <c r="DOE18" s="878"/>
      <c r="DOF18" s="878"/>
      <c r="DOG18" s="880"/>
      <c r="DOH18" s="878"/>
      <c r="DOI18" s="878"/>
      <c r="DOJ18" s="878"/>
      <c r="DOK18" s="880"/>
      <c r="DOL18" s="878"/>
      <c r="DOM18" s="878"/>
      <c r="DON18" s="878"/>
      <c r="DOO18" s="880"/>
      <c r="DOP18" s="878"/>
      <c r="DOQ18" s="878"/>
      <c r="DOR18" s="878"/>
      <c r="DOS18" s="880"/>
      <c r="DOT18" s="878"/>
      <c r="DOU18" s="878"/>
      <c r="DOV18" s="878"/>
      <c r="DOW18" s="880"/>
      <c r="DOX18" s="878"/>
      <c r="DOY18" s="878"/>
      <c r="DOZ18" s="878"/>
      <c r="DPA18" s="880"/>
      <c r="DPB18" s="878"/>
      <c r="DPC18" s="878"/>
      <c r="DPD18" s="878"/>
      <c r="DPE18" s="880"/>
      <c r="DPF18" s="878"/>
      <c r="DPG18" s="878"/>
      <c r="DPH18" s="878"/>
      <c r="DPI18" s="880"/>
      <c r="DPJ18" s="878"/>
      <c r="DPK18" s="878"/>
      <c r="DPL18" s="878"/>
      <c r="DPM18" s="880"/>
      <c r="DPN18" s="878"/>
      <c r="DPO18" s="878"/>
      <c r="DPP18" s="878"/>
      <c r="DPQ18" s="880"/>
      <c r="DPR18" s="878"/>
      <c r="DPS18" s="878"/>
      <c r="DPT18" s="878"/>
      <c r="DPU18" s="880"/>
      <c r="DPV18" s="878"/>
      <c r="DPW18" s="878"/>
      <c r="DPX18" s="878"/>
      <c r="DPY18" s="880"/>
      <c r="DPZ18" s="878"/>
      <c r="DQA18" s="878"/>
      <c r="DQB18" s="878"/>
      <c r="DQC18" s="880"/>
      <c r="DQD18" s="878"/>
      <c r="DQE18" s="878"/>
      <c r="DQF18" s="878"/>
      <c r="DQG18" s="880"/>
      <c r="DQH18" s="878"/>
      <c r="DQI18" s="878"/>
      <c r="DQJ18" s="878"/>
      <c r="DQK18" s="880"/>
      <c r="DQL18" s="878"/>
      <c r="DQM18" s="878"/>
      <c r="DQN18" s="878"/>
      <c r="DQO18" s="880"/>
      <c r="DQP18" s="878"/>
      <c r="DQQ18" s="878"/>
      <c r="DQR18" s="878"/>
      <c r="DQS18" s="880"/>
      <c r="DQT18" s="878"/>
      <c r="DQU18" s="878"/>
      <c r="DQV18" s="878"/>
      <c r="DQW18" s="880"/>
      <c r="DQX18" s="878"/>
      <c r="DQY18" s="878"/>
      <c r="DQZ18" s="878"/>
      <c r="DRA18" s="880"/>
      <c r="DRB18" s="878"/>
      <c r="DRC18" s="878"/>
      <c r="DRD18" s="878"/>
      <c r="DRE18" s="880"/>
      <c r="DRF18" s="878"/>
      <c r="DRG18" s="878"/>
      <c r="DRH18" s="878"/>
      <c r="DRI18" s="880"/>
      <c r="DRJ18" s="878"/>
      <c r="DRK18" s="878"/>
      <c r="DRL18" s="878"/>
      <c r="DRM18" s="880"/>
      <c r="DRN18" s="878"/>
      <c r="DRO18" s="878"/>
      <c r="DRP18" s="878"/>
      <c r="DRQ18" s="880"/>
      <c r="DRR18" s="878"/>
      <c r="DRS18" s="878"/>
      <c r="DRT18" s="878"/>
      <c r="DRU18" s="880"/>
      <c r="DRV18" s="878"/>
      <c r="DRW18" s="878"/>
      <c r="DRX18" s="878"/>
      <c r="DRY18" s="880"/>
      <c r="DRZ18" s="878"/>
      <c r="DSA18" s="878"/>
      <c r="DSB18" s="878"/>
      <c r="DSC18" s="880"/>
      <c r="DSD18" s="878"/>
      <c r="DSE18" s="878"/>
      <c r="DSF18" s="878"/>
      <c r="DSG18" s="880"/>
      <c r="DSH18" s="878"/>
      <c r="DSI18" s="878"/>
      <c r="DSJ18" s="878"/>
      <c r="DSK18" s="880"/>
      <c r="DSL18" s="878"/>
      <c r="DSM18" s="878"/>
      <c r="DSN18" s="878"/>
      <c r="DSO18" s="880"/>
      <c r="DSP18" s="878"/>
      <c r="DSQ18" s="878"/>
      <c r="DSR18" s="878"/>
      <c r="DSS18" s="880"/>
      <c r="DST18" s="878"/>
      <c r="DSU18" s="878"/>
      <c r="DSV18" s="878"/>
      <c r="DSW18" s="880"/>
      <c r="DSX18" s="878"/>
      <c r="DSY18" s="878"/>
      <c r="DSZ18" s="878"/>
      <c r="DTA18" s="880"/>
      <c r="DTB18" s="878"/>
      <c r="DTC18" s="878"/>
      <c r="DTD18" s="878"/>
      <c r="DTE18" s="880"/>
      <c r="DTF18" s="878"/>
      <c r="DTG18" s="878"/>
      <c r="DTH18" s="878"/>
      <c r="DTI18" s="880"/>
      <c r="DTJ18" s="878"/>
      <c r="DTK18" s="878"/>
      <c r="DTL18" s="878"/>
      <c r="DTM18" s="880"/>
      <c r="DTN18" s="878"/>
      <c r="DTO18" s="878"/>
      <c r="DTP18" s="878"/>
      <c r="DTQ18" s="880"/>
      <c r="DTR18" s="878"/>
      <c r="DTS18" s="878"/>
      <c r="DTT18" s="878"/>
      <c r="DTU18" s="880"/>
      <c r="DTV18" s="878"/>
      <c r="DTW18" s="878"/>
      <c r="DTX18" s="878"/>
      <c r="DTY18" s="880"/>
      <c r="DTZ18" s="878"/>
      <c r="DUA18" s="878"/>
      <c r="DUB18" s="878"/>
      <c r="DUC18" s="880"/>
      <c r="DUD18" s="878"/>
      <c r="DUE18" s="878"/>
      <c r="DUF18" s="878"/>
      <c r="DUG18" s="880"/>
      <c r="DUH18" s="878"/>
      <c r="DUI18" s="878"/>
      <c r="DUJ18" s="878"/>
      <c r="DUK18" s="880"/>
      <c r="DUL18" s="878"/>
      <c r="DUM18" s="878"/>
      <c r="DUN18" s="878"/>
      <c r="DUO18" s="880"/>
      <c r="DUP18" s="878"/>
      <c r="DUQ18" s="878"/>
      <c r="DUR18" s="878"/>
      <c r="DUS18" s="880"/>
      <c r="DUT18" s="878"/>
      <c r="DUU18" s="878"/>
      <c r="DUV18" s="878"/>
      <c r="DUW18" s="880"/>
      <c r="DUX18" s="878"/>
      <c r="DUY18" s="878"/>
      <c r="DUZ18" s="878"/>
      <c r="DVA18" s="880"/>
      <c r="DVB18" s="878"/>
      <c r="DVC18" s="878"/>
      <c r="DVD18" s="878"/>
      <c r="DVE18" s="880"/>
      <c r="DVF18" s="878"/>
      <c r="DVG18" s="878"/>
      <c r="DVH18" s="878"/>
      <c r="DVI18" s="880"/>
      <c r="DVJ18" s="878"/>
      <c r="DVK18" s="878"/>
      <c r="DVL18" s="878"/>
      <c r="DVM18" s="880"/>
      <c r="DVN18" s="878"/>
      <c r="DVO18" s="878"/>
      <c r="DVP18" s="878"/>
      <c r="DVQ18" s="880"/>
      <c r="DVR18" s="878"/>
      <c r="DVS18" s="878"/>
      <c r="DVT18" s="878"/>
      <c r="DVU18" s="880"/>
      <c r="DVV18" s="878"/>
      <c r="DVW18" s="878"/>
      <c r="DVX18" s="878"/>
      <c r="DVY18" s="880"/>
      <c r="DVZ18" s="878"/>
      <c r="DWA18" s="878"/>
      <c r="DWB18" s="878"/>
      <c r="DWC18" s="880"/>
      <c r="DWD18" s="878"/>
      <c r="DWE18" s="878"/>
      <c r="DWF18" s="878"/>
      <c r="DWG18" s="880"/>
      <c r="DWH18" s="878"/>
      <c r="DWI18" s="878"/>
      <c r="DWJ18" s="878"/>
      <c r="DWK18" s="880"/>
      <c r="DWL18" s="878"/>
      <c r="DWM18" s="878"/>
      <c r="DWN18" s="878"/>
      <c r="DWO18" s="880"/>
      <c r="DWP18" s="878"/>
      <c r="DWQ18" s="878"/>
      <c r="DWR18" s="878"/>
      <c r="DWS18" s="880"/>
      <c r="DWT18" s="878"/>
      <c r="DWU18" s="878"/>
      <c r="DWV18" s="878"/>
      <c r="DWW18" s="880"/>
      <c r="DWX18" s="878"/>
      <c r="DWY18" s="878"/>
      <c r="DWZ18" s="878"/>
      <c r="DXA18" s="880"/>
      <c r="DXB18" s="878"/>
      <c r="DXC18" s="878"/>
      <c r="DXD18" s="878"/>
      <c r="DXE18" s="880"/>
      <c r="DXF18" s="878"/>
      <c r="DXG18" s="878"/>
      <c r="DXH18" s="878"/>
      <c r="DXI18" s="880"/>
      <c r="DXJ18" s="878"/>
      <c r="DXK18" s="878"/>
      <c r="DXL18" s="878"/>
      <c r="DXM18" s="880"/>
      <c r="DXN18" s="878"/>
      <c r="DXO18" s="878"/>
      <c r="DXP18" s="878"/>
      <c r="DXQ18" s="880"/>
      <c r="DXR18" s="878"/>
      <c r="DXS18" s="878"/>
      <c r="DXT18" s="878"/>
      <c r="DXU18" s="880"/>
      <c r="DXV18" s="878"/>
      <c r="DXW18" s="878"/>
      <c r="DXX18" s="878"/>
      <c r="DXY18" s="880"/>
      <c r="DXZ18" s="878"/>
      <c r="DYA18" s="878"/>
      <c r="DYB18" s="878"/>
      <c r="DYC18" s="880"/>
      <c r="DYD18" s="878"/>
      <c r="DYE18" s="878"/>
      <c r="DYF18" s="878"/>
      <c r="DYG18" s="880"/>
      <c r="DYH18" s="878"/>
      <c r="DYI18" s="878"/>
      <c r="DYJ18" s="878"/>
      <c r="DYK18" s="880"/>
      <c r="DYL18" s="878"/>
      <c r="DYM18" s="878"/>
      <c r="DYN18" s="878"/>
      <c r="DYO18" s="880"/>
      <c r="DYP18" s="878"/>
      <c r="DYQ18" s="878"/>
      <c r="DYR18" s="878"/>
      <c r="DYS18" s="880"/>
      <c r="DYT18" s="878"/>
      <c r="DYU18" s="878"/>
      <c r="DYV18" s="878"/>
      <c r="DYW18" s="880"/>
      <c r="DYX18" s="878"/>
      <c r="DYY18" s="878"/>
      <c r="DYZ18" s="878"/>
      <c r="DZA18" s="880"/>
      <c r="DZB18" s="878"/>
      <c r="DZC18" s="878"/>
      <c r="DZD18" s="878"/>
      <c r="DZE18" s="880"/>
      <c r="DZF18" s="878"/>
      <c r="DZG18" s="878"/>
      <c r="DZH18" s="878"/>
      <c r="DZI18" s="880"/>
      <c r="DZJ18" s="878"/>
      <c r="DZK18" s="878"/>
      <c r="DZL18" s="878"/>
      <c r="DZM18" s="880"/>
      <c r="DZN18" s="878"/>
      <c r="DZO18" s="878"/>
      <c r="DZP18" s="878"/>
      <c r="DZQ18" s="880"/>
      <c r="DZR18" s="878"/>
      <c r="DZS18" s="878"/>
      <c r="DZT18" s="878"/>
      <c r="DZU18" s="880"/>
      <c r="DZV18" s="878"/>
      <c r="DZW18" s="878"/>
      <c r="DZX18" s="878"/>
      <c r="DZY18" s="880"/>
      <c r="DZZ18" s="878"/>
      <c r="EAA18" s="878"/>
      <c r="EAB18" s="878"/>
      <c r="EAC18" s="880"/>
      <c r="EAD18" s="878"/>
      <c r="EAE18" s="878"/>
      <c r="EAF18" s="878"/>
      <c r="EAG18" s="880"/>
      <c r="EAH18" s="878"/>
      <c r="EAI18" s="878"/>
      <c r="EAJ18" s="878"/>
      <c r="EAK18" s="880"/>
      <c r="EAL18" s="878"/>
      <c r="EAM18" s="878"/>
      <c r="EAN18" s="878"/>
      <c r="EAO18" s="880"/>
      <c r="EAP18" s="878"/>
      <c r="EAQ18" s="878"/>
      <c r="EAR18" s="878"/>
      <c r="EAS18" s="880"/>
      <c r="EAT18" s="878"/>
      <c r="EAU18" s="878"/>
      <c r="EAV18" s="878"/>
      <c r="EAW18" s="880"/>
      <c r="EAX18" s="878"/>
      <c r="EAY18" s="878"/>
      <c r="EAZ18" s="878"/>
      <c r="EBA18" s="880"/>
      <c r="EBB18" s="878"/>
      <c r="EBC18" s="878"/>
      <c r="EBD18" s="878"/>
      <c r="EBE18" s="880"/>
      <c r="EBF18" s="878"/>
      <c r="EBG18" s="878"/>
      <c r="EBH18" s="878"/>
      <c r="EBI18" s="880"/>
      <c r="EBJ18" s="878"/>
      <c r="EBK18" s="878"/>
      <c r="EBL18" s="878"/>
      <c r="EBM18" s="880"/>
      <c r="EBN18" s="878"/>
      <c r="EBO18" s="878"/>
      <c r="EBP18" s="878"/>
      <c r="EBQ18" s="880"/>
      <c r="EBR18" s="878"/>
      <c r="EBS18" s="878"/>
      <c r="EBT18" s="878"/>
      <c r="EBU18" s="880"/>
      <c r="EBV18" s="878"/>
      <c r="EBW18" s="878"/>
      <c r="EBX18" s="878"/>
      <c r="EBY18" s="880"/>
      <c r="EBZ18" s="878"/>
      <c r="ECA18" s="878"/>
      <c r="ECB18" s="878"/>
      <c r="ECC18" s="880"/>
      <c r="ECD18" s="878"/>
      <c r="ECE18" s="878"/>
      <c r="ECF18" s="878"/>
      <c r="ECG18" s="880"/>
      <c r="ECH18" s="878"/>
      <c r="ECI18" s="878"/>
      <c r="ECJ18" s="878"/>
      <c r="ECK18" s="880"/>
      <c r="ECL18" s="878"/>
      <c r="ECM18" s="878"/>
      <c r="ECN18" s="878"/>
      <c r="ECO18" s="880"/>
      <c r="ECP18" s="878"/>
      <c r="ECQ18" s="878"/>
      <c r="ECR18" s="878"/>
      <c r="ECS18" s="880"/>
      <c r="ECT18" s="878"/>
      <c r="ECU18" s="878"/>
      <c r="ECV18" s="878"/>
      <c r="ECW18" s="880"/>
      <c r="ECX18" s="878"/>
      <c r="ECY18" s="878"/>
      <c r="ECZ18" s="878"/>
      <c r="EDA18" s="880"/>
      <c r="EDB18" s="878"/>
      <c r="EDC18" s="878"/>
      <c r="EDD18" s="878"/>
      <c r="EDE18" s="880"/>
      <c r="EDF18" s="878"/>
      <c r="EDG18" s="878"/>
      <c r="EDH18" s="878"/>
      <c r="EDI18" s="880"/>
      <c r="EDJ18" s="878"/>
      <c r="EDK18" s="878"/>
      <c r="EDL18" s="878"/>
      <c r="EDM18" s="880"/>
      <c r="EDN18" s="878"/>
      <c r="EDO18" s="878"/>
      <c r="EDP18" s="878"/>
      <c r="EDQ18" s="880"/>
      <c r="EDR18" s="878"/>
      <c r="EDS18" s="878"/>
      <c r="EDT18" s="878"/>
      <c r="EDU18" s="880"/>
      <c r="EDV18" s="878"/>
      <c r="EDW18" s="878"/>
      <c r="EDX18" s="878"/>
      <c r="EDY18" s="880"/>
      <c r="EDZ18" s="878"/>
      <c r="EEA18" s="878"/>
      <c r="EEB18" s="878"/>
      <c r="EEC18" s="880"/>
      <c r="EED18" s="878"/>
      <c r="EEE18" s="878"/>
      <c r="EEF18" s="878"/>
      <c r="EEG18" s="880"/>
      <c r="EEH18" s="878"/>
      <c r="EEI18" s="878"/>
      <c r="EEJ18" s="878"/>
      <c r="EEK18" s="880"/>
      <c r="EEL18" s="878"/>
      <c r="EEM18" s="878"/>
      <c r="EEN18" s="878"/>
      <c r="EEO18" s="880"/>
      <c r="EEP18" s="878"/>
      <c r="EEQ18" s="878"/>
      <c r="EER18" s="878"/>
      <c r="EES18" s="880"/>
      <c r="EET18" s="878"/>
      <c r="EEU18" s="878"/>
      <c r="EEV18" s="878"/>
      <c r="EEW18" s="880"/>
      <c r="EEX18" s="878"/>
      <c r="EEY18" s="878"/>
      <c r="EEZ18" s="878"/>
      <c r="EFA18" s="880"/>
      <c r="EFB18" s="878"/>
      <c r="EFC18" s="878"/>
      <c r="EFD18" s="878"/>
      <c r="EFE18" s="880"/>
      <c r="EFF18" s="878"/>
      <c r="EFG18" s="878"/>
      <c r="EFH18" s="878"/>
      <c r="EFI18" s="880"/>
      <c r="EFJ18" s="878"/>
      <c r="EFK18" s="878"/>
      <c r="EFL18" s="878"/>
      <c r="EFM18" s="880"/>
      <c r="EFN18" s="878"/>
      <c r="EFO18" s="878"/>
      <c r="EFP18" s="878"/>
      <c r="EFQ18" s="880"/>
      <c r="EFR18" s="878"/>
      <c r="EFS18" s="878"/>
      <c r="EFT18" s="878"/>
      <c r="EFU18" s="880"/>
      <c r="EFV18" s="878"/>
      <c r="EFW18" s="878"/>
      <c r="EFX18" s="878"/>
      <c r="EFY18" s="880"/>
      <c r="EFZ18" s="878"/>
      <c r="EGA18" s="878"/>
      <c r="EGB18" s="878"/>
      <c r="EGC18" s="880"/>
      <c r="EGD18" s="878"/>
      <c r="EGE18" s="878"/>
      <c r="EGF18" s="878"/>
      <c r="EGG18" s="880"/>
      <c r="EGH18" s="878"/>
      <c r="EGI18" s="878"/>
      <c r="EGJ18" s="878"/>
      <c r="EGK18" s="880"/>
      <c r="EGL18" s="878"/>
      <c r="EGM18" s="878"/>
      <c r="EGN18" s="878"/>
      <c r="EGO18" s="880"/>
      <c r="EGP18" s="878"/>
      <c r="EGQ18" s="878"/>
      <c r="EGR18" s="878"/>
      <c r="EGS18" s="880"/>
      <c r="EGT18" s="878"/>
      <c r="EGU18" s="878"/>
      <c r="EGV18" s="878"/>
      <c r="EGW18" s="880"/>
      <c r="EGX18" s="878"/>
      <c r="EGY18" s="878"/>
      <c r="EGZ18" s="878"/>
      <c r="EHA18" s="880"/>
      <c r="EHB18" s="878"/>
      <c r="EHC18" s="878"/>
      <c r="EHD18" s="878"/>
      <c r="EHE18" s="880"/>
      <c r="EHF18" s="878"/>
      <c r="EHG18" s="878"/>
      <c r="EHH18" s="878"/>
      <c r="EHI18" s="880"/>
      <c r="EHJ18" s="878"/>
      <c r="EHK18" s="878"/>
      <c r="EHL18" s="878"/>
      <c r="EHM18" s="880"/>
      <c r="EHN18" s="878"/>
      <c r="EHO18" s="878"/>
      <c r="EHP18" s="878"/>
      <c r="EHQ18" s="880"/>
      <c r="EHR18" s="878"/>
      <c r="EHS18" s="878"/>
      <c r="EHT18" s="878"/>
      <c r="EHU18" s="880"/>
      <c r="EHV18" s="878"/>
      <c r="EHW18" s="878"/>
      <c r="EHX18" s="878"/>
      <c r="EHY18" s="880"/>
      <c r="EHZ18" s="878"/>
      <c r="EIA18" s="878"/>
      <c r="EIB18" s="878"/>
      <c r="EIC18" s="880"/>
      <c r="EID18" s="878"/>
      <c r="EIE18" s="878"/>
      <c r="EIF18" s="878"/>
      <c r="EIG18" s="880"/>
      <c r="EIH18" s="878"/>
      <c r="EII18" s="878"/>
      <c r="EIJ18" s="878"/>
      <c r="EIK18" s="880"/>
      <c r="EIL18" s="878"/>
      <c r="EIM18" s="878"/>
      <c r="EIN18" s="878"/>
      <c r="EIO18" s="880"/>
      <c r="EIP18" s="878"/>
      <c r="EIQ18" s="878"/>
      <c r="EIR18" s="878"/>
      <c r="EIS18" s="880"/>
      <c r="EIT18" s="878"/>
      <c r="EIU18" s="878"/>
      <c r="EIV18" s="878"/>
      <c r="EIW18" s="880"/>
      <c r="EIX18" s="878"/>
      <c r="EIY18" s="878"/>
      <c r="EIZ18" s="878"/>
      <c r="EJA18" s="880"/>
      <c r="EJB18" s="878"/>
      <c r="EJC18" s="878"/>
      <c r="EJD18" s="878"/>
      <c r="EJE18" s="880"/>
      <c r="EJF18" s="878"/>
      <c r="EJG18" s="878"/>
      <c r="EJH18" s="878"/>
      <c r="EJI18" s="880"/>
      <c r="EJJ18" s="878"/>
      <c r="EJK18" s="878"/>
      <c r="EJL18" s="878"/>
      <c r="EJM18" s="880"/>
      <c r="EJN18" s="878"/>
      <c r="EJO18" s="878"/>
      <c r="EJP18" s="878"/>
      <c r="EJQ18" s="880"/>
      <c r="EJR18" s="878"/>
      <c r="EJS18" s="878"/>
      <c r="EJT18" s="878"/>
      <c r="EJU18" s="880"/>
      <c r="EJV18" s="878"/>
      <c r="EJW18" s="878"/>
      <c r="EJX18" s="878"/>
      <c r="EJY18" s="880"/>
      <c r="EJZ18" s="878"/>
      <c r="EKA18" s="878"/>
      <c r="EKB18" s="878"/>
      <c r="EKC18" s="880"/>
      <c r="EKD18" s="878"/>
      <c r="EKE18" s="878"/>
      <c r="EKF18" s="878"/>
      <c r="EKG18" s="880"/>
      <c r="EKH18" s="878"/>
      <c r="EKI18" s="878"/>
      <c r="EKJ18" s="878"/>
      <c r="EKK18" s="880"/>
      <c r="EKL18" s="878"/>
      <c r="EKM18" s="878"/>
      <c r="EKN18" s="878"/>
      <c r="EKO18" s="880"/>
      <c r="EKP18" s="878"/>
      <c r="EKQ18" s="878"/>
      <c r="EKR18" s="878"/>
      <c r="EKS18" s="880"/>
      <c r="EKT18" s="878"/>
      <c r="EKU18" s="878"/>
      <c r="EKV18" s="878"/>
      <c r="EKW18" s="880"/>
      <c r="EKX18" s="878"/>
      <c r="EKY18" s="878"/>
      <c r="EKZ18" s="878"/>
      <c r="ELA18" s="880"/>
      <c r="ELB18" s="878"/>
      <c r="ELC18" s="878"/>
      <c r="ELD18" s="878"/>
      <c r="ELE18" s="880"/>
      <c r="ELF18" s="878"/>
      <c r="ELG18" s="878"/>
      <c r="ELH18" s="878"/>
      <c r="ELI18" s="880"/>
      <c r="ELJ18" s="878"/>
      <c r="ELK18" s="878"/>
      <c r="ELL18" s="878"/>
      <c r="ELM18" s="880"/>
      <c r="ELN18" s="878"/>
      <c r="ELO18" s="878"/>
      <c r="ELP18" s="878"/>
      <c r="ELQ18" s="880"/>
      <c r="ELR18" s="878"/>
      <c r="ELS18" s="878"/>
      <c r="ELT18" s="878"/>
      <c r="ELU18" s="880"/>
      <c r="ELV18" s="878"/>
      <c r="ELW18" s="878"/>
      <c r="ELX18" s="878"/>
      <c r="ELY18" s="880"/>
      <c r="ELZ18" s="878"/>
      <c r="EMA18" s="878"/>
      <c r="EMB18" s="878"/>
      <c r="EMC18" s="880"/>
      <c r="EMD18" s="878"/>
      <c r="EME18" s="878"/>
      <c r="EMF18" s="878"/>
      <c r="EMG18" s="880"/>
      <c r="EMH18" s="878"/>
      <c r="EMI18" s="878"/>
      <c r="EMJ18" s="878"/>
      <c r="EMK18" s="880"/>
      <c r="EML18" s="878"/>
      <c r="EMM18" s="878"/>
      <c r="EMN18" s="878"/>
      <c r="EMO18" s="880"/>
      <c r="EMP18" s="878"/>
      <c r="EMQ18" s="878"/>
      <c r="EMR18" s="878"/>
      <c r="EMS18" s="880"/>
      <c r="EMT18" s="878"/>
      <c r="EMU18" s="878"/>
      <c r="EMV18" s="878"/>
      <c r="EMW18" s="880"/>
      <c r="EMX18" s="878"/>
      <c r="EMY18" s="878"/>
      <c r="EMZ18" s="878"/>
      <c r="ENA18" s="880"/>
      <c r="ENB18" s="878"/>
      <c r="ENC18" s="878"/>
      <c r="END18" s="878"/>
      <c r="ENE18" s="880"/>
      <c r="ENF18" s="878"/>
      <c r="ENG18" s="878"/>
      <c r="ENH18" s="878"/>
      <c r="ENI18" s="880"/>
      <c r="ENJ18" s="878"/>
      <c r="ENK18" s="878"/>
      <c r="ENL18" s="878"/>
      <c r="ENM18" s="880"/>
      <c r="ENN18" s="878"/>
      <c r="ENO18" s="878"/>
      <c r="ENP18" s="878"/>
      <c r="ENQ18" s="880"/>
      <c r="ENR18" s="878"/>
      <c r="ENS18" s="878"/>
      <c r="ENT18" s="878"/>
      <c r="ENU18" s="880"/>
      <c r="ENV18" s="878"/>
      <c r="ENW18" s="878"/>
      <c r="ENX18" s="878"/>
      <c r="ENY18" s="880"/>
      <c r="ENZ18" s="878"/>
      <c r="EOA18" s="878"/>
      <c r="EOB18" s="878"/>
      <c r="EOC18" s="880"/>
      <c r="EOD18" s="878"/>
      <c r="EOE18" s="878"/>
      <c r="EOF18" s="878"/>
      <c r="EOG18" s="880"/>
      <c r="EOH18" s="878"/>
      <c r="EOI18" s="878"/>
      <c r="EOJ18" s="878"/>
      <c r="EOK18" s="880"/>
      <c r="EOL18" s="878"/>
      <c r="EOM18" s="878"/>
      <c r="EON18" s="878"/>
      <c r="EOO18" s="880"/>
      <c r="EOP18" s="878"/>
      <c r="EOQ18" s="878"/>
      <c r="EOR18" s="878"/>
      <c r="EOS18" s="880"/>
      <c r="EOT18" s="878"/>
      <c r="EOU18" s="878"/>
      <c r="EOV18" s="878"/>
      <c r="EOW18" s="880"/>
      <c r="EOX18" s="878"/>
      <c r="EOY18" s="878"/>
      <c r="EOZ18" s="878"/>
      <c r="EPA18" s="880"/>
      <c r="EPB18" s="878"/>
      <c r="EPC18" s="878"/>
      <c r="EPD18" s="878"/>
      <c r="EPE18" s="880"/>
      <c r="EPF18" s="878"/>
      <c r="EPG18" s="878"/>
      <c r="EPH18" s="878"/>
      <c r="EPI18" s="880"/>
      <c r="EPJ18" s="878"/>
      <c r="EPK18" s="878"/>
      <c r="EPL18" s="878"/>
      <c r="EPM18" s="880"/>
      <c r="EPN18" s="878"/>
      <c r="EPO18" s="878"/>
      <c r="EPP18" s="878"/>
      <c r="EPQ18" s="880"/>
      <c r="EPR18" s="878"/>
      <c r="EPS18" s="878"/>
      <c r="EPT18" s="878"/>
      <c r="EPU18" s="880"/>
      <c r="EPV18" s="878"/>
      <c r="EPW18" s="878"/>
      <c r="EPX18" s="878"/>
      <c r="EPY18" s="880"/>
      <c r="EPZ18" s="878"/>
      <c r="EQA18" s="878"/>
      <c r="EQB18" s="878"/>
      <c r="EQC18" s="880"/>
      <c r="EQD18" s="878"/>
      <c r="EQE18" s="878"/>
      <c r="EQF18" s="878"/>
      <c r="EQG18" s="880"/>
      <c r="EQH18" s="878"/>
      <c r="EQI18" s="878"/>
      <c r="EQJ18" s="878"/>
      <c r="EQK18" s="880"/>
      <c r="EQL18" s="878"/>
      <c r="EQM18" s="878"/>
      <c r="EQN18" s="878"/>
      <c r="EQO18" s="880"/>
      <c r="EQP18" s="878"/>
      <c r="EQQ18" s="878"/>
      <c r="EQR18" s="878"/>
      <c r="EQS18" s="880"/>
      <c r="EQT18" s="878"/>
      <c r="EQU18" s="878"/>
      <c r="EQV18" s="878"/>
      <c r="EQW18" s="880"/>
      <c r="EQX18" s="878"/>
      <c r="EQY18" s="878"/>
      <c r="EQZ18" s="878"/>
      <c r="ERA18" s="880"/>
      <c r="ERB18" s="878"/>
      <c r="ERC18" s="878"/>
      <c r="ERD18" s="878"/>
      <c r="ERE18" s="880"/>
      <c r="ERF18" s="878"/>
      <c r="ERG18" s="878"/>
      <c r="ERH18" s="878"/>
      <c r="ERI18" s="880"/>
      <c r="ERJ18" s="878"/>
      <c r="ERK18" s="878"/>
      <c r="ERL18" s="878"/>
      <c r="ERM18" s="880"/>
      <c r="ERN18" s="878"/>
      <c r="ERO18" s="878"/>
      <c r="ERP18" s="878"/>
      <c r="ERQ18" s="880"/>
      <c r="ERR18" s="878"/>
      <c r="ERS18" s="878"/>
      <c r="ERT18" s="878"/>
      <c r="ERU18" s="880"/>
      <c r="ERV18" s="878"/>
      <c r="ERW18" s="878"/>
      <c r="ERX18" s="878"/>
      <c r="ERY18" s="880"/>
      <c r="ERZ18" s="878"/>
      <c r="ESA18" s="878"/>
      <c r="ESB18" s="878"/>
      <c r="ESC18" s="880"/>
      <c r="ESD18" s="878"/>
      <c r="ESE18" s="878"/>
      <c r="ESF18" s="878"/>
      <c r="ESG18" s="880"/>
      <c r="ESH18" s="878"/>
      <c r="ESI18" s="878"/>
      <c r="ESJ18" s="878"/>
      <c r="ESK18" s="880"/>
      <c r="ESL18" s="878"/>
      <c r="ESM18" s="878"/>
      <c r="ESN18" s="878"/>
      <c r="ESO18" s="880"/>
      <c r="ESP18" s="878"/>
      <c r="ESQ18" s="878"/>
      <c r="ESR18" s="878"/>
      <c r="ESS18" s="880"/>
      <c r="EST18" s="878"/>
      <c r="ESU18" s="878"/>
      <c r="ESV18" s="878"/>
      <c r="ESW18" s="880"/>
      <c r="ESX18" s="878"/>
      <c r="ESY18" s="878"/>
      <c r="ESZ18" s="878"/>
      <c r="ETA18" s="880"/>
      <c r="ETB18" s="878"/>
      <c r="ETC18" s="878"/>
      <c r="ETD18" s="878"/>
      <c r="ETE18" s="880"/>
      <c r="ETF18" s="878"/>
      <c r="ETG18" s="878"/>
      <c r="ETH18" s="878"/>
      <c r="ETI18" s="880"/>
      <c r="ETJ18" s="878"/>
      <c r="ETK18" s="878"/>
      <c r="ETL18" s="878"/>
      <c r="ETM18" s="880"/>
      <c r="ETN18" s="878"/>
      <c r="ETO18" s="878"/>
      <c r="ETP18" s="878"/>
      <c r="ETQ18" s="880"/>
      <c r="ETR18" s="878"/>
      <c r="ETS18" s="878"/>
      <c r="ETT18" s="878"/>
      <c r="ETU18" s="880"/>
      <c r="ETV18" s="878"/>
      <c r="ETW18" s="878"/>
      <c r="ETX18" s="878"/>
      <c r="ETY18" s="880"/>
      <c r="ETZ18" s="878"/>
      <c r="EUA18" s="878"/>
      <c r="EUB18" s="878"/>
      <c r="EUC18" s="880"/>
      <c r="EUD18" s="878"/>
      <c r="EUE18" s="878"/>
      <c r="EUF18" s="878"/>
      <c r="EUG18" s="880"/>
      <c r="EUH18" s="878"/>
      <c r="EUI18" s="878"/>
      <c r="EUJ18" s="878"/>
      <c r="EUK18" s="880"/>
      <c r="EUL18" s="878"/>
      <c r="EUM18" s="878"/>
      <c r="EUN18" s="878"/>
      <c r="EUO18" s="880"/>
      <c r="EUP18" s="878"/>
      <c r="EUQ18" s="878"/>
      <c r="EUR18" s="878"/>
      <c r="EUS18" s="880"/>
      <c r="EUT18" s="878"/>
      <c r="EUU18" s="878"/>
      <c r="EUV18" s="878"/>
      <c r="EUW18" s="880"/>
      <c r="EUX18" s="878"/>
      <c r="EUY18" s="878"/>
      <c r="EUZ18" s="878"/>
      <c r="EVA18" s="880"/>
      <c r="EVB18" s="878"/>
      <c r="EVC18" s="878"/>
      <c r="EVD18" s="878"/>
      <c r="EVE18" s="880"/>
      <c r="EVF18" s="878"/>
      <c r="EVG18" s="878"/>
      <c r="EVH18" s="878"/>
      <c r="EVI18" s="880"/>
      <c r="EVJ18" s="878"/>
      <c r="EVK18" s="878"/>
      <c r="EVL18" s="878"/>
      <c r="EVM18" s="880"/>
      <c r="EVN18" s="878"/>
      <c r="EVO18" s="878"/>
      <c r="EVP18" s="878"/>
      <c r="EVQ18" s="880"/>
      <c r="EVR18" s="878"/>
      <c r="EVS18" s="878"/>
      <c r="EVT18" s="878"/>
      <c r="EVU18" s="880"/>
      <c r="EVV18" s="878"/>
      <c r="EVW18" s="878"/>
      <c r="EVX18" s="878"/>
      <c r="EVY18" s="880"/>
      <c r="EVZ18" s="878"/>
      <c r="EWA18" s="878"/>
      <c r="EWB18" s="878"/>
      <c r="EWC18" s="880"/>
      <c r="EWD18" s="878"/>
      <c r="EWE18" s="878"/>
      <c r="EWF18" s="878"/>
      <c r="EWG18" s="880"/>
      <c r="EWH18" s="878"/>
      <c r="EWI18" s="878"/>
      <c r="EWJ18" s="878"/>
      <c r="EWK18" s="880"/>
      <c r="EWL18" s="878"/>
      <c r="EWM18" s="878"/>
      <c r="EWN18" s="878"/>
      <c r="EWO18" s="880"/>
      <c r="EWP18" s="878"/>
      <c r="EWQ18" s="878"/>
      <c r="EWR18" s="878"/>
      <c r="EWS18" s="880"/>
      <c r="EWT18" s="878"/>
      <c r="EWU18" s="878"/>
      <c r="EWV18" s="878"/>
      <c r="EWW18" s="880"/>
      <c r="EWX18" s="878"/>
      <c r="EWY18" s="878"/>
      <c r="EWZ18" s="878"/>
      <c r="EXA18" s="880"/>
      <c r="EXB18" s="878"/>
      <c r="EXC18" s="878"/>
      <c r="EXD18" s="878"/>
      <c r="EXE18" s="880"/>
      <c r="EXF18" s="878"/>
      <c r="EXG18" s="878"/>
      <c r="EXH18" s="878"/>
      <c r="EXI18" s="880"/>
      <c r="EXJ18" s="878"/>
      <c r="EXK18" s="878"/>
      <c r="EXL18" s="878"/>
      <c r="EXM18" s="880"/>
      <c r="EXN18" s="878"/>
      <c r="EXO18" s="878"/>
      <c r="EXP18" s="878"/>
      <c r="EXQ18" s="880"/>
      <c r="EXR18" s="878"/>
      <c r="EXS18" s="878"/>
      <c r="EXT18" s="878"/>
      <c r="EXU18" s="880"/>
      <c r="EXV18" s="878"/>
      <c r="EXW18" s="878"/>
      <c r="EXX18" s="878"/>
      <c r="EXY18" s="880"/>
      <c r="EXZ18" s="878"/>
      <c r="EYA18" s="878"/>
      <c r="EYB18" s="878"/>
      <c r="EYC18" s="880"/>
      <c r="EYD18" s="878"/>
      <c r="EYE18" s="878"/>
      <c r="EYF18" s="878"/>
      <c r="EYG18" s="880"/>
      <c r="EYH18" s="878"/>
      <c r="EYI18" s="878"/>
      <c r="EYJ18" s="878"/>
      <c r="EYK18" s="880"/>
      <c r="EYL18" s="878"/>
      <c r="EYM18" s="878"/>
      <c r="EYN18" s="878"/>
      <c r="EYO18" s="880"/>
      <c r="EYP18" s="878"/>
      <c r="EYQ18" s="878"/>
      <c r="EYR18" s="878"/>
      <c r="EYS18" s="880"/>
      <c r="EYT18" s="878"/>
      <c r="EYU18" s="878"/>
      <c r="EYV18" s="878"/>
      <c r="EYW18" s="880"/>
      <c r="EYX18" s="878"/>
      <c r="EYY18" s="878"/>
      <c r="EYZ18" s="878"/>
      <c r="EZA18" s="880"/>
      <c r="EZB18" s="878"/>
      <c r="EZC18" s="878"/>
      <c r="EZD18" s="878"/>
      <c r="EZE18" s="880"/>
      <c r="EZF18" s="878"/>
      <c r="EZG18" s="878"/>
      <c r="EZH18" s="878"/>
      <c r="EZI18" s="880"/>
      <c r="EZJ18" s="878"/>
      <c r="EZK18" s="878"/>
      <c r="EZL18" s="878"/>
      <c r="EZM18" s="880"/>
      <c r="EZN18" s="878"/>
      <c r="EZO18" s="878"/>
      <c r="EZP18" s="878"/>
      <c r="EZQ18" s="880"/>
      <c r="EZR18" s="878"/>
      <c r="EZS18" s="878"/>
      <c r="EZT18" s="878"/>
      <c r="EZU18" s="880"/>
      <c r="EZV18" s="878"/>
      <c r="EZW18" s="878"/>
      <c r="EZX18" s="878"/>
      <c r="EZY18" s="880"/>
      <c r="EZZ18" s="878"/>
      <c r="FAA18" s="878"/>
      <c r="FAB18" s="878"/>
      <c r="FAC18" s="880"/>
      <c r="FAD18" s="878"/>
      <c r="FAE18" s="878"/>
      <c r="FAF18" s="878"/>
      <c r="FAG18" s="880"/>
      <c r="FAH18" s="878"/>
      <c r="FAI18" s="878"/>
      <c r="FAJ18" s="878"/>
      <c r="FAK18" s="880"/>
      <c r="FAL18" s="878"/>
      <c r="FAM18" s="878"/>
      <c r="FAN18" s="878"/>
      <c r="FAO18" s="880"/>
      <c r="FAP18" s="878"/>
      <c r="FAQ18" s="878"/>
      <c r="FAR18" s="878"/>
      <c r="FAS18" s="880"/>
      <c r="FAT18" s="878"/>
      <c r="FAU18" s="878"/>
      <c r="FAV18" s="878"/>
      <c r="FAW18" s="880"/>
      <c r="FAX18" s="878"/>
      <c r="FAY18" s="878"/>
      <c r="FAZ18" s="878"/>
      <c r="FBA18" s="880"/>
      <c r="FBB18" s="878"/>
      <c r="FBC18" s="878"/>
      <c r="FBD18" s="878"/>
      <c r="FBE18" s="880"/>
      <c r="FBF18" s="878"/>
      <c r="FBG18" s="878"/>
      <c r="FBH18" s="878"/>
      <c r="FBI18" s="880"/>
      <c r="FBJ18" s="878"/>
      <c r="FBK18" s="878"/>
      <c r="FBL18" s="878"/>
      <c r="FBM18" s="880"/>
      <c r="FBN18" s="878"/>
      <c r="FBO18" s="878"/>
      <c r="FBP18" s="878"/>
      <c r="FBQ18" s="880"/>
      <c r="FBR18" s="878"/>
      <c r="FBS18" s="878"/>
      <c r="FBT18" s="878"/>
      <c r="FBU18" s="880"/>
      <c r="FBV18" s="878"/>
      <c r="FBW18" s="878"/>
      <c r="FBX18" s="878"/>
      <c r="FBY18" s="880"/>
      <c r="FBZ18" s="878"/>
      <c r="FCA18" s="878"/>
      <c r="FCB18" s="878"/>
      <c r="FCC18" s="880"/>
      <c r="FCD18" s="878"/>
      <c r="FCE18" s="878"/>
      <c r="FCF18" s="878"/>
      <c r="FCG18" s="880"/>
      <c r="FCH18" s="878"/>
      <c r="FCI18" s="878"/>
      <c r="FCJ18" s="878"/>
      <c r="FCK18" s="880"/>
      <c r="FCL18" s="878"/>
      <c r="FCM18" s="878"/>
      <c r="FCN18" s="878"/>
      <c r="FCO18" s="880"/>
      <c r="FCP18" s="878"/>
      <c r="FCQ18" s="878"/>
      <c r="FCR18" s="878"/>
      <c r="FCS18" s="880"/>
      <c r="FCT18" s="878"/>
      <c r="FCU18" s="878"/>
      <c r="FCV18" s="878"/>
      <c r="FCW18" s="880"/>
      <c r="FCX18" s="878"/>
      <c r="FCY18" s="878"/>
      <c r="FCZ18" s="878"/>
      <c r="FDA18" s="880"/>
      <c r="FDB18" s="878"/>
      <c r="FDC18" s="878"/>
      <c r="FDD18" s="878"/>
      <c r="FDE18" s="880"/>
      <c r="FDF18" s="878"/>
      <c r="FDG18" s="878"/>
      <c r="FDH18" s="878"/>
      <c r="FDI18" s="880"/>
      <c r="FDJ18" s="878"/>
      <c r="FDK18" s="878"/>
      <c r="FDL18" s="878"/>
      <c r="FDM18" s="880"/>
      <c r="FDN18" s="878"/>
      <c r="FDO18" s="878"/>
      <c r="FDP18" s="878"/>
      <c r="FDQ18" s="880"/>
      <c r="FDR18" s="878"/>
      <c r="FDS18" s="878"/>
      <c r="FDT18" s="878"/>
      <c r="FDU18" s="880"/>
      <c r="FDV18" s="878"/>
      <c r="FDW18" s="878"/>
      <c r="FDX18" s="878"/>
      <c r="FDY18" s="880"/>
      <c r="FDZ18" s="878"/>
      <c r="FEA18" s="878"/>
      <c r="FEB18" s="878"/>
      <c r="FEC18" s="880"/>
      <c r="FED18" s="878"/>
      <c r="FEE18" s="878"/>
      <c r="FEF18" s="878"/>
      <c r="FEG18" s="880"/>
      <c r="FEH18" s="878"/>
      <c r="FEI18" s="878"/>
      <c r="FEJ18" s="878"/>
      <c r="FEK18" s="880"/>
      <c r="FEL18" s="878"/>
      <c r="FEM18" s="878"/>
      <c r="FEN18" s="878"/>
      <c r="FEO18" s="880"/>
      <c r="FEP18" s="878"/>
      <c r="FEQ18" s="878"/>
      <c r="FER18" s="878"/>
      <c r="FES18" s="880"/>
      <c r="FET18" s="878"/>
      <c r="FEU18" s="878"/>
      <c r="FEV18" s="878"/>
      <c r="FEW18" s="880"/>
      <c r="FEX18" s="878"/>
      <c r="FEY18" s="878"/>
      <c r="FEZ18" s="878"/>
      <c r="FFA18" s="880"/>
      <c r="FFB18" s="878"/>
      <c r="FFC18" s="878"/>
      <c r="FFD18" s="878"/>
      <c r="FFE18" s="880"/>
      <c r="FFF18" s="878"/>
      <c r="FFG18" s="878"/>
      <c r="FFH18" s="878"/>
      <c r="FFI18" s="880"/>
      <c r="FFJ18" s="878"/>
      <c r="FFK18" s="878"/>
      <c r="FFL18" s="878"/>
      <c r="FFM18" s="880"/>
      <c r="FFN18" s="878"/>
      <c r="FFO18" s="878"/>
      <c r="FFP18" s="878"/>
      <c r="FFQ18" s="880"/>
      <c r="FFR18" s="878"/>
      <c r="FFS18" s="878"/>
      <c r="FFT18" s="878"/>
      <c r="FFU18" s="880"/>
      <c r="FFV18" s="878"/>
      <c r="FFW18" s="878"/>
      <c r="FFX18" s="878"/>
      <c r="FFY18" s="880"/>
      <c r="FFZ18" s="878"/>
      <c r="FGA18" s="878"/>
      <c r="FGB18" s="878"/>
      <c r="FGC18" s="880"/>
      <c r="FGD18" s="878"/>
      <c r="FGE18" s="878"/>
      <c r="FGF18" s="878"/>
      <c r="FGG18" s="880"/>
      <c r="FGH18" s="878"/>
      <c r="FGI18" s="878"/>
      <c r="FGJ18" s="878"/>
      <c r="FGK18" s="880"/>
      <c r="FGL18" s="878"/>
      <c r="FGM18" s="878"/>
      <c r="FGN18" s="878"/>
      <c r="FGO18" s="880"/>
      <c r="FGP18" s="878"/>
      <c r="FGQ18" s="878"/>
      <c r="FGR18" s="878"/>
      <c r="FGS18" s="880"/>
      <c r="FGT18" s="878"/>
      <c r="FGU18" s="878"/>
      <c r="FGV18" s="878"/>
      <c r="FGW18" s="880"/>
      <c r="FGX18" s="878"/>
      <c r="FGY18" s="878"/>
      <c r="FGZ18" s="878"/>
      <c r="FHA18" s="880"/>
      <c r="FHB18" s="878"/>
      <c r="FHC18" s="878"/>
      <c r="FHD18" s="878"/>
      <c r="FHE18" s="880"/>
      <c r="FHF18" s="878"/>
      <c r="FHG18" s="878"/>
      <c r="FHH18" s="878"/>
      <c r="FHI18" s="880"/>
      <c r="FHJ18" s="878"/>
      <c r="FHK18" s="878"/>
      <c r="FHL18" s="878"/>
      <c r="FHM18" s="880"/>
      <c r="FHN18" s="878"/>
      <c r="FHO18" s="878"/>
      <c r="FHP18" s="878"/>
      <c r="FHQ18" s="880"/>
      <c r="FHR18" s="878"/>
      <c r="FHS18" s="878"/>
      <c r="FHT18" s="878"/>
      <c r="FHU18" s="880"/>
      <c r="FHV18" s="878"/>
      <c r="FHW18" s="878"/>
      <c r="FHX18" s="878"/>
      <c r="FHY18" s="880"/>
      <c r="FHZ18" s="878"/>
      <c r="FIA18" s="878"/>
      <c r="FIB18" s="878"/>
      <c r="FIC18" s="880"/>
      <c r="FID18" s="878"/>
      <c r="FIE18" s="878"/>
      <c r="FIF18" s="878"/>
      <c r="FIG18" s="880"/>
      <c r="FIH18" s="878"/>
      <c r="FII18" s="878"/>
      <c r="FIJ18" s="878"/>
      <c r="FIK18" s="880"/>
      <c r="FIL18" s="878"/>
      <c r="FIM18" s="878"/>
      <c r="FIN18" s="878"/>
      <c r="FIO18" s="880"/>
      <c r="FIP18" s="878"/>
      <c r="FIQ18" s="878"/>
      <c r="FIR18" s="878"/>
      <c r="FIS18" s="880"/>
      <c r="FIT18" s="878"/>
      <c r="FIU18" s="878"/>
      <c r="FIV18" s="878"/>
      <c r="FIW18" s="880"/>
      <c r="FIX18" s="878"/>
      <c r="FIY18" s="878"/>
      <c r="FIZ18" s="878"/>
      <c r="FJA18" s="880"/>
      <c r="FJB18" s="878"/>
      <c r="FJC18" s="878"/>
      <c r="FJD18" s="878"/>
      <c r="FJE18" s="880"/>
      <c r="FJF18" s="878"/>
      <c r="FJG18" s="878"/>
      <c r="FJH18" s="878"/>
      <c r="FJI18" s="880"/>
      <c r="FJJ18" s="878"/>
      <c r="FJK18" s="878"/>
      <c r="FJL18" s="878"/>
      <c r="FJM18" s="880"/>
      <c r="FJN18" s="878"/>
      <c r="FJO18" s="878"/>
      <c r="FJP18" s="878"/>
      <c r="FJQ18" s="880"/>
      <c r="FJR18" s="878"/>
      <c r="FJS18" s="878"/>
      <c r="FJT18" s="878"/>
      <c r="FJU18" s="880"/>
      <c r="FJV18" s="878"/>
      <c r="FJW18" s="878"/>
      <c r="FJX18" s="878"/>
      <c r="FJY18" s="880"/>
      <c r="FJZ18" s="878"/>
      <c r="FKA18" s="878"/>
      <c r="FKB18" s="878"/>
      <c r="FKC18" s="880"/>
      <c r="FKD18" s="878"/>
      <c r="FKE18" s="878"/>
      <c r="FKF18" s="878"/>
      <c r="FKG18" s="880"/>
      <c r="FKH18" s="878"/>
      <c r="FKI18" s="878"/>
      <c r="FKJ18" s="878"/>
      <c r="FKK18" s="880"/>
      <c r="FKL18" s="878"/>
      <c r="FKM18" s="878"/>
      <c r="FKN18" s="878"/>
      <c r="FKO18" s="880"/>
      <c r="FKP18" s="878"/>
      <c r="FKQ18" s="878"/>
      <c r="FKR18" s="878"/>
      <c r="FKS18" s="880"/>
      <c r="FKT18" s="878"/>
      <c r="FKU18" s="878"/>
      <c r="FKV18" s="878"/>
      <c r="FKW18" s="880"/>
      <c r="FKX18" s="878"/>
      <c r="FKY18" s="878"/>
      <c r="FKZ18" s="878"/>
      <c r="FLA18" s="880"/>
      <c r="FLB18" s="878"/>
      <c r="FLC18" s="878"/>
      <c r="FLD18" s="878"/>
      <c r="FLE18" s="880"/>
      <c r="FLF18" s="878"/>
      <c r="FLG18" s="878"/>
      <c r="FLH18" s="878"/>
      <c r="FLI18" s="880"/>
      <c r="FLJ18" s="878"/>
      <c r="FLK18" s="878"/>
      <c r="FLL18" s="878"/>
      <c r="FLM18" s="880"/>
      <c r="FLN18" s="878"/>
      <c r="FLO18" s="878"/>
      <c r="FLP18" s="878"/>
      <c r="FLQ18" s="880"/>
      <c r="FLR18" s="878"/>
      <c r="FLS18" s="878"/>
      <c r="FLT18" s="878"/>
      <c r="FLU18" s="880"/>
      <c r="FLV18" s="878"/>
      <c r="FLW18" s="878"/>
      <c r="FLX18" s="878"/>
      <c r="FLY18" s="880"/>
      <c r="FLZ18" s="878"/>
      <c r="FMA18" s="878"/>
      <c r="FMB18" s="878"/>
      <c r="FMC18" s="880"/>
      <c r="FMD18" s="878"/>
      <c r="FME18" s="878"/>
      <c r="FMF18" s="878"/>
      <c r="FMG18" s="880"/>
      <c r="FMH18" s="878"/>
      <c r="FMI18" s="878"/>
      <c r="FMJ18" s="878"/>
      <c r="FMK18" s="880"/>
      <c r="FML18" s="878"/>
      <c r="FMM18" s="878"/>
      <c r="FMN18" s="878"/>
      <c r="FMO18" s="880"/>
      <c r="FMP18" s="878"/>
      <c r="FMQ18" s="878"/>
      <c r="FMR18" s="878"/>
      <c r="FMS18" s="880"/>
      <c r="FMT18" s="878"/>
      <c r="FMU18" s="878"/>
      <c r="FMV18" s="878"/>
      <c r="FMW18" s="880"/>
      <c r="FMX18" s="878"/>
      <c r="FMY18" s="878"/>
      <c r="FMZ18" s="878"/>
      <c r="FNA18" s="880"/>
      <c r="FNB18" s="878"/>
      <c r="FNC18" s="878"/>
      <c r="FND18" s="878"/>
      <c r="FNE18" s="880"/>
      <c r="FNF18" s="878"/>
      <c r="FNG18" s="878"/>
      <c r="FNH18" s="878"/>
      <c r="FNI18" s="880"/>
      <c r="FNJ18" s="878"/>
      <c r="FNK18" s="878"/>
      <c r="FNL18" s="878"/>
      <c r="FNM18" s="880"/>
      <c r="FNN18" s="878"/>
      <c r="FNO18" s="878"/>
      <c r="FNP18" s="878"/>
      <c r="FNQ18" s="880"/>
      <c r="FNR18" s="878"/>
      <c r="FNS18" s="878"/>
      <c r="FNT18" s="878"/>
      <c r="FNU18" s="880"/>
      <c r="FNV18" s="878"/>
      <c r="FNW18" s="878"/>
      <c r="FNX18" s="878"/>
      <c r="FNY18" s="880"/>
      <c r="FNZ18" s="878"/>
      <c r="FOA18" s="878"/>
      <c r="FOB18" s="878"/>
      <c r="FOC18" s="880"/>
      <c r="FOD18" s="878"/>
      <c r="FOE18" s="878"/>
      <c r="FOF18" s="878"/>
      <c r="FOG18" s="880"/>
      <c r="FOH18" s="878"/>
      <c r="FOI18" s="878"/>
      <c r="FOJ18" s="878"/>
      <c r="FOK18" s="880"/>
      <c r="FOL18" s="878"/>
      <c r="FOM18" s="878"/>
      <c r="FON18" s="878"/>
      <c r="FOO18" s="880"/>
      <c r="FOP18" s="878"/>
      <c r="FOQ18" s="878"/>
      <c r="FOR18" s="878"/>
      <c r="FOS18" s="880"/>
      <c r="FOT18" s="878"/>
      <c r="FOU18" s="878"/>
      <c r="FOV18" s="878"/>
      <c r="FOW18" s="880"/>
      <c r="FOX18" s="878"/>
      <c r="FOY18" s="878"/>
      <c r="FOZ18" s="878"/>
      <c r="FPA18" s="880"/>
      <c r="FPB18" s="878"/>
      <c r="FPC18" s="878"/>
      <c r="FPD18" s="878"/>
      <c r="FPE18" s="880"/>
      <c r="FPF18" s="878"/>
      <c r="FPG18" s="878"/>
      <c r="FPH18" s="878"/>
      <c r="FPI18" s="880"/>
      <c r="FPJ18" s="878"/>
      <c r="FPK18" s="878"/>
      <c r="FPL18" s="878"/>
      <c r="FPM18" s="880"/>
      <c r="FPN18" s="878"/>
      <c r="FPO18" s="878"/>
      <c r="FPP18" s="878"/>
      <c r="FPQ18" s="880"/>
      <c r="FPR18" s="878"/>
      <c r="FPS18" s="878"/>
      <c r="FPT18" s="878"/>
      <c r="FPU18" s="880"/>
      <c r="FPV18" s="878"/>
      <c r="FPW18" s="878"/>
      <c r="FPX18" s="878"/>
      <c r="FPY18" s="880"/>
      <c r="FPZ18" s="878"/>
      <c r="FQA18" s="878"/>
      <c r="FQB18" s="878"/>
      <c r="FQC18" s="880"/>
      <c r="FQD18" s="878"/>
      <c r="FQE18" s="878"/>
      <c r="FQF18" s="878"/>
      <c r="FQG18" s="880"/>
      <c r="FQH18" s="878"/>
      <c r="FQI18" s="878"/>
      <c r="FQJ18" s="878"/>
      <c r="FQK18" s="880"/>
      <c r="FQL18" s="878"/>
      <c r="FQM18" s="878"/>
      <c r="FQN18" s="878"/>
      <c r="FQO18" s="880"/>
      <c r="FQP18" s="878"/>
      <c r="FQQ18" s="878"/>
      <c r="FQR18" s="878"/>
      <c r="FQS18" s="880"/>
      <c r="FQT18" s="878"/>
      <c r="FQU18" s="878"/>
      <c r="FQV18" s="878"/>
      <c r="FQW18" s="880"/>
      <c r="FQX18" s="878"/>
      <c r="FQY18" s="878"/>
      <c r="FQZ18" s="878"/>
      <c r="FRA18" s="880"/>
      <c r="FRB18" s="878"/>
      <c r="FRC18" s="878"/>
      <c r="FRD18" s="878"/>
      <c r="FRE18" s="880"/>
      <c r="FRF18" s="878"/>
      <c r="FRG18" s="878"/>
      <c r="FRH18" s="878"/>
      <c r="FRI18" s="880"/>
      <c r="FRJ18" s="878"/>
      <c r="FRK18" s="878"/>
      <c r="FRL18" s="878"/>
      <c r="FRM18" s="880"/>
      <c r="FRN18" s="878"/>
      <c r="FRO18" s="878"/>
      <c r="FRP18" s="878"/>
      <c r="FRQ18" s="880"/>
      <c r="FRR18" s="878"/>
      <c r="FRS18" s="878"/>
      <c r="FRT18" s="878"/>
      <c r="FRU18" s="880"/>
      <c r="FRV18" s="878"/>
      <c r="FRW18" s="878"/>
      <c r="FRX18" s="878"/>
      <c r="FRY18" s="880"/>
      <c r="FRZ18" s="878"/>
      <c r="FSA18" s="878"/>
      <c r="FSB18" s="878"/>
      <c r="FSC18" s="880"/>
      <c r="FSD18" s="878"/>
      <c r="FSE18" s="878"/>
      <c r="FSF18" s="878"/>
      <c r="FSG18" s="880"/>
      <c r="FSH18" s="878"/>
      <c r="FSI18" s="878"/>
      <c r="FSJ18" s="878"/>
      <c r="FSK18" s="880"/>
      <c r="FSL18" s="878"/>
      <c r="FSM18" s="878"/>
      <c r="FSN18" s="878"/>
      <c r="FSO18" s="880"/>
      <c r="FSP18" s="878"/>
      <c r="FSQ18" s="878"/>
      <c r="FSR18" s="878"/>
      <c r="FSS18" s="880"/>
      <c r="FST18" s="878"/>
      <c r="FSU18" s="878"/>
      <c r="FSV18" s="878"/>
      <c r="FSW18" s="880"/>
      <c r="FSX18" s="878"/>
      <c r="FSY18" s="878"/>
      <c r="FSZ18" s="878"/>
      <c r="FTA18" s="880"/>
      <c r="FTB18" s="878"/>
      <c r="FTC18" s="878"/>
      <c r="FTD18" s="878"/>
      <c r="FTE18" s="880"/>
      <c r="FTF18" s="878"/>
      <c r="FTG18" s="878"/>
      <c r="FTH18" s="878"/>
      <c r="FTI18" s="880"/>
      <c r="FTJ18" s="878"/>
      <c r="FTK18" s="878"/>
      <c r="FTL18" s="878"/>
      <c r="FTM18" s="880"/>
      <c r="FTN18" s="878"/>
      <c r="FTO18" s="878"/>
      <c r="FTP18" s="878"/>
      <c r="FTQ18" s="880"/>
      <c r="FTR18" s="878"/>
      <c r="FTS18" s="878"/>
      <c r="FTT18" s="878"/>
      <c r="FTU18" s="880"/>
      <c r="FTV18" s="878"/>
      <c r="FTW18" s="878"/>
      <c r="FTX18" s="878"/>
      <c r="FTY18" s="880"/>
      <c r="FTZ18" s="878"/>
      <c r="FUA18" s="878"/>
      <c r="FUB18" s="878"/>
      <c r="FUC18" s="880"/>
      <c r="FUD18" s="878"/>
      <c r="FUE18" s="878"/>
      <c r="FUF18" s="878"/>
      <c r="FUG18" s="880"/>
      <c r="FUH18" s="878"/>
      <c r="FUI18" s="878"/>
      <c r="FUJ18" s="878"/>
      <c r="FUK18" s="880"/>
      <c r="FUL18" s="878"/>
      <c r="FUM18" s="878"/>
      <c r="FUN18" s="878"/>
      <c r="FUO18" s="880"/>
      <c r="FUP18" s="878"/>
      <c r="FUQ18" s="878"/>
      <c r="FUR18" s="878"/>
      <c r="FUS18" s="880"/>
      <c r="FUT18" s="878"/>
      <c r="FUU18" s="878"/>
      <c r="FUV18" s="878"/>
      <c r="FUW18" s="880"/>
      <c r="FUX18" s="878"/>
      <c r="FUY18" s="878"/>
      <c r="FUZ18" s="878"/>
      <c r="FVA18" s="880"/>
      <c r="FVB18" s="878"/>
      <c r="FVC18" s="878"/>
      <c r="FVD18" s="878"/>
      <c r="FVE18" s="880"/>
      <c r="FVF18" s="878"/>
      <c r="FVG18" s="878"/>
      <c r="FVH18" s="878"/>
      <c r="FVI18" s="880"/>
      <c r="FVJ18" s="878"/>
      <c r="FVK18" s="878"/>
      <c r="FVL18" s="878"/>
      <c r="FVM18" s="880"/>
      <c r="FVN18" s="878"/>
      <c r="FVO18" s="878"/>
      <c r="FVP18" s="878"/>
      <c r="FVQ18" s="880"/>
      <c r="FVR18" s="878"/>
      <c r="FVS18" s="878"/>
      <c r="FVT18" s="878"/>
      <c r="FVU18" s="880"/>
      <c r="FVV18" s="878"/>
      <c r="FVW18" s="878"/>
      <c r="FVX18" s="878"/>
      <c r="FVY18" s="880"/>
      <c r="FVZ18" s="878"/>
      <c r="FWA18" s="878"/>
      <c r="FWB18" s="878"/>
      <c r="FWC18" s="880"/>
      <c r="FWD18" s="878"/>
      <c r="FWE18" s="878"/>
      <c r="FWF18" s="878"/>
      <c r="FWG18" s="880"/>
      <c r="FWH18" s="878"/>
      <c r="FWI18" s="878"/>
      <c r="FWJ18" s="878"/>
      <c r="FWK18" s="880"/>
      <c r="FWL18" s="878"/>
      <c r="FWM18" s="878"/>
      <c r="FWN18" s="878"/>
      <c r="FWO18" s="880"/>
      <c r="FWP18" s="878"/>
      <c r="FWQ18" s="878"/>
      <c r="FWR18" s="878"/>
      <c r="FWS18" s="880"/>
      <c r="FWT18" s="878"/>
      <c r="FWU18" s="878"/>
      <c r="FWV18" s="878"/>
      <c r="FWW18" s="880"/>
      <c r="FWX18" s="878"/>
      <c r="FWY18" s="878"/>
      <c r="FWZ18" s="878"/>
      <c r="FXA18" s="880"/>
      <c r="FXB18" s="878"/>
      <c r="FXC18" s="878"/>
      <c r="FXD18" s="878"/>
      <c r="FXE18" s="880"/>
      <c r="FXF18" s="878"/>
      <c r="FXG18" s="878"/>
      <c r="FXH18" s="878"/>
      <c r="FXI18" s="880"/>
      <c r="FXJ18" s="878"/>
      <c r="FXK18" s="878"/>
      <c r="FXL18" s="878"/>
      <c r="FXM18" s="880"/>
      <c r="FXN18" s="878"/>
      <c r="FXO18" s="878"/>
      <c r="FXP18" s="878"/>
      <c r="FXQ18" s="880"/>
      <c r="FXR18" s="878"/>
      <c r="FXS18" s="878"/>
      <c r="FXT18" s="878"/>
      <c r="FXU18" s="880"/>
      <c r="FXV18" s="878"/>
      <c r="FXW18" s="878"/>
      <c r="FXX18" s="878"/>
      <c r="FXY18" s="880"/>
      <c r="FXZ18" s="878"/>
      <c r="FYA18" s="878"/>
      <c r="FYB18" s="878"/>
      <c r="FYC18" s="880"/>
      <c r="FYD18" s="878"/>
      <c r="FYE18" s="878"/>
      <c r="FYF18" s="878"/>
      <c r="FYG18" s="880"/>
      <c r="FYH18" s="878"/>
      <c r="FYI18" s="878"/>
      <c r="FYJ18" s="878"/>
      <c r="FYK18" s="880"/>
      <c r="FYL18" s="878"/>
      <c r="FYM18" s="878"/>
      <c r="FYN18" s="878"/>
      <c r="FYO18" s="880"/>
      <c r="FYP18" s="878"/>
      <c r="FYQ18" s="878"/>
      <c r="FYR18" s="878"/>
      <c r="FYS18" s="880"/>
      <c r="FYT18" s="878"/>
      <c r="FYU18" s="878"/>
      <c r="FYV18" s="878"/>
      <c r="FYW18" s="880"/>
      <c r="FYX18" s="878"/>
      <c r="FYY18" s="878"/>
      <c r="FYZ18" s="878"/>
      <c r="FZA18" s="880"/>
      <c r="FZB18" s="878"/>
      <c r="FZC18" s="878"/>
      <c r="FZD18" s="878"/>
      <c r="FZE18" s="880"/>
      <c r="FZF18" s="878"/>
      <c r="FZG18" s="878"/>
      <c r="FZH18" s="878"/>
      <c r="FZI18" s="880"/>
      <c r="FZJ18" s="878"/>
      <c r="FZK18" s="878"/>
      <c r="FZL18" s="878"/>
      <c r="FZM18" s="880"/>
      <c r="FZN18" s="878"/>
      <c r="FZO18" s="878"/>
      <c r="FZP18" s="878"/>
      <c r="FZQ18" s="880"/>
      <c r="FZR18" s="878"/>
      <c r="FZS18" s="878"/>
      <c r="FZT18" s="878"/>
      <c r="FZU18" s="880"/>
      <c r="FZV18" s="878"/>
      <c r="FZW18" s="878"/>
      <c r="FZX18" s="878"/>
      <c r="FZY18" s="880"/>
      <c r="FZZ18" s="878"/>
      <c r="GAA18" s="878"/>
      <c r="GAB18" s="878"/>
      <c r="GAC18" s="880"/>
      <c r="GAD18" s="878"/>
      <c r="GAE18" s="878"/>
      <c r="GAF18" s="878"/>
      <c r="GAG18" s="880"/>
      <c r="GAH18" s="878"/>
      <c r="GAI18" s="878"/>
      <c r="GAJ18" s="878"/>
      <c r="GAK18" s="880"/>
      <c r="GAL18" s="878"/>
      <c r="GAM18" s="878"/>
      <c r="GAN18" s="878"/>
      <c r="GAO18" s="880"/>
      <c r="GAP18" s="878"/>
      <c r="GAQ18" s="878"/>
      <c r="GAR18" s="878"/>
      <c r="GAS18" s="880"/>
      <c r="GAT18" s="878"/>
      <c r="GAU18" s="878"/>
      <c r="GAV18" s="878"/>
      <c r="GAW18" s="880"/>
      <c r="GAX18" s="878"/>
      <c r="GAY18" s="878"/>
      <c r="GAZ18" s="878"/>
      <c r="GBA18" s="880"/>
      <c r="GBB18" s="878"/>
      <c r="GBC18" s="878"/>
      <c r="GBD18" s="878"/>
      <c r="GBE18" s="880"/>
      <c r="GBF18" s="878"/>
      <c r="GBG18" s="878"/>
      <c r="GBH18" s="878"/>
      <c r="GBI18" s="880"/>
      <c r="GBJ18" s="878"/>
      <c r="GBK18" s="878"/>
      <c r="GBL18" s="878"/>
      <c r="GBM18" s="880"/>
      <c r="GBN18" s="878"/>
      <c r="GBO18" s="878"/>
      <c r="GBP18" s="878"/>
      <c r="GBQ18" s="880"/>
      <c r="GBR18" s="878"/>
      <c r="GBS18" s="878"/>
      <c r="GBT18" s="878"/>
      <c r="GBU18" s="880"/>
      <c r="GBV18" s="878"/>
      <c r="GBW18" s="878"/>
      <c r="GBX18" s="878"/>
      <c r="GBY18" s="880"/>
      <c r="GBZ18" s="878"/>
      <c r="GCA18" s="878"/>
      <c r="GCB18" s="878"/>
      <c r="GCC18" s="880"/>
      <c r="GCD18" s="878"/>
      <c r="GCE18" s="878"/>
      <c r="GCF18" s="878"/>
      <c r="GCG18" s="880"/>
      <c r="GCH18" s="878"/>
      <c r="GCI18" s="878"/>
      <c r="GCJ18" s="878"/>
      <c r="GCK18" s="880"/>
      <c r="GCL18" s="878"/>
      <c r="GCM18" s="878"/>
      <c r="GCN18" s="878"/>
      <c r="GCO18" s="880"/>
      <c r="GCP18" s="878"/>
      <c r="GCQ18" s="878"/>
      <c r="GCR18" s="878"/>
      <c r="GCS18" s="880"/>
      <c r="GCT18" s="878"/>
      <c r="GCU18" s="878"/>
      <c r="GCV18" s="878"/>
      <c r="GCW18" s="880"/>
      <c r="GCX18" s="878"/>
      <c r="GCY18" s="878"/>
      <c r="GCZ18" s="878"/>
      <c r="GDA18" s="880"/>
      <c r="GDB18" s="878"/>
      <c r="GDC18" s="878"/>
      <c r="GDD18" s="878"/>
      <c r="GDE18" s="880"/>
      <c r="GDF18" s="878"/>
      <c r="GDG18" s="878"/>
      <c r="GDH18" s="878"/>
      <c r="GDI18" s="880"/>
      <c r="GDJ18" s="878"/>
      <c r="GDK18" s="878"/>
      <c r="GDL18" s="878"/>
      <c r="GDM18" s="880"/>
      <c r="GDN18" s="878"/>
      <c r="GDO18" s="878"/>
      <c r="GDP18" s="878"/>
      <c r="GDQ18" s="880"/>
      <c r="GDR18" s="878"/>
      <c r="GDS18" s="878"/>
      <c r="GDT18" s="878"/>
      <c r="GDU18" s="880"/>
      <c r="GDV18" s="878"/>
      <c r="GDW18" s="878"/>
      <c r="GDX18" s="878"/>
      <c r="GDY18" s="880"/>
      <c r="GDZ18" s="878"/>
      <c r="GEA18" s="878"/>
      <c r="GEB18" s="878"/>
      <c r="GEC18" s="880"/>
      <c r="GED18" s="878"/>
      <c r="GEE18" s="878"/>
      <c r="GEF18" s="878"/>
      <c r="GEG18" s="880"/>
      <c r="GEH18" s="878"/>
      <c r="GEI18" s="878"/>
      <c r="GEJ18" s="878"/>
      <c r="GEK18" s="880"/>
      <c r="GEL18" s="878"/>
      <c r="GEM18" s="878"/>
      <c r="GEN18" s="878"/>
      <c r="GEO18" s="880"/>
      <c r="GEP18" s="878"/>
      <c r="GEQ18" s="878"/>
      <c r="GER18" s="878"/>
      <c r="GES18" s="880"/>
      <c r="GET18" s="878"/>
      <c r="GEU18" s="878"/>
      <c r="GEV18" s="878"/>
      <c r="GEW18" s="880"/>
      <c r="GEX18" s="878"/>
      <c r="GEY18" s="878"/>
      <c r="GEZ18" s="878"/>
      <c r="GFA18" s="880"/>
      <c r="GFB18" s="878"/>
      <c r="GFC18" s="878"/>
      <c r="GFD18" s="878"/>
      <c r="GFE18" s="880"/>
      <c r="GFF18" s="878"/>
      <c r="GFG18" s="878"/>
      <c r="GFH18" s="878"/>
      <c r="GFI18" s="880"/>
      <c r="GFJ18" s="878"/>
      <c r="GFK18" s="878"/>
      <c r="GFL18" s="878"/>
      <c r="GFM18" s="880"/>
      <c r="GFN18" s="878"/>
      <c r="GFO18" s="878"/>
      <c r="GFP18" s="878"/>
      <c r="GFQ18" s="880"/>
      <c r="GFR18" s="878"/>
      <c r="GFS18" s="878"/>
      <c r="GFT18" s="878"/>
      <c r="GFU18" s="880"/>
      <c r="GFV18" s="878"/>
      <c r="GFW18" s="878"/>
      <c r="GFX18" s="878"/>
      <c r="GFY18" s="880"/>
      <c r="GFZ18" s="878"/>
      <c r="GGA18" s="878"/>
      <c r="GGB18" s="878"/>
      <c r="GGC18" s="880"/>
      <c r="GGD18" s="878"/>
      <c r="GGE18" s="878"/>
      <c r="GGF18" s="878"/>
      <c r="GGG18" s="880"/>
      <c r="GGH18" s="878"/>
      <c r="GGI18" s="878"/>
      <c r="GGJ18" s="878"/>
      <c r="GGK18" s="880"/>
      <c r="GGL18" s="878"/>
      <c r="GGM18" s="878"/>
      <c r="GGN18" s="878"/>
      <c r="GGO18" s="880"/>
      <c r="GGP18" s="878"/>
      <c r="GGQ18" s="878"/>
      <c r="GGR18" s="878"/>
      <c r="GGS18" s="880"/>
      <c r="GGT18" s="878"/>
      <c r="GGU18" s="878"/>
      <c r="GGV18" s="878"/>
      <c r="GGW18" s="880"/>
      <c r="GGX18" s="878"/>
      <c r="GGY18" s="878"/>
      <c r="GGZ18" s="878"/>
      <c r="GHA18" s="880"/>
      <c r="GHB18" s="878"/>
      <c r="GHC18" s="878"/>
      <c r="GHD18" s="878"/>
      <c r="GHE18" s="880"/>
      <c r="GHF18" s="878"/>
      <c r="GHG18" s="878"/>
      <c r="GHH18" s="878"/>
      <c r="GHI18" s="880"/>
      <c r="GHJ18" s="878"/>
      <c r="GHK18" s="878"/>
      <c r="GHL18" s="878"/>
      <c r="GHM18" s="880"/>
      <c r="GHN18" s="878"/>
      <c r="GHO18" s="878"/>
      <c r="GHP18" s="878"/>
      <c r="GHQ18" s="880"/>
      <c r="GHR18" s="878"/>
      <c r="GHS18" s="878"/>
      <c r="GHT18" s="878"/>
      <c r="GHU18" s="880"/>
      <c r="GHV18" s="878"/>
      <c r="GHW18" s="878"/>
      <c r="GHX18" s="878"/>
      <c r="GHY18" s="880"/>
      <c r="GHZ18" s="878"/>
      <c r="GIA18" s="878"/>
      <c r="GIB18" s="878"/>
      <c r="GIC18" s="880"/>
      <c r="GID18" s="878"/>
      <c r="GIE18" s="878"/>
      <c r="GIF18" s="878"/>
      <c r="GIG18" s="880"/>
      <c r="GIH18" s="878"/>
      <c r="GII18" s="878"/>
      <c r="GIJ18" s="878"/>
      <c r="GIK18" s="880"/>
      <c r="GIL18" s="878"/>
      <c r="GIM18" s="878"/>
      <c r="GIN18" s="878"/>
      <c r="GIO18" s="880"/>
      <c r="GIP18" s="878"/>
      <c r="GIQ18" s="878"/>
      <c r="GIR18" s="878"/>
      <c r="GIS18" s="880"/>
      <c r="GIT18" s="878"/>
      <c r="GIU18" s="878"/>
      <c r="GIV18" s="878"/>
      <c r="GIW18" s="880"/>
      <c r="GIX18" s="878"/>
      <c r="GIY18" s="878"/>
      <c r="GIZ18" s="878"/>
      <c r="GJA18" s="880"/>
      <c r="GJB18" s="878"/>
      <c r="GJC18" s="878"/>
      <c r="GJD18" s="878"/>
      <c r="GJE18" s="880"/>
      <c r="GJF18" s="878"/>
      <c r="GJG18" s="878"/>
      <c r="GJH18" s="878"/>
      <c r="GJI18" s="880"/>
      <c r="GJJ18" s="878"/>
      <c r="GJK18" s="878"/>
      <c r="GJL18" s="878"/>
      <c r="GJM18" s="880"/>
      <c r="GJN18" s="878"/>
      <c r="GJO18" s="878"/>
      <c r="GJP18" s="878"/>
      <c r="GJQ18" s="880"/>
      <c r="GJR18" s="878"/>
      <c r="GJS18" s="878"/>
      <c r="GJT18" s="878"/>
      <c r="GJU18" s="880"/>
      <c r="GJV18" s="878"/>
      <c r="GJW18" s="878"/>
      <c r="GJX18" s="878"/>
      <c r="GJY18" s="880"/>
      <c r="GJZ18" s="878"/>
      <c r="GKA18" s="878"/>
      <c r="GKB18" s="878"/>
      <c r="GKC18" s="880"/>
      <c r="GKD18" s="878"/>
      <c r="GKE18" s="878"/>
      <c r="GKF18" s="878"/>
      <c r="GKG18" s="880"/>
      <c r="GKH18" s="878"/>
      <c r="GKI18" s="878"/>
      <c r="GKJ18" s="878"/>
      <c r="GKK18" s="880"/>
      <c r="GKL18" s="878"/>
      <c r="GKM18" s="878"/>
      <c r="GKN18" s="878"/>
      <c r="GKO18" s="880"/>
      <c r="GKP18" s="878"/>
      <c r="GKQ18" s="878"/>
      <c r="GKR18" s="878"/>
      <c r="GKS18" s="880"/>
      <c r="GKT18" s="878"/>
      <c r="GKU18" s="878"/>
      <c r="GKV18" s="878"/>
      <c r="GKW18" s="880"/>
      <c r="GKX18" s="878"/>
      <c r="GKY18" s="878"/>
      <c r="GKZ18" s="878"/>
      <c r="GLA18" s="880"/>
      <c r="GLB18" s="878"/>
      <c r="GLC18" s="878"/>
      <c r="GLD18" s="878"/>
      <c r="GLE18" s="880"/>
      <c r="GLF18" s="878"/>
      <c r="GLG18" s="878"/>
      <c r="GLH18" s="878"/>
      <c r="GLI18" s="880"/>
      <c r="GLJ18" s="878"/>
      <c r="GLK18" s="878"/>
      <c r="GLL18" s="878"/>
      <c r="GLM18" s="880"/>
      <c r="GLN18" s="878"/>
      <c r="GLO18" s="878"/>
      <c r="GLP18" s="878"/>
      <c r="GLQ18" s="880"/>
      <c r="GLR18" s="878"/>
      <c r="GLS18" s="878"/>
      <c r="GLT18" s="878"/>
      <c r="GLU18" s="880"/>
      <c r="GLV18" s="878"/>
      <c r="GLW18" s="878"/>
      <c r="GLX18" s="878"/>
      <c r="GLY18" s="880"/>
      <c r="GLZ18" s="878"/>
      <c r="GMA18" s="878"/>
      <c r="GMB18" s="878"/>
      <c r="GMC18" s="880"/>
      <c r="GMD18" s="878"/>
      <c r="GME18" s="878"/>
      <c r="GMF18" s="878"/>
      <c r="GMG18" s="880"/>
      <c r="GMH18" s="878"/>
      <c r="GMI18" s="878"/>
      <c r="GMJ18" s="878"/>
      <c r="GMK18" s="880"/>
      <c r="GML18" s="878"/>
      <c r="GMM18" s="878"/>
      <c r="GMN18" s="878"/>
      <c r="GMO18" s="880"/>
      <c r="GMP18" s="878"/>
      <c r="GMQ18" s="878"/>
      <c r="GMR18" s="878"/>
      <c r="GMS18" s="880"/>
      <c r="GMT18" s="878"/>
      <c r="GMU18" s="878"/>
      <c r="GMV18" s="878"/>
      <c r="GMW18" s="880"/>
      <c r="GMX18" s="878"/>
      <c r="GMY18" s="878"/>
      <c r="GMZ18" s="878"/>
      <c r="GNA18" s="880"/>
      <c r="GNB18" s="878"/>
      <c r="GNC18" s="878"/>
      <c r="GND18" s="878"/>
      <c r="GNE18" s="880"/>
      <c r="GNF18" s="878"/>
      <c r="GNG18" s="878"/>
      <c r="GNH18" s="878"/>
      <c r="GNI18" s="880"/>
      <c r="GNJ18" s="878"/>
      <c r="GNK18" s="878"/>
      <c r="GNL18" s="878"/>
      <c r="GNM18" s="880"/>
      <c r="GNN18" s="878"/>
      <c r="GNO18" s="878"/>
      <c r="GNP18" s="878"/>
      <c r="GNQ18" s="880"/>
      <c r="GNR18" s="878"/>
      <c r="GNS18" s="878"/>
      <c r="GNT18" s="878"/>
      <c r="GNU18" s="880"/>
      <c r="GNV18" s="878"/>
      <c r="GNW18" s="878"/>
      <c r="GNX18" s="878"/>
      <c r="GNY18" s="880"/>
      <c r="GNZ18" s="878"/>
      <c r="GOA18" s="878"/>
      <c r="GOB18" s="878"/>
      <c r="GOC18" s="880"/>
      <c r="GOD18" s="878"/>
      <c r="GOE18" s="878"/>
      <c r="GOF18" s="878"/>
      <c r="GOG18" s="880"/>
      <c r="GOH18" s="878"/>
      <c r="GOI18" s="878"/>
      <c r="GOJ18" s="878"/>
      <c r="GOK18" s="880"/>
      <c r="GOL18" s="878"/>
      <c r="GOM18" s="878"/>
      <c r="GON18" s="878"/>
      <c r="GOO18" s="880"/>
      <c r="GOP18" s="878"/>
      <c r="GOQ18" s="878"/>
      <c r="GOR18" s="878"/>
      <c r="GOS18" s="880"/>
      <c r="GOT18" s="878"/>
      <c r="GOU18" s="878"/>
      <c r="GOV18" s="878"/>
      <c r="GOW18" s="880"/>
      <c r="GOX18" s="878"/>
      <c r="GOY18" s="878"/>
      <c r="GOZ18" s="878"/>
      <c r="GPA18" s="880"/>
      <c r="GPB18" s="878"/>
      <c r="GPC18" s="878"/>
      <c r="GPD18" s="878"/>
      <c r="GPE18" s="880"/>
      <c r="GPF18" s="878"/>
      <c r="GPG18" s="878"/>
      <c r="GPH18" s="878"/>
      <c r="GPI18" s="880"/>
      <c r="GPJ18" s="878"/>
      <c r="GPK18" s="878"/>
      <c r="GPL18" s="878"/>
      <c r="GPM18" s="880"/>
      <c r="GPN18" s="878"/>
      <c r="GPO18" s="878"/>
      <c r="GPP18" s="878"/>
      <c r="GPQ18" s="880"/>
      <c r="GPR18" s="878"/>
      <c r="GPS18" s="878"/>
      <c r="GPT18" s="878"/>
      <c r="GPU18" s="880"/>
      <c r="GPV18" s="878"/>
      <c r="GPW18" s="878"/>
      <c r="GPX18" s="878"/>
      <c r="GPY18" s="880"/>
      <c r="GPZ18" s="878"/>
      <c r="GQA18" s="878"/>
      <c r="GQB18" s="878"/>
      <c r="GQC18" s="880"/>
      <c r="GQD18" s="878"/>
      <c r="GQE18" s="878"/>
      <c r="GQF18" s="878"/>
      <c r="GQG18" s="880"/>
      <c r="GQH18" s="878"/>
      <c r="GQI18" s="878"/>
      <c r="GQJ18" s="878"/>
      <c r="GQK18" s="880"/>
      <c r="GQL18" s="878"/>
      <c r="GQM18" s="878"/>
      <c r="GQN18" s="878"/>
      <c r="GQO18" s="880"/>
      <c r="GQP18" s="878"/>
      <c r="GQQ18" s="878"/>
      <c r="GQR18" s="878"/>
      <c r="GQS18" s="880"/>
      <c r="GQT18" s="878"/>
      <c r="GQU18" s="878"/>
      <c r="GQV18" s="878"/>
      <c r="GQW18" s="880"/>
      <c r="GQX18" s="878"/>
      <c r="GQY18" s="878"/>
      <c r="GQZ18" s="878"/>
      <c r="GRA18" s="880"/>
      <c r="GRB18" s="878"/>
      <c r="GRC18" s="878"/>
      <c r="GRD18" s="878"/>
      <c r="GRE18" s="880"/>
      <c r="GRF18" s="878"/>
      <c r="GRG18" s="878"/>
      <c r="GRH18" s="878"/>
      <c r="GRI18" s="880"/>
      <c r="GRJ18" s="878"/>
      <c r="GRK18" s="878"/>
      <c r="GRL18" s="878"/>
      <c r="GRM18" s="880"/>
      <c r="GRN18" s="878"/>
      <c r="GRO18" s="878"/>
      <c r="GRP18" s="878"/>
      <c r="GRQ18" s="880"/>
      <c r="GRR18" s="878"/>
      <c r="GRS18" s="878"/>
      <c r="GRT18" s="878"/>
      <c r="GRU18" s="880"/>
      <c r="GRV18" s="878"/>
      <c r="GRW18" s="878"/>
      <c r="GRX18" s="878"/>
      <c r="GRY18" s="880"/>
      <c r="GRZ18" s="878"/>
      <c r="GSA18" s="878"/>
      <c r="GSB18" s="878"/>
      <c r="GSC18" s="880"/>
      <c r="GSD18" s="878"/>
      <c r="GSE18" s="878"/>
      <c r="GSF18" s="878"/>
      <c r="GSG18" s="880"/>
      <c r="GSH18" s="878"/>
      <c r="GSI18" s="878"/>
      <c r="GSJ18" s="878"/>
      <c r="GSK18" s="880"/>
      <c r="GSL18" s="878"/>
      <c r="GSM18" s="878"/>
      <c r="GSN18" s="878"/>
      <c r="GSO18" s="880"/>
      <c r="GSP18" s="878"/>
      <c r="GSQ18" s="878"/>
      <c r="GSR18" s="878"/>
      <c r="GSS18" s="880"/>
      <c r="GST18" s="878"/>
      <c r="GSU18" s="878"/>
      <c r="GSV18" s="878"/>
      <c r="GSW18" s="880"/>
      <c r="GSX18" s="878"/>
      <c r="GSY18" s="878"/>
      <c r="GSZ18" s="878"/>
      <c r="GTA18" s="880"/>
      <c r="GTB18" s="878"/>
      <c r="GTC18" s="878"/>
      <c r="GTD18" s="878"/>
      <c r="GTE18" s="880"/>
      <c r="GTF18" s="878"/>
      <c r="GTG18" s="878"/>
      <c r="GTH18" s="878"/>
      <c r="GTI18" s="880"/>
      <c r="GTJ18" s="878"/>
      <c r="GTK18" s="878"/>
      <c r="GTL18" s="878"/>
      <c r="GTM18" s="880"/>
      <c r="GTN18" s="878"/>
      <c r="GTO18" s="878"/>
      <c r="GTP18" s="878"/>
      <c r="GTQ18" s="880"/>
      <c r="GTR18" s="878"/>
      <c r="GTS18" s="878"/>
      <c r="GTT18" s="878"/>
      <c r="GTU18" s="880"/>
      <c r="GTV18" s="878"/>
      <c r="GTW18" s="878"/>
      <c r="GTX18" s="878"/>
      <c r="GTY18" s="880"/>
      <c r="GTZ18" s="878"/>
      <c r="GUA18" s="878"/>
      <c r="GUB18" s="878"/>
      <c r="GUC18" s="880"/>
      <c r="GUD18" s="878"/>
      <c r="GUE18" s="878"/>
      <c r="GUF18" s="878"/>
      <c r="GUG18" s="880"/>
      <c r="GUH18" s="878"/>
      <c r="GUI18" s="878"/>
      <c r="GUJ18" s="878"/>
      <c r="GUK18" s="880"/>
      <c r="GUL18" s="878"/>
      <c r="GUM18" s="878"/>
      <c r="GUN18" s="878"/>
      <c r="GUO18" s="880"/>
      <c r="GUP18" s="878"/>
      <c r="GUQ18" s="878"/>
      <c r="GUR18" s="878"/>
      <c r="GUS18" s="880"/>
      <c r="GUT18" s="878"/>
      <c r="GUU18" s="878"/>
      <c r="GUV18" s="878"/>
      <c r="GUW18" s="880"/>
      <c r="GUX18" s="878"/>
      <c r="GUY18" s="878"/>
      <c r="GUZ18" s="878"/>
      <c r="GVA18" s="880"/>
      <c r="GVB18" s="878"/>
      <c r="GVC18" s="878"/>
      <c r="GVD18" s="878"/>
      <c r="GVE18" s="880"/>
      <c r="GVF18" s="878"/>
      <c r="GVG18" s="878"/>
      <c r="GVH18" s="878"/>
      <c r="GVI18" s="880"/>
      <c r="GVJ18" s="878"/>
      <c r="GVK18" s="878"/>
      <c r="GVL18" s="878"/>
      <c r="GVM18" s="880"/>
      <c r="GVN18" s="878"/>
      <c r="GVO18" s="878"/>
      <c r="GVP18" s="878"/>
      <c r="GVQ18" s="880"/>
      <c r="GVR18" s="878"/>
      <c r="GVS18" s="878"/>
      <c r="GVT18" s="878"/>
      <c r="GVU18" s="880"/>
      <c r="GVV18" s="878"/>
      <c r="GVW18" s="878"/>
      <c r="GVX18" s="878"/>
      <c r="GVY18" s="880"/>
      <c r="GVZ18" s="878"/>
      <c r="GWA18" s="878"/>
      <c r="GWB18" s="878"/>
      <c r="GWC18" s="880"/>
      <c r="GWD18" s="878"/>
      <c r="GWE18" s="878"/>
      <c r="GWF18" s="878"/>
      <c r="GWG18" s="880"/>
      <c r="GWH18" s="878"/>
      <c r="GWI18" s="878"/>
      <c r="GWJ18" s="878"/>
      <c r="GWK18" s="880"/>
      <c r="GWL18" s="878"/>
      <c r="GWM18" s="878"/>
      <c r="GWN18" s="878"/>
      <c r="GWO18" s="880"/>
      <c r="GWP18" s="878"/>
      <c r="GWQ18" s="878"/>
      <c r="GWR18" s="878"/>
      <c r="GWS18" s="880"/>
      <c r="GWT18" s="878"/>
      <c r="GWU18" s="878"/>
      <c r="GWV18" s="878"/>
      <c r="GWW18" s="880"/>
      <c r="GWX18" s="878"/>
      <c r="GWY18" s="878"/>
      <c r="GWZ18" s="878"/>
      <c r="GXA18" s="880"/>
      <c r="GXB18" s="878"/>
      <c r="GXC18" s="878"/>
      <c r="GXD18" s="878"/>
      <c r="GXE18" s="880"/>
      <c r="GXF18" s="878"/>
      <c r="GXG18" s="878"/>
      <c r="GXH18" s="878"/>
      <c r="GXI18" s="880"/>
      <c r="GXJ18" s="878"/>
      <c r="GXK18" s="878"/>
      <c r="GXL18" s="878"/>
      <c r="GXM18" s="880"/>
      <c r="GXN18" s="878"/>
      <c r="GXO18" s="878"/>
      <c r="GXP18" s="878"/>
      <c r="GXQ18" s="880"/>
      <c r="GXR18" s="878"/>
      <c r="GXS18" s="878"/>
      <c r="GXT18" s="878"/>
      <c r="GXU18" s="880"/>
      <c r="GXV18" s="878"/>
      <c r="GXW18" s="878"/>
      <c r="GXX18" s="878"/>
      <c r="GXY18" s="880"/>
      <c r="GXZ18" s="878"/>
      <c r="GYA18" s="878"/>
      <c r="GYB18" s="878"/>
      <c r="GYC18" s="880"/>
      <c r="GYD18" s="878"/>
      <c r="GYE18" s="878"/>
      <c r="GYF18" s="878"/>
      <c r="GYG18" s="880"/>
      <c r="GYH18" s="878"/>
      <c r="GYI18" s="878"/>
      <c r="GYJ18" s="878"/>
      <c r="GYK18" s="880"/>
      <c r="GYL18" s="878"/>
      <c r="GYM18" s="878"/>
      <c r="GYN18" s="878"/>
      <c r="GYO18" s="880"/>
      <c r="GYP18" s="878"/>
      <c r="GYQ18" s="878"/>
      <c r="GYR18" s="878"/>
      <c r="GYS18" s="880"/>
      <c r="GYT18" s="878"/>
      <c r="GYU18" s="878"/>
      <c r="GYV18" s="878"/>
      <c r="GYW18" s="880"/>
      <c r="GYX18" s="878"/>
      <c r="GYY18" s="878"/>
      <c r="GYZ18" s="878"/>
      <c r="GZA18" s="880"/>
      <c r="GZB18" s="878"/>
      <c r="GZC18" s="878"/>
      <c r="GZD18" s="878"/>
      <c r="GZE18" s="880"/>
      <c r="GZF18" s="878"/>
      <c r="GZG18" s="878"/>
      <c r="GZH18" s="878"/>
      <c r="GZI18" s="880"/>
      <c r="GZJ18" s="878"/>
      <c r="GZK18" s="878"/>
      <c r="GZL18" s="878"/>
      <c r="GZM18" s="880"/>
      <c r="GZN18" s="878"/>
      <c r="GZO18" s="878"/>
      <c r="GZP18" s="878"/>
      <c r="GZQ18" s="880"/>
      <c r="GZR18" s="878"/>
      <c r="GZS18" s="878"/>
      <c r="GZT18" s="878"/>
      <c r="GZU18" s="880"/>
      <c r="GZV18" s="878"/>
      <c r="GZW18" s="878"/>
      <c r="GZX18" s="878"/>
      <c r="GZY18" s="880"/>
      <c r="GZZ18" s="878"/>
      <c r="HAA18" s="878"/>
      <c r="HAB18" s="878"/>
      <c r="HAC18" s="880"/>
      <c r="HAD18" s="878"/>
      <c r="HAE18" s="878"/>
      <c r="HAF18" s="878"/>
      <c r="HAG18" s="880"/>
      <c r="HAH18" s="878"/>
      <c r="HAI18" s="878"/>
      <c r="HAJ18" s="878"/>
      <c r="HAK18" s="880"/>
      <c r="HAL18" s="878"/>
      <c r="HAM18" s="878"/>
      <c r="HAN18" s="878"/>
      <c r="HAO18" s="880"/>
      <c r="HAP18" s="878"/>
      <c r="HAQ18" s="878"/>
      <c r="HAR18" s="878"/>
      <c r="HAS18" s="880"/>
      <c r="HAT18" s="878"/>
      <c r="HAU18" s="878"/>
      <c r="HAV18" s="878"/>
      <c r="HAW18" s="880"/>
      <c r="HAX18" s="878"/>
      <c r="HAY18" s="878"/>
      <c r="HAZ18" s="878"/>
      <c r="HBA18" s="880"/>
      <c r="HBB18" s="878"/>
      <c r="HBC18" s="878"/>
      <c r="HBD18" s="878"/>
      <c r="HBE18" s="880"/>
      <c r="HBF18" s="878"/>
      <c r="HBG18" s="878"/>
      <c r="HBH18" s="878"/>
      <c r="HBI18" s="880"/>
      <c r="HBJ18" s="878"/>
      <c r="HBK18" s="878"/>
      <c r="HBL18" s="878"/>
      <c r="HBM18" s="880"/>
      <c r="HBN18" s="878"/>
      <c r="HBO18" s="878"/>
      <c r="HBP18" s="878"/>
      <c r="HBQ18" s="880"/>
      <c r="HBR18" s="878"/>
      <c r="HBS18" s="878"/>
      <c r="HBT18" s="878"/>
      <c r="HBU18" s="880"/>
      <c r="HBV18" s="878"/>
      <c r="HBW18" s="878"/>
      <c r="HBX18" s="878"/>
      <c r="HBY18" s="880"/>
      <c r="HBZ18" s="878"/>
      <c r="HCA18" s="878"/>
      <c r="HCB18" s="878"/>
      <c r="HCC18" s="880"/>
      <c r="HCD18" s="878"/>
      <c r="HCE18" s="878"/>
      <c r="HCF18" s="878"/>
      <c r="HCG18" s="880"/>
      <c r="HCH18" s="878"/>
      <c r="HCI18" s="878"/>
      <c r="HCJ18" s="878"/>
      <c r="HCK18" s="880"/>
      <c r="HCL18" s="878"/>
      <c r="HCM18" s="878"/>
      <c r="HCN18" s="878"/>
      <c r="HCO18" s="880"/>
      <c r="HCP18" s="878"/>
      <c r="HCQ18" s="878"/>
      <c r="HCR18" s="878"/>
      <c r="HCS18" s="880"/>
      <c r="HCT18" s="878"/>
      <c r="HCU18" s="878"/>
      <c r="HCV18" s="878"/>
      <c r="HCW18" s="880"/>
      <c r="HCX18" s="878"/>
      <c r="HCY18" s="878"/>
      <c r="HCZ18" s="878"/>
      <c r="HDA18" s="880"/>
      <c r="HDB18" s="878"/>
      <c r="HDC18" s="878"/>
      <c r="HDD18" s="878"/>
      <c r="HDE18" s="880"/>
      <c r="HDF18" s="878"/>
      <c r="HDG18" s="878"/>
      <c r="HDH18" s="878"/>
      <c r="HDI18" s="880"/>
      <c r="HDJ18" s="878"/>
      <c r="HDK18" s="878"/>
      <c r="HDL18" s="878"/>
      <c r="HDM18" s="880"/>
      <c r="HDN18" s="878"/>
      <c r="HDO18" s="878"/>
      <c r="HDP18" s="878"/>
      <c r="HDQ18" s="880"/>
      <c r="HDR18" s="878"/>
      <c r="HDS18" s="878"/>
      <c r="HDT18" s="878"/>
      <c r="HDU18" s="880"/>
      <c r="HDV18" s="878"/>
      <c r="HDW18" s="878"/>
      <c r="HDX18" s="878"/>
      <c r="HDY18" s="880"/>
      <c r="HDZ18" s="878"/>
      <c r="HEA18" s="878"/>
      <c r="HEB18" s="878"/>
      <c r="HEC18" s="880"/>
      <c r="HED18" s="878"/>
      <c r="HEE18" s="878"/>
      <c r="HEF18" s="878"/>
      <c r="HEG18" s="880"/>
      <c r="HEH18" s="878"/>
      <c r="HEI18" s="878"/>
      <c r="HEJ18" s="878"/>
      <c r="HEK18" s="880"/>
      <c r="HEL18" s="878"/>
      <c r="HEM18" s="878"/>
      <c r="HEN18" s="878"/>
      <c r="HEO18" s="880"/>
      <c r="HEP18" s="878"/>
      <c r="HEQ18" s="878"/>
      <c r="HER18" s="878"/>
      <c r="HES18" s="880"/>
      <c r="HET18" s="878"/>
      <c r="HEU18" s="878"/>
      <c r="HEV18" s="878"/>
      <c r="HEW18" s="880"/>
      <c r="HEX18" s="878"/>
      <c r="HEY18" s="878"/>
      <c r="HEZ18" s="878"/>
      <c r="HFA18" s="880"/>
      <c r="HFB18" s="878"/>
      <c r="HFC18" s="878"/>
      <c r="HFD18" s="878"/>
      <c r="HFE18" s="880"/>
      <c r="HFF18" s="878"/>
      <c r="HFG18" s="878"/>
      <c r="HFH18" s="878"/>
      <c r="HFI18" s="880"/>
      <c r="HFJ18" s="878"/>
      <c r="HFK18" s="878"/>
      <c r="HFL18" s="878"/>
      <c r="HFM18" s="880"/>
      <c r="HFN18" s="878"/>
      <c r="HFO18" s="878"/>
      <c r="HFP18" s="878"/>
      <c r="HFQ18" s="880"/>
      <c r="HFR18" s="878"/>
      <c r="HFS18" s="878"/>
      <c r="HFT18" s="878"/>
      <c r="HFU18" s="880"/>
      <c r="HFV18" s="878"/>
      <c r="HFW18" s="878"/>
      <c r="HFX18" s="878"/>
      <c r="HFY18" s="880"/>
      <c r="HFZ18" s="878"/>
      <c r="HGA18" s="878"/>
      <c r="HGB18" s="878"/>
      <c r="HGC18" s="880"/>
      <c r="HGD18" s="878"/>
      <c r="HGE18" s="878"/>
      <c r="HGF18" s="878"/>
      <c r="HGG18" s="880"/>
      <c r="HGH18" s="878"/>
      <c r="HGI18" s="878"/>
      <c r="HGJ18" s="878"/>
      <c r="HGK18" s="880"/>
      <c r="HGL18" s="878"/>
      <c r="HGM18" s="878"/>
      <c r="HGN18" s="878"/>
      <c r="HGO18" s="880"/>
      <c r="HGP18" s="878"/>
      <c r="HGQ18" s="878"/>
      <c r="HGR18" s="878"/>
      <c r="HGS18" s="880"/>
      <c r="HGT18" s="878"/>
      <c r="HGU18" s="878"/>
      <c r="HGV18" s="878"/>
      <c r="HGW18" s="880"/>
      <c r="HGX18" s="878"/>
      <c r="HGY18" s="878"/>
      <c r="HGZ18" s="878"/>
      <c r="HHA18" s="880"/>
      <c r="HHB18" s="878"/>
      <c r="HHC18" s="878"/>
      <c r="HHD18" s="878"/>
      <c r="HHE18" s="880"/>
      <c r="HHF18" s="878"/>
      <c r="HHG18" s="878"/>
      <c r="HHH18" s="878"/>
      <c r="HHI18" s="880"/>
      <c r="HHJ18" s="878"/>
      <c r="HHK18" s="878"/>
      <c r="HHL18" s="878"/>
      <c r="HHM18" s="880"/>
      <c r="HHN18" s="878"/>
      <c r="HHO18" s="878"/>
      <c r="HHP18" s="878"/>
      <c r="HHQ18" s="880"/>
      <c r="HHR18" s="878"/>
      <c r="HHS18" s="878"/>
      <c r="HHT18" s="878"/>
      <c r="HHU18" s="880"/>
      <c r="HHV18" s="878"/>
      <c r="HHW18" s="878"/>
      <c r="HHX18" s="878"/>
      <c r="HHY18" s="880"/>
      <c r="HHZ18" s="878"/>
      <c r="HIA18" s="878"/>
      <c r="HIB18" s="878"/>
      <c r="HIC18" s="880"/>
      <c r="HID18" s="878"/>
      <c r="HIE18" s="878"/>
      <c r="HIF18" s="878"/>
      <c r="HIG18" s="880"/>
      <c r="HIH18" s="878"/>
      <c r="HII18" s="878"/>
      <c r="HIJ18" s="878"/>
      <c r="HIK18" s="880"/>
      <c r="HIL18" s="878"/>
      <c r="HIM18" s="878"/>
      <c r="HIN18" s="878"/>
      <c r="HIO18" s="880"/>
      <c r="HIP18" s="878"/>
      <c r="HIQ18" s="878"/>
      <c r="HIR18" s="878"/>
      <c r="HIS18" s="880"/>
      <c r="HIT18" s="878"/>
      <c r="HIU18" s="878"/>
      <c r="HIV18" s="878"/>
      <c r="HIW18" s="880"/>
      <c r="HIX18" s="878"/>
      <c r="HIY18" s="878"/>
      <c r="HIZ18" s="878"/>
      <c r="HJA18" s="880"/>
      <c r="HJB18" s="878"/>
      <c r="HJC18" s="878"/>
      <c r="HJD18" s="878"/>
      <c r="HJE18" s="880"/>
      <c r="HJF18" s="878"/>
      <c r="HJG18" s="878"/>
      <c r="HJH18" s="878"/>
      <c r="HJI18" s="880"/>
      <c r="HJJ18" s="878"/>
      <c r="HJK18" s="878"/>
      <c r="HJL18" s="878"/>
      <c r="HJM18" s="880"/>
      <c r="HJN18" s="878"/>
      <c r="HJO18" s="878"/>
      <c r="HJP18" s="878"/>
      <c r="HJQ18" s="880"/>
      <c r="HJR18" s="878"/>
      <c r="HJS18" s="878"/>
      <c r="HJT18" s="878"/>
      <c r="HJU18" s="880"/>
      <c r="HJV18" s="878"/>
      <c r="HJW18" s="878"/>
      <c r="HJX18" s="878"/>
      <c r="HJY18" s="880"/>
      <c r="HJZ18" s="878"/>
      <c r="HKA18" s="878"/>
      <c r="HKB18" s="878"/>
      <c r="HKC18" s="880"/>
      <c r="HKD18" s="878"/>
      <c r="HKE18" s="878"/>
      <c r="HKF18" s="878"/>
      <c r="HKG18" s="880"/>
      <c r="HKH18" s="878"/>
      <c r="HKI18" s="878"/>
      <c r="HKJ18" s="878"/>
      <c r="HKK18" s="880"/>
      <c r="HKL18" s="878"/>
      <c r="HKM18" s="878"/>
      <c r="HKN18" s="878"/>
      <c r="HKO18" s="880"/>
      <c r="HKP18" s="878"/>
      <c r="HKQ18" s="878"/>
      <c r="HKR18" s="878"/>
      <c r="HKS18" s="880"/>
      <c r="HKT18" s="878"/>
      <c r="HKU18" s="878"/>
      <c r="HKV18" s="878"/>
      <c r="HKW18" s="880"/>
      <c r="HKX18" s="878"/>
      <c r="HKY18" s="878"/>
      <c r="HKZ18" s="878"/>
      <c r="HLA18" s="880"/>
      <c r="HLB18" s="878"/>
      <c r="HLC18" s="878"/>
      <c r="HLD18" s="878"/>
      <c r="HLE18" s="880"/>
      <c r="HLF18" s="878"/>
      <c r="HLG18" s="878"/>
      <c r="HLH18" s="878"/>
      <c r="HLI18" s="880"/>
      <c r="HLJ18" s="878"/>
      <c r="HLK18" s="878"/>
      <c r="HLL18" s="878"/>
      <c r="HLM18" s="880"/>
      <c r="HLN18" s="878"/>
      <c r="HLO18" s="878"/>
      <c r="HLP18" s="878"/>
      <c r="HLQ18" s="880"/>
      <c r="HLR18" s="878"/>
      <c r="HLS18" s="878"/>
      <c r="HLT18" s="878"/>
      <c r="HLU18" s="880"/>
      <c r="HLV18" s="878"/>
      <c r="HLW18" s="878"/>
      <c r="HLX18" s="878"/>
      <c r="HLY18" s="880"/>
      <c r="HLZ18" s="878"/>
      <c r="HMA18" s="878"/>
      <c r="HMB18" s="878"/>
      <c r="HMC18" s="880"/>
      <c r="HMD18" s="878"/>
      <c r="HME18" s="878"/>
      <c r="HMF18" s="878"/>
      <c r="HMG18" s="880"/>
      <c r="HMH18" s="878"/>
      <c r="HMI18" s="878"/>
      <c r="HMJ18" s="878"/>
      <c r="HMK18" s="880"/>
      <c r="HML18" s="878"/>
      <c r="HMM18" s="878"/>
      <c r="HMN18" s="878"/>
      <c r="HMO18" s="880"/>
      <c r="HMP18" s="878"/>
      <c r="HMQ18" s="878"/>
      <c r="HMR18" s="878"/>
      <c r="HMS18" s="880"/>
      <c r="HMT18" s="878"/>
      <c r="HMU18" s="878"/>
      <c r="HMV18" s="878"/>
      <c r="HMW18" s="880"/>
      <c r="HMX18" s="878"/>
      <c r="HMY18" s="878"/>
      <c r="HMZ18" s="878"/>
      <c r="HNA18" s="880"/>
      <c r="HNB18" s="878"/>
      <c r="HNC18" s="878"/>
      <c r="HND18" s="878"/>
      <c r="HNE18" s="880"/>
      <c r="HNF18" s="878"/>
      <c r="HNG18" s="878"/>
      <c r="HNH18" s="878"/>
      <c r="HNI18" s="880"/>
      <c r="HNJ18" s="878"/>
      <c r="HNK18" s="878"/>
      <c r="HNL18" s="878"/>
      <c r="HNM18" s="880"/>
      <c r="HNN18" s="878"/>
      <c r="HNO18" s="878"/>
      <c r="HNP18" s="878"/>
      <c r="HNQ18" s="880"/>
      <c r="HNR18" s="878"/>
      <c r="HNS18" s="878"/>
      <c r="HNT18" s="878"/>
      <c r="HNU18" s="880"/>
      <c r="HNV18" s="878"/>
      <c r="HNW18" s="878"/>
      <c r="HNX18" s="878"/>
      <c r="HNY18" s="880"/>
      <c r="HNZ18" s="878"/>
      <c r="HOA18" s="878"/>
      <c r="HOB18" s="878"/>
      <c r="HOC18" s="880"/>
      <c r="HOD18" s="878"/>
      <c r="HOE18" s="878"/>
      <c r="HOF18" s="878"/>
      <c r="HOG18" s="880"/>
      <c r="HOH18" s="878"/>
      <c r="HOI18" s="878"/>
      <c r="HOJ18" s="878"/>
      <c r="HOK18" s="880"/>
      <c r="HOL18" s="878"/>
      <c r="HOM18" s="878"/>
      <c r="HON18" s="878"/>
      <c r="HOO18" s="880"/>
      <c r="HOP18" s="878"/>
      <c r="HOQ18" s="878"/>
      <c r="HOR18" s="878"/>
      <c r="HOS18" s="880"/>
      <c r="HOT18" s="878"/>
      <c r="HOU18" s="878"/>
      <c r="HOV18" s="878"/>
      <c r="HOW18" s="880"/>
      <c r="HOX18" s="878"/>
      <c r="HOY18" s="878"/>
      <c r="HOZ18" s="878"/>
      <c r="HPA18" s="880"/>
      <c r="HPB18" s="878"/>
      <c r="HPC18" s="878"/>
      <c r="HPD18" s="878"/>
      <c r="HPE18" s="880"/>
      <c r="HPF18" s="878"/>
      <c r="HPG18" s="878"/>
      <c r="HPH18" s="878"/>
      <c r="HPI18" s="880"/>
      <c r="HPJ18" s="878"/>
      <c r="HPK18" s="878"/>
      <c r="HPL18" s="878"/>
      <c r="HPM18" s="880"/>
      <c r="HPN18" s="878"/>
      <c r="HPO18" s="878"/>
      <c r="HPP18" s="878"/>
      <c r="HPQ18" s="880"/>
      <c r="HPR18" s="878"/>
      <c r="HPS18" s="878"/>
      <c r="HPT18" s="878"/>
      <c r="HPU18" s="880"/>
      <c r="HPV18" s="878"/>
      <c r="HPW18" s="878"/>
      <c r="HPX18" s="878"/>
      <c r="HPY18" s="880"/>
      <c r="HPZ18" s="878"/>
      <c r="HQA18" s="878"/>
      <c r="HQB18" s="878"/>
      <c r="HQC18" s="880"/>
      <c r="HQD18" s="878"/>
      <c r="HQE18" s="878"/>
      <c r="HQF18" s="878"/>
      <c r="HQG18" s="880"/>
      <c r="HQH18" s="878"/>
      <c r="HQI18" s="878"/>
      <c r="HQJ18" s="878"/>
      <c r="HQK18" s="880"/>
      <c r="HQL18" s="878"/>
      <c r="HQM18" s="878"/>
      <c r="HQN18" s="878"/>
      <c r="HQO18" s="880"/>
      <c r="HQP18" s="878"/>
      <c r="HQQ18" s="878"/>
      <c r="HQR18" s="878"/>
      <c r="HQS18" s="880"/>
      <c r="HQT18" s="878"/>
      <c r="HQU18" s="878"/>
      <c r="HQV18" s="878"/>
      <c r="HQW18" s="880"/>
      <c r="HQX18" s="878"/>
      <c r="HQY18" s="878"/>
      <c r="HQZ18" s="878"/>
      <c r="HRA18" s="880"/>
      <c r="HRB18" s="878"/>
      <c r="HRC18" s="878"/>
      <c r="HRD18" s="878"/>
      <c r="HRE18" s="880"/>
      <c r="HRF18" s="878"/>
      <c r="HRG18" s="878"/>
      <c r="HRH18" s="878"/>
      <c r="HRI18" s="880"/>
      <c r="HRJ18" s="878"/>
      <c r="HRK18" s="878"/>
      <c r="HRL18" s="878"/>
      <c r="HRM18" s="880"/>
      <c r="HRN18" s="878"/>
      <c r="HRO18" s="878"/>
      <c r="HRP18" s="878"/>
      <c r="HRQ18" s="880"/>
      <c r="HRR18" s="878"/>
      <c r="HRS18" s="878"/>
      <c r="HRT18" s="878"/>
      <c r="HRU18" s="880"/>
      <c r="HRV18" s="878"/>
      <c r="HRW18" s="878"/>
      <c r="HRX18" s="878"/>
      <c r="HRY18" s="880"/>
      <c r="HRZ18" s="878"/>
      <c r="HSA18" s="878"/>
      <c r="HSB18" s="878"/>
      <c r="HSC18" s="880"/>
      <c r="HSD18" s="878"/>
      <c r="HSE18" s="878"/>
      <c r="HSF18" s="878"/>
      <c r="HSG18" s="880"/>
      <c r="HSH18" s="878"/>
      <c r="HSI18" s="878"/>
      <c r="HSJ18" s="878"/>
      <c r="HSK18" s="880"/>
      <c r="HSL18" s="878"/>
      <c r="HSM18" s="878"/>
      <c r="HSN18" s="878"/>
      <c r="HSO18" s="880"/>
      <c r="HSP18" s="878"/>
      <c r="HSQ18" s="878"/>
      <c r="HSR18" s="878"/>
      <c r="HSS18" s="880"/>
      <c r="HST18" s="878"/>
      <c r="HSU18" s="878"/>
      <c r="HSV18" s="878"/>
      <c r="HSW18" s="880"/>
      <c r="HSX18" s="878"/>
      <c r="HSY18" s="878"/>
      <c r="HSZ18" s="878"/>
      <c r="HTA18" s="880"/>
      <c r="HTB18" s="878"/>
      <c r="HTC18" s="878"/>
      <c r="HTD18" s="878"/>
      <c r="HTE18" s="880"/>
      <c r="HTF18" s="878"/>
      <c r="HTG18" s="878"/>
      <c r="HTH18" s="878"/>
      <c r="HTI18" s="880"/>
      <c r="HTJ18" s="878"/>
      <c r="HTK18" s="878"/>
      <c r="HTL18" s="878"/>
      <c r="HTM18" s="880"/>
      <c r="HTN18" s="878"/>
      <c r="HTO18" s="878"/>
      <c r="HTP18" s="878"/>
      <c r="HTQ18" s="880"/>
      <c r="HTR18" s="878"/>
      <c r="HTS18" s="878"/>
      <c r="HTT18" s="878"/>
      <c r="HTU18" s="880"/>
      <c r="HTV18" s="878"/>
      <c r="HTW18" s="878"/>
      <c r="HTX18" s="878"/>
      <c r="HTY18" s="880"/>
      <c r="HTZ18" s="878"/>
      <c r="HUA18" s="878"/>
      <c r="HUB18" s="878"/>
      <c r="HUC18" s="880"/>
      <c r="HUD18" s="878"/>
      <c r="HUE18" s="878"/>
      <c r="HUF18" s="878"/>
      <c r="HUG18" s="880"/>
      <c r="HUH18" s="878"/>
      <c r="HUI18" s="878"/>
      <c r="HUJ18" s="878"/>
      <c r="HUK18" s="880"/>
      <c r="HUL18" s="878"/>
      <c r="HUM18" s="878"/>
      <c r="HUN18" s="878"/>
      <c r="HUO18" s="880"/>
      <c r="HUP18" s="878"/>
      <c r="HUQ18" s="878"/>
      <c r="HUR18" s="878"/>
      <c r="HUS18" s="880"/>
      <c r="HUT18" s="878"/>
      <c r="HUU18" s="878"/>
      <c r="HUV18" s="878"/>
      <c r="HUW18" s="880"/>
      <c r="HUX18" s="878"/>
      <c r="HUY18" s="878"/>
      <c r="HUZ18" s="878"/>
      <c r="HVA18" s="880"/>
      <c r="HVB18" s="878"/>
      <c r="HVC18" s="878"/>
      <c r="HVD18" s="878"/>
      <c r="HVE18" s="880"/>
      <c r="HVF18" s="878"/>
      <c r="HVG18" s="878"/>
      <c r="HVH18" s="878"/>
      <c r="HVI18" s="880"/>
      <c r="HVJ18" s="878"/>
      <c r="HVK18" s="878"/>
      <c r="HVL18" s="878"/>
      <c r="HVM18" s="880"/>
      <c r="HVN18" s="878"/>
      <c r="HVO18" s="878"/>
      <c r="HVP18" s="878"/>
      <c r="HVQ18" s="880"/>
      <c r="HVR18" s="878"/>
      <c r="HVS18" s="878"/>
      <c r="HVT18" s="878"/>
      <c r="HVU18" s="880"/>
      <c r="HVV18" s="878"/>
      <c r="HVW18" s="878"/>
      <c r="HVX18" s="878"/>
      <c r="HVY18" s="880"/>
      <c r="HVZ18" s="878"/>
      <c r="HWA18" s="878"/>
      <c r="HWB18" s="878"/>
      <c r="HWC18" s="880"/>
      <c r="HWD18" s="878"/>
      <c r="HWE18" s="878"/>
      <c r="HWF18" s="878"/>
      <c r="HWG18" s="880"/>
      <c r="HWH18" s="878"/>
      <c r="HWI18" s="878"/>
      <c r="HWJ18" s="878"/>
      <c r="HWK18" s="880"/>
      <c r="HWL18" s="878"/>
      <c r="HWM18" s="878"/>
      <c r="HWN18" s="878"/>
      <c r="HWO18" s="880"/>
      <c r="HWP18" s="878"/>
      <c r="HWQ18" s="878"/>
      <c r="HWR18" s="878"/>
      <c r="HWS18" s="880"/>
      <c r="HWT18" s="878"/>
      <c r="HWU18" s="878"/>
      <c r="HWV18" s="878"/>
      <c r="HWW18" s="880"/>
      <c r="HWX18" s="878"/>
      <c r="HWY18" s="878"/>
      <c r="HWZ18" s="878"/>
      <c r="HXA18" s="880"/>
      <c r="HXB18" s="878"/>
      <c r="HXC18" s="878"/>
      <c r="HXD18" s="878"/>
      <c r="HXE18" s="880"/>
      <c r="HXF18" s="878"/>
      <c r="HXG18" s="878"/>
      <c r="HXH18" s="878"/>
      <c r="HXI18" s="880"/>
      <c r="HXJ18" s="878"/>
      <c r="HXK18" s="878"/>
      <c r="HXL18" s="878"/>
      <c r="HXM18" s="880"/>
      <c r="HXN18" s="878"/>
      <c r="HXO18" s="878"/>
      <c r="HXP18" s="878"/>
      <c r="HXQ18" s="880"/>
      <c r="HXR18" s="878"/>
      <c r="HXS18" s="878"/>
      <c r="HXT18" s="878"/>
      <c r="HXU18" s="880"/>
      <c r="HXV18" s="878"/>
      <c r="HXW18" s="878"/>
      <c r="HXX18" s="878"/>
      <c r="HXY18" s="880"/>
      <c r="HXZ18" s="878"/>
      <c r="HYA18" s="878"/>
      <c r="HYB18" s="878"/>
      <c r="HYC18" s="880"/>
      <c r="HYD18" s="878"/>
      <c r="HYE18" s="878"/>
      <c r="HYF18" s="878"/>
      <c r="HYG18" s="880"/>
      <c r="HYH18" s="878"/>
      <c r="HYI18" s="878"/>
      <c r="HYJ18" s="878"/>
      <c r="HYK18" s="880"/>
      <c r="HYL18" s="878"/>
      <c r="HYM18" s="878"/>
      <c r="HYN18" s="878"/>
      <c r="HYO18" s="880"/>
      <c r="HYP18" s="878"/>
      <c r="HYQ18" s="878"/>
      <c r="HYR18" s="878"/>
      <c r="HYS18" s="880"/>
      <c r="HYT18" s="878"/>
      <c r="HYU18" s="878"/>
      <c r="HYV18" s="878"/>
      <c r="HYW18" s="880"/>
      <c r="HYX18" s="878"/>
      <c r="HYY18" s="878"/>
      <c r="HYZ18" s="878"/>
      <c r="HZA18" s="880"/>
      <c r="HZB18" s="878"/>
      <c r="HZC18" s="878"/>
      <c r="HZD18" s="878"/>
      <c r="HZE18" s="880"/>
      <c r="HZF18" s="878"/>
      <c r="HZG18" s="878"/>
      <c r="HZH18" s="878"/>
      <c r="HZI18" s="880"/>
      <c r="HZJ18" s="878"/>
      <c r="HZK18" s="878"/>
      <c r="HZL18" s="878"/>
      <c r="HZM18" s="880"/>
      <c r="HZN18" s="878"/>
      <c r="HZO18" s="878"/>
      <c r="HZP18" s="878"/>
      <c r="HZQ18" s="880"/>
      <c r="HZR18" s="878"/>
      <c r="HZS18" s="878"/>
      <c r="HZT18" s="878"/>
      <c r="HZU18" s="880"/>
      <c r="HZV18" s="878"/>
      <c r="HZW18" s="878"/>
      <c r="HZX18" s="878"/>
      <c r="HZY18" s="880"/>
      <c r="HZZ18" s="878"/>
      <c r="IAA18" s="878"/>
      <c r="IAB18" s="878"/>
      <c r="IAC18" s="880"/>
      <c r="IAD18" s="878"/>
      <c r="IAE18" s="878"/>
      <c r="IAF18" s="878"/>
      <c r="IAG18" s="880"/>
      <c r="IAH18" s="878"/>
      <c r="IAI18" s="878"/>
      <c r="IAJ18" s="878"/>
      <c r="IAK18" s="880"/>
      <c r="IAL18" s="878"/>
      <c r="IAM18" s="878"/>
      <c r="IAN18" s="878"/>
      <c r="IAO18" s="880"/>
      <c r="IAP18" s="878"/>
      <c r="IAQ18" s="878"/>
      <c r="IAR18" s="878"/>
      <c r="IAS18" s="880"/>
      <c r="IAT18" s="878"/>
      <c r="IAU18" s="878"/>
      <c r="IAV18" s="878"/>
      <c r="IAW18" s="880"/>
      <c r="IAX18" s="878"/>
      <c r="IAY18" s="878"/>
      <c r="IAZ18" s="878"/>
      <c r="IBA18" s="880"/>
      <c r="IBB18" s="878"/>
      <c r="IBC18" s="878"/>
      <c r="IBD18" s="878"/>
      <c r="IBE18" s="880"/>
      <c r="IBF18" s="878"/>
      <c r="IBG18" s="878"/>
      <c r="IBH18" s="878"/>
      <c r="IBI18" s="880"/>
      <c r="IBJ18" s="878"/>
      <c r="IBK18" s="878"/>
      <c r="IBL18" s="878"/>
      <c r="IBM18" s="880"/>
      <c r="IBN18" s="878"/>
      <c r="IBO18" s="878"/>
      <c r="IBP18" s="878"/>
      <c r="IBQ18" s="880"/>
      <c r="IBR18" s="878"/>
      <c r="IBS18" s="878"/>
      <c r="IBT18" s="878"/>
      <c r="IBU18" s="880"/>
      <c r="IBV18" s="878"/>
      <c r="IBW18" s="878"/>
      <c r="IBX18" s="878"/>
      <c r="IBY18" s="880"/>
      <c r="IBZ18" s="878"/>
      <c r="ICA18" s="878"/>
      <c r="ICB18" s="878"/>
      <c r="ICC18" s="880"/>
      <c r="ICD18" s="878"/>
      <c r="ICE18" s="878"/>
      <c r="ICF18" s="878"/>
      <c r="ICG18" s="880"/>
      <c r="ICH18" s="878"/>
      <c r="ICI18" s="878"/>
      <c r="ICJ18" s="878"/>
      <c r="ICK18" s="880"/>
      <c r="ICL18" s="878"/>
      <c r="ICM18" s="878"/>
      <c r="ICN18" s="878"/>
      <c r="ICO18" s="880"/>
      <c r="ICP18" s="878"/>
      <c r="ICQ18" s="878"/>
      <c r="ICR18" s="878"/>
      <c r="ICS18" s="880"/>
      <c r="ICT18" s="878"/>
      <c r="ICU18" s="878"/>
      <c r="ICV18" s="878"/>
      <c r="ICW18" s="880"/>
      <c r="ICX18" s="878"/>
      <c r="ICY18" s="878"/>
      <c r="ICZ18" s="878"/>
      <c r="IDA18" s="880"/>
      <c r="IDB18" s="878"/>
      <c r="IDC18" s="878"/>
      <c r="IDD18" s="878"/>
      <c r="IDE18" s="880"/>
      <c r="IDF18" s="878"/>
      <c r="IDG18" s="878"/>
      <c r="IDH18" s="878"/>
      <c r="IDI18" s="880"/>
      <c r="IDJ18" s="878"/>
      <c r="IDK18" s="878"/>
      <c r="IDL18" s="878"/>
      <c r="IDM18" s="880"/>
      <c r="IDN18" s="878"/>
      <c r="IDO18" s="878"/>
      <c r="IDP18" s="878"/>
      <c r="IDQ18" s="880"/>
      <c r="IDR18" s="878"/>
      <c r="IDS18" s="878"/>
      <c r="IDT18" s="878"/>
      <c r="IDU18" s="880"/>
      <c r="IDV18" s="878"/>
      <c r="IDW18" s="878"/>
      <c r="IDX18" s="878"/>
      <c r="IDY18" s="880"/>
      <c r="IDZ18" s="878"/>
      <c r="IEA18" s="878"/>
      <c r="IEB18" s="878"/>
      <c r="IEC18" s="880"/>
      <c r="IED18" s="878"/>
      <c r="IEE18" s="878"/>
      <c r="IEF18" s="878"/>
      <c r="IEG18" s="880"/>
      <c r="IEH18" s="878"/>
      <c r="IEI18" s="878"/>
      <c r="IEJ18" s="878"/>
      <c r="IEK18" s="880"/>
      <c r="IEL18" s="878"/>
      <c r="IEM18" s="878"/>
      <c r="IEN18" s="878"/>
      <c r="IEO18" s="880"/>
      <c r="IEP18" s="878"/>
      <c r="IEQ18" s="878"/>
      <c r="IER18" s="878"/>
      <c r="IES18" s="880"/>
      <c r="IET18" s="878"/>
      <c r="IEU18" s="878"/>
      <c r="IEV18" s="878"/>
      <c r="IEW18" s="880"/>
      <c r="IEX18" s="878"/>
      <c r="IEY18" s="878"/>
      <c r="IEZ18" s="878"/>
      <c r="IFA18" s="880"/>
      <c r="IFB18" s="878"/>
      <c r="IFC18" s="878"/>
      <c r="IFD18" s="878"/>
      <c r="IFE18" s="880"/>
      <c r="IFF18" s="878"/>
      <c r="IFG18" s="878"/>
      <c r="IFH18" s="878"/>
      <c r="IFI18" s="880"/>
      <c r="IFJ18" s="878"/>
      <c r="IFK18" s="878"/>
      <c r="IFL18" s="878"/>
      <c r="IFM18" s="880"/>
      <c r="IFN18" s="878"/>
      <c r="IFO18" s="878"/>
      <c r="IFP18" s="878"/>
      <c r="IFQ18" s="880"/>
      <c r="IFR18" s="878"/>
      <c r="IFS18" s="878"/>
      <c r="IFT18" s="878"/>
      <c r="IFU18" s="880"/>
      <c r="IFV18" s="878"/>
      <c r="IFW18" s="878"/>
      <c r="IFX18" s="878"/>
      <c r="IFY18" s="880"/>
      <c r="IFZ18" s="878"/>
      <c r="IGA18" s="878"/>
      <c r="IGB18" s="878"/>
      <c r="IGC18" s="880"/>
      <c r="IGD18" s="878"/>
      <c r="IGE18" s="878"/>
      <c r="IGF18" s="878"/>
      <c r="IGG18" s="880"/>
      <c r="IGH18" s="878"/>
      <c r="IGI18" s="878"/>
      <c r="IGJ18" s="878"/>
      <c r="IGK18" s="880"/>
      <c r="IGL18" s="878"/>
      <c r="IGM18" s="878"/>
      <c r="IGN18" s="878"/>
      <c r="IGO18" s="880"/>
      <c r="IGP18" s="878"/>
      <c r="IGQ18" s="878"/>
      <c r="IGR18" s="878"/>
      <c r="IGS18" s="880"/>
      <c r="IGT18" s="878"/>
      <c r="IGU18" s="878"/>
      <c r="IGV18" s="878"/>
      <c r="IGW18" s="880"/>
      <c r="IGX18" s="878"/>
      <c r="IGY18" s="878"/>
      <c r="IGZ18" s="878"/>
      <c r="IHA18" s="880"/>
      <c r="IHB18" s="878"/>
      <c r="IHC18" s="878"/>
      <c r="IHD18" s="878"/>
      <c r="IHE18" s="880"/>
      <c r="IHF18" s="878"/>
      <c r="IHG18" s="878"/>
      <c r="IHH18" s="878"/>
      <c r="IHI18" s="880"/>
      <c r="IHJ18" s="878"/>
      <c r="IHK18" s="878"/>
      <c r="IHL18" s="878"/>
      <c r="IHM18" s="880"/>
      <c r="IHN18" s="878"/>
      <c r="IHO18" s="878"/>
      <c r="IHP18" s="878"/>
      <c r="IHQ18" s="880"/>
      <c r="IHR18" s="878"/>
      <c r="IHS18" s="878"/>
      <c r="IHT18" s="878"/>
      <c r="IHU18" s="880"/>
      <c r="IHV18" s="878"/>
      <c r="IHW18" s="878"/>
      <c r="IHX18" s="878"/>
      <c r="IHY18" s="880"/>
      <c r="IHZ18" s="878"/>
      <c r="IIA18" s="878"/>
      <c r="IIB18" s="878"/>
      <c r="IIC18" s="880"/>
      <c r="IID18" s="878"/>
      <c r="IIE18" s="878"/>
      <c r="IIF18" s="878"/>
      <c r="IIG18" s="880"/>
      <c r="IIH18" s="878"/>
      <c r="III18" s="878"/>
      <c r="IIJ18" s="878"/>
      <c r="IIK18" s="880"/>
      <c r="IIL18" s="878"/>
      <c r="IIM18" s="878"/>
      <c r="IIN18" s="878"/>
      <c r="IIO18" s="880"/>
      <c r="IIP18" s="878"/>
      <c r="IIQ18" s="878"/>
      <c r="IIR18" s="878"/>
      <c r="IIS18" s="880"/>
      <c r="IIT18" s="878"/>
      <c r="IIU18" s="878"/>
      <c r="IIV18" s="878"/>
      <c r="IIW18" s="880"/>
      <c r="IIX18" s="878"/>
      <c r="IIY18" s="878"/>
      <c r="IIZ18" s="878"/>
      <c r="IJA18" s="880"/>
      <c r="IJB18" s="878"/>
      <c r="IJC18" s="878"/>
      <c r="IJD18" s="878"/>
      <c r="IJE18" s="880"/>
      <c r="IJF18" s="878"/>
      <c r="IJG18" s="878"/>
      <c r="IJH18" s="878"/>
      <c r="IJI18" s="880"/>
      <c r="IJJ18" s="878"/>
      <c r="IJK18" s="878"/>
      <c r="IJL18" s="878"/>
      <c r="IJM18" s="880"/>
      <c r="IJN18" s="878"/>
      <c r="IJO18" s="878"/>
      <c r="IJP18" s="878"/>
      <c r="IJQ18" s="880"/>
      <c r="IJR18" s="878"/>
      <c r="IJS18" s="878"/>
      <c r="IJT18" s="878"/>
      <c r="IJU18" s="880"/>
      <c r="IJV18" s="878"/>
      <c r="IJW18" s="878"/>
      <c r="IJX18" s="878"/>
      <c r="IJY18" s="880"/>
      <c r="IJZ18" s="878"/>
      <c r="IKA18" s="878"/>
      <c r="IKB18" s="878"/>
      <c r="IKC18" s="880"/>
      <c r="IKD18" s="878"/>
      <c r="IKE18" s="878"/>
      <c r="IKF18" s="878"/>
      <c r="IKG18" s="880"/>
      <c r="IKH18" s="878"/>
      <c r="IKI18" s="878"/>
      <c r="IKJ18" s="878"/>
      <c r="IKK18" s="880"/>
      <c r="IKL18" s="878"/>
      <c r="IKM18" s="878"/>
      <c r="IKN18" s="878"/>
      <c r="IKO18" s="880"/>
      <c r="IKP18" s="878"/>
      <c r="IKQ18" s="878"/>
      <c r="IKR18" s="878"/>
      <c r="IKS18" s="880"/>
      <c r="IKT18" s="878"/>
      <c r="IKU18" s="878"/>
      <c r="IKV18" s="878"/>
      <c r="IKW18" s="880"/>
      <c r="IKX18" s="878"/>
      <c r="IKY18" s="878"/>
      <c r="IKZ18" s="878"/>
      <c r="ILA18" s="880"/>
      <c r="ILB18" s="878"/>
      <c r="ILC18" s="878"/>
      <c r="ILD18" s="878"/>
      <c r="ILE18" s="880"/>
      <c r="ILF18" s="878"/>
      <c r="ILG18" s="878"/>
      <c r="ILH18" s="878"/>
      <c r="ILI18" s="880"/>
      <c r="ILJ18" s="878"/>
      <c r="ILK18" s="878"/>
      <c r="ILL18" s="878"/>
      <c r="ILM18" s="880"/>
      <c r="ILN18" s="878"/>
      <c r="ILO18" s="878"/>
      <c r="ILP18" s="878"/>
      <c r="ILQ18" s="880"/>
      <c r="ILR18" s="878"/>
      <c r="ILS18" s="878"/>
      <c r="ILT18" s="878"/>
      <c r="ILU18" s="880"/>
      <c r="ILV18" s="878"/>
      <c r="ILW18" s="878"/>
      <c r="ILX18" s="878"/>
      <c r="ILY18" s="880"/>
      <c r="ILZ18" s="878"/>
      <c r="IMA18" s="878"/>
      <c r="IMB18" s="878"/>
      <c r="IMC18" s="880"/>
      <c r="IMD18" s="878"/>
      <c r="IME18" s="878"/>
      <c r="IMF18" s="878"/>
      <c r="IMG18" s="880"/>
      <c r="IMH18" s="878"/>
      <c r="IMI18" s="878"/>
      <c r="IMJ18" s="878"/>
      <c r="IMK18" s="880"/>
      <c r="IML18" s="878"/>
      <c r="IMM18" s="878"/>
      <c r="IMN18" s="878"/>
      <c r="IMO18" s="880"/>
      <c r="IMP18" s="878"/>
      <c r="IMQ18" s="878"/>
      <c r="IMR18" s="878"/>
      <c r="IMS18" s="880"/>
      <c r="IMT18" s="878"/>
      <c r="IMU18" s="878"/>
      <c r="IMV18" s="878"/>
      <c r="IMW18" s="880"/>
      <c r="IMX18" s="878"/>
      <c r="IMY18" s="878"/>
      <c r="IMZ18" s="878"/>
      <c r="INA18" s="880"/>
      <c r="INB18" s="878"/>
      <c r="INC18" s="878"/>
      <c r="IND18" s="878"/>
      <c r="INE18" s="880"/>
      <c r="INF18" s="878"/>
      <c r="ING18" s="878"/>
      <c r="INH18" s="878"/>
      <c r="INI18" s="880"/>
      <c r="INJ18" s="878"/>
      <c r="INK18" s="878"/>
      <c r="INL18" s="878"/>
      <c r="INM18" s="880"/>
      <c r="INN18" s="878"/>
      <c r="INO18" s="878"/>
      <c r="INP18" s="878"/>
      <c r="INQ18" s="880"/>
      <c r="INR18" s="878"/>
      <c r="INS18" s="878"/>
      <c r="INT18" s="878"/>
      <c r="INU18" s="880"/>
      <c r="INV18" s="878"/>
      <c r="INW18" s="878"/>
      <c r="INX18" s="878"/>
      <c r="INY18" s="880"/>
      <c r="INZ18" s="878"/>
      <c r="IOA18" s="878"/>
      <c r="IOB18" s="878"/>
      <c r="IOC18" s="880"/>
      <c r="IOD18" s="878"/>
      <c r="IOE18" s="878"/>
      <c r="IOF18" s="878"/>
      <c r="IOG18" s="880"/>
      <c r="IOH18" s="878"/>
      <c r="IOI18" s="878"/>
      <c r="IOJ18" s="878"/>
      <c r="IOK18" s="880"/>
      <c r="IOL18" s="878"/>
      <c r="IOM18" s="878"/>
      <c r="ION18" s="878"/>
      <c r="IOO18" s="880"/>
      <c r="IOP18" s="878"/>
      <c r="IOQ18" s="878"/>
      <c r="IOR18" s="878"/>
      <c r="IOS18" s="880"/>
      <c r="IOT18" s="878"/>
      <c r="IOU18" s="878"/>
      <c r="IOV18" s="878"/>
      <c r="IOW18" s="880"/>
      <c r="IOX18" s="878"/>
      <c r="IOY18" s="878"/>
      <c r="IOZ18" s="878"/>
      <c r="IPA18" s="880"/>
      <c r="IPB18" s="878"/>
      <c r="IPC18" s="878"/>
      <c r="IPD18" s="878"/>
      <c r="IPE18" s="880"/>
      <c r="IPF18" s="878"/>
      <c r="IPG18" s="878"/>
      <c r="IPH18" s="878"/>
      <c r="IPI18" s="880"/>
      <c r="IPJ18" s="878"/>
      <c r="IPK18" s="878"/>
      <c r="IPL18" s="878"/>
      <c r="IPM18" s="880"/>
      <c r="IPN18" s="878"/>
      <c r="IPO18" s="878"/>
      <c r="IPP18" s="878"/>
      <c r="IPQ18" s="880"/>
      <c r="IPR18" s="878"/>
      <c r="IPS18" s="878"/>
      <c r="IPT18" s="878"/>
      <c r="IPU18" s="880"/>
      <c r="IPV18" s="878"/>
      <c r="IPW18" s="878"/>
      <c r="IPX18" s="878"/>
      <c r="IPY18" s="880"/>
      <c r="IPZ18" s="878"/>
      <c r="IQA18" s="878"/>
      <c r="IQB18" s="878"/>
      <c r="IQC18" s="880"/>
      <c r="IQD18" s="878"/>
      <c r="IQE18" s="878"/>
      <c r="IQF18" s="878"/>
      <c r="IQG18" s="880"/>
      <c r="IQH18" s="878"/>
      <c r="IQI18" s="878"/>
      <c r="IQJ18" s="878"/>
      <c r="IQK18" s="880"/>
      <c r="IQL18" s="878"/>
      <c r="IQM18" s="878"/>
      <c r="IQN18" s="878"/>
      <c r="IQO18" s="880"/>
      <c r="IQP18" s="878"/>
      <c r="IQQ18" s="878"/>
      <c r="IQR18" s="878"/>
      <c r="IQS18" s="880"/>
      <c r="IQT18" s="878"/>
      <c r="IQU18" s="878"/>
      <c r="IQV18" s="878"/>
      <c r="IQW18" s="880"/>
      <c r="IQX18" s="878"/>
      <c r="IQY18" s="878"/>
      <c r="IQZ18" s="878"/>
      <c r="IRA18" s="880"/>
      <c r="IRB18" s="878"/>
      <c r="IRC18" s="878"/>
      <c r="IRD18" s="878"/>
      <c r="IRE18" s="880"/>
      <c r="IRF18" s="878"/>
      <c r="IRG18" s="878"/>
      <c r="IRH18" s="878"/>
      <c r="IRI18" s="880"/>
      <c r="IRJ18" s="878"/>
      <c r="IRK18" s="878"/>
      <c r="IRL18" s="878"/>
      <c r="IRM18" s="880"/>
      <c r="IRN18" s="878"/>
      <c r="IRO18" s="878"/>
      <c r="IRP18" s="878"/>
      <c r="IRQ18" s="880"/>
      <c r="IRR18" s="878"/>
      <c r="IRS18" s="878"/>
      <c r="IRT18" s="878"/>
      <c r="IRU18" s="880"/>
      <c r="IRV18" s="878"/>
      <c r="IRW18" s="878"/>
      <c r="IRX18" s="878"/>
      <c r="IRY18" s="880"/>
      <c r="IRZ18" s="878"/>
      <c r="ISA18" s="878"/>
      <c r="ISB18" s="878"/>
      <c r="ISC18" s="880"/>
      <c r="ISD18" s="878"/>
      <c r="ISE18" s="878"/>
      <c r="ISF18" s="878"/>
      <c r="ISG18" s="880"/>
      <c r="ISH18" s="878"/>
      <c r="ISI18" s="878"/>
      <c r="ISJ18" s="878"/>
      <c r="ISK18" s="880"/>
      <c r="ISL18" s="878"/>
      <c r="ISM18" s="878"/>
      <c r="ISN18" s="878"/>
      <c r="ISO18" s="880"/>
      <c r="ISP18" s="878"/>
      <c r="ISQ18" s="878"/>
      <c r="ISR18" s="878"/>
      <c r="ISS18" s="880"/>
      <c r="IST18" s="878"/>
      <c r="ISU18" s="878"/>
      <c r="ISV18" s="878"/>
      <c r="ISW18" s="880"/>
      <c r="ISX18" s="878"/>
      <c r="ISY18" s="878"/>
      <c r="ISZ18" s="878"/>
      <c r="ITA18" s="880"/>
      <c r="ITB18" s="878"/>
      <c r="ITC18" s="878"/>
      <c r="ITD18" s="878"/>
      <c r="ITE18" s="880"/>
      <c r="ITF18" s="878"/>
      <c r="ITG18" s="878"/>
      <c r="ITH18" s="878"/>
      <c r="ITI18" s="880"/>
      <c r="ITJ18" s="878"/>
      <c r="ITK18" s="878"/>
      <c r="ITL18" s="878"/>
      <c r="ITM18" s="880"/>
      <c r="ITN18" s="878"/>
      <c r="ITO18" s="878"/>
      <c r="ITP18" s="878"/>
      <c r="ITQ18" s="880"/>
      <c r="ITR18" s="878"/>
      <c r="ITS18" s="878"/>
      <c r="ITT18" s="878"/>
      <c r="ITU18" s="880"/>
      <c r="ITV18" s="878"/>
      <c r="ITW18" s="878"/>
      <c r="ITX18" s="878"/>
      <c r="ITY18" s="880"/>
      <c r="ITZ18" s="878"/>
      <c r="IUA18" s="878"/>
      <c r="IUB18" s="878"/>
      <c r="IUC18" s="880"/>
      <c r="IUD18" s="878"/>
      <c r="IUE18" s="878"/>
      <c r="IUF18" s="878"/>
      <c r="IUG18" s="880"/>
      <c r="IUH18" s="878"/>
      <c r="IUI18" s="878"/>
      <c r="IUJ18" s="878"/>
      <c r="IUK18" s="880"/>
      <c r="IUL18" s="878"/>
      <c r="IUM18" s="878"/>
      <c r="IUN18" s="878"/>
      <c r="IUO18" s="880"/>
      <c r="IUP18" s="878"/>
      <c r="IUQ18" s="878"/>
      <c r="IUR18" s="878"/>
      <c r="IUS18" s="880"/>
      <c r="IUT18" s="878"/>
      <c r="IUU18" s="878"/>
      <c r="IUV18" s="878"/>
      <c r="IUW18" s="880"/>
      <c r="IUX18" s="878"/>
      <c r="IUY18" s="878"/>
      <c r="IUZ18" s="878"/>
      <c r="IVA18" s="880"/>
      <c r="IVB18" s="878"/>
      <c r="IVC18" s="878"/>
      <c r="IVD18" s="878"/>
      <c r="IVE18" s="880"/>
      <c r="IVF18" s="878"/>
      <c r="IVG18" s="878"/>
      <c r="IVH18" s="878"/>
      <c r="IVI18" s="880"/>
      <c r="IVJ18" s="878"/>
      <c r="IVK18" s="878"/>
      <c r="IVL18" s="878"/>
      <c r="IVM18" s="880"/>
      <c r="IVN18" s="878"/>
      <c r="IVO18" s="878"/>
      <c r="IVP18" s="878"/>
      <c r="IVQ18" s="880"/>
      <c r="IVR18" s="878"/>
      <c r="IVS18" s="878"/>
      <c r="IVT18" s="878"/>
      <c r="IVU18" s="880"/>
      <c r="IVV18" s="878"/>
      <c r="IVW18" s="878"/>
      <c r="IVX18" s="878"/>
      <c r="IVY18" s="880"/>
      <c r="IVZ18" s="878"/>
      <c r="IWA18" s="878"/>
      <c r="IWB18" s="878"/>
      <c r="IWC18" s="880"/>
      <c r="IWD18" s="878"/>
      <c r="IWE18" s="878"/>
      <c r="IWF18" s="878"/>
      <c r="IWG18" s="880"/>
      <c r="IWH18" s="878"/>
      <c r="IWI18" s="878"/>
      <c r="IWJ18" s="878"/>
      <c r="IWK18" s="880"/>
      <c r="IWL18" s="878"/>
      <c r="IWM18" s="878"/>
      <c r="IWN18" s="878"/>
      <c r="IWO18" s="880"/>
      <c r="IWP18" s="878"/>
      <c r="IWQ18" s="878"/>
      <c r="IWR18" s="878"/>
      <c r="IWS18" s="880"/>
      <c r="IWT18" s="878"/>
      <c r="IWU18" s="878"/>
      <c r="IWV18" s="878"/>
      <c r="IWW18" s="880"/>
      <c r="IWX18" s="878"/>
      <c r="IWY18" s="878"/>
      <c r="IWZ18" s="878"/>
      <c r="IXA18" s="880"/>
      <c r="IXB18" s="878"/>
      <c r="IXC18" s="878"/>
      <c r="IXD18" s="878"/>
      <c r="IXE18" s="880"/>
      <c r="IXF18" s="878"/>
      <c r="IXG18" s="878"/>
      <c r="IXH18" s="878"/>
      <c r="IXI18" s="880"/>
      <c r="IXJ18" s="878"/>
      <c r="IXK18" s="878"/>
      <c r="IXL18" s="878"/>
      <c r="IXM18" s="880"/>
      <c r="IXN18" s="878"/>
      <c r="IXO18" s="878"/>
      <c r="IXP18" s="878"/>
      <c r="IXQ18" s="880"/>
      <c r="IXR18" s="878"/>
      <c r="IXS18" s="878"/>
      <c r="IXT18" s="878"/>
      <c r="IXU18" s="880"/>
      <c r="IXV18" s="878"/>
      <c r="IXW18" s="878"/>
      <c r="IXX18" s="878"/>
      <c r="IXY18" s="880"/>
      <c r="IXZ18" s="878"/>
      <c r="IYA18" s="878"/>
      <c r="IYB18" s="878"/>
      <c r="IYC18" s="880"/>
      <c r="IYD18" s="878"/>
      <c r="IYE18" s="878"/>
      <c r="IYF18" s="878"/>
      <c r="IYG18" s="880"/>
      <c r="IYH18" s="878"/>
      <c r="IYI18" s="878"/>
      <c r="IYJ18" s="878"/>
      <c r="IYK18" s="880"/>
      <c r="IYL18" s="878"/>
      <c r="IYM18" s="878"/>
      <c r="IYN18" s="878"/>
      <c r="IYO18" s="880"/>
      <c r="IYP18" s="878"/>
      <c r="IYQ18" s="878"/>
      <c r="IYR18" s="878"/>
      <c r="IYS18" s="880"/>
      <c r="IYT18" s="878"/>
      <c r="IYU18" s="878"/>
      <c r="IYV18" s="878"/>
      <c r="IYW18" s="880"/>
      <c r="IYX18" s="878"/>
      <c r="IYY18" s="878"/>
      <c r="IYZ18" s="878"/>
      <c r="IZA18" s="880"/>
      <c r="IZB18" s="878"/>
      <c r="IZC18" s="878"/>
      <c r="IZD18" s="878"/>
      <c r="IZE18" s="880"/>
      <c r="IZF18" s="878"/>
      <c r="IZG18" s="878"/>
      <c r="IZH18" s="878"/>
      <c r="IZI18" s="880"/>
      <c r="IZJ18" s="878"/>
      <c r="IZK18" s="878"/>
      <c r="IZL18" s="878"/>
      <c r="IZM18" s="880"/>
      <c r="IZN18" s="878"/>
      <c r="IZO18" s="878"/>
      <c r="IZP18" s="878"/>
      <c r="IZQ18" s="880"/>
      <c r="IZR18" s="878"/>
      <c r="IZS18" s="878"/>
      <c r="IZT18" s="878"/>
      <c r="IZU18" s="880"/>
      <c r="IZV18" s="878"/>
      <c r="IZW18" s="878"/>
      <c r="IZX18" s="878"/>
      <c r="IZY18" s="880"/>
      <c r="IZZ18" s="878"/>
      <c r="JAA18" s="878"/>
      <c r="JAB18" s="878"/>
      <c r="JAC18" s="880"/>
      <c r="JAD18" s="878"/>
      <c r="JAE18" s="878"/>
      <c r="JAF18" s="878"/>
      <c r="JAG18" s="880"/>
      <c r="JAH18" s="878"/>
      <c r="JAI18" s="878"/>
      <c r="JAJ18" s="878"/>
      <c r="JAK18" s="880"/>
      <c r="JAL18" s="878"/>
      <c r="JAM18" s="878"/>
      <c r="JAN18" s="878"/>
      <c r="JAO18" s="880"/>
      <c r="JAP18" s="878"/>
      <c r="JAQ18" s="878"/>
      <c r="JAR18" s="878"/>
      <c r="JAS18" s="880"/>
      <c r="JAT18" s="878"/>
      <c r="JAU18" s="878"/>
      <c r="JAV18" s="878"/>
      <c r="JAW18" s="880"/>
      <c r="JAX18" s="878"/>
      <c r="JAY18" s="878"/>
      <c r="JAZ18" s="878"/>
      <c r="JBA18" s="880"/>
      <c r="JBB18" s="878"/>
      <c r="JBC18" s="878"/>
      <c r="JBD18" s="878"/>
      <c r="JBE18" s="880"/>
      <c r="JBF18" s="878"/>
      <c r="JBG18" s="878"/>
      <c r="JBH18" s="878"/>
      <c r="JBI18" s="880"/>
      <c r="JBJ18" s="878"/>
      <c r="JBK18" s="878"/>
      <c r="JBL18" s="878"/>
      <c r="JBM18" s="880"/>
      <c r="JBN18" s="878"/>
      <c r="JBO18" s="878"/>
      <c r="JBP18" s="878"/>
      <c r="JBQ18" s="880"/>
      <c r="JBR18" s="878"/>
      <c r="JBS18" s="878"/>
      <c r="JBT18" s="878"/>
      <c r="JBU18" s="880"/>
      <c r="JBV18" s="878"/>
      <c r="JBW18" s="878"/>
      <c r="JBX18" s="878"/>
      <c r="JBY18" s="880"/>
      <c r="JBZ18" s="878"/>
      <c r="JCA18" s="878"/>
      <c r="JCB18" s="878"/>
      <c r="JCC18" s="880"/>
      <c r="JCD18" s="878"/>
      <c r="JCE18" s="878"/>
      <c r="JCF18" s="878"/>
      <c r="JCG18" s="880"/>
      <c r="JCH18" s="878"/>
      <c r="JCI18" s="878"/>
      <c r="JCJ18" s="878"/>
      <c r="JCK18" s="880"/>
      <c r="JCL18" s="878"/>
      <c r="JCM18" s="878"/>
      <c r="JCN18" s="878"/>
      <c r="JCO18" s="880"/>
      <c r="JCP18" s="878"/>
      <c r="JCQ18" s="878"/>
      <c r="JCR18" s="878"/>
      <c r="JCS18" s="880"/>
      <c r="JCT18" s="878"/>
      <c r="JCU18" s="878"/>
      <c r="JCV18" s="878"/>
      <c r="JCW18" s="880"/>
      <c r="JCX18" s="878"/>
      <c r="JCY18" s="878"/>
      <c r="JCZ18" s="878"/>
      <c r="JDA18" s="880"/>
      <c r="JDB18" s="878"/>
      <c r="JDC18" s="878"/>
      <c r="JDD18" s="878"/>
      <c r="JDE18" s="880"/>
      <c r="JDF18" s="878"/>
      <c r="JDG18" s="878"/>
      <c r="JDH18" s="878"/>
      <c r="JDI18" s="880"/>
      <c r="JDJ18" s="878"/>
      <c r="JDK18" s="878"/>
      <c r="JDL18" s="878"/>
      <c r="JDM18" s="880"/>
      <c r="JDN18" s="878"/>
      <c r="JDO18" s="878"/>
      <c r="JDP18" s="878"/>
      <c r="JDQ18" s="880"/>
      <c r="JDR18" s="878"/>
      <c r="JDS18" s="878"/>
      <c r="JDT18" s="878"/>
      <c r="JDU18" s="880"/>
      <c r="JDV18" s="878"/>
      <c r="JDW18" s="878"/>
      <c r="JDX18" s="878"/>
      <c r="JDY18" s="880"/>
      <c r="JDZ18" s="878"/>
      <c r="JEA18" s="878"/>
      <c r="JEB18" s="878"/>
      <c r="JEC18" s="880"/>
      <c r="JED18" s="878"/>
      <c r="JEE18" s="878"/>
      <c r="JEF18" s="878"/>
      <c r="JEG18" s="880"/>
      <c r="JEH18" s="878"/>
      <c r="JEI18" s="878"/>
      <c r="JEJ18" s="878"/>
      <c r="JEK18" s="880"/>
      <c r="JEL18" s="878"/>
      <c r="JEM18" s="878"/>
      <c r="JEN18" s="878"/>
      <c r="JEO18" s="880"/>
      <c r="JEP18" s="878"/>
      <c r="JEQ18" s="878"/>
      <c r="JER18" s="878"/>
      <c r="JES18" s="880"/>
      <c r="JET18" s="878"/>
      <c r="JEU18" s="878"/>
      <c r="JEV18" s="878"/>
      <c r="JEW18" s="880"/>
      <c r="JEX18" s="878"/>
      <c r="JEY18" s="878"/>
      <c r="JEZ18" s="878"/>
      <c r="JFA18" s="880"/>
      <c r="JFB18" s="878"/>
      <c r="JFC18" s="878"/>
      <c r="JFD18" s="878"/>
      <c r="JFE18" s="880"/>
      <c r="JFF18" s="878"/>
      <c r="JFG18" s="878"/>
      <c r="JFH18" s="878"/>
      <c r="JFI18" s="880"/>
      <c r="JFJ18" s="878"/>
      <c r="JFK18" s="878"/>
      <c r="JFL18" s="878"/>
      <c r="JFM18" s="880"/>
      <c r="JFN18" s="878"/>
      <c r="JFO18" s="878"/>
      <c r="JFP18" s="878"/>
      <c r="JFQ18" s="880"/>
      <c r="JFR18" s="878"/>
      <c r="JFS18" s="878"/>
      <c r="JFT18" s="878"/>
      <c r="JFU18" s="880"/>
      <c r="JFV18" s="878"/>
      <c r="JFW18" s="878"/>
      <c r="JFX18" s="878"/>
      <c r="JFY18" s="880"/>
      <c r="JFZ18" s="878"/>
      <c r="JGA18" s="878"/>
      <c r="JGB18" s="878"/>
      <c r="JGC18" s="880"/>
      <c r="JGD18" s="878"/>
      <c r="JGE18" s="878"/>
      <c r="JGF18" s="878"/>
      <c r="JGG18" s="880"/>
      <c r="JGH18" s="878"/>
      <c r="JGI18" s="878"/>
      <c r="JGJ18" s="878"/>
      <c r="JGK18" s="880"/>
      <c r="JGL18" s="878"/>
      <c r="JGM18" s="878"/>
      <c r="JGN18" s="878"/>
      <c r="JGO18" s="880"/>
      <c r="JGP18" s="878"/>
      <c r="JGQ18" s="878"/>
      <c r="JGR18" s="878"/>
      <c r="JGS18" s="880"/>
      <c r="JGT18" s="878"/>
      <c r="JGU18" s="878"/>
      <c r="JGV18" s="878"/>
      <c r="JGW18" s="880"/>
      <c r="JGX18" s="878"/>
      <c r="JGY18" s="878"/>
      <c r="JGZ18" s="878"/>
      <c r="JHA18" s="880"/>
      <c r="JHB18" s="878"/>
      <c r="JHC18" s="878"/>
      <c r="JHD18" s="878"/>
      <c r="JHE18" s="880"/>
      <c r="JHF18" s="878"/>
      <c r="JHG18" s="878"/>
      <c r="JHH18" s="878"/>
      <c r="JHI18" s="880"/>
      <c r="JHJ18" s="878"/>
      <c r="JHK18" s="878"/>
      <c r="JHL18" s="878"/>
      <c r="JHM18" s="880"/>
      <c r="JHN18" s="878"/>
      <c r="JHO18" s="878"/>
      <c r="JHP18" s="878"/>
      <c r="JHQ18" s="880"/>
      <c r="JHR18" s="878"/>
      <c r="JHS18" s="878"/>
      <c r="JHT18" s="878"/>
      <c r="JHU18" s="880"/>
      <c r="JHV18" s="878"/>
      <c r="JHW18" s="878"/>
      <c r="JHX18" s="878"/>
      <c r="JHY18" s="880"/>
      <c r="JHZ18" s="878"/>
      <c r="JIA18" s="878"/>
      <c r="JIB18" s="878"/>
      <c r="JIC18" s="880"/>
      <c r="JID18" s="878"/>
      <c r="JIE18" s="878"/>
      <c r="JIF18" s="878"/>
      <c r="JIG18" s="880"/>
      <c r="JIH18" s="878"/>
      <c r="JII18" s="878"/>
      <c r="JIJ18" s="878"/>
      <c r="JIK18" s="880"/>
      <c r="JIL18" s="878"/>
      <c r="JIM18" s="878"/>
      <c r="JIN18" s="878"/>
      <c r="JIO18" s="880"/>
      <c r="JIP18" s="878"/>
      <c r="JIQ18" s="878"/>
      <c r="JIR18" s="878"/>
      <c r="JIS18" s="880"/>
      <c r="JIT18" s="878"/>
      <c r="JIU18" s="878"/>
      <c r="JIV18" s="878"/>
      <c r="JIW18" s="880"/>
      <c r="JIX18" s="878"/>
      <c r="JIY18" s="878"/>
      <c r="JIZ18" s="878"/>
      <c r="JJA18" s="880"/>
      <c r="JJB18" s="878"/>
      <c r="JJC18" s="878"/>
      <c r="JJD18" s="878"/>
      <c r="JJE18" s="880"/>
      <c r="JJF18" s="878"/>
      <c r="JJG18" s="878"/>
      <c r="JJH18" s="878"/>
      <c r="JJI18" s="880"/>
      <c r="JJJ18" s="878"/>
      <c r="JJK18" s="878"/>
      <c r="JJL18" s="878"/>
      <c r="JJM18" s="880"/>
      <c r="JJN18" s="878"/>
      <c r="JJO18" s="878"/>
      <c r="JJP18" s="878"/>
      <c r="JJQ18" s="880"/>
      <c r="JJR18" s="878"/>
      <c r="JJS18" s="878"/>
      <c r="JJT18" s="878"/>
      <c r="JJU18" s="880"/>
      <c r="JJV18" s="878"/>
      <c r="JJW18" s="878"/>
      <c r="JJX18" s="878"/>
      <c r="JJY18" s="880"/>
      <c r="JJZ18" s="878"/>
      <c r="JKA18" s="878"/>
      <c r="JKB18" s="878"/>
      <c r="JKC18" s="880"/>
      <c r="JKD18" s="878"/>
      <c r="JKE18" s="878"/>
      <c r="JKF18" s="878"/>
      <c r="JKG18" s="880"/>
      <c r="JKH18" s="878"/>
      <c r="JKI18" s="878"/>
      <c r="JKJ18" s="878"/>
      <c r="JKK18" s="880"/>
      <c r="JKL18" s="878"/>
      <c r="JKM18" s="878"/>
      <c r="JKN18" s="878"/>
      <c r="JKO18" s="880"/>
      <c r="JKP18" s="878"/>
      <c r="JKQ18" s="878"/>
      <c r="JKR18" s="878"/>
      <c r="JKS18" s="880"/>
      <c r="JKT18" s="878"/>
      <c r="JKU18" s="878"/>
      <c r="JKV18" s="878"/>
      <c r="JKW18" s="880"/>
      <c r="JKX18" s="878"/>
      <c r="JKY18" s="878"/>
      <c r="JKZ18" s="878"/>
      <c r="JLA18" s="880"/>
      <c r="JLB18" s="878"/>
      <c r="JLC18" s="878"/>
      <c r="JLD18" s="878"/>
      <c r="JLE18" s="880"/>
      <c r="JLF18" s="878"/>
      <c r="JLG18" s="878"/>
      <c r="JLH18" s="878"/>
      <c r="JLI18" s="880"/>
      <c r="JLJ18" s="878"/>
      <c r="JLK18" s="878"/>
      <c r="JLL18" s="878"/>
      <c r="JLM18" s="880"/>
      <c r="JLN18" s="878"/>
      <c r="JLO18" s="878"/>
      <c r="JLP18" s="878"/>
      <c r="JLQ18" s="880"/>
      <c r="JLR18" s="878"/>
      <c r="JLS18" s="878"/>
      <c r="JLT18" s="878"/>
      <c r="JLU18" s="880"/>
      <c r="JLV18" s="878"/>
      <c r="JLW18" s="878"/>
      <c r="JLX18" s="878"/>
      <c r="JLY18" s="880"/>
      <c r="JLZ18" s="878"/>
      <c r="JMA18" s="878"/>
      <c r="JMB18" s="878"/>
      <c r="JMC18" s="880"/>
      <c r="JMD18" s="878"/>
      <c r="JME18" s="878"/>
      <c r="JMF18" s="878"/>
      <c r="JMG18" s="880"/>
      <c r="JMH18" s="878"/>
      <c r="JMI18" s="878"/>
      <c r="JMJ18" s="878"/>
      <c r="JMK18" s="880"/>
      <c r="JML18" s="878"/>
      <c r="JMM18" s="878"/>
      <c r="JMN18" s="878"/>
      <c r="JMO18" s="880"/>
      <c r="JMP18" s="878"/>
      <c r="JMQ18" s="878"/>
      <c r="JMR18" s="878"/>
      <c r="JMS18" s="880"/>
      <c r="JMT18" s="878"/>
      <c r="JMU18" s="878"/>
      <c r="JMV18" s="878"/>
      <c r="JMW18" s="880"/>
      <c r="JMX18" s="878"/>
      <c r="JMY18" s="878"/>
      <c r="JMZ18" s="878"/>
      <c r="JNA18" s="880"/>
      <c r="JNB18" s="878"/>
      <c r="JNC18" s="878"/>
      <c r="JND18" s="878"/>
      <c r="JNE18" s="880"/>
      <c r="JNF18" s="878"/>
      <c r="JNG18" s="878"/>
      <c r="JNH18" s="878"/>
      <c r="JNI18" s="880"/>
      <c r="JNJ18" s="878"/>
      <c r="JNK18" s="878"/>
      <c r="JNL18" s="878"/>
      <c r="JNM18" s="880"/>
      <c r="JNN18" s="878"/>
      <c r="JNO18" s="878"/>
      <c r="JNP18" s="878"/>
      <c r="JNQ18" s="880"/>
      <c r="JNR18" s="878"/>
      <c r="JNS18" s="878"/>
      <c r="JNT18" s="878"/>
      <c r="JNU18" s="880"/>
      <c r="JNV18" s="878"/>
      <c r="JNW18" s="878"/>
      <c r="JNX18" s="878"/>
      <c r="JNY18" s="880"/>
      <c r="JNZ18" s="878"/>
      <c r="JOA18" s="878"/>
      <c r="JOB18" s="878"/>
      <c r="JOC18" s="880"/>
      <c r="JOD18" s="878"/>
      <c r="JOE18" s="878"/>
      <c r="JOF18" s="878"/>
      <c r="JOG18" s="880"/>
      <c r="JOH18" s="878"/>
      <c r="JOI18" s="878"/>
      <c r="JOJ18" s="878"/>
      <c r="JOK18" s="880"/>
      <c r="JOL18" s="878"/>
      <c r="JOM18" s="878"/>
      <c r="JON18" s="878"/>
      <c r="JOO18" s="880"/>
      <c r="JOP18" s="878"/>
      <c r="JOQ18" s="878"/>
      <c r="JOR18" s="878"/>
      <c r="JOS18" s="880"/>
      <c r="JOT18" s="878"/>
      <c r="JOU18" s="878"/>
      <c r="JOV18" s="878"/>
      <c r="JOW18" s="880"/>
      <c r="JOX18" s="878"/>
      <c r="JOY18" s="878"/>
      <c r="JOZ18" s="878"/>
      <c r="JPA18" s="880"/>
      <c r="JPB18" s="878"/>
      <c r="JPC18" s="878"/>
      <c r="JPD18" s="878"/>
      <c r="JPE18" s="880"/>
      <c r="JPF18" s="878"/>
      <c r="JPG18" s="878"/>
      <c r="JPH18" s="878"/>
      <c r="JPI18" s="880"/>
      <c r="JPJ18" s="878"/>
      <c r="JPK18" s="878"/>
      <c r="JPL18" s="878"/>
      <c r="JPM18" s="880"/>
      <c r="JPN18" s="878"/>
      <c r="JPO18" s="878"/>
      <c r="JPP18" s="878"/>
      <c r="JPQ18" s="880"/>
      <c r="JPR18" s="878"/>
      <c r="JPS18" s="878"/>
      <c r="JPT18" s="878"/>
      <c r="JPU18" s="880"/>
      <c r="JPV18" s="878"/>
      <c r="JPW18" s="878"/>
      <c r="JPX18" s="878"/>
      <c r="JPY18" s="880"/>
      <c r="JPZ18" s="878"/>
      <c r="JQA18" s="878"/>
      <c r="JQB18" s="878"/>
      <c r="JQC18" s="880"/>
      <c r="JQD18" s="878"/>
      <c r="JQE18" s="878"/>
      <c r="JQF18" s="878"/>
      <c r="JQG18" s="880"/>
      <c r="JQH18" s="878"/>
      <c r="JQI18" s="878"/>
      <c r="JQJ18" s="878"/>
      <c r="JQK18" s="880"/>
      <c r="JQL18" s="878"/>
      <c r="JQM18" s="878"/>
      <c r="JQN18" s="878"/>
      <c r="JQO18" s="880"/>
      <c r="JQP18" s="878"/>
      <c r="JQQ18" s="878"/>
      <c r="JQR18" s="878"/>
      <c r="JQS18" s="880"/>
      <c r="JQT18" s="878"/>
      <c r="JQU18" s="878"/>
      <c r="JQV18" s="878"/>
      <c r="JQW18" s="880"/>
      <c r="JQX18" s="878"/>
      <c r="JQY18" s="878"/>
      <c r="JQZ18" s="878"/>
      <c r="JRA18" s="880"/>
      <c r="JRB18" s="878"/>
      <c r="JRC18" s="878"/>
      <c r="JRD18" s="878"/>
      <c r="JRE18" s="880"/>
      <c r="JRF18" s="878"/>
      <c r="JRG18" s="878"/>
      <c r="JRH18" s="878"/>
      <c r="JRI18" s="880"/>
      <c r="JRJ18" s="878"/>
      <c r="JRK18" s="878"/>
      <c r="JRL18" s="878"/>
      <c r="JRM18" s="880"/>
      <c r="JRN18" s="878"/>
      <c r="JRO18" s="878"/>
      <c r="JRP18" s="878"/>
      <c r="JRQ18" s="880"/>
      <c r="JRR18" s="878"/>
      <c r="JRS18" s="878"/>
      <c r="JRT18" s="878"/>
      <c r="JRU18" s="880"/>
      <c r="JRV18" s="878"/>
      <c r="JRW18" s="878"/>
      <c r="JRX18" s="878"/>
      <c r="JRY18" s="880"/>
      <c r="JRZ18" s="878"/>
      <c r="JSA18" s="878"/>
      <c r="JSB18" s="878"/>
      <c r="JSC18" s="880"/>
      <c r="JSD18" s="878"/>
      <c r="JSE18" s="878"/>
      <c r="JSF18" s="878"/>
      <c r="JSG18" s="880"/>
      <c r="JSH18" s="878"/>
      <c r="JSI18" s="878"/>
      <c r="JSJ18" s="878"/>
      <c r="JSK18" s="880"/>
      <c r="JSL18" s="878"/>
      <c r="JSM18" s="878"/>
      <c r="JSN18" s="878"/>
      <c r="JSO18" s="880"/>
      <c r="JSP18" s="878"/>
      <c r="JSQ18" s="878"/>
      <c r="JSR18" s="878"/>
      <c r="JSS18" s="880"/>
      <c r="JST18" s="878"/>
      <c r="JSU18" s="878"/>
      <c r="JSV18" s="878"/>
      <c r="JSW18" s="880"/>
      <c r="JSX18" s="878"/>
      <c r="JSY18" s="878"/>
      <c r="JSZ18" s="878"/>
      <c r="JTA18" s="880"/>
      <c r="JTB18" s="878"/>
      <c r="JTC18" s="878"/>
      <c r="JTD18" s="878"/>
      <c r="JTE18" s="880"/>
      <c r="JTF18" s="878"/>
      <c r="JTG18" s="878"/>
      <c r="JTH18" s="878"/>
      <c r="JTI18" s="880"/>
      <c r="JTJ18" s="878"/>
      <c r="JTK18" s="878"/>
      <c r="JTL18" s="878"/>
      <c r="JTM18" s="880"/>
      <c r="JTN18" s="878"/>
      <c r="JTO18" s="878"/>
      <c r="JTP18" s="878"/>
      <c r="JTQ18" s="880"/>
      <c r="JTR18" s="878"/>
      <c r="JTS18" s="878"/>
      <c r="JTT18" s="878"/>
      <c r="JTU18" s="880"/>
      <c r="JTV18" s="878"/>
      <c r="JTW18" s="878"/>
      <c r="JTX18" s="878"/>
      <c r="JTY18" s="880"/>
      <c r="JTZ18" s="878"/>
      <c r="JUA18" s="878"/>
      <c r="JUB18" s="878"/>
      <c r="JUC18" s="880"/>
      <c r="JUD18" s="878"/>
      <c r="JUE18" s="878"/>
      <c r="JUF18" s="878"/>
      <c r="JUG18" s="880"/>
      <c r="JUH18" s="878"/>
      <c r="JUI18" s="878"/>
      <c r="JUJ18" s="878"/>
      <c r="JUK18" s="880"/>
      <c r="JUL18" s="878"/>
      <c r="JUM18" s="878"/>
      <c r="JUN18" s="878"/>
      <c r="JUO18" s="880"/>
      <c r="JUP18" s="878"/>
      <c r="JUQ18" s="878"/>
      <c r="JUR18" s="878"/>
      <c r="JUS18" s="880"/>
      <c r="JUT18" s="878"/>
      <c r="JUU18" s="878"/>
      <c r="JUV18" s="878"/>
      <c r="JUW18" s="880"/>
      <c r="JUX18" s="878"/>
      <c r="JUY18" s="878"/>
      <c r="JUZ18" s="878"/>
      <c r="JVA18" s="880"/>
      <c r="JVB18" s="878"/>
      <c r="JVC18" s="878"/>
      <c r="JVD18" s="878"/>
      <c r="JVE18" s="880"/>
      <c r="JVF18" s="878"/>
      <c r="JVG18" s="878"/>
      <c r="JVH18" s="878"/>
      <c r="JVI18" s="880"/>
      <c r="JVJ18" s="878"/>
      <c r="JVK18" s="878"/>
      <c r="JVL18" s="878"/>
      <c r="JVM18" s="880"/>
      <c r="JVN18" s="878"/>
      <c r="JVO18" s="878"/>
      <c r="JVP18" s="878"/>
      <c r="JVQ18" s="880"/>
      <c r="JVR18" s="878"/>
      <c r="JVS18" s="878"/>
      <c r="JVT18" s="878"/>
      <c r="JVU18" s="880"/>
      <c r="JVV18" s="878"/>
      <c r="JVW18" s="878"/>
      <c r="JVX18" s="878"/>
      <c r="JVY18" s="880"/>
      <c r="JVZ18" s="878"/>
      <c r="JWA18" s="878"/>
      <c r="JWB18" s="878"/>
      <c r="JWC18" s="880"/>
      <c r="JWD18" s="878"/>
      <c r="JWE18" s="878"/>
      <c r="JWF18" s="878"/>
      <c r="JWG18" s="880"/>
      <c r="JWH18" s="878"/>
      <c r="JWI18" s="878"/>
      <c r="JWJ18" s="878"/>
      <c r="JWK18" s="880"/>
      <c r="JWL18" s="878"/>
      <c r="JWM18" s="878"/>
      <c r="JWN18" s="878"/>
      <c r="JWO18" s="880"/>
      <c r="JWP18" s="878"/>
      <c r="JWQ18" s="878"/>
      <c r="JWR18" s="878"/>
      <c r="JWS18" s="880"/>
      <c r="JWT18" s="878"/>
      <c r="JWU18" s="878"/>
      <c r="JWV18" s="878"/>
      <c r="JWW18" s="880"/>
      <c r="JWX18" s="878"/>
      <c r="JWY18" s="878"/>
      <c r="JWZ18" s="878"/>
      <c r="JXA18" s="880"/>
      <c r="JXB18" s="878"/>
      <c r="JXC18" s="878"/>
      <c r="JXD18" s="878"/>
      <c r="JXE18" s="880"/>
      <c r="JXF18" s="878"/>
      <c r="JXG18" s="878"/>
      <c r="JXH18" s="878"/>
      <c r="JXI18" s="880"/>
      <c r="JXJ18" s="878"/>
      <c r="JXK18" s="878"/>
      <c r="JXL18" s="878"/>
      <c r="JXM18" s="880"/>
      <c r="JXN18" s="878"/>
      <c r="JXO18" s="878"/>
      <c r="JXP18" s="878"/>
      <c r="JXQ18" s="880"/>
      <c r="JXR18" s="878"/>
      <c r="JXS18" s="878"/>
      <c r="JXT18" s="878"/>
      <c r="JXU18" s="880"/>
      <c r="JXV18" s="878"/>
      <c r="JXW18" s="878"/>
      <c r="JXX18" s="878"/>
      <c r="JXY18" s="880"/>
      <c r="JXZ18" s="878"/>
      <c r="JYA18" s="878"/>
      <c r="JYB18" s="878"/>
      <c r="JYC18" s="880"/>
      <c r="JYD18" s="878"/>
      <c r="JYE18" s="878"/>
      <c r="JYF18" s="878"/>
      <c r="JYG18" s="880"/>
      <c r="JYH18" s="878"/>
      <c r="JYI18" s="878"/>
      <c r="JYJ18" s="878"/>
      <c r="JYK18" s="880"/>
      <c r="JYL18" s="878"/>
      <c r="JYM18" s="878"/>
      <c r="JYN18" s="878"/>
      <c r="JYO18" s="880"/>
      <c r="JYP18" s="878"/>
      <c r="JYQ18" s="878"/>
      <c r="JYR18" s="878"/>
      <c r="JYS18" s="880"/>
      <c r="JYT18" s="878"/>
      <c r="JYU18" s="878"/>
      <c r="JYV18" s="878"/>
      <c r="JYW18" s="880"/>
      <c r="JYX18" s="878"/>
      <c r="JYY18" s="878"/>
      <c r="JYZ18" s="878"/>
      <c r="JZA18" s="880"/>
      <c r="JZB18" s="878"/>
      <c r="JZC18" s="878"/>
      <c r="JZD18" s="878"/>
      <c r="JZE18" s="880"/>
      <c r="JZF18" s="878"/>
      <c r="JZG18" s="878"/>
      <c r="JZH18" s="878"/>
      <c r="JZI18" s="880"/>
      <c r="JZJ18" s="878"/>
      <c r="JZK18" s="878"/>
      <c r="JZL18" s="878"/>
      <c r="JZM18" s="880"/>
      <c r="JZN18" s="878"/>
      <c r="JZO18" s="878"/>
      <c r="JZP18" s="878"/>
      <c r="JZQ18" s="880"/>
      <c r="JZR18" s="878"/>
      <c r="JZS18" s="878"/>
      <c r="JZT18" s="878"/>
      <c r="JZU18" s="880"/>
      <c r="JZV18" s="878"/>
      <c r="JZW18" s="878"/>
      <c r="JZX18" s="878"/>
      <c r="JZY18" s="880"/>
      <c r="JZZ18" s="878"/>
      <c r="KAA18" s="878"/>
      <c r="KAB18" s="878"/>
      <c r="KAC18" s="880"/>
      <c r="KAD18" s="878"/>
      <c r="KAE18" s="878"/>
      <c r="KAF18" s="878"/>
      <c r="KAG18" s="880"/>
      <c r="KAH18" s="878"/>
      <c r="KAI18" s="878"/>
      <c r="KAJ18" s="878"/>
      <c r="KAK18" s="880"/>
      <c r="KAL18" s="878"/>
      <c r="KAM18" s="878"/>
      <c r="KAN18" s="878"/>
      <c r="KAO18" s="880"/>
      <c r="KAP18" s="878"/>
      <c r="KAQ18" s="878"/>
      <c r="KAR18" s="878"/>
      <c r="KAS18" s="880"/>
      <c r="KAT18" s="878"/>
      <c r="KAU18" s="878"/>
      <c r="KAV18" s="878"/>
      <c r="KAW18" s="880"/>
      <c r="KAX18" s="878"/>
      <c r="KAY18" s="878"/>
      <c r="KAZ18" s="878"/>
      <c r="KBA18" s="880"/>
      <c r="KBB18" s="878"/>
      <c r="KBC18" s="878"/>
      <c r="KBD18" s="878"/>
      <c r="KBE18" s="880"/>
      <c r="KBF18" s="878"/>
      <c r="KBG18" s="878"/>
      <c r="KBH18" s="878"/>
      <c r="KBI18" s="880"/>
      <c r="KBJ18" s="878"/>
      <c r="KBK18" s="878"/>
      <c r="KBL18" s="878"/>
      <c r="KBM18" s="880"/>
      <c r="KBN18" s="878"/>
      <c r="KBO18" s="878"/>
      <c r="KBP18" s="878"/>
      <c r="KBQ18" s="880"/>
      <c r="KBR18" s="878"/>
      <c r="KBS18" s="878"/>
      <c r="KBT18" s="878"/>
      <c r="KBU18" s="880"/>
      <c r="KBV18" s="878"/>
      <c r="KBW18" s="878"/>
      <c r="KBX18" s="878"/>
      <c r="KBY18" s="880"/>
      <c r="KBZ18" s="878"/>
      <c r="KCA18" s="878"/>
      <c r="KCB18" s="878"/>
      <c r="KCC18" s="880"/>
      <c r="KCD18" s="878"/>
      <c r="KCE18" s="878"/>
      <c r="KCF18" s="878"/>
      <c r="KCG18" s="880"/>
      <c r="KCH18" s="878"/>
      <c r="KCI18" s="878"/>
      <c r="KCJ18" s="878"/>
      <c r="KCK18" s="880"/>
      <c r="KCL18" s="878"/>
      <c r="KCM18" s="878"/>
      <c r="KCN18" s="878"/>
      <c r="KCO18" s="880"/>
      <c r="KCP18" s="878"/>
      <c r="KCQ18" s="878"/>
      <c r="KCR18" s="878"/>
      <c r="KCS18" s="880"/>
      <c r="KCT18" s="878"/>
      <c r="KCU18" s="878"/>
      <c r="KCV18" s="878"/>
      <c r="KCW18" s="880"/>
      <c r="KCX18" s="878"/>
      <c r="KCY18" s="878"/>
      <c r="KCZ18" s="878"/>
      <c r="KDA18" s="880"/>
      <c r="KDB18" s="878"/>
      <c r="KDC18" s="878"/>
      <c r="KDD18" s="878"/>
      <c r="KDE18" s="880"/>
      <c r="KDF18" s="878"/>
      <c r="KDG18" s="878"/>
      <c r="KDH18" s="878"/>
      <c r="KDI18" s="880"/>
      <c r="KDJ18" s="878"/>
      <c r="KDK18" s="878"/>
      <c r="KDL18" s="878"/>
      <c r="KDM18" s="880"/>
      <c r="KDN18" s="878"/>
      <c r="KDO18" s="878"/>
      <c r="KDP18" s="878"/>
      <c r="KDQ18" s="880"/>
      <c r="KDR18" s="878"/>
      <c r="KDS18" s="878"/>
      <c r="KDT18" s="878"/>
      <c r="KDU18" s="880"/>
      <c r="KDV18" s="878"/>
      <c r="KDW18" s="878"/>
      <c r="KDX18" s="878"/>
      <c r="KDY18" s="880"/>
      <c r="KDZ18" s="878"/>
      <c r="KEA18" s="878"/>
      <c r="KEB18" s="878"/>
      <c r="KEC18" s="880"/>
      <c r="KED18" s="878"/>
      <c r="KEE18" s="878"/>
      <c r="KEF18" s="878"/>
      <c r="KEG18" s="880"/>
      <c r="KEH18" s="878"/>
      <c r="KEI18" s="878"/>
      <c r="KEJ18" s="878"/>
      <c r="KEK18" s="880"/>
      <c r="KEL18" s="878"/>
      <c r="KEM18" s="878"/>
      <c r="KEN18" s="878"/>
      <c r="KEO18" s="880"/>
      <c r="KEP18" s="878"/>
      <c r="KEQ18" s="878"/>
      <c r="KER18" s="878"/>
      <c r="KES18" s="880"/>
      <c r="KET18" s="878"/>
      <c r="KEU18" s="878"/>
      <c r="KEV18" s="878"/>
      <c r="KEW18" s="880"/>
      <c r="KEX18" s="878"/>
      <c r="KEY18" s="878"/>
      <c r="KEZ18" s="878"/>
      <c r="KFA18" s="880"/>
      <c r="KFB18" s="878"/>
      <c r="KFC18" s="878"/>
      <c r="KFD18" s="878"/>
      <c r="KFE18" s="880"/>
      <c r="KFF18" s="878"/>
      <c r="KFG18" s="878"/>
      <c r="KFH18" s="878"/>
      <c r="KFI18" s="880"/>
      <c r="KFJ18" s="878"/>
      <c r="KFK18" s="878"/>
      <c r="KFL18" s="878"/>
      <c r="KFM18" s="880"/>
      <c r="KFN18" s="878"/>
      <c r="KFO18" s="878"/>
      <c r="KFP18" s="878"/>
      <c r="KFQ18" s="880"/>
      <c r="KFR18" s="878"/>
      <c r="KFS18" s="878"/>
      <c r="KFT18" s="878"/>
      <c r="KFU18" s="880"/>
      <c r="KFV18" s="878"/>
      <c r="KFW18" s="878"/>
      <c r="KFX18" s="878"/>
      <c r="KFY18" s="880"/>
      <c r="KFZ18" s="878"/>
      <c r="KGA18" s="878"/>
      <c r="KGB18" s="878"/>
      <c r="KGC18" s="880"/>
      <c r="KGD18" s="878"/>
      <c r="KGE18" s="878"/>
      <c r="KGF18" s="878"/>
      <c r="KGG18" s="880"/>
      <c r="KGH18" s="878"/>
      <c r="KGI18" s="878"/>
      <c r="KGJ18" s="878"/>
      <c r="KGK18" s="880"/>
      <c r="KGL18" s="878"/>
      <c r="KGM18" s="878"/>
      <c r="KGN18" s="878"/>
      <c r="KGO18" s="880"/>
      <c r="KGP18" s="878"/>
      <c r="KGQ18" s="878"/>
      <c r="KGR18" s="878"/>
      <c r="KGS18" s="880"/>
      <c r="KGT18" s="878"/>
      <c r="KGU18" s="878"/>
      <c r="KGV18" s="878"/>
      <c r="KGW18" s="880"/>
      <c r="KGX18" s="878"/>
      <c r="KGY18" s="878"/>
      <c r="KGZ18" s="878"/>
      <c r="KHA18" s="880"/>
      <c r="KHB18" s="878"/>
      <c r="KHC18" s="878"/>
      <c r="KHD18" s="878"/>
      <c r="KHE18" s="880"/>
      <c r="KHF18" s="878"/>
      <c r="KHG18" s="878"/>
      <c r="KHH18" s="878"/>
      <c r="KHI18" s="880"/>
      <c r="KHJ18" s="878"/>
      <c r="KHK18" s="878"/>
      <c r="KHL18" s="878"/>
      <c r="KHM18" s="880"/>
      <c r="KHN18" s="878"/>
      <c r="KHO18" s="878"/>
      <c r="KHP18" s="878"/>
      <c r="KHQ18" s="880"/>
      <c r="KHR18" s="878"/>
      <c r="KHS18" s="878"/>
      <c r="KHT18" s="878"/>
      <c r="KHU18" s="880"/>
      <c r="KHV18" s="878"/>
      <c r="KHW18" s="878"/>
      <c r="KHX18" s="878"/>
      <c r="KHY18" s="880"/>
      <c r="KHZ18" s="878"/>
      <c r="KIA18" s="878"/>
      <c r="KIB18" s="878"/>
      <c r="KIC18" s="880"/>
      <c r="KID18" s="878"/>
      <c r="KIE18" s="878"/>
      <c r="KIF18" s="878"/>
      <c r="KIG18" s="880"/>
      <c r="KIH18" s="878"/>
      <c r="KII18" s="878"/>
      <c r="KIJ18" s="878"/>
      <c r="KIK18" s="880"/>
      <c r="KIL18" s="878"/>
      <c r="KIM18" s="878"/>
      <c r="KIN18" s="878"/>
      <c r="KIO18" s="880"/>
      <c r="KIP18" s="878"/>
      <c r="KIQ18" s="878"/>
      <c r="KIR18" s="878"/>
      <c r="KIS18" s="880"/>
      <c r="KIT18" s="878"/>
      <c r="KIU18" s="878"/>
      <c r="KIV18" s="878"/>
      <c r="KIW18" s="880"/>
      <c r="KIX18" s="878"/>
      <c r="KIY18" s="878"/>
      <c r="KIZ18" s="878"/>
      <c r="KJA18" s="880"/>
      <c r="KJB18" s="878"/>
      <c r="KJC18" s="878"/>
      <c r="KJD18" s="878"/>
      <c r="KJE18" s="880"/>
      <c r="KJF18" s="878"/>
      <c r="KJG18" s="878"/>
      <c r="KJH18" s="878"/>
      <c r="KJI18" s="880"/>
      <c r="KJJ18" s="878"/>
      <c r="KJK18" s="878"/>
      <c r="KJL18" s="878"/>
      <c r="KJM18" s="880"/>
      <c r="KJN18" s="878"/>
      <c r="KJO18" s="878"/>
      <c r="KJP18" s="878"/>
      <c r="KJQ18" s="880"/>
      <c r="KJR18" s="878"/>
      <c r="KJS18" s="878"/>
      <c r="KJT18" s="878"/>
      <c r="KJU18" s="880"/>
      <c r="KJV18" s="878"/>
      <c r="KJW18" s="878"/>
      <c r="KJX18" s="878"/>
      <c r="KJY18" s="880"/>
      <c r="KJZ18" s="878"/>
      <c r="KKA18" s="878"/>
      <c r="KKB18" s="878"/>
      <c r="KKC18" s="880"/>
      <c r="KKD18" s="878"/>
      <c r="KKE18" s="878"/>
      <c r="KKF18" s="878"/>
      <c r="KKG18" s="880"/>
      <c r="KKH18" s="878"/>
      <c r="KKI18" s="878"/>
      <c r="KKJ18" s="878"/>
      <c r="KKK18" s="880"/>
      <c r="KKL18" s="878"/>
      <c r="KKM18" s="878"/>
      <c r="KKN18" s="878"/>
      <c r="KKO18" s="880"/>
      <c r="KKP18" s="878"/>
      <c r="KKQ18" s="878"/>
      <c r="KKR18" s="878"/>
      <c r="KKS18" s="880"/>
      <c r="KKT18" s="878"/>
      <c r="KKU18" s="878"/>
      <c r="KKV18" s="878"/>
      <c r="KKW18" s="880"/>
      <c r="KKX18" s="878"/>
      <c r="KKY18" s="878"/>
      <c r="KKZ18" s="878"/>
      <c r="KLA18" s="880"/>
      <c r="KLB18" s="878"/>
      <c r="KLC18" s="878"/>
      <c r="KLD18" s="878"/>
      <c r="KLE18" s="880"/>
      <c r="KLF18" s="878"/>
      <c r="KLG18" s="878"/>
      <c r="KLH18" s="878"/>
      <c r="KLI18" s="880"/>
      <c r="KLJ18" s="878"/>
      <c r="KLK18" s="878"/>
      <c r="KLL18" s="878"/>
      <c r="KLM18" s="880"/>
      <c r="KLN18" s="878"/>
      <c r="KLO18" s="878"/>
      <c r="KLP18" s="878"/>
      <c r="KLQ18" s="880"/>
      <c r="KLR18" s="878"/>
      <c r="KLS18" s="878"/>
      <c r="KLT18" s="878"/>
      <c r="KLU18" s="880"/>
      <c r="KLV18" s="878"/>
      <c r="KLW18" s="878"/>
      <c r="KLX18" s="878"/>
      <c r="KLY18" s="880"/>
      <c r="KLZ18" s="878"/>
      <c r="KMA18" s="878"/>
      <c r="KMB18" s="878"/>
      <c r="KMC18" s="880"/>
      <c r="KMD18" s="878"/>
      <c r="KME18" s="878"/>
      <c r="KMF18" s="878"/>
      <c r="KMG18" s="880"/>
      <c r="KMH18" s="878"/>
      <c r="KMI18" s="878"/>
      <c r="KMJ18" s="878"/>
      <c r="KMK18" s="880"/>
      <c r="KML18" s="878"/>
      <c r="KMM18" s="878"/>
      <c r="KMN18" s="878"/>
      <c r="KMO18" s="880"/>
      <c r="KMP18" s="878"/>
      <c r="KMQ18" s="878"/>
      <c r="KMR18" s="878"/>
      <c r="KMS18" s="880"/>
      <c r="KMT18" s="878"/>
      <c r="KMU18" s="878"/>
      <c r="KMV18" s="878"/>
      <c r="KMW18" s="880"/>
      <c r="KMX18" s="878"/>
      <c r="KMY18" s="878"/>
      <c r="KMZ18" s="878"/>
      <c r="KNA18" s="880"/>
      <c r="KNB18" s="878"/>
      <c r="KNC18" s="878"/>
      <c r="KND18" s="878"/>
      <c r="KNE18" s="880"/>
      <c r="KNF18" s="878"/>
      <c r="KNG18" s="878"/>
      <c r="KNH18" s="878"/>
      <c r="KNI18" s="880"/>
      <c r="KNJ18" s="878"/>
      <c r="KNK18" s="878"/>
      <c r="KNL18" s="878"/>
      <c r="KNM18" s="880"/>
      <c r="KNN18" s="878"/>
      <c r="KNO18" s="878"/>
      <c r="KNP18" s="878"/>
      <c r="KNQ18" s="880"/>
      <c r="KNR18" s="878"/>
      <c r="KNS18" s="878"/>
      <c r="KNT18" s="878"/>
      <c r="KNU18" s="880"/>
      <c r="KNV18" s="878"/>
      <c r="KNW18" s="878"/>
      <c r="KNX18" s="878"/>
      <c r="KNY18" s="880"/>
      <c r="KNZ18" s="878"/>
      <c r="KOA18" s="878"/>
      <c r="KOB18" s="878"/>
      <c r="KOC18" s="880"/>
      <c r="KOD18" s="878"/>
      <c r="KOE18" s="878"/>
      <c r="KOF18" s="878"/>
      <c r="KOG18" s="880"/>
      <c r="KOH18" s="878"/>
      <c r="KOI18" s="878"/>
      <c r="KOJ18" s="878"/>
      <c r="KOK18" s="880"/>
      <c r="KOL18" s="878"/>
      <c r="KOM18" s="878"/>
      <c r="KON18" s="878"/>
      <c r="KOO18" s="880"/>
      <c r="KOP18" s="878"/>
      <c r="KOQ18" s="878"/>
      <c r="KOR18" s="878"/>
      <c r="KOS18" s="880"/>
      <c r="KOT18" s="878"/>
      <c r="KOU18" s="878"/>
      <c r="KOV18" s="878"/>
      <c r="KOW18" s="880"/>
      <c r="KOX18" s="878"/>
      <c r="KOY18" s="878"/>
      <c r="KOZ18" s="878"/>
      <c r="KPA18" s="880"/>
      <c r="KPB18" s="878"/>
      <c r="KPC18" s="878"/>
      <c r="KPD18" s="878"/>
      <c r="KPE18" s="880"/>
      <c r="KPF18" s="878"/>
      <c r="KPG18" s="878"/>
      <c r="KPH18" s="878"/>
      <c r="KPI18" s="880"/>
      <c r="KPJ18" s="878"/>
      <c r="KPK18" s="878"/>
      <c r="KPL18" s="878"/>
      <c r="KPM18" s="880"/>
      <c r="KPN18" s="878"/>
      <c r="KPO18" s="878"/>
      <c r="KPP18" s="878"/>
      <c r="KPQ18" s="880"/>
      <c r="KPR18" s="878"/>
      <c r="KPS18" s="878"/>
      <c r="KPT18" s="878"/>
      <c r="KPU18" s="880"/>
      <c r="KPV18" s="878"/>
      <c r="KPW18" s="878"/>
      <c r="KPX18" s="878"/>
      <c r="KPY18" s="880"/>
      <c r="KPZ18" s="878"/>
      <c r="KQA18" s="878"/>
      <c r="KQB18" s="878"/>
      <c r="KQC18" s="880"/>
      <c r="KQD18" s="878"/>
      <c r="KQE18" s="878"/>
      <c r="KQF18" s="878"/>
      <c r="KQG18" s="880"/>
      <c r="KQH18" s="878"/>
      <c r="KQI18" s="878"/>
      <c r="KQJ18" s="878"/>
      <c r="KQK18" s="880"/>
      <c r="KQL18" s="878"/>
      <c r="KQM18" s="878"/>
      <c r="KQN18" s="878"/>
      <c r="KQO18" s="880"/>
      <c r="KQP18" s="878"/>
      <c r="KQQ18" s="878"/>
      <c r="KQR18" s="878"/>
      <c r="KQS18" s="880"/>
      <c r="KQT18" s="878"/>
      <c r="KQU18" s="878"/>
      <c r="KQV18" s="878"/>
      <c r="KQW18" s="880"/>
      <c r="KQX18" s="878"/>
      <c r="KQY18" s="878"/>
      <c r="KQZ18" s="878"/>
      <c r="KRA18" s="880"/>
      <c r="KRB18" s="878"/>
      <c r="KRC18" s="878"/>
      <c r="KRD18" s="878"/>
      <c r="KRE18" s="880"/>
      <c r="KRF18" s="878"/>
      <c r="KRG18" s="878"/>
      <c r="KRH18" s="878"/>
      <c r="KRI18" s="880"/>
      <c r="KRJ18" s="878"/>
      <c r="KRK18" s="878"/>
      <c r="KRL18" s="878"/>
      <c r="KRM18" s="880"/>
      <c r="KRN18" s="878"/>
      <c r="KRO18" s="878"/>
      <c r="KRP18" s="878"/>
      <c r="KRQ18" s="880"/>
      <c r="KRR18" s="878"/>
      <c r="KRS18" s="878"/>
      <c r="KRT18" s="878"/>
      <c r="KRU18" s="880"/>
      <c r="KRV18" s="878"/>
      <c r="KRW18" s="878"/>
      <c r="KRX18" s="878"/>
      <c r="KRY18" s="880"/>
      <c r="KRZ18" s="878"/>
      <c r="KSA18" s="878"/>
      <c r="KSB18" s="878"/>
      <c r="KSC18" s="880"/>
      <c r="KSD18" s="878"/>
      <c r="KSE18" s="878"/>
      <c r="KSF18" s="878"/>
      <c r="KSG18" s="880"/>
      <c r="KSH18" s="878"/>
      <c r="KSI18" s="878"/>
      <c r="KSJ18" s="878"/>
      <c r="KSK18" s="880"/>
      <c r="KSL18" s="878"/>
      <c r="KSM18" s="878"/>
      <c r="KSN18" s="878"/>
      <c r="KSO18" s="880"/>
      <c r="KSP18" s="878"/>
      <c r="KSQ18" s="878"/>
      <c r="KSR18" s="878"/>
      <c r="KSS18" s="880"/>
      <c r="KST18" s="878"/>
      <c r="KSU18" s="878"/>
      <c r="KSV18" s="878"/>
      <c r="KSW18" s="880"/>
      <c r="KSX18" s="878"/>
      <c r="KSY18" s="878"/>
      <c r="KSZ18" s="878"/>
      <c r="KTA18" s="880"/>
      <c r="KTB18" s="878"/>
      <c r="KTC18" s="878"/>
      <c r="KTD18" s="878"/>
      <c r="KTE18" s="880"/>
      <c r="KTF18" s="878"/>
      <c r="KTG18" s="878"/>
      <c r="KTH18" s="878"/>
      <c r="KTI18" s="880"/>
      <c r="KTJ18" s="878"/>
      <c r="KTK18" s="878"/>
      <c r="KTL18" s="878"/>
      <c r="KTM18" s="880"/>
      <c r="KTN18" s="878"/>
      <c r="KTO18" s="878"/>
      <c r="KTP18" s="878"/>
      <c r="KTQ18" s="880"/>
      <c r="KTR18" s="878"/>
      <c r="KTS18" s="878"/>
      <c r="KTT18" s="878"/>
      <c r="KTU18" s="880"/>
      <c r="KTV18" s="878"/>
      <c r="KTW18" s="878"/>
      <c r="KTX18" s="878"/>
      <c r="KTY18" s="880"/>
      <c r="KTZ18" s="878"/>
      <c r="KUA18" s="878"/>
      <c r="KUB18" s="878"/>
      <c r="KUC18" s="880"/>
      <c r="KUD18" s="878"/>
      <c r="KUE18" s="878"/>
      <c r="KUF18" s="878"/>
      <c r="KUG18" s="880"/>
      <c r="KUH18" s="878"/>
      <c r="KUI18" s="878"/>
      <c r="KUJ18" s="878"/>
      <c r="KUK18" s="880"/>
      <c r="KUL18" s="878"/>
      <c r="KUM18" s="878"/>
      <c r="KUN18" s="878"/>
      <c r="KUO18" s="880"/>
      <c r="KUP18" s="878"/>
      <c r="KUQ18" s="878"/>
      <c r="KUR18" s="878"/>
      <c r="KUS18" s="880"/>
      <c r="KUT18" s="878"/>
      <c r="KUU18" s="878"/>
      <c r="KUV18" s="878"/>
      <c r="KUW18" s="880"/>
      <c r="KUX18" s="878"/>
      <c r="KUY18" s="878"/>
      <c r="KUZ18" s="878"/>
      <c r="KVA18" s="880"/>
      <c r="KVB18" s="878"/>
      <c r="KVC18" s="878"/>
      <c r="KVD18" s="878"/>
      <c r="KVE18" s="880"/>
      <c r="KVF18" s="878"/>
      <c r="KVG18" s="878"/>
      <c r="KVH18" s="878"/>
      <c r="KVI18" s="880"/>
      <c r="KVJ18" s="878"/>
      <c r="KVK18" s="878"/>
      <c r="KVL18" s="878"/>
      <c r="KVM18" s="880"/>
      <c r="KVN18" s="878"/>
      <c r="KVO18" s="878"/>
      <c r="KVP18" s="878"/>
      <c r="KVQ18" s="880"/>
      <c r="KVR18" s="878"/>
      <c r="KVS18" s="878"/>
      <c r="KVT18" s="878"/>
      <c r="KVU18" s="880"/>
      <c r="KVV18" s="878"/>
      <c r="KVW18" s="878"/>
      <c r="KVX18" s="878"/>
      <c r="KVY18" s="880"/>
      <c r="KVZ18" s="878"/>
      <c r="KWA18" s="878"/>
      <c r="KWB18" s="878"/>
      <c r="KWC18" s="880"/>
      <c r="KWD18" s="878"/>
      <c r="KWE18" s="878"/>
      <c r="KWF18" s="878"/>
      <c r="KWG18" s="880"/>
      <c r="KWH18" s="878"/>
      <c r="KWI18" s="878"/>
      <c r="KWJ18" s="878"/>
      <c r="KWK18" s="880"/>
      <c r="KWL18" s="878"/>
      <c r="KWM18" s="878"/>
      <c r="KWN18" s="878"/>
      <c r="KWO18" s="880"/>
      <c r="KWP18" s="878"/>
      <c r="KWQ18" s="878"/>
      <c r="KWR18" s="878"/>
      <c r="KWS18" s="880"/>
      <c r="KWT18" s="878"/>
      <c r="KWU18" s="878"/>
      <c r="KWV18" s="878"/>
      <c r="KWW18" s="880"/>
      <c r="KWX18" s="878"/>
      <c r="KWY18" s="878"/>
      <c r="KWZ18" s="878"/>
      <c r="KXA18" s="880"/>
      <c r="KXB18" s="878"/>
      <c r="KXC18" s="878"/>
      <c r="KXD18" s="878"/>
      <c r="KXE18" s="880"/>
      <c r="KXF18" s="878"/>
      <c r="KXG18" s="878"/>
      <c r="KXH18" s="878"/>
      <c r="KXI18" s="880"/>
      <c r="KXJ18" s="878"/>
      <c r="KXK18" s="878"/>
      <c r="KXL18" s="878"/>
      <c r="KXM18" s="880"/>
      <c r="KXN18" s="878"/>
      <c r="KXO18" s="878"/>
      <c r="KXP18" s="878"/>
      <c r="KXQ18" s="880"/>
      <c r="KXR18" s="878"/>
      <c r="KXS18" s="878"/>
      <c r="KXT18" s="878"/>
      <c r="KXU18" s="880"/>
      <c r="KXV18" s="878"/>
      <c r="KXW18" s="878"/>
      <c r="KXX18" s="878"/>
      <c r="KXY18" s="880"/>
      <c r="KXZ18" s="878"/>
      <c r="KYA18" s="878"/>
      <c r="KYB18" s="878"/>
      <c r="KYC18" s="880"/>
      <c r="KYD18" s="878"/>
      <c r="KYE18" s="878"/>
      <c r="KYF18" s="878"/>
      <c r="KYG18" s="880"/>
      <c r="KYH18" s="878"/>
      <c r="KYI18" s="878"/>
      <c r="KYJ18" s="878"/>
      <c r="KYK18" s="880"/>
      <c r="KYL18" s="878"/>
      <c r="KYM18" s="878"/>
      <c r="KYN18" s="878"/>
      <c r="KYO18" s="880"/>
      <c r="KYP18" s="878"/>
      <c r="KYQ18" s="878"/>
      <c r="KYR18" s="878"/>
      <c r="KYS18" s="880"/>
      <c r="KYT18" s="878"/>
      <c r="KYU18" s="878"/>
      <c r="KYV18" s="878"/>
      <c r="KYW18" s="880"/>
      <c r="KYX18" s="878"/>
      <c r="KYY18" s="878"/>
      <c r="KYZ18" s="878"/>
      <c r="KZA18" s="880"/>
      <c r="KZB18" s="878"/>
      <c r="KZC18" s="878"/>
      <c r="KZD18" s="878"/>
      <c r="KZE18" s="880"/>
      <c r="KZF18" s="878"/>
      <c r="KZG18" s="878"/>
      <c r="KZH18" s="878"/>
      <c r="KZI18" s="880"/>
      <c r="KZJ18" s="878"/>
      <c r="KZK18" s="878"/>
      <c r="KZL18" s="878"/>
      <c r="KZM18" s="880"/>
      <c r="KZN18" s="878"/>
      <c r="KZO18" s="878"/>
      <c r="KZP18" s="878"/>
      <c r="KZQ18" s="880"/>
      <c r="KZR18" s="878"/>
      <c r="KZS18" s="878"/>
      <c r="KZT18" s="878"/>
      <c r="KZU18" s="880"/>
      <c r="KZV18" s="878"/>
      <c r="KZW18" s="878"/>
      <c r="KZX18" s="878"/>
      <c r="KZY18" s="880"/>
      <c r="KZZ18" s="878"/>
      <c r="LAA18" s="878"/>
      <c r="LAB18" s="878"/>
      <c r="LAC18" s="880"/>
      <c r="LAD18" s="878"/>
      <c r="LAE18" s="878"/>
      <c r="LAF18" s="878"/>
      <c r="LAG18" s="880"/>
      <c r="LAH18" s="878"/>
      <c r="LAI18" s="878"/>
      <c r="LAJ18" s="878"/>
      <c r="LAK18" s="880"/>
      <c r="LAL18" s="878"/>
      <c r="LAM18" s="878"/>
      <c r="LAN18" s="878"/>
      <c r="LAO18" s="880"/>
      <c r="LAP18" s="878"/>
      <c r="LAQ18" s="878"/>
      <c r="LAR18" s="878"/>
      <c r="LAS18" s="880"/>
      <c r="LAT18" s="878"/>
      <c r="LAU18" s="878"/>
      <c r="LAV18" s="878"/>
      <c r="LAW18" s="880"/>
      <c r="LAX18" s="878"/>
      <c r="LAY18" s="878"/>
      <c r="LAZ18" s="878"/>
      <c r="LBA18" s="880"/>
      <c r="LBB18" s="878"/>
      <c r="LBC18" s="878"/>
      <c r="LBD18" s="878"/>
      <c r="LBE18" s="880"/>
      <c r="LBF18" s="878"/>
      <c r="LBG18" s="878"/>
      <c r="LBH18" s="878"/>
      <c r="LBI18" s="880"/>
      <c r="LBJ18" s="878"/>
      <c r="LBK18" s="878"/>
      <c r="LBL18" s="878"/>
      <c r="LBM18" s="880"/>
      <c r="LBN18" s="878"/>
      <c r="LBO18" s="878"/>
      <c r="LBP18" s="878"/>
      <c r="LBQ18" s="880"/>
      <c r="LBR18" s="878"/>
      <c r="LBS18" s="878"/>
      <c r="LBT18" s="878"/>
      <c r="LBU18" s="880"/>
      <c r="LBV18" s="878"/>
      <c r="LBW18" s="878"/>
      <c r="LBX18" s="878"/>
      <c r="LBY18" s="880"/>
      <c r="LBZ18" s="878"/>
      <c r="LCA18" s="878"/>
      <c r="LCB18" s="878"/>
      <c r="LCC18" s="880"/>
      <c r="LCD18" s="878"/>
      <c r="LCE18" s="878"/>
      <c r="LCF18" s="878"/>
      <c r="LCG18" s="880"/>
      <c r="LCH18" s="878"/>
      <c r="LCI18" s="878"/>
      <c r="LCJ18" s="878"/>
      <c r="LCK18" s="880"/>
      <c r="LCL18" s="878"/>
      <c r="LCM18" s="878"/>
      <c r="LCN18" s="878"/>
      <c r="LCO18" s="880"/>
      <c r="LCP18" s="878"/>
      <c r="LCQ18" s="878"/>
      <c r="LCR18" s="878"/>
      <c r="LCS18" s="880"/>
      <c r="LCT18" s="878"/>
      <c r="LCU18" s="878"/>
      <c r="LCV18" s="878"/>
      <c r="LCW18" s="880"/>
      <c r="LCX18" s="878"/>
      <c r="LCY18" s="878"/>
      <c r="LCZ18" s="878"/>
      <c r="LDA18" s="880"/>
      <c r="LDB18" s="878"/>
      <c r="LDC18" s="878"/>
      <c r="LDD18" s="878"/>
      <c r="LDE18" s="880"/>
      <c r="LDF18" s="878"/>
      <c r="LDG18" s="878"/>
      <c r="LDH18" s="878"/>
      <c r="LDI18" s="880"/>
      <c r="LDJ18" s="878"/>
      <c r="LDK18" s="878"/>
      <c r="LDL18" s="878"/>
      <c r="LDM18" s="880"/>
      <c r="LDN18" s="878"/>
      <c r="LDO18" s="878"/>
      <c r="LDP18" s="878"/>
      <c r="LDQ18" s="880"/>
      <c r="LDR18" s="878"/>
      <c r="LDS18" s="878"/>
      <c r="LDT18" s="878"/>
      <c r="LDU18" s="880"/>
      <c r="LDV18" s="878"/>
      <c r="LDW18" s="878"/>
      <c r="LDX18" s="878"/>
      <c r="LDY18" s="880"/>
      <c r="LDZ18" s="878"/>
      <c r="LEA18" s="878"/>
      <c r="LEB18" s="878"/>
      <c r="LEC18" s="880"/>
      <c r="LED18" s="878"/>
      <c r="LEE18" s="878"/>
      <c r="LEF18" s="878"/>
      <c r="LEG18" s="880"/>
      <c r="LEH18" s="878"/>
      <c r="LEI18" s="878"/>
      <c r="LEJ18" s="878"/>
      <c r="LEK18" s="880"/>
      <c r="LEL18" s="878"/>
      <c r="LEM18" s="878"/>
      <c r="LEN18" s="878"/>
      <c r="LEO18" s="880"/>
      <c r="LEP18" s="878"/>
      <c r="LEQ18" s="878"/>
      <c r="LER18" s="878"/>
      <c r="LES18" s="880"/>
      <c r="LET18" s="878"/>
      <c r="LEU18" s="878"/>
      <c r="LEV18" s="878"/>
      <c r="LEW18" s="880"/>
      <c r="LEX18" s="878"/>
      <c r="LEY18" s="878"/>
      <c r="LEZ18" s="878"/>
      <c r="LFA18" s="880"/>
      <c r="LFB18" s="878"/>
      <c r="LFC18" s="878"/>
      <c r="LFD18" s="878"/>
      <c r="LFE18" s="880"/>
      <c r="LFF18" s="878"/>
      <c r="LFG18" s="878"/>
      <c r="LFH18" s="878"/>
      <c r="LFI18" s="880"/>
      <c r="LFJ18" s="878"/>
      <c r="LFK18" s="878"/>
      <c r="LFL18" s="878"/>
      <c r="LFM18" s="880"/>
      <c r="LFN18" s="878"/>
      <c r="LFO18" s="878"/>
      <c r="LFP18" s="878"/>
      <c r="LFQ18" s="880"/>
      <c r="LFR18" s="878"/>
      <c r="LFS18" s="878"/>
      <c r="LFT18" s="878"/>
      <c r="LFU18" s="880"/>
      <c r="LFV18" s="878"/>
      <c r="LFW18" s="878"/>
      <c r="LFX18" s="878"/>
      <c r="LFY18" s="880"/>
      <c r="LFZ18" s="878"/>
      <c r="LGA18" s="878"/>
      <c r="LGB18" s="878"/>
      <c r="LGC18" s="880"/>
      <c r="LGD18" s="878"/>
      <c r="LGE18" s="878"/>
      <c r="LGF18" s="878"/>
      <c r="LGG18" s="880"/>
      <c r="LGH18" s="878"/>
      <c r="LGI18" s="878"/>
      <c r="LGJ18" s="878"/>
      <c r="LGK18" s="880"/>
      <c r="LGL18" s="878"/>
      <c r="LGM18" s="878"/>
      <c r="LGN18" s="878"/>
      <c r="LGO18" s="880"/>
      <c r="LGP18" s="878"/>
      <c r="LGQ18" s="878"/>
      <c r="LGR18" s="878"/>
      <c r="LGS18" s="880"/>
      <c r="LGT18" s="878"/>
      <c r="LGU18" s="878"/>
      <c r="LGV18" s="878"/>
      <c r="LGW18" s="880"/>
      <c r="LGX18" s="878"/>
      <c r="LGY18" s="878"/>
      <c r="LGZ18" s="878"/>
      <c r="LHA18" s="880"/>
      <c r="LHB18" s="878"/>
      <c r="LHC18" s="878"/>
      <c r="LHD18" s="878"/>
      <c r="LHE18" s="880"/>
      <c r="LHF18" s="878"/>
      <c r="LHG18" s="878"/>
      <c r="LHH18" s="878"/>
      <c r="LHI18" s="880"/>
      <c r="LHJ18" s="878"/>
      <c r="LHK18" s="878"/>
      <c r="LHL18" s="878"/>
      <c r="LHM18" s="880"/>
      <c r="LHN18" s="878"/>
      <c r="LHO18" s="878"/>
      <c r="LHP18" s="878"/>
      <c r="LHQ18" s="880"/>
      <c r="LHR18" s="878"/>
      <c r="LHS18" s="878"/>
      <c r="LHT18" s="878"/>
      <c r="LHU18" s="880"/>
      <c r="LHV18" s="878"/>
      <c r="LHW18" s="878"/>
      <c r="LHX18" s="878"/>
      <c r="LHY18" s="880"/>
      <c r="LHZ18" s="878"/>
      <c r="LIA18" s="878"/>
      <c r="LIB18" s="878"/>
      <c r="LIC18" s="880"/>
      <c r="LID18" s="878"/>
      <c r="LIE18" s="878"/>
      <c r="LIF18" s="878"/>
      <c r="LIG18" s="880"/>
      <c r="LIH18" s="878"/>
      <c r="LII18" s="878"/>
      <c r="LIJ18" s="878"/>
      <c r="LIK18" s="880"/>
      <c r="LIL18" s="878"/>
      <c r="LIM18" s="878"/>
      <c r="LIN18" s="878"/>
      <c r="LIO18" s="880"/>
      <c r="LIP18" s="878"/>
      <c r="LIQ18" s="878"/>
      <c r="LIR18" s="878"/>
      <c r="LIS18" s="880"/>
      <c r="LIT18" s="878"/>
      <c r="LIU18" s="878"/>
      <c r="LIV18" s="878"/>
      <c r="LIW18" s="880"/>
      <c r="LIX18" s="878"/>
      <c r="LIY18" s="878"/>
      <c r="LIZ18" s="878"/>
      <c r="LJA18" s="880"/>
      <c r="LJB18" s="878"/>
      <c r="LJC18" s="878"/>
      <c r="LJD18" s="878"/>
      <c r="LJE18" s="880"/>
      <c r="LJF18" s="878"/>
      <c r="LJG18" s="878"/>
      <c r="LJH18" s="878"/>
      <c r="LJI18" s="880"/>
      <c r="LJJ18" s="878"/>
      <c r="LJK18" s="878"/>
      <c r="LJL18" s="878"/>
      <c r="LJM18" s="880"/>
      <c r="LJN18" s="878"/>
      <c r="LJO18" s="878"/>
      <c r="LJP18" s="878"/>
      <c r="LJQ18" s="880"/>
      <c r="LJR18" s="878"/>
      <c r="LJS18" s="878"/>
      <c r="LJT18" s="878"/>
      <c r="LJU18" s="880"/>
      <c r="LJV18" s="878"/>
      <c r="LJW18" s="878"/>
      <c r="LJX18" s="878"/>
      <c r="LJY18" s="880"/>
      <c r="LJZ18" s="878"/>
      <c r="LKA18" s="878"/>
      <c r="LKB18" s="878"/>
      <c r="LKC18" s="880"/>
      <c r="LKD18" s="878"/>
      <c r="LKE18" s="878"/>
      <c r="LKF18" s="878"/>
      <c r="LKG18" s="880"/>
      <c r="LKH18" s="878"/>
      <c r="LKI18" s="878"/>
      <c r="LKJ18" s="878"/>
      <c r="LKK18" s="880"/>
      <c r="LKL18" s="878"/>
      <c r="LKM18" s="878"/>
      <c r="LKN18" s="878"/>
      <c r="LKO18" s="880"/>
      <c r="LKP18" s="878"/>
      <c r="LKQ18" s="878"/>
      <c r="LKR18" s="878"/>
      <c r="LKS18" s="880"/>
      <c r="LKT18" s="878"/>
      <c r="LKU18" s="878"/>
      <c r="LKV18" s="878"/>
      <c r="LKW18" s="880"/>
      <c r="LKX18" s="878"/>
      <c r="LKY18" s="878"/>
      <c r="LKZ18" s="878"/>
      <c r="LLA18" s="880"/>
      <c r="LLB18" s="878"/>
      <c r="LLC18" s="878"/>
      <c r="LLD18" s="878"/>
      <c r="LLE18" s="880"/>
      <c r="LLF18" s="878"/>
      <c r="LLG18" s="878"/>
      <c r="LLH18" s="878"/>
      <c r="LLI18" s="880"/>
      <c r="LLJ18" s="878"/>
      <c r="LLK18" s="878"/>
      <c r="LLL18" s="878"/>
      <c r="LLM18" s="880"/>
      <c r="LLN18" s="878"/>
      <c r="LLO18" s="878"/>
      <c r="LLP18" s="878"/>
      <c r="LLQ18" s="880"/>
      <c r="LLR18" s="878"/>
      <c r="LLS18" s="878"/>
      <c r="LLT18" s="878"/>
      <c r="LLU18" s="880"/>
      <c r="LLV18" s="878"/>
      <c r="LLW18" s="878"/>
      <c r="LLX18" s="878"/>
      <c r="LLY18" s="880"/>
      <c r="LLZ18" s="878"/>
      <c r="LMA18" s="878"/>
      <c r="LMB18" s="878"/>
      <c r="LMC18" s="880"/>
      <c r="LMD18" s="878"/>
      <c r="LME18" s="878"/>
      <c r="LMF18" s="878"/>
      <c r="LMG18" s="880"/>
      <c r="LMH18" s="878"/>
      <c r="LMI18" s="878"/>
      <c r="LMJ18" s="878"/>
      <c r="LMK18" s="880"/>
      <c r="LML18" s="878"/>
      <c r="LMM18" s="878"/>
      <c r="LMN18" s="878"/>
      <c r="LMO18" s="880"/>
      <c r="LMP18" s="878"/>
      <c r="LMQ18" s="878"/>
      <c r="LMR18" s="878"/>
      <c r="LMS18" s="880"/>
      <c r="LMT18" s="878"/>
      <c r="LMU18" s="878"/>
      <c r="LMV18" s="878"/>
      <c r="LMW18" s="880"/>
      <c r="LMX18" s="878"/>
      <c r="LMY18" s="878"/>
      <c r="LMZ18" s="878"/>
      <c r="LNA18" s="880"/>
      <c r="LNB18" s="878"/>
      <c r="LNC18" s="878"/>
      <c r="LND18" s="878"/>
      <c r="LNE18" s="880"/>
      <c r="LNF18" s="878"/>
      <c r="LNG18" s="878"/>
      <c r="LNH18" s="878"/>
      <c r="LNI18" s="880"/>
      <c r="LNJ18" s="878"/>
      <c r="LNK18" s="878"/>
      <c r="LNL18" s="878"/>
      <c r="LNM18" s="880"/>
      <c r="LNN18" s="878"/>
      <c r="LNO18" s="878"/>
      <c r="LNP18" s="878"/>
      <c r="LNQ18" s="880"/>
      <c r="LNR18" s="878"/>
      <c r="LNS18" s="878"/>
      <c r="LNT18" s="878"/>
      <c r="LNU18" s="880"/>
      <c r="LNV18" s="878"/>
      <c r="LNW18" s="878"/>
      <c r="LNX18" s="878"/>
      <c r="LNY18" s="880"/>
      <c r="LNZ18" s="878"/>
      <c r="LOA18" s="878"/>
      <c r="LOB18" s="878"/>
      <c r="LOC18" s="880"/>
      <c r="LOD18" s="878"/>
      <c r="LOE18" s="878"/>
      <c r="LOF18" s="878"/>
      <c r="LOG18" s="880"/>
      <c r="LOH18" s="878"/>
      <c r="LOI18" s="878"/>
      <c r="LOJ18" s="878"/>
      <c r="LOK18" s="880"/>
      <c r="LOL18" s="878"/>
      <c r="LOM18" s="878"/>
      <c r="LON18" s="878"/>
      <c r="LOO18" s="880"/>
      <c r="LOP18" s="878"/>
      <c r="LOQ18" s="878"/>
      <c r="LOR18" s="878"/>
      <c r="LOS18" s="880"/>
      <c r="LOT18" s="878"/>
      <c r="LOU18" s="878"/>
      <c r="LOV18" s="878"/>
      <c r="LOW18" s="880"/>
      <c r="LOX18" s="878"/>
      <c r="LOY18" s="878"/>
      <c r="LOZ18" s="878"/>
      <c r="LPA18" s="880"/>
      <c r="LPB18" s="878"/>
      <c r="LPC18" s="878"/>
      <c r="LPD18" s="878"/>
      <c r="LPE18" s="880"/>
      <c r="LPF18" s="878"/>
      <c r="LPG18" s="878"/>
      <c r="LPH18" s="878"/>
      <c r="LPI18" s="880"/>
      <c r="LPJ18" s="878"/>
      <c r="LPK18" s="878"/>
      <c r="LPL18" s="878"/>
      <c r="LPM18" s="880"/>
      <c r="LPN18" s="878"/>
      <c r="LPO18" s="878"/>
      <c r="LPP18" s="878"/>
      <c r="LPQ18" s="880"/>
      <c r="LPR18" s="878"/>
      <c r="LPS18" s="878"/>
      <c r="LPT18" s="878"/>
      <c r="LPU18" s="880"/>
      <c r="LPV18" s="878"/>
      <c r="LPW18" s="878"/>
      <c r="LPX18" s="878"/>
      <c r="LPY18" s="880"/>
      <c r="LPZ18" s="878"/>
      <c r="LQA18" s="878"/>
      <c r="LQB18" s="878"/>
      <c r="LQC18" s="880"/>
      <c r="LQD18" s="878"/>
      <c r="LQE18" s="878"/>
      <c r="LQF18" s="878"/>
      <c r="LQG18" s="880"/>
      <c r="LQH18" s="878"/>
      <c r="LQI18" s="878"/>
      <c r="LQJ18" s="878"/>
      <c r="LQK18" s="880"/>
      <c r="LQL18" s="878"/>
      <c r="LQM18" s="878"/>
      <c r="LQN18" s="878"/>
      <c r="LQO18" s="880"/>
      <c r="LQP18" s="878"/>
      <c r="LQQ18" s="878"/>
      <c r="LQR18" s="878"/>
      <c r="LQS18" s="880"/>
      <c r="LQT18" s="878"/>
      <c r="LQU18" s="878"/>
      <c r="LQV18" s="878"/>
      <c r="LQW18" s="880"/>
      <c r="LQX18" s="878"/>
      <c r="LQY18" s="878"/>
      <c r="LQZ18" s="878"/>
      <c r="LRA18" s="880"/>
      <c r="LRB18" s="878"/>
      <c r="LRC18" s="878"/>
      <c r="LRD18" s="878"/>
      <c r="LRE18" s="880"/>
      <c r="LRF18" s="878"/>
      <c r="LRG18" s="878"/>
      <c r="LRH18" s="878"/>
      <c r="LRI18" s="880"/>
      <c r="LRJ18" s="878"/>
      <c r="LRK18" s="878"/>
      <c r="LRL18" s="878"/>
      <c r="LRM18" s="880"/>
      <c r="LRN18" s="878"/>
      <c r="LRO18" s="878"/>
      <c r="LRP18" s="878"/>
      <c r="LRQ18" s="880"/>
      <c r="LRR18" s="878"/>
      <c r="LRS18" s="878"/>
      <c r="LRT18" s="878"/>
      <c r="LRU18" s="880"/>
      <c r="LRV18" s="878"/>
      <c r="LRW18" s="878"/>
      <c r="LRX18" s="878"/>
      <c r="LRY18" s="880"/>
      <c r="LRZ18" s="878"/>
      <c r="LSA18" s="878"/>
      <c r="LSB18" s="878"/>
      <c r="LSC18" s="880"/>
      <c r="LSD18" s="878"/>
      <c r="LSE18" s="878"/>
      <c r="LSF18" s="878"/>
      <c r="LSG18" s="880"/>
      <c r="LSH18" s="878"/>
      <c r="LSI18" s="878"/>
      <c r="LSJ18" s="878"/>
      <c r="LSK18" s="880"/>
      <c r="LSL18" s="878"/>
      <c r="LSM18" s="878"/>
      <c r="LSN18" s="878"/>
      <c r="LSO18" s="880"/>
      <c r="LSP18" s="878"/>
      <c r="LSQ18" s="878"/>
      <c r="LSR18" s="878"/>
      <c r="LSS18" s="880"/>
      <c r="LST18" s="878"/>
      <c r="LSU18" s="878"/>
      <c r="LSV18" s="878"/>
      <c r="LSW18" s="880"/>
      <c r="LSX18" s="878"/>
      <c r="LSY18" s="878"/>
      <c r="LSZ18" s="878"/>
      <c r="LTA18" s="880"/>
      <c r="LTB18" s="878"/>
      <c r="LTC18" s="878"/>
      <c r="LTD18" s="878"/>
      <c r="LTE18" s="880"/>
      <c r="LTF18" s="878"/>
      <c r="LTG18" s="878"/>
      <c r="LTH18" s="878"/>
      <c r="LTI18" s="880"/>
      <c r="LTJ18" s="878"/>
      <c r="LTK18" s="878"/>
      <c r="LTL18" s="878"/>
      <c r="LTM18" s="880"/>
      <c r="LTN18" s="878"/>
      <c r="LTO18" s="878"/>
      <c r="LTP18" s="878"/>
      <c r="LTQ18" s="880"/>
      <c r="LTR18" s="878"/>
      <c r="LTS18" s="878"/>
      <c r="LTT18" s="878"/>
      <c r="LTU18" s="880"/>
      <c r="LTV18" s="878"/>
      <c r="LTW18" s="878"/>
      <c r="LTX18" s="878"/>
      <c r="LTY18" s="880"/>
      <c r="LTZ18" s="878"/>
      <c r="LUA18" s="878"/>
      <c r="LUB18" s="878"/>
      <c r="LUC18" s="880"/>
      <c r="LUD18" s="878"/>
      <c r="LUE18" s="878"/>
      <c r="LUF18" s="878"/>
      <c r="LUG18" s="880"/>
      <c r="LUH18" s="878"/>
      <c r="LUI18" s="878"/>
      <c r="LUJ18" s="878"/>
      <c r="LUK18" s="880"/>
      <c r="LUL18" s="878"/>
      <c r="LUM18" s="878"/>
      <c r="LUN18" s="878"/>
      <c r="LUO18" s="880"/>
      <c r="LUP18" s="878"/>
      <c r="LUQ18" s="878"/>
      <c r="LUR18" s="878"/>
      <c r="LUS18" s="880"/>
      <c r="LUT18" s="878"/>
      <c r="LUU18" s="878"/>
      <c r="LUV18" s="878"/>
      <c r="LUW18" s="880"/>
      <c r="LUX18" s="878"/>
      <c r="LUY18" s="878"/>
      <c r="LUZ18" s="878"/>
      <c r="LVA18" s="880"/>
      <c r="LVB18" s="878"/>
      <c r="LVC18" s="878"/>
      <c r="LVD18" s="878"/>
      <c r="LVE18" s="880"/>
      <c r="LVF18" s="878"/>
      <c r="LVG18" s="878"/>
      <c r="LVH18" s="878"/>
      <c r="LVI18" s="880"/>
      <c r="LVJ18" s="878"/>
      <c r="LVK18" s="878"/>
      <c r="LVL18" s="878"/>
      <c r="LVM18" s="880"/>
      <c r="LVN18" s="878"/>
      <c r="LVO18" s="878"/>
      <c r="LVP18" s="878"/>
      <c r="LVQ18" s="880"/>
      <c r="LVR18" s="878"/>
      <c r="LVS18" s="878"/>
      <c r="LVT18" s="878"/>
      <c r="LVU18" s="880"/>
      <c r="LVV18" s="878"/>
      <c r="LVW18" s="878"/>
      <c r="LVX18" s="878"/>
      <c r="LVY18" s="880"/>
      <c r="LVZ18" s="878"/>
      <c r="LWA18" s="878"/>
      <c r="LWB18" s="878"/>
      <c r="LWC18" s="880"/>
      <c r="LWD18" s="878"/>
      <c r="LWE18" s="878"/>
      <c r="LWF18" s="878"/>
      <c r="LWG18" s="880"/>
      <c r="LWH18" s="878"/>
      <c r="LWI18" s="878"/>
      <c r="LWJ18" s="878"/>
      <c r="LWK18" s="880"/>
      <c r="LWL18" s="878"/>
      <c r="LWM18" s="878"/>
      <c r="LWN18" s="878"/>
      <c r="LWO18" s="880"/>
      <c r="LWP18" s="878"/>
      <c r="LWQ18" s="878"/>
      <c r="LWR18" s="878"/>
      <c r="LWS18" s="880"/>
      <c r="LWT18" s="878"/>
      <c r="LWU18" s="878"/>
      <c r="LWV18" s="878"/>
      <c r="LWW18" s="880"/>
      <c r="LWX18" s="878"/>
      <c r="LWY18" s="878"/>
      <c r="LWZ18" s="878"/>
      <c r="LXA18" s="880"/>
      <c r="LXB18" s="878"/>
      <c r="LXC18" s="878"/>
      <c r="LXD18" s="878"/>
      <c r="LXE18" s="880"/>
      <c r="LXF18" s="878"/>
      <c r="LXG18" s="878"/>
      <c r="LXH18" s="878"/>
      <c r="LXI18" s="880"/>
      <c r="LXJ18" s="878"/>
      <c r="LXK18" s="878"/>
      <c r="LXL18" s="878"/>
      <c r="LXM18" s="880"/>
      <c r="LXN18" s="878"/>
      <c r="LXO18" s="878"/>
      <c r="LXP18" s="878"/>
      <c r="LXQ18" s="880"/>
      <c r="LXR18" s="878"/>
      <c r="LXS18" s="878"/>
      <c r="LXT18" s="878"/>
      <c r="LXU18" s="880"/>
      <c r="LXV18" s="878"/>
      <c r="LXW18" s="878"/>
      <c r="LXX18" s="878"/>
      <c r="LXY18" s="880"/>
      <c r="LXZ18" s="878"/>
      <c r="LYA18" s="878"/>
      <c r="LYB18" s="878"/>
      <c r="LYC18" s="880"/>
      <c r="LYD18" s="878"/>
      <c r="LYE18" s="878"/>
      <c r="LYF18" s="878"/>
      <c r="LYG18" s="880"/>
      <c r="LYH18" s="878"/>
      <c r="LYI18" s="878"/>
      <c r="LYJ18" s="878"/>
      <c r="LYK18" s="880"/>
      <c r="LYL18" s="878"/>
      <c r="LYM18" s="878"/>
      <c r="LYN18" s="878"/>
      <c r="LYO18" s="880"/>
      <c r="LYP18" s="878"/>
      <c r="LYQ18" s="878"/>
      <c r="LYR18" s="878"/>
      <c r="LYS18" s="880"/>
      <c r="LYT18" s="878"/>
      <c r="LYU18" s="878"/>
      <c r="LYV18" s="878"/>
      <c r="LYW18" s="880"/>
      <c r="LYX18" s="878"/>
      <c r="LYY18" s="878"/>
      <c r="LYZ18" s="878"/>
      <c r="LZA18" s="880"/>
      <c r="LZB18" s="878"/>
      <c r="LZC18" s="878"/>
      <c r="LZD18" s="878"/>
      <c r="LZE18" s="880"/>
      <c r="LZF18" s="878"/>
      <c r="LZG18" s="878"/>
      <c r="LZH18" s="878"/>
      <c r="LZI18" s="880"/>
      <c r="LZJ18" s="878"/>
      <c r="LZK18" s="878"/>
      <c r="LZL18" s="878"/>
      <c r="LZM18" s="880"/>
      <c r="LZN18" s="878"/>
      <c r="LZO18" s="878"/>
      <c r="LZP18" s="878"/>
      <c r="LZQ18" s="880"/>
      <c r="LZR18" s="878"/>
      <c r="LZS18" s="878"/>
      <c r="LZT18" s="878"/>
      <c r="LZU18" s="880"/>
      <c r="LZV18" s="878"/>
      <c r="LZW18" s="878"/>
      <c r="LZX18" s="878"/>
      <c r="LZY18" s="880"/>
      <c r="LZZ18" s="878"/>
      <c r="MAA18" s="878"/>
      <c r="MAB18" s="878"/>
      <c r="MAC18" s="880"/>
      <c r="MAD18" s="878"/>
      <c r="MAE18" s="878"/>
      <c r="MAF18" s="878"/>
      <c r="MAG18" s="880"/>
      <c r="MAH18" s="878"/>
      <c r="MAI18" s="878"/>
      <c r="MAJ18" s="878"/>
      <c r="MAK18" s="880"/>
      <c r="MAL18" s="878"/>
      <c r="MAM18" s="878"/>
      <c r="MAN18" s="878"/>
      <c r="MAO18" s="880"/>
      <c r="MAP18" s="878"/>
      <c r="MAQ18" s="878"/>
      <c r="MAR18" s="878"/>
      <c r="MAS18" s="880"/>
      <c r="MAT18" s="878"/>
      <c r="MAU18" s="878"/>
      <c r="MAV18" s="878"/>
      <c r="MAW18" s="880"/>
      <c r="MAX18" s="878"/>
      <c r="MAY18" s="878"/>
      <c r="MAZ18" s="878"/>
      <c r="MBA18" s="880"/>
      <c r="MBB18" s="878"/>
      <c r="MBC18" s="878"/>
      <c r="MBD18" s="878"/>
      <c r="MBE18" s="880"/>
      <c r="MBF18" s="878"/>
      <c r="MBG18" s="878"/>
      <c r="MBH18" s="878"/>
      <c r="MBI18" s="880"/>
      <c r="MBJ18" s="878"/>
      <c r="MBK18" s="878"/>
      <c r="MBL18" s="878"/>
      <c r="MBM18" s="880"/>
      <c r="MBN18" s="878"/>
      <c r="MBO18" s="878"/>
      <c r="MBP18" s="878"/>
      <c r="MBQ18" s="880"/>
      <c r="MBR18" s="878"/>
      <c r="MBS18" s="878"/>
      <c r="MBT18" s="878"/>
      <c r="MBU18" s="880"/>
      <c r="MBV18" s="878"/>
      <c r="MBW18" s="878"/>
      <c r="MBX18" s="878"/>
      <c r="MBY18" s="880"/>
      <c r="MBZ18" s="878"/>
      <c r="MCA18" s="878"/>
      <c r="MCB18" s="878"/>
      <c r="MCC18" s="880"/>
      <c r="MCD18" s="878"/>
      <c r="MCE18" s="878"/>
      <c r="MCF18" s="878"/>
      <c r="MCG18" s="880"/>
      <c r="MCH18" s="878"/>
      <c r="MCI18" s="878"/>
      <c r="MCJ18" s="878"/>
      <c r="MCK18" s="880"/>
      <c r="MCL18" s="878"/>
      <c r="MCM18" s="878"/>
      <c r="MCN18" s="878"/>
      <c r="MCO18" s="880"/>
      <c r="MCP18" s="878"/>
      <c r="MCQ18" s="878"/>
      <c r="MCR18" s="878"/>
      <c r="MCS18" s="880"/>
      <c r="MCT18" s="878"/>
      <c r="MCU18" s="878"/>
      <c r="MCV18" s="878"/>
      <c r="MCW18" s="880"/>
      <c r="MCX18" s="878"/>
      <c r="MCY18" s="878"/>
      <c r="MCZ18" s="878"/>
      <c r="MDA18" s="880"/>
      <c r="MDB18" s="878"/>
      <c r="MDC18" s="878"/>
      <c r="MDD18" s="878"/>
      <c r="MDE18" s="880"/>
      <c r="MDF18" s="878"/>
      <c r="MDG18" s="878"/>
      <c r="MDH18" s="878"/>
      <c r="MDI18" s="880"/>
      <c r="MDJ18" s="878"/>
      <c r="MDK18" s="878"/>
      <c r="MDL18" s="878"/>
      <c r="MDM18" s="880"/>
      <c r="MDN18" s="878"/>
      <c r="MDO18" s="878"/>
      <c r="MDP18" s="878"/>
      <c r="MDQ18" s="880"/>
      <c r="MDR18" s="878"/>
      <c r="MDS18" s="878"/>
      <c r="MDT18" s="878"/>
      <c r="MDU18" s="880"/>
      <c r="MDV18" s="878"/>
      <c r="MDW18" s="878"/>
      <c r="MDX18" s="878"/>
      <c r="MDY18" s="880"/>
      <c r="MDZ18" s="878"/>
      <c r="MEA18" s="878"/>
      <c r="MEB18" s="878"/>
      <c r="MEC18" s="880"/>
      <c r="MED18" s="878"/>
      <c r="MEE18" s="878"/>
      <c r="MEF18" s="878"/>
      <c r="MEG18" s="880"/>
      <c r="MEH18" s="878"/>
      <c r="MEI18" s="878"/>
      <c r="MEJ18" s="878"/>
      <c r="MEK18" s="880"/>
      <c r="MEL18" s="878"/>
      <c r="MEM18" s="878"/>
      <c r="MEN18" s="878"/>
      <c r="MEO18" s="880"/>
      <c r="MEP18" s="878"/>
      <c r="MEQ18" s="878"/>
      <c r="MER18" s="878"/>
      <c r="MES18" s="880"/>
      <c r="MET18" s="878"/>
      <c r="MEU18" s="878"/>
      <c r="MEV18" s="878"/>
      <c r="MEW18" s="880"/>
      <c r="MEX18" s="878"/>
      <c r="MEY18" s="878"/>
      <c r="MEZ18" s="878"/>
      <c r="MFA18" s="880"/>
      <c r="MFB18" s="878"/>
      <c r="MFC18" s="878"/>
      <c r="MFD18" s="878"/>
      <c r="MFE18" s="880"/>
      <c r="MFF18" s="878"/>
      <c r="MFG18" s="878"/>
      <c r="MFH18" s="878"/>
      <c r="MFI18" s="880"/>
      <c r="MFJ18" s="878"/>
      <c r="MFK18" s="878"/>
      <c r="MFL18" s="878"/>
      <c r="MFM18" s="880"/>
      <c r="MFN18" s="878"/>
      <c r="MFO18" s="878"/>
      <c r="MFP18" s="878"/>
      <c r="MFQ18" s="880"/>
      <c r="MFR18" s="878"/>
      <c r="MFS18" s="878"/>
      <c r="MFT18" s="878"/>
      <c r="MFU18" s="880"/>
      <c r="MFV18" s="878"/>
      <c r="MFW18" s="878"/>
      <c r="MFX18" s="878"/>
      <c r="MFY18" s="880"/>
      <c r="MFZ18" s="878"/>
      <c r="MGA18" s="878"/>
      <c r="MGB18" s="878"/>
      <c r="MGC18" s="880"/>
      <c r="MGD18" s="878"/>
      <c r="MGE18" s="878"/>
      <c r="MGF18" s="878"/>
      <c r="MGG18" s="880"/>
      <c r="MGH18" s="878"/>
      <c r="MGI18" s="878"/>
      <c r="MGJ18" s="878"/>
      <c r="MGK18" s="880"/>
      <c r="MGL18" s="878"/>
      <c r="MGM18" s="878"/>
      <c r="MGN18" s="878"/>
      <c r="MGO18" s="880"/>
      <c r="MGP18" s="878"/>
      <c r="MGQ18" s="878"/>
      <c r="MGR18" s="878"/>
      <c r="MGS18" s="880"/>
      <c r="MGT18" s="878"/>
      <c r="MGU18" s="878"/>
      <c r="MGV18" s="878"/>
      <c r="MGW18" s="880"/>
      <c r="MGX18" s="878"/>
      <c r="MGY18" s="878"/>
      <c r="MGZ18" s="878"/>
      <c r="MHA18" s="880"/>
      <c r="MHB18" s="878"/>
      <c r="MHC18" s="878"/>
      <c r="MHD18" s="878"/>
      <c r="MHE18" s="880"/>
      <c r="MHF18" s="878"/>
      <c r="MHG18" s="878"/>
      <c r="MHH18" s="878"/>
      <c r="MHI18" s="880"/>
      <c r="MHJ18" s="878"/>
      <c r="MHK18" s="878"/>
      <c r="MHL18" s="878"/>
      <c r="MHM18" s="880"/>
      <c r="MHN18" s="878"/>
      <c r="MHO18" s="878"/>
      <c r="MHP18" s="878"/>
      <c r="MHQ18" s="880"/>
      <c r="MHR18" s="878"/>
      <c r="MHS18" s="878"/>
      <c r="MHT18" s="878"/>
      <c r="MHU18" s="880"/>
      <c r="MHV18" s="878"/>
      <c r="MHW18" s="878"/>
      <c r="MHX18" s="878"/>
      <c r="MHY18" s="880"/>
      <c r="MHZ18" s="878"/>
      <c r="MIA18" s="878"/>
      <c r="MIB18" s="878"/>
      <c r="MIC18" s="880"/>
      <c r="MID18" s="878"/>
      <c r="MIE18" s="878"/>
      <c r="MIF18" s="878"/>
      <c r="MIG18" s="880"/>
      <c r="MIH18" s="878"/>
      <c r="MII18" s="878"/>
      <c r="MIJ18" s="878"/>
      <c r="MIK18" s="880"/>
      <c r="MIL18" s="878"/>
      <c r="MIM18" s="878"/>
      <c r="MIN18" s="878"/>
      <c r="MIO18" s="880"/>
      <c r="MIP18" s="878"/>
      <c r="MIQ18" s="878"/>
      <c r="MIR18" s="878"/>
      <c r="MIS18" s="880"/>
      <c r="MIT18" s="878"/>
      <c r="MIU18" s="878"/>
      <c r="MIV18" s="878"/>
      <c r="MIW18" s="880"/>
      <c r="MIX18" s="878"/>
      <c r="MIY18" s="878"/>
      <c r="MIZ18" s="878"/>
      <c r="MJA18" s="880"/>
      <c r="MJB18" s="878"/>
      <c r="MJC18" s="878"/>
      <c r="MJD18" s="878"/>
      <c r="MJE18" s="880"/>
      <c r="MJF18" s="878"/>
      <c r="MJG18" s="878"/>
      <c r="MJH18" s="878"/>
      <c r="MJI18" s="880"/>
      <c r="MJJ18" s="878"/>
      <c r="MJK18" s="878"/>
      <c r="MJL18" s="878"/>
      <c r="MJM18" s="880"/>
      <c r="MJN18" s="878"/>
      <c r="MJO18" s="878"/>
      <c r="MJP18" s="878"/>
      <c r="MJQ18" s="880"/>
      <c r="MJR18" s="878"/>
      <c r="MJS18" s="878"/>
      <c r="MJT18" s="878"/>
      <c r="MJU18" s="880"/>
      <c r="MJV18" s="878"/>
      <c r="MJW18" s="878"/>
      <c r="MJX18" s="878"/>
      <c r="MJY18" s="880"/>
      <c r="MJZ18" s="878"/>
      <c r="MKA18" s="878"/>
      <c r="MKB18" s="878"/>
      <c r="MKC18" s="880"/>
      <c r="MKD18" s="878"/>
      <c r="MKE18" s="878"/>
      <c r="MKF18" s="878"/>
      <c r="MKG18" s="880"/>
      <c r="MKH18" s="878"/>
      <c r="MKI18" s="878"/>
      <c r="MKJ18" s="878"/>
      <c r="MKK18" s="880"/>
      <c r="MKL18" s="878"/>
      <c r="MKM18" s="878"/>
      <c r="MKN18" s="878"/>
      <c r="MKO18" s="880"/>
      <c r="MKP18" s="878"/>
      <c r="MKQ18" s="878"/>
      <c r="MKR18" s="878"/>
      <c r="MKS18" s="880"/>
      <c r="MKT18" s="878"/>
      <c r="MKU18" s="878"/>
      <c r="MKV18" s="878"/>
      <c r="MKW18" s="880"/>
      <c r="MKX18" s="878"/>
      <c r="MKY18" s="878"/>
      <c r="MKZ18" s="878"/>
      <c r="MLA18" s="880"/>
      <c r="MLB18" s="878"/>
      <c r="MLC18" s="878"/>
      <c r="MLD18" s="878"/>
      <c r="MLE18" s="880"/>
      <c r="MLF18" s="878"/>
      <c r="MLG18" s="878"/>
      <c r="MLH18" s="878"/>
      <c r="MLI18" s="880"/>
      <c r="MLJ18" s="878"/>
      <c r="MLK18" s="878"/>
      <c r="MLL18" s="878"/>
      <c r="MLM18" s="880"/>
      <c r="MLN18" s="878"/>
      <c r="MLO18" s="878"/>
      <c r="MLP18" s="878"/>
      <c r="MLQ18" s="880"/>
      <c r="MLR18" s="878"/>
      <c r="MLS18" s="878"/>
      <c r="MLT18" s="878"/>
      <c r="MLU18" s="880"/>
      <c r="MLV18" s="878"/>
      <c r="MLW18" s="878"/>
      <c r="MLX18" s="878"/>
      <c r="MLY18" s="880"/>
      <c r="MLZ18" s="878"/>
      <c r="MMA18" s="878"/>
      <c r="MMB18" s="878"/>
      <c r="MMC18" s="880"/>
      <c r="MMD18" s="878"/>
      <c r="MME18" s="878"/>
      <c r="MMF18" s="878"/>
      <c r="MMG18" s="880"/>
      <c r="MMH18" s="878"/>
      <c r="MMI18" s="878"/>
      <c r="MMJ18" s="878"/>
      <c r="MMK18" s="880"/>
      <c r="MML18" s="878"/>
      <c r="MMM18" s="878"/>
      <c r="MMN18" s="878"/>
      <c r="MMO18" s="880"/>
      <c r="MMP18" s="878"/>
      <c r="MMQ18" s="878"/>
      <c r="MMR18" s="878"/>
      <c r="MMS18" s="880"/>
      <c r="MMT18" s="878"/>
      <c r="MMU18" s="878"/>
      <c r="MMV18" s="878"/>
      <c r="MMW18" s="880"/>
      <c r="MMX18" s="878"/>
      <c r="MMY18" s="878"/>
      <c r="MMZ18" s="878"/>
      <c r="MNA18" s="880"/>
      <c r="MNB18" s="878"/>
      <c r="MNC18" s="878"/>
      <c r="MND18" s="878"/>
      <c r="MNE18" s="880"/>
      <c r="MNF18" s="878"/>
      <c r="MNG18" s="878"/>
      <c r="MNH18" s="878"/>
      <c r="MNI18" s="880"/>
      <c r="MNJ18" s="878"/>
      <c r="MNK18" s="878"/>
      <c r="MNL18" s="878"/>
      <c r="MNM18" s="880"/>
      <c r="MNN18" s="878"/>
      <c r="MNO18" s="878"/>
      <c r="MNP18" s="878"/>
      <c r="MNQ18" s="880"/>
      <c r="MNR18" s="878"/>
      <c r="MNS18" s="878"/>
      <c r="MNT18" s="878"/>
      <c r="MNU18" s="880"/>
      <c r="MNV18" s="878"/>
      <c r="MNW18" s="878"/>
      <c r="MNX18" s="878"/>
      <c r="MNY18" s="880"/>
      <c r="MNZ18" s="878"/>
      <c r="MOA18" s="878"/>
      <c r="MOB18" s="878"/>
      <c r="MOC18" s="880"/>
      <c r="MOD18" s="878"/>
      <c r="MOE18" s="878"/>
      <c r="MOF18" s="878"/>
      <c r="MOG18" s="880"/>
      <c r="MOH18" s="878"/>
      <c r="MOI18" s="878"/>
      <c r="MOJ18" s="878"/>
      <c r="MOK18" s="880"/>
      <c r="MOL18" s="878"/>
      <c r="MOM18" s="878"/>
      <c r="MON18" s="878"/>
      <c r="MOO18" s="880"/>
      <c r="MOP18" s="878"/>
      <c r="MOQ18" s="878"/>
      <c r="MOR18" s="878"/>
      <c r="MOS18" s="880"/>
      <c r="MOT18" s="878"/>
      <c r="MOU18" s="878"/>
      <c r="MOV18" s="878"/>
      <c r="MOW18" s="880"/>
      <c r="MOX18" s="878"/>
      <c r="MOY18" s="878"/>
      <c r="MOZ18" s="878"/>
      <c r="MPA18" s="880"/>
      <c r="MPB18" s="878"/>
      <c r="MPC18" s="878"/>
      <c r="MPD18" s="878"/>
      <c r="MPE18" s="880"/>
      <c r="MPF18" s="878"/>
      <c r="MPG18" s="878"/>
      <c r="MPH18" s="878"/>
      <c r="MPI18" s="880"/>
      <c r="MPJ18" s="878"/>
      <c r="MPK18" s="878"/>
      <c r="MPL18" s="878"/>
      <c r="MPM18" s="880"/>
      <c r="MPN18" s="878"/>
      <c r="MPO18" s="878"/>
      <c r="MPP18" s="878"/>
      <c r="MPQ18" s="880"/>
      <c r="MPR18" s="878"/>
      <c r="MPS18" s="878"/>
      <c r="MPT18" s="878"/>
      <c r="MPU18" s="880"/>
      <c r="MPV18" s="878"/>
      <c r="MPW18" s="878"/>
      <c r="MPX18" s="878"/>
      <c r="MPY18" s="880"/>
      <c r="MPZ18" s="878"/>
      <c r="MQA18" s="878"/>
      <c r="MQB18" s="878"/>
      <c r="MQC18" s="880"/>
      <c r="MQD18" s="878"/>
      <c r="MQE18" s="878"/>
      <c r="MQF18" s="878"/>
      <c r="MQG18" s="880"/>
      <c r="MQH18" s="878"/>
      <c r="MQI18" s="878"/>
      <c r="MQJ18" s="878"/>
      <c r="MQK18" s="880"/>
      <c r="MQL18" s="878"/>
      <c r="MQM18" s="878"/>
      <c r="MQN18" s="878"/>
      <c r="MQO18" s="880"/>
      <c r="MQP18" s="878"/>
      <c r="MQQ18" s="878"/>
      <c r="MQR18" s="878"/>
      <c r="MQS18" s="880"/>
      <c r="MQT18" s="878"/>
      <c r="MQU18" s="878"/>
      <c r="MQV18" s="878"/>
      <c r="MQW18" s="880"/>
      <c r="MQX18" s="878"/>
      <c r="MQY18" s="878"/>
      <c r="MQZ18" s="878"/>
      <c r="MRA18" s="880"/>
      <c r="MRB18" s="878"/>
      <c r="MRC18" s="878"/>
      <c r="MRD18" s="878"/>
      <c r="MRE18" s="880"/>
      <c r="MRF18" s="878"/>
      <c r="MRG18" s="878"/>
      <c r="MRH18" s="878"/>
      <c r="MRI18" s="880"/>
      <c r="MRJ18" s="878"/>
      <c r="MRK18" s="878"/>
      <c r="MRL18" s="878"/>
      <c r="MRM18" s="880"/>
      <c r="MRN18" s="878"/>
      <c r="MRO18" s="878"/>
      <c r="MRP18" s="878"/>
      <c r="MRQ18" s="880"/>
      <c r="MRR18" s="878"/>
      <c r="MRS18" s="878"/>
      <c r="MRT18" s="878"/>
      <c r="MRU18" s="880"/>
      <c r="MRV18" s="878"/>
      <c r="MRW18" s="878"/>
      <c r="MRX18" s="878"/>
      <c r="MRY18" s="880"/>
      <c r="MRZ18" s="878"/>
      <c r="MSA18" s="878"/>
      <c r="MSB18" s="878"/>
      <c r="MSC18" s="880"/>
      <c r="MSD18" s="878"/>
      <c r="MSE18" s="878"/>
      <c r="MSF18" s="878"/>
      <c r="MSG18" s="880"/>
      <c r="MSH18" s="878"/>
      <c r="MSI18" s="878"/>
      <c r="MSJ18" s="878"/>
      <c r="MSK18" s="880"/>
      <c r="MSL18" s="878"/>
      <c r="MSM18" s="878"/>
      <c r="MSN18" s="878"/>
      <c r="MSO18" s="880"/>
      <c r="MSP18" s="878"/>
      <c r="MSQ18" s="878"/>
      <c r="MSR18" s="878"/>
      <c r="MSS18" s="880"/>
      <c r="MST18" s="878"/>
      <c r="MSU18" s="878"/>
      <c r="MSV18" s="878"/>
      <c r="MSW18" s="880"/>
      <c r="MSX18" s="878"/>
      <c r="MSY18" s="878"/>
      <c r="MSZ18" s="878"/>
      <c r="MTA18" s="880"/>
      <c r="MTB18" s="878"/>
      <c r="MTC18" s="878"/>
      <c r="MTD18" s="878"/>
      <c r="MTE18" s="880"/>
      <c r="MTF18" s="878"/>
      <c r="MTG18" s="878"/>
      <c r="MTH18" s="878"/>
      <c r="MTI18" s="880"/>
      <c r="MTJ18" s="878"/>
      <c r="MTK18" s="878"/>
      <c r="MTL18" s="878"/>
      <c r="MTM18" s="880"/>
      <c r="MTN18" s="878"/>
      <c r="MTO18" s="878"/>
      <c r="MTP18" s="878"/>
      <c r="MTQ18" s="880"/>
      <c r="MTR18" s="878"/>
      <c r="MTS18" s="878"/>
      <c r="MTT18" s="878"/>
      <c r="MTU18" s="880"/>
      <c r="MTV18" s="878"/>
      <c r="MTW18" s="878"/>
      <c r="MTX18" s="878"/>
      <c r="MTY18" s="880"/>
      <c r="MTZ18" s="878"/>
      <c r="MUA18" s="878"/>
      <c r="MUB18" s="878"/>
      <c r="MUC18" s="880"/>
      <c r="MUD18" s="878"/>
      <c r="MUE18" s="878"/>
      <c r="MUF18" s="878"/>
      <c r="MUG18" s="880"/>
      <c r="MUH18" s="878"/>
      <c r="MUI18" s="878"/>
      <c r="MUJ18" s="878"/>
      <c r="MUK18" s="880"/>
      <c r="MUL18" s="878"/>
      <c r="MUM18" s="878"/>
      <c r="MUN18" s="878"/>
      <c r="MUO18" s="880"/>
      <c r="MUP18" s="878"/>
      <c r="MUQ18" s="878"/>
      <c r="MUR18" s="878"/>
      <c r="MUS18" s="880"/>
      <c r="MUT18" s="878"/>
      <c r="MUU18" s="878"/>
      <c r="MUV18" s="878"/>
      <c r="MUW18" s="880"/>
      <c r="MUX18" s="878"/>
      <c r="MUY18" s="878"/>
      <c r="MUZ18" s="878"/>
      <c r="MVA18" s="880"/>
      <c r="MVB18" s="878"/>
      <c r="MVC18" s="878"/>
      <c r="MVD18" s="878"/>
      <c r="MVE18" s="880"/>
      <c r="MVF18" s="878"/>
      <c r="MVG18" s="878"/>
      <c r="MVH18" s="878"/>
      <c r="MVI18" s="880"/>
      <c r="MVJ18" s="878"/>
      <c r="MVK18" s="878"/>
      <c r="MVL18" s="878"/>
      <c r="MVM18" s="880"/>
      <c r="MVN18" s="878"/>
      <c r="MVO18" s="878"/>
      <c r="MVP18" s="878"/>
      <c r="MVQ18" s="880"/>
      <c r="MVR18" s="878"/>
      <c r="MVS18" s="878"/>
      <c r="MVT18" s="878"/>
      <c r="MVU18" s="880"/>
      <c r="MVV18" s="878"/>
      <c r="MVW18" s="878"/>
      <c r="MVX18" s="878"/>
      <c r="MVY18" s="880"/>
      <c r="MVZ18" s="878"/>
      <c r="MWA18" s="878"/>
      <c r="MWB18" s="878"/>
      <c r="MWC18" s="880"/>
      <c r="MWD18" s="878"/>
      <c r="MWE18" s="878"/>
      <c r="MWF18" s="878"/>
      <c r="MWG18" s="880"/>
      <c r="MWH18" s="878"/>
      <c r="MWI18" s="878"/>
      <c r="MWJ18" s="878"/>
      <c r="MWK18" s="880"/>
      <c r="MWL18" s="878"/>
      <c r="MWM18" s="878"/>
      <c r="MWN18" s="878"/>
      <c r="MWO18" s="880"/>
      <c r="MWP18" s="878"/>
      <c r="MWQ18" s="878"/>
      <c r="MWR18" s="878"/>
      <c r="MWS18" s="880"/>
      <c r="MWT18" s="878"/>
      <c r="MWU18" s="878"/>
      <c r="MWV18" s="878"/>
      <c r="MWW18" s="880"/>
      <c r="MWX18" s="878"/>
      <c r="MWY18" s="878"/>
      <c r="MWZ18" s="878"/>
      <c r="MXA18" s="880"/>
      <c r="MXB18" s="878"/>
      <c r="MXC18" s="878"/>
      <c r="MXD18" s="878"/>
      <c r="MXE18" s="880"/>
      <c r="MXF18" s="878"/>
      <c r="MXG18" s="878"/>
      <c r="MXH18" s="878"/>
      <c r="MXI18" s="880"/>
      <c r="MXJ18" s="878"/>
      <c r="MXK18" s="878"/>
      <c r="MXL18" s="878"/>
      <c r="MXM18" s="880"/>
      <c r="MXN18" s="878"/>
      <c r="MXO18" s="878"/>
      <c r="MXP18" s="878"/>
      <c r="MXQ18" s="880"/>
      <c r="MXR18" s="878"/>
      <c r="MXS18" s="878"/>
      <c r="MXT18" s="878"/>
      <c r="MXU18" s="880"/>
      <c r="MXV18" s="878"/>
      <c r="MXW18" s="878"/>
      <c r="MXX18" s="878"/>
      <c r="MXY18" s="880"/>
      <c r="MXZ18" s="878"/>
      <c r="MYA18" s="878"/>
      <c r="MYB18" s="878"/>
      <c r="MYC18" s="880"/>
      <c r="MYD18" s="878"/>
      <c r="MYE18" s="878"/>
      <c r="MYF18" s="878"/>
      <c r="MYG18" s="880"/>
      <c r="MYH18" s="878"/>
      <c r="MYI18" s="878"/>
      <c r="MYJ18" s="878"/>
      <c r="MYK18" s="880"/>
      <c r="MYL18" s="878"/>
      <c r="MYM18" s="878"/>
      <c r="MYN18" s="878"/>
      <c r="MYO18" s="880"/>
      <c r="MYP18" s="878"/>
      <c r="MYQ18" s="878"/>
      <c r="MYR18" s="878"/>
      <c r="MYS18" s="880"/>
      <c r="MYT18" s="878"/>
      <c r="MYU18" s="878"/>
      <c r="MYV18" s="878"/>
      <c r="MYW18" s="880"/>
      <c r="MYX18" s="878"/>
      <c r="MYY18" s="878"/>
      <c r="MYZ18" s="878"/>
      <c r="MZA18" s="880"/>
      <c r="MZB18" s="878"/>
      <c r="MZC18" s="878"/>
      <c r="MZD18" s="878"/>
      <c r="MZE18" s="880"/>
      <c r="MZF18" s="878"/>
      <c r="MZG18" s="878"/>
      <c r="MZH18" s="878"/>
      <c r="MZI18" s="880"/>
      <c r="MZJ18" s="878"/>
      <c r="MZK18" s="878"/>
      <c r="MZL18" s="878"/>
      <c r="MZM18" s="880"/>
      <c r="MZN18" s="878"/>
      <c r="MZO18" s="878"/>
      <c r="MZP18" s="878"/>
      <c r="MZQ18" s="880"/>
      <c r="MZR18" s="878"/>
      <c r="MZS18" s="878"/>
      <c r="MZT18" s="878"/>
      <c r="MZU18" s="880"/>
      <c r="MZV18" s="878"/>
      <c r="MZW18" s="878"/>
      <c r="MZX18" s="878"/>
      <c r="MZY18" s="880"/>
      <c r="MZZ18" s="878"/>
      <c r="NAA18" s="878"/>
      <c r="NAB18" s="878"/>
      <c r="NAC18" s="880"/>
      <c r="NAD18" s="878"/>
      <c r="NAE18" s="878"/>
      <c r="NAF18" s="878"/>
      <c r="NAG18" s="880"/>
      <c r="NAH18" s="878"/>
      <c r="NAI18" s="878"/>
      <c r="NAJ18" s="878"/>
      <c r="NAK18" s="880"/>
      <c r="NAL18" s="878"/>
      <c r="NAM18" s="878"/>
      <c r="NAN18" s="878"/>
      <c r="NAO18" s="880"/>
      <c r="NAP18" s="878"/>
      <c r="NAQ18" s="878"/>
      <c r="NAR18" s="878"/>
      <c r="NAS18" s="880"/>
      <c r="NAT18" s="878"/>
      <c r="NAU18" s="878"/>
      <c r="NAV18" s="878"/>
      <c r="NAW18" s="880"/>
      <c r="NAX18" s="878"/>
      <c r="NAY18" s="878"/>
      <c r="NAZ18" s="878"/>
      <c r="NBA18" s="880"/>
      <c r="NBB18" s="878"/>
      <c r="NBC18" s="878"/>
      <c r="NBD18" s="878"/>
      <c r="NBE18" s="880"/>
      <c r="NBF18" s="878"/>
      <c r="NBG18" s="878"/>
      <c r="NBH18" s="878"/>
      <c r="NBI18" s="880"/>
      <c r="NBJ18" s="878"/>
      <c r="NBK18" s="878"/>
      <c r="NBL18" s="878"/>
      <c r="NBM18" s="880"/>
      <c r="NBN18" s="878"/>
      <c r="NBO18" s="878"/>
      <c r="NBP18" s="878"/>
      <c r="NBQ18" s="880"/>
      <c r="NBR18" s="878"/>
      <c r="NBS18" s="878"/>
      <c r="NBT18" s="878"/>
      <c r="NBU18" s="880"/>
      <c r="NBV18" s="878"/>
      <c r="NBW18" s="878"/>
      <c r="NBX18" s="878"/>
      <c r="NBY18" s="880"/>
      <c r="NBZ18" s="878"/>
      <c r="NCA18" s="878"/>
      <c r="NCB18" s="878"/>
      <c r="NCC18" s="880"/>
      <c r="NCD18" s="878"/>
      <c r="NCE18" s="878"/>
      <c r="NCF18" s="878"/>
      <c r="NCG18" s="880"/>
      <c r="NCH18" s="878"/>
      <c r="NCI18" s="878"/>
      <c r="NCJ18" s="878"/>
      <c r="NCK18" s="880"/>
      <c r="NCL18" s="878"/>
      <c r="NCM18" s="878"/>
      <c r="NCN18" s="878"/>
      <c r="NCO18" s="880"/>
      <c r="NCP18" s="878"/>
      <c r="NCQ18" s="878"/>
      <c r="NCR18" s="878"/>
      <c r="NCS18" s="880"/>
      <c r="NCT18" s="878"/>
      <c r="NCU18" s="878"/>
      <c r="NCV18" s="878"/>
      <c r="NCW18" s="880"/>
      <c r="NCX18" s="878"/>
      <c r="NCY18" s="878"/>
      <c r="NCZ18" s="878"/>
      <c r="NDA18" s="880"/>
      <c r="NDB18" s="878"/>
      <c r="NDC18" s="878"/>
      <c r="NDD18" s="878"/>
      <c r="NDE18" s="880"/>
      <c r="NDF18" s="878"/>
      <c r="NDG18" s="878"/>
      <c r="NDH18" s="878"/>
      <c r="NDI18" s="880"/>
      <c r="NDJ18" s="878"/>
      <c r="NDK18" s="878"/>
      <c r="NDL18" s="878"/>
      <c r="NDM18" s="880"/>
      <c r="NDN18" s="878"/>
      <c r="NDO18" s="878"/>
      <c r="NDP18" s="878"/>
      <c r="NDQ18" s="880"/>
      <c r="NDR18" s="878"/>
      <c r="NDS18" s="878"/>
      <c r="NDT18" s="878"/>
      <c r="NDU18" s="880"/>
      <c r="NDV18" s="878"/>
      <c r="NDW18" s="878"/>
      <c r="NDX18" s="878"/>
      <c r="NDY18" s="880"/>
      <c r="NDZ18" s="878"/>
      <c r="NEA18" s="878"/>
      <c r="NEB18" s="878"/>
      <c r="NEC18" s="880"/>
      <c r="NED18" s="878"/>
      <c r="NEE18" s="878"/>
      <c r="NEF18" s="878"/>
      <c r="NEG18" s="880"/>
      <c r="NEH18" s="878"/>
      <c r="NEI18" s="878"/>
      <c r="NEJ18" s="878"/>
      <c r="NEK18" s="880"/>
      <c r="NEL18" s="878"/>
      <c r="NEM18" s="878"/>
      <c r="NEN18" s="878"/>
      <c r="NEO18" s="880"/>
      <c r="NEP18" s="878"/>
      <c r="NEQ18" s="878"/>
      <c r="NER18" s="878"/>
      <c r="NES18" s="880"/>
      <c r="NET18" s="878"/>
      <c r="NEU18" s="878"/>
      <c r="NEV18" s="878"/>
      <c r="NEW18" s="880"/>
      <c r="NEX18" s="878"/>
      <c r="NEY18" s="878"/>
      <c r="NEZ18" s="878"/>
      <c r="NFA18" s="880"/>
      <c r="NFB18" s="878"/>
      <c r="NFC18" s="878"/>
      <c r="NFD18" s="878"/>
      <c r="NFE18" s="880"/>
      <c r="NFF18" s="878"/>
      <c r="NFG18" s="878"/>
      <c r="NFH18" s="878"/>
      <c r="NFI18" s="880"/>
      <c r="NFJ18" s="878"/>
      <c r="NFK18" s="878"/>
      <c r="NFL18" s="878"/>
      <c r="NFM18" s="880"/>
      <c r="NFN18" s="878"/>
      <c r="NFO18" s="878"/>
      <c r="NFP18" s="878"/>
      <c r="NFQ18" s="880"/>
      <c r="NFR18" s="878"/>
      <c r="NFS18" s="878"/>
      <c r="NFT18" s="878"/>
      <c r="NFU18" s="880"/>
      <c r="NFV18" s="878"/>
      <c r="NFW18" s="878"/>
      <c r="NFX18" s="878"/>
      <c r="NFY18" s="880"/>
      <c r="NFZ18" s="878"/>
      <c r="NGA18" s="878"/>
      <c r="NGB18" s="878"/>
      <c r="NGC18" s="880"/>
      <c r="NGD18" s="878"/>
      <c r="NGE18" s="878"/>
      <c r="NGF18" s="878"/>
      <c r="NGG18" s="880"/>
      <c r="NGH18" s="878"/>
      <c r="NGI18" s="878"/>
      <c r="NGJ18" s="878"/>
      <c r="NGK18" s="880"/>
      <c r="NGL18" s="878"/>
      <c r="NGM18" s="878"/>
      <c r="NGN18" s="878"/>
      <c r="NGO18" s="880"/>
      <c r="NGP18" s="878"/>
      <c r="NGQ18" s="878"/>
      <c r="NGR18" s="878"/>
      <c r="NGS18" s="880"/>
      <c r="NGT18" s="878"/>
      <c r="NGU18" s="878"/>
      <c r="NGV18" s="878"/>
      <c r="NGW18" s="880"/>
      <c r="NGX18" s="878"/>
      <c r="NGY18" s="878"/>
      <c r="NGZ18" s="878"/>
      <c r="NHA18" s="880"/>
      <c r="NHB18" s="878"/>
      <c r="NHC18" s="878"/>
      <c r="NHD18" s="878"/>
      <c r="NHE18" s="880"/>
      <c r="NHF18" s="878"/>
      <c r="NHG18" s="878"/>
      <c r="NHH18" s="878"/>
      <c r="NHI18" s="880"/>
      <c r="NHJ18" s="878"/>
      <c r="NHK18" s="878"/>
      <c r="NHL18" s="878"/>
      <c r="NHM18" s="880"/>
      <c r="NHN18" s="878"/>
      <c r="NHO18" s="878"/>
      <c r="NHP18" s="878"/>
      <c r="NHQ18" s="880"/>
      <c r="NHR18" s="878"/>
      <c r="NHS18" s="878"/>
      <c r="NHT18" s="878"/>
      <c r="NHU18" s="880"/>
      <c r="NHV18" s="878"/>
      <c r="NHW18" s="878"/>
      <c r="NHX18" s="878"/>
      <c r="NHY18" s="880"/>
      <c r="NHZ18" s="878"/>
      <c r="NIA18" s="878"/>
      <c r="NIB18" s="878"/>
      <c r="NIC18" s="880"/>
      <c r="NID18" s="878"/>
      <c r="NIE18" s="878"/>
      <c r="NIF18" s="878"/>
      <c r="NIG18" s="880"/>
      <c r="NIH18" s="878"/>
      <c r="NII18" s="878"/>
      <c r="NIJ18" s="878"/>
      <c r="NIK18" s="880"/>
      <c r="NIL18" s="878"/>
      <c r="NIM18" s="878"/>
      <c r="NIN18" s="878"/>
      <c r="NIO18" s="880"/>
      <c r="NIP18" s="878"/>
      <c r="NIQ18" s="878"/>
      <c r="NIR18" s="878"/>
      <c r="NIS18" s="880"/>
      <c r="NIT18" s="878"/>
      <c r="NIU18" s="878"/>
      <c r="NIV18" s="878"/>
      <c r="NIW18" s="880"/>
      <c r="NIX18" s="878"/>
      <c r="NIY18" s="878"/>
      <c r="NIZ18" s="878"/>
      <c r="NJA18" s="880"/>
      <c r="NJB18" s="878"/>
      <c r="NJC18" s="878"/>
      <c r="NJD18" s="878"/>
      <c r="NJE18" s="880"/>
      <c r="NJF18" s="878"/>
      <c r="NJG18" s="878"/>
      <c r="NJH18" s="878"/>
      <c r="NJI18" s="880"/>
      <c r="NJJ18" s="878"/>
      <c r="NJK18" s="878"/>
      <c r="NJL18" s="878"/>
      <c r="NJM18" s="880"/>
      <c r="NJN18" s="878"/>
      <c r="NJO18" s="878"/>
      <c r="NJP18" s="878"/>
      <c r="NJQ18" s="880"/>
      <c r="NJR18" s="878"/>
      <c r="NJS18" s="878"/>
      <c r="NJT18" s="878"/>
      <c r="NJU18" s="880"/>
      <c r="NJV18" s="878"/>
      <c r="NJW18" s="878"/>
      <c r="NJX18" s="878"/>
      <c r="NJY18" s="880"/>
      <c r="NJZ18" s="878"/>
      <c r="NKA18" s="878"/>
      <c r="NKB18" s="878"/>
      <c r="NKC18" s="880"/>
      <c r="NKD18" s="878"/>
      <c r="NKE18" s="878"/>
      <c r="NKF18" s="878"/>
      <c r="NKG18" s="880"/>
      <c r="NKH18" s="878"/>
      <c r="NKI18" s="878"/>
      <c r="NKJ18" s="878"/>
      <c r="NKK18" s="880"/>
      <c r="NKL18" s="878"/>
      <c r="NKM18" s="878"/>
      <c r="NKN18" s="878"/>
      <c r="NKO18" s="880"/>
      <c r="NKP18" s="878"/>
      <c r="NKQ18" s="878"/>
      <c r="NKR18" s="878"/>
      <c r="NKS18" s="880"/>
      <c r="NKT18" s="878"/>
      <c r="NKU18" s="878"/>
      <c r="NKV18" s="878"/>
      <c r="NKW18" s="880"/>
      <c r="NKX18" s="878"/>
      <c r="NKY18" s="878"/>
      <c r="NKZ18" s="878"/>
      <c r="NLA18" s="880"/>
      <c r="NLB18" s="878"/>
      <c r="NLC18" s="878"/>
      <c r="NLD18" s="878"/>
      <c r="NLE18" s="880"/>
      <c r="NLF18" s="878"/>
      <c r="NLG18" s="878"/>
      <c r="NLH18" s="878"/>
      <c r="NLI18" s="880"/>
      <c r="NLJ18" s="878"/>
      <c r="NLK18" s="878"/>
      <c r="NLL18" s="878"/>
      <c r="NLM18" s="880"/>
      <c r="NLN18" s="878"/>
      <c r="NLO18" s="878"/>
      <c r="NLP18" s="878"/>
      <c r="NLQ18" s="880"/>
      <c r="NLR18" s="878"/>
      <c r="NLS18" s="878"/>
      <c r="NLT18" s="878"/>
      <c r="NLU18" s="880"/>
      <c r="NLV18" s="878"/>
      <c r="NLW18" s="878"/>
      <c r="NLX18" s="878"/>
      <c r="NLY18" s="880"/>
      <c r="NLZ18" s="878"/>
      <c r="NMA18" s="878"/>
      <c r="NMB18" s="878"/>
      <c r="NMC18" s="880"/>
      <c r="NMD18" s="878"/>
      <c r="NME18" s="878"/>
      <c r="NMF18" s="878"/>
      <c r="NMG18" s="880"/>
      <c r="NMH18" s="878"/>
      <c r="NMI18" s="878"/>
      <c r="NMJ18" s="878"/>
      <c r="NMK18" s="880"/>
      <c r="NML18" s="878"/>
      <c r="NMM18" s="878"/>
      <c r="NMN18" s="878"/>
      <c r="NMO18" s="880"/>
      <c r="NMP18" s="878"/>
      <c r="NMQ18" s="878"/>
      <c r="NMR18" s="878"/>
      <c r="NMS18" s="880"/>
      <c r="NMT18" s="878"/>
      <c r="NMU18" s="878"/>
      <c r="NMV18" s="878"/>
      <c r="NMW18" s="880"/>
      <c r="NMX18" s="878"/>
      <c r="NMY18" s="878"/>
      <c r="NMZ18" s="878"/>
      <c r="NNA18" s="880"/>
      <c r="NNB18" s="878"/>
      <c r="NNC18" s="878"/>
      <c r="NND18" s="878"/>
      <c r="NNE18" s="880"/>
      <c r="NNF18" s="878"/>
      <c r="NNG18" s="878"/>
      <c r="NNH18" s="878"/>
      <c r="NNI18" s="880"/>
      <c r="NNJ18" s="878"/>
      <c r="NNK18" s="878"/>
      <c r="NNL18" s="878"/>
      <c r="NNM18" s="880"/>
      <c r="NNN18" s="878"/>
      <c r="NNO18" s="878"/>
      <c r="NNP18" s="878"/>
      <c r="NNQ18" s="880"/>
      <c r="NNR18" s="878"/>
      <c r="NNS18" s="878"/>
      <c r="NNT18" s="878"/>
      <c r="NNU18" s="880"/>
      <c r="NNV18" s="878"/>
      <c r="NNW18" s="878"/>
      <c r="NNX18" s="878"/>
      <c r="NNY18" s="880"/>
      <c r="NNZ18" s="878"/>
      <c r="NOA18" s="878"/>
      <c r="NOB18" s="878"/>
      <c r="NOC18" s="880"/>
      <c r="NOD18" s="878"/>
      <c r="NOE18" s="878"/>
      <c r="NOF18" s="878"/>
      <c r="NOG18" s="880"/>
      <c r="NOH18" s="878"/>
      <c r="NOI18" s="878"/>
      <c r="NOJ18" s="878"/>
      <c r="NOK18" s="880"/>
      <c r="NOL18" s="878"/>
      <c r="NOM18" s="878"/>
      <c r="NON18" s="878"/>
      <c r="NOO18" s="880"/>
      <c r="NOP18" s="878"/>
      <c r="NOQ18" s="878"/>
      <c r="NOR18" s="878"/>
      <c r="NOS18" s="880"/>
      <c r="NOT18" s="878"/>
      <c r="NOU18" s="878"/>
      <c r="NOV18" s="878"/>
      <c r="NOW18" s="880"/>
      <c r="NOX18" s="878"/>
      <c r="NOY18" s="878"/>
      <c r="NOZ18" s="878"/>
      <c r="NPA18" s="880"/>
      <c r="NPB18" s="878"/>
      <c r="NPC18" s="878"/>
      <c r="NPD18" s="878"/>
      <c r="NPE18" s="880"/>
      <c r="NPF18" s="878"/>
      <c r="NPG18" s="878"/>
      <c r="NPH18" s="878"/>
      <c r="NPI18" s="880"/>
      <c r="NPJ18" s="878"/>
      <c r="NPK18" s="878"/>
      <c r="NPL18" s="878"/>
      <c r="NPM18" s="880"/>
      <c r="NPN18" s="878"/>
      <c r="NPO18" s="878"/>
      <c r="NPP18" s="878"/>
      <c r="NPQ18" s="880"/>
      <c r="NPR18" s="878"/>
      <c r="NPS18" s="878"/>
      <c r="NPT18" s="878"/>
      <c r="NPU18" s="880"/>
      <c r="NPV18" s="878"/>
      <c r="NPW18" s="878"/>
      <c r="NPX18" s="878"/>
      <c r="NPY18" s="880"/>
      <c r="NPZ18" s="878"/>
      <c r="NQA18" s="878"/>
      <c r="NQB18" s="878"/>
      <c r="NQC18" s="880"/>
      <c r="NQD18" s="878"/>
      <c r="NQE18" s="878"/>
      <c r="NQF18" s="878"/>
      <c r="NQG18" s="880"/>
      <c r="NQH18" s="878"/>
      <c r="NQI18" s="878"/>
      <c r="NQJ18" s="878"/>
      <c r="NQK18" s="880"/>
      <c r="NQL18" s="878"/>
      <c r="NQM18" s="878"/>
      <c r="NQN18" s="878"/>
      <c r="NQO18" s="880"/>
      <c r="NQP18" s="878"/>
      <c r="NQQ18" s="878"/>
      <c r="NQR18" s="878"/>
      <c r="NQS18" s="880"/>
      <c r="NQT18" s="878"/>
      <c r="NQU18" s="878"/>
      <c r="NQV18" s="878"/>
      <c r="NQW18" s="880"/>
      <c r="NQX18" s="878"/>
      <c r="NQY18" s="878"/>
      <c r="NQZ18" s="878"/>
      <c r="NRA18" s="880"/>
      <c r="NRB18" s="878"/>
      <c r="NRC18" s="878"/>
      <c r="NRD18" s="878"/>
      <c r="NRE18" s="880"/>
      <c r="NRF18" s="878"/>
      <c r="NRG18" s="878"/>
      <c r="NRH18" s="878"/>
      <c r="NRI18" s="880"/>
      <c r="NRJ18" s="878"/>
      <c r="NRK18" s="878"/>
      <c r="NRL18" s="878"/>
      <c r="NRM18" s="880"/>
      <c r="NRN18" s="878"/>
      <c r="NRO18" s="878"/>
      <c r="NRP18" s="878"/>
      <c r="NRQ18" s="880"/>
      <c r="NRR18" s="878"/>
      <c r="NRS18" s="878"/>
      <c r="NRT18" s="878"/>
      <c r="NRU18" s="880"/>
      <c r="NRV18" s="878"/>
      <c r="NRW18" s="878"/>
      <c r="NRX18" s="878"/>
      <c r="NRY18" s="880"/>
      <c r="NRZ18" s="878"/>
      <c r="NSA18" s="878"/>
      <c r="NSB18" s="878"/>
      <c r="NSC18" s="880"/>
      <c r="NSD18" s="878"/>
      <c r="NSE18" s="878"/>
      <c r="NSF18" s="878"/>
      <c r="NSG18" s="880"/>
      <c r="NSH18" s="878"/>
      <c r="NSI18" s="878"/>
      <c r="NSJ18" s="878"/>
      <c r="NSK18" s="880"/>
      <c r="NSL18" s="878"/>
      <c r="NSM18" s="878"/>
      <c r="NSN18" s="878"/>
      <c r="NSO18" s="880"/>
      <c r="NSP18" s="878"/>
      <c r="NSQ18" s="878"/>
      <c r="NSR18" s="878"/>
      <c r="NSS18" s="880"/>
      <c r="NST18" s="878"/>
      <c r="NSU18" s="878"/>
      <c r="NSV18" s="878"/>
      <c r="NSW18" s="880"/>
      <c r="NSX18" s="878"/>
      <c r="NSY18" s="878"/>
      <c r="NSZ18" s="878"/>
      <c r="NTA18" s="880"/>
      <c r="NTB18" s="878"/>
      <c r="NTC18" s="878"/>
      <c r="NTD18" s="878"/>
      <c r="NTE18" s="880"/>
      <c r="NTF18" s="878"/>
      <c r="NTG18" s="878"/>
      <c r="NTH18" s="878"/>
      <c r="NTI18" s="880"/>
      <c r="NTJ18" s="878"/>
      <c r="NTK18" s="878"/>
      <c r="NTL18" s="878"/>
      <c r="NTM18" s="880"/>
      <c r="NTN18" s="878"/>
      <c r="NTO18" s="878"/>
      <c r="NTP18" s="878"/>
      <c r="NTQ18" s="880"/>
      <c r="NTR18" s="878"/>
      <c r="NTS18" s="878"/>
      <c r="NTT18" s="878"/>
      <c r="NTU18" s="880"/>
      <c r="NTV18" s="878"/>
      <c r="NTW18" s="878"/>
      <c r="NTX18" s="878"/>
      <c r="NTY18" s="880"/>
      <c r="NTZ18" s="878"/>
      <c r="NUA18" s="878"/>
      <c r="NUB18" s="878"/>
      <c r="NUC18" s="880"/>
      <c r="NUD18" s="878"/>
      <c r="NUE18" s="878"/>
      <c r="NUF18" s="878"/>
      <c r="NUG18" s="880"/>
      <c r="NUH18" s="878"/>
      <c r="NUI18" s="878"/>
      <c r="NUJ18" s="878"/>
      <c r="NUK18" s="880"/>
      <c r="NUL18" s="878"/>
      <c r="NUM18" s="878"/>
      <c r="NUN18" s="878"/>
      <c r="NUO18" s="880"/>
      <c r="NUP18" s="878"/>
      <c r="NUQ18" s="878"/>
      <c r="NUR18" s="878"/>
      <c r="NUS18" s="880"/>
      <c r="NUT18" s="878"/>
      <c r="NUU18" s="878"/>
      <c r="NUV18" s="878"/>
      <c r="NUW18" s="880"/>
      <c r="NUX18" s="878"/>
      <c r="NUY18" s="878"/>
      <c r="NUZ18" s="878"/>
      <c r="NVA18" s="880"/>
      <c r="NVB18" s="878"/>
      <c r="NVC18" s="878"/>
      <c r="NVD18" s="878"/>
      <c r="NVE18" s="880"/>
      <c r="NVF18" s="878"/>
      <c r="NVG18" s="878"/>
      <c r="NVH18" s="878"/>
      <c r="NVI18" s="880"/>
      <c r="NVJ18" s="878"/>
      <c r="NVK18" s="878"/>
      <c r="NVL18" s="878"/>
      <c r="NVM18" s="880"/>
      <c r="NVN18" s="878"/>
      <c r="NVO18" s="878"/>
      <c r="NVP18" s="878"/>
      <c r="NVQ18" s="880"/>
      <c r="NVR18" s="878"/>
      <c r="NVS18" s="878"/>
      <c r="NVT18" s="878"/>
      <c r="NVU18" s="880"/>
      <c r="NVV18" s="878"/>
      <c r="NVW18" s="878"/>
      <c r="NVX18" s="878"/>
      <c r="NVY18" s="880"/>
      <c r="NVZ18" s="878"/>
      <c r="NWA18" s="878"/>
      <c r="NWB18" s="878"/>
      <c r="NWC18" s="880"/>
      <c r="NWD18" s="878"/>
      <c r="NWE18" s="878"/>
      <c r="NWF18" s="878"/>
      <c r="NWG18" s="880"/>
      <c r="NWH18" s="878"/>
      <c r="NWI18" s="878"/>
      <c r="NWJ18" s="878"/>
      <c r="NWK18" s="880"/>
      <c r="NWL18" s="878"/>
      <c r="NWM18" s="878"/>
      <c r="NWN18" s="878"/>
      <c r="NWO18" s="880"/>
      <c r="NWP18" s="878"/>
      <c r="NWQ18" s="878"/>
      <c r="NWR18" s="878"/>
      <c r="NWS18" s="880"/>
      <c r="NWT18" s="878"/>
      <c r="NWU18" s="878"/>
      <c r="NWV18" s="878"/>
      <c r="NWW18" s="880"/>
      <c r="NWX18" s="878"/>
      <c r="NWY18" s="878"/>
      <c r="NWZ18" s="878"/>
      <c r="NXA18" s="880"/>
      <c r="NXB18" s="878"/>
      <c r="NXC18" s="878"/>
      <c r="NXD18" s="878"/>
      <c r="NXE18" s="880"/>
      <c r="NXF18" s="878"/>
      <c r="NXG18" s="878"/>
      <c r="NXH18" s="878"/>
      <c r="NXI18" s="880"/>
      <c r="NXJ18" s="878"/>
      <c r="NXK18" s="878"/>
      <c r="NXL18" s="878"/>
      <c r="NXM18" s="880"/>
      <c r="NXN18" s="878"/>
      <c r="NXO18" s="878"/>
      <c r="NXP18" s="878"/>
      <c r="NXQ18" s="880"/>
      <c r="NXR18" s="878"/>
      <c r="NXS18" s="878"/>
      <c r="NXT18" s="878"/>
      <c r="NXU18" s="880"/>
      <c r="NXV18" s="878"/>
      <c r="NXW18" s="878"/>
      <c r="NXX18" s="878"/>
      <c r="NXY18" s="880"/>
      <c r="NXZ18" s="878"/>
      <c r="NYA18" s="878"/>
      <c r="NYB18" s="878"/>
      <c r="NYC18" s="880"/>
      <c r="NYD18" s="878"/>
      <c r="NYE18" s="878"/>
      <c r="NYF18" s="878"/>
      <c r="NYG18" s="880"/>
      <c r="NYH18" s="878"/>
      <c r="NYI18" s="878"/>
      <c r="NYJ18" s="878"/>
      <c r="NYK18" s="880"/>
      <c r="NYL18" s="878"/>
      <c r="NYM18" s="878"/>
      <c r="NYN18" s="878"/>
      <c r="NYO18" s="880"/>
      <c r="NYP18" s="878"/>
      <c r="NYQ18" s="878"/>
      <c r="NYR18" s="878"/>
      <c r="NYS18" s="880"/>
      <c r="NYT18" s="878"/>
      <c r="NYU18" s="878"/>
      <c r="NYV18" s="878"/>
      <c r="NYW18" s="880"/>
      <c r="NYX18" s="878"/>
      <c r="NYY18" s="878"/>
      <c r="NYZ18" s="878"/>
      <c r="NZA18" s="880"/>
      <c r="NZB18" s="878"/>
      <c r="NZC18" s="878"/>
      <c r="NZD18" s="878"/>
      <c r="NZE18" s="880"/>
      <c r="NZF18" s="878"/>
      <c r="NZG18" s="878"/>
      <c r="NZH18" s="878"/>
      <c r="NZI18" s="880"/>
      <c r="NZJ18" s="878"/>
      <c r="NZK18" s="878"/>
      <c r="NZL18" s="878"/>
      <c r="NZM18" s="880"/>
      <c r="NZN18" s="878"/>
      <c r="NZO18" s="878"/>
      <c r="NZP18" s="878"/>
      <c r="NZQ18" s="880"/>
      <c r="NZR18" s="878"/>
      <c r="NZS18" s="878"/>
      <c r="NZT18" s="878"/>
      <c r="NZU18" s="880"/>
      <c r="NZV18" s="878"/>
      <c r="NZW18" s="878"/>
      <c r="NZX18" s="878"/>
      <c r="NZY18" s="880"/>
      <c r="NZZ18" s="878"/>
      <c r="OAA18" s="878"/>
      <c r="OAB18" s="878"/>
      <c r="OAC18" s="880"/>
      <c r="OAD18" s="878"/>
      <c r="OAE18" s="878"/>
      <c r="OAF18" s="878"/>
      <c r="OAG18" s="880"/>
      <c r="OAH18" s="878"/>
      <c r="OAI18" s="878"/>
      <c r="OAJ18" s="878"/>
      <c r="OAK18" s="880"/>
      <c r="OAL18" s="878"/>
      <c r="OAM18" s="878"/>
      <c r="OAN18" s="878"/>
      <c r="OAO18" s="880"/>
      <c r="OAP18" s="878"/>
      <c r="OAQ18" s="878"/>
      <c r="OAR18" s="878"/>
      <c r="OAS18" s="880"/>
      <c r="OAT18" s="878"/>
      <c r="OAU18" s="878"/>
      <c r="OAV18" s="878"/>
      <c r="OAW18" s="880"/>
      <c r="OAX18" s="878"/>
      <c r="OAY18" s="878"/>
      <c r="OAZ18" s="878"/>
      <c r="OBA18" s="880"/>
      <c r="OBB18" s="878"/>
      <c r="OBC18" s="878"/>
      <c r="OBD18" s="878"/>
      <c r="OBE18" s="880"/>
      <c r="OBF18" s="878"/>
      <c r="OBG18" s="878"/>
      <c r="OBH18" s="878"/>
      <c r="OBI18" s="880"/>
      <c r="OBJ18" s="878"/>
      <c r="OBK18" s="878"/>
      <c r="OBL18" s="878"/>
      <c r="OBM18" s="880"/>
      <c r="OBN18" s="878"/>
      <c r="OBO18" s="878"/>
      <c r="OBP18" s="878"/>
      <c r="OBQ18" s="880"/>
      <c r="OBR18" s="878"/>
      <c r="OBS18" s="878"/>
      <c r="OBT18" s="878"/>
      <c r="OBU18" s="880"/>
      <c r="OBV18" s="878"/>
      <c r="OBW18" s="878"/>
      <c r="OBX18" s="878"/>
      <c r="OBY18" s="880"/>
      <c r="OBZ18" s="878"/>
      <c r="OCA18" s="878"/>
      <c r="OCB18" s="878"/>
      <c r="OCC18" s="880"/>
      <c r="OCD18" s="878"/>
      <c r="OCE18" s="878"/>
      <c r="OCF18" s="878"/>
      <c r="OCG18" s="880"/>
      <c r="OCH18" s="878"/>
      <c r="OCI18" s="878"/>
      <c r="OCJ18" s="878"/>
      <c r="OCK18" s="880"/>
      <c r="OCL18" s="878"/>
      <c r="OCM18" s="878"/>
      <c r="OCN18" s="878"/>
      <c r="OCO18" s="880"/>
      <c r="OCP18" s="878"/>
      <c r="OCQ18" s="878"/>
      <c r="OCR18" s="878"/>
      <c r="OCS18" s="880"/>
      <c r="OCT18" s="878"/>
      <c r="OCU18" s="878"/>
      <c r="OCV18" s="878"/>
      <c r="OCW18" s="880"/>
      <c r="OCX18" s="878"/>
      <c r="OCY18" s="878"/>
      <c r="OCZ18" s="878"/>
      <c r="ODA18" s="880"/>
      <c r="ODB18" s="878"/>
      <c r="ODC18" s="878"/>
      <c r="ODD18" s="878"/>
      <c r="ODE18" s="880"/>
      <c r="ODF18" s="878"/>
      <c r="ODG18" s="878"/>
      <c r="ODH18" s="878"/>
      <c r="ODI18" s="880"/>
      <c r="ODJ18" s="878"/>
      <c r="ODK18" s="878"/>
      <c r="ODL18" s="878"/>
      <c r="ODM18" s="880"/>
      <c r="ODN18" s="878"/>
      <c r="ODO18" s="878"/>
      <c r="ODP18" s="878"/>
      <c r="ODQ18" s="880"/>
      <c r="ODR18" s="878"/>
      <c r="ODS18" s="878"/>
      <c r="ODT18" s="878"/>
      <c r="ODU18" s="880"/>
      <c r="ODV18" s="878"/>
      <c r="ODW18" s="878"/>
      <c r="ODX18" s="878"/>
      <c r="ODY18" s="880"/>
      <c r="ODZ18" s="878"/>
      <c r="OEA18" s="878"/>
      <c r="OEB18" s="878"/>
      <c r="OEC18" s="880"/>
      <c r="OED18" s="878"/>
      <c r="OEE18" s="878"/>
      <c r="OEF18" s="878"/>
      <c r="OEG18" s="880"/>
      <c r="OEH18" s="878"/>
      <c r="OEI18" s="878"/>
      <c r="OEJ18" s="878"/>
      <c r="OEK18" s="880"/>
      <c r="OEL18" s="878"/>
      <c r="OEM18" s="878"/>
      <c r="OEN18" s="878"/>
      <c r="OEO18" s="880"/>
      <c r="OEP18" s="878"/>
      <c r="OEQ18" s="878"/>
      <c r="OER18" s="878"/>
      <c r="OES18" s="880"/>
      <c r="OET18" s="878"/>
      <c r="OEU18" s="878"/>
      <c r="OEV18" s="878"/>
      <c r="OEW18" s="880"/>
      <c r="OEX18" s="878"/>
      <c r="OEY18" s="878"/>
      <c r="OEZ18" s="878"/>
      <c r="OFA18" s="880"/>
      <c r="OFB18" s="878"/>
      <c r="OFC18" s="878"/>
      <c r="OFD18" s="878"/>
      <c r="OFE18" s="880"/>
      <c r="OFF18" s="878"/>
      <c r="OFG18" s="878"/>
      <c r="OFH18" s="878"/>
      <c r="OFI18" s="880"/>
      <c r="OFJ18" s="878"/>
      <c r="OFK18" s="878"/>
      <c r="OFL18" s="878"/>
      <c r="OFM18" s="880"/>
      <c r="OFN18" s="878"/>
      <c r="OFO18" s="878"/>
      <c r="OFP18" s="878"/>
      <c r="OFQ18" s="880"/>
      <c r="OFR18" s="878"/>
      <c r="OFS18" s="878"/>
      <c r="OFT18" s="878"/>
      <c r="OFU18" s="880"/>
      <c r="OFV18" s="878"/>
      <c r="OFW18" s="878"/>
      <c r="OFX18" s="878"/>
      <c r="OFY18" s="880"/>
      <c r="OFZ18" s="878"/>
      <c r="OGA18" s="878"/>
      <c r="OGB18" s="878"/>
      <c r="OGC18" s="880"/>
      <c r="OGD18" s="878"/>
      <c r="OGE18" s="878"/>
      <c r="OGF18" s="878"/>
      <c r="OGG18" s="880"/>
      <c r="OGH18" s="878"/>
      <c r="OGI18" s="878"/>
      <c r="OGJ18" s="878"/>
      <c r="OGK18" s="880"/>
      <c r="OGL18" s="878"/>
      <c r="OGM18" s="878"/>
      <c r="OGN18" s="878"/>
      <c r="OGO18" s="880"/>
      <c r="OGP18" s="878"/>
      <c r="OGQ18" s="878"/>
      <c r="OGR18" s="878"/>
      <c r="OGS18" s="880"/>
      <c r="OGT18" s="878"/>
      <c r="OGU18" s="878"/>
      <c r="OGV18" s="878"/>
      <c r="OGW18" s="880"/>
      <c r="OGX18" s="878"/>
      <c r="OGY18" s="878"/>
      <c r="OGZ18" s="878"/>
      <c r="OHA18" s="880"/>
      <c r="OHB18" s="878"/>
      <c r="OHC18" s="878"/>
      <c r="OHD18" s="878"/>
      <c r="OHE18" s="880"/>
      <c r="OHF18" s="878"/>
      <c r="OHG18" s="878"/>
      <c r="OHH18" s="878"/>
      <c r="OHI18" s="880"/>
      <c r="OHJ18" s="878"/>
      <c r="OHK18" s="878"/>
      <c r="OHL18" s="878"/>
      <c r="OHM18" s="880"/>
      <c r="OHN18" s="878"/>
      <c r="OHO18" s="878"/>
      <c r="OHP18" s="878"/>
      <c r="OHQ18" s="880"/>
      <c r="OHR18" s="878"/>
      <c r="OHS18" s="878"/>
      <c r="OHT18" s="878"/>
      <c r="OHU18" s="880"/>
      <c r="OHV18" s="878"/>
      <c r="OHW18" s="878"/>
      <c r="OHX18" s="878"/>
      <c r="OHY18" s="880"/>
      <c r="OHZ18" s="878"/>
      <c r="OIA18" s="878"/>
      <c r="OIB18" s="878"/>
      <c r="OIC18" s="880"/>
      <c r="OID18" s="878"/>
      <c r="OIE18" s="878"/>
      <c r="OIF18" s="878"/>
      <c r="OIG18" s="880"/>
      <c r="OIH18" s="878"/>
      <c r="OII18" s="878"/>
      <c r="OIJ18" s="878"/>
      <c r="OIK18" s="880"/>
      <c r="OIL18" s="878"/>
      <c r="OIM18" s="878"/>
      <c r="OIN18" s="878"/>
      <c r="OIO18" s="880"/>
      <c r="OIP18" s="878"/>
      <c r="OIQ18" s="878"/>
      <c r="OIR18" s="878"/>
      <c r="OIS18" s="880"/>
      <c r="OIT18" s="878"/>
      <c r="OIU18" s="878"/>
      <c r="OIV18" s="878"/>
      <c r="OIW18" s="880"/>
      <c r="OIX18" s="878"/>
      <c r="OIY18" s="878"/>
      <c r="OIZ18" s="878"/>
      <c r="OJA18" s="880"/>
      <c r="OJB18" s="878"/>
      <c r="OJC18" s="878"/>
      <c r="OJD18" s="878"/>
      <c r="OJE18" s="880"/>
      <c r="OJF18" s="878"/>
      <c r="OJG18" s="878"/>
      <c r="OJH18" s="878"/>
      <c r="OJI18" s="880"/>
      <c r="OJJ18" s="878"/>
      <c r="OJK18" s="878"/>
      <c r="OJL18" s="878"/>
      <c r="OJM18" s="880"/>
      <c r="OJN18" s="878"/>
      <c r="OJO18" s="878"/>
      <c r="OJP18" s="878"/>
      <c r="OJQ18" s="880"/>
      <c r="OJR18" s="878"/>
      <c r="OJS18" s="878"/>
      <c r="OJT18" s="878"/>
      <c r="OJU18" s="880"/>
      <c r="OJV18" s="878"/>
      <c r="OJW18" s="878"/>
      <c r="OJX18" s="878"/>
      <c r="OJY18" s="880"/>
      <c r="OJZ18" s="878"/>
      <c r="OKA18" s="878"/>
      <c r="OKB18" s="878"/>
      <c r="OKC18" s="880"/>
      <c r="OKD18" s="878"/>
      <c r="OKE18" s="878"/>
      <c r="OKF18" s="878"/>
      <c r="OKG18" s="880"/>
      <c r="OKH18" s="878"/>
      <c r="OKI18" s="878"/>
      <c r="OKJ18" s="878"/>
      <c r="OKK18" s="880"/>
      <c r="OKL18" s="878"/>
      <c r="OKM18" s="878"/>
      <c r="OKN18" s="878"/>
      <c r="OKO18" s="880"/>
      <c r="OKP18" s="878"/>
      <c r="OKQ18" s="878"/>
      <c r="OKR18" s="878"/>
      <c r="OKS18" s="880"/>
      <c r="OKT18" s="878"/>
      <c r="OKU18" s="878"/>
      <c r="OKV18" s="878"/>
      <c r="OKW18" s="880"/>
      <c r="OKX18" s="878"/>
      <c r="OKY18" s="878"/>
      <c r="OKZ18" s="878"/>
      <c r="OLA18" s="880"/>
      <c r="OLB18" s="878"/>
      <c r="OLC18" s="878"/>
      <c r="OLD18" s="878"/>
      <c r="OLE18" s="880"/>
      <c r="OLF18" s="878"/>
      <c r="OLG18" s="878"/>
      <c r="OLH18" s="878"/>
      <c r="OLI18" s="880"/>
      <c r="OLJ18" s="878"/>
      <c r="OLK18" s="878"/>
      <c r="OLL18" s="878"/>
      <c r="OLM18" s="880"/>
      <c r="OLN18" s="878"/>
      <c r="OLO18" s="878"/>
      <c r="OLP18" s="878"/>
      <c r="OLQ18" s="880"/>
      <c r="OLR18" s="878"/>
      <c r="OLS18" s="878"/>
      <c r="OLT18" s="878"/>
      <c r="OLU18" s="880"/>
      <c r="OLV18" s="878"/>
      <c r="OLW18" s="878"/>
      <c r="OLX18" s="878"/>
      <c r="OLY18" s="880"/>
      <c r="OLZ18" s="878"/>
      <c r="OMA18" s="878"/>
      <c r="OMB18" s="878"/>
      <c r="OMC18" s="880"/>
      <c r="OMD18" s="878"/>
      <c r="OME18" s="878"/>
      <c r="OMF18" s="878"/>
      <c r="OMG18" s="880"/>
      <c r="OMH18" s="878"/>
      <c r="OMI18" s="878"/>
      <c r="OMJ18" s="878"/>
      <c r="OMK18" s="880"/>
      <c r="OML18" s="878"/>
      <c r="OMM18" s="878"/>
      <c r="OMN18" s="878"/>
      <c r="OMO18" s="880"/>
      <c r="OMP18" s="878"/>
      <c r="OMQ18" s="878"/>
      <c r="OMR18" s="878"/>
      <c r="OMS18" s="880"/>
      <c r="OMT18" s="878"/>
      <c r="OMU18" s="878"/>
      <c r="OMV18" s="878"/>
      <c r="OMW18" s="880"/>
      <c r="OMX18" s="878"/>
      <c r="OMY18" s="878"/>
      <c r="OMZ18" s="878"/>
      <c r="ONA18" s="880"/>
      <c r="ONB18" s="878"/>
      <c r="ONC18" s="878"/>
      <c r="OND18" s="878"/>
      <c r="ONE18" s="880"/>
      <c r="ONF18" s="878"/>
      <c r="ONG18" s="878"/>
      <c r="ONH18" s="878"/>
      <c r="ONI18" s="880"/>
      <c r="ONJ18" s="878"/>
      <c r="ONK18" s="878"/>
      <c r="ONL18" s="878"/>
      <c r="ONM18" s="880"/>
      <c r="ONN18" s="878"/>
      <c r="ONO18" s="878"/>
      <c r="ONP18" s="878"/>
      <c r="ONQ18" s="880"/>
      <c r="ONR18" s="878"/>
      <c r="ONS18" s="878"/>
      <c r="ONT18" s="878"/>
      <c r="ONU18" s="880"/>
      <c r="ONV18" s="878"/>
      <c r="ONW18" s="878"/>
      <c r="ONX18" s="878"/>
      <c r="ONY18" s="880"/>
      <c r="ONZ18" s="878"/>
      <c r="OOA18" s="878"/>
      <c r="OOB18" s="878"/>
      <c r="OOC18" s="880"/>
      <c r="OOD18" s="878"/>
      <c r="OOE18" s="878"/>
      <c r="OOF18" s="878"/>
      <c r="OOG18" s="880"/>
      <c r="OOH18" s="878"/>
      <c r="OOI18" s="878"/>
      <c r="OOJ18" s="878"/>
      <c r="OOK18" s="880"/>
      <c r="OOL18" s="878"/>
      <c r="OOM18" s="878"/>
      <c r="OON18" s="878"/>
      <c r="OOO18" s="880"/>
      <c r="OOP18" s="878"/>
      <c r="OOQ18" s="878"/>
      <c r="OOR18" s="878"/>
      <c r="OOS18" s="880"/>
      <c r="OOT18" s="878"/>
      <c r="OOU18" s="878"/>
      <c r="OOV18" s="878"/>
      <c r="OOW18" s="880"/>
      <c r="OOX18" s="878"/>
      <c r="OOY18" s="878"/>
      <c r="OOZ18" s="878"/>
      <c r="OPA18" s="880"/>
      <c r="OPB18" s="878"/>
      <c r="OPC18" s="878"/>
      <c r="OPD18" s="878"/>
      <c r="OPE18" s="880"/>
      <c r="OPF18" s="878"/>
      <c r="OPG18" s="878"/>
      <c r="OPH18" s="878"/>
      <c r="OPI18" s="880"/>
      <c r="OPJ18" s="878"/>
      <c r="OPK18" s="878"/>
      <c r="OPL18" s="878"/>
      <c r="OPM18" s="880"/>
      <c r="OPN18" s="878"/>
      <c r="OPO18" s="878"/>
      <c r="OPP18" s="878"/>
      <c r="OPQ18" s="880"/>
      <c r="OPR18" s="878"/>
      <c r="OPS18" s="878"/>
      <c r="OPT18" s="878"/>
      <c r="OPU18" s="880"/>
      <c r="OPV18" s="878"/>
      <c r="OPW18" s="878"/>
      <c r="OPX18" s="878"/>
      <c r="OPY18" s="880"/>
      <c r="OPZ18" s="878"/>
      <c r="OQA18" s="878"/>
      <c r="OQB18" s="878"/>
      <c r="OQC18" s="880"/>
      <c r="OQD18" s="878"/>
      <c r="OQE18" s="878"/>
      <c r="OQF18" s="878"/>
      <c r="OQG18" s="880"/>
      <c r="OQH18" s="878"/>
      <c r="OQI18" s="878"/>
      <c r="OQJ18" s="878"/>
      <c r="OQK18" s="880"/>
      <c r="OQL18" s="878"/>
      <c r="OQM18" s="878"/>
      <c r="OQN18" s="878"/>
      <c r="OQO18" s="880"/>
      <c r="OQP18" s="878"/>
      <c r="OQQ18" s="878"/>
      <c r="OQR18" s="878"/>
      <c r="OQS18" s="880"/>
      <c r="OQT18" s="878"/>
      <c r="OQU18" s="878"/>
      <c r="OQV18" s="878"/>
      <c r="OQW18" s="880"/>
      <c r="OQX18" s="878"/>
      <c r="OQY18" s="878"/>
      <c r="OQZ18" s="878"/>
      <c r="ORA18" s="880"/>
      <c r="ORB18" s="878"/>
      <c r="ORC18" s="878"/>
      <c r="ORD18" s="878"/>
      <c r="ORE18" s="880"/>
      <c r="ORF18" s="878"/>
      <c r="ORG18" s="878"/>
      <c r="ORH18" s="878"/>
      <c r="ORI18" s="880"/>
      <c r="ORJ18" s="878"/>
      <c r="ORK18" s="878"/>
      <c r="ORL18" s="878"/>
      <c r="ORM18" s="880"/>
      <c r="ORN18" s="878"/>
      <c r="ORO18" s="878"/>
      <c r="ORP18" s="878"/>
      <c r="ORQ18" s="880"/>
      <c r="ORR18" s="878"/>
      <c r="ORS18" s="878"/>
      <c r="ORT18" s="878"/>
      <c r="ORU18" s="880"/>
      <c r="ORV18" s="878"/>
      <c r="ORW18" s="878"/>
      <c r="ORX18" s="878"/>
      <c r="ORY18" s="880"/>
      <c r="ORZ18" s="878"/>
      <c r="OSA18" s="878"/>
      <c r="OSB18" s="878"/>
      <c r="OSC18" s="880"/>
      <c r="OSD18" s="878"/>
      <c r="OSE18" s="878"/>
      <c r="OSF18" s="878"/>
      <c r="OSG18" s="880"/>
      <c r="OSH18" s="878"/>
      <c r="OSI18" s="878"/>
      <c r="OSJ18" s="878"/>
      <c r="OSK18" s="880"/>
      <c r="OSL18" s="878"/>
      <c r="OSM18" s="878"/>
      <c r="OSN18" s="878"/>
      <c r="OSO18" s="880"/>
      <c r="OSP18" s="878"/>
      <c r="OSQ18" s="878"/>
      <c r="OSR18" s="878"/>
      <c r="OSS18" s="880"/>
      <c r="OST18" s="878"/>
      <c r="OSU18" s="878"/>
      <c r="OSV18" s="878"/>
      <c r="OSW18" s="880"/>
      <c r="OSX18" s="878"/>
      <c r="OSY18" s="878"/>
      <c r="OSZ18" s="878"/>
      <c r="OTA18" s="880"/>
      <c r="OTB18" s="878"/>
      <c r="OTC18" s="878"/>
      <c r="OTD18" s="878"/>
      <c r="OTE18" s="880"/>
      <c r="OTF18" s="878"/>
      <c r="OTG18" s="878"/>
      <c r="OTH18" s="878"/>
      <c r="OTI18" s="880"/>
      <c r="OTJ18" s="878"/>
      <c r="OTK18" s="878"/>
      <c r="OTL18" s="878"/>
      <c r="OTM18" s="880"/>
      <c r="OTN18" s="878"/>
      <c r="OTO18" s="878"/>
      <c r="OTP18" s="878"/>
      <c r="OTQ18" s="880"/>
      <c r="OTR18" s="878"/>
      <c r="OTS18" s="878"/>
      <c r="OTT18" s="878"/>
      <c r="OTU18" s="880"/>
      <c r="OTV18" s="878"/>
      <c r="OTW18" s="878"/>
      <c r="OTX18" s="878"/>
      <c r="OTY18" s="880"/>
      <c r="OTZ18" s="878"/>
      <c r="OUA18" s="878"/>
      <c r="OUB18" s="878"/>
      <c r="OUC18" s="880"/>
      <c r="OUD18" s="878"/>
      <c r="OUE18" s="878"/>
      <c r="OUF18" s="878"/>
      <c r="OUG18" s="880"/>
      <c r="OUH18" s="878"/>
      <c r="OUI18" s="878"/>
      <c r="OUJ18" s="878"/>
      <c r="OUK18" s="880"/>
      <c r="OUL18" s="878"/>
      <c r="OUM18" s="878"/>
      <c r="OUN18" s="878"/>
      <c r="OUO18" s="880"/>
      <c r="OUP18" s="878"/>
      <c r="OUQ18" s="878"/>
      <c r="OUR18" s="878"/>
      <c r="OUS18" s="880"/>
      <c r="OUT18" s="878"/>
      <c r="OUU18" s="878"/>
      <c r="OUV18" s="878"/>
      <c r="OUW18" s="880"/>
      <c r="OUX18" s="878"/>
      <c r="OUY18" s="878"/>
      <c r="OUZ18" s="878"/>
      <c r="OVA18" s="880"/>
      <c r="OVB18" s="878"/>
      <c r="OVC18" s="878"/>
      <c r="OVD18" s="878"/>
      <c r="OVE18" s="880"/>
      <c r="OVF18" s="878"/>
      <c r="OVG18" s="878"/>
      <c r="OVH18" s="878"/>
      <c r="OVI18" s="880"/>
      <c r="OVJ18" s="878"/>
      <c r="OVK18" s="878"/>
      <c r="OVL18" s="878"/>
      <c r="OVM18" s="880"/>
      <c r="OVN18" s="878"/>
      <c r="OVO18" s="878"/>
      <c r="OVP18" s="878"/>
      <c r="OVQ18" s="880"/>
      <c r="OVR18" s="878"/>
      <c r="OVS18" s="878"/>
      <c r="OVT18" s="878"/>
      <c r="OVU18" s="880"/>
      <c r="OVV18" s="878"/>
      <c r="OVW18" s="878"/>
      <c r="OVX18" s="878"/>
      <c r="OVY18" s="880"/>
      <c r="OVZ18" s="878"/>
      <c r="OWA18" s="878"/>
      <c r="OWB18" s="878"/>
      <c r="OWC18" s="880"/>
      <c r="OWD18" s="878"/>
      <c r="OWE18" s="878"/>
      <c r="OWF18" s="878"/>
      <c r="OWG18" s="880"/>
      <c r="OWH18" s="878"/>
      <c r="OWI18" s="878"/>
      <c r="OWJ18" s="878"/>
      <c r="OWK18" s="880"/>
      <c r="OWL18" s="878"/>
      <c r="OWM18" s="878"/>
      <c r="OWN18" s="878"/>
      <c r="OWO18" s="880"/>
      <c r="OWP18" s="878"/>
      <c r="OWQ18" s="878"/>
      <c r="OWR18" s="878"/>
      <c r="OWS18" s="880"/>
      <c r="OWT18" s="878"/>
      <c r="OWU18" s="878"/>
      <c r="OWV18" s="878"/>
      <c r="OWW18" s="880"/>
      <c r="OWX18" s="878"/>
      <c r="OWY18" s="878"/>
      <c r="OWZ18" s="878"/>
      <c r="OXA18" s="880"/>
      <c r="OXB18" s="878"/>
      <c r="OXC18" s="878"/>
      <c r="OXD18" s="878"/>
      <c r="OXE18" s="880"/>
      <c r="OXF18" s="878"/>
      <c r="OXG18" s="878"/>
      <c r="OXH18" s="878"/>
      <c r="OXI18" s="880"/>
      <c r="OXJ18" s="878"/>
      <c r="OXK18" s="878"/>
      <c r="OXL18" s="878"/>
      <c r="OXM18" s="880"/>
      <c r="OXN18" s="878"/>
      <c r="OXO18" s="878"/>
      <c r="OXP18" s="878"/>
      <c r="OXQ18" s="880"/>
      <c r="OXR18" s="878"/>
      <c r="OXS18" s="878"/>
      <c r="OXT18" s="878"/>
      <c r="OXU18" s="880"/>
      <c r="OXV18" s="878"/>
      <c r="OXW18" s="878"/>
      <c r="OXX18" s="878"/>
      <c r="OXY18" s="880"/>
      <c r="OXZ18" s="878"/>
      <c r="OYA18" s="878"/>
      <c r="OYB18" s="878"/>
      <c r="OYC18" s="880"/>
      <c r="OYD18" s="878"/>
      <c r="OYE18" s="878"/>
      <c r="OYF18" s="878"/>
      <c r="OYG18" s="880"/>
      <c r="OYH18" s="878"/>
      <c r="OYI18" s="878"/>
      <c r="OYJ18" s="878"/>
      <c r="OYK18" s="880"/>
      <c r="OYL18" s="878"/>
      <c r="OYM18" s="878"/>
      <c r="OYN18" s="878"/>
      <c r="OYO18" s="880"/>
      <c r="OYP18" s="878"/>
      <c r="OYQ18" s="878"/>
      <c r="OYR18" s="878"/>
      <c r="OYS18" s="880"/>
      <c r="OYT18" s="878"/>
      <c r="OYU18" s="878"/>
      <c r="OYV18" s="878"/>
      <c r="OYW18" s="880"/>
      <c r="OYX18" s="878"/>
      <c r="OYY18" s="878"/>
      <c r="OYZ18" s="878"/>
      <c r="OZA18" s="880"/>
      <c r="OZB18" s="878"/>
      <c r="OZC18" s="878"/>
      <c r="OZD18" s="878"/>
      <c r="OZE18" s="880"/>
      <c r="OZF18" s="878"/>
      <c r="OZG18" s="878"/>
      <c r="OZH18" s="878"/>
      <c r="OZI18" s="880"/>
      <c r="OZJ18" s="878"/>
      <c r="OZK18" s="878"/>
      <c r="OZL18" s="878"/>
      <c r="OZM18" s="880"/>
      <c r="OZN18" s="878"/>
      <c r="OZO18" s="878"/>
      <c r="OZP18" s="878"/>
      <c r="OZQ18" s="880"/>
      <c r="OZR18" s="878"/>
      <c r="OZS18" s="878"/>
      <c r="OZT18" s="878"/>
      <c r="OZU18" s="880"/>
      <c r="OZV18" s="878"/>
      <c r="OZW18" s="878"/>
      <c r="OZX18" s="878"/>
      <c r="OZY18" s="880"/>
      <c r="OZZ18" s="878"/>
      <c r="PAA18" s="878"/>
      <c r="PAB18" s="878"/>
      <c r="PAC18" s="880"/>
      <c r="PAD18" s="878"/>
      <c r="PAE18" s="878"/>
      <c r="PAF18" s="878"/>
      <c r="PAG18" s="880"/>
      <c r="PAH18" s="878"/>
      <c r="PAI18" s="878"/>
      <c r="PAJ18" s="878"/>
      <c r="PAK18" s="880"/>
      <c r="PAL18" s="878"/>
      <c r="PAM18" s="878"/>
      <c r="PAN18" s="878"/>
      <c r="PAO18" s="880"/>
      <c r="PAP18" s="878"/>
      <c r="PAQ18" s="878"/>
      <c r="PAR18" s="878"/>
      <c r="PAS18" s="880"/>
      <c r="PAT18" s="878"/>
      <c r="PAU18" s="878"/>
      <c r="PAV18" s="878"/>
      <c r="PAW18" s="880"/>
      <c r="PAX18" s="878"/>
      <c r="PAY18" s="878"/>
      <c r="PAZ18" s="878"/>
      <c r="PBA18" s="880"/>
      <c r="PBB18" s="878"/>
      <c r="PBC18" s="878"/>
      <c r="PBD18" s="878"/>
      <c r="PBE18" s="880"/>
      <c r="PBF18" s="878"/>
      <c r="PBG18" s="878"/>
      <c r="PBH18" s="878"/>
      <c r="PBI18" s="880"/>
      <c r="PBJ18" s="878"/>
      <c r="PBK18" s="878"/>
      <c r="PBL18" s="878"/>
      <c r="PBM18" s="880"/>
      <c r="PBN18" s="878"/>
      <c r="PBO18" s="878"/>
      <c r="PBP18" s="878"/>
      <c r="PBQ18" s="880"/>
      <c r="PBR18" s="878"/>
      <c r="PBS18" s="878"/>
      <c r="PBT18" s="878"/>
      <c r="PBU18" s="880"/>
      <c r="PBV18" s="878"/>
      <c r="PBW18" s="878"/>
      <c r="PBX18" s="878"/>
      <c r="PBY18" s="880"/>
      <c r="PBZ18" s="878"/>
      <c r="PCA18" s="878"/>
      <c r="PCB18" s="878"/>
      <c r="PCC18" s="880"/>
      <c r="PCD18" s="878"/>
      <c r="PCE18" s="878"/>
      <c r="PCF18" s="878"/>
      <c r="PCG18" s="880"/>
      <c r="PCH18" s="878"/>
      <c r="PCI18" s="878"/>
      <c r="PCJ18" s="878"/>
      <c r="PCK18" s="880"/>
      <c r="PCL18" s="878"/>
      <c r="PCM18" s="878"/>
      <c r="PCN18" s="878"/>
      <c r="PCO18" s="880"/>
      <c r="PCP18" s="878"/>
      <c r="PCQ18" s="878"/>
      <c r="PCR18" s="878"/>
      <c r="PCS18" s="880"/>
      <c r="PCT18" s="878"/>
      <c r="PCU18" s="878"/>
      <c r="PCV18" s="878"/>
      <c r="PCW18" s="880"/>
      <c r="PCX18" s="878"/>
      <c r="PCY18" s="878"/>
      <c r="PCZ18" s="878"/>
      <c r="PDA18" s="880"/>
      <c r="PDB18" s="878"/>
      <c r="PDC18" s="878"/>
      <c r="PDD18" s="878"/>
      <c r="PDE18" s="880"/>
      <c r="PDF18" s="878"/>
      <c r="PDG18" s="878"/>
      <c r="PDH18" s="878"/>
      <c r="PDI18" s="880"/>
      <c r="PDJ18" s="878"/>
      <c r="PDK18" s="878"/>
      <c r="PDL18" s="878"/>
      <c r="PDM18" s="880"/>
      <c r="PDN18" s="878"/>
      <c r="PDO18" s="878"/>
      <c r="PDP18" s="878"/>
      <c r="PDQ18" s="880"/>
      <c r="PDR18" s="878"/>
      <c r="PDS18" s="878"/>
      <c r="PDT18" s="878"/>
      <c r="PDU18" s="880"/>
      <c r="PDV18" s="878"/>
      <c r="PDW18" s="878"/>
      <c r="PDX18" s="878"/>
      <c r="PDY18" s="880"/>
      <c r="PDZ18" s="878"/>
      <c r="PEA18" s="878"/>
      <c r="PEB18" s="878"/>
      <c r="PEC18" s="880"/>
      <c r="PED18" s="878"/>
      <c r="PEE18" s="878"/>
      <c r="PEF18" s="878"/>
      <c r="PEG18" s="880"/>
      <c r="PEH18" s="878"/>
      <c r="PEI18" s="878"/>
      <c r="PEJ18" s="878"/>
      <c r="PEK18" s="880"/>
      <c r="PEL18" s="878"/>
      <c r="PEM18" s="878"/>
      <c r="PEN18" s="878"/>
      <c r="PEO18" s="880"/>
      <c r="PEP18" s="878"/>
      <c r="PEQ18" s="878"/>
      <c r="PER18" s="878"/>
      <c r="PES18" s="880"/>
      <c r="PET18" s="878"/>
      <c r="PEU18" s="878"/>
      <c r="PEV18" s="878"/>
      <c r="PEW18" s="880"/>
      <c r="PEX18" s="878"/>
      <c r="PEY18" s="878"/>
      <c r="PEZ18" s="878"/>
      <c r="PFA18" s="880"/>
      <c r="PFB18" s="878"/>
      <c r="PFC18" s="878"/>
      <c r="PFD18" s="878"/>
      <c r="PFE18" s="880"/>
      <c r="PFF18" s="878"/>
      <c r="PFG18" s="878"/>
      <c r="PFH18" s="878"/>
      <c r="PFI18" s="880"/>
      <c r="PFJ18" s="878"/>
      <c r="PFK18" s="878"/>
      <c r="PFL18" s="878"/>
      <c r="PFM18" s="880"/>
      <c r="PFN18" s="878"/>
      <c r="PFO18" s="878"/>
      <c r="PFP18" s="878"/>
      <c r="PFQ18" s="880"/>
      <c r="PFR18" s="878"/>
      <c r="PFS18" s="878"/>
      <c r="PFT18" s="878"/>
      <c r="PFU18" s="880"/>
      <c r="PFV18" s="878"/>
      <c r="PFW18" s="878"/>
      <c r="PFX18" s="878"/>
      <c r="PFY18" s="880"/>
      <c r="PFZ18" s="878"/>
      <c r="PGA18" s="878"/>
      <c r="PGB18" s="878"/>
      <c r="PGC18" s="880"/>
      <c r="PGD18" s="878"/>
      <c r="PGE18" s="878"/>
      <c r="PGF18" s="878"/>
      <c r="PGG18" s="880"/>
      <c r="PGH18" s="878"/>
      <c r="PGI18" s="878"/>
      <c r="PGJ18" s="878"/>
      <c r="PGK18" s="880"/>
      <c r="PGL18" s="878"/>
      <c r="PGM18" s="878"/>
      <c r="PGN18" s="878"/>
      <c r="PGO18" s="880"/>
      <c r="PGP18" s="878"/>
      <c r="PGQ18" s="878"/>
      <c r="PGR18" s="878"/>
      <c r="PGS18" s="880"/>
      <c r="PGT18" s="878"/>
      <c r="PGU18" s="878"/>
      <c r="PGV18" s="878"/>
      <c r="PGW18" s="880"/>
      <c r="PGX18" s="878"/>
      <c r="PGY18" s="878"/>
      <c r="PGZ18" s="878"/>
      <c r="PHA18" s="880"/>
      <c r="PHB18" s="878"/>
      <c r="PHC18" s="878"/>
      <c r="PHD18" s="878"/>
      <c r="PHE18" s="880"/>
      <c r="PHF18" s="878"/>
      <c r="PHG18" s="878"/>
      <c r="PHH18" s="878"/>
      <c r="PHI18" s="880"/>
      <c r="PHJ18" s="878"/>
      <c r="PHK18" s="878"/>
      <c r="PHL18" s="878"/>
      <c r="PHM18" s="880"/>
      <c r="PHN18" s="878"/>
      <c r="PHO18" s="878"/>
      <c r="PHP18" s="878"/>
      <c r="PHQ18" s="880"/>
      <c r="PHR18" s="878"/>
      <c r="PHS18" s="878"/>
      <c r="PHT18" s="878"/>
      <c r="PHU18" s="880"/>
      <c r="PHV18" s="878"/>
      <c r="PHW18" s="878"/>
      <c r="PHX18" s="878"/>
      <c r="PHY18" s="880"/>
      <c r="PHZ18" s="878"/>
      <c r="PIA18" s="878"/>
      <c r="PIB18" s="878"/>
      <c r="PIC18" s="880"/>
      <c r="PID18" s="878"/>
      <c r="PIE18" s="878"/>
      <c r="PIF18" s="878"/>
      <c r="PIG18" s="880"/>
      <c r="PIH18" s="878"/>
      <c r="PII18" s="878"/>
      <c r="PIJ18" s="878"/>
      <c r="PIK18" s="880"/>
      <c r="PIL18" s="878"/>
      <c r="PIM18" s="878"/>
      <c r="PIN18" s="878"/>
      <c r="PIO18" s="880"/>
      <c r="PIP18" s="878"/>
      <c r="PIQ18" s="878"/>
      <c r="PIR18" s="878"/>
      <c r="PIS18" s="880"/>
      <c r="PIT18" s="878"/>
      <c r="PIU18" s="878"/>
      <c r="PIV18" s="878"/>
      <c r="PIW18" s="880"/>
      <c r="PIX18" s="878"/>
      <c r="PIY18" s="878"/>
      <c r="PIZ18" s="878"/>
      <c r="PJA18" s="880"/>
      <c r="PJB18" s="878"/>
      <c r="PJC18" s="878"/>
      <c r="PJD18" s="878"/>
      <c r="PJE18" s="880"/>
      <c r="PJF18" s="878"/>
      <c r="PJG18" s="878"/>
      <c r="PJH18" s="878"/>
      <c r="PJI18" s="880"/>
      <c r="PJJ18" s="878"/>
      <c r="PJK18" s="878"/>
      <c r="PJL18" s="878"/>
      <c r="PJM18" s="880"/>
      <c r="PJN18" s="878"/>
      <c r="PJO18" s="878"/>
      <c r="PJP18" s="878"/>
      <c r="PJQ18" s="880"/>
      <c r="PJR18" s="878"/>
      <c r="PJS18" s="878"/>
      <c r="PJT18" s="878"/>
      <c r="PJU18" s="880"/>
      <c r="PJV18" s="878"/>
      <c r="PJW18" s="878"/>
      <c r="PJX18" s="878"/>
      <c r="PJY18" s="880"/>
      <c r="PJZ18" s="878"/>
      <c r="PKA18" s="878"/>
      <c r="PKB18" s="878"/>
      <c r="PKC18" s="880"/>
      <c r="PKD18" s="878"/>
      <c r="PKE18" s="878"/>
      <c r="PKF18" s="878"/>
      <c r="PKG18" s="880"/>
      <c r="PKH18" s="878"/>
      <c r="PKI18" s="878"/>
      <c r="PKJ18" s="878"/>
      <c r="PKK18" s="880"/>
      <c r="PKL18" s="878"/>
      <c r="PKM18" s="878"/>
      <c r="PKN18" s="878"/>
      <c r="PKO18" s="880"/>
      <c r="PKP18" s="878"/>
      <c r="PKQ18" s="878"/>
      <c r="PKR18" s="878"/>
      <c r="PKS18" s="880"/>
      <c r="PKT18" s="878"/>
      <c r="PKU18" s="878"/>
      <c r="PKV18" s="878"/>
      <c r="PKW18" s="880"/>
      <c r="PKX18" s="878"/>
      <c r="PKY18" s="878"/>
      <c r="PKZ18" s="878"/>
      <c r="PLA18" s="880"/>
      <c r="PLB18" s="878"/>
      <c r="PLC18" s="878"/>
      <c r="PLD18" s="878"/>
      <c r="PLE18" s="880"/>
      <c r="PLF18" s="878"/>
      <c r="PLG18" s="878"/>
      <c r="PLH18" s="878"/>
      <c r="PLI18" s="880"/>
      <c r="PLJ18" s="878"/>
      <c r="PLK18" s="878"/>
      <c r="PLL18" s="878"/>
      <c r="PLM18" s="880"/>
      <c r="PLN18" s="878"/>
      <c r="PLO18" s="878"/>
      <c r="PLP18" s="878"/>
      <c r="PLQ18" s="880"/>
      <c r="PLR18" s="878"/>
      <c r="PLS18" s="878"/>
      <c r="PLT18" s="878"/>
      <c r="PLU18" s="880"/>
      <c r="PLV18" s="878"/>
      <c r="PLW18" s="878"/>
      <c r="PLX18" s="878"/>
      <c r="PLY18" s="880"/>
      <c r="PLZ18" s="878"/>
      <c r="PMA18" s="878"/>
      <c r="PMB18" s="878"/>
      <c r="PMC18" s="880"/>
      <c r="PMD18" s="878"/>
      <c r="PME18" s="878"/>
      <c r="PMF18" s="878"/>
      <c r="PMG18" s="880"/>
      <c r="PMH18" s="878"/>
      <c r="PMI18" s="878"/>
      <c r="PMJ18" s="878"/>
      <c r="PMK18" s="880"/>
      <c r="PML18" s="878"/>
      <c r="PMM18" s="878"/>
      <c r="PMN18" s="878"/>
      <c r="PMO18" s="880"/>
      <c r="PMP18" s="878"/>
      <c r="PMQ18" s="878"/>
      <c r="PMR18" s="878"/>
      <c r="PMS18" s="880"/>
      <c r="PMT18" s="878"/>
      <c r="PMU18" s="878"/>
      <c r="PMV18" s="878"/>
      <c r="PMW18" s="880"/>
      <c r="PMX18" s="878"/>
      <c r="PMY18" s="878"/>
      <c r="PMZ18" s="878"/>
      <c r="PNA18" s="880"/>
      <c r="PNB18" s="878"/>
      <c r="PNC18" s="878"/>
      <c r="PND18" s="878"/>
      <c r="PNE18" s="880"/>
      <c r="PNF18" s="878"/>
      <c r="PNG18" s="878"/>
      <c r="PNH18" s="878"/>
      <c r="PNI18" s="880"/>
      <c r="PNJ18" s="878"/>
      <c r="PNK18" s="878"/>
      <c r="PNL18" s="878"/>
      <c r="PNM18" s="880"/>
      <c r="PNN18" s="878"/>
      <c r="PNO18" s="878"/>
      <c r="PNP18" s="878"/>
      <c r="PNQ18" s="880"/>
      <c r="PNR18" s="878"/>
      <c r="PNS18" s="878"/>
      <c r="PNT18" s="878"/>
      <c r="PNU18" s="880"/>
      <c r="PNV18" s="878"/>
      <c r="PNW18" s="878"/>
      <c r="PNX18" s="878"/>
      <c r="PNY18" s="880"/>
      <c r="PNZ18" s="878"/>
      <c r="POA18" s="878"/>
      <c r="POB18" s="878"/>
      <c r="POC18" s="880"/>
      <c r="POD18" s="878"/>
      <c r="POE18" s="878"/>
      <c r="POF18" s="878"/>
      <c r="POG18" s="880"/>
      <c r="POH18" s="878"/>
      <c r="POI18" s="878"/>
      <c r="POJ18" s="878"/>
      <c r="POK18" s="880"/>
      <c r="POL18" s="878"/>
      <c r="POM18" s="878"/>
      <c r="PON18" s="878"/>
      <c r="POO18" s="880"/>
      <c r="POP18" s="878"/>
      <c r="POQ18" s="878"/>
      <c r="POR18" s="878"/>
      <c r="POS18" s="880"/>
      <c r="POT18" s="878"/>
      <c r="POU18" s="878"/>
      <c r="POV18" s="878"/>
      <c r="POW18" s="880"/>
      <c r="POX18" s="878"/>
      <c r="POY18" s="878"/>
      <c r="POZ18" s="878"/>
      <c r="PPA18" s="880"/>
      <c r="PPB18" s="878"/>
      <c r="PPC18" s="878"/>
      <c r="PPD18" s="878"/>
      <c r="PPE18" s="880"/>
      <c r="PPF18" s="878"/>
      <c r="PPG18" s="878"/>
      <c r="PPH18" s="878"/>
      <c r="PPI18" s="880"/>
      <c r="PPJ18" s="878"/>
      <c r="PPK18" s="878"/>
      <c r="PPL18" s="878"/>
      <c r="PPM18" s="880"/>
      <c r="PPN18" s="878"/>
      <c r="PPO18" s="878"/>
      <c r="PPP18" s="878"/>
      <c r="PPQ18" s="880"/>
      <c r="PPR18" s="878"/>
      <c r="PPS18" s="878"/>
      <c r="PPT18" s="878"/>
      <c r="PPU18" s="880"/>
      <c r="PPV18" s="878"/>
      <c r="PPW18" s="878"/>
      <c r="PPX18" s="878"/>
      <c r="PPY18" s="880"/>
      <c r="PPZ18" s="878"/>
      <c r="PQA18" s="878"/>
      <c r="PQB18" s="878"/>
      <c r="PQC18" s="880"/>
      <c r="PQD18" s="878"/>
      <c r="PQE18" s="878"/>
      <c r="PQF18" s="878"/>
      <c r="PQG18" s="880"/>
      <c r="PQH18" s="878"/>
      <c r="PQI18" s="878"/>
      <c r="PQJ18" s="878"/>
      <c r="PQK18" s="880"/>
      <c r="PQL18" s="878"/>
      <c r="PQM18" s="878"/>
      <c r="PQN18" s="878"/>
      <c r="PQO18" s="880"/>
      <c r="PQP18" s="878"/>
      <c r="PQQ18" s="878"/>
      <c r="PQR18" s="878"/>
      <c r="PQS18" s="880"/>
      <c r="PQT18" s="878"/>
      <c r="PQU18" s="878"/>
      <c r="PQV18" s="878"/>
      <c r="PQW18" s="880"/>
      <c r="PQX18" s="878"/>
      <c r="PQY18" s="878"/>
      <c r="PQZ18" s="878"/>
      <c r="PRA18" s="880"/>
      <c r="PRB18" s="878"/>
      <c r="PRC18" s="878"/>
      <c r="PRD18" s="878"/>
      <c r="PRE18" s="880"/>
      <c r="PRF18" s="878"/>
      <c r="PRG18" s="878"/>
      <c r="PRH18" s="878"/>
      <c r="PRI18" s="880"/>
      <c r="PRJ18" s="878"/>
      <c r="PRK18" s="878"/>
      <c r="PRL18" s="878"/>
      <c r="PRM18" s="880"/>
      <c r="PRN18" s="878"/>
      <c r="PRO18" s="878"/>
      <c r="PRP18" s="878"/>
      <c r="PRQ18" s="880"/>
      <c r="PRR18" s="878"/>
      <c r="PRS18" s="878"/>
      <c r="PRT18" s="878"/>
      <c r="PRU18" s="880"/>
      <c r="PRV18" s="878"/>
      <c r="PRW18" s="878"/>
      <c r="PRX18" s="878"/>
      <c r="PRY18" s="880"/>
      <c r="PRZ18" s="878"/>
      <c r="PSA18" s="878"/>
      <c r="PSB18" s="878"/>
      <c r="PSC18" s="880"/>
      <c r="PSD18" s="878"/>
      <c r="PSE18" s="878"/>
      <c r="PSF18" s="878"/>
      <c r="PSG18" s="880"/>
      <c r="PSH18" s="878"/>
      <c r="PSI18" s="878"/>
      <c r="PSJ18" s="878"/>
      <c r="PSK18" s="880"/>
      <c r="PSL18" s="878"/>
      <c r="PSM18" s="878"/>
      <c r="PSN18" s="878"/>
      <c r="PSO18" s="880"/>
      <c r="PSP18" s="878"/>
      <c r="PSQ18" s="878"/>
      <c r="PSR18" s="878"/>
      <c r="PSS18" s="880"/>
      <c r="PST18" s="878"/>
      <c r="PSU18" s="878"/>
      <c r="PSV18" s="878"/>
      <c r="PSW18" s="880"/>
      <c r="PSX18" s="878"/>
      <c r="PSY18" s="878"/>
      <c r="PSZ18" s="878"/>
      <c r="PTA18" s="880"/>
      <c r="PTB18" s="878"/>
      <c r="PTC18" s="878"/>
      <c r="PTD18" s="878"/>
      <c r="PTE18" s="880"/>
      <c r="PTF18" s="878"/>
      <c r="PTG18" s="878"/>
      <c r="PTH18" s="878"/>
      <c r="PTI18" s="880"/>
      <c r="PTJ18" s="878"/>
      <c r="PTK18" s="878"/>
      <c r="PTL18" s="878"/>
      <c r="PTM18" s="880"/>
      <c r="PTN18" s="878"/>
      <c r="PTO18" s="878"/>
      <c r="PTP18" s="878"/>
      <c r="PTQ18" s="880"/>
      <c r="PTR18" s="878"/>
      <c r="PTS18" s="878"/>
      <c r="PTT18" s="878"/>
      <c r="PTU18" s="880"/>
      <c r="PTV18" s="878"/>
      <c r="PTW18" s="878"/>
      <c r="PTX18" s="878"/>
      <c r="PTY18" s="880"/>
      <c r="PTZ18" s="878"/>
      <c r="PUA18" s="878"/>
      <c r="PUB18" s="878"/>
      <c r="PUC18" s="880"/>
      <c r="PUD18" s="878"/>
      <c r="PUE18" s="878"/>
      <c r="PUF18" s="878"/>
      <c r="PUG18" s="880"/>
      <c r="PUH18" s="878"/>
      <c r="PUI18" s="878"/>
      <c r="PUJ18" s="878"/>
      <c r="PUK18" s="880"/>
      <c r="PUL18" s="878"/>
      <c r="PUM18" s="878"/>
      <c r="PUN18" s="878"/>
      <c r="PUO18" s="880"/>
      <c r="PUP18" s="878"/>
      <c r="PUQ18" s="878"/>
      <c r="PUR18" s="878"/>
      <c r="PUS18" s="880"/>
      <c r="PUT18" s="878"/>
      <c r="PUU18" s="878"/>
      <c r="PUV18" s="878"/>
      <c r="PUW18" s="880"/>
      <c r="PUX18" s="878"/>
      <c r="PUY18" s="878"/>
      <c r="PUZ18" s="878"/>
      <c r="PVA18" s="880"/>
      <c r="PVB18" s="878"/>
      <c r="PVC18" s="878"/>
      <c r="PVD18" s="878"/>
      <c r="PVE18" s="880"/>
      <c r="PVF18" s="878"/>
      <c r="PVG18" s="878"/>
      <c r="PVH18" s="878"/>
      <c r="PVI18" s="880"/>
      <c r="PVJ18" s="878"/>
      <c r="PVK18" s="878"/>
      <c r="PVL18" s="878"/>
      <c r="PVM18" s="880"/>
      <c r="PVN18" s="878"/>
      <c r="PVO18" s="878"/>
      <c r="PVP18" s="878"/>
      <c r="PVQ18" s="880"/>
      <c r="PVR18" s="878"/>
      <c r="PVS18" s="878"/>
      <c r="PVT18" s="878"/>
      <c r="PVU18" s="880"/>
      <c r="PVV18" s="878"/>
      <c r="PVW18" s="878"/>
      <c r="PVX18" s="878"/>
      <c r="PVY18" s="880"/>
      <c r="PVZ18" s="878"/>
      <c r="PWA18" s="878"/>
      <c r="PWB18" s="878"/>
      <c r="PWC18" s="880"/>
      <c r="PWD18" s="878"/>
      <c r="PWE18" s="878"/>
      <c r="PWF18" s="878"/>
      <c r="PWG18" s="880"/>
      <c r="PWH18" s="878"/>
      <c r="PWI18" s="878"/>
      <c r="PWJ18" s="878"/>
      <c r="PWK18" s="880"/>
      <c r="PWL18" s="878"/>
      <c r="PWM18" s="878"/>
      <c r="PWN18" s="878"/>
      <c r="PWO18" s="880"/>
      <c r="PWP18" s="878"/>
      <c r="PWQ18" s="878"/>
      <c r="PWR18" s="878"/>
      <c r="PWS18" s="880"/>
      <c r="PWT18" s="878"/>
      <c r="PWU18" s="878"/>
      <c r="PWV18" s="878"/>
      <c r="PWW18" s="880"/>
      <c r="PWX18" s="878"/>
      <c r="PWY18" s="878"/>
      <c r="PWZ18" s="878"/>
      <c r="PXA18" s="880"/>
      <c r="PXB18" s="878"/>
      <c r="PXC18" s="878"/>
      <c r="PXD18" s="878"/>
      <c r="PXE18" s="880"/>
      <c r="PXF18" s="878"/>
      <c r="PXG18" s="878"/>
      <c r="PXH18" s="878"/>
      <c r="PXI18" s="880"/>
      <c r="PXJ18" s="878"/>
      <c r="PXK18" s="878"/>
      <c r="PXL18" s="878"/>
      <c r="PXM18" s="880"/>
      <c r="PXN18" s="878"/>
      <c r="PXO18" s="878"/>
      <c r="PXP18" s="878"/>
      <c r="PXQ18" s="880"/>
      <c r="PXR18" s="878"/>
      <c r="PXS18" s="878"/>
      <c r="PXT18" s="878"/>
      <c r="PXU18" s="880"/>
      <c r="PXV18" s="878"/>
      <c r="PXW18" s="878"/>
      <c r="PXX18" s="878"/>
      <c r="PXY18" s="880"/>
      <c r="PXZ18" s="878"/>
      <c r="PYA18" s="878"/>
      <c r="PYB18" s="878"/>
      <c r="PYC18" s="880"/>
      <c r="PYD18" s="878"/>
      <c r="PYE18" s="878"/>
      <c r="PYF18" s="878"/>
      <c r="PYG18" s="880"/>
      <c r="PYH18" s="878"/>
      <c r="PYI18" s="878"/>
      <c r="PYJ18" s="878"/>
      <c r="PYK18" s="880"/>
      <c r="PYL18" s="878"/>
      <c r="PYM18" s="878"/>
      <c r="PYN18" s="878"/>
      <c r="PYO18" s="880"/>
      <c r="PYP18" s="878"/>
      <c r="PYQ18" s="878"/>
      <c r="PYR18" s="878"/>
      <c r="PYS18" s="880"/>
      <c r="PYT18" s="878"/>
      <c r="PYU18" s="878"/>
      <c r="PYV18" s="878"/>
      <c r="PYW18" s="880"/>
      <c r="PYX18" s="878"/>
      <c r="PYY18" s="878"/>
      <c r="PYZ18" s="878"/>
      <c r="PZA18" s="880"/>
      <c r="PZB18" s="878"/>
      <c r="PZC18" s="878"/>
      <c r="PZD18" s="878"/>
      <c r="PZE18" s="880"/>
      <c r="PZF18" s="878"/>
      <c r="PZG18" s="878"/>
      <c r="PZH18" s="878"/>
      <c r="PZI18" s="880"/>
      <c r="PZJ18" s="878"/>
      <c r="PZK18" s="878"/>
      <c r="PZL18" s="878"/>
      <c r="PZM18" s="880"/>
      <c r="PZN18" s="878"/>
      <c r="PZO18" s="878"/>
      <c r="PZP18" s="878"/>
      <c r="PZQ18" s="880"/>
      <c r="PZR18" s="878"/>
      <c r="PZS18" s="878"/>
      <c r="PZT18" s="878"/>
      <c r="PZU18" s="880"/>
      <c r="PZV18" s="878"/>
      <c r="PZW18" s="878"/>
      <c r="PZX18" s="878"/>
      <c r="PZY18" s="880"/>
      <c r="PZZ18" s="878"/>
      <c r="QAA18" s="878"/>
      <c r="QAB18" s="878"/>
      <c r="QAC18" s="880"/>
      <c r="QAD18" s="878"/>
      <c r="QAE18" s="878"/>
      <c r="QAF18" s="878"/>
      <c r="QAG18" s="880"/>
      <c r="QAH18" s="878"/>
      <c r="QAI18" s="878"/>
      <c r="QAJ18" s="878"/>
      <c r="QAK18" s="880"/>
      <c r="QAL18" s="878"/>
      <c r="QAM18" s="878"/>
      <c r="QAN18" s="878"/>
      <c r="QAO18" s="880"/>
      <c r="QAP18" s="878"/>
      <c r="QAQ18" s="878"/>
      <c r="QAR18" s="878"/>
      <c r="QAS18" s="880"/>
      <c r="QAT18" s="878"/>
      <c r="QAU18" s="878"/>
      <c r="QAV18" s="878"/>
      <c r="QAW18" s="880"/>
      <c r="QAX18" s="878"/>
      <c r="QAY18" s="878"/>
      <c r="QAZ18" s="878"/>
      <c r="QBA18" s="880"/>
      <c r="QBB18" s="878"/>
      <c r="QBC18" s="878"/>
      <c r="QBD18" s="878"/>
      <c r="QBE18" s="880"/>
      <c r="QBF18" s="878"/>
      <c r="QBG18" s="878"/>
      <c r="QBH18" s="878"/>
      <c r="QBI18" s="880"/>
      <c r="QBJ18" s="878"/>
      <c r="QBK18" s="878"/>
      <c r="QBL18" s="878"/>
      <c r="QBM18" s="880"/>
      <c r="QBN18" s="878"/>
      <c r="QBO18" s="878"/>
      <c r="QBP18" s="878"/>
      <c r="QBQ18" s="880"/>
      <c r="QBR18" s="878"/>
      <c r="QBS18" s="878"/>
      <c r="QBT18" s="878"/>
      <c r="QBU18" s="880"/>
      <c r="QBV18" s="878"/>
      <c r="QBW18" s="878"/>
      <c r="QBX18" s="878"/>
      <c r="QBY18" s="880"/>
      <c r="QBZ18" s="878"/>
      <c r="QCA18" s="878"/>
      <c r="QCB18" s="878"/>
      <c r="QCC18" s="880"/>
      <c r="QCD18" s="878"/>
      <c r="QCE18" s="878"/>
      <c r="QCF18" s="878"/>
      <c r="QCG18" s="880"/>
      <c r="QCH18" s="878"/>
      <c r="QCI18" s="878"/>
      <c r="QCJ18" s="878"/>
      <c r="QCK18" s="880"/>
      <c r="QCL18" s="878"/>
      <c r="QCM18" s="878"/>
      <c r="QCN18" s="878"/>
      <c r="QCO18" s="880"/>
      <c r="QCP18" s="878"/>
      <c r="QCQ18" s="878"/>
      <c r="QCR18" s="878"/>
      <c r="QCS18" s="880"/>
      <c r="QCT18" s="878"/>
      <c r="QCU18" s="878"/>
      <c r="QCV18" s="878"/>
      <c r="QCW18" s="880"/>
      <c r="QCX18" s="878"/>
      <c r="QCY18" s="878"/>
      <c r="QCZ18" s="878"/>
      <c r="QDA18" s="880"/>
      <c r="QDB18" s="878"/>
      <c r="QDC18" s="878"/>
      <c r="QDD18" s="878"/>
      <c r="QDE18" s="880"/>
      <c r="QDF18" s="878"/>
      <c r="QDG18" s="878"/>
      <c r="QDH18" s="878"/>
      <c r="QDI18" s="880"/>
      <c r="QDJ18" s="878"/>
      <c r="QDK18" s="878"/>
      <c r="QDL18" s="878"/>
      <c r="QDM18" s="880"/>
      <c r="QDN18" s="878"/>
      <c r="QDO18" s="878"/>
      <c r="QDP18" s="878"/>
      <c r="QDQ18" s="880"/>
      <c r="QDR18" s="878"/>
      <c r="QDS18" s="878"/>
      <c r="QDT18" s="878"/>
      <c r="QDU18" s="880"/>
      <c r="QDV18" s="878"/>
      <c r="QDW18" s="878"/>
      <c r="QDX18" s="878"/>
      <c r="QDY18" s="880"/>
      <c r="QDZ18" s="878"/>
      <c r="QEA18" s="878"/>
      <c r="QEB18" s="878"/>
      <c r="QEC18" s="880"/>
      <c r="QED18" s="878"/>
      <c r="QEE18" s="878"/>
      <c r="QEF18" s="878"/>
      <c r="QEG18" s="880"/>
      <c r="QEH18" s="878"/>
      <c r="QEI18" s="878"/>
      <c r="QEJ18" s="878"/>
      <c r="QEK18" s="880"/>
      <c r="QEL18" s="878"/>
      <c r="QEM18" s="878"/>
      <c r="QEN18" s="878"/>
      <c r="QEO18" s="880"/>
      <c r="QEP18" s="878"/>
      <c r="QEQ18" s="878"/>
      <c r="QER18" s="878"/>
      <c r="QES18" s="880"/>
      <c r="QET18" s="878"/>
      <c r="QEU18" s="878"/>
      <c r="QEV18" s="878"/>
      <c r="QEW18" s="880"/>
      <c r="QEX18" s="878"/>
      <c r="QEY18" s="878"/>
      <c r="QEZ18" s="878"/>
      <c r="QFA18" s="880"/>
      <c r="QFB18" s="878"/>
      <c r="QFC18" s="878"/>
      <c r="QFD18" s="878"/>
      <c r="QFE18" s="880"/>
      <c r="QFF18" s="878"/>
      <c r="QFG18" s="878"/>
      <c r="QFH18" s="878"/>
      <c r="QFI18" s="880"/>
      <c r="QFJ18" s="878"/>
      <c r="QFK18" s="878"/>
      <c r="QFL18" s="878"/>
      <c r="QFM18" s="880"/>
      <c r="QFN18" s="878"/>
      <c r="QFO18" s="878"/>
      <c r="QFP18" s="878"/>
      <c r="QFQ18" s="880"/>
      <c r="QFR18" s="878"/>
      <c r="QFS18" s="878"/>
      <c r="QFT18" s="878"/>
      <c r="QFU18" s="880"/>
      <c r="QFV18" s="878"/>
      <c r="QFW18" s="878"/>
      <c r="QFX18" s="878"/>
      <c r="QFY18" s="880"/>
      <c r="QFZ18" s="878"/>
      <c r="QGA18" s="878"/>
      <c r="QGB18" s="878"/>
      <c r="QGC18" s="880"/>
      <c r="QGD18" s="878"/>
      <c r="QGE18" s="878"/>
      <c r="QGF18" s="878"/>
      <c r="QGG18" s="880"/>
      <c r="QGH18" s="878"/>
      <c r="QGI18" s="878"/>
      <c r="QGJ18" s="878"/>
      <c r="QGK18" s="880"/>
      <c r="QGL18" s="878"/>
      <c r="QGM18" s="878"/>
      <c r="QGN18" s="878"/>
      <c r="QGO18" s="880"/>
      <c r="QGP18" s="878"/>
      <c r="QGQ18" s="878"/>
      <c r="QGR18" s="878"/>
      <c r="QGS18" s="880"/>
      <c r="QGT18" s="878"/>
      <c r="QGU18" s="878"/>
      <c r="QGV18" s="878"/>
      <c r="QGW18" s="880"/>
      <c r="QGX18" s="878"/>
      <c r="QGY18" s="878"/>
      <c r="QGZ18" s="878"/>
      <c r="QHA18" s="880"/>
      <c r="QHB18" s="878"/>
      <c r="QHC18" s="878"/>
      <c r="QHD18" s="878"/>
      <c r="QHE18" s="880"/>
      <c r="QHF18" s="878"/>
      <c r="QHG18" s="878"/>
      <c r="QHH18" s="878"/>
      <c r="QHI18" s="880"/>
      <c r="QHJ18" s="878"/>
      <c r="QHK18" s="878"/>
      <c r="QHL18" s="878"/>
      <c r="QHM18" s="880"/>
      <c r="QHN18" s="878"/>
      <c r="QHO18" s="878"/>
      <c r="QHP18" s="878"/>
      <c r="QHQ18" s="880"/>
      <c r="QHR18" s="878"/>
      <c r="QHS18" s="878"/>
      <c r="QHT18" s="878"/>
      <c r="QHU18" s="880"/>
      <c r="QHV18" s="878"/>
      <c r="QHW18" s="878"/>
      <c r="QHX18" s="878"/>
      <c r="QHY18" s="880"/>
      <c r="QHZ18" s="878"/>
      <c r="QIA18" s="878"/>
      <c r="QIB18" s="878"/>
      <c r="QIC18" s="880"/>
      <c r="QID18" s="878"/>
      <c r="QIE18" s="878"/>
      <c r="QIF18" s="878"/>
      <c r="QIG18" s="880"/>
      <c r="QIH18" s="878"/>
      <c r="QII18" s="878"/>
      <c r="QIJ18" s="878"/>
      <c r="QIK18" s="880"/>
      <c r="QIL18" s="878"/>
      <c r="QIM18" s="878"/>
      <c r="QIN18" s="878"/>
      <c r="QIO18" s="880"/>
      <c r="QIP18" s="878"/>
      <c r="QIQ18" s="878"/>
      <c r="QIR18" s="878"/>
      <c r="QIS18" s="880"/>
      <c r="QIT18" s="878"/>
      <c r="QIU18" s="878"/>
      <c r="QIV18" s="878"/>
      <c r="QIW18" s="880"/>
      <c r="QIX18" s="878"/>
      <c r="QIY18" s="878"/>
      <c r="QIZ18" s="878"/>
      <c r="QJA18" s="880"/>
      <c r="QJB18" s="878"/>
      <c r="QJC18" s="878"/>
      <c r="QJD18" s="878"/>
      <c r="QJE18" s="880"/>
      <c r="QJF18" s="878"/>
      <c r="QJG18" s="878"/>
      <c r="QJH18" s="878"/>
      <c r="QJI18" s="880"/>
      <c r="QJJ18" s="878"/>
      <c r="QJK18" s="878"/>
      <c r="QJL18" s="878"/>
      <c r="QJM18" s="880"/>
      <c r="QJN18" s="878"/>
      <c r="QJO18" s="878"/>
      <c r="QJP18" s="878"/>
      <c r="QJQ18" s="880"/>
      <c r="QJR18" s="878"/>
      <c r="QJS18" s="878"/>
      <c r="QJT18" s="878"/>
      <c r="QJU18" s="880"/>
      <c r="QJV18" s="878"/>
      <c r="QJW18" s="878"/>
      <c r="QJX18" s="878"/>
      <c r="QJY18" s="880"/>
      <c r="QJZ18" s="878"/>
      <c r="QKA18" s="878"/>
      <c r="QKB18" s="878"/>
      <c r="QKC18" s="880"/>
      <c r="QKD18" s="878"/>
      <c r="QKE18" s="878"/>
      <c r="QKF18" s="878"/>
      <c r="QKG18" s="880"/>
      <c r="QKH18" s="878"/>
      <c r="QKI18" s="878"/>
      <c r="QKJ18" s="878"/>
      <c r="QKK18" s="880"/>
      <c r="QKL18" s="878"/>
      <c r="QKM18" s="878"/>
      <c r="QKN18" s="878"/>
      <c r="QKO18" s="880"/>
      <c r="QKP18" s="878"/>
      <c r="QKQ18" s="878"/>
      <c r="QKR18" s="878"/>
      <c r="QKS18" s="880"/>
      <c r="QKT18" s="878"/>
      <c r="QKU18" s="878"/>
      <c r="QKV18" s="878"/>
      <c r="QKW18" s="880"/>
      <c r="QKX18" s="878"/>
      <c r="QKY18" s="878"/>
      <c r="QKZ18" s="878"/>
      <c r="QLA18" s="880"/>
      <c r="QLB18" s="878"/>
      <c r="QLC18" s="878"/>
      <c r="QLD18" s="878"/>
      <c r="QLE18" s="880"/>
      <c r="QLF18" s="878"/>
      <c r="QLG18" s="878"/>
      <c r="QLH18" s="878"/>
      <c r="QLI18" s="880"/>
      <c r="QLJ18" s="878"/>
      <c r="QLK18" s="878"/>
      <c r="QLL18" s="878"/>
      <c r="QLM18" s="880"/>
      <c r="QLN18" s="878"/>
      <c r="QLO18" s="878"/>
      <c r="QLP18" s="878"/>
      <c r="QLQ18" s="880"/>
      <c r="QLR18" s="878"/>
      <c r="QLS18" s="878"/>
      <c r="QLT18" s="878"/>
      <c r="QLU18" s="880"/>
      <c r="QLV18" s="878"/>
      <c r="QLW18" s="878"/>
      <c r="QLX18" s="878"/>
      <c r="QLY18" s="880"/>
      <c r="QLZ18" s="878"/>
      <c r="QMA18" s="878"/>
      <c r="QMB18" s="878"/>
      <c r="QMC18" s="880"/>
      <c r="QMD18" s="878"/>
      <c r="QME18" s="878"/>
      <c r="QMF18" s="878"/>
      <c r="QMG18" s="880"/>
      <c r="QMH18" s="878"/>
      <c r="QMI18" s="878"/>
      <c r="QMJ18" s="878"/>
      <c r="QMK18" s="880"/>
      <c r="QML18" s="878"/>
      <c r="QMM18" s="878"/>
      <c r="QMN18" s="878"/>
      <c r="QMO18" s="880"/>
      <c r="QMP18" s="878"/>
      <c r="QMQ18" s="878"/>
      <c r="QMR18" s="878"/>
      <c r="QMS18" s="880"/>
      <c r="QMT18" s="878"/>
      <c r="QMU18" s="878"/>
      <c r="QMV18" s="878"/>
      <c r="QMW18" s="880"/>
      <c r="QMX18" s="878"/>
      <c r="QMY18" s="878"/>
      <c r="QMZ18" s="878"/>
      <c r="QNA18" s="880"/>
      <c r="QNB18" s="878"/>
      <c r="QNC18" s="878"/>
      <c r="QND18" s="878"/>
      <c r="QNE18" s="880"/>
      <c r="QNF18" s="878"/>
      <c r="QNG18" s="878"/>
      <c r="QNH18" s="878"/>
      <c r="QNI18" s="880"/>
      <c r="QNJ18" s="878"/>
      <c r="QNK18" s="878"/>
      <c r="QNL18" s="878"/>
      <c r="QNM18" s="880"/>
      <c r="QNN18" s="878"/>
      <c r="QNO18" s="878"/>
      <c r="QNP18" s="878"/>
      <c r="QNQ18" s="880"/>
      <c r="QNR18" s="878"/>
      <c r="QNS18" s="878"/>
      <c r="QNT18" s="878"/>
      <c r="QNU18" s="880"/>
      <c r="QNV18" s="878"/>
      <c r="QNW18" s="878"/>
      <c r="QNX18" s="878"/>
      <c r="QNY18" s="880"/>
      <c r="QNZ18" s="878"/>
      <c r="QOA18" s="878"/>
      <c r="QOB18" s="878"/>
      <c r="QOC18" s="880"/>
      <c r="QOD18" s="878"/>
      <c r="QOE18" s="878"/>
      <c r="QOF18" s="878"/>
      <c r="QOG18" s="880"/>
      <c r="QOH18" s="878"/>
      <c r="QOI18" s="878"/>
      <c r="QOJ18" s="878"/>
      <c r="QOK18" s="880"/>
      <c r="QOL18" s="878"/>
      <c r="QOM18" s="878"/>
      <c r="QON18" s="878"/>
      <c r="QOO18" s="880"/>
      <c r="QOP18" s="878"/>
      <c r="QOQ18" s="878"/>
      <c r="QOR18" s="878"/>
      <c r="QOS18" s="880"/>
      <c r="QOT18" s="878"/>
      <c r="QOU18" s="878"/>
      <c r="QOV18" s="878"/>
      <c r="QOW18" s="880"/>
      <c r="QOX18" s="878"/>
      <c r="QOY18" s="878"/>
      <c r="QOZ18" s="878"/>
      <c r="QPA18" s="880"/>
      <c r="QPB18" s="878"/>
      <c r="QPC18" s="878"/>
      <c r="QPD18" s="878"/>
      <c r="QPE18" s="880"/>
      <c r="QPF18" s="878"/>
      <c r="QPG18" s="878"/>
      <c r="QPH18" s="878"/>
      <c r="QPI18" s="880"/>
      <c r="QPJ18" s="878"/>
      <c r="QPK18" s="878"/>
      <c r="QPL18" s="878"/>
      <c r="QPM18" s="880"/>
      <c r="QPN18" s="878"/>
      <c r="QPO18" s="878"/>
      <c r="QPP18" s="878"/>
      <c r="QPQ18" s="880"/>
      <c r="QPR18" s="878"/>
      <c r="QPS18" s="878"/>
      <c r="QPT18" s="878"/>
      <c r="QPU18" s="880"/>
      <c r="QPV18" s="878"/>
      <c r="QPW18" s="878"/>
      <c r="QPX18" s="878"/>
      <c r="QPY18" s="880"/>
      <c r="QPZ18" s="878"/>
      <c r="QQA18" s="878"/>
      <c r="QQB18" s="878"/>
      <c r="QQC18" s="880"/>
      <c r="QQD18" s="878"/>
      <c r="QQE18" s="878"/>
      <c r="QQF18" s="878"/>
      <c r="QQG18" s="880"/>
      <c r="QQH18" s="878"/>
      <c r="QQI18" s="878"/>
      <c r="QQJ18" s="878"/>
      <c r="QQK18" s="880"/>
      <c r="QQL18" s="878"/>
      <c r="QQM18" s="878"/>
      <c r="QQN18" s="878"/>
      <c r="QQO18" s="880"/>
      <c r="QQP18" s="878"/>
      <c r="QQQ18" s="878"/>
      <c r="QQR18" s="878"/>
      <c r="QQS18" s="880"/>
      <c r="QQT18" s="878"/>
      <c r="QQU18" s="878"/>
      <c r="QQV18" s="878"/>
      <c r="QQW18" s="880"/>
      <c r="QQX18" s="878"/>
      <c r="QQY18" s="878"/>
      <c r="QQZ18" s="878"/>
      <c r="QRA18" s="880"/>
      <c r="QRB18" s="878"/>
      <c r="QRC18" s="878"/>
      <c r="QRD18" s="878"/>
      <c r="QRE18" s="880"/>
      <c r="QRF18" s="878"/>
      <c r="QRG18" s="878"/>
      <c r="QRH18" s="878"/>
      <c r="QRI18" s="880"/>
      <c r="QRJ18" s="878"/>
      <c r="QRK18" s="878"/>
      <c r="QRL18" s="878"/>
      <c r="QRM18" s="880"/>
      <c r="QRN18" s="878"/>
      <c r="QRO18" s="878"/>
      <c r="QRP18" s="878"/>
      <c r="QRQ18" s="880"/>
      <c r="QRR18" s="878"/>
      <c r="QRS18" s="878"/>
      <c r="QRT18" s="878"/>
      <c r="QRU18" s="880"/>
      <c r="QRV18" s="878"/>
      <c r="QRW18" s="878"/>
      <c r="QRX18" s="878"/>
      <c r="QRY18" s="880"/>
      <c r="QRZ18" s="878"/>
      <c r="QSA18" s="878"/>
      <c r="QSB18" s="878"/>
      <c r="QSC18" s="880"/>
      <c r="QSD18" s="878"/>
      <c r="QSE18" s="878"/>
      <c r="QSF18" s="878"/>
      <c r="QSG18" s="880"/>
      <c r="QSH18" s="878"/>
      <c r="QSI18" s="878"/>
      <c r="QSJ18" s="878"/>
      <c r="QSK18" s="880"/>
      <c r="QSL18" s="878"/>
      <c r="QSM18" s="878"/>
      <c r="QSN18" s="878"/>
      <c r="QSO18" s="880"/>
      <c r="QSP18" s="878"/>
      <c r="QSQ18" s="878"/>
      <c r="QSR18" s="878"/>
      <c r="QSS18" s="880"/>
      <c r="QST18" s="878"/>
      <c r="QSU18" s="878"/>
      <c r="QSV18" s="878"/>
      <c r="QSW18" s="880"/>
      <c r="QSX18" s="878"/>
      <c r="QSY18" s="878"/>
      <c r="QSZ18" s="878"/>
      <c r="QTA18" s="880"/>
      <c r="QTB18" s="878"/>
      <c r="QTC18" s="878"/>
      <c r="QTD18" s="878"/>
      <c r="QTE18" s="880"/>
      <c r="QTF18" s="878"/>
      <c r="QTG18" s="878"/>
      <c r="QTH18" s="878"/>
      <c r="QTI18" s="880"/>
      <c r="QTJ18" s="878"/>
      <c r="QTK18" s="878"/>
      <c r="QTL18" s="878"/>
      <c r="QTM18" s="880"/>
      <c r="QTN18" s="878"/>
      <c r="QTO18" s="878"/>
      <c r="QTP18" s="878"/>
      <c r="QTQ18" s="880"/>
      <c r="QTR18" s="878"/>
      <c r="QTS18" s="878"/>
      <c r="QTT18" s="878"/>
      <c r="QTU18" s="880"/>
      <c r="QTV18" s="878"/>
      <c r="QTW18" s="878"/>
      <c r="QTX18" s="878"/>
      <c r="QTY18" s="880"/>
      <c r="QTZ18" s="878"/>
      <c r="QUA18" s="878"/>
      <c r="QUB18" s="878"/>
      <c r="QUC18" s="880"/>
      <c r="QUD18" s="878"/>
      <c r="QUE18" s="878"/>
      <c r="QUF18" s="878"/>
      <c r="QUG18" s="880"/>
      <c r="QUH18" s="878"/>
      <c r="QUI18" s="878"/>
      <c r="QUJ18" s="878"/>
      <c r="QUK18" s="880"/>
      <c r="QUL18" s="878"/>
      <c r="QUM18" s="878"/>
      <c r="QUN18" s="878"/>
      <c r="QUO18" s="880"/>
      <c r="QUP18" s="878"/>
      <c r="QUQ18" s="878"/>
      <c r="QUR18" s="878"/>
      <c r="QUS18" s="880"/>
      <c r="QUT18" s="878"/>
      <c r="QUU18" s="878"/>
      <c r="QUV18" s="878"/>
      <c r="QUW18" s="880"/>
      <c r="QUX18" s="878"/>
      <c r="QUY18" s="878"/>
      <c r="QUZ18" s="878"/>
      <c r="QVA18" s="880"/>
      <c r="QVB18" s="878"/>
      <c r="QVC18" s="878"/>
      <c r="QVD18" s="878"/>
      <c r="QVE18" s="880"/>
      <c r="QVF18" s="878"/>
      <c r="QVG18" s="878"/>
      <c r="QVH18" s="878"/>
      <c r="QVI18" s="880"/>
      <c r="QVJ18" s="878"/>
      <c r="QVK18" s="878"/>
      <c r="QVL18" s="878"/>
      <c r="QVM18" s="880"/>
      <c r="QVN18" s="878"/>
      <c r="QVO18" s="878"/>
      <c r="QVP18" s="878"/>
      <c r="QVQ18" s="880"/>
      <c r="QVR18" s="878"/>
      <c r="QVS18" s="878"/>
      <c r="QVT18" s="878"/>
      <c r="QVU18" s="880"/>
      <c r="QVV18" s="878"/>
      <c r="QVW18" s="878"/>
      <c r="QVX18" s="878"/>
      <c r="QVY18" s="880"/>
      <c r="QVZ18" s="878"/>
      <c r="QWA18" s="878"/>
      <c r="QWB18" s="878"/>
      <c r="QWC18" s="880"/>
      <c r="QWD18" s="878"/>
      <c r="QWE18" s="878"/>
      <c r="QWF18" s="878"/>
      <c r="QWG18" s="880"/>
      <c r="QWH18" s="878"/>
      <c r="QWI18" s="878"/>
      <c r="QWJ18" s="878"/>
      <c r="QWK18" s="880"/>
      <c r="QWL18" s="878"/>
      <c r="QWM18" s="878"/>
      <c r="QWN18" s="878"/>
      <c r="QWO18" s="880"/>
      <c r="QWP18" s="878"/>
      <c r="QWQ18" s="878"/>
      <c r="QWR18" s="878"/>
      <c r="QWS18" s="880"/>
      <c r="QWT18" s="878"/>
      <c r="QWU18" s="878"/>
      <c r="QWV18" s="878"/>
      <c r="QWW18" s="880"/>
      <c r="QWX18" s="878"/>
      <c r="QWY18" s="878"/>
      <c r="QWZ18" s="878"/>
      <c r="QXA18" s="880"/>
      <c r="QXB18" s="878"/>
      <c r="QXC18" s="878"/>
      <c r="QXD18" s="878"/>
      <c r="QXE18" s="880"/>
      <c r="QXF18" s="878"/>
      <c r="QXG18" s="878"/>
      <c r="QXH18" s="878"/>
      <c r="QXI18" s="880"/>
      <c r="QXJ18" s="878"/>
      <c r="QXK18" s="878"/>
      <c r="QXL18" s="878"/>
      <c r="QXM18" s="880"/>
      <c r="QXN18" s="878"/>
      <c r="QXO18" s="878"/>
      <c r="QXP18" s="878"/>
      <c r="QXQ18" s="880"/>
      <c r="QXR18" s="878"/>
      <c r="QXS18" s="878"/>
      <c r="QXT18" s="878"/>
      <c r="QXU18" s="880"/>
      <c r="QXV18" s="878"/>
      <c r="QXW18" s="878"/>
      <c r="QXX18" s="878"/>
      <c r="QXY18" s="880"/>
      <c r="QXZ18" s="878"/>
      <c r="QYA18" s="878"/>
      <c r="QYB18" s="878"/>
      <c r="QYC18" s="880"/>
      <c r="QYD18" s="878"/>
      <c r="QYE18" s="878"/>
      <c r="QYF18" s="878"/>
      <c r="QYG18" s="880"/>
      <c r="QYH18" s="878"/>
      <c r="QYI18" s="878"/>
      <c r="QYJ18" s="878"/>
      <c r="QYK18" s="880"/>
      <c r="QYL18" s="878"/>
      <c r="QYM18" s="878"/>
      <c r="QYN18" s="878"/>
      <c r="QYO18" s="880"/>
      <c r="QYP18" s="878"/>
      <c r="QYQ18" s="878"/>
      <c r="QYR18" s="878"/>
      <c r="QYS18" s="880"/>
      <c r="QYT18" s="878"/>
      <c r="QYU18" s="878"/>
      <c r="QYV18" s="878"/>
      <c r="QYW18" s="880"/>
      <c r="QYX18" s="878"/>
      <c r="QYY18" s="878"/>
      <c r="QYZ18" s="878"/>
      <c r="QZA18" s="880"/>
      <c r="QZB18" s="878"/>
      <c r="QZC18" s="878"/>
      <c r="QZD18" s="878"/>
      <c r="QZE18" s="880"/>
      <c r="QZF18" s="878"/>
      <c r="QZG18" s="878"/>
      <c r="QZH18" s="878"/>
      <c r="QZI18" s="880"/>
      <c r="QZJ18" s="878"/>
      <c r="QZK18" s="878"/>
      <c r="QZL18" s="878"/>
      <c r="QZM18" s="880"/>
      <c r="QZN18" s="878"/>
      <c r="QZO18" s="878"/>
      <c r="QZP18" s="878"/>
      <c r="QZQ18" s="880"/>
      <c r="QZR18" s="878"/>
      <c r="QZS18" s="878"/>
      <c r="QZT18" s="878"/>
      <c r="QZU18" s="880"/>
      <c r="QZV18" s="878"/>
      <c r="QZW18" s="878"/>
      <c r="QZX18" s="878"/>
      <c r="QZY18" s="880"/>
      <c r="QZZ18" s="878"/>
      <c r="RAA18" s="878"/>
      <c r="RAB18" s="878"/>
      <c r="RAC18" s="880"/>
      <c r="RAD18" s="878"/>
      <c r="RAE18" s="878"/>
      <c r="RAF18" s="878"/>
      <c r="RAG18" s="880"/>
      <c r="RAH18" s="878"/>
      <c r="RAI18" s="878"/>
      <c r="RAJ18" s="878"/>
      <c r="RAK18" s="880"/>
      <c r="RAL18" s="878"/>
      <c r="RAM18" s="878"/>
      <c r="RAN18" s="878"/>
      <c r="RAO18" s="880"/>
      <c r="RAP18" s="878"/>
      <c r="RAQ18" s="878"/>
      <c r="RAR18" s="878"/>
      <c r="RAS18" s="880"/>
      <c r="RAT18" s="878"/>
      <c r="RAU18" s="878"/>
      <c r="RAV18" s="878"/>
      <c r="RAW18" s="880"/>
      <c r="RAX18" s="878"/>
      <c r="RAY18" s="878"/>
      <c r="RAZ18" s="878"/>
      <c r="RBA18" s="880"/>
      <c r="RBB18" s="878"/>
      <c r="RBC18" s="878"/>
      <c r="RBD18" s="878"/>
      <c r="RBE18" s="880"/>
      <c r="RBF18" s="878"/>
      <c r="RBG18" s="878"/>
      <c r="RBH18" s="878"/>
      <c r="RBI18" s="880"/>
      <c r="RBJ18" s="878"/>
      <c r="RBK18" s="878"/>
      <c r="RBL18" s="878"/>
      <c r="RBM18" s="880"/>
      <c r="RBN18" s="878"/>
      <c r="RBO18" s="878"/>
      <c r="RBP18" s="878"/>
      <c r="RBQ18" s="880"/>
      <c r="RBR18" s="878"/>
      <c r="RBS18" s="878"/>
      <c r="RBT18" s="878"/>
      <c r="RBU18" s="880"/>
      <c r="RBV18" s="878"/>
      <c r="RBW18" s="878"/>
      <c r="RBX18" s="878"/>
      <c r="RBY18" s="880"/>
      <c r="RBZ18" s="878"/>
      <c r="RCA18" s="878"/>
      <c r="RCB18" s="878"/>
      <c r="RCC18" s="880"/>
      <c r="RCD18" s="878"/>
      <c r="RCE18" s="878"/>
      <c r="RCF18" s="878"/>
      <c r="RCG18" s="880"/>
      <c r="RCH18" s="878"/>
      <c r="RCI18" s="878"/>
      <c r="RCJ18" s="878"/>
      <c r="RCK18" s="880"/>
      <c r="RCL18" s="878"/>
      <c r="RCM18" s="878"/>
      <c r="RCN18" s="878"/>
      <c r="RCO18" s="880"/>
      <c r="RCP18" s="878"/>
      <c r="RCQ18" s="878"/>
      <c r="RCR18" s="878"/>
      <c r="RCS18" s="880"/>
      <c r="RCT18" s="878"/>
      <c r="RCU18" s="878"/>
      <c r="RCV18" s="878"/>
      <c r="RCW18" s="880"/>
      <c r="RCX18" s="878"/>
      <c r="RCY18" s="878"/>
      <c r="RCZ18" s="878"/>
      <c r="RDA18" s="880"/>
      <c r="RDB18" s="878"/>
      <c r="RDC18" s="878"/>
      <c r="RDD18" s="878"/>
      <c r="RDE18" s="880"/>
      <c r="RDF18" s="878"/>
      <c r="RDG18" s="878"/>
      <c r="RDH18" s="878"/>
      <c r="RDI18" s="880"/>
      <c r="RDJ18" s="878"/>
      <c r="RDK18" s="878"/>
      <c r="RDL18" s="878"/>
      <c r="RDM18" s="880"/>
      <c r="RDN18" s="878"/>
      <c r="RDO18" s="878"/>
      <c r="RDP18" s="878"/>
      <c r="RDQ18" s="880"/>
      <c r="RDR18" s="878"/>
      <c r="RDS18" s="878"/>
      <c r="RDT18" s="878"/>
      <c r="RDU18" s="880"/>
      <c r="RDV18" s="878"/>
      <c r="RDW18" s="878"/>
      <c r="RDX18" s="878"/>
      <c r="RDY18" s="880"/>
      <c r="RDZ18" s="878"/>
      <c r="REA18" s="878"/>
      <c r="REB18" s="878"/>
      <c r="REC18" s="880"/>
      <c r="RED18" s="878"/>
      <c r="REE18" s="878"/>
      <c r="REF18" s="878"/>
      <c r="REG18" s="880"/>
      <c r="REH18" s="878"/>
      <c r="REI18" s="878"/>
      <c r="REJ18" s="878"/>
      <c r="REK18" s="880"/>
      <c r="REL18" s="878"/>
      <c r="REM18" s="878"/>
      <c r="REN18" s="878"/>
      <c r="REO18" s="880"/>
      <c r="REP18" s="878"/>
      <c r="REQ18" s="878"/>
      <c r="RER18" s="878"/>
      <c r="RES18" s="880"/>
      <c r="RET18" s="878"/>
      <c r="REU18" s="878"/>
      <c r="REV18" s="878"/>
      <c r="REW18" s="880"/>
      <c r="REX18" s="878"/>
      <c r="REY18" s="878"/>
      <c r="REZ18" s="878"/>
      <c r="RFA18" s="880"/>
      <c r="RFB18" s="878"/>
      <c r="RFC18" s="878"/>
      <c r="RFD18" s="878"/>
      <c r="RFE18" s="880"/>
      <c r="RFF18" s="878"/>
      <c r="RFG18" s="878"/>
      <c r="RFH18" s="878"/>
      <c r="RFI18" s="880"/>
      <c r="RFJ18" s="878"/>
      <c r="RFK18" s="878"/>
      <c r="RFL18" s="878"/>
      <c r="RFM18" s="880"/>
      <c r="RFN18" s="878"/>
      <c r="RFO18" s="878"/>
      <c r="RFP18" s="878"/>
      <c r="RFQ18" s="880"/>
      <c r="RFR18" s="878"/>
      <c r="RFS18" s="878"/>
      <c r="RFT18" s="878"/>
      <c r="RFU18" s="880"/>
      <c r="RFV18" s="878"/>
      <c r="RFW18" s="878"/>
      <c r="RFX18" s="878"/>
      <c r="RFY18" s="880"/>
      <c r="RFZ18" s="878"/>
      <c r="RGA18" s="878"/>
      <c r="RGB18" s="878"/>
      <c r="RGC18" s="880"/>
      <c r="RGD18" s="878"/>
      <c r="RGE18" s="878"/>
      <c r="RGF18" s="878"/>
      <c r="RGG18" s="880"/>
      <c r="RGH18" s="878"/>
      <c r="RGI18" s="878"/>
      <c r="RGJ18" s="878"/>
      <c r="RGK18" s="880"/>
      <c r="RGL18" s="878"/>
      <c r="RGM18" s="878"/>
      <c r="RGN18" s="878"/>
      <c r="RGO18" s="880"/>
      <c r="RGP18" s="878"/>
      <c r="RGQ18" s="878"/>
      <c r="RGR18" s="878"/>
      <c r="RGS18" s="880"/>
      <c r="RGT18" s="878"/>
      <c r="RGU18" s="878"/>
      <c r="RGV18" s="878"/>
      <c r="RGW18" s="880"/>
      <c r="RGX18" s="878"/>
      <c r="RGY18" s="878"/>
      <c r="RGZ18" s="878"/>
      <c r="RHA18" s="880"/>
      <c r="RHB18" s="878"/>
      <c r="RHC18" s="878"/>
      <c r="RHD18" s="878"/>
      <c r="RHE18" s="880"/>
      <c r="RHF18" s="878"/>
      <c r="RHG18" s="878"/>
      <c r="RHH18" s="878"/>
      <c r="RHI18" s="880"/>
      <c r="RHJ18" s="878"/>
      <c r="RHK18" s="878"/>
      <c r="RHL18" s="878"/>
      <c r="RHM18" s="880"/>
      <c r="RHN18" s="878"/>
      <c r="RHO18" s="878"/>
      <c r="RHP18" s="878"/>
      <c r="RHQ18" s="880"/>
      <c r="RHR18" s="878"/>
      <c r="RHS18" s="878"/>
      <c r="RHT18" s="878"/>
      <c r="RHU18" s="880"/>
      <c r="RHV18" s="878"/>
      <c r="RHW18" s="878"/>
      <c r="RHX18" s="878"/>
      <c r="RHY18" s="880"/>
      <c r="RHZ18" s="878"/>
      <c r="RIA18" s="878"/>
      <c r="RIB18" s="878"/>
      <c r="RIC18" s="880"/>
      <c r="RID18" s="878"/>
      <c r="RIE18" s="878"/>
      <c r="RIF18" s="878"/>
      <c r="RIG18" s="880"/>
      <c r="RIH18" s="878"/>
      <c r="RII18" s="878"/>
      <c r="RIJ18" s="878"/>
      <c r="RIK18" s="880"/>
      <c r="RIL18" s="878"/>
      <c r="RIM18" s="878"/>
      <c r="RIN18" s="878"/>
      <c r="RIO18" s="880"/>
      <c r="RIP18" s="878"/>
      <c r="RIQ18" s="878"/>
      <c r="RIR18" s="878"/>
      <c r="RIS18" s="880"/>
      <c r="RIT18" s="878"/>
      <c r="RIU18" s="878"/>
      <c r="RIV18" s="878"/>
      <c r="RIW18" s="880"/>
      <c r="RIX18" s="878"/>
      <c r="RIY18" s="878"/>
      <c r="RIZ18" s="878"/>
      <c r="RJA18" s="880"/>
      <c r="RJB18" s="878"/>
      <c r="RJC18" s="878"/>
      <c r="RJD18" s="878"/>
      <c r="RJE18" s="880"/>
      <c r="RJF18" s="878"/>
      <c r="RJG18" s="878"/>
      <c r="RJH18" s="878"/>
      <c r="RJI18" s="880"/>
      <c r="RJJ18" s="878"/>
      <c r="RJK18" s="878"/>
      <c r="RJL18" s="878"/>
      <c r="RJM18" s="880"/>
      <c r="RJN18" s="878"/>
      <c r="RJO18" s="878"/>
      <c r="RJP18" s="878"/>
      <c r="RJQ18" s="880"/>
      <c r="RJR18" s="878"/>
      <c r="RJS18" s="878"/>
      <c r="RJT18" s="878"/>
      <c r="RJU18" s="880"/>
      <c r="RJV18" s="878"/>
      <c r="RJW18" s="878"/>
      <c r="RJX18" s="878"/>
      <c r="RJY18" s="880"/>
      <c r="RJZ18" s="878"/>
      <c r="RKA18" s="878"/>
      <c r="RKB18" s="878"/>
      <c r="RKC18" s="880"/>
      <c r="RKD18" s="878"/>
      <c r="RKE18" s="878"/>
      <c r="RKF18" s="878"/>
      <c r="RKG18" s="880"/>
      <c r="RKH18" s="878"/>
      <c r="RKI18" s="878"/>
      <c r="RKJ18" s="878"/>
      <c r="RKK18" s="880"/>
      <c r="RKL18" s="878"/>
      <c r="RKM18" s="878"/>
      <c r="RKN18" s="878"/>
      <c r="RKO18" s="880"/>
      <c r="RKP18" s="878"/>
      <c r="RKQ18" s="878"/>
      <c r="RKR18" s="878"/>
      <c r="RKS18" s="880"/>
      <c r="RKT18" s="878"/>
      <c r="RKU18" s="878"/>
      <c r="RKV18" s="878"/>
      <c r="RKW18" s="880"/>
      <c r="RKX18" s="878"/>
      <c r="RKY18" s="878"/>
      <c r="RKZ18" s="878"/>
      <c r="RLA18" s="880"/>
      <c r="RLB18" s="878"/>
      <c r="RLC18" s="878"/>
      <c r="RLD18" s="878"/>
      <c r="RLE18" s="880"/>
      <c r="RLF18" s="878"/>
      <c r="RLG18" s="878"/>
      <c r="RLH18" s="878"/>
      <c r="RLI18" s="880"/>
      <c r="RLJ18" s="878"/>
      <c r="RLK18" s="878"/>
      <c r="RLL18" s="878"/>
      <c r="RLM18" s="880"/>
      <c r="RLN18" s="878"/>
      <c r="RLO18" s="878"/>
      <c r="RLP18" s="878"/>
      <c r="RLQ18" s="880"/>
      <c r="RLR18" s="878"/>
      <c r="RLS18" s="878"/>
      <c r="RLT18" s="878"/>
      <c r="RLU18" s="880"/>
      <c r="RLV18" s="878"/>
      <c r="RLW18" s="878"/>
      <c r="RLX18" s="878"/>
      <c r="RLY18" s="880"/>
      <c r="RLZ18" s="878"/>
      <c r="RMA18" s="878"/>
      <c r="RMB18" s="878"/>
      <c r="RMC18" s="880"/>
      <c r="RMD18" s="878"/>
      <c r="RME18" s="878"/>
      <c r="RMF18" s="878"/>
      <c r="RMG18" s="880"/>
      <c r="RMH18" s="878"/>
      <c r="RMI18" s="878"/>
      <c r="RMJ18" s="878"/>
      <c r="RMK18" s="880"/>
      <c r="RML18" s="878"/>
      <c r="RMM18" s="878"/>
      <c r="RMN18" s="878"/>
      <c r="RMO18" s="880"/>
      <c r="RMP18" s="878"/>
      <c r="RMQ18" s="878"/>
      <c r="RMR18" s="878"/>
      <c r="RMS18" s="880"/>
      <c r="RMT18" s="878"/>
      <c r="RMU18" s="878"/>
      <c r="RMV18" s="878"/>
      <c r="RMW18" s="880"/>
      <c r="RMX18" s="878"/>
      <c r="RMY18" s="878"/>
      <c r="RMZ18" s="878"/>
      <c r="RNA18" s="880"/>
      <c r="RNB18" s="878"/>
      <c r="RNC18" s="878"/>
      <c r="RND18" s="878"/>
      <c r="RNE18" s="880"/>
      <c r="RNF18" s="878"/>
      <c r="RNG18" s="878"/>
      <c r="RNH18" s="878"/>
      <c r="RNI18" s="880"/>
      <c r="RNJ18" s="878"/>
      <c r="RNK18" s="878"/>
      <c r="RNL18" s="878"/>
      <c r="RNM18" s="880"/>
      <c r="RNN18" s="878"/>
      <c r="RNO18" s="878"/>
      <c r="RNP18" s="878"/>
      <c r="RNQ18" s="880"/>
      <c r="RNR18" s="878"/>
      <c r="RNS18" s="878"/>
      <c r="RNT18" s="878"/>
      <c r="RNU18" s="880"/>
      <c r="RNV18" s="878"/>
      <c r="RNW18" s="878"/>
      <c r="RNX18" s="878"/>
      <c r="RNY18" s="880"/>
      <c r="RNZ18" s="878"/>
      <c r="ROA18" s="878"/>
      <c r="ROB18" s="878"/>
      <c r="ROC18" s="880"/>
      <c r="ROD18" s="878"/>
      <c r="ROE18" s="878"/>
      <c r="ROF18" s="878"/>
      <c r="ROG18" s="880"/>
      <c r="ROH18" s="878"/>
      <c r="ROI18" s="878"/>
      <c r="ROJ18" s="878"/>
      <c r="ROK18" s="880"/>
      <c r="ROL18" s="878"/>
      <c r="ROM18" s="878"/>
      <c r="RON18" s="878"/>
      <c r="ROO18" s="880"/>
      <c r="ROP18" s="878"/>
      <c r="ROQ18" s="878"/>
      <c r="ROR18" s="878"/>
      <c r="ROS18" s="880"/>
      <c r="ROT18" s="878"/>
      <c r="ROU18" s="878"/>
      <c r="ROV18" s="878"/>
      <c r="ROW18" s="880"/>
      <c r="ROX18" s="878"/>
      <c r="ROY18" s="878"/>
      <c r="ROZ18" s="878"/>
      <c r="RPA18" s="880"/>
      <c r="RPB18" s="878"/>
      <c r="RPC18" s="878"/>
      <c r="RPD18" s="878"/>
      <c r="RPE18" s="880"/>
      <c r="RPF18" s="878"/>
      <c r="RPG18" s="878"/>
      <c r="RPH18" s="878"/>
      <c r="RPI18" s="880"/>
      <c r="RPJ18" s="878"/>
      <c r="RPK18" s="878"/>
      <c r="RPL18" s="878"/>
      <c r="RPM18" s="880"/>
      <c r="RPN18" s="878"/>
      <c r="RPO18" s="878"/>
      <c r="RPP18" s="878"/>
      <c r="RPQ18" s="880"/>
      <c r="RPR18" s="878"/>
      <c r="RPS18" s="878"/>
      <c r="RPT18" s="878"/>
      <c r="RPU18" s="880"/>
      <c r="RPV18" s="878"/>
      <c r="RPW18" s="878"/>
      <c r="RPX18" s="878"/>
      <c r="RPY18" s="880"/>
      <c r="RPZ18" s="878"/>
      <c r="RQA18" s="878"/>
      <c r="RQB18" s="878"/>
      <c r="RQC18" s="880"/>
      <c r="RQD18" s="878"/>
      <c r="RQE18" s="878"/>
      <c r="RQF18" s="878"/>
      <c r="RQG18" s="880"/>
      <c r="RQH18" s="878"/>
      <c r="RQI18" s="878"/>
      <c r="RQJ18" s="878"/>
      <c r="RQK18" s="880"/>
      <c r="RQL18" s="878"/>
      <c r="RQM18" s="878"/>
      <c r="RQN18" s="878"/>
      <c r="RQO18" s="880"/>
      <c r="RQP18" s="878"/>
      <c r="RQQ18" s="878"/>
      <c r="RQR18" s="878"/>
      <c r="RQS18" s="880"/>
      <c r="RQT18" s="878"/>
      <c r="RQU18" s="878"/>
      <c r="RQV18" s="878"/>
      <c r="RQW18" s="880"/>
      <c r="RQX18" s="878"/>
      <c r="RQY18" s="878"/>
      <c r="RQZ18" s="878"/>
      <c r="RRA18" s="880"/>
      <c r="RRB18" s="878"/>
      <c r="RRC18" s="878"/>
      <c r="RRD18" s="878"/>
      <c r="RRE18" s="880"/>
      <c r="RRF18" s="878"/>
      <c r="RRG18" s="878"/>
      <c r="RRH18" s="878"/>
      <c r="RRI18" s="880"/>
      <c r="RRJ18" s="878"/>
      <c r="RRK18" s="878"/>
      <c r="RRL18" s="878"/>
      <c r="RRM18" s="880"/>
      <c r="RRN18" s="878"/>
      <c r="RRO18" s="878"/>
      <c r="RRP18" s="878"/>
      <c r="RRQ18" s="880"/>
      <c r="RRR18" s="878"/>
      <c r="RRS18" s="878"/>
      <c r="RRT18" s="878"/>
      <c r="RRU18" s="880"/>
      <c r="RRV18" s="878"/>
      <c r="RRW18" s="878"/>
      <c r="RRX18" s="878"/>
      <c r="RRY18" s="880"/>
      <c r="RRZ18" s="878"/>
      <c r="RSA18" s="878"/>
      <c r="RSB18" s="878"/>
      <c r="RSC18" s="880"/>
      <c r="RSD18" s="878"/>
      <c r="RSE18" s="878"/>
      <c r="RSF18" s="878"/>
      <c r="RSG18" s="880"/>
      <c r="RSH18" s="878"/>
      <c r="RSI18" s="878"/>
      <c r="RSJ18" s="878"/>
      <c r="RSK18" s="880"/>
      <c r="RSL18" s="878"/>
      <c r="RSM18" s="878"/>
      <c r="RSN18" s="878"/>
      <c r="RSO18" s="880"/>
      <c r="RSP18" s="878"/>
      <c r="RSQ18" s="878"/>
      <c r="RSR18" s="878"/>
      <c r="RSS18" s="880"/>
      <c r="RST18" s="878"/>
      <c r="RSU18" s="878"/>
      <c r="RSV18" s="878"/>
      <c r="RSW18" s="880"/>
      <c r="RSX18" s="878"/>
      <c r="RSY18" s="878"/>
      <c r="RSZ18" s="878"/>
      <c r="RTA18" s="880"/>
      <c r="RTB18" s="878"/>
      <c r="RTC18" s="878"/>
      <c r="RTD18" s="878"/>
      <c r="RTE18" s="880"/>
      <c r="RTF18" s="878"/>
      <c r="RTG18" s="878"/>
      <c r="RTH18" s="878"/>
      <c r="RTI18" s="880"/>
      <c r="RTJ18" s="878"/>
      <c r="RTK18" s="878"/>
      <c r="RTL18" s="878"/>
      <c r="RTM18" s="880"/>
      <c r="RTN18" s="878"/>
      <c r="RTO18" s="878"/>
      <c r="RTP18" s="878"/>
      <c r="RTQ18" s="880"/>
      <c r="RTR18" s="878"/>
      <c r="RTS18" s="878"/>
      <c r="RTT18" s="878"/>
      <c r="RTU18" s="880"/>
      <c r="RTV18" s="878"/>
      <c r="RTW18" s="878"/>
      <c r="RTX18" s="878"/>
      <c r="RTY18" s="880"/>
      <c r="RTZ18" s="878"/>
      <c r="RUA18" s="878"/>
      <c r="RUB18" s="878"/>
      <c r="RUC18" s="880"/>
      <c r="RUD18" s="878"/>
      <c r="RUE18" s="878"/>
      <c r="RUF18" s="878"/>
      <c r="RUG18" s="880"/>
      <c r="RUH18" s="878"/>
      <c r="RUI18" s="878"/>
      <c r="RUJ18" s="878"/>
      <c r="RUK18" s="880"/>
      <c r="RUL18" s="878"/>
      <c r="RUM18" s="878"/>
      <c r="RUN18" s="878"/>
      <c r="RUO18" s="880"/>
      <c r="RUP18" s="878"/>
      <c r="RUQ18" s="878"/>
      <c r="RUR18" s="878"/>
      <c r="RUS18" s="880"/>
      <c r="RUT18" s="878"/>
      <c r="RUU18" s="878"/>
      <c r="RUV18" s="878"/>
      <c r="RUW18" s="880"/>
      <c r="RUX18" s="878"/>
      <c r="RUY18" s="878"/>
      <c r="RUZ18" s="878"/>
      <c r="RVA18" s="880"/>
      <c r="RVB18" s="878"/>
      <c r="RVC18" s="878"/>
      <c r="RVD18" s="878"/>
      <c r="RVE18" s="880"/>
      <c r="RVF18" s="878"/>
      <c r="RVG18" s="878"/>
      <c r="RVH18" s="878"/>
      <c r="RVI18" s="880"/>
      <c r="RVJ18" s="878"/>
      <c r="RVK18" s="878"/>
      <c r="RVL18" s="878"/>
      <c r="RVM18" s="880"/>
      <c r="RVN18" s="878"/>
      <c r="RVO18" s="878"/>
      <c r="RVP18" s="878"/>
      <c r="RVQ18" s="880"/>
      <c r="RVR18" s="878"/>
      <c r="RVS18" s="878"/>
      <c r="RVT18" s="878"/>
      <c r="RVU18" s="880"/>
      <c r="RVV18" s="878"/>
      <c r="RVW18" s="878"/>
      <c r="RVX18" s="878"/>
      <c r="RVY18" s="880"/>
      <c r="RVZ18" s="878"/>
      <c r="RWA18" s="878"/>
      <c r="RWB18" s="878"/>
      <c r="RWC18" s="880"/>
      <c r="RWD18" s="878"/>
      <c r="RWE18" s="878"/>
      <c r="RWF18" s="878"/>
      <c r="RWG18" s="880"/>
      <c r="RWH18" s="878"/>
      <c r="RWI18" s="878"/>
      <c r="RWJ18" s="878"/>
      <c r="RWK18" s="880"/>
      <c r="RWL18" s="878"/>
      <c r="RWM18" s="878"/>
      <c r="RWN18" s="878"/>
      <c r="RWO18" s="880"/>
      <c r="RWP18" s="878"/>
      <c r="RWQ18" s="878"/>
      <c r="RWR18" s="878"/>
      <c r="RWS18" s="880"/>
      <c r="RWT18" s="878"/>
      <c r="RWU18" s="878"/>
      <c r="RWV18" s="878"/>
      <c r="RWW18" s="880"/>
      <c r="RWX18" s="878"/>
      <c r="RWY18" s="878"/>
      <c r="RWZ18" s="878"/>
      <c r="RXA18" s="880"/>
      <c r="RXB18" s="878"/>
      <c r="RXC18" s="878"/>
      <c r="RXD18" s="878"/>
      <c r="RXE18" s="880"/>
      <c r="RXF18" s="878"/>
      <c r="RXG18" s="878"/>
      <c r="RXH18" s="878"/>
      <c r="RXI18" s="880"/>
      <c r="RXJ18" s="878"/>
      <c r="RXK18" s="878"/>
      <c r="RXL18" s="878"/>
      <c r="RXM18" s="880"/>
      <c r="RXN18" s="878"/>
      <c r="RXO18" s="878"/>
      <c r="RXP18" s="878"/>
      <c r="RXQ18" s="880"/>
      <c r="RXR18" s="878"/>
      <c r="RXS18" s="878"/>
      <c r="RXT18" s="878"/>
      <c r="RXU18" s="880"/>
      <c r="RXV18" s="878"/>
      <c r="RXW18" s="878"/>
      <c r="RXX18" s="878"/>
      <c r="RXY18" s="880"/>
      <c r="RXZ18" s="878"/>
      <c r="RYA18" s="878"/>
      <c r="RYB18" s="878"/>
      <c r="RYC18" s="880"/>
      <c r="RYD18" s="878"/>
      <c r="RYE18" s="878"/>
      <c r="RYF18" s="878"/>
      <c r="RYG18" s="880"/>
      <c r="RYH18" s="878"/>
      <c r="RYI18" s="878"/>
      <c r="RYJ18" s="878"/>
      <c r="RYK18" s="880"/>
      <c r="RYL18" s="878"/>
      <c r="RYM18" s="878"/>
      <c r="RYN18" s="878"/>
      <c r="RYO18" s="880"/>
      <c r="RYP18" s="878"/>
      <c r="RYQ18" s="878"/>
      <c r="RYR18" s="878"/>
      <c r="RYS18" s="880"/>
      <c r="RYT18" s="878"/>
      <c r="RYU18" s="878"/>
      <c r="RYV18" s="878"/>
      <c r="RYW18" s="880"/>
      <c r="RYX18" s="878"/>
      <c r="RYY18" s="878"/>
      <c r="RYZ18" s="878"/>
      <c r="RZA18" s="880"/>
      <c r="RZB18" s="878"/>
      <c r="RZC18" s="878"/>
      <c r="RZD18" s="878"/>
      <c r="RZE18" s="880"/>
      <c r="RZF18" s="878"/>
      <c r="RZG18" s="878"/>
      <c r="RZH18" s="878"/>
      <c r="RZI18" s="880"/>
      <c r="RZJ18" s="878"/>
      <c r="RZK18" s="878"/>
      <c r="RZL18" s="878"/>
      <c r="RZM18" s="880"/>
      <c r="RZN18" s="878"/>
      <c r="RZO18" s="878"/>
      <c r="RZP18" s="878"/>
      <c r="RZQ18" s="880"/>
      <c r="RZR18" s="878"/>
      <c r="RZS18" s="878"/>
      <c r="RZT18" s="878"/>
      <c r="RZU18" s="880"/>
      <c r="RZV18" s="878"/>
      <c r="RZW18" s="878"/>
      <c r="RZX18" s="878"/>
      <c r="RZY18" s="880"/>
      <c r="RZZ18" s="878"/>
      <c r="SAA18" s="878"/>
      <c r="SAB18" s="878"/>
      <c r="SAC18" s="880"/>
      <c r="SAD18" s="878"/>
      <c r="SAE18" s="878"/>
      <c r="SAF18" s="878"/>
      <c r="SAG18" s="880"/>
      <c r="SAH18" s="878"/>
      <c r="SAI18" s="878"/>
      <c r="SAJ18" s="878"/>
      <c r="SAK18" s="880"/>
      <c r="SAL18" s="878"/>
      <c r="SAM18" s="878"/>
      <c r="SAN18" s="878"/>
      <c r="SAO18" s="880"/>
      <c r="SAP18" s="878"/>
      <c r="SAQ18" s="878"/>
      <c r="SAR18" s="878"/>
      <c r="SAS18" s="880"/>
      <c r="SAT18" s="878"/>
      <c r="SAU18" s="878"/>
      <c r="SAV18" s="878"/>
      <c r="SAW18" s="880"/>
      <c r="SAX18" s="878"/>
      <c r="SAY18" s="878"/>
      <c r="SAZ18" s="878"/>
      <c r="SBA18" s="880"/>
      <c r="SBB18" s="878"/>
      <c r="SBC18" s="878"/>
      <c r="SBD18" s="878"/>
      <c r="SBE18" s="880"/>
      <c r="SBF18" s="878"/>
      <c r="SBG18" s="878"/>
      <c r="SBH18" s="878"/>
      <c r="SBI18" s="880"/>
      <c r="SBJ18" s="878"/>
      <c r="SBK18" s="878"/>
      <c r="SBL18" s="878"/>
      <c r="SBM18" s="880"/>
      <c r="SBN18" s="878"/>
      <c r="SBO18" s="878"/>
      <c r="SBP18" s="878"/>
      <c r="SBQ18" s="880"/>
      <c r="SBR18" s="878"/>
      <c r="SBS18" s="878"/>
      <c r="SBT18" s="878"/>
      <c r="SBU18" s="880"/>
      <c r="SBV18" s="878"/>
      <c r="SBW18" s="878"/>
      <c r="SBX18" s="878"/>
      <c r="SBY18" s="880"/>
      <c r="SBZ18" s="878"/>
      <c r="SCA18" s="878"/>
      <c r="SCB18" s="878"/>
      <c r="SCC18" s="880"/>
      <c r="SCD18" s="878"/>
      <c r="SCE18" s="878"/>
      <c r="SCF18" s="878"/>
      <c r="SCG18" s="880"/>
      <c r="SCH18" s="878"/>
      <c r="SCI18" s="878"/>
      <c r="SCJ18" s="878"/>
      <c r="SCK18" s="880"/>
      <c r="SCL18" s="878"/>
      <c r="SCM18" s="878"/>
      <c r="SCN18" s="878"/>
      <c r="SCO18" s="880"/>
      <c r="SCP18" s="878"/>
      <c r="SCQ18" s="878"/>
      <c r="SCR18" s="878"/>
      <c r="SCS18" s="880"/>
      <c r="SCT18" s="878"/>
      <c r="SCU18" s="878"/>
      <c r="SCV18" s="878"/>
      <c r="SCW18" s="880"/>
      <c r="SCX18" s="878"/>
      <c r="SCY18" s="878"/>
      <c r="SCZ18" s="878"/>
      <c r="SDA18" s="880"/>
      <c r="SDB18" s="878"/>
      <c r="SDC18" s="878"/>
      <c r="SDD18" s="878"/>
      <c r="SDE18" s="880"/>
      <c r="SDF18" s="878"/>
      <c r="SDG18" s="878"/>
      <c r="SDH18" s="878"/>
      <c r="SDI18" s="880"/>
      <c r="SDJ18" s="878"/>
      <c r="SDK18" s="878"/>
      <c r="SDL18" s="878"/>
      <c r="SDM18" s="880"/>
      <c r="SDN18" s="878"/>
      <c r="SDO18" s="878"/>
      <c r="SDP18" s="878"/>
      <c r="SDQ18" s="880"/>
      <c r="SDR18" s="878"/>
      <c r="SDS18" s="878"/>
      <c r="SDT18" s="878"/>
      <c r="SDU18" s="880"/>
      <c r="SDV18" s="878"/>
      <c r="SDW18" s="878"/>
      <c r="SDX18" s="878"/>
      <c r="SDY18" s="880"/>
      <c r="SDZ18" s="878"/>
      <c r="SEA18" s="878"/>
      <c r="SEB18" s="878"/>
      <c r="SEC18" s="880"/>
      <c r="SED18" s="878"/>
      <c r="SEE18" s="878"/>
      <c r="SEF18" s="878"/>
      <c r="SEG18" s="880"/>
      <c r="SEH18" s="878"/>
      <c r="SEI18" s="878"/>
      <c r="SEJ18" s="878"/>
      <c r="SEK18" s="880"/>
      <c r="SEL18" s="878"/>
      <c r="SEM18" s="878"/>
      <c r="SEN18" s="878"/>
      <c r="SEO18" s="880"/>
      <c r="SEP18" s="878"/>
      <c r="SEQ18" s="878"/>
      <c r="SER18" s="878"/>
      <c r="SES18" s="880"/>
      <c r="SET18" s="878"/>
      <c r="SEU18" s="878"/>
      <c r="SEV18" s="878"/>
      <c r="SEW18" s="880"/>
      <c r="SEX18" s="878"/>
      <c r="SEY18" s="878"/>
      <c r="SEZ18" s="878"/>
      <c r="SFA18" s="880"/>
      <c r="SFB18" s="878"/>
      <c r="SFC18" s="878"/>
      <c r="SFD18" s="878"/>
      <c r="SFE18" s="880"/>
      <c r="SFF18" s="878"/>
      <c r="SFG18" s="878"/>
      <c r="SFH18" s="878"/>
      <c r="SFI18" s="880"/>
      <c r="SFJ18" s="878"/>
      <c r="SFK18" s="878"/>
      <c r="SFL18" s="878"/>
      <c r="SFM18" s="880"/>
      <c r="SFN18" s="878"/>
      <c r="SFO18" s="878"/>
      <c r="SFP18" s="878"/>
      <c r="SFQ18" s="880"/>
      <c r="SFR18" s="878"/>
      <c r="SFS18" s="878"/>
      <c r="SFT18" s="878"/>
      <c r="SFU18" s="880"/>
      <c r="SFV18" s="878"/>
      <c r="SFW18" s="878"/>
      <c r="SFX18" s="878"/>
      <c r="SFY18" s="880"/>
      <c r="SFZ18" s="878"/>
      <c r="SGA18" s="878"/>
      <c r="SGB18" s="878"/>
      <c r="SGC18" s="880"/>
      <c r="SGD18" s="878"/>
      <c r="SGE18" s="878"/>
      <c r="SGF18" s="878"/>
      <c r="SGG18" s="880"/>
      <c r="SGH18" s="878"/>
      <c r="SGI18" s="878"/>
      <c r="SGJ18" s="878"/>
      <c r="SGK18" s="880"/>
      <c r="SGL18" s="878"/>
      <c r="SGM18" s="878"/>
      <c r="SGN18" s="878"/>
      <c r="SGO18" s="880"/>
      <c r="SGP18" s="878"/>
      <c r="SGQ18" s="878"/>
      <c r="SGR18" s="878"/>
      <c r="SGS18" s="880"/>
      <c r="SGT18" s="878"/>
      <c r="SGU18" s="878"/>
      <c r="SGV18" s="878"/>
      <c r="SGW18" s="880"/>
      <c r="SGX18" s="878"/>
      <c r="SGY18" s="878"/>
      <c r="SGZ18" s="878"/>
      <c r="SHA18" s="880"/>
      <c r="SHB18" s="878"/>
      <c r="SHC18" s="878"/>
      <c r="SHD18" s="878"/>
      <c r="SHE18" s="880"/>
      <c r="SHF18" s="878"/>
      <c r="SHG18" s="878"/>
      <c r="SHH18" s="878"/>
      <c r="SHI18" s="880"/>
      <c r="SHJ18" s="878"/>
      <c r="SHK18" s="878"/>
      <c r="SHL18" s="878"/>
      <c r="SHM18" s="880"/>
      <c r="SHN18" s="878"/>
      <c r="SHO18" s="878"/>
      <c r="SHP18" s="878"/>
      <c r="SHQ18" s="880"/>
      <c r="SHR18" s="878"/>
      <c r="SHS18" s="878"/>
      <c r="SHT18" s="878"/>
      <c r="SHU18" s="880"/>
      <c r="SHV18" s="878"/>
      <c r="SHW18" s="878"/>
      <c r="SHX18" s="878"/>
      <c r="SHY18" s="880"/>
      <c r="SHZ18" s="878"/>
      <c r="SIA18" s="878"/>
      <c r="SIB18" s="878"/>
      <c r="SIC18" s="880"/>
      <c r="SID18" s="878"/>
      <c r="SIE18" s="878"/>
      <c r="SIF18" s="878"/>
      <c r="SIG18" s="880"/>
      <c r="SIH18" s="878"/>
      <c r="SII18" s="878"/>
      <c r="SIJ18" s="878"/>
      <c r="SIK18" s="880"/>
      <c r="SIL18" s="878"/>
      <c r="SIM18" s="878"/>
      <c r="SIN18" s="878"/>
      <c r="SIO18" s="880"/>
      <c r="SIP18" s="878"/>
      <c r="SIQ18" s="878"/>
      <c r="SIR18" s="878"/>
      <c r="SIS18" s="880"/>
      <c r="SIT18" s="878"/>
      <c r="SIU18" s="878"/>
      <c r="SIV18" s="878"/>
      <c r="SIW18" s="880"/>
      <c r="SIX18" s="878"/>
      <c r="SIY18" s="878"/>
      <c r="SIZ18" s="878"/>
      <c r="SJA18" s="880"/>
      <c r="SJB18" s="878"/>
      <c r="SJC18" s="878"/>
      <c r="SJD18" s="878"/>
      <c r="SJE18" s="880"/>
      <c r="SJF18" s="878"/>
      <c r="SJG18" s="878"/>
      <c r="SJH18" s="878"/>
      <c r="SJI18" s="880"/>
      <c r="SJJ18" s="878"/>
      <c r="SJK18" s="878"/>
      <c r="SJL18" s="878"/>
      <c r="SJM18" s="880"/>
      <c r="SJN18" s="878"/>
      <c r="SJO18" s="878"/>
      <c r="SJP18" s="878"/>
      <c r="SJQ18" s="880"/>
      <c r="SJR18" s="878"/>
      <c r="SJS18" s="878"/>
      <c r="SJT18" s="878"/>
      <c r="SJU18" s="880"/>
      <c r="SJV18" s="878"/>
      <c r="SJW18" s="878"/>
      <c r="SJX18" s="878"/>
      <c r="SJY18" s="880"/>
      <c r="SJZ18" s="878"/>
      <c r="SKA18" s="878"/>
      <c r="SKB18" s="878"/>
      <c r="SKC18" s="880"/>
      <c r="SKD18" s="878"/>
      <c r="SKE18" s="878"/>
      <c r="SKF18" s="878"/>
      <c r="SKG18" s="880"/>
      <c r="SKH18" s="878"/>
      <c r="SKI18" s="878"/>
      <c r="SKJ18" s="878"/>
      <c r="SKK18" s="880"/>
      <c r="SKL18" s="878"/>
      <c r="SKM18" s="878"/>
      <c r="SKN18" s="878"/>
      <c r="SKO18" s="880"/>
      <c r="SKP18" s="878"/>
      <c r="SKQ18" s="878"/>
      <c r="SKR18" s="878"/>
      <c r="SKS18" s="880"/>
      <c r="SKT18" s="878"/>
      <c r="SKU18" s="878"/>
      <c r="SKV18" s="878"/>
      <c r="SKW18" s="880"/>
      <c r="SKX18" s="878"/>
      <c r="SKY18" s="878"/>
      <c r="SKZ18" s="878"/>
      <c r="SLA18" s="880"/>
      <c r="SLB18" s="878"/>
      <c r="SLC18" s="878"/>
      <c r="SLD18" s="878"/>
      <c r="SLE18" s="880"/>
      <c r="SLF18" s="878"/>
      <c r="SLG18" s="878"/>
      <c r="SLH18" s="878"/>
      <c r="SLI18" s="880"/>
      <c r="SLJ18" s="878"/>
      <c r="SLK18" s="878"/>
      <c r="SLL18" s="878"/>
      <c r="SLM18" s="880"/>
      <c r="SLN18" s="878"/>
      <c r="SLO18" s="878"/>
      <c r="SLP18" s="878"/>
      <c r="SLQ18" s="880"/>
      <c r="SLR18" s="878"/>
      <c r="SLS18" s="878"/>
      <c r="SLT18" s="878"/>
      <c r="SLU18" s="880"/>
      <c r="SLV18" s="878"/>
      <c r="SLW18" s="878"/>
      <c r="SLX18" s="878"/>
      <c r="SLY18" s="880"/>
      <c r="SLZ18" s="878"/>
      <c r="SMA18" s="878"/>
      <c r="SMB18" s="878"/>
      <c r="SMC18" s="880"/>
      <c r="SMD18" s="878"/>
      <c r="SME18" s="878"/>
      <c r="SMF18" s="878"/>
      <c r="SMG18" s="880"/>
      <c r="SMH18" s="878"/>
      <c r="SMI18" s="878"/>
      <c r="SMJ18" s="878"/>
      <c r="SMK18" s="880"/>
      <c r="SML18" s="878"/>
      <c r="SMM18" s="878"/>
      <c r="SMN18" s="878"/>
      <c r="SMO18" s="880"/>
      <c r="SMP18" s="878"/>
      <c r="SMQ18" s="878"/>
      <c r="SMR18" s="878"/>
      <c r="SMS18" s="880"/>
      <c r="SMT18" s="878"/>
      <c r="SMU18" s="878"/>
      <c r="SMV18" s="878"/>
      <c r="SMW18" s="880"/>
      <c r="SMX18" s="878"/>
      <c r="SMY18" s="878"/>
      <c r="SMZ18" s="878"/>
      <c r="SNA18" s="880"/>
      <c r="SNB18" s="878"/>
      <c r="SNC18" s="878"/>
      <c r="SND18" s="878"/>
      <c r="SNE18" s="880"/>
      <c r="SNF18" s="878"/>
      <c r="SNG18" s="878"/>
      <c r="SNH18" s="878"/>
      <c r="SNI18" s="880"/>
      <c r="SNJ18" s="878"/>
      <c r="SNK18" s="878"/>
      <c r="SNL18" s="878"/>
      <c r="SNM18" s="880"/>
      <c r="SNN18" s="878"/>
      <c r="SNO18" s="878"/>
      <c r="SNP18" s="878"/>
      <c r="SNQ18" s="880"/>
      <c r="SNR18" s="878"/>
      <c r="SNS18" s="878"/>
      <c r="SNT18" s="878"/>
      <c r="SNU18" s="880"/>
      <c r="SNV18" s="878"/>
      <c r="SNW18" s="878"/>
      <c r="SNX18" s="878"/>
      <c r="SNY18" s="880"/>
      <c r="SNZ18" s="878"/>
      <c r="SOA18" s="878"/>
      <c r="SOB18" s="878"/>
      <c r="SOC18" s="880"/>
      <c r="SOD18" s="878"/>
      <c r="SOE18" s="878"/>
      <c r="SOF18" s="878"/>
      <c r="SOG18" s="880"/>
      <c r="SOH18" s="878"/>
      <c r="SOI18" s="878"/>
      <c r="SOJ18" s="878"/>
      <c r="SOK18" s="880"/>
      <c r="SOL18" s="878"/>
      <c r="SOM18" s="878"/>
      <c r="SON18" s="878"/>
      <c r="SOO18" s="880"/>
      <c r="SOP18" s="878"/>
      <c r="SOQ18" s="878"/>
      <c r="SOR18" s="878"/>
      <c r="SOS18" s="880"/>
      <c r="SOT18" s="878"/>
      <c r="SOU18" s="878"/>
      <c r="SOV18" s="878"/>
      <c r="SOW18" s="880"/>
      <c r="SOX18" s="878"/>
      <c r="SOY18" s="878"/>
      <c r="SOZ18" s="878"/>
      <c r="SPA18" s="880"/>
      <c r="SPB18" s="878"/>
      <c r="SPC18" s="878"/>
      <c r="SPD18" s="878"/>
      <c r="SPE18" s="880"/>
      <c r="SPF18" s="878"/>
      <c r="SPG18" s="878"/>
      <c r="SPH18" s="878"/>
      <c r="SPI18" s="880"/>
      <c r="SPJ18" s="878"/>
      <c r="SPK18" s="878"/>
      <c r="SPL18" s="878"/>
      <c r="SPM18" s="880"/>
      <c r="SPN18" s="878"/>
      <c r="SPO18" s="878"/>
      <c r="SPP18" s="878"/>
      <c r="SPQ18" s="880"/>
      <c r="SPR18" s="878"/>
      <c r="SPS18" s="878"/>
      <c r="SPT18" s="878"/>
      <c r="SPU18" s="880"/>
      <c r="SPV18" s="878"/>
      <c r="SPW18" s="878"/>
      <c r="SPX18" s="878"/>
      <c r="SPY18" s="880"/>
      <c r="SPZ18" s="878"/>
      <c r="SQA18" s="878"/>
      <c r="SQB18" s="878"/>
      <c r="SQC18" s="880"/>
      <c r="SQD18" s="878"/>
      <c r="SQE18" s="878"/>
      <c r="SQF18" s="878"/>
      <c r="SQG18" s="880"/>
      <c r="SQH18" s="878"/>
      <c r="SQI18" s="878"/>
      <c r="SQJ18" s="878"/>
      <c r="SQK18" s="880"/>
      <c r="SQL18" s="878"/>
      <c r="SQM18" s="878"/>
      <c r="SQN18" s="878"/>
      <c r="SQO18" s="880"/>
      <c r="SQP18" s="878"/>
      <c r="SQQ18" s="878"/>
      <c r="SQR18" s="878"/>
      <c r="SQS18" s="880"/>
      <c r="SQT18" s="878"/>
      <c r="SQU18" s="878"/>
      <c r="SQV18" s="878"/>
      <c r="SQW18" s="880"/>
      <c r="SQX18" s="878"/>
      <c r="SQY18" s="878"/>
      <c r="SQZ18" s="878"/>
      <c r="SRA18" s="880"/>
      <c r="SRB18" s="878"/>
      <c r="SRC18" s="878"/>
      <c r="SRD18" s="878"/>
      <c r="SRE18" s="880"/>
      <c r="SRF18" s="878"/>
      <c r="SRG18" s="878"/>
      <c r="SRH18" s="878"/>
      <c r="SRI18" s="880"/>
      <c r="SRJ18" s="878"/>
      <c r="SRK18" s="878"/>
      <c r="SRL18" s="878"/>
      <c r="SRM18" s="880"/>
      <c r="SRN18" s="878"/>
      <c r="SRO18" s="878"/>
      <c r="SRP18" s="878"/>
      <c r="SRQ18" s="880"/>
      <c r="SRR18" s="878"/>
      <c r="SRS18" s="878"/>
      <c r="SRT18" s="878"/>
      <c r="SRU18" s="880"/>
      <c r="SRV18" s="878"/>
      <c r="SRW18" s="878"/>
      <c r="SRX18" s="878"/>
      <c r="SRY18" s="880"/>
      <c r="SRZ18" s="878"/>
      <c r="SSA18" s="878"/>
      <c r="SSB18" s="878"/>
      <c r="SSC18" s="880"/>
      <c r="SSD18" s="878"/>
      <c r="SSE18" s="878"/>
      <c r="SSF18" s="878"/>
      <c r="SSG18" s="880"/>
      <c r="SSH18" s="878"/>
      <c r="SSI18" s="878"/>
      <c r="SSJ18" s="878"/>
      <c r="SSK18" s="880"/>
      <c r="SSL18" s="878"/>
      <c r="SSM18" s="878"/>
      <c r="SSN18" s="878"/>
      <c r="SSO18" s="880"/>
      <c r="SSP18" s="878"/>
      <c r="SSQ18" s="878"/>
      <c r="SSR18" s="878"/>
      <c r="SSS18" s="880"/>
      <c r="SST18" s="878"/>
      <c r="SSU18" s="878"/>
      <c r="SSV18" s="878"/>
      <c r="SSW18" s="880"/>
      <c r="SSX18" s="878"/>
      <c r="SSY18" s="878"/>
      <c r="SSZ18" s="878"/>
      <c r="STA18" s="880"/>
      <c r="STB18" s="878"/>
      <c r="STC18" s="878"/>
      <c r="STD18" s="878"/>
      <c r="STE18" s="880"/>
      <c r="STF18" s="878"/>
      <c r="STG18" s="878"/>
      <c r="STH18" s="878"/>
      <c r="STI18" s="880"/>
      <c r="STJ18" s="878"/>
      <c r="STK18" s="878"/>
      <c r="STL18" s="878"/>
      <c r="STM18" s="880"/>
      <c r="STN18" s="878"/>
      <c r="STO18" s="878"/>
      <c r="STP18" s="878"/>
      <c r="STQ18" s="880"/>
      <c r="STR18" s="878"/>
      <c r="STS18" s="878"/>
      <c r="STT18" s="878"/>
      <c r="STU18" s="880"/>
      <c r="STV18" s="878"/>
      <c r="STW18" s="878"/>
      <c r="STX18" s="878"/>
      <c r="STY18" s="880"/>
      <c r="STZ18" s="878"/>
      <c r="SUA18" s="878"/>
      <c r="SUB18" s="878"/>
      <c r="SUC18" s="880"/>
      <c r="SUD18" s="878"/>
      <c r="SUE18" s="878"/>
      <c r="SUF18" s="878"/>
      <c r="SUG18" s="880"/>
      <c r="SUH18" s="878"/>
      <c r="SUI18" s="878"/>
      <c r="SUJ18" s="878"/>
      <c r="SUK18" s="880"/>
      <c r="SUL18" s="878"/>
      <c r="SUM18" s="878"/>
      <c r="SUN18" s="878"/>
      <c r="SUO18" s="880"/>
      <c r="SUP18" s="878"/>
      <c r="SUQ18" s="878"/>
      <c r="SUR18" s="878"/>
      <c r="SUS18" s="880"/>
      <c r="SUT18" s="878"/>
      <c r="SUU18" s="878"/>
      <c r="SUV18" s="878"/>
      <c r="SUW18" s="880"/>
      <c r="SUX18" s="878"/>
      <c r="SUY18" s="878"/>
      <c r="SUZ18" s="878"/>
      <c r="SVA18" s="880"/>
      <c r="SVB18" s="878"/>
      <c r="SVC18" s="878"/>
      <c r="SVD18" s="878"/>
      <c r="SVE18" s="880"/>
      <c r="SVF18" s="878"/>
      <c r="SVG18" s="878"/>
      <c r="SVH18" s="878"/>
      <c r="SVI18" s="880"/>
      <c r="SVJ18" s="878"/>
      <c r="SVK18" s="878"/>
      <c r="SVL18" s="878"/>
      <c r="SVM18" s="880"/>
      <c r="SVN18" s="878"/>
      <c r="SVO18" s="878"/>
      <c r="SVP18" s="878"/>
      <c r="SVQ18" s="880"/>
      <c r="SVR18" s="878"/>
      <c r="SVS18" s="878"/>
      <c r="SVT18" s="878"/>
      <c r="SVU18" s="880"/>
      <c r="SVV18" s="878"/>
      <c r="SVW18" s="878"/>
      <c r="SVX18" s="878"/>
      <c r="SVY18" s="880"/>
      <c r="SVZ18" s="878"/>
      <c r="SWA18" s="878"/>
      <c r="SWB18" s="878"/>
      <c r="SWC18" s="880"/>
      <c r="SWD18" s="878"/>
      <c r="SWE18" s="878"/>
      <c r="SWF18" s="878"/>
      <c r="SWG18" s="880"/>
      <c r="SWH18" s="878"/>
      <c r="SWI18" s="878"/>
      <c r="SWJ18" s="878"/>
      <c r="SWK18" s="880"/>
      <c r="SWL18" s="878"/>
      <c r="SWM18" s="878"/>
      <c r="SWN18" s="878"/>
      <c r="SWO18" s="880"/>
      <c r="SWP18" s="878"/>
      <c r="SWQ18" s="878"/>
      <c r="SWR18" s="878"/>
      <c r="SWS18" s="880"/>
      <c r="SWT18" s="878"/>
      <c r="SWU18" s="878"/>
      <c r="SWV18" s="878"/>
      <c r="SWW18" s="880"/>
      <c r="SWX18" s="878"/>
      <c r="SWY18" s="878"/>
      <c r="SWZ18" s="878"/>
      <c r="SXA18" s="880"/>
      <c r="SXB18" s="878"/>
      <c r="SXC18" s="878"/>
      <c r="SXD18" s="878"/>
      <c r="SXE18" s="880"/>
      <c r="SXF18" s="878"/>
      <c r="SXG18" s="878"/>
      <c r="SXH18" s="878"/>
      <c r="SXI18" s="880"/>
      <c r="SXJ18" s="878"/>
      <c r="SXK18" s="878"/>
      <c r="SXL18" s="878"/>
      <c r="SXM18" s="880"/>
      <c r="SXN18" s="878"/>
      <c r="SXO18" s="878"/>
      <c r="SXP18" s="878"/>
      <c r="SXQ18" s="880"/>
      <c r="SXR18" s="878"/>
      <c r="SXS18" s="878"/>
      <c r="SXT18" s="878"/>
      <c r="SXU18" s="880"/>
      <c r="SXV18" s="878"/>
      <c r="SXW18" s="878"/>
      <c r="SXX18" s="878"/>
      <c r="SXY18" s="880"/>
      <c r="SXZ18" s="878"/>
      <c r="SYA18" s="878"/>
      <c r="SYB18" s="878"/>
      <c r="SYC18" s="880"/>
      <c r="SYD18" s="878"/>
      <c r="SYE18" s="878"/>
      <c r="SYF18" s="878"/>
      <c r="SYG18" s="880"/>
      <c r="SYH18" s="878"/>
      <c r="SYI18" s="878"/>
      <c r="SYJ18" s="878"/>
      <c r="SYK18" s="880"/>
      <c r="SYL18" s="878"/>
      <c r="SYM18" s="878"/>
      <c r="SYN18" s="878"/>
      <c r="SYO18" s="880"/>
      <c r="SYP18" s="878"/>
      <c r="SYQ18" s="878"/>
      <c r="SYR18" s="878"/>
      <c r="SYS18" s="880"/>
      <c r="SYT18" s="878"/>
      <c r="SYU18" s="878"/>
      <c r="SYV18" s="878"/>
      <c r="SYW18" s="880"/>
      <c r="SYX18" s="878"/>
      <c r="SYY18" s="878"/>
      <c r="SYZ18" s="878"/>
      <c r="SZA18" s="880"/>
      <c r="SZB18" s="878"/>
      <c r="SZC18" s="878"/>
      <c r="SZD18" s="878"/>
      <c r="SZE18" s="880"/>
      <c r="SZF18" s="878"/>
      <c r="SZG18" s="878"/>
      <c r="SZH18" s="878"/>
      <c r="SZI18" s="880"/>
      <c r="SZJ18" s="878"/>
      <c r="SZK18" s="878"/>
      <c r="SZL18" s="878"/>
      <c r="SZM18" s="880"/>
      <c r="SZN18" s="878"/>
      <c r="SZO18" s="878"/>
      <c r="SZP18" s="878"/>
      <c r="SZQ18" s="880"/>
      <c r="SZR18" s="878"/>
      <c r="SZS18" s="878"/>
      <c r="SZT18" s="878"/>
      <c r="SZU18" s="880"/>
      <c r="SZV18" s="878"/>
      <c r="SZW18" s="878"/>
      <c r="SZX18" s="878"/>
      <c r="SZY18" s="880"/>
      <c r="SZZ18" s="878"/>
      <c r="TAA18" s="878"/>
      <c r="TAB18" s="878"/>
      <c r="TAC18" s="880"/>
      <c r="TAD18" s="878"/>
      <c r="TAE18" s="878"/>
      <c r="TAF18" s="878"/>
      <c r="TAG18" s="880"/>
      <c r="TAH18" s="878"/>
      <c r="TAI18" s="878"/>
      <c r="TAJ18" s="878"/>
      <c r="TAK18" s="880"/>
      <c r="TAL18" s="878"/>
      <c r="TAM18" s="878"/>
      <c r="TAN18" s="878"/>
      <c r="TAO18" s="880"/>
      <c r="TAP18" s="878"/>
      <c r="TAQ18" s="878"/>
      <c r="TAR18" s="878"/>
      <c r="TAS18" s="880"/>
      <c r="TAT18" s="878"/>
      <c r="TAU18" s="878"/>
      <c r="TAV18" s="878"/>
      <c r="TAW18" s="880"/>
      <c r="TAX18" s="878"/>
      <c r="TAY18" s="878"/>
      <c r="TAZ18" s="878"/>
      <c r="TBA18" s="880"/>
      <c r="TBB18" s="878"/>
      <c r="TBC18" s="878"/>
      <c r="TBD18" s="878"/>
      <c r="TBE18" s="880"/>
      <c r="TBF18" s="878"/>
      <c r="TBG18" s="878"/>
      <c r="TBH18" s="878"/>
      <c r="TBI18" s="880"/>
      <c r="TBJ18" s="878"/>
      <c r="TBK18" s="878"/>
      <c r="TBL18" s="878"/>
      <c r="TBM18" s="880"/>
      <c r="TBN18" s="878"/>
      <c r="TBO18" s="878"/>
      <c r="TBP18" s="878"/>
      <c r="TBQ18" s="880"/>
      <c r="TBR18" s="878"/>
      <c r="TBS18" s="878"/>
      <c r="TBT18" s="878"/>
      <c r="TBU18" s="880"/>
      <c r="TBV18" s="878"/>
      <c r="TBW18" s="878"/>
      <c r="TBX18" s="878"/>
      <c r="TBY18" s="880"/>
      <c r="TBZ18" s="878"/>
      <c r="TCA18" s="878"/>
      <c r="TCB18" s="878"/>
      <c r="TCC18" s="880"/>
      <c r="TCD18" s="878"/>
      <c r="TCE18" s="878"/>
      <c r="TCF18" s="878"/>
      <c r="TCG18" s="880"/>
      <c r="TCH18" s="878"/>
      <c r="TCI18" s="878"/>
      <c r="TCJ18" s="878"/>
      <c r="TCK18" s="880"/>
      <c r="TCL18" s="878"/>
      <c r="TCM18" s="878"/>
      <c r="TCN18" s="878"/>
      <c r="TCO18" s="880"/>
      <c r="TCP18" s="878"/>
      <c r="TCQ18" s="878"/>
      <c r="TCR18" s="878"/>
      <c r="TCS18" s="880"/>
      <c r="TCT18" s="878"/>
      <c r="TCU18" s="878"/>
      <c r="TCV18" s="878"/>
      <c r="TCW18" s="880"/>
      <c r="TCX18" s="878"/>
      <c r="TCY18" s="878"/>
      <c r="TCZ18" s="878"/>
      <c r="TDA18" s="880"/>
      <c r="TDB18" s="878"/>
      <c r="TDC18" s="878"/>
      <c r="TDD18" s="878"/>
      <c r="TDE18" s="880"/>
      <c r="TDF18" s="878"/>
      <c r="TDG18" s="878"/>
      <c r="TDH18" s="878"/>
      <c r="TDI18" s="880"/>
      <c r="TDJ18" s="878"/>
      <c r="TDK18" s="878"/>
      <c r="TDL18" s="878"/>
      <c r="TDM18" s="880"/>
      <c r="TDN18" s="878"/>
      <c r="TDO18" s="878"/>
      <c r="TDP18" s="878"/>
      <c r="TDQ18" s="880"/>
      <c r="TDR18" s="878"/>
      <c r="TDS18" s="878"/>
      <c r="TDT18" s="878"/>
      <c r="TDU18" s="880"/>
      <c r="TDV18" s="878"/>
      <c r="TDW18" s="878"/>
      <c r="TDX18" s="878"/>
      <c r="TDY18" s="880"/>
      <c r="TDZ18" s="878"/>
      <c r="TEA18" s="878"/>
      <c r="TEB18" s="878"/>
      <c r="TEC18" s="880"/>
      <c r="TED18" s="878"/>
      <c r="TEE18" s="878"/>
      <c r="TEF18" s="878"/>
      <c r="TEG18" s="880"/>
      <c r="TEH18" s="878"/>
      <c r="TEI18" s="878"/>
      <c r="TEJ18" s="878"/>
      <c r="TEK18" s="880"/>
      <c r="TEL18" s="878"/>
      <c r="TEM18" s="878"/>
      <c r="TEN18" s="878"/>
      <c r="TEO18" s="880"/>
      <c r="TEP18" s="878"/>
      <c r="TEQ18" s="878"/>
      <c r="TER18" s="878"/>
      <c r="TES18" s="880"/>
      <c r="TET18" s="878"/>
      <c r="TEU18" s="878"/>
      <c r="TEV18" s="878"/>
      <c r="TEW18" s="880"/>
      <c r="TEX18" s="878"/>
      <c r="TEY18" s="878"/>
      <c r="TEZ18" s="878"/>
      <c r="TFA18" s="880"/>
      <c r="TFB18" s="878"/>
      <c r="TFC18" s="878"/>
      <c r="TFD18" s="878"/>
      <c r="TFE18" s="880"/>
      <c r="TFF18" s="878"/>
      <c r="TFG18" s="878"/>
      <c r="TFH18" s="878"/>
      <c r="TFI18" s="880"/>
      <c r="TFJ18" s="878"/>
      <c r="TFK18" s="878"/>
      <c r="TFL18" s="878"/>
      <c r="TFM18" s="880"/>
      <c r="TFN18" s="878"/>
      <c r="TFO18" s="878"/>
      <c r="TFP18" s="878"/>
      <c r="TFQ18" s="880"/>
      <c r="TFR18" s="878"/>
      <c r="TFS18" s="878"/>
      <c r="TFT18" s="878"/>
      <c r="TFU18" s="880"/>
      <c r="TFV18" s="878"/>
      <c r="TFW18" s="878"/>
      <c r="TFX18" s="878"/>
      <c r="TFY18" s="880"/>
      <c r="TFZ18" s="878"/>
      <c r="TGA18" s="878"/>
      <c r="TGB18" s="878"/>
      <c r="TGC18" s="880"/>
      <c r="TGD18" s="878"/>
      <c r="TGE18" s="878"/>
      <c r="TGF18" s="878"/>
      <c r="TGG18" s="880"/>
      <c r="TGH18" s="878"/>
      <c r="TGI18" s="878"/>
      <c r="TGJ18" s="878"/>
      <c r="TGK18" s="880"/>
      <c r="TGL18" s="878"/>
      <c r="TGM18" s="878"/>
      <c r="TGN18" s="878"/>
      <c r="TGO18" s="880"/>
      <c r="TGP18" s="878"/>
      <c r="TGQ18" s="878"/>
      <c r="TGR18" s="878"/>
      <c r="TGS18" s="880"/>
      <c r="TGT18" s="878"/>
      <c r="TGU18" s="878"/>
      <c r="TGV18" s="878"/>
      <c r="TGW18" s="880"/>
      <c r="TGX18" s="878"/>
      <c r="TGY18" s="878"/>
      <c r="TGZ18" s="878"/>
      <c r="THA18" s="880"/>
      <c r="THB18" s="878"/>
      <c r="THC18" s="878"/>
      <c r="THD18" s="878"/>
      <c r="THE18" s="880"/>
      <c r="THF18" s="878"/>
      <c r="THG18" s="878"/>
      <c r="THH18" s="878"/>
      <c r="THI18" s="880"/>
      <c r="THJ18" s="878"/>
      <c r="THK18" s="878"/>
      <c r="THL18" s="878"/>
      <c r="THM18" s="880"/>
      <c r="THN18" s="878"/>
      <c r="THO18" s="878"/>
      <c r="THP18" s="878"/>
      <c r="THQ18" s="880"/>
      <c r="THR18" s="878"/>
      <c r="THS18" s="878"/>
      <c r="THT18" s="878"/>
      <c r="THU18" s="880"/>
      <c r="THV18" s="878"/>
      <c r="THW18" s="878"/>
      <c r="THX18" s="878"/>
      <c r="THY18" s="880"/>
      <c r="THZ18" s="878"/>
      <c r="TIA18" s="878"/>
      <c r="TIB18" s="878"/>
      <c r="TIC18" s="880"/>
      <c r="TID18" s="878"/>
      <c r="TIE18" s="878"/>
      <c r="TIF18" s="878"/>
      <c r="TIG18" s="880"/>
      <c r="TIH18" s="878"/>
      <c r="TII18" s="878"/>
      <c r="TIJ18" s="878"/>
      <c r="TIK18" s="880"/>
      <c r="TIL18" s="878"/>
      <c r="TIM18" s="878"/>
      <c r="TIN18" s="878"/>
      <c r="TIO18" s="880"/>
      <c r="TIP18" s="878"/>
      <c r="TIQ18" s="878"/>
      <c r="TIR18" s="878"/>
      <c r="TIS18" s="880"/>
      <c r="TIT18" s="878"/>
      <c r="TIU18" s="878"/>
      <c r="TIV18" s="878"/>
      <c r="TIW18" s="880"/>
      <c r="TIX18" s="878"/>
      <c r="TIY18" s="878"/>
      <c r="TIZ18" s="878"/>
      <c r="TJA18" s="880"/>
      <c r="TJB18" s="878"/>
      <c r="TJC18" s="878"/>
      <c r="TJD18" s="878"/>
      <c r="TJE18" s="880"/>
      <c r="TJF18" s="878"/>
      <c r="TJG18" s="878"/>
      <c r="TJH18" s="878"/>
      <c r="TJI18" s="880"/>
      <c r="TJJ18" s="878"/>
      <c r="TJK18" s="878"/>
      <c r="TJL18" s="878"/>
      <c r="TJM18" s="880"/>
      <c r="TJN18" s="878"/>
      <c r="TJO18" s="878"/>
      <c r="TJP18" s="878"/>
      <c r="TJQ18" s="880"/>
      <c r="TJR18" s="878"/>
      <c r="TJS18" s="878"/>
      <c r="TJT18" s="878"/>
      <c r="TJU18" s="880"/>
      <c r="TJV18" s="878"/>
      <c r="TJW18" s="878"/>
      <c r="TJX18" s="878"/>
      <c r="TJY18" s="880"/>
      <c r="TJZ18" s="878"/>
      <c r="TKA18" s="878"/>
      <c r="TKB18" s="878"/>
      <c r="TKC18" s="880"/>
      <c r="TKD18" s="878"/>
      <c r="TKE18" s="878"/>
      <c r="TKF18" s="878"/>
      <c r="TKG18" s="880"/>
      <c r="TKH18" s="878"/>
      <c r="TKI18" s="878"/>
      <c r="TKJ18" s="878"/>
      <c r="TKK18" s="880"/>
      <c r="TKL18" s="878"/>
      <c r="TKM18" s="878"/>
      <c r="TKN18" s="878"/>
      <c r="TKO18" s="880"/>
      <c r="TKP18" s="878"/>
      <c r="TKQ18" s="878"/>
      <c r="TKR18" s="878"/>
      <c r="TKS18" s="880"/>
      <c r="TKT18" s="878"/>
      <c r="TKU18" s="878"/>
      <c r="TKV18" s="878"/>
      <c r="TKW18" s="880"/>
      <c r="TKX18" s="878"/>
      <c r="TKY18" s="878"/>
      <c r="TKZ18" s="878"/>
      <c r="TLA18" s="880"/>
      <c r="TLB18" s="878"/>
      <c r="TLC18" s="878"/>
      <c r="TLD18" s="878"/>
      <c r="TLE18" s="880"/>
      <c r="TLF18" s="878"/>
      <c r="TLG18" s="878"/>
      <c r="TLH18" s="878"/>
      <c r="TLI18" s="880"/>
      <c r="TLJ18" s="878"/>
      <c r="TLK18" s="878"/>
      <c r="TLL18" s="878"/>
      <c r="TLM18" s="880"/>
      <c r="TLN18" s="878"/>
      <c r="TLO18" s="878"/>
      <c r="TLP18" s="878"/>
      <c r="TLQ18" s="880"/>
      <c r="TLR18" s="878"/>
      <c r="TLS18" s="878"/>
      <c r="TLT18" s="878"/>
      <c r="TLU18" s="880"/>
      <c r="TLV18" s="878"/>
      <c r="TLW18" s="878"/>
      <c r="TLX18" s="878"/>
      <c r="TLY18" s="880"/>
      <c r="TLZ18" s="878"/>
      <c r="TMA18" s="878"/>
      <c r="TMB18" s="878"/>
      <c r="TMC18" s="880"/>
      <c r="TMD18" s="878"/>
      <c r="TME18" s="878"/>
      <c r="TMF18" s="878"/>
      <c r="TMG18" s="880"/>
      <c r="TMH18" s="878"/>
      <c r="TMI18" s="878"/>
      <c r="TMJ18" s="878"/>
      <c r="TMK18" s="880"/>
      <c r="TML18" s="878"/>
      <c r="TMM18" s="878"/>
      <c r="TMN18" s="878"/>
      <c r="TMO18" s="880"/>
      <c r="TMP18" s="878"/>
      <c r="TMQ18" s="878"/>
      <c r="TMR18" s="878"/>
      <c r="TMS18" s="880"/>
      <c r="TMT18" s="878"/>
      <c r="TMU18" s="878"/>
      <c r="TMV18" s="878"/>
      <c r="TMW18" s="880"/>
      <c r="TMX18" s="878"/>
      <c r="TMY18" s="878"/>
      <c r="TMZ18" s="878"/>
      <c r="TNA18" s="880"/>
      <c r="TNB18" s="878"/>
      <c r="TNC18" s="878"/>
      <c r="TND18" s="878"/>
      <c r="TNE18" s="880"/>
      <c r="TNF18" s="878"/>
      <c r="TNG18" s="878"/>
      <c r="TNH18" s="878"/>
      <c r="TNI18" s="880"/>
      <c r="TNJ18" s="878"/>
      <c r="TNK18" s="878"/>
      <c r="TNL18" s="878"/>
      <c r="TNM18" s="880"/>
      <c r="TNN18" s="878"/>
      <c r="TNO18" s="878"/>
      <c r="TNP18" s="878"/>
      <c r="TNQ18" s="880"/>
      <c r="TNR18" s="878"/>
      <c r="TNS18" s="878"/>
      <c r="TNT18" s="878"/>
      <c r="TNU18" s="880"/>
      <c r="TNV18" s="878"/>
      <c r="TNW18" s="878"/>
      <c r="TNX18" s="878"/>
      <c r="TNY18" s="880"/>
      <c r="TNZ18" s="878"/>
      <c r="TOA18" s="878"/>
      <c r="TOB18" s="878"/>
      <c r="TOC18" s="880"/>
      <c r="TOD18" s="878"/>
      <c r="TOE18" s="878"/>
      <c r="TOF18" s="878"/>
      <c r="TOG18" s="880"/>
      <c r="TOH18" s="878"/>
      <c r="TOI18" s="878"/>
      <c r="TOJ18" s="878"/>
      <c r="TOK18" s="880"/>
      <c r="TOL18" s="878"/>
      <c r="TOM18" s="878"/>
      <c r="TON18" s="878"/>
      <c r="TOO18" s="880"/>
      <c r="TOP18" s="878"/>
      <c r="TOQ18" s="878"/>
      <c r="TOR18" s="878"/>
      <c r="TOS18" s="880"/>
      <c r="TOT18" s="878"/>
      <c r="TOU18" s="878"/>
      <c r="TOV18" s="878"/>
      <c r="TOW18" s="880"/>
      <c r="TOX18" s="878"/>
      <c r="TOY18" s="878"/>
      <c r="TOZ18" s="878"/>
      <c r="TPA18" s="880"/>
      <c r="TPB18" s="878"/>
      <c r="TPC18" s="878"/>
      <c r="TPD18" s="878"/>
      <c r="TPE18" s="880"/>
      <c r="TPF18" s="878"/>
      <c r="TPG18" s="878"/>
      <c r="TPH18" s="878"/>
      <c r="TPI18" s="880"/>
      <c r="TPJ18" s="878"/>
      <c r="TPK18" s="878"/>
      <c r="TPL18" s="878"/>
      <c r="TPM18" s="880"/>
      <c r="TPN18" s="878"/>
      <c r="TPO18" s="878"/>
      <c r="TPP18" s="878"/>
      <c r="TPQ18" s="880"/>
      <c r="TPR18" s="878"/>
      <c r="TPS18" s="878"/>
      <c r="TPT18" s="878"/>
      <c r="TPU18" s="880"/>
      <c r="TPV18" s="878"/>
      <c r="TPW18" s="878"/>
      <c r="TPX18" s="878"/>
      <c r="TPY18" s="880"/>
      <c r="TPZ18" s="878"/>
      <c r="TQA18" s="878"/>
      <c r="TQB18" s="878"/>
      <c r="TQC18" s="880"/>
      <c r="TQD18" s="878"/>
      <c r="TQE18" s="878"/>
      <c r="TQF18" s="878"/>
      <c r="TQG18" s="880"/>
      <c r="TQH18" s="878"/>
      <c r="TQI18" s="878"/>
      <c r="TQJ18" s="878"/>
      <c r="TQK18" s="880"/>
      <c r="TQL18" s="878"/>
      <c r="TQM18" s="878"/>
      <c r="TQN18" s="878"/>
      <c r="TQO18" s="880"/>
      <c r="TQP18" s="878"/>
      <c r="TQQ18" s="878"/>
      <c r="TQR18" s="878"/>
      <c r="TQS18" s="880"/>
      <c r="TQT18" s="878"/>
      <c r="TQU18" s="878"/>
      <c r="TQV18" s="878"/>
      <c r="TQW18" s="880"/>
      <c r="TQX18" s="878"/>
      <c r="TQY18" s="878"/>
      <c r="TQZ18" s="878"/>
      <c r="TRA18" s="880"/>
      <c r="TRB18" s="878"/>
      <c r="TRC18" s="878"/>
      <c r="TRD18" s="878"/>
      <c r="TRE18" s="880"/>
      <c r="TRF18" s="878"/>
      <c r="TRG18" s="878"/>
      <c r="TRH18" s="878"/>
      <c r="TRI18" s="880"/>
      <c r="TRJ18" s="878"/>
      <c r="TRK18" s="878"/>
      <c r="TRL18" s="878"/>
      <c r="TRM18" s="880"/>
      <c r="TRN18" s="878"/>
      <c r="TRO18" s="878"/>
      <c r="TRP18" s="878"/>
      <c r="TRQ18" s="880"/>
      <c r="TRR18" s="878"/>
      <c r="TRS18" s="878"/>
      <c r="TRT18" s="878"/>
      <c r="TRU18" s="880"/>
      <c r="TRV18" s="878"/>
      <c r="TRW18" s="878"/>
      <c r="TRX18" s="878"/>
      <c r="TRY18" s="880"/>
      <c r="TRZ18" s="878"/>
      <c r="TSA18" s="878"/>
      <c r="TSB18" s="878"/>
      <c r="TSC18" s="880"/>
      <c r="TSD18" s="878"/>
      <c r="TSE18" s="878"/>
      <c r="TSF18" s="878"/>
      <c r="TSG18" s="880"/>
      <c r="TSH18" s="878"/>
      <c r="TSI18" s="878"/>
      <c r="TSJ18" s="878"/>
      <c r="TSK18" s="880"/>
      <c r="TSL18" s="878"/>
      <c r="TSM18" s="878"/>
      <c r="TSN18" s="878"/>
      <c r="TSO18" s="880"/>
      <c r="TSP18" s="878"/>
      <c r="TSQ18" s="878"/>
      <c r="TSR18" s="878"/>
      <c r="TSS18" s="880"/>
      <c r="TST18" s="878"/>
      <c r="TSU18" s="878"/>
      <c r="TSV18" s="878"/>
      <c r="TSW18" s="880"/>
      <c r="TSX18" s="878"/>
      <c r="TSY18" s="878"/>
      <c r="TSZ18" s="878"/>
      <c r="TTA18" s="880"/>
      <c r="TTB18" s="878"/>
      <c r="TTC18" s="878"/>
      <c r="TTD18" s="878"/>
      <c r="TTE18" s="880"/>
      <c r="TTF18" s="878"/>
      <c r="TTG18" s="878"/>
      <c r="TTH18" s="878"/>
      <c r="TTI18" s="880"/>
      <c r="TTJ18" s="878"/>
      <c r="TTK18" s="878"/>
      <c r="TTL18" s="878"/>
      <c r="TTM18" s="880"/>
      <c r="TTN18" s="878"/>
      <c r="TTO18" s="878"/>
      <c r="TTP18" s="878"/>
      <c r="TTQ18" s="880"/>
      <c r="TTR18" s="878"/>
      <c r="TTS18" s="878"/>
      <c r="TTT18" s="878"/>
      <c r="TTU18" s="880"/>
      <c r="TTV18" s="878"/>
      <c r="TTW18" s="878"/>
      <c r="TTX18" s="878"/>
      <c r="TTY18" s="880"/>
      <c r="TTZ18" s="878"/>
      <c r="TUA18" s="878"/>
      <c r="TUB18" s="878"/>
      <c r="TUC18" s="880"/>
      <c r="TUD18" s="878"/>
      <c r="TUE18" s="878"/>
      <c r="TUF18" s="878"/>
      <c r="TUG18" s="880"/>
      <c r="TUH18" s="878"/>
      <c r="TUI18" s="878"/>
      <c r="TUJ18" s="878"/>
      <c r="TUK18" s="880"/>
      <c r="TUL18" s="878"/>
      <c r="TUM18" s="878"/>
      <c r="TUN18" s="878"/>
      <c r="TUO18" s="880"/>
      <c r="TUP18" s="878"/>
      <c r="TUQ18" s="878"/>
      <c r="TUR18" s="878"/>
      <c r="TUS18" s="880"/>
      <c r="TUT18" s="878"/>
      <c r="TUU18" s="878"/>
      <c r="TUV18" s="878"/>
      <c r="TUW18" s="880"/>
      <c r="TUX18" s="878"/>
      <c r="TUY18" s="878"/>
      <c r="TUZ18" s="878"/>
      <c r="TVA18" s="880"/>
      <c r="TVB18" s="878"/>
      <c r="TVC18" s="878"/>
      <c r="TVD18" s="878"/>
      <c r="TVE18" s="880"/>
      <c r="TVF18" s="878"/>
      <c r="TVG18" s="878"/>
      <c r="TVH18" s="878"/>
      <c r="TVI18" s="880"/>
      <c r="TVJ18" s="878"/>
      <c r="TVK18" s="878"/>
      <c r="TVL18" s="878"/>
      <c r="TVM18" s="880"/>
      <c r="TVN18" s="878"/>
      <c r="TVO18" s="878"/>
      <c r="TVP18" s="878"/>
      <c r="TVQ18" s="880"/>
      <c r="TVR18" s="878"/>
      <c r="TVS18" s="878"/>
      <c r="TVT18" s="878"/>
      <c r="TVU18" s="880"/>
      <c r="TVV18" s="878"/>
      <c r="TVW18" s="878"/>
      <c r="TVX18" s="878"/>
      <c r="TVY18" s="880"/>
      <c r="TVZ18" s="878"/>
      <c r="TWA18" s="878"/>
      <c r="TWB18" s="878"/>
      <c r="TWC18" s="880"/>
      <c r="TWD18" s="878"/>
      <c r="TWE18" s="878"/>
      <c r="TWF18" s="878"/>
      <c r="TWG18" s="880"/>
      <c r="TWH18" s="878"/>
      <c r="TWI18" s="878"/>
      <c r="TWJ18" s="878"/>
      <c r="TWK18" s="880"/>
      <c r="TWL18" s="878"/>
      <c r="TWM18" s="878"/>
      <c r="TWN18" s="878"/>
      <c r="TWO18" s="880"/>
      <c r="TWP18" s="878"/>
      <c r="TWQ18" s="878"/>
      <c r="TWR18" s="878"/>
      <c r="TWS18" s="880"/>
      <c r="TWT18" s="878"/>
      <c r="TWU18" s="878"/>
      <c r="TWV18" s="878"/>
      <c r="TWW18" s="880"/>
      <c r="TWX18" s="878"/>
      <c r="TWY18" s="878"/>
      <c r="TWZ18" s="878"/>
      <c r="TXA18" s="880"/>
      <c r="TXB18" s="878"/>
      <c r="TXC18" s="878"/>
      <c r="TXD18" s="878"/>
      <c r="TXE18" s="880"/>
      <c r="TXF18" s="878"/>
      <c r="TXG18" s="878"/>
      <c r="TXH18" s="878"/>
      <c r="TXI18" s="880"/>
      <c r="TXJ18" s="878"/>
      <c r="TXK18" s="878"/>
      <c r="TXL18" s="878"/>
      <c r="TXM18" s="880"/>
      <c r="TXN18" s="878"/>
      <c r="TXO18" s="878"/>
      <c r="TXP18" s="878"/>
      <c r="TXQ18" s="880"/>
      <c r="TXR18" s="878"/>
      <c r="TXS18" s="878"/>
      <c r="TXT18" s="878"/>
      <c r="TXU18" s="880"/>
      <c r="TXV18" s="878"/>
      <c r="TXW18" s="878"/>
      <c r="TXX18" s="878"/>
      <c r="TXY18" s="880"/>
      <c r="TXZ18" s="878"/>
      <c r="TYA18" s="878"/>
      <c r="TYB18" s="878"/>
      <c r="TYC18" s="880"/>
      <c r="TYD18" s="878"/>
      <c r="TYE18" s="878"/>
      <c r="TYF18" s="878"/>
      <c r="TYG18" s="880"/>
      <c r="TYH18" s="878"/>
      <c r="TYI18" s="878"/>
      <c r="TYJ18" s="878"/>
      <c r="TYK18" s="880"/>
      <c r="TYL18" s="878"/>
      <c r="TYM18" s="878"/>
      <c r="TYN18" s="878"/>
      <c r="TYO18" s="880"/>
      <c r="TYP18" s="878"/>
      <c r="TYQ18" s="878"/>
      <c r="TYR18" s="878"/>
      <c r="TYS18" s="880"/>
      <c r="TYT18" s="878"/>
      <c r="TYU18" s="878"/>
      <c r="TYV18" s="878"/>
      <c r="TYW18" s="880"/>
      <c r="TYX18" s="878"/>
      <c r="TYY18" s="878"/>
      <c r="TYZ18" s="878"/>
      <c r="TZA18" s="880"/>
      <c r="TZB18" s="878"/>
      <c r="TZC18" s="878"/>
      <c r="TZD18" s="878"/>
      <c r="TZE18" s="880"/>
      <c r="TZF18" s="878"/>
      <c r="TZG18" s="878"/>
      <c r="TZH18" s="878"/>
      <c r="TZI18" s="880"/>
      <c r="TZJ18" s="878"/>
      <c r="TZK18" s="878"/>
      <c r="TZL18" s="878"/>
      <c r="TZM18" s="880"/>
      <c r="TZN18" s="878"/>
      <c r="TZO18" s="878"/>
      <c r="TZP18" s="878"/>
      <c r="TZQ18" s="880"/>
      <c r="TZR18" s="878"/>
      <c r="TZS18" s="878"/>
      <c r="TZT18" s="878"/>
      <c r="TZU18" s="880"/>
      <c r="TZV18" s="878"/>
      <c r="TZW18" s="878"/>
      <c r="TZX18" s="878"/>
      <c r="TZY18" s="880"/>
      <c r="TZZ18" s="878"/>
      <c r="UAA18" s="878"/>
      <c r="UAB18" s="878"/>
      <c r="UAC18" s="880"/>
      <c r="UAD18" s="878"/>
      <c r="UAE18" s="878"/>
      <c r="UAF18" s="878"/>
      <c r="UAG18" s="880"/>
      <c r="UAH18" s="878"/>
      <c r="UAI18" s="878"/>
      <c r="UAJ18" s="878"/>
      <c r="UAK18" s="880"/>
      <c r="UAL18" s="878"/>
      <c r="UAM18" s="878"/>
      <c r="UAN18" s="878"/>
      <c r="UAO18" s="880"/>
      <c r="UAP18" s="878"/>
      <c r="UAQ18" s="878"/>
      <c r="UAR18" s="878"/>
      <c r="UAS18" s="880"/>
      <c r="UAT18" s="878"/>
      <c r="UAU18" s="878"/>
      <c r="UAV18" s="878"/>
      <c r="UAW18" s="880"/>
      <c r="UAX18" s="878"/>
      <c r="UAY18" s="878"/>
      <c r="UAZ18" s="878"/>
      <c r="UBA18" s="880"/>
      <c r="UBB18" s="878"/>
      <c r="UBC18" s="878"/>
      <c r="UBD18" s="878"/>
      <c r="UBE18" s="880"/>
      <c r="UBF18" s="878"/>
      <c r="UBG18" s="878"/>
      <c r="UBH18" s="878"/>
      <c r="UBI18" s="880"/>
      <c r="UBJ18" s="878"/>
      <c r="UBK18" s="878"/>
      <c r="UBL18" s="878"/>
      <c r="UBM18" s="880"/>
      <c r="UBN18" s="878"/>
      <c r="UBO18" s="878"/>
      <c r="UBP18" s="878"/>
      <c r="UBQ18" s="880"/>
      <c r="UBR18" s="878"/>
      <c r="UBS18" s="878"/>
      <c r="UBT18" s="878"/>
      <c r="UBU18" s="880"/>
      <c r="UBV18" s="878"/>
      <c r="UBW18" s="878"/>
      <c r="UBX18" s="878"/>
      <c r="UBY18" s="880"/>
      <c r="UBZ18" s="878"/>
      <c r="UCA18" s="878"/>
      <c r="UCB18" s="878"/>
      <c r="UCC18" s="880"/>
      <c r="UCD18" s="878"/>
      <c r="UCE18" s="878"/>
      <c r="UCF18" s="878"/>
      <c r="UCG18" s="880"/>
      <c r="UCH18" s="878"/>
      <c r="UCI18" s="878"/>
      <c r="UCJ18" s="878"/>
      <c r="UCK18" s="880"/>
      <c r="UCL18" s="878"/>
      <c r="UCM18" s="878"/>
      <c r="UCN18" s="878"/>
      <c r="UCO18" s="880"/>
      <c r="UCP18" s="878"/>
      <c r="UCQ18" s="878"/>
      <c r="UCR18" s="878"/>
      <c r="UCS18" s="880"/>
      <c r="UCT18" s="878"/>
      <c r="UCU18" s="878"/>
      <c r="UCV18" s="878"/>
      <c r="UCW18" s="880"/>
      <c r="UCX18" s="878"/>
      <c r="UCY18" s="878"/>
      <c r="UCZ18" s="878"/>
      <c r="UDA18" s="880"/>
      <c r="UDB18" s="878"/>
      <c r="UDC18" s="878"/>
      <c r="UDD18" s="878"/>
      <c r="UDE18" s="880"/>
      <c r="UDF18" s="878"/>
      <c r="UDG18" s="878"/>
      <c r="UDH18" s="878"/>
      <c r="UDI18" s="880"/>
      <c r="UDJ18" s="878"/>
      <c r="UDK18" s="878"/>
      <c r="UDL18" s="878"/>
      <c r="UDM18" s="880"/>
      <c r="UDN18" s="878"/>
      <c r="UDO18" s="878"/>
      <c r="UDP18" s="878"/>
      <c r="UDQ18" s="880"/>
      <c r="UDR18" s="878"/>
      <c r="UDS18" s="878"/>
      <c r="UDT18" s="878"/>
      <c r="UDU18" s="880"/>
      <c r="UDV18" s="878"/>
      <c r="UDW18" s="878"/>
      <c r="UDX18" s="878"/>
      <c r="UDY18" s="880"/>
      <c r="UDZ18" s="878"/>
      <c r="UEA18" s="878"/>
      <c r="UEB18" s="878"/>
      <c r="UEC18" s="880"/>
      <c r="UED18" s="878"/>
      <c r="UEE18" s="878"/>
      <c r="UEF18" s="878"/>
      <c r="UEG18" s="880"/>
      <c r="UEH18" s="878"/>
      <c r="UEI18" s="878"/>
      <c r="UEJ18" s="878"/>
      <c r="UEK18" s="880"/>
      <c r="UEL18" s="878"/>
      <c r="UEM18" s="878"/>
      <c r="UEN18" s="878"/>
      <c r="UEO18" s="880"/>
      <c r="UEP18" s="878"/>
      <c r="UEQ18" s="878"/>
      <c r="UER18" s="878"/>
      <c r="UES18" s="880"/>
      <c r="UET18" s="878"/>
      <c r="UEU18" s="878"/>
      <c r="UEV18" s="878"/>
      <c r="UEW18" s="880"/>
      <c r="UEX18" s="878"/>
      <c r="UEY18" s="878"/>
      <c r="UEZ18" s="878"/>
      <c r="UFA18" s="880"/>
      <c r="UFB18" s="878"/>
      <c r="UFC18" s="878"/>
      <c r="UFD18" s="878"/>
      <c r="UFE18" s="880"/>
      <c r="UFF18" s="878"/>
      <c r="UFG18" s="878"/>
      <c r="UFH18" s="878"/>
      <c r="UFI18" s="880"/>
      <c r="UFJ18" s="878"/>
      <c r="UFK18" s="878"/>
      <c r="UFL18" s="878"/>
      <c r="UFM18" s="880"/>
      <c r="UFN18" s="878"/>
      <c r="UFO18" s="878"/>
      <c r="UFP18" s="878"/>
      <c r="UFQ18" s="880"/>
      <c r="UFR18" s="878"/>
      <c r="UFS18" s="878"/>
      <c r="UFT18" s="878"/>
      <c r="UFU18" s="880"/>
      <c r="UFV18" s="878"/>
      <c r="UFW18" s="878"/>
      <c r="UFX18" s="878"/>
      <c r="UFY18" s="880"/>
      <c r="UFZ18" s="878"/>
      <c r="UGA18" s="878"/>
      <c r="UGB18" s="878"/>
      <c r="UGC18" s="880"/>
      <c r="UGD18" s="878"/>
      <c r="UGE18" s="878"/>
      <c r="UGF18" s="878"/>
      <c r="UGG18" s="880"/>
      <c r="UGH18" s="878"/>
      <c r="UGI18" s="878"/>
      <c r="UGJ18" s="878"/>
      <c r="UGK18" s="880"/>
      <c r="UGL18" s="878"/>
      <c r="UGM18" s="878"/>
      <c r="UGN18" s="878"/>
      <c r="UGO18" s="880"/>
      <c r="UGP18" s="878"/>
      <c r="UGQ18" s="878"/>
      <c r="UGR18" s="878"/>
      <c r="UGS18" s="880"/>
      <c r="UGT18" s="878"/>
      <c r="UGU18" s="878"/>
      <c r="UGV18" s="878"/>
      <c r="UGW18" s="880"/>
      <c r="UGX18" s="878"/>
      <c r="UGY18" s="878"/>
      <c r="UGZ18" s="878"/>
      <c r="UHA18" s="880"/>
      <c r="UHB18" s="878"/>
      <c r="UHC18" s="878"/>
      <c r="UHD18" s="878"/>
      <c r="UHE18" s="880"/>
      <c r="UHF18" s="878"/>
      <c r="UHG18" s="878"/>
      <c r="UHH18" s="878"/>
      <c r="UHI18" s="880"/>
      <c r="UHJ18" s="878"/>
      <c r="UHK18" s="878"/>
      <c r="UHL18" s="878"/>
      <c r="UHM18" s="880"/>
      <c r="UHN18" s="878"/>
      <c r="UHO18" s="878"/>
      <c r="UHP18" s="878"/>
      <c r="UHQ18" s="880"/>
      <c r="UHR18" s="878"/>
      <c r="UHS18" s="878"/>
      <c r="UHT18" s="878"/>
      <c r="UHU18" s="880"/>
      <c r="UHV18" s="878"/>
      <c r="UHW18" s="878"/>
      <c r="UHX18" s="878"/>
      <c r="UHY18" s="880"/>
      <c r="UHZ18" s="878"/>
      <c r="UIA18" s="878"/>
      <c r="UIB18" s="878"/>
      <c r="UIC18" s="880"/>
      <c r="UID18" s="878"/>
      <c r="UIE18" s="878"/>
      <c r="UIF18" s="878"/>
      <c r="UIG18" s="880"/>
      <c r="UIH18" s="878"/>
      <c r="UII18" s="878"/>
      <c r="UIJ18" s="878"/>
      <c r="UIK18" s="880"/>
      <c r="UIL18" s="878"/>
      <c r="UIM18" s="878"/>
      <c r="UIN18" s="878"/>
      <c r="UIO18" s="880"/>
      <c r="UIP18" s="878"/>
      <c r="UIQ18" s="878"/>
      <c r="UIR18" s="878"/>
      <c r="UIS18" s="880"/>
      <c r="UIT18" s="878"/>
      <c r="UIU18" s="878"/>
      <c r="UIV18" s="878"/>
      <c r="UIW18" s="880"/>
      <c r="UIX18" s="878"/>
      <c r="UIY18" s="878"/>
      <c r="UIZ18" s="878"/>
      <c r="UJA18" s="880"/>
      <c r="UJB18" s="878"/>
      <c r="UJC18" s="878"/>
      <c r="UJD18" s="878"/>
      <c r="UJE18" s="880"/>
      <c r="UJF18" s="878"/>
      <c r="UJG18" s="878"/>
      <c r="UJH18" s="878"/>
      <c r="UJI18" s="880"/>
      <c r="UJJ18" s="878"/>
      <c r="UJK18" s="878"/>
      <c r="UJL18" s="878"/>
      <c r="UJM18" s="880"/>
      <c r="UJN18" s="878"/>
      <c r="UJO18" s="878"/>
      <c r="UJP18" s="878"/>
      <c r="UJQ18" s="880"/>
      <c r="UJR18" s="878"/>
      <c r="UJS18" s="878"/>
      <c r="UJT18" s="878"/>
      <c r="UJU18" s="880"/>
      <c r="UJV18" s="878"/>
      <c r="UJW18" s="878"/>
      <c r="UJX18" s="878"/>
      <c r="UJY18" s="880"/>
      <c r="UJZ18" s="878"/>
      <c r="UKA18" s="878"/>
      <c r="UKB18" s="878"/>
      <c r="UKC18" s="880"/>
      <c r="UKD18" s="878"/>
      <c r="UKE18" s="878"/>
      <c r="UKF18" s="878"/>
      <c r="UKG18" s="880"/>
      <c r="UKH18" s="878"/>
      <c r="UKI18" s="878"/>
      <c r="UKJ18" s="878"/>
      <c r="UKK18" s="880"/>
      <c r="UKL18" s="878"/>
      <c r="UKM18" s="878"/>
      <c r="UKN18" s="878"/>
      <c r="UKO18" s="880"/>
      <c r="UKP18" s="878"/>
      <c r="UKQ18" s="878"/>
      <c r="UKR18" s="878"/>
      <c r="UKS18" s="880"/>
      <c r="UKT18" s="878"/>
      <c r="UKU18" s="878"/>
      <c r="UKV18" s="878"/>
      <c r="UKW18" s="880"/>
      <c r="UKX18" s="878"/>
      <c r="UKY18" s="878"/>
      <c r="UKZ18" s="878"/>
      <c r="ULA18" s="880"/>
      <c r="ULB18" s="878"/>
      <c r="ULC18" s="878"/>
      <c r="ULD18" s="878"/>
      <c r="ULE18" s="880"/>
      <c r="ULF18" s="878"/>
      <c r="ULG18" s="878"/>
      <c r="ULH18" s="878"/>
      <c r="ULI18" s="880"/>
      <c r="ULJ18" s="878"/>
      <c r="ULK18" s="878"/>
      <c r="ULL18" s="878"/>
      <c r="ULM18" s="880"/>
      <c r="ULN18" s="878"/>
      <c r="ULO18" s="878"/>
      <c r="ULP18" s="878"/>
      <c r="ULQ18" s="880"/>
      <c r="ULR18" s="878"/>
      <c r="ULS18" s="878"/>
      <c r="ULT18" s="878"/>
      <c r="ULU18" s="880"/>
      <c r="ULV18" s="878"/>
      <c r="ULW18" s="878"/>
      <c r="ULX18" s="878"/>
      <c r="ULY18" s="880"/>
      <c r="ULZ18" s="878"/>
      <c r="UMA18" s="878"/>
      <c r="UMB18" s="878"/>
      <c r="UMC18" s="880"/>
      <c r="UMD18" s="878"/>
      <c r="UME18" s="878"/>
      <c r="UMF18" s="878"/>
      <c r="UMG18" s="880"/>
      <c r="UMH18" s="878"/>
      <c r="UMI18" s="878"/>
      <c r="UMJ18" s="878"/>
      <c r="UMK18" s="880"/>
      <c r="UML18" s="878"/>
      <c r="UMM18" s="878"/>
      <c r="UMN18" s="878"/>
      <c r="UMO18" s="880"/>
      <c r="UMP18" s="878"/>
      <c r="UMQ18" s="878"/>
      <c r="UMR18" s="878"/>
      <c r="UMS18" s="880"/>
      <c r="UMT18" s="878"/>
      <c r="UMU18" s="878"/>
      <c r="UMV18" s="878"/>
      <c r="UMW18" s="880"/>
      <c r="UMX18" s="878"/>
      <c r="UMY18" s="878"/>
      <c r="UMZ18" s="878"/>
      <c r="UNA18" s="880"/>
      <c r="UNB18" s="878"/>
      <c r="UNC18" s="878"/>
      <c r="UND18" s="878"/>
      <c r="UNE18" s="880"/>
      <c r="UNF18" s="878"/>
      <c r="UNG18" s="878"/>
      <c r="UNH18" s="878"/>
      <c r="UNI18" s="880"/>
      <c r="UNJ18" s="878"/>
      <c r="UNK18" s="878"/>
      <c r="UNL18" s="878"/>
      <c r="UNM18" s="880"/>
      <c r="UNN18" s="878"/>
      <c r="UNO18" s="878"/>
      <c r="UNP18" s="878"/>
      <c r="UNQ18" s="880"/>
      <c r="UNR18" s="878"/>
      <c r="UNS18" s="878"/>
      <c r="UNT18" s="878"/>
      <c r="UNU18" s="880"/>
      <c r="UNV18" s="878"/>
      <c r="UNW18" s="878"/>
      <c r="UNX18" s="878"/>
      <c r="UNY18" s="880"/>
      <c r="UNZ18" s="878"/>
      <c r="UOA18" s="878"/>
      <c r="UOB18" s="878"/>
      <c r="UOC18" s="880"/>
      <c r="UOD18" s="878"/>
      <c r="UOE18" s="878"/>
      <c r="UOF18" s="878"/>
      <c r="UOG18" s="880"/>
      <c r="UOH18" s="878"/>
      <c r="UOI18" s="878"/>
      <c r="UOJ18" s="878"/>
      <c r="UOK18" s="880"/>
      <c r="UOL18" s="878"/>
      <c r="UOM18" s="878"/>
      <c r="UON18" s="878"/>
      <c r="UOO18" s="880"/>
      <c r="UOP18" s="878"/>
      <c r="UOQ18" s="878"/>
      <c r="UOR18" s="878"/>
      <c r="UOS18" s="880"/>
      <c r="UOT18" s="878"/>
      <c r="UOU18" s="878"/>
      <c r="UOV18" s="878"/>
      <c r="UOW18" s="880"/>
      <c r="UOX18" s="878"/>
      <c r="UOY18" s="878"/>
      <c r="UOZ18" s="878"/>
      <c r="UPA18" s="880"/>
      <c r="UPB18" s="878"/>
      <c r="UPC18" s="878"/>
      <c r="UPD18" s="878"/>
      <c r="UPE18" s="880"/>
      <c r="UPF18" s="878"/>
      <c r="UPG18" s="878"/>
      <c r="UPH18" s="878"/>
      <c r="UPI18" s="880"/>
      <c r="UPJ18" s="878"/>
      <c r="UPK18" s="878"/>
      <c r="UPL18" s="878"/>
      <c r="UPM18" s="880"/>
      <c r="UPN18" s="878"/>
      <c r="UPO18" s="878"/>
      <c r="UPP18" s="878"/>
      <c r="UPQ18" s="880"/>
      <c r="UPR18" s="878"/>
      <c r="UPS18" s="878"/>
      <c r="UPT18" s="878"/>
      <c r="UPU18" s="880"/>
      <c r="UPV18" s="878"/>
      <c r="UPW18" s="878"/>
      <c r="UPX18" s="878"/>
      <c r="UPY18" s="880"/>
      <c r="UPZ18" s="878"/>
      <c r="UQA18" s="878"/>
      <c r="UQB18" s="878"/>
      <c r="UQC18" s="880"/>
      <c r="UQD18" s="878"/>
      <c r="UQE18" s="878"/>
      <c r="UQF18" s="878"/>
      <c r="UQG18" s="880"/>
      <c r="UQH18" s="878"/>
      <c r="UQI18" s="878"/>
      <c r="UQJ18" s="878"/>
      <c r="UQK18" s="880"/>
      <c r="UQL18" s="878"/>
      <c r="UQM18" s="878"/>
      <c r="UQN18" s="878"/>
      <c r="UQO18" s="880"/>
      <c r="UQP18" s="878"/>
      <c r="UQQ18" s="878"/>
      <c r="UQR18" s="878"/>
      <c r="UQS18" s="880"/>
      <c r="UQT18" s="878"/>
      <c r="UQU18" s="878"/>
      <c r="UQV18" s="878"/>
      <c r="UQW18" s="880"/>
      <c r="UQX18" s="878"/>
      <c r="UQY18" s="878"/>
      <c r="UQZ18" s="878"/>
      <c r="URA18" s="880"/>
      <c r="URB18" s="878"/>
      <c r="URC18" s="878"/>
      <c r="URD18" s="878"/>
      <c r="URE18" s="880"/>
      <c r="URF18" s="878"/>
      <c r="URG18" s="878"/>
      <c r="URH18" s="878"/>
      <c r="URI18" s="880"/>
      <c r="URJ18" s="878"/>
      <c r="URK18" s="878"/>
      <c r="URL18" s="878"/>
      <c r="URM18" s="880"/>
      <c r="URN18" s="878"/>
      <c r="URO18" s="878"/>
      <c r="URP18" s="878"/>
      <c r="URQ18" s="880"/>
      <c r="URR18" s="878"/>
      <c r="URS18" s="878"/>
      <c r="URT18" s="878"/>
      <c r="URU18" s="880"/>
      <c r="URV18" s="878"/>
      <c r="URW18" s="878"/>
      <c r="URX18" s="878"/>
      <c r="URY18" s="880"/>
      <c r="URZ18" s="878"/>
      <c r="USA18" s="878"/>
      <c r="USB18" s="878"/>
      <c r="USC18" s="880"/>
      <c r="USD18" s="878"/>
      <c r="USE18" s="878"/>
      <c r="USF18" s="878"/>
      <c r="USG18" s="880"/>
      <c r="USH18" s="878"/>
      <c r="USI18" s="878"/>
      <c r="USJ18" s="878"/>
      <c r="USK18" s="880"/>
      <c r="USL18" s="878"/>
      <c r="USM18" s="878"/>
      <c r="USN18" s="878"/>
      <c r="USO18" s="880"/>
      <c r="USP18" s="878"/>
      <c r="USQ18" s="878"/>
      <c r="USR18" s="878"/>
      <c r="USS18" s="880"/>
      <c r="UST18" s="878"/>
      <c r="USU18" s="878"/>
      <c r="USV18" s="878"/>
      <c r="USW18" s="880"/>
      <c r="USX18" s="878"/>
      <c r="USY18" s="878"/>
      <c r="USZ18" s="878"/>
      <c r="UTA18" s="880"/>
      <c r="UTB18" s="878"/>
      <c r="UTC18" s="878"/>
      <c r="UTD18" s="878"/>
      <c r="UTE18" s="880"/>
      <c r="UTF18" s="878"/>
      <c r="UTG18" s="878"/>
      <c r="UTH18" s="878"/>
      <c r="UTI18" s="880"/>
      <c r="UTJ18" s="878"/>
      <c r="UTK18" s="878"/>
      <c r="UTL18" s="878"/>
      <c r="UTM18" s="880"/>
      <c r="UTN18" s="878"/>
      <c r="UTO18" s="878"/>
      <c r="UTP18" s="878"/>
      <c r="UTQ18" s="880"/>
      <c r="UTR18" s="878"/>
      <c r="UTS18" s="878"/>
      <c r="UTT18" s="878"/>
      <c r="UTU18" s="880"/>
      <c r="UTV18" s="878"/>
      <c r="UTW18" s="878"/>
      <c r="UTX18" s="878"/>
      <c r="UTY18" s="880"/>
      <c r="UTZ18" s="878"/>
      <c r="UUA18" s="878"/>
      <c r="UUB18" s="878"/>
      <c r="UUC18" s="880"/>
      <c r="UUD18" s="878"/>
      <c r="UUE18" s="878"/>
      <c r="UUF18" s="878"/>
      <c r="UUG18" s="880"/>
      <c r="UUH18" s="878"/>
      <c r="UUI18" s="878"/>
      <c r="UUJ18" s="878"/>
      <c r="UUK18" s="880"/>
      <c r="UUL18" s="878"/>
      <c r="UUM18" s="878"/>
      <c r="UUN18" s="878"/>
      <c r="UUO18" s="880"/>
      <c r="UUP18" s="878"/>
      <c r="UUQ18" s="878"/>
      <c r="UUR18" s="878"/>
      <c r="UUS18" s="880"/>
      <c r="UUT18" s="878"/>
      <c r="UUU18" s="878"/>
      <c r="UUV18" s="878"/>
      <c r="UUW18" s="880"/>
      <c r="UUX18" s="878"/>
      <c r="UUY18" s="878"/>
      <c r="UUZ18" s="878"/>
      <c r="UVA18" s="880"/>
      <c r="UVB18" s="878"/>
      <c r="UVC18" s="878"/>
      <c r="UVD18" s="878"/>
      <c r="UVE18" s="880"/>
      <c r="UVF18" s="878"/>
      <c r="UVG18" s="878"/>
      <c r="UVH18" s="878"/>
      <c r="UVI18" s="880"/>
      <c r="UVJ18" s="878"/>
      <c r="UVK18" s="878"/>
      <c r="UVL18" s="878"/>
      <c r="UVM18" s="880"/>
      <c r="UVN18" s="878"/>
      <c r="UVO18" s="878"/>
      <c r="UVP18" s="878"/>
      <c r="UVQ18" s="880"/>
      <c r="UVR18" s="878"/>
      <c r="UVS18" s="878"/>
      <c r="UVT18" s="878"/>
      <c r="UVU18" s="880"/>
      <c r="UVV18" s="878"/>
      <c r="UVW18" s="878"/>
      <c r="UVX18" s="878"/>
      <c r="UVY18" s="880"/>
      <c r="UVZ18" s="878"/>
      <c r="UWA18" s="878"/>
      <c r="UWB18" s="878"/>
      <c r="UWC18" s="880"/>
      <c r="UWD18" s="878"/>
      <c r="UWE18" s="878"/>
      <c r="UWF18" s="878"/>
      <c r="UWG18" s="880"/>
      <c r="UWH18" s="878"/>
      <c r="UWI18" s="878"/>
      <c r="UWJ18" s="878"/>
      <c r="UWK18" s="880"/>
      <c r="UWL18" s="878"/>
      <c r="UWM18" s="878"/>
      <c r="UWN18" s="878"/>
      <c r="UWO18" s="880"/>
      <c r="UWP18" s="878"/>
      <c r="UWQ18" s="878"/>
      <c r="UWR18" s="878"/>
      <c r="UWS18" s="880"/>
      <c r="UWT18" s="878"/>
      <c r="UWU18" s="878"/>
      <c r="UWV18" s="878"/>
      <c r="UWW18" s="880"/>
      <c r="UWX18" s="878"/>
      <c r="UWY18" s="878"/>
      <c r="UWZ18" s="878"/>
      <c r="UXA18" s="880"/>
      <c r="UXB18" s="878"/>
      <c r="UXC18" s="878"/>
      <c r="UXD18" s="878"/>
      <c r="UXE18" s="880"/>
      <c r="UXF18" s="878"/>
      <c r="UXG18" s="878"/>
      <c r="UXH18" s="878"/>
      <c r="UXI18" s="880"/>
      <c r="UXJ18" s="878"/>
      <c r="UXK18" s="878"/>
      <c r="UXL18" s="878"/>
      <c r="UXM18" s="880"/>
      <c r="UXN18" s="878"/>
      <c r="UXO18" s="878"/>
      <c r="UXP18" s="878"/>
      <c r="UXQ18" s="880"/>
      <c r="UXR18" s="878"/>
      <c r="UXS18" s="878"/>
      <c r="UXT18" s="878"/>
      <c r="UXU18" s="880"/>
      <c r="UXV18" s="878"/>
      <c r="UXW18" s="878"/>
      <c r="UXX18" s="878"/>
      <c r="UXY18" s="880"/>
      <c r="UXZ18" s="878"/>
      <c r="UYA18" s="878"/>
      <c r="UYB18" s="878"/>
      <c r="UYC18" s="880"/>
      <c r="UYD18" s="878"/>
      <c r="UYE18" s="878"/>
      <c r="UYF18" s="878"/>
      <c r="UYG18" s="880"/>
      <c r="UYH18" s="878"/>
      <c r="UYI18" s="878"/>
      <c r="UYJ18" s="878"/>
      <c r="UYK18" s="880"/>
      <c r="UYL18" s="878"/>
      <c r="UYM18" s="878"/>
      <c r="UYN18" s="878"/>
      <c r="UYO18" s="880"/>
      <c r="UYP18" s="878"/>
      <c r="UYQ18" s="878"/>
      <c r="UYR18" s="878"/>
      <c r="UYS18" s="880"/>
      <c r="UYT18" s="878"/>
      <c r="UYU18" s="878"/>
      <c r="UYV18" s="878"/>
      <c r="UYW18" s="880"/>
      <c r="UYX18" s="878"/>
      <c r="UYY18" s="878"/>
      <c r="UYZ18" s="878"/>
      <c r="UZA18" s="880"/>
      <c r="UZB18" s="878"/>
      <c r="UZC18" s="878"/>
      <c r="UZD18" s="878"/>
      <c r="UZE18" s="880"/>
      <c r="UZF18" s="878"/>
      <c r="UZG18" s="878"/>
      <c r="UZH18" s="878"/>
      <c r="UZI18" s="880"/>
      <c r="UZJ18" s="878"/>
      <c r="UZK18" s="878"/>
      <c r="UZL18" s="878"/>
      <c r="UZM18" s="880"/>
      <c r="UZN18" s="878"/>
      <c r="UZO18" s="878"/>
      <c r="UZP18" s="878"/>
      <c r="UZQ18" s="880"/>
      <c r="UZR18" s="878"/>
      <c r="UZS18" s="878"/>
      <c r="UZT18" s="878"/>
      <c r="UZU18" s="880"/>
      <c r="UZV18" s="878"/>
      <c r="UZW18" s="878"/>
      <c r="UZX18" s="878"/>
      <c r="UZY18" s="880"/>
      <c r="UZZ18" s="878"/>
      <c r="VAA18" s="878"/>
      <c r="VAB18" s="878"/>
      <c r="VAC18" s="880"/>
      <c r="VAD18" s="878"/>
      <c r="VAE18" s="878"/>
      <c r="VAF18" s="878"/>
      <c r="VAG18" s="880"/>
      <c r="VAH18" s="878"/>
      <c r="VAI18" s="878"/>
      <c r="VAJ18" s="878"/>
      <c r="VAK18" s="880"/>
      <c r="VAL18" s="878"/>
      <c r="VAM18" s="878"/>
      <c r="VAN18" s="878"/>
      <c r="VAO18" s="880"/>
      <c r="VAP18" s="878"/>
      <c r="VAQ18" s="878"/>
      <c r="VAR18" s="878"/>
      <c r="VAS18" s="880"/>
      <c r="VAT18" s="878"/>
      <c r="VAU18" s="878"/>
      <c r="VAV18" s="878"/>
      <c r="VAW18" s="880"/>
      <c r="VAX18" s="878"/>
      <c r="VAY18" s="878"/>
      <c r="VAZ18" s="878"/>
      <c r="VBA18" s="880"/>
      <c r="VBB18" s="878"/>
      <c r="VBC18" s="878"/>
      <c r="VBD18" s="878"/>
      <c r="VBE18" s="880"/>
      <c r="VBF18" s="878"/>
      <c r="VBG18" s="878"/>
      <c r="VBH18" s="878"/>
      <c r="VBI18" s="880"/>
      <c r="VBJ18" s="878"/>
      <c r="VBK18" s="878"/>
      <c r="VBL18" s="878"/>
      <c r="VBM18" s="880"/>
      <c r="VBN18" s="878"/>
      <c r="VBO18" s="878"/>
      <c r="VBP18" s="878"/>
      <c r="VBQ18" s="880"/>
      <c r="VBR18" s="878"/>
      <c r="VBS18" s="878"/>
      <c r="VBT18" s="878"/>
      <c r="VBU18" s="880"/>
      <c r="VBV18" s="878"/>
      <c r="VBW18" s="878"/>
      <c r="VBX18" s="878"/>
      <c r="VBY18" s="880"/>
      <c r="VBZ18" s="878"/>
      <c r="VCA18" s="878"/>
      <c r="VCB18" s="878"/>
      <c r="VCC18" s="880"/>
      <c r="VCD18" s="878"/>
      <c r="VCE18" s="878"/>
      <c r="VCF18" s="878"/>
      <c r="VCG18" s="880"/>
      <c r="VCH18" s="878"/>
      <c r="VCI18" s="878"/>
      <c r="VCJ18" s="878"/>
      <c r="VCK18" s="880"/>
      <c r="VCL18" s="878"/>
      <c r="VCM18" s="878"/>
      <c r="VCN18" s="878"/>
      <c r="VCO18" s="880"/>
      <c r="VCP18" s="878"/>
      <c r="VCQ18" s="878"/>
      <c r="VCR18" s="878"/>
      <c r="VCS18" s="880"/>
      <c r="VCT18" s="878"/>
      <c r="VCU18" s="878"/>
      <c r="VCV18" s="878"/>
      <c r="VCW18" s="880"/>
      <c r="VCX18" s="878"/>
      <c r="VCY18" s="878"/>
      <c r="VCZ18" s="878"/>
      <c r="VDA18" s="880"/>
      <c r="VDB18" s="878"/>
      <c r="VDC18" s="878"/>
      <c r="VDD18" s="878"/>
      <c r="VDE18" s="880"/>
      <c r="VDF18" s="878"/>
      <c r="VDG18" s="878"/>
      <c r="VDH18" s="878"/>
      <c r="VDI18" s="880"/>
      <c r="VDJ18" s="878"/>
      <c r="VDK18" s="878"/>
      <c r="VDL18" s="878"/>
      <c r="VDM18" s="880"/>
      <c r="VDN18" s="878"/>
      <c r="VDO18" s="878"/>
      <c r="VDP18" s="878"/>
      <c r="VDQ18" s="880"/>
      <c r="VDR18" s="878"/>
      <c r="VDS18" s="878"/>
      <c r="VDT18" s="878"/>
      <c r="VDU18" s="880"/>
      <c r="VDV18" s="878"/>
      <c r="VDW18" s="878"/>
      <c r="VDX18" s="878"/>
      <c r="VDY18" s="880"/>
      <c r="VDZ18" s="878"/>
      <c r="VEA18" s="878"/>
      <c r="VEB18" s="878"/>
      <c r="VEC18" s="880"/>
      <c r="VED18" s="878"/>
      <c r="VEE18" s="878"/>
      <c r="VEF18" s="878"/>
      <c r="VEG18" s="880"/>
      <c r="VEH18" s="878"/>
      <c r="VEI18" s="878"/>
      <c r="VEJ18" s="878"/>
      <c r="VEK18" s="880"/>
      <c r="VEL18" s="878"/>
      <c r="VEM18" s="878"/>
      <c r="VEN18" s="878"/>
      <c r="VEO18" s="880"/>
      <c r="VEP18" s="878"/>
      <c r="VEQ18" s="878"/>
      <c r="VER18" s="878"/>
      <c r="VES18" s="880"/>
      <c r="VET18" s="878"/>
      <c r="VEU18" s="878"/>
      <c r="VEV18" s="878"/>
      <c r="VEW18" s="880"/>
      <c r="VEX18" s="878"/>
      <c r="VEY18" s="878"/>
      <c r="VEZ18" s="878"/>
      <c r="VFA18" s="880"/>
      <c r="VFB18" s="878"/>
      <c r="VFC18" s="878"/>
      <c r="VFD18" s="878"/>
      <c r="VFE18" s="880"/>
      <c r="VFF18" s="878"/>
      <c r="VFG18" s="878"/>
      <c r="VFH18" s="878"/>
      <c r="VFI18" s="880"/>
      <c r="VFJ18" s="878"/>
      <c r="VFK18" s="878"/>
      <c r="VFL18" s="878"/>
      <c r="VFM18" s="880"/>
      <c r="VFN18" s="878"/>
      <c r="VFO18" s="878"/>
      <c r="VFP18" s="878"/>
      <c r="VFQ18" s="880"/>
      <c r="VFR18" s="878"/>
      <c r="VFS18" s="878"/>
      <c r="VFT18" s="878"/>
      <c r="VFU18" s="880"/>
      <c r="VFV18" s="878"/>
      <c r="VFW18" s="878"/>
      <c r="VFX18" s="878"/>
      <c r="VFY18" s="880"/>
      <c r="VFZ18" s="878"/>
      <c r="VGA18" s="878"/>
      <c r="VGB18" s="878"/>
      <c r="VGC18" s="880"/>
      <c r="VGD18" s="878"/>
      <c r="VGE18" s="878"/>
      <c r="VGF18" s="878"/>
      <c r="VGG18" s="880"/>
      <c r="VGH18" s="878"/>
      <c r="VGI18" s="878"/>
      <c r="VGJ18" s="878"/>
      <c r="VGK18" s="880"/>
      <c r="VGL18" s="878"/>
      <c r="VGM18" s="878"/>
      <c r="VGN18" s="878"/>
      <c r="VGO18" s="880"/>
      <c r="VGP18" s="878"/>
      <c r="VGQ18" s="878"/>
      <c r="VGR18" s="878"/>
      <c r="VGS18" s="880"/>
      <c r="VGT18" s="878"/>
      <c r="VGU18" s="878"/>
      <c r="VGV18" s="878"/>
      <c r="VGW18" s="880"/>
      <c r="VGX18" s="878"/>
      <c r="VGY18" s="878"/>
      <c r="VGZ18" s="878"/>
      <c r="VHA18" s="880"/>
      <c r="VHB18" s="878"/>
      <c r="VHC18" s="878"/>
      <c r="VHD18" s="878"/>
      <c r="VHE18" s="880"/>
      <c r="VHF18" s="878"/>
      <c r="VHG18" s="878"/>
      <c r="VHH18" s="878"/>
      <c r="VHI18" s="880"/>
      <c r="VHJ18" s="878"/>
      <c r="VHK18" s="878"/>
      <c r="VHL18" s="878"/>
      <c r="VHM18" s="880"/>
      <c r="VHN18" s="878"/>
      <c r="VHO18" s="878"/>
      <c r="VHP18" s="878"/>
      <c r="VHQ18" s="880"/>
      <c r="VHR18" s="878"/>
      <c r="VHS18" s="878"/>
      <c r="VHT18" s="878"/>
      <c r="VHU18" s="880"/>
      <c r="VHV18" s="878"/>
      <c r="VHW18" s="878"/>
      <c r="VHX18" s="878"/>
      <c r="VHY18" s="880"/>
      <c r="VHZ18" s="878"/>
      <c r="VIA18" s="878"/>
      <c r="VIB18" s="878"/>
      <c r="VIC18" s="880"/>
      <c r="VID18" s="878"/>
      <c r="VIE18" s="878"/>
      <c r="VIF18" s="878"/>
      <c r="VIG18" s="880"/>
      <c r="VIH18" s="878"/>
      <c r="VII18" s="878"/>
      <c r="VIJ18" s="878"/>
      <c r="VIK18" s="880"/>
      <c r="VIL18" s="878"/>
      <c r="VIM18" s="878"/>
      <c r="VIN18" s="878"/>
      <c r="VIO18" s="880"/>
      <c r="VIP18" s="878"/>
      <c r="VIQ18" s="878"/>
      <c r="VIR18" s="878"/>
      <c r="VIS18" s="880"/>
      <c r="VIT18" s="878"/>
      <c r="VIU18" s="878"/>
      <c r="VIV18" s="878"/>
      <c r="VIW18" s="880"/>
      <c r="VIX18" s="878"/>
      <c r="VIY18" s="878"/>
      <c r="VIZ18" s="878"/>
      <c r="VJA18" s="880"/>
      <c r="VJB18" s="878"/>
      <c r="VJC18" s="878"/>
      <c r="VJD18" s="878"/>
      <c r="VJE18" s="880"/>
      <c r="VJF18" s="878"/>
      <c r="VJG18" s="878"/>
      <c r="VJH18" s="878"/>
      <c r="VJI18" s="880"/>
      <c r="VJJ18" s="878"/>
      <c r="VJK18" s="878"/>
      <c r="VJL18" s="878"/>
      <c r="VJM18" s="880"/>
      <c r="VJN18" s="878"/>
      <c r="VJO18" s="878"/>
      <c r="VJP18" s="878"/>
      <c r="VJQ18" s="880"/>
      <c r="VJR18" s="878"/>
      <c r="VJS18" s="878"/>
      <c r="VJT18" s="878"/>
      <c r="VJU18" s="880"/>
      <c r="VJV18" s="878"/>
      <c r="VJW18" s="878"/>
      <c r="VJX18" s="878"/>
      <c r="VJY18" s="880"/>
      <c r="VJZ18" s="878"/>
      <c r="VKA18" s="878"/>
      <c r="VKB18" s="878"/>
      <c r="VKC18" s="880"/>
      <c r="VKD18" s="878"/>
      <c r="VKE18" s="878"/>
      <c r="VKF18" s="878"/>
      <c r="VKG18" s="880"/>
      <c r="VKH18" s="878"/>
      <c r="VKI18" s="878"/>
      <c r="VKJ18" s="878"/>
      <c r="VKK18" s="880"/>
      <c r="VKL18" s="878"/>
      <c r="VKM18" s="878"/>
      <c r="VKN18" s="878"/>
      <c r="VKO18" s="880"/>
      <c r="VKP18" s="878"/>
      <c r="VKQ18" s="878"/>
      <c r="VKR18" s="878"/>
      <c r="VKS18" s="880"/>
      <c r="VKT18" s="878"/>
      <c r="VKU18" s="878"/>
      <c r="VKV18" s="878"/>
      <c r="VKW18" s="880"/>
      <c r="VKX18" s="878"/>
      <c r="VKY18" s="878"/>
      <c r="VKZ18" s="878"/>
      <c r="VLA18" s="880"/>
      <c r="VLB18" s="878"/>
      <c r="VLC18" s="878"/>
      <c r="VLD18" s="878"/>
      <c r="VLE18" s="880"/>
      <c r="VLF18" s="878"/>
      <c r="VLG18" s="878"/>
      <c r="VLH18" s="878"/>
      <c r="VLI18" s="880"/>
      <c r="VLJ18" s="878"/>
      <c r="VLK18" s="878"/>
      <c r="VLL18" s="878"/>
      <c r="VLM18" s="880"/>
      <c r="VLN18" s="878"/>
      <c r="VLO18" s="878"/>
      <c r="VLP18" s="878"/>
      <c r="VLQ18" s="880"/>
      <c r="VLR18" s="878"/>
      <c r="VLS18" s="878"/>
      <c r="VLT18" s="878"/>
      <c r="VLU18" s="880"/>
      <c r="VLV18" s="878"/>
      <c r="VLW18" s="878"/>
      <c r="VLX18" s="878"/>
      <c r="VLY18" s="880"/>
      <c r="VLZ18" s="878"/>
      <c r="VMA18" s="878"/>
      <c r="VMB18" s="878"/>
      <c r="VMC18" s="880"/>
      <c r="VMD18" s="878"/>
      <c r="VME18" s="878"/>
      <c r="VMF18" s="878"/>
      <c r="VMG18" s="880"/>
      <c r="VMH18" s="878"/>
      <c r="VMI18" s="878"/>
      <c r="VMJ18" s="878"/>
      <c r="VMK18" s="880"/>
      <c r="VML18" s="878"/>
      <c r="VMM18" s="878"/>
      <c r="VMN18" s="878"/>
      <c r="VMO18" s="880"/>
      <c r="VMP18" s="878"/>
      <c r="VMQ18" s="878"/>
      <c r="VMR18" s="878"/>
      <c r="VMS18" s="880"/>
      <c r="VMT18" s="878"/>
      <c r="VMU18" s="878"/>
      <c r="VMV18" s="878"/>
      <c r="VMW18" s="880"/>
      <c r="VMX18" s="878"/>
      <c r="VMY18" s="878"/>
      <c r="VMZ18" s="878"/>
      <c r="VNA18" s="880"/>
      <c r="VNB18" s="878"/>
      <c r="VNC18" s="878"/>
      <c r="VND18" s="878"/>
      <c r="VNE18" s="880"/>
      <c r="VNF18" s="878"/>
      <c r="VNG18" s="878"/>
      <c r="VNH18" s="878"/>
      <c r="VNI18" s="880"/>
      <c r="VNJ18" s="878"/>
      <c r="VNK18" s="878"/>
      <c r="VNL18" s="878"/>
      <c r="VNM18" s="880"/>
      <c r="VNN18" s="878"/>
      <c r="VNO18" s="878"/>
      <c r="VNP18" s="878"/>
      <c r="VNQ18" s="880"/>
      <c r="VNR18" s="878"/>
      <c r="VNS18" s="878"/>
      <c r="VNT18" s="878"/>
      <c r="VNU18" s="880"/>
      <c r="VNV18" s="878"/>
      <c r="VNW18" s="878"/>
      <c r="VNX18" s="878"/>
      <c r="VNY18" s="880"/>
      <c r="VNZ18" s="878"/>
      <c r="VOA18" s="878"/>
      <c r="VOB18" s="878"/>
      <c r="VOC18" s="880"/>
      <c r="VOD18" s="878"/>
      <c r="VOE18" s="878"/>
      <c r="VOF18" s="878"/>
      <c r="VOG18" s="880"/>
      <c r="VOH18" s="878"/>
      <c r="VOI18" s="878"/>
      <c r="VOJ18" s="878"/>
      <c r="VOK18" s="880"/>
      <c r="VOL18" s="878"/>
      <c r="VOM18" s="878"/>
      <c r="VON18" s="878"/>
      <c r="VOO18" s="880"/>
      <c r="VOP18" s="878"/>
      <c r="VOQ18" s="878"/>
      <c r="VOR18" s="878"/>
      <c r="VOS18" s="880"/>
      <c r="VOT18" s="878"/>
      <c r="VOU18" s="878"/>
      <c r="VOV18" s="878"/>
      <c r="VOW18" s="880"/>
      <c r="VOX18" s="878"/>
      <c r="VOY18" s="878"/>
      <c r="VOZ18" s="878"/>
      <c r="VPA18" s="880"/>
      <c r="VPB18" s="878"/>
      <c r="VPC18" s="878"/>
      <c r="VPD18" s="878"/>
      <c r="VPE18" s="880"/>
      <c r="VPF18" s="878"/>
      <c r="VPG18" s="878"/>
      <c r="VPH18" s="878"/>
      <c r="VPI18" s="880"/>
      <c r="VPJ18" s="878"/>
      <c r="VPK18" s="878"/>
      <c r="VPL18" s="878"/>
      <c r="VPM18" s="880"/>
      <c r="VPN18" s="878"/>
      <c r="VPO18" s="878"/>
      <c r="VPP18" s="878"/>
      <c r="VPQ18" s="880"/>
      <c r="VPR18" s="878"/>
      <c r="VPS18" s="878"/>
      <c r="VPT18" s="878"/>
      <c r="VPU18" s="880"/>
      <c r="VPV18" s="878"/>
      <c r="VPW18" s="878"/>
      <c r="VPX18" s="878"/>
      <c r="VPY18" s="880"/>
      <c r="VPZ18" s="878"/>
      <c r="VQA18" s="878"/>
      <c r="VQB18" s="878"/>
      <c r="VQC18" s="880"/>
      <c r="VQD18" s="878"/>
      <c r="VQE18" s="878"/>
      <c r="VQF18" s="878"/>
      <c r="VQG18" s="880"/>
      <c r="VQH18" s="878"/>
      <c r="VQI18" s="878"/>
      <c r="VQJ18" s="878"/>
      <c r="VQK18" s="880"/>
      <c r="VQL18" s="878"/>
      <c r="VQM18" s="878"/>
      <c r="VQN18" s="878"/>
      <c r="VQO18" s="880"/>
      <c r="VQP18" s="878"/>
      <c r="VQQ18" s="878"/>
      <c r="VQR18" s="878"/>
      <c r="VQS18" s="880"/>
      <c r="VQT18" s="878"/>
      <c r="VQU18" s="878"/>
      <c r="VQV18" s="878"/>
      <c r="VQW18" s="880"/>
      <c r="VQX18" s="878"/>
      <c r="VQY18" s="878"/>
      <c r="VQZ18" s="878"/>
      <c r="VRA18" s="880"/>
      <c r="VRB18" s="878"/>
      <c r="VRC18" s="878"/>
      <c r="VRD18" s="878"/>
      <c r="VRE18" s="880"/>
      <c r="VRF18" s="878"/>
      <c r="VRG18" s="878"/>
      <c r="VRH18" s="878"/>
      <c r="VRI18" s="880"/>
      <c r="VRJ18" s="878"/>
      <c r="VRK18" s="878"/>
      <c r="VRL18" s="878"/>
      <c r="VRM18" s="880"/>
      <c r="VRN18" s="878"/>
      <c r="VRO18" s="878"/>
      <c r="VRP18" s="878"/>
      <c r="VRQ18" s="880"/>
      <c r="VRR18" s="878"/>
      <c r="VRS18" s="878"/>
      <c r="VRT18" s="878"/>
      <c r="VRU18" s="880"/>
      <c r="VRV18" s="878"/>
      <c r="VRW18" s="878"/>
      <c r="VRX18" s="878"/>
      <c r="VRY18" s="880"/>
      <c r="VRZ18" s="878"/>
      <c r="VSA18" s="878"/>
      <c r="VSB18" s="878"/>
      <c r="VSC18" s="880"/>
      <c r="VSD18" s="878"/>
      <c r="VSE18" s="878"/>
      <c r="VSF18" s="878"/>
      <c r="VSG18" s="880"/>
      <c r="VSH18" s="878"/>
      <c r="VSI18" s="878"/>
      <c r="VSJ18" s="878"/>
      <c r="VSK18" s="880"/>
      <c r="VSL18" s="878"/>
      <c r="VSM18" s="878"/>
      <c r="VSN18" s="878"/>
      <c r="VSO18" s="880"/>
      <c r="VSP18" s="878"/>
      <c r="VSQ18" s="878"/>
      <c r="VSR18" s="878"/>
      <c r="VSS18" s="880"/>
      <c r="VST18" s="878"/>
      <c r="VSU18" s="878"/>
      <c r="VSV18" s="878"/>
      <c r="VSW18" s="880"/>
      <c r="VSX18" s="878"/>
      <c r="VSY18" s="878"/>
      <c r="VSZ18" s="878"/>
      <c r="VTA18" s="880"/>
      <c r="VTB18" s="878"/>
      <c r="VTC18" s="878"/>
      <c r="VTD18" s="878"/>
      <c r="VTE18" s="880"/>
      <c r="VTF18" s="878"/>
      <c r="VTG18" s="878"/>
      <c r="VTH18" s="878"/>
      <c r="VTI18" s="880"/>
      <c r="VTJ18" s="878"/>
      <c r="VTK18" s="878"/>
      <c r="VTL18" s="878"/>
      <c r="VTM18" s="880"/>
      <c r="VTN18" s="878"/>
      <c r="VTO18" s="878"/>
      <c r="VTP18" s="878"/>
      <c r="VTQ18" s="880"/>
      <c r="VTR18" s="878"/>
      <c r="VTS18" s="878"/>
      <c r="VTT18" s="878"/>
      <c r="VTU18" s="880"/>
      <c r="VTV18" s="878"/>
      <c r="VTW18" s="878"/>
      <c r="VTX18" s="878"/>
      <c r="VTY18" s="880"/>
      <c r="VTZ18" s="878"/>
      <c r="VUA18" s="878"/>
      <c r="VUB18" s="878"/>
      <c r="VUC18" s="880"/>
      <c r="VUD18" s="878"/>
      <c r="VUE18" s="878"/>
      <c r="VUF18" s="878"/>
      <c r="VUG18" s="880"/>
      <c r="VUH18" s="878"/>
      <c r="VUI18" s="878"/>
      <c r="VUJ18" s="878"/>
      <c r="VUK18" s="880"/>
      <c r="VUL18" s="878"/>
      <c r="VUM18" s="878"/>
      <c r="VUN18" s="878"/>
      <c r="VUO18" s="880"/>
      <c r="VUP18" s="878"/>
      <c r="VUQ18" s="878"/>
      <c r="VUR18" s="878"/>
      <c r="VUS18" s="880"/>
      <c r="VUT18" s="878"/>
      <c r="VUU18" s="878"/>
      <c r="VUV18" s="878"/>
      <c r="VUW18" s="880"/>
      <c r="VUX18" s="878"/>
      <c r="VUY18" s="878"/>
      <c r="VUZ18" s="878"/>
      <c r="VVA18" s="880"/>
      <c r="VVB18" s="878"/>
      <c r="VVC18" s="878"/>
      <c r="VVD18" s="878"/>
      <c r="VVE18" s="880"/>
      <c r="VVF18" s="878"/>
      <c r="VVG18" s="878"/>
      <c r="VVH18" s="878"/>
      <c r="VVI18" s="880"/>
      <c r="VVJ18" s="878"/>
      <c r="VVK18" s="878"/>
      <c r="VVL18" s="878"/>
      <c r="VVM18" s="880"/>
      <c r="VVN18" s="878"/>
      <c r="VVO18" s="878"/>
      <c r="VVP18" s="878"/>
      <c r="VVQ18" s="880"/>
      <c r="VVR18" s="878"/>
      <c r="VVS18" s="878"/>
      <c r="VVT18" s="878"/>
      <c r="VVU18" s="880"/>
      <c r="VVV18" s="878"/>
      <c r="VVW18" s="878"/>
      <c r="VVX18" s="878"/>
      <c r="VVY18" s="880"/>
      <c r="VVZ18" s="878"/>
      <c r="VWA18" s="878"/>
      <c r="VWB18" s="878"/>
      <c r="VWC18" s="880"/>
      <c r="VWD18" s="878"/>
      <c r="VWE18" s="878"/>
      <c r="VWF18" s="878"/>
      <c r="VWG18" s="880"/>
      <c r="VWH18" s="878"/>
      <c r="VWI18" s="878"/>
      <c r="VWJ18" s="878"/>
      <c r="VWK18" s="880"/>
      <c r="VWL18" s="878"/>
      <c r="VWM18" s="878"/>
      <c r="VWN18" s="878"/>
      <c r="VWO18" s="880"/>
      <c r="VWP18" s="878"/>
      <c r="VWQ18" s="878"/>
      <c r="VWR18" s="878"/>
      <c r="VWS18" s="880"/>
      <c r="VWT18" s="878"/>
      <c r="VWU18" s="878"/>
      <c r="VWV18" s="878"/>
      <c r="VWW18" s="880"/>
      <c r="VWX18" s="878"/>
      <c r="VWY18" s="878"/>
      <c r="VWZ18" s="878"/>
      <c r="VXA18" s="880"/>
      <c r="VXB18" s="878"/>
      <c r="VXC18" s="878"/>
      <c r="VXD18" s="878"/>
      <c r="VXE18" s="880"/>
      <c r="VXF18" s="878"/>
      <c r="VXG18" s="878"/>
      <c r="VXH18" s="878"/>
      <c r="VXI18" s="880"/>
      <c r="VXJ18" s="878"/>
      <c r="VXK18" s="878"/>
      <c r="VXL18" s="878"/>
      <c r="VXM18" s="880"/>
      <c r="VXN18" s="878"/>
      <c r="VXO18" s="878"/>
      <c r="VXP18" s="878"/>
      <c r="VXQ18" s="880"/>
      <c r="VXR18" s="878"/>
      <c r="VXS18" s="878"/>
      <c r="VXT18" s="878"/>
      <c r="VXU18" s="880"/>
      <c r="VXV18" s="878"/>
      <c r="VXW18" s="878"/>
      <c r="VXX18" s="878"/>
      <c r="VXY18" s="880"/>
      <c r="VXZ18" s="878"/>
      <c r="VYA18" s="878"/>
      <c r="VYB18" s="878"/>
      <c r="VYC18" s="880"/>
      <c r="VYD18" s="878"/>
      <c r="VYE18" s="878"/>
      <c r="VYF18" s="878"/>
      <c r="VYG18" s="880"/>
      <c r="VYH18" s="878"/>
      <c r="VYI18" s="878"/>
      <c r="VYJ18" s="878"/>
      <c r="VYK18" s="880"/>
      <c r="VYL18" s="878"/>
      <c r="VYM18" s="878"/>
      <c r="VYN18" s="878"/>
      <c r="VYO18" s="880"/>
      <c r="VYP18" s="878"/>
      <c r="VYQ18" s="878"/>
      <c r="VYR18" s="878"/>
      <c r="VYS18" s="880"/>
      <c r="VYT18" s="878"/>
      <c r="VYU18" s="878"/>
      <c r="VYV18" s="878"/>
      <c r="VYW18" s="880"/>
      <c r="VYX18" s="878"/>
      <c r="VYY18" s="878"/>
      <c r="VYZ18" s="878"/>
      <c r="VZA18" s="880"/>
      <c r="VZB18" s="878"/>
      <c r="VZC18" s="878"/>
      <c r="VZD18" s="878"/>
      <c r="VZE18" s="880"/>
      <c r="VZF18" s="878"/>
      <c r="VZG18" s="878"/>
      <c r="VZH18" s="878"/>
      <c r="VZI18" s="880"/>
      <c r="VZJ18" s="878"/>
      <c r="VZK18" s="878"/>
      <c r="VZL18" s="878"/>
      <c r="VZM18" s="880"/>
      <c r="VZN18" s="878"/>
      <c r="VZO18" s="878"/>
      <c r="VZP18" s="878"/>
      <c r="VZQ18" s="880"/>
      <c r="VZR18" s="878"/>
      <c r="VZS18" s="878"/>
      <c r="VZT18" s="878"/>
      <c r="VZU18" s="880"/>
      <c r="VZV18" s="878"/>
      <c r="VZW18" s="878"/>
      <c r="VZX18" s="878"/>
      <c r="VZY18" s="880"/>
      <c r="VZZ18" s="878"/>
      <c r="WAA18" s="878"/>
      <c r="WAB18" s="878"/>
      <c r="WAC18" s="880"/>
      <c r="WAD18" s="878"/>
      <c r="WAE18" s="878"/>
      <c r="WAF18" s="878"/>
      <c r="WAG18" s="880"/>
      <c r="WAH18" s="878"/>
      <c r="WAI18" s="878"/>
      <c r="WAJ18" s="878"/>
      <c r="WAK18" s="880"/>
      <c r="WAL18" s="878"/>
      <c r="WAM18" s="878"/>
      <c r="WAN18" s="878"/>
      <c r="WAO18" s="880"/>
      <c r="WAP18" s="878"/>
      <c r="WAQ18" s="878"/>
      <c r="WAR18" s="878"/>
      <c r="WAS18" s="880"/>
      <c r="WAT18" s="878"/>
      <c r="WAU18" s="878"/>
      <c r="WAV18" s="878"/>
      <c r="WAW18" s="880"/>
      <c r="WAX18" s="878"/>
      <c r="WAY18" s="878"/>
      <c r="WAZ18" s="878"/>
      <c r="WBA18" s="880"/>
      <c r="WBB18" s="878"/>
      <c r="WBC18" s="878"/>
      <c r="WBD18" s="878"/>
      <c r="WBE18" s="880"/>
      <c r="WBF18" s="878"/>
      <c r="WBG18" s="878"/>
      <c r="WBH18" s="878"/>
      <c r="WBI18" s="880"/>
      <c r="WBJ18" s="878"/>
      <c r="WBK18" s="878"/>
      <c r="WBL18" s="878"/>
      <c r="WBM18" s="880"/>
      <c r="WBN18" s="878"/>
      <c r="WBO18" s="878"/>
      <c r="WBP18" s="878"/>
      <c r="WBQ18" s="880"/>
      <c r="WBR18" s="878"/>
      <c r="WBS18" s="878"/>
      <c r="WBT18" s="878"/>
      <c r="WBU18" s="880"/>
      <c r="WBV18" s="878"/>
      <c r="WBW18" s="878"/>
      <c r="WBX18" s="878"/>
      <c r="WBY18" s="880"/>
      <c r="WBZ18" s="878"/>
      <c r="WCA18" s="878"/>
      <c r="WCB18" s="878"/>
      <c r="WCC18" s="880"/>
      <c r="WCD18" s="878"/>
      <c r="WCE18" s="878"/>
      <c r="WCF18" s="878"/>
      <c r="WCG18" s="880"/>
      <c r="WCH18" s="878"/>
      <c r="WCI18" s="878"/>
      <c r="WCJ18" s="878"/>
      <c r="WCK18" s="880"/>
      <c r="WCL18" s="878"/>
      <c r="WCM18" s="878"/>
      <c r="WCN18" s="878"/>
      <c r="WCO18" s="880"/>
      <c r="WCP18" s="878"/>
      <c r="WCQ18" s="878"/>
      <c r="WCR18" s="878"/>
      <c r="WCS18" s="880"/>
      <c r="WCT18" s="878"/>
      <c r="WCU18" s="878"/>
      <c r="WCV18" s="878"/>
      <c r="WCW18" s="880"/>
      <c r="WCX18" s="878"/>
      <c r="WCY18" s="878"/>
      <c r="WCZ18" s="878"/>
      <c r="WDA18" s="880"/>
      <c r="WDB18" s="878"/>
      <c r="WDC18" s="878"/>
      <c r="WDD18" s="878"/>
      <c r="WDE18" s="880"/>
      <c r="WDF18" s="878"/>
      <c r="WDG18" s="878"/>
      <c r="WDH18" s="878"/>
      <c r="WDI18" s="880"/>
      <c r="WDJ18" s="878"/>
      <c r="WDK18" s="878"/>
      <c r="WDL18" s="878"/>
      <c r="WDM18" s="880"/>
      <c r="WDN18" s="878"/>
      <c r="WDO18" s="878"/>
      <c r="WDP18" s="878"/>
      <c r="WDQ18" s="880"/>
      <c r="WDR18" s="878"/>
      <c r="WDS18" s="878"/>
      <c r="WDT18" s="878"/>
      <c r="WDU18" s="880"/>
      <c r="WDV18" s="878"/>
      <c r="WDW18" s="878"/>
      <c r="WDX18" s="878"/>
      <c r="WDY18" s="880"/>
      <c r="WDZ18" s="878"/>
      <c r="WEA18" s="878"/>
      <c r="WEB18" s="878"/>
      <c r="WEC18" s="880"/>
      <c r="WED18" s="878"/>
      <c r="WEE18" s="878"/>
      <c r="WEF18" s="878"/>
      <c r="WEG18" s="880"/>
      <c r="WEH18" s="878"/>
      <c r="WEI18" s="878"/>
      <c r="WEJ18" s="878"/>
      <c r="WEK18" s="880"/>
      <c r="WEL18" s="878"/>
      <c r="WEM18" s="878"/>
      <c r="WEN18" s="878"/>
      <c r="WEO18" s="880"/>
      <c r="WEP18" s="878"/>
      <c r="WEQ18" s="878"/>
      <c r="WER18" s="878"/>
      <c r="WES18" s="880"/>
      <c r="WET18" s="878"/>
      <c r="WEU18" s="878"/>
      <c r="WEV18" s="878"/>
      <c r="WEW18" s="880"/>
      <c r="WEX18" s="878"/>
      <c r="WEY18" s="878"/>
      <c r="WEZ18" s="878"/>
      <c r="WFA18" s="880"/>
      <c r="WFB18" s="878"/>
      <c r="WFC18" s="878"/>
      <c r="WFD18" s="878"/>
      <c r="WFE18" s="880"/>
      <c r="WFF18" s="878"/>
      <c r="WFG18" s="878"/>
      <c r="WFH18" s="878"/>
      <c r="WFI18" s="880"/>
      <c r="WFJ18" s="878"/>
      <c r="WFK18" s="878"/>
      <c r="WFL18" s="878"/>
      <c r="WFM18" s="880"/>
      <c r="WFN18" s="878"/>
      <c r="WFO18" s="878"/>
      <c r="WFP18" s="878"/>
      <c r="WFQ18" s="880"/>
      <c r="WFR18" s="878"/>
      <c r="WFS18" s="878"/>
      <c r="WFT18" s="878"/>
      <c r="WFU18" s="880"/>
      <c r="WFV18" s="878"/>
      <c r="WFW18" s="878"/>
      <c r="WFX18" s="878"/>
      <c r="WFY18" s="880"/>
      <c r="WFZ18" s="878"/>
      <c r="WGA18" s="878"/>
      <c r="WGB18" s="878"/>
      <c r="WGC18" s="880"/>
      <c r="WGD18" s="878"/>
      <c r="WGE18" s="878"/>
      <c r="WGF18" s="878"/>
      <c r="WGG18" s="880"/>
      <c r="WGH18" s="878"/>
      <c r="WGI18" s="878"/>
      <c r="WGJ18" s="878"/>
      <c r="WGK18" s="880"/>
      <c r="WGL18" s="878"/>
      <c r="WGM18" s="878"/>
      <c r="WGN18" s="878"/>
      <c r="WGO18" s="880"/>
      <c r="WGP18" s="878"/>
      <c r="WGQ18" s="878"/>
      <c r="WGR18" s="878"/>
      <c r="WGS18" s="880"/>
      <c r="WGT18" s="878"/>
      <c r="WGU18" s="878"/>
      <c r="WGV18" s="878"/>
      <c r="WGW18" s="880"/>
      <c r="WGX18" s="878"/>
      <c r="WGY18" s="878"/>
      <c r="WGZ18" s="878"/>
      <c r="WHA18" s="880"/>
      <c r="WHB18" s="878"/>
      <c r="WHC18" s="878"/>
      <c r="WHD18" s="878"/>
      <c r="WHE18" s="880"/>
      <c r="WHF18" s="878"/>
      <c r="WHG18" s="878"/>
      <c r="WHH18" s="878"/>
      <c r="WHI18" s="880"/>
      <c r="WHJ18" s="878"/>
      <c r="WHK18" s="878"/>
      <c r="WHL18" s="878"/>
      <c r="WHM18" s="880"/>
      <c r="WHN18" s="878"/>
      <c r="WHO18" s="878"/>
      <c r="WHP18" s="878"/>
      <c r="WHQ18" s="880"/>
      <c r="WHR18" s="878"/>
      <c r="WHS18" s="878"/>
      <c r="WHT18" s="878"/>
      <c r="WHU18" s="880"/>
      <c r="WHV18" s="878"/>
      <c r="WHW18" s="878"/>
      <c r="WHX18" s="878"/>
      <c r="WHY18" s="880"/>
      <c r="WHZ18" s="878"/>
      <c r="WIA18" s="878"/>
      <c r="WIB18" s="878"/>
      <c r="WIC18" s="880"/>
      <c r="WID18" s="878"/>
      <c r="WIE18" s="878"/>
      <c r="WIF18" s="878"/>
      <c r="WIG18" s="880"/>
      <c r="WIH18" s="878"/>
      <c r="WII18" s="878"/>
      <c r="WIJ18" s="878"/>
      <c r="WIK18" s="880"/>
      <c r="WIL18" s="878"/>
      <c r="WIM18" s="878"/>
      <c r="WIN18" s="878"/>
      <c r="WIO18" s="880"/>
      <c r="WIP18" s="878"/>
      <c r="WIQ18" s="878"/>
      <c r="WIR18" s="878"/>
      <c r="WIS18" s="880"/>
      <c r="WIT18" s="878"/>
      <c r="WIU18" s="878"/>
      <c r="WIV18" s="878"/>
      <c r="WIW18" s="880"/>
      <c r="WIX18" s="878"/>
      <c r="WIY18" s="878"/>
      <c r="WIZ18" s="878"/>
      <c r="WJA18" s="880"/>
      <c r="WJB18" s="878"/>
      <c r="WJC18" s="878"/>
      <c r="WJD18" s="878"/>
      <c r="WJE18" s="880"/>
      <c r="WJF18" s="878"/>
      <c r="WJG18" s="878"/>
      <c r="WJH18" s="878"/>
      <c r="WJI18" s="880"/>
      <c r="WJJ18" s="878"/>
      <c r="WJK18" s="878"/>
      <c r="WJL18" s="878"/>
      <c r="WJM18" s="880"/>
      <c r="WJN18" s="878"/>
      <c r="WJO18" s="878"/>
      <c r="WJP18" s="878"/>
      <c r="WJQ18" s="880"/>
      <c r="WJR18" s="878"/>
      <c r="WJS18" s="878"/>
      <c r="WJT18" s="878"/>
      <c r="WJU18" s="880"/>
      <c r="WJV18" s="878"/>
      <c r="WJW18" s="878"/>
      <c r="WJX18" s="878"/>
      <c r="WJY18" s="880"/>
      <c r="WJZ18" s="878"/>
      <c r="WKA18" s="878"/>
      <c r="WKB18" s="878"/>
      <c r="WKC18" s="880"/>
      <c r="WKD18" s="878"/>
      <c r="WKE18" s="878"/>
      <c r="WKF18" s="878"/>
      <c r="WKG18" s="880"/>
      <c r="WKH18" s="878"/>
      <c r="WKI18" s="878"/>
      <c r="WKJ18" s="878"/>
      <c r="WKK18" s="880"/>
      <c r="WKL18" s="878"/>
      <c r="WKM18" s="878"/>
      <c r="WKN18" s="878"/>
      <c r="WKO18" s="880"/>
      <c r="WKP18" s="878"/>
      <c r="WKQ18" s="878"/>
      <c r="WKR18" s="878"/>
      <c r="WKS18" s="880"/>
      <c r="WKT18" s="878"/>
      <c r="WKU18" s="878"/>
      <c r="WKV18" s="878"/>
      <c r="WKW18" s="880"/>
      <c r="WKX18" s="878"/>
      <c r="WKY18" s="878"/>
      <c r="WKZ18" s="878"/>
      <c r="WLA18" s="880"/>
      <c r="WLB18" s="878"/>
      <c r="WLC18" s="878"/>
      <c r="WLD18" s="878"/>
      <c r="WLE18" s="880"/>
      <c r="WLF18" s="878"/>
      <c r="WLG18" s="878"/>
      <c r="WLH18" s="878"/>
      <c r="WLI18" s="880"/>
      <c r="WLJ18" s="878"/>
      <c r="WLK18" s="878"/>
      <c r="WLL18" s="878"/>
      <c r="WLM18" s="880"/>
      <c r="WLN18" s="878"/>
      <c r="WLO18" s="878"/>
      <c r="WLP18" s="878"/>
      <c r="WLQ18" s="880"/>
      <c r="WLR18" s="878"/>
      <c r="WLS18" s="878"/>
      <c r="WLT18" s="878"/>
      <c r="WLU18" s="880"/>
      <c r="WLV18" s="878"/>
      <c r="WLW18" s="878"/>
      <c r="WLX18" s="878"/>
      <c r="WLY18" s="880"/>
      <c r="WLZ18" s="878"/>
      <c r="WMA18" s="878"/>
      <c r="WMB18" s="878"/>
      <c r="WMC18" s="880"/>
      <c r="WMD18" s="878"/>
      <c r="WME18" s="878"/>
      <c r="WMF18" s="878"/>
      <c r="WMG18" s="880"/>
      <c r="WMH18" s="878"/>
      <c r="WMI18" s="878"/>
      <c r="WMJ18" s="878"/>
      <c r="WMK18" s="880"/>
      <c r="WML18" s="878"/>
      <c r="WMM18" s="878"/>
      <c r="WMN18" s="878"/>
      <c r="WMO18" s="880"/>
      <c r="WMP18" s="878"/>
      <c r="WMQ18" s="878"/>
      <c r="WMR18" s="878"/>
      <c r="WMS18" s="880"/>
      <c r="WMT18" s="878"/>
      <c r="WMU18" s="878"/>
      <c r="WMV18" s="878"/>
      <c r="WMW18" s="880"/>
      <c r="WMX18" s="878"/>
      <c r="WMY18" s="878"/>
      <c r="WMZ18" s="878"/>
      <c r="WNA18" s="880"/>
      <c r="WNB18" s="878"/>
      <c r="WNC18" s="878"/>
      <c r="WND18" s="878"/>
      <c r="WNE18" s="880"/>
      <c r="WNF18" s="878"/>
      <c r="WNG18" s="878"/>
      <c r="WNH18" s="878"/>
      <c r="WNI18" s="880"/>
      <c r="WNJ18" s="878"/>
      <c r="WNK18" s="878"/>
      <c r="WNL18" s="878"/>
      <c r="WNM18" s="880"/>
      <c r="WNN18" s="878"/>
      <c r="WNO18" s="878"/>
      <c r="WNP18" s="878"/>
      <c r="WNQ18" s="880"/>
      <c r="WNR18" s="878"/>
      <c r="WNS18" s="878"/>
      <c r="WNT18" s="878"/>
      <c r="WNU18" s="880"/>
      <c r="WNV18" s="878"/>
      <c r="WNW18" s="878"/>
      <c r="WNX18" s="878"/>
      <c r="WNY18" s="880"/>
      <c r="WNZ18" s="878"/>
      <c r="WOA18" s="878"/>
      <c r="WOB18" s="878"/>
      <c r="WOC18" s="880"/>
      <c r="WOD18" s="878"/>
      <c r="WOE18" s="878"/>
      <c r="WOF18" s="878"/>
      <c r="WOG18" s="880"/>
      <c r="WOH18" s="878"/>
      <c r="WOI18" s="878"/>
      <c r="WOJ18" s="878"/>
      <c r="WOK18" s="880"/>
      <c r="WOL18" s="878"/>
      <c r="WOM18" s="878"/>
      <c r="WON18" s="878"/>
      <c r="WOO18" s="880"/>
      <c r="WOP18" s="878"/>
      <c r="WOQ18" s="878"/>
      <c r="WOR18" s="878"/>
      <c r="WOS18" s="880"/>
      <c r="WOT18" s="878"/>
      <c r="WOU18" s="878"/>
      <c r="WOV18" s="878"/>
      <c r="WOW18" s="880"/>
      <c r="WOX18" s="878"/>
      <c r="WOY18" s="878"/>
      <c r="WOZ18" s="878"/>
      <c r="WPA18" s="880"/>
      <c r="WPB18" s="878"/>
      <c r="WPC18" s="878"/>
      <c r="WPD18" s="878"/>
      <c r="WPE18" s="880"/>
      <c r="WPF18" s="878"/>
      <c r="WPG18" s="878"/>
      <c r="WPH18" s="878"/>
      <c r="WPI18" s="880"/>
      <c r="WPJ18" s="878"/>
      <c r="WPK18" s="878"/>
      <c r="WPL18" s="878"/>
      <c r="WPM18" s="880"/>
      <c r="WPN18" s="878"/>
      <c r="WPO18" s="878"/>
      <c r="WPP18" s="878"/>
      <c r="WPQ18" s="880"/>
      <c r="WPR18" s="878"/>
      <c r="WPS18" s="878"/>
      <c r="WPT18" s="878"/>
      <c r="WPU18" s="880"/>
      <c r="WPV18" s="878"/>
      <c r="WPW18" s="878"/>
      <c r="WPX18" s="878"/>
      <c r="WPY18" s="880"/>
      <c r="WPZ18" s="878"/>
      <c r="WQA18" s="878"/>
      <c r="WQB18" s="878"/>
      <c r="WQC18" s="880"/>
      <c r="WQD18" s="878"/>
      <c r="WQE18" s="878"/>
      <c r="WQF18" s="878"/>
      <c r="WQG18" s="880"/>
      <c r="WQH18" s="878"/>
      <c r="WQI18" s="878"/>
      <c r="WQJ18" s="878"/>
      <c r="WQK18" s="880"/>
      <c r="WQL18" s="878"/>
      <c r="WQM18" s="878"/>
      <c r="WQN18" s="878"/>
      <c r="WQO18" s="880"/>
      <c r="WQP18" s="878"/>
      <c r="WQQ18" s="878"/>
      <c r="WQR18" s="878"/>
      <c r="WQS18" s="880"/>
      <c r="WQT18" s="878"/>
      <c r="WQU18" s="878"/>
      <c r="WQV18" s="878"/>
      <c r="WQW18" s="880"/>
      <c r="WQX18" s="878"/>
      <c r="WQY18" s="878"/>
      <c r="WQZ18" s="878"/>
      <c r="WRA18" s="880"/>
      <c r="WRB18" s="878"/>
      <c r="WRC18" s="878"/>
      <c r="WRD18" s="878"/>
      <c r="WRE18" s="880"/>
      <c r="WRF18" s="878"/>
      <c r="WRG18" s="878"/>
      <c r="WRH18" s="878"/>
      <c r="WRI18" s="880"/>
      <c r="WRJ18" s="878"/>
      <c r="WRK18" s="878"/>
      <c r="WRL18" s="878"/>
      <c r="WRM18" s="880"/>
      <c r="WRN18" s="878"/>
      <c r="WRO18" s="878"/>
      <c r="WRP18" s="878"/>
      <c r="WRQ18" s="880"/>
      <c r="WRR18" s="878"/>
      <c r="WRS18" s="878"/>
      <c r="WRT18" s="878"/>
      <c r="WRU18" s="880"/>
      <c r="WRV18" s="878"/>
      <c r="WRW18" s="878"/>
      <c r="WRX18" s="878"/>
      <c r="WRY18" s="880"/>
      <c r="WRZ18" s="878"/>
      <c r="WSA18" s="878"/>
      <c r="WSB18" s="878"/>
      <c r="WSC18" s="880"/>
      <c r="WSD18" s="878"/>
      <c r="WSE18" s="878"/>
      <c r="WSF18" s="878"/>
      <c r="WSG18" s="880"/>
      <c r="WSH18" s="878"/>
      <c r="WSI18" s="878"/>
      <c r="WSJ18" s="878"/>
      <c r="WSK18" s="880"/>
      <c r="WSL18" s="878"/>
      <c r="WSM18" s="878"/>
      <c r="WSN18" s="878"/>
      <c r="WSO18" s="880"/>
      <c r="WSP18" s="878"/>
      <c r="WSQ18" s="878"/>
      <c r="WSR18" s="878"/>
      <c r="WSS18" s="880"/>
      <c r="WST18" s="878"/>
      <c r="WSU18" s="878"/>
      <c r="WSV18" s="878"/>
      <c r="WSW18" s="880"/>
      <c r="WSX18" s="878"/>
      <c r="WSY18" s="878"/>
      <c r="WSZ18" s="878"/>
      <c r="WTA18" s="880"/>
      <c r="WTB18" s="878"/>
      <c r="WTC18" s="878"/>
      <c r="WTD18" s="878"/>
      <c r="WTE18" s="880"/>
      <c r="WTF18" s="878"/>
      <c r="WTG18" s="878"/>
      <c r="WTH18" s="878"/>
      <c r="WTI18" s="880"/>
      <c r="WTJ18" s="878"/>
      <c r="WTK18" s="878"/>
      <c r="WTL18" s="878"/>
      <c r="WTM18" s="880"/>
      <c r="WTN18" s="878"/>
      <c r="WTO18" s="878"/>
      <c r="WTP18" s="878"/>
      <c r="WTQ18" s="880"/>
      <c r="WTR18" s="878"/>
      <c r="WTS18" s="878"/>
      <c r="WTT18" s="878"/>
      <c r="WTU18" s="880"/>
      <c r="WTV18" s="878"/>
      <c r="WTW18" s="878"/>
      <c r="WTX18" s="878"/>
      <c r="WTY18" s="880"/>
      <c r="WTZ18" s="878"/>
      <c r="WUA18" s="878"/>
      <c r="WUB18" s="878"/>
      <c r="WUC18" s="880"/>
      <c r="WUD18" s="878"/>
      <c r="WUE18" s="878"/>
      <c r="WUF18" s="878"/>
      <c r="WUG18" s="880"/>
      <c r="WUH18" s="878"/>
      <c r="WUI18" s="878"/>
      <c r="WUJ18" s="878"/>
      <c r="WUK18" s="880"/>
      <c r="WUL18" s="878"/>
      <c r="WUM18" s="878"/>
      <c r="WUN18" s="878"/>
      <c r="WUO18" s="880"/>
      <c r="WUP18" s="878"/>
      <c r="WUQ18" s="878"/>
      <c r="WUR18" s="878"/>
      <c r="WUS18" s="880"/>
      <c r="WUT18" s="878"/>
      <c r="WUU18" s="878"/>
      <c r="WUV18" s="878"/>
      <c r="WUW18" s="880"/>
      <c r="WUX18" s="878"/>
      <c r="WUY18" s="878"/>
      <c r="WUZ18" s="878"/>
      <c r="WVA18" s="880"/>
      <c r="WVB18" s="878"/>
      <c r="WVC18" s="878"/>
      <c r="WVD18" s="878"/>
      <c r="WVE18" s="880"/>
      <c r="WVF18" s="878"/>
      <c r="WVG18" s="878"/>
      <c r="WVH18" s="878"/>
      <c r="WVI18" s="880"/>
      <c r="WVJ18" s="878"/>
      <c r="WVK18" s="878"/>
      <c r="WVL18" s="878"/>
      <c r="WVM18" s="880"/>
      <c r="WVN18" s="878"/>
      <c r="WVO18" s="878"/>
      <c r="WVP18" s="878"/>
      <c r="WVQ18" s="880"/>
      <c r="WVR18" s="878"/>
      <c r="WVS18" s="878"/>
      <c r="WVT18" s="878"/>
      <c r="WVU18" s="880"/>
      <c r="WVV18" s="878"/>
      <c r="WVW18" s="878"/>
      <c r="WVX18" s="878"/>
      <c r="WVY18" s="880"/>
      <c r="WVZ18" s="878"/>
      <c r="WWA18" s="878"/>
      <c r="WWB18" s="878"/>
      <c r="WWC18" s="880"/>
      <c r="WWD18" s="878"/>
      <c r="WWE18" s="878"/>
      <c r="WWF18" s="878"/>
      <c r="WWG18" s="880"/>
      <c r="WWH18" s="878"/>
      <c r="WWI18" s="878"/>
      <c r="WWJ18" s="878"/>
      <c r="WWK18" s="880"/>
      <c r="WWL18" s="878"/>
      <c r="WWM18" s="878"/>
      <c r="WWN18" s="878"/>
      <c r="WWO18" s="880"/>
      <c r="WWP18" s="878"/>
      <c r="WWQ18" s="878"/>
      <c r="WWR18" s="878"/>
      <c r="WWS18" s="880"/>
      <c r="WWT18" s="878"/>
      <c r="WWU18" s="878"/>
      <c r="WWV18" s="878"/>
      <c r="WWW18" s="880"/>
      <c r="WWX18" s="878"/>
      <c r="WWY18" s="878"/>
      <c r="WWZ18" s="878"/>
      <c r="WXA18" s="880"/>
      <c r="WXB18" s="878"/>
      <c r="WXC18" s="878"/>
      <c r="WXD18" s="878"/>
      <c r="WXE18" s="880"/>
      <c r="WXF18" s="878"/>
      <c r="WXG18" s="878"/>
      <c r="WXH18" s="878"/>
      <c r="WXI18" s="880"/>
      <c r="WXJ18" s="878"/>
      <c r="WXK18" s="878"/>
      <c r="WXL18" s="878"/>
      <c r="WXM18" s="880"/>
      <c r="WXN18" s="878"/>
      <c r="WXO18" s="878"/>
      <c r="WXP18" s="878"/>
      <c r="WXQ18" s="880"/>
      <c r="WXR18" s="878"/>
      <c r="WXS18" s="878"/>
      <c r="WXT18" s="878"/>
      <c r="WXU18" s="880"/>
      <c r="WXV18" s="878"/>
      <c r="WXW18" s="878"/>
      <c r="WXX18" s="878"/>
      <c r="WXY18" s="880"/>
      <c r="WXZ18" s="878"/>
      <c r="WYA18" s="878"/>
      <c r="WYB18" s="878"/>
      <c r="WYC18" s="880"/>
      <c r="WYD18" s="878"/>
      <c r="WYE18" s="878"/>
      <c r="WYF18" s="878"/>
      <c r="WYG18" s="880"/>
      <c r="WYH18" s="878"/>
      <c r="WYI18" s="878"/>
      <c r="WYJ18" s="878"/>
      <c r="WYK18" s="880"/>
      <c r="WYL18" s="878"/>
      <c r="WYM18" s="878"/>
      <c r="WYN18" s="878"/>
      <c r="WYO18" s="880"/>
      <c r="WYP18" s="878"/>
      <c r="WYQ18" s="878"/>
      <c r="WYR18" s="878"/>
      <c r="WYS18" s="880"/>
      <c r="WYT18" s="878"/>
      <c r="WYU18" s="878"/>
      <c r="WYV18" s="878"/>
      <c r="WYW18" s="880"/>
      <c r="WYX18" s="878"/>
      <c r="WYY18" s="878"/>
      <c r="WYZ18" s="878"/>
      <c r="WZA18" s="880"/>
      <c r="WZB18" s="878"/>
      <c r="WZC18" s="878"/>
      <c r="WZD18" s="878"/>
      <c r="WZE18" s="880"/>
      <c r="WZF18" s="878"/>
      <c r="WZG18" s="878"/>
      <c r="WZH18" s="878"/>
      <c r="WZI18" s="880"/>
      <c r="WZJ18" s="878"/>
      <c r="WZK18" s="878"/>
      <c r="WZL18" s="878"/>
      <c r="WZM18" s="880"/>
      <c r="WZN18" s="878"/>
      <c r="WZO18" s="878"/>
      <c r="WZP18" s="878"/>
      <c r="WZQ18" s="880"/>
      <c r="WZR18" s="878"/>
      <c r="WZS18" s="878"/>
      <c r="WZT18" s="878"/>
      <c r="WZU18" s="880"/>
      <c r="WZV18" s="878"/>
      <c r="WZW18" s="878"/>
      <c r="WZX18" s="878"/>
      <c r="WZY18" s="880"/>
      <c r="WZZ18" s="878"/>
      <c r="XAA18" s="878"/>
      <c r="XAB18" s="878"/>
      <c r="XAC18" s="880"/>
      <c r="XAD18" s="878"/>
      <c r="XAE18" s="878"/>
      <c r="XAF18" s="878"/>
      <c r="XAG18" s="880"/>
      <c r="XAH18" s="878"/>
      <c r="XAI18" s="878"/>
      <c r="XAJ18" s="878"/>
      <c r="XAK18" s="880"/>
      <c r="XAL18" s="878"/>
      <c r="XAM18" s="878"/>
      <c r="XAN18" s="878"/>
      <c r="XAO18" s="880"/>
      <c r="XAP18" s="878"/>
      <c r="XAQ18" s="878"/>
      <c r="XAR18" s="878"/>
      <c r="XAS18" s="880"/>
      <c r="XAT18" s="878"/>
      <c r="XAU18" s="878"/>
      <c r="XAV18" s="878"/>
      <c r="XAW18" s="880"/>
      <c r="XAX18" s="878"/>
      <c r="XAY18" s="878"/>
      <c r="XAZ18" s="878"/>
      <c r="XBA18" s="880"/>
      <c r="XBB18" s="878"/>
      <c r="XBC18" s="878"/>
      <c r="XBD18" s="878"/>
      <c r="XBE18" s="880"/>
      <c r="XBF18" s="878"/>
      <c r="XBG18" s="878"/>
      <c r="XBH18" s="878"/>
      <c r="XBI18" s="880"/>
      <c r="XBJ18" s="878"/>
      <c r="XBK18" s="878"/>
      <c r="XBL18" s="878"/>
      <c r="XBM18" s="880"/>
      <c r="XBN18" s="878"/>
      <c r="XBO18" s="878"/>
      <c r="XBP18" s="878"/>
      <c r="XBQ18" s="880"/>
      <c r="XBR18" s="878"/>
      <c r="XBS18" s="878"/>
      <c r="XBT18" s="878"/>
      <c r="XBU18" s="880"/>
      <c r="XBV18" s="878"/>
      <c r="XBW18" s="878"/>
      <c r="XBX18" s="878"/>
      <c r="XBY18" s="880"/>
      <c r="XBZ18" s="878"/>
      <c r="XCA18" s="878"/>
      <c r="XCB18" s="878"/>
      <c r="XCC18" s="880"/>
      <c r="XCD18" s="878"/>
      <c r="XCE18" s="878"/>
      <c r="XCF18" s="878"/>
      <c r="XCG18" s="880"/>
      <c r="XCH18" s="878"/>
      <c r="XCI18" s="878"/>
      <c r="XCJ18" s="878"/>
      <c r="XCK18" s="880"/>
      <c r="XCL18" s="878"/>
      <c r="XCM18" s="878"/>
      <c r="XCN18" s="878"/>
      <c r="XCO18" s="880"/>
      <c r="XCP18" s="878"/>
      <c r="XCQ18" s="878"/>
      <c r="XCR18" s="878"/>
      <c r="XCS18" s="880"/>
      <c r="XCT18" s="878"/>
      <c r="XCU18" s="878"/>
      <c r="XCV18" s="878"/>
      <c r="XCW18" s="880"/>
      <c r="XCX18" s="878"/>
      <c r="XCY18" s="878"/>
      <c r="XCZ18" s="878"/>
      <c r="XDA18" s="880"/>
      <c r="XDB18" s="878"/>
      <c r="XDC18" s="878"/>
      <c r="XDD18" s="878"/>
      <c r="XDE18" s="880"/>
      <c r="XDF18" s="878"/>
      <c r="XDG18" s="878"/>
      <c r="XDH18" s="878"/>
      <c r="XDI18" s="880"/>
      <c r="XDJ18" s="878"/>
      <c r="XDK18" s="878"/>
      <c r="XDL18" s="878"/>
      <c r="XDM18" s="880"/>
      <c r="XDN18" s="878"/>
      <c r="XDO18" s="878"/>
      <c r="XDP18" s="878"/>
      <c r="XDQ18" s="880"/>
      <c r="XDR18" s="878"/>
      <c r="XDS18" s="878"/>
      <c r="XDT18" s="878"/>
      <c r="XDU18" s="880"/>
      <c r="XDV18" s="878"/>
      <c r="XDW18" s="878"/>
      <c r="XDX18" s="878"/>
      <c r="XDY18" s="880"/>
      <c r="XDZ18" s="878"/>
      <c r="XEA18" s="878"/>
      <c r="XEB18" s="878"/>
      <c r="XEC18" s="880"/>
      <c r="XED18" s="878"/>
      <c r="XEE18" s="878"/>
      <c r="XEF18" s="878"/>
      <c r="XEG18" s="880"/>
      <c r="XEH18" s="878"/>
      <c r="XEI18" s="878"/>
      <c r="XEJ18" s="878"/>
      <c r="XEK18" s="880"/>
      <c r="XEL18" s="878"/>
      <c r="XEM18" s="878"/>
      <c r="XEN18" s="878"/>
    </row>
    <row r="19" spans="1:16368" s="869" customFormat="1" ht="21" customHeight="1" x14ac:dyDescent="0.3">
      <c r="A19" s="911" t="s">
        <v>254</v>
      </c>
      <c r="B19" s="911"/>
      <c r="C19" s="911"/>
      <c r="D19" s="911"/>
      <c r="E19" s="878"/>
      <c r="F19" s="879">
        <f>SUM('تراز 1400'!$M$81:$M$82,'تراز 1400'!$M$84:$M$93,'تراز 1400'!$M$112,'تراز 1400'!$M$114:$M$116)</f>
        <v>7743155096</v>
      </c>
      <c r="G19" s="878"/>
      <c r="H19" s="879">
        <f>SUM('تراز 1400'!$I$78:$I$82,'تراز 1400'!$I$84:$I$125)</f>
        <v>38640066951</v>
      </c>
      <c r="I19" s="878"/>
      <c r="J19" s="878"/>
      <c r="K19" s="878"/>
      <c r="L19" s="878"/>
      <c r="M19" s="880"/>
      <c r="N19" s="878"/>
      <c r="O19" s="878"/>
      <c r="P19" s="878"/>
      <c r="Q19" s="880"/>
      <c r="R19" s="878"/>
      <c r="S19" s="878"/>
      <c r="T19" s="878"/>
      <c r="U19" s="880"/>
      <c r="V19" s="878"/>
      <c r="W19" s="878"/>
      <c r="X19" s="878"/>
      <c r="Y19" s="880"/>
      <c r="Z19" s="878"/>
      <c r="AA19" s="878"/>
      <c r="AB19" s="878"/>
      <c r="AC19" s="880"/>
      <c r="AD19" s="878"/>
      <c r="AE19" s="878"/>
      <c r="AF19" s="878"/>
      <c r="AG19" s="880"/>
      <c r="AH19" s="878"/>
      <c r="AI19" s="878"/>
      <c r="AJ19" s="878"/>
      <c r="AK19" s="880"/>
      <c r="AL19" s="878"/>
      <c r="AM19" s="878"/>
      <c r="AN19" s="878"/>
      <c r="AO19" s="880"/>
      <c r="AP19" s="878"/>
      <c r="AQ19" s="878"/>
      <c r="AR19" s="878"/>
      <c r="AS19" s="880"/>
      <c r="AT19" s="878"/>
      <c r="AU19" s="878"/>
      <c r="AV19" s="878"/>
      <c r="AW19" s="880"/>
      <c r="AX19" s="878"/>
      <c r="AY19" s="878"/>
      <c r="AZ19" s="878"/>
      <c r="BA19" s="880"/>
      <c r="BB19" s="878"/>
      <c r="BC19" s="878"/>
      <c r="BD19" s="878"/>
      <c r="BE19" s="880"/>
      <c r="BF19" s="878"/>
      <c r="BG19" s="878"/>
      <c r="BH19" s="878"/>
      <c r="BI19" s="880"/>
      <c r="BJ19" s="878"/>
      <c r="BK19" s="878"/>
      <c r="BL19" s="878"/>
      <c r="BM19" s="880"/>
      <c r="BN19" s="878"/>
      <c r="BO19" s="878"/>
      <c r="BP19" s="878"/>
      <c r="BQ19" s="880"/>
      <c r="BR19" s="878"/>
      <c r="BS19" s="878"/>
      <c r="BT19" s="878"/>
      <c r="BU19" s="880"/>
      <c r="BV19" s="878"/>
      <c r="BW19" s="878"/>
      <c r="BX19" s="878"/>
      <c r="BY19" s="880"/>
      <c r="BZ19" s="878"/>
      <c r="CA19" s="878"/>
      <c r="CB19" s="878"/>
      <c r="CC19" s="880"/>
      <c r="CD19" s="878"/>
      <c r="CE19" s="878"/>
      <c r="CF19" s="878"/>
      <c r="CG19" s="880"/>
      <c r="CH19" s="878"/>
      <c r="CI19" s="878"/>
      <c r="CJ19" s="878"/>
      <c r="CK19" s="880"/>
      <c r="CL19" s="878"/>
      <c r="CM19" s="878"/>
      <c r="CN19" s="878"/>
      <c r="CO19" s="880"/>
      <c r="CP19" s="878"/>
      <c r="CQ19" s="878"/>
      <c r="CR19" s="878"/>
      <c r="CS19" s="880"/>
      <c r="CT19" s="878"/>
      <c r="CU19" s="878"/>
      <c r="CV19" s="878"/>
      <c r="CW19" s="880"/>
      <c r="CX19" s="878"/>
      <c r="CY19" s="878"/>
      <c r="CZ19" s="878"/>
      <c r="DA19" s="880"/>
      <c r="DB19" s="878"/>
      <c r="DC19" s="878"/>
      <c r="DD19" s="878"/>
      <c r="DE19" s="880"/>
      <c r="DF19" s="878"/>
      <c r="DG19" s="878"/>
      <c r="DH19" s="878"/>
      <c r="DI19" s="880"/>
      <c r="DJ19" s="878"/>
      <c r="DK19" s="878"/>
      <c r="DL19" s="878"/>
      <c r="DM19" s="880"/>
      <c r="DN19" s="878"/>
      <c r="DO19" s="878"/>
      <c r="DP19" s="878"/>
      <c r="DQ19" s="880"/>
      <c r="DR19" s="878"/>
      <c r="DS19" s="878"/>
      <c r="DT19" s="878"/>
      <c r="DU19" s="880"/>
      <c r="DV19" s="878"/>
      <c r="DW19" s="878"/>
      <c r="DX19" s="878"/>
      <c r="DY19" s="880"/>
      <c r="DZ19" s="878"/>
      <c r="EA19" s="878"/>
      <c r="EB19" s="878"/>
      <c r="EC19" s="880"/>
      <c r="ED19" s="878"/>
      <c r="EE19" s="878"/>
      <c r="EF19" s="878"/>
      <c r="EG19" s="880"/>
      <c r="EH19" s="878"/>
      <c r="EI19" s="878"/>
      <c r="EJ19" s="878"/>
      <c r="EK19" s="880"/>
      <c r="EL19" s="878"/>
      <c r="EM19" s="878"/>
      <c r="EN19" s="878"/>
      <c r="EO19" s="880"/>
      <c r="EP19" s="878"/>
      <c r="EQ19" s="878"/>
      <c r="ER19" s="878"/>
      <c r="ES19" s="880"/>
      <c r="ET19" s="878"/>
      <c r="EU19" s="878"/>
      <c r="EV19" s="878"/>
      <c r="EW19" s="880"/>
      <c r="EX19" s="878"/>
      <c r="EY19" s="878"/>
      <c r="EZ19" s="878"/>
      <c r="FA19" s="880"/>
      <c r="FB19" s="878"/>
      <c r="FC19" s="878"/>
      <c r="FD19" s="878"/>
      <c r="FE19" s="880"/>
      <c r="FF19" s="878"/>
      <c r="FG19" s="878"/>
      <c r="FH19" s="878"/>
      <c r="FI19" s="880"/>
      <c r="FJ19" s="878"/>
      <c r="FK19" s="878"/>
      <c r="FL19" s="878"/>
      <c r="FM19" s="880"/>
      <c r="FN19" s="878"/>
      <c r="FO19" s="878"/>
      <c r="FP19" s="878"/>
      <c r="FQ19" s="880"/>
      <c r="FR19" s="878"/>
      <c r="FS19" s="878"/>
      <c r="FT19" s="878"/>
      <c r="FU19" s="880"/>
      <c r="FV19" s="878"/>
      <c r="FW19" s="878"/>
      <c r="FX19" s="878"/>
      <c r="FY19" s="880"/>
      <c r="FZ19" s="878"/>
      <c r="GA19" s="878"/>
      <c r="GB19" s="878"/>
      <c r="GC19" s="880"/>
      <c r="GD19" s="878"/>
      <c r="GE19" s="878"/>
      <c r="GF19" s="878"/>
      <c r="GG19" s="880"/>
      <c r="GH19" s="878"/>
      <c r="GI19" s="878"/>
      <c r="GJ19" s="878"/>
      <c r="GK19" s="880"/>
      <c r="GL19" s="878"/>
      <c r="GM19" s="878"/>
      <c r="GN19" s="878"/>
      <c r="GO19" s="880"/>
      <c r="GP19" s="878"/>
      <c r="GQ19" s="878"/>
      <c r="GR19" s="878"/>
      <c r="GS19" s="880"/>
      <c r="GT19" s="878"/>
      <c r="GU19" s="878"/>
      <c r="GV19" s="878"/>
      <c r="GW19" s="880"/>
      <c r="GX19" s="878"/>
      <c r="GY19" s="878"/>
      <c r="GZ19" s="878"/>
      <c r="HA19" s="880"/>
      <c r="HB19" s="878"/>
      <c r="HC19" s="878"/>
      <c r="HD19" s="878"/>
      <c r="HE19" s="880"/>
      <c r="HF19" s="878"/>
      <c r="HG19" s="878"/>
      <c r="HH19" s="878"/>
      <c r="HI19" s="880"/>
      <c r="HJ19" s="878"/>
      <c r="HK19" s="878"/>
      <c r="HL19" s="878"/>
      <c r="HM19" s="880"/>
      <c r="HN19" s="878"/>
      <c r="HO19" s="878"/>
      <c r="HP19" s="878"/>
      <c r="HQ19" s="880"/>
      <c r="HR19" s="878"/>
      <c r="HS19" s="878"/>
      <c r="HT19" s="878"/>
      <c r="HU19" s="880"/>
      <c r="HV19" s="878"/>
      <c r="HW19" s="878"/>
      <c r="HX19" s="878"/>
      <c r="HY19" s="880"/>
      <c r="HZ19" s="878"/>
      <c r="IA19" s="878"/>
      <c r="IB19" s="878"/>
      <c r="IC19" s="880"/>
      <c r="ID19" s="878"/>
      <c r="IE19" s="878"/>
      <c r="IF19" s="878"/>
      <c r="IG19" s="880"/>
      <c r="IH19" s="878"/>
      <c r="II19" s="878"/>
      <c r="IJ19" s="878"/>
      <c r="IK19" s="880"/>
      <c r="IL19" s="878"/>
      <c r="IM19" s="878"/>
      <c r="IN19" s="878"/>
      <c r="IO19" s="880"/>
      <c r="IP19" s="878"/>
      <c r="IQ19" s="878"/>
      <c r="IR19" s="878"/>
      <c r="IS19" s="880"/>
      <c r="IT19" s="878"/>
      <c r="IU19" s="878"/>
      <c r="IV19" s="878"/>
      <c r="IW19" s="880"/>
      <c r="IX19" s="878"/>
      <c r="IY19" s="878"/>
      <c r="IZ19" s="878"/>
      <c r="JA19" s="880"/>
      <c r="JB19" s="878"/>
      <c r="JC19" s="878"/>
      <c r="JD19" s="878"/>
      <c r="JE19" s="880"/>
      <c r="JF19" s="878"/>
      <c r="JG19" s="878"/>
      <c r="JH19" s="878"/>
      <c r="JI19" s="880"/>
      <c r="JJ19" s="878"/>
      <c r="JK19" s="878"/>
      <c r="JL19" s="878"/>
      <c r="JM19" s="880"/>
      <c r="JN19" s="878"/>
      <c r="JO19" s="878"/>
      <c r="JP19" s="878"/>
      <c r="JQ19" s="880"/>
      <c r="JR19" s="878"/>
      <c r="JS19" s="878"/>
      <c r="JT19" s="878"/>
      <c r="JU19" s="880"/>
      <c r="JV19" s="878"/>
      <c r="JW19" s="878"/>
      <c r="JX19" s="878"/>
      <c r="JY19" s="880"/>
      <c r="JZ19" s="878"/>
      <c r="KA19" s="878"/>
      <c r="KB19" s="878"/>
      <c r="KC19" s="880"/>
      <c r="KD19" s="878"/>
      <c r="KE19" s="878"/>
      <c r="KF19" s="878"/>
      <c r="KG19" s="880"/>
      <c r="KH19" s="878"/>
      <c r="KI19" s="878"/>
      <c r="KJ19" s="878"/>
      <c r="KK19" s="880"/>
      <c r="KL19" s="878"/>
      <c r="KM19" s="878"/>
      <c r="KN19" s="878"/>
      <c r="KO19" s="880"/>
      <c r="KP19" s="878"/>
      <c r="KQ19" s="878"/>
      <c r="KR19" s="878"/>
      <c r="KS19" s="880"/>
      <c r="KT19" s="878"/>
      <c r="KU19" s="878"/>
      <c r="KV19" s="878"/>
      <c r="KW19" s="880"/>
      <c r="KX19" s="878"/>
      <c r="KY19" s="878"/>
      <c r="KZ19" s="878"/>
      <c r="LA19" s="880"/>
      <c r="LB19" s="878"/>
      <c r="LC19" s="878"/>
      <c r="LD19" s="878"/>
      <c r="LE19" s="880"/>
      <c r="LF19" s="878"/>
      <c r="LG19" s="878"/>
      <c r="LH19" s="878"/>
      <c r="LI19" s="880"/>
      <c r="LJ19" s="878"/>
      <c r="LK19" s="878"/>
      <c r="LL19" s="878"/>
      <c r="LM19" s="880"/>
      <c r="LN19" s="878"/>
      <c r="LO19" s="878"/>
      <c r="LP19" s="878"/>
      <c r="LQ19" s="880"/>
      <c r="LR19" s="878"/>
      <c r="LS19" s="878"/>
      <c r="LT19" s="878"/>
      <c r="LU19" s="880"/>
      <c r="LV19" s="878"/>
      <c r="LW19" s="878"/>
      <c r="LX19" s="878"/>
      <c r="LY19" s="880"/>
      <c r="LZ19" s="878"/>
      <c r="MA19" s="878"/>
      <c r="MB19" s="878"/>
      <c r="MC19" s="880"/>
      <c r="MD19" s="878"/>
      <c r="ME19" s="878"/>
      <c r="MF19" s="878"/>
      <c r="MG19" s="880"/>
      <c r="MH19" s="878"/>
      <c r="MI19" s="878"/>
      <c r="MJ19" s="878"/>
      <c r="MK19" s="880"/>
      <c r="ML19" s="878"/>
      <c r="MM19" s="878"/>
      <c r="MN19" s="878"/>
      <c r="MO19" s="880"/>
      <c r="MP19" s="878"/>
      <c r="MQ19" s="878"/>
      <c r="MR19" s="878"/>
      <c r="MS19" s="880"/>
      <c r="MT19" s="878"/>
      <c r="MU19" s="878"/>
      <c r="MV19" s="878"/>
      <c r="MW19" s="880"/>
      <c r="MX19" s="878"/>
      <c r="MY19" s="878"/>
      <c r="MZ19" s="878"/>
      <c r="NA19" s="880"/>
      <c r="NB19" s="878"/>
      <c r="NC19" s="878"/>
      <c r="ND19" s="878"/>
      <c r="NE19" s="880"/>
      <c r="NF19" s="878"/>
      <c r="NG19" s="878"/>
      <c r="NH19" s="878"/>
      <c r="NI19" s="880"/>
      <c r="NJ19" s="878"/>
      <c r="NK19" s="878"/>
      <c r="NL19" s="878"/>
      <c r="NM19" s="880"/>
      <c r="NN19" s="878"/>
      <c r="NO19" s="878"/>
      <c r="NP19" s="878"/>
      <c r="NQ19" s="880"/>
      <c r="NR19" s="878"/>
      <c r="NS19" s="878"/>
      <c r="NT19" s="878"/>
      <c r="NU19" s="880"/>
      <c r="NV19" s="878"/>
      <c r="NW19" s="878"/>
      <c r="NX19" s="878"/>
      <c r="NY19" s="880"/>
      <c r="NZ19" s="878"/>
      <c r="OA19" s="878"/>
      <c r="OB19" s="878"/>
      <c r="OC19" s="880"/>
      <c r="OD19" s="878"/>
      <c r="OE19" s="878"/>
      <c r="OF19" s="878"/>
      <c r="OG19" s="880"/>
      <c r="OH19" s="878"/>
      <c r="OI19" s="878"/>
      <c r="OJ19" s="878"/>
      <c r="OK19" s="880"/>
      <c r="OL19" s="878"/>
      <c r="OM19" s="878"/>
      <c r="ON19" s="878"/>
      <c r="OO19" s="880"/>
      <c r="OP19" s="878"/>
      <c r="OQ19" s="878"/>
      <c r="OR19" s="878"/>
      <c r="OS19" s="880"/>
      <c r="OT19" s="878"/>
      <c r="OU19" s="878"/>
      <c r="OV19" s="878"/>
      <c r="OW19" s="880"/>
      <c r="OX19" s="878"/>
      <c r="OY19" s="878"/>
      <c r="OZ19" s="878"/>
      <c r="PA19" s="880"/>
      <c r="PB19" s="878"/>
      <c r="PC19" s="878"/>
      <c r="PD19" s="878"/>
      <c r="PE19" s="880"/>
      <c r="PF19" s="878"/>
      <c r="PG19" s="878"/>
      <c r="PH19" s="878"/>
      <c r="PI19" s="880"/>
      <c r="PJ19" s="878"/>
      <c r="PK19" s="878"/>
      <c r="PL19" s="878"/>
      <c r="PM19" s="880"/>
      <c r="PN19" s="878"/>
      <c r="PO19" s="878"/>
      <c r="PP19" s="878"/>
      <c r="PQ19" s="880"/>
      <c r="PR19" s="878"/>
      <c r="PS19" s="878"/>
      <c r="PT19" s="878"/>
      <c r="PU19" s="880"/>
      <c r="PV19" s="878"/>
      <c r="PW19" s="878"/>
      <c r="PX19" s="878"/>
      <c r="PY19" s="880"/>
      <c r="PZ19" s="878"/>
      <c r="QA19" s="878"/>
      <c r="QB19" s="878"/>
      <c r="QC19" s="880"/>
      <c r="QD19" s="878"/>
      <c r="QE19" s="878"/>
      <c r="QF19" s="878"/>
      <c r="QG19" s="880"/>
      <c r="QH19" s="878"/>
      <c r="QI19" s="878"/>
      <c r="QJ19" s="878"/>
      <c r="QK19" s="880"/>
      <c r="QL19" s="878"/>
      <c r="QM19" s="878"/>
      <c r="QN19" s="878"/>
      <c r="QO19" s="880"/>
      <c r="QP19" s="878"/>
      <c r="QQ19" s="878"/>
      <c r="QR19" s="878"/>
      <c r="QS19" s="880"/>
      <c r="QT19" s="878"/>
      <c r="QU19" s="878"/>
      <c r="QV19" s="878"/>
      <c r="QW19" s="880"/>
      <c r="QX19" s="878"/>
      <c r="QY19" s="878"/>
      <c r="QZ19" s="878"/>
      <c r="RA19" s="880"/>
      <c r="RB19" s="878"/>
      <c r="RC19" s="878"/>
      <c r="RD19" s="878"/>
      <c r="RE19" s="880"/>
      <c r="RF19" s="878"/>
      <c r="RG19" s="878"/>
      <c r="RH19" s="878"/>
      <c r="RI19" s="880"/>
      <c r="RJ19" s="878"/>
      <c r="RK19" s="878"/>
      <c r="RL19" s="878"/>
      <c r="RM19" s="880"/>
      <c r="RN19" s="878"/>
      <c r="RO19" s="878"/>
      <c r="RP19" s="878"/>
      <c r="RQ19" s="880"/>
      <c r="RR19" s="878"/>
      <c r="RS19" s="878"/>
      <c r="RT19" s="878"/>
      <c r="RU19" s="880"/>
      <c r="RV19" s="878"/>
      <c r="RW19" s="878"/>
      <c r="RX19" s="878"/>
      <c r="RY19" s="880"/>
      <c r="RZ19" s="878"/>
      <c r="SA19" s="878"/>
      <c r="SB19" s="878"/>
      <c r="SC19" s="880"/>
      <c r="SD19" s="878"/>
      <c r="SE19" s="878"/>
      <c r="SF19" s="878"/>
      <c r="SG19" s="880"/>
      <c r="SH19" s="878"/>
      <c r="SI19" s="878"/>
      <c r="SJ19" s="878"/>
      <c r="SK19" s="880"/>
      <c r="SL19" s="878"/>
      <c r="SM19" s="878"/>
      <c r="SN19" s="878"/>
      <c r="SO19" s="880"/>
      <c r="SP19" s="878"/>
      <c r="SQ19" s="878"/>
      <c r="SR19" s="878"/>
      <c r="SS19" s="880"/>
      <c r="ST19" s="878"/>
      <c r="SU19" s="878"/>
      <c r="SV19" s="878"/>
      <c r="SW19" s="880"/>
      <c r="SX19" s="878"/>
      <c r="SY19" s="878"/>
      <c r="SZ19" s="878"/>
      <c r="TA19" s="880"/>
      <c r="TB19" s="878"/>
      <c r="TC19" s="878"/>
      <c r="TD19" s="878"/>
      <c r="TE19" s="880"/>
      <c r="TF19" s="878"/>
      <c r="TG19" s="878"/>
      <c r="TH19" s="878"/>
      <c r="TI19" s="880"/>
      <c r="TJ19" s="878"/>
      <c r="TK19" s="878"/>
      <c r="TL19" s="878"/>
      <c r="TM19" s="880"/>
      <c r="TN19" s="878"/>
      <c r="TO19" s="878"/>
      <c r="TP19" s="878"/>
      <c r="TQ19" s="880"/>
      <c r="TR19" s="878"/>
      <c r="TS19" s="878"/>
      <c r="TT19" s="878"/>
      <c r="TU19" s="880"/>
      <c r="TV19" s="878"/>
      <c r="TW19" s="878"/>
      <c r="TX19" s="878"/>
      <c r="TY19" s="880"/>
      <c r="TZ19" s="878"/>
      <c r="UA19" s="878"/>
      <c r="UB19" s="878"/>
      <c r="UC19" s="880"/>
      <c r="UD19" s="878"/>
      <c r="UE19" s="878"/>
      <c r="UF19" s="878"/>
      <c r="UG19" s="880"/>
      <c r="UH19" s="878"/>
      <c r="UI19" s="878"/>
      <c r="UJ19" s="878"/>
      <c r="UK19" s="880"/>
      <c r="UL19" s="878"/>
      <c r="UM19" s="878"/>
      <c r="UN19" s="878"/>
      <c r="UO19" s="880"/>
      <c r="UP19" s="878"/>
      <c r="UQ19" s="878"/>
      <c r="UR19" s="878"/>
      <c r="US19" s="880"/>
      <c r="UT19" s="878"/>
      <c r="UU19" s="878"/>
      <c r="UV19" s="878"/>
      <c r="UW19" s="880"/>
      <c r="UX19" s="878"/>
      <c r="UY19" s="878"/>
      <c r="UZ19" s="878"/>
      <c r="VA19" s="880"/>
      <c r="VB19" s="878"/>
      <c r="VC19" s="878"/>
      <c r="VD19" s="878"/>
      <c r="VE19" s="880"/>
      <c r="VF19" s="878"/>
      <c r="VG19" s="878"/>
      <c r="VH19" s="878"/>
      <c r="VI19" s="880"/>
      <c r="VJ19" s="878"/>
      <c r="VK19" s="878"/>
      <c r="VL19" s="878"/>
      <c r="VM19" s="880"/>
      <c r="VN19" s="878"/>
      <c r="VO19" s="878"/>
      <c r="VP19" s="878"/>
      <c r="VQ19" s="880"/>
      <c r="VR19" s="878"/>
      <c r="VS19" s="878"/>
      <c r="VT19" s="878"/>
      <c r="VU19" s="880"/>
      <c r="VV19" s="878"/>
      <c r="VW19" s="878"/>
      <c r="VX19" s="878"/>
      <c r="VY19" s="880"/>
      <c r="VZ19" s="878"/>
      <c r="WA19" s="878"/>
      <c r="WB19" s="878"/>
      <c r="WC19" s="880"/>
      <c r="WD19" s="878"/>
      <c r="WE19" s="878"/>
      <c r="WF19" s="878"/>
      <c r="WG19" s="880"/>
      <c r="WH19" s="878"/>
      <c r="WI19" s="878"/>
      <c r="WJ19" s="878"/>
      <c r="WK19" s="880"/>
      <c r="WL19" s="878"/>
      <c r="WM19" s="878"/>
      <c r="WN19" s="878"/>
      <c r="WO19" s="880"/>
      <c r="WP19" s="878"/>
      <c r="WQ19" s="878"/>
      <c r="WR19" s="878"/>
      <c r="WS19" s="880"/>
      <c r="WT19" s="878"/>
      <c r="WU19" s="878"/>
      <c r="WV19" s="878"/>
      <c r="WW19" s="880"/>
      <c r="WX19" s="878"/>
      <c r="WY19" s="878"/>
      <c r="WZ19" s="878"/>
      <c r="XA19" s="880"/>
      <c r="XB19" s="878"/>
      <c r="XC19" s="878"/>
      <c r="XD19" s="878"/>
      <c r="XE19" s="880"/>
      <c r="XF19" s="878"/>
      <c r="XG19" s="878"/>
      <c r="XH19" s="878"/>
      <c r="XI19" s="880"/>
      <c r="XJ19" s="878"/>
      <c r="XK19" s="878"/>
      <c r="XL19" s="878"/>
      <c r="XM19" s="880"/>
      <c r="XN19" s="878"/>
      <c r="XO19" s="878"/>
      <c r="XP19" s="878"/>
      <c r="XQ19" s="880"/>
      <c r="XR19" s="878"/>
      <c r="XS19" s="878"/>
      <c r="XT19" s="878"/>
      <c r="XU19" s="880"/>
      <c r="XV19" s="878"/>
      <c r="XW19" s="878"/>
      <c r="XX19" s="878"/>
      <c r="XY19" s="880"/>
      <c r="XZ19" s="878"/>
      <c r="YA19" s="878"/>
      <c r="YB19" s="878"/>
      <c r="YC19" s="880"/>
      <c r="YD19" s="878"/>
      <c r="YE19" s="878"/>
      <c r="YF19" s="878"/>
      <c r="YG19" s="880"/>
      <c r="YH19" s="878"/>
      <c r="YI19" s="878"/>
      <c r="YJ19" s="878"/>
      <c r="YK19" s="880"/>
      <c r="YL19" s="878"/>
      <c r="YM19" s="878"/>
      <c r="YN19" s="878"/>
      <c r="YO19" s="880"/>
      <c r="YP19" s="878"/>
      <c r="YQ19" s="878"/>
      <c r="YR19" s="878"/>
      <c r="YS19" s="880"/>
      <c r="YT19" s="878"/>
      <c r="YU19" s="878"/>
      <c r="YV19" s="878"/>
      <c r="YW19" s="880"/>
      <c r="YX19" s="878"/>
      <c r="YY19" s="878"/>
      <c r="YZ19" s="878"/>
      <c r="ZA19" s="880"/>
      <c r="ZB19" s="878"/>
      <c r="ZC19" s="878"/>
      <c r="ZD19" s="878"/>
      <c r="ZE19" s="880"/>
      <c r="ZF19" s="878"/>
      <c r="ZG19" s="878"/>
      <c r="ZH19" s="878"/>
      <c r="ZI19" s="880"/>
      <c r="ZJ19" s="878"/>
      <c r="ZK19" s="878"/>
      <c r="ZL19" s="878"/>
      <c r="ZM19" s="880"/>
      <c r="ZN19" s="878"/>
      <c r="ZO19" s="878"/>
      <c r="ZP19" s="878"/>
      <c r="ZQ19" s="880"/>
      <c r="ZR19" s="878"/>
      <c r="ZS19" s="878"/>
      <c r="ZT19" s="878"/>
      <c r="ZU19" s="880"/>
      <c r="ZV19" s="878"/>
      <c r="ZW19" s="878"/>
      <c r="ZX19" s="878"/>
      <c r="ZY19" s="880"/>
      <c r="ZZ19" s="878"/>
      <c r="AAA19" s="878"/>
      <c r="AAB19" s="878"/>
      <c r="AAC19" s="880"/>
      <c r="AAD19" s="878"/>
      <c r="AAE19" s="878"/>
      <c r="AAF19" s="878"/>
      <c r="AAG19" s="880"/>
      <c r="AAH19" s="878"/>
      <c r="AAI19" s="878"/>
      <c r="AAJ19" s="878"/>
      <c r="AAK19" s="880"/>
      <c r="AAL19" s="878"/>
      <c r="AAM19" s="878"/>
      <c r="AAN19" s="878"/>
      <c r="AAO19" s="880"/>
      <c r="AAP19" s="878"/>
      <c r="AAQ19" s="878"/>
      <c r="AAR19" s="878"/>
      <c r="AAS19" s="880"/>
      <c r="AAT19" s="878"/>
      <c r="AAU19" s="878"/>
      <c r="AAV19" s="878"/>
      <c r="AAW19" s="880"/>
      <c r="AAX19" s="878"/>
      <c r="AAY19" s="878"/>
      <c r="AAZ19" s="878"/>
      <c r="ABA19" s="880"/>
      <c r="ABB19" s="878"/>
      <c r="ABC19" s="878"/>
      <c r="ABD19" s="878"/>
      <c r="ABE19" s="880"/>
      <c r="ABF19" s="878"/>
      <c r="ABG19" s="878"/>
      <c r="ABH19" s="878"/>
      <c r="ABI19" s="880"/>
      <c r="ABJ19" s="878"/>
      <c r="ABK19" s="878"/>
      <c r="ABL19" s="878"/>
      <c r="ABM19" s="880"/>
      <c r="ABN19" s="878"/>
      <c r="ABO19" s="878"/>
      <c r="ABP19" s="878"/>
      <c r="ABQ19" s="880"/>
      <c r="ABR19" s="878"/>
      <c r="ABS19" s="878"/>
      <c r="ABT19" s="878"/>
      <c r="ABU19" s="880"/>
      <c r="ABV19" s="878"/>
      <c r="ABW19" s="878"/>
      <c r="ABX19" s="878"/>
      <c r="ABY19" s="880"/>
      <c r="ABZ19" s="878"/>
      <c r="ACA19" s="878"/>
      <c r="ACB19" s="878"/>
      <c r="ACC19" s="880"/>
      <c r="ACD19" s="878"/>
      <c r="ACE19" s="878"/>
      <c r="ACF19" s="878"/>
      <c r="ACG19" s="880"/>
      <c r="ACH19" s="878"/>
      <c r="ACI19" s="878"/>
      <c r="ACJ19" s="878"/>
      <c r="ACK19" s="880"/>
      <c r="ACL19" s="878"/>
      <c r="ACM19" s="878"/>
      <c r="ACN19" s="878"/>
      <c r="ACO19" s="880"/>
      <c r="ACP19" s="878"/>
      <c r="ACQ19" s="878"/>
      <c r="ACR19" s="878"/>
      <c r="ACS19" s="880"/>
      <c r="ACT19" s="878"/>
      <c r="ACU19" s="878"/>
      <c r="ACV19" s="878"/>
      <c r="ACW19" s="880"/>
      <c r="ACX19" s="878"/>
      <c r="ACY19" s="878"/>
      <c r="ACZ19" s="878"/>
      <c r="ADA19" s="880"/>
      <c r="ADB19" s="878"/>
      <c r="ADC19" s="878"/>
      <c r="ADD19" s="878"/>
      <c r="ADE19" s="880"/>
      <c r="ADF19" s="878"/>
      <c r="ADG19" s="878"/>
      <c r="ADH19" s="878"/>
      <c r="ADI19" s="880"/>
      <c r="ADJ19" s="878"/>
      <c r="ADK19" s="878"/>
      <c r="ADL19" s="878"/>
      <c r="ADM19" s="880"/>
      <c r="ADN19" s="878"/>
      <c r="ADO19" s="878"/>
      <c r="ADP19" s="878"/>
      <c r="ADQ19" s="880"/>
      <c r="ADR19" s="878"/>
      <c r="ADS19" s="878"/>
      <c r="ADT19" s="878"/>
      <c r="ADU19" s="880"/>
      <c r="ADV19" s="878"/>
      <c r="ADW19" s="878"/>
      <c r="ADX19" s="878"/>
      <c r="ADY19" s="880"/>
      <c r="ADZ19" s="878"/>
      <c r="AEA19" s="878"/>
      <c r="AEB19" s="878"/>
      <c r="AEC19" s="880"/>
      <c r="AED19" s="878"/>
      <c r="AEE19" s="878"/>
      <c r="AEF19" s="878"/>
      <c r="AEG19" s="880"/>
      <c r="AEH19" s="878"/>
      <c r="AEI19" s="878"/>
      <c r="AEJ19" s="878"/>
      <c r="AEK19" s="880"/>
      <c r="AEL19" s="878"/>
      <c r="AEM19" s="878"/>
      <c r="AEN19" s="878"/>
      <c r="AEO19" s="880"/>
      <c r="AEP19" s="878"/>
      <c r="AEQ19" s="878"/>
      <c r="AER19" s="878"/>
      <c r="AES19" s="880"/>
      <c r="AET19" s="878"/>
      <c r="AEU19" s="878"/>
      <c r="AEV19" s="878"/>
      <c r="AEW19" s="880"/>
      <c r="AEX19" s="878"/>
      <c r="AEY19" s="878"/>
      <c r="AEZ19" s="878"/>
      <c r="AFA19" s="880"/>
      <c r="AFB19" s="878"/>
      <c r="AFC19" s="878"/>
      <c r="AFD19" s="878"/>
      <c r="AFE19" s="880"/>
      <c r="AFF19" s="878"/>
      <c r="AFG19" s="878"/>
      <c r="AFH19" s="878"/>
      <c r="AFI19" s="880"/>
      <c r="AFJ19" s="878"/>
      <c r="AFK19" s="878"/>
      <c r="AFL19" s="878"/>
      <c r="AFM19" s="880"/>
      <c r="AFN19" s="878"/>
      <c r="AFO19" s="878"/>
      <c r="AFP19" s="878"/>
      <c r="AFQ19" s="880"/>
      <c r="AFR19" s="878"/>
      <c r="AFS19" s="878"/>
      <c r="AFT19" s="878"/>
      <c r="AFU19" s="880"/>
      <c r="AFV19" s="878"/>
      <c r="AFW19" s="878"/>
      <c r="AFX19" s="878"/>
      <c r="AFY19" s="880"/>
      <c r="AFZ19" s="878"/>
      <c r="AGA19" s="878"/>
      <c r="AGB19" s="878"/>
      <c r="AGC19" s="880"/>
      <c r="AGD19" s="878"/>
      <c r="AGE19" s="878"/>
      <c r="AGF19" s="878"/>
      <c r="AGG19" s="880"/>
      <c r="AGH19" s="878"/>
      <c r="AGI19" s="878"/>
      <c r="AGJ19" s="878"/>
      <c r="AGK19" s="880"/>
      <c r="AGL19" s="878"/>
      <c r="AGM19" s="878"/>
      <c r="AGN19" s="878"/>
      <c r="AGO19" s="880"/>
      <c r="AGP19" s="878"/>
      <c r="AGQ19" s="878"/>
      <c r="AGR19" s="878"/>
      <c r="AGS19" s="880"/>
      <c r="AGT19" s="878"/>
      <c r="AGU19" s="878"/>
      <c r="AGV19" s="878"/>
      <c r="AGW19" s="880"/>
      <c r="AGX19" s="878"/>
      <c r="AGY19" s="878"/>
      <c r="AGZ19" s="878"/>
      <c r="AHA19" s="880"/>
      <c r="AHB19" s="878"/>
      <c r="AHC19" s="878"/>
      <c r="AHD19" s="878"/>
      <c r="AHE19" s="880"/>
      <c r="AHF19" s="878"/>
      <c r="AHG19" s="878"/>
      <c r="AHH19" s="878"/>
      <c r="AHI19" s="880"/>
      <c r="AHJ19" s="878"/>
      <c r="AHK19" s="878"/>
      <c r="AHL19" s="878"/>
      <c r="AHM19" s="880"/>
      <c r="AHN19" s="878"/>
      <c r="AHO19" s="878"/>
      <c r="AHP19" s="878"/>
      <c r="AHQ19" s="880"/>
      <c r="AHR19" s="878"/>
      <c r="AHS19" s="878"/>
      <c r="AHT19" s="878"/>
      <c r="AHU19" s="880"/>
      <c r="AHV19" s="878"/>
      <c r="AHW19" s="878"/>
      <c r="AHX19" s="878"/>
      <c r="AHY19" s="880"/>
      <c r="AHZ19" s="878"/>
      <c r="AIA19" s="878"/>
      <c r="AIB19" s="878"/>
      <c r="AIC19" s="880"/>
      <c r="AID19" s="878"/>
      <c r="AIE19" s="878"/>
      <c r="AIF19" s="878"/>
      <c r="AIG19" s="880"/>
      <c r="AIH19" s="878"/>
      <c r="AII19" s="878"/>
      <c r="AIJ19" s="878"/>
      <c r="AIK19" s="880"/>
      <c r="AIL19" s="878"/>
      <c r="AIM19" s="878"/>
      <c r="AIN19" s="878"/>
      <c r="AIO19" s="880"/>
      <c r="AIP19" s="878"/>
      <c r="AIQ19" s="878"/>
      <c r="AIR19" s="878"/>
      <c r="AIS19" s="880"/>
      <c r="AIT19" s="878"/>
      <c r="AIU19" s="878"/>
      <c r="AIV19" s="878"/>
      <c r="AIW19" s="880"/>
      <c r="AIX19" s="878"/>
      <c r="AIY19" s="878"/>
      <c r="AIZ19" s="878"/>
      <c r="AJA19" s="880"/>
      <c r="AJB19" s="878"/>
      <c r="AJC19" s="878"/>
      <c r="AJD19" s="878"/>
      <c r="AJE19" s="880"/>
      <c r="AJF19" s="878"/>
      <c r="AJG19" s="878"/>
      <c r="AJH19" s="878"/>
      <c r="AJI19" s="880"/>
      <c r="AJJ19" s="878"/>
      <c r="AJK19" s="878"/>
      <c r="AJL19" s="878"/>
      <c r="AJM19" s="880"/>
      <c r="AJN19" s="878"/>
      <c r="AJO19" s="878"/>
      <c r="AJP19" s="878"/>
      <c r="AJQ19" s="880"/>
      <c r="AJR19" s="878"/>
      <c r="AJS19" s="878"/>
      <c r="AJT19" s="878"/>
      <c r="AJU19" s="880"/>
      <c r="AJV19" s="878"/>
      <c r="AJW19" s="878"/>
      <c r="AJX19" s="878"/>
      <c r="AJY19" s="880"/>
      <c r="AJZ19" s="878"/>
      <c r="AKA19" s="878"/>
      <c r="AKB19" s="878"/>
      <c r="AKC19" s="880"/>
      <c r="AKD19" s="878"/>
      <c r="AKE19" s="878"/>
      <c r="AKF19" s="878"/>
      <c r="AKG19" s="880"/>
      <c r="AKH19" s="878"/>
      <c r="AKI19" s="878"/>
      <c r="AKJ19" s="878"/>
      <c r="AKK19" s="880"/>
      <c r="AKL19" s="878"/>
      <c r="AKM19" s="878"/>
      <c r="AKN19" s="878"/>
      <c r="AKO19" s="880"/>
      <c r="AKP19" s="878"/>
      <c r="AKQ19" s="878"/>
      <c r="AKR19" s="878"/>
      <c r="AKS19" s="880"/>
      <c r="AKT19" s="878"/>
      <c r="AKU19" s="878"/>
      <c r="AKV19" s="878"/>
      <c r="AKW19" s="880"/>
      <c r="AKX19" s="878"/>
      <c r="AKY19" s="878"/>
      <c r="AKZ19" s="878"/>
      <c r="ALA19" s="880"/>
      <c r="ALB19" s="878"/>
      <c r="ALC19" s="878"/>
      <c r="ALD19" s="878"/>
      <c r="ALE19" s="880"/>
      <c r="ALF19" s="878"/>
      <c r="ALG19" s="878"/>
      <c r="ALH19" s="878"/>
      <c r="ALI19" s="880"/>
      <c r="ALJ19" s="878"/>
      <c r="ALK19" s="878"/>
      <c r="ALL19" s="878"/>
      <c r="ALM19" s="880"/>
      <c r="ALN19" s="878"/>
      <c r="ALO19" s="878"/>
      <c r="ALP19" s="878"/>
      <c r="ALQ19" s="880"/>
      <c r="ALR19" s="878"/>
      <c r="ALS19" s="878"/>
      <c r="ALT19" s="878"/>
      <c r="ALU19" s="880"/>
      <c r="ALV19" s="878"/>
      <c r="ALW19" s="878"/>
      <c r="ALX19" s="878"/>
      <c r="ALY19" s="880"/>
      <c r="ALZ19" s="878"/>
      <c r="AMA19" s="878"/>
      <c r="AMB19" s="878"/>
      <c r="AMC19" s="880"/>
      <c r="AMD19" s="878"/>
      <c r="AME19" s="878"/>
      <c r="AMF19" s="878"/>
      <c r="AMG19" s="880"/>
      <c r="AMH19" s="878"/>
      <c r="AMI19" s="878"/>
      <c r="AMJ19" s="878"/>
      <c r="AMK19" s="880"/>
      <c r="AML19" s="878"/>
      <c r="AMM19" s="878"/>
      <c r="AMN19" s="878"/>
      <c r="AMO19" s="880"/>
      <c r="AMP19" s="878"/>
      <c r="AMQ19" s="878"/>
      <c r="AMR19" s="878"/>
      <c r="AMS19" s="880"/>
      <c r="AMT19" s="878"/>
      <c r="AMU19" s="878"/>
      <c r="AMV19" s="878"/>
      <c r="AMW19" s="880"/>
      <c r="AMX19" s="878"/>
      <c r="AMY19" s="878"/>
      <c r="AMZ19" s="878"/>
      <c r="ANA19" s="880"/>
      <c r="ANB19" s="878"/>
      <c r="ANC19" s="878"/>
      <c r="AND19" s="878"/>
      <c r="ANE19" s="880"/>
      <c r="ANF19" s="878"/>
      <c r="ANG19" s="878"/>
      <c r="ANH19" s="878"/>
      <c r="ANI19" s="880"/>
      <c r="ANJ19" s="878"/>
      <c r="ANK19" s="878"/>
      <c r="ANL19" s="878"/>
      <c r="ANM19" s="880"/>
      <c r="ANN19" s="878"/>
      <c r="ANO19" s="878"/>
      <c r="ANP19" s="878"/>
      <c r="ANQ19" s="880"/>
      <c r="ANR19" s="878"/>
      <c r="ANS19" s="878"/>
      <c r="ANT19" s="878"/>
      <c r="ANU19" s="880"/>
      <c r="ANV19" s="878"/>
      <c r="ANW19" s="878"/>
      <c r="ANX19" s="878"/>
      <c r="ANY19" s="880"/>
      <c r="ANZ19" s="878"/>
      <c r="AOA19" s="878"/>
      <c r="AOB19" s="878"/>
      <c r="AOC19" s="880"/>
      <c r="AOD19" s="878"/>
      <c r="AOE19" s="878"/>
      <c r="AOF19" s="878"/>
      <c r="AOG19" s="880"/>
      <c r="AOH19" s="878"/>
      <c r="AOI19" s="878"/>
      <c r="AOJ19" s="878"/>
      <c r="AOK19" s="880"/>
      <c r="AOL19" s="878"/>
      <c r="AOM19" s="878"/>
      <c r="AON19" s="878"/>
      <c r="AOO19" s="880"/>
      <c r="AOP19" s="878"/>
      <c r="AOQ19" s="878"/>
      <c r="AOR19" s="878"/>
      <c r="AOS19" s="880"/>
      <c r="AOT19" s="878"/>
      <c r="AOU19" s="878"/>
      <c r="AOV19" s="878"/>
      <c r="AOW19" s="880"/>
      <c r="AOX19" s="878"/>
      <c r="AOY19" s="878"/>
      <c r="AOZ19" s="878"/>
      <c r="APA19" s="880"/>
      <c r="APB19" s="878"/>
      <c r="APC19" s="878"/>
      <c r="APD19" s="878"/>
      <c r="APE19" s="880"/>
      <c r="APF19" s="878"/>
      <c r="APG19" s="878"/>
      <c r="APH19" s="878"/>
      <c r="API19" s="880"/>
      <c r="APJ19" s="878"/>
      <c r="APK19" s="878"/>
      <c r="APL19" s="878"/>
      <c r="APM19" s="880"/>
      <c r="APN19" s="878"/>
      <c r="APO19" s="878"/>
      <c r="APP19" s="878"/>
      <c r="APQ19" s="880"/>
      <c r="APR19" s="878"/>
      <c r="APS19" s="878"/>
      <c r="APT19" s="878"/>
      <c r="APU19" s="880"/>
      <c r="APV19" s="878"/>
      <c r="APW19" s="878"/>
      <c r="APX19" s="878"/>
      <c r="APY19" s="880"/>
      <c r="APZ19" s="878"/>
      <c r="AQA19" s="878"/>
      <c r="AQB19" s="878"/>
      <c r="AQC19" s="880"/>
      <c r="AQD19" s="878"/>
      <c r="AQE19" s="878"/>
      <c r="AQF19" s="878"/>
      <c r="AQG19" s="880"/>
      <c r="AQH19" s="878"/>
      <c r="AQI19" s="878"/>
      <c r="AQJ19" s="878"/>
      <c r="AQK19" s="880"/>
      <c r="AQL19" s="878"/>
      <c r="AQM19" s="878"/>
      <c r="AQN19" s="878"/>
      <c r="AQO19" s="880"/>
      <c r="AQP19" s="878"/>
      <c r="AQQ19" s="878"/>
      <c r="AQR19" s="878"/>
      <c r="AQS19" s="880"/>
      <c r="AQT19" s="878"/>
      <c r="AQU19" s="878"/>
      <c r="AQV19" s="878"/>
      <c r="AQW19" s="880"/>
      <c r="AQX19" s="878"/>
      <c r="AQY19" s="878"/>
      <c r="AQZ19" s="878"/>
      <c r="ARA19" s="880"/>
      <c r="ARB19" s="878"/>
      <c r="ARC19" s="878"/>
      <c r="ARD19" s="878"/>
      <c r="ARE19" s="880"/>
      <c r="ARF19" s="878"/>
      <c r="ARG19" s="878"/>
      <c r="ARH19" s="878"/>
      <c r="ARI19" s="880"/>
      <c r="ARJ19" s="878"/>
      <c r="ARK19" s="878"/>
      <c r="ARL19" s="878"/>
      <c r="ARM19" s="880"/>
      <c r="ARN19" s="878"/>
      <c r="ARO19" s="878"/>
      <c r="ARP19" s="878"/>
      <c r="ARQ19" s="880"/>
      <c r="ARR19" s="878"/>
      <c r="ARS19" s="878"/>
      <c r="ART19" s="878"/>
      <c r="ARU19" s="880"/>
      <c r="ARV19" s="878"/>
      <c r="ARW19" s="878"/>
      <c r="ARX19" s="878"/>
      <c r="ARY19" s="880"/>
      <c r="ARZ19" s="878"/>
      <c r="ASA19" s="878"/>
      <c r="ASB19" s="878"/>
      <c r="ASC19" s="880"/>
      <c r="ASD19" s="878"/>
      <c r="ASE19" s="878"/>
      <c r="ASF19" s="878"/>
      <c r="ASG19" s="880"/>
      <c r="ASH19" s="878"/>
      <c r="ASI19" s="878"/>
      <c r="ASJ19" s="878"/>
      <c r="ASK19" s="880"/>
      <c r="ASL19" s="878"/>
      <c r="ASM19" s="878"/>
      <c r="ASN19" s="878"/>
      <c r="ASO19" s="880"/>
      <c r="ASP19" s="878"/>
      <c r="ASQ19" s="878"/>
      <c r="ASR19" s="878"/>
      <c r="ASS19" s="880"/>
      <c r="AST19" s="878"/>
      <c r="ASU19" s="878"/>
      <c r="ASV19" s="878"/>
      <c r="ASW19" s="880"/>
      <c r="ASX19" s="878"/>
      <c r="ASY19" s="878"/>
      <c r="ASZ19" s="878"/>
      <c r="ATA19" s="880"/>
      <c r="ATB19" s="878"/>
      <c r="ATC19" s="878"/>
      <c r="ATD19" s="878"/>
      <c r="ATE19" s="880"/>
      <c r="ATF19" s="878"/>
      <c r="ATG19" s="878"/>
      <c r="ATH19" s="878"/>
      <c r="ATI19" s="880"/>
      <c r="ATJ19" s="878"/>
      <c r="ATK19" s="878"/>
      <c r="ATL19" s="878"/>
      <c r="ATM19" s="880"/>
      <c r="ATN19" s="878"/>
      <c r="ATO19" s="878"/>
      <c r="ATP19" s="878"/>
      <c r="ATQ19" s="880"/>
      <c r="ATR19" s="878"/>
      <c r="ATS19" s="878"/>
      <c r="ATT19" s="878"/>
      <c r="ATU19" s="880"/>
      <c r="ATV19" s="878"/>
      <c r="ATW19" s="878"/>
      <c r="ATX19" s="878"/>
      <c r="ATY19" s="880"/>
      <c r="ATZ19" s="878"/>
      <c r="AUA19" s="878"/>
      <c r="AUB19" s="878"/>
      <c r="AUC19" s="880"/>
      <c r="AUD19" s="878"/>
      <c r="AUE19" s="878"/>
      <c r="AUF19" s="878"/>
      <c r="AUG19" s="880"/>
      <c r="AUH19" s="878"/>
      <c r="AUI19" s="878"/>
      <c r="AUJ19" s="878"/>
      <c r="AUK19" s="880"/>
      <c r="AUL19" s="878"/>
      <c r="AUM19" s="878"/>
      <c r="AUN19" s="878"/>
      <c r="AUO19" s="880"/>
      <c r="AUP19" s="878"/>
      <c r="AUQ19" s="878"/>
      <c r="AUR19" s="878"/>
      <c r="AUS19" s="880"/>
      <c r="AUT19" s="878"/>
      <c r="AUU19" s="878"/>
      <c r="AUV19" s="878"/>
      <c r="AUW19" s="880"/>
      <c r="AUX19" s="878"/>
      <c r="AUY19" s="878"/>
      <c r="AUZ19" s="878"/>
      <c r="AVA19" s="880"/>
      <c r="AVB19" s="878"/>
      <c r="AVC19" s="878"/>
      <c r="AVD19" s="878"/>
      <c r="AVE19" s="880"/>
      <c r="AVF19" s="878"/>
      <c r="AVG19" s="878"/>
      <c r="AVH19" s="878"/>
      <c r="AVI19" s="880"/>
      <c r="AVJ19" s="878"/>
      <c r="AVK19" s="878"/>
      <c r="AVL19" s="878"/>
      <c r="AVM19" s="880"/>
      <c r="AVN19" s="878"/>
      <c r="AVO19" s="878"/>
      <c r="AVP19" s="878"/>
      <c r="AVQ19" s="880"/>
      <c r="AVR19" s="878"/>
      <c r="AVS19" s="878"/>
      <c r="AVT19" s="878"/>
      <c r="AVU19" s="880"/>
      <c r="AVV19" s="878"/>
      <c r="AVW19" s="878"/>
      <c r="AVX19" s="878"/>
      <c r="AVY19" s="880"/>
      <c r="AVZ19" s="878"/>
      <c r="AWA19" s="878"/>
      <c r="AWB19" s="878"/>
      <c r="AWC19" s="880"/>
      <c r="AWD19" s="878"/>
      <c r="AWE19" s="878"/>
      <c r="AWF19" s="878"/>
      <c r="AWG19" s="880"/>
      <c r="AWH19" s="878"/>
      <c r="AWI19" s="878"/>
      <c r="AWJ19" s="878"/>
      <c r="AWK19" s="880"/>
      <c r="AWL19" s="878"/>
      <c r="AWM19" s="878"/>
      <c r="AWN19" s="878"/>
      <c r="AWO19" s="880"/>
      <c r="AWP19" s="878"/>
      <c r="AWQ19" s="878"/>
      <c r="AWR19" s="878"/>
      <c r="AWS19" s="880"/>
      <c r="AWT19" s="878"/>
      <c r="AWU19" s="878"/>
      <c r="AWV19" s="878"/>
      <c r="AWW19" s="880"/>
      <c r="AWX19" s="878"/>
      <c r="AWY19" s="878"/>
      <c r="AWZ19" s="878"/>
      <c r="AXA19" s="880"/>
      <c r="AXB19" s="878"/>
      <c r="AXC19" s="878"/>
      <c r="AXD19" s="878"/>
      <c r="AXE19" s="880"/>
      <c r="AXF19" s="878"/>
      <c r="AXG19" s="878"/>
      <c r="AXH19" s="878"/>
      <c r="AXI19" s="880"/>
      <c r="AXJ19" s="878"/>
      <c r="AXK19" s="878"/>
      <c r="AXL19" s="878"/>
      <c r="AXM19" s="880"/>
      <c r="AXN19" s="878"/>
      <c r="AXO19" s="878"/>
      <c r="AXP19" s="878"/>
      <c r="AXQ19" s="880"/>
      <c r="AXR19" s="878"/>
      <c r="AXS19" s="878"/>
      <c r="AXT19" s="878"/>
      <c r="AXU19" s="880"/>
      <c r="AXV19" s="878"/>
      <c r="AXW19" s="878"/>
      <c r="AXX19" s="878"/>
      <c r="AXY19" s="880"/>
      <c r="AXZ19" s="878"/>
      <c r="AYA19" s="878"/>
      <c r="AYB19" s="878"/>
      <c r="AYC19" s="880"/>
      <c r="AYD19" s="878"/>
      <c r="AYE19" s="878"/>
      <c r="AYF19" s="878"/>
      <c r="AYG19" s="880"/>
      <c r="AYH19" s="878"/>
      <c r="AYI19" s="878"/>
      <c r="AYJ19" s="878"/>
      <c r="AYK19" s="880"/>
      <c r="AYL19" s="878"/>
      <c r="AYM19" s="878"/>
      <c r="AYN19" s="878"/>
      <c r="AYO19" s="880"/>
      <c r="AYP19" s="878"/>
      <c r="AYQ19" s="878"/>
      <c r="AYR19" s="878"/>
      <c r="AYS19" s="880"/>
      <c r="AYT19" s="878"/>
      <c r="AYU19" s="878"/>
      <c r="AYV19" s="878"/>
      <c r="AYW19" s="880"/>
      <c r="AYX19" s="878"/>
      <c r="AYY19" s="878"/>
      <c r="AYZ19" s="878"/>
      <c r="AZA19" s="880"/>
      <c r="AZB19" s="878"/>
      <c r="AZC19" s="878"/>
      <c r="AZD19" s="878"/>
      <c r="AZE19" s="880"/>
      <c r="AZF19" s="878"/>
      <c r="AZG19" s="878"/>
      <c r="AZH19" s="878"/>
      <c r="AZI19" s="880"/>
      <c r="AZJ19" s="878"/>
      <c r="AZK19" s="878"/>
      <c r="AZL19" s="878"/>
      <c r="AZM19" s="880"/>
      <c r="AZN19" s="878"/>
      <c r="AZO19" s="878"/>
      <c r="AZP19" s="878"/>
      <c r="AZQ19" s="880"/>
      <c r="AZR19" s="878"/>
      <c r="AZS19" s="878"/>
      <c r="AZT19" s="878"/>
      <c r="AZU19" s="880"/>
      <c r="AZV19" s="878"/>
      <c r="AZW19" s="878"/>
      <c r="AZX19" s="878"/>
      <c r="AZY19" s="880"/>
      <c r="AZZ19" s="878"/>
      <c r="BAA19" s="878"/>
      <c r="BAB19" s="878"/>
      <c r="BAC19" s="880"/>
      <c r="BAD19" s="878"/>
      <c r="BAE19" s="878"/>
      <c r="BAF19" s="878"/>
      <c r="BAG19" s="880"/>
      <c r="BAH19" s="878"/>
      <c r="BAI19" s="878"/>
      <c r="BAJ19" s="878"/>
      <c r="BAK19" s="880"/>
      <c r="BAL19" s="878"/>
      <c r="BAM19" s="878"/>
      <c r="BAN19" s="878"/>
      <c r="BAO19" s="880"/>
      <c r="BAP19" s="878"/>
      <c r="BAQ19" s="878"/>
      <c r="BAR19" s="878"/>
      <c r="BAS19" s="880"/>
      <c r="BAT19" s="878"/>
      <c r="BAU19" s="878"/>
      <c r="BAV19" s="878"/>
      <c r="BAW19" s="880"/>
      <c r="BAX19" s="878"/>
      <c r="BAY19" s="878"/>
      <c r="BAZ19" s="878"/>
      <c r="BBA19" s="880"/>
      <c r="BBB19" s="878"/>
      <c r="BBC19" s="878"/>
      <c r="BBD19" s="878"/>
      <c r="BBE19" s="880"/>
      <c r="BBF19" s="878"/>
      <c r="BBG19" s="878"/>
      <c r="BBH19" s="878"/>
      <c r="BBI19" s="880"/>
      <c r="BBJ19" s="878"/>
      <c r="BBK19" s="878"/>
      <c r="BBL19" s="878"/>
      <c r="BBM19" s="880"/>
      <c r="BBN19" s="878"/>
      <c r="BBO19" s="878"/>
      <c r="BBP19" s="878"/>
      <c r="BBQ19" s="880"/>
      <c r="BBR19" s="878"/>
      <c r="BBS19" s="878"/>
      <c r="BBT19" s="878"/>
      <c r="BBU19" s="880"/>
      <c r="BBV19" s="878"/>
      <c r="BBW19" s="878"/>
      <c r="BBX19" s="878"/>
      <c r="BBY19" s="880"/>
      <c r="BBZ19" s="878"/>
      <c r="BCA19" s="878"/>
      <c r="BCB19" s="878"/>
      <c r="BCC19" s="880"/>
      <c r="BCD19" s="878"/>
      <c r="BCE19" s="878"/>
      <c r="BCF19" s="878"/>
      <c r="BCG19" s="880"/>
      <c r="BCH19" s="878"/>
      <c r="BCI19" s="878"/>
      <c r="BCJ19" s="878"/>
      <c r="BCK19" s="880"/>
      <c r="BCL19" s="878"/>
      <c r="BCM19" s="878"/>
      <c r="BCN19" s="878"/>
      <c r="BCO19" s="880"/>
      <c r="BCP19" s="878"/>
      <c r="BCQ19" s="878"/>
      <c r="BCR19" s="878"/>
      <c r="BCS19" s="880"/>
      <c r="BCT19" s="878"/>
      <c r="BCU19" s="878"/>
      <c r="BCV19" s="878"/>
      <c r="BCW19" s="880"/>
      <c r="BCX19" s="878"/>
      <c r="BCY19" s="878"/>
      <c r="BCZ19" s="878"/>
      <c r="BDA19" s="880"/>
      <c r="BDB19" s="878"/>
      <c r="BDC19" s="878"/>
      <c r="BDD19" s="878"/>
      <c r="BDE19" s="880"/>
      <c r="BDF19" s="878"/>
      <c r="BDG19" s="878"/>
      <c r="BDH19" s="878"/>
      <c r="BDI19" s="880"/>
      <c r="BDJ19" s="878"/>
      <c r="BDK19" s="878"/>
      <c r="BDL19" s="878"/>
      <c r="BDM19" s="880"/>
      <c r="BDN19" s="878"/>
      <c r="BDO19" s="878"/>
      <c r="BDP19" s="878"/>
      <c r="BDQ19" s="880"/>
      <c r="BDR19" s="878"/>
      <c r="BDS19" s="878"/>
      <c r="BDT19" s="878"/>
      <c r="BDU19" s="880"/>
      <c r="BDV19" s="878"/>
      <c r="BDW19" s="878"/>
      <c r="BDX19" s="878"/>
      <c r="BDY19" s="880"/>
      <c r="BDZ19" s="878"/>
      <c r="BEA19" s="878"/>
      <c r="BEB19" s="878"/>
      <c r="BEC19" s="880"/>
      <c r="BED19" s="878"/>
      <c r="BEE19" s="878"/>
      <c r="BEF19" s="878"/>
      <c r="BEG19" s="880"/>
      <c r="BEH19" s="878"/>
      <c r="BEI19" s="878"/>
      <c r="BEJ19" s="878"/>
      <c r="BEK19" s="880"/>
      <c r="BEL19" s="878"/>
      <c r="BEM19" s="878"/>
      <c r="BEN19" s="878"/>
      <c r="BEO19" s="880"/>
      <c r="BEP19" s="878"/>
      <c r="BEQ19" s="878"/>
      <c r="BER19" s="878"/>
      <c r="BES19" s="880"/>
      <c r="BET19" s="878"/>
      <c r="BEU19" s="878"/>
      <c r="BEV19" s="878"/>
      <c r="BEW19" s="880"/>
      <c r="BEX19" s="878"/>
      <c r="BEY19" s="878"/>
      <c r="BEZ19" s="878"/>
      <c r="BFA19" s="880"/>
      <c r="BFB19" s="878"/>
      <c r="BFC19" s="878"/>
      <c r="BFD19" s="878"/>
      <c r="BFE19" s="880"/>
      <c r="BFF19" s="878"/>
      <c r="BFG19" s="878"/>
      <c r="BFH19" s="878"/>
      <c r="BFI19" s="880"/>
      <c r="BFJ19" s="878"/>
      <c r="BFK19" s="878"/>
      <c r="BFL19" s="878"/>
      <c r="BFM19" s="880"/>
      <c r="BFN19" s="878"/>
      <c r="BFO19" s="878"/>
      <c r="BFP19" s="878"/>
      <c r="BFQ19" s="880"/>
      <c r="BFR19" s="878"/>
      <c r="BFS19" s="878"/>
      <c r="BFT19" s="878"/>
      <c r="BFU19" s="880"/>
      <c r="BFV19" s="878"/>
      <c r="BFW19" s="878"/>
      <c r="BFX19" s="878"/>
      <c r="BFY19" s="880"/>
      <c r="BFZ19" s="878"/>
      <c r="BGA19" s="878"/>
      <c r="BGB19" s="878"/>
      <c r="BGC19" s="880"/>
      <c r="BGD19" s="878"/>
      <c r="BGE19" s="878"/>
      <c r="BGF19" s="878"/>
      <c r="BGG19" s="880"/>
      <c r="BGH19" s="878"/>
      <c r="BGI19" s="878"/>
      <c r="BGJ19" s="878"/>
      <c r="BGK19" s="880"/>
      <c r="BGL19" s="878"/>
      <c r="BGM19" s="878"/>
      <c r="BGN19" s="878"/>
      <c r="BGO19" s="880"/>
      <c r="BGP19" s="878"/>
      <c r="BGQ19" s="878"/>
      <c r="BGR19" s="878"/>
      <c r="BGS19" s="880"/>
      <c r="BGT19" s="878"/>
      <c r="BGU19" s="878"/>
      <c r="BGV19" s="878"/>
      <c r="BGW19" s="880"/>
      <c r="BGX19" s="878"/>
      <c r="BGY19" s="878"/>
      <c r="BGZ19" s="878"/>
      <c r="BHA19" s="880"/>
      <c r="BHB19" s="878"/>
      <c r="BHC19" s="878"/>
      <c r="BHD19" s="878"/>
      <c r="BHE19" s="880"/>
      <c r="BHF19" s="878"/>
      <c r="BHG19" s="878"/>
      <c r="BHH19" s="878"/>
      <c r="BHI19" s="880"/>
      <c r="BHJ19" s="878"/>
      <c r="BHK19" s="878"/>
      <c r="BHL19" s="878"/>
      <c r="BHM19" s="880"/>
      <c r="BHN19" s="878"/>
      <c r="BHO19" s="878"/>
      <c r="BHP19" s="878"/>
      <c r="BHQ19" s="880"/>
      <c r="BHR19" s="878"/>
      <c r="BHS19" s="878"/>
      <c r="BHT19" s="878"/>
      <c r="BHU19" s="880"/>
      <c r="BHV19" s="878"/>
      <c r="BHW19" s="878"/>
      <c r="BHX19" s="878"/>
      <c r="BHY19" s="880"/>
      <c r="BHZ19" s="878"/>
      <c r="BIA19" s="878"/>
      <c r="BIB19" s="878"/>
      <c r="BIC19" s="880"/>
      <c r="BID19" s="878"/>
      <c r="BIE19" s="878"/>
      <c r="BIF19" s="878"/>
      <c r="BIG19" s="880"/>
      <c r="BIH19" s="878"/>
      <c r="BII19" s="878"/>
      <c r="BIJ19" s="878"/>
      <c r="BIK19" s="880"/>
      <c r="BIL19" s="878"/>
      <c r="BIM19" s="878"/>
      <c r="BIN19" s="878"/>
      <c r="BIO19" s="880"/>
      <c r="BIP19" s="878"/>
      <c r="BIQ19" s="878"/>
      <c r="BIR19" s="878"/>
      <c r="BIS19" s="880"/>
      <c r="BIT19" s="878"/>
      <c r="BIU19" s="878"/>
      <c r="BIV19" s="878"/>
      <c r="BIW19" s="880"/>
      <c r="BIX19" s="878"/>
      <c r="BIY19" s="878"/>
      <c r="BIZ19" s="878"/>
      <c r="BJA19" s="880"/>
      <c r="BJB19" s="878"/>
      <c r="BJC19" s="878"/>
      <c r="BJD19" s="878"/>
      <c r="BJE19" s="880"/>
      <c r="BJF19" s="878"/>
      <c r="BJG19" s="878"/>
      <c r="BJH19" s="878"/>
      <c r="BJI19" s="880"/>
      <c r="BJJ19" s="878"/>
      <c r="BJK19" s="878"/>
      <c r="BJL19" s="878"/>
      <c r="BJM19" s="880"/>
      <c r="BJN19" s="878"/>
      <c r="BJO19" s="878"/>
      <c r="BJP19" s="878"/>
      <c r="BJQ19" s="880"/>
      <c r="BJR19" s="878"/>
      <c r="BJS19" s="878"/>
      <c r="BJT19" s="878"/>
      <c r="BJU19" s="880"/>
      <c r="BJV19" s="878"/>
      <c r="BJW19" s="878"/>
      <c r="BJX19" s="878"/>
      <c r="BJY19" s="880"/>
      <c r="BJZ19" s="878"/>
      <c r="BKA19" s="878"/>
      <c r="BKB19" s="878"/>
      <c r="BKC19" s="880"/>
      <c r="BKD19" s="878"/>
      <c r="BKE19" s="878"/>
      <c r="BKF19" s="878"/>
      <c r="BKG19" s="880"/>
      <c r="BKH19" s="878"/>
      <c r="BKI19" s="878"/>
      <c r="BKJ19" s="878"/>
      <c r="BKK19" s="880"/>
      <c r="BKL19" s="878"/>
      <c r="BKM19" s="878"/>
      <c r="BKN19" s="878"/>
      <c r="BKO19" s="880"/>
      <c r="BKP19" s="878"/>
      <c r="BKQ19" s="878"/>
      <c r="BKR19" s="878"/>
      <c r="BKS19" s="880"/>
      <c r="BKT19" s="878"/>
      <c r="BKU19" s="878"/>
      <c r="BKV19" s="878"/>
      <c r="BKW19" s="880"/>
      <c r="BKX19" s="878"/>
      <c r="BKY19" s="878"/>
      <c r="BKZ19" s="878"/>
      <c r="BLA19" s="880"/>
      <c r="BLB19" s="878"/>
      <c r="BLC19" s="878"/>
      <c r="BLD19" s="878"/>
      <c r="BLE19" s="880"/>
      <c r="BLF19" s="878"/>
      <c r="BLG19" s="878"/>
      <c r="BLH19" s="878"/>
      <c r="BLI19" s="880"/>
      <c r="BLJ19" s="878"/>
      <c r="BLK19" s="878"/>
      <c r="BLL19" s="878"/>
      <c r="BLM19" s="880"/>
      <c r="BLN19" s="878"/>
      <c r="BLO19" s="878"/>
      <c r="BLP19" s="878"/>
      <c r="BLQ19" s="880"/>
      <c r="BLR19" s="878"/>
      <c r="BLS19" s="878"/>
      <c r="BLT19" s="878"/>
      <c r="BLU19" s="880"/>
      <c r="BLV19" s="878"/>
      <c r="BLW19" s="878"/>
      <c r="BLX19" s="878"/>
      <c r="BLY19" s="880"/>
      <c r="BLZ19" s="878"/>
      <c r="BMA19" s="878"/>
      <c r="BMB19" s="878"/>
      <c r="BMC19" s="880"/>
      <c r="BMD19" s="878"/>
      <c r="BME19" s="878"/>
      <c r="BMF19" s="878"/>
      <c r="BMG19" s="880"/>
      <c r="BMH19" s="878"/>
      <c r="BMI19" s="878"/>
      <c r="BMJ19" s="878"/>
      <c r="BMK19" s="880"/>
      <c r="BML19" s="878"/>
      <c r="BMM19" s="878"/>
      <c r="BMN19" s="878"/>
      <c r="BMO19" s="880"/>
      <c r="BMP19" s="878"/>
      <c r="BMQ19" s="878"/>
      <c r="BMR19" s="878"/>
      <c r="BMS19" s="880"/>
      <c r="BMT19" s="878"/>
      <c r="BMU19" s="878"/>
      <c r="BMV19" s="878"/>
      <c r="BMW19" s="880"/>
      <c r="BMX19" s="878"/>
      <c r="BMY19" s="878"/>
      <c r="BMZ19" s="878"/>
      <c r="BNA19" s="880"/>
      <c r="BNB19" s="878"/>
      <c r="BNC19" s="878"/>
      <c r="BND19" s="878"/>
      <c r="BNE19" s="880"/>
      <c r="BNF19" s="878"/>
      <c r="BNG19" s="878"/>
      <c r="BNH19" s="878"/>
      <c r="BNI19" s="880"/>
      <c r="BNJ19" s="878"/>
      <c r="BNK19" s="878"/>
      <c r="BNL19" s="878"/>
      <c r="BNM19" s="880"/>
      <c r="BNN19" s="878"/>
      <c r="BNO19" s="878"/>
      <c r="BNP19" s="878"/>
      <c r="BNQ19" s="880"/>
      <c r="BNR19" s="878"/>
      <c r="BNS19" s="878"/>
      <c r="BNT19" s="878"/>
      <c r="BNU19" s="880"/>
      <c r="BNV19" s="878"/>
      <c r="BNW19" s="878"/>
      <c r="BNX19" s="878"/>
      <c r="BNY19" s="880"/>
      <c r="BNZ19" s="878"/>
      <c r="BOA19" s="878"/>
      <c r="BOB19" s="878"/>
      <c r="BOC19" s="880"/>
      <c r="BOD19" s="878"/>
      <c r="BOE19" s="878"/>
      <c r="BOF19" s="878"/>
      <c r="BOG19" s="880"/>
      <c r="BOH19" s="878"/>
      <c r="BOI19" s="878"/>
      <c r="BOJ19" s="878"/>
      <c r="BOK19" s="880"/>
      <c r="BOL19" s="878"/>
      <c r="BOM19" s="878"/>
      <c r="BON19" s="878"/>
      <c r="BOO19" s="880"/>
      <c r="BOP19" s="878"/>
      <c r="BOQ19" s="878"/>
      <c r="BOR19" s="878"/>
      <c r="BOS19" s="880"/>
      <c r="BOT19" s="878"/>
      <c r="BOU19" s="878"/>
      <c r="BOV19" s="878"/>
      <c r="BOW19" s="880"/>
      <c r="BOX19" s="878"/>
      <c r="BOY19" s="878"/>
      <c r="BOZ19" s="878"/>
      <c r="BPA19" s="880"/>
      <c r="BPB19" s="878"/>
      <c r="BPC19" s="878"/>
      <c r="BPD19" s="878"/>
      <c r="BPE19" s="880"/>
      <c r="BPF19" s="878"/>
      <c r="BPG19" s="878"/>
      <c r="BPH19" s="878"/>
      <c r="BPI19" s="880"/>
      <c r="BPJ19" s="878"/>
      <c r="BPK19" s="878"/>
      <c r="BPL19" s="878"/>
      <c r="BPM19" s="880"/>
      <c r="BPN19" s="878"/>
      <c r="BPO19" s="878"/>
      <c r="BPP19" s="878"/>
      <c r="BPQ19" s="880"/>
      <c r="BPR19" s="878"/>
      <c r="BPS19" s="878"/>
      <c r="BPT19" s="878"/>
      <c r="BPU19" s="880"/>
      <c r="BPV19" s="878"/>
      <c r="BPW19" s="878"/>
      <c r="BPX19" s="878"/>
      <c r="BPY19" s="880"/>
      <c r="BPZ19" s="878"/>
      <c r="BQA19" s="878"/>
      <c r="BQB19" s="878"/>
      <c r="BQC19" s="880"/>
      <c r="BQD19" s="878"/>
      <c r="BQE19" s="878"/>
      <c r="BQF19" s="878"/>
      <c r="BQG19" s="880"/>
      <c r="BQH19" s="878"/>
      <c r="BQI19" s="878"/>
      <c r="BQJ19" s="878"/>
      <c r="BQK19" s="880"/>
      <c r="BQL19" s="878"/>
      <c r="BQM19" s="878"/>
      <c r="BQN19" s="878"/>
      <c r="BQO19" s="880"/>
      <c r="BQP19" s="878"/>
      <c r="BQQ19" s="878"/>
      <c r="BQR19" s="878"/>
      <c r="BQS19" s="880"/>
      <c r="BQT19" s="878"/>
      <c r="BQU19" s="878"/>
      <c r="BQV19" s="878"/>
      <c r="BQW19" s="880"/>
      <c r="BQX19" s="878"/>
      <c r="BQY19" s="878"/>
      <c r="BQZ19" s="878"/>
      <c r="BRA19" s="880"/>
      <c r="BRB19" s="878"/>
      <c r="BRC19" s="878"/>
      <c r="BRD19" s="878"/>
      <c r="BRE19" s="880"/>
      <c r="BRF19" s="878"/>
      <c r="BRG19" s="878"/>
      <c r="BRH19" s="878"/>
      <c r="BRI19" s="880"/>
      <c r="BRJ19" s="878"/>
      <c r="BRK19" s="878"/>
      <c r="BRL19" s="878"/>
      <c r="BRM19" s="880"/>
      <c r="BRN19" s="878"/>
      <c r="BRO19" s="878"/>
      <c r="BRP19" s="878"/>
      <c r="BRQ19" s="880"/>
      <c r="BRR19" s="878"/>
      <c r="BRS19" s="878"/>
      <c r="BRT19" s="878"/>
      <c r="BRU19" s="880"/>
      <c r="BRV19" s="878"/>
      <c r="BRW19" s="878"/>
      <c r="BRX19" s="878"/>
      <c r="BRY19" s="880"/>
      <c r="BRZ19" s="878"/>
      <c r="BSA19" s="878"/>
      <c r="BSB19" s="878"/>
      <c r="BSC19" s="880"/>
      <c r="BSD19" s="878"/>
      <c r="BSE19" s="878"/>
      <c r="BSF19" s="878"/>
      <c r="BSG19" s="880"/>
      <c r="BSH19" s="878"/>
      <c r="BSI19" s="878"/>
      <c r="BSJ19" s="878"/>
      <c r="BSK19" s="880"/>
      <c r="BSL19" s="878"/>
      <c r="BSM19" s="878"/>
      <c r="BSN19" s="878"/>
      <c r="BSO19" s="880"/>
      <c r="BSP19" s="878"/>
      <c r="BSQ19" s="878"/>
      <c r="BSR19" s="878"/>
      <c r="BSS19" s="880"/>
      <c r="BST19" s="878"/>
      <c r="BSU19" s="878"/>
      <c r="BSV19" s="878"/>
      <c r="BSW19" s="880"/>
      <c r="BSX19" s="878"/>
      <c r="BSY19" s="878"/>
      <c r="BSZ19" s="878"/>
      <c r="BTA19" s="880"/>
      <c r="BTB19" s="878"/>
      <c r="BTC19" s="878"/>
      <c r="BTD19" s="878"/>
      <c r="BTE19" s="880"/>
      <c r="BTF19" s="878"/>
      <c r="BTG19" s="878"/>
      <c r="BTH19" s="878"/>
      <c r="BTI19" s="880"/>
      <c r="BTJ19" s="878"/>
      <c r="BTK19" s="878"/>
      <c r="BTL19" s="878"/>
      <c r="BTM19" s="880"/>
      <c r="BTN19" s="878"/>
      <c r="BTO19" s="878"/>
      <c r="BTP19" s="878"/>
      <c r="BTQ19" s="880"/>
      <c r="BTR19" s="878"/>
      <c r="BTS19" s="878"/>
      <c r="BTT19" s="878"/>
      <c r="BTU19" s="880"/>
      <c r="BTV19" s="878"/>
      <c r="BTW19" s="878"/>
      <c r="BTX19" s="878"/>
      <c r="BTY19" s="880"/>
      <c r="BTZ19" s="878"/>
      <c r="BUA19" s="878"/>
      <c r="BUB19" s="878"/>
      <c r="BUC19" s="880"/>
      <c r="BUD19" s="878"/>
      <c r="BUE19" s="878"/>
      <c r="BUF19" s="878"/>
      <c r="BUG19" s="880"/>
      <c r="BUH19" s="878"/>
      <c r="BUI19" s="878"/>
      <c r="BUJ19" s="878"/>
      <c r="BUK19" s="880"/>
      <c r="BUL19" s="878"/>
      <c r="BUM19" s="878"/>
      <c r="BUN19" s="878"/>
      <c r="BUO19" s="880"/>
      <c r="BUP19" s="878"/>
      <c r="BUQ19" s="878"/>
      <c r="BUR19" s="878"/>
      <c r="BUS19" s="880"/>
      <c r="BUT19" s="878"/>
      <c r="BUU19" s="878"/>
      <c r="BUV19" s="878"/>
      <c r="BUW19" s="880"/>
      <c r="BUX19" s="878"/>
      <c r="BUY19" s="878"/>
      <c r="BUZ19" s="878"/>
      <c r="BVA19" s="880"/>
      <c r="BVB19" s="878"/>
      <c r="BVC19" s="878"/>
      <c r="BVD19" s="878"/>
      <c r="BVE19" s="880"/>
      <c r="BVF19" s="878"/>
      <c r="BVG19" s="878"/>
      <c r="BVH19" s="878"/>
      <c r="BVI19" s="880"/>
      <c r="BVJ19" s="878"/>
      <c r="BVK19" s="878"/>
      <c r="BVL19" s="878"/>
      <c r="BVM19" s="880"/>
      <c r="BVN19" s="878"/>
      <c r="BVO19" s="878"/>
      <c r="BVP19" s="878"/>
      <c r="BVQ19" s="880"/>
      <c r="BVR19" s="878"/>
      <c r="BVS19" s="878"/>
      <c r="BVT19" s="878"/>
      <c r="BVU19" s="880"/>
      <c r="BVV19" s="878"/>
      <c r="BVW19" s="878"/>
      <c r="BVX19" s="878"/>
      <c r="BVY19" s="880"/>
      <c r="BVZ19" s="878"/>
      <c r="BWA19" s="878"/>
      <c r="BWB19" s="878"/>
      <c r="BWC19" s="880"/>
      <c r="BWD19" s="878"/>
      <c r="BWE19" s="878"/>
      <c r="BWF19" s="878"/>
      <c r="BWG19" s="880"/>
      <c r="BWH19" s="878"/>
      <c r="BWI19" s="878"/>
      <c r="BWJ19" s="878"/>
      <c r="BWK19" s="880"/>
      <c r="BWL19" s="878"/>
      <c r="BWM19" s="878"/>
      <c r="BWN19" s="878"/>
      <c r="BWO19" s="880"/>
      <c r="BWP19" s="878"/>
      <c r="BWQ19" s="878"/>
      <c r="BWR19" s="878"/>
      <c r="BWS19" s="880"/>
      <c r="BWT19" s="878"/>
      <c r="BWU19" s="878"/>
      <c r="BWV19" s="878"/>
      <c r="BWW19" s="880"/>
      <c r="BWX19" s="878"/>
      <c r="BWY19" s="878"/>
      <c r="BWZ19" s="878"/>
      <c r="BXA19" s="880"/>
      <c r="BXB19" s="878"/>
      <c r="BXC19" s="878"/>
      <c r="BXD19" s="878"/>
      <c r="BXE19" s="880"/>
      <c r="BXF19" s="878"/>
      <c r="BXG19" s="878"/>
      <c r="BXH19" s="878"/>
      <c r="BXI19" s="880"/>
      <c r="BXJ19" s="878"/>
      <c r="BXK19" s="878"/>
      <c r="BXL19" s="878"/>
      <c r="BXM19" s="880"/>
      <c r="BXN19" s="878"/>
      <c r="BXO19" s="878"/>
      <c r="BXP19" s="878"/>
      <c r="BXQ19" s="880"/>
      <c r="BXR19" s="878"/>
      <c r="BXS19" s="878"/>
      <c r="BXT19" s="878"/>
      <c r="BXU19" s="880"/>
      <c r="BXV19" s="878"/>
      <c r="BXW19" s="878"/>
      <c r="BXX19" s="878"/>
      <c r="BXY19" s="880"/>
      <c r="BXZ19" s="878"/>
      <c r="BYA19" s="878"/>
      <c r="BYB19" s="878"/>
      <c r="BYC19" s="880"/>
      <c r="BYD19" s="878"/>
      <c r="BYE19" s="878"/>
      <c r="BYF19" s="878"/>
      <c r="BYG19" s="880"/>
      <c r="BYH19" s="878"/>
      <c r="BYI19" s="878"/>
      <c r="BYJ19" s="878"/>
      <c r="BYK19" s="880"/>
      <c r="BYL19" s="878"/>
      <c r="BYM19" s="878"/>
      <c r="BYN19" s="878"/>
      <c r="BYO19" s="880"/>
      <c r="BYP19" s="878"/>
      <c r="BYQ19" s="878"/>
      <c r="BYR19" s="878"/>
      <c r="BYS19" s="880"/>
      <c r="BYT19" s="878"/>
      <c r="BYU19" s="878"/>
      <c r="BYV19" s="878"/>
      <c r="BYW19" s="880"/>
      <c r="BYX19" s="878"/>
      <c r="BYY19" s="878"/>
      <c r="BYZ19" s="878"/>
      <c r="BZA19" s="880"/>
      <c r="BZB19" s="878"/>
      <c r="BZC19" s="878"/>
      <c r="BZD19" s="878"/>
      <c r="BZE19" s="880"/>
      <c r="BZF19" s="878"/>
      <c r="BZG19" s="878"/>
      <c r="BZH19" s="878"/>
      <c r="BZI19" s="880"/>
      <c r="BZJ19" s="878"/>
      <c r="BZK19" s="878"/>
      <c r="BZL19" s="878"/>
      <c r="BZM19" s="880"/>
      <c r="BZN19" s="878"/>
      <c r="BZO19" s="878"/>
      <c r="BZP19" s="878"/>
      <c r="BZQ19" s="880"/>
      <c r="BZR19" s="878"/>
      <c r="BZS19" s="878"/>
      <c r="BZT19" s="878"/>
      <c r="BZU19" s="880"/>
      <c r="BZV19" s="878"/>
      <c r="BZW19" s="878"/>
      <c r="BZX19" s="878"/>
      <c r="BZY19" s="880"/>
      <c r="BZZ19" s="878"/>
      <c r="CAA19" s="878"/>
      <c r="CAB19" s="878"/>
      <c r="CAC19" s="880"/>
      <c r="CAD19" s="878"/>
      <c r="CAE19" s="878"/>
      <c r="CAF19" s="878"/>
      <c r="CAG19" s="880"/>
      <c r="CAH19" s="878"/>
      <c r="CAI19" s="878"/>
      <c r="CAJ19" s="878"/>
      <c r="CAK19" s="880"/>
      <c r="CAL19" s="878"/>
      <c r="CAM19" s="878"/>
      <c r="CAN19" s="878"/>
      <c r="CAO19" s="880"/>
      <c r="CAP19" s="878"/>
      <c r="CAQ19" s="878"/>
      <c r="CAR19" s="878"/>
      <c r="CAS19" s="880"/>
      <c r="CAT19" s="878"/>
      <c r="CAU19" s="878"/>
      <c r="CAV19" s="878"/>
      <c r="CAW19" s="880"/>
      <c r="CAX19" s="878"/>
      <c r="CAY19" s="878"/>
      <c r="CAZ19" s="878"/>
      <c r="CBA19" s="880"/>
      <c r="CBB19" s="878"/>
      <c r="CBC19" s="878"/>
      <c r="CBD19" s="878"/>
      <c r="CBE19" s="880"/>
      <c r="CBF19" s="878"/>
      <c r="CBG19" s="878"/>
      <c r="CBH19" s="878"/>
      <c r="CBI19" s="880"/>
      <c r="CBJ19" s="878"/>
      <c r="CBK19" s="878"/>
      <c r="CBL19" s="878"/>
      <c r="CBM19" s="880"/>
      <c r="CBN19" s="878"/>
      <c r="CBO19" s="878"/>
      <c r="CBP19" s="878"/>
      <c r="CBQ19" s="880"/>
      <c r="CBR19" s="878"/>
      <c r="CBS19" s="878"/>
      <c r="CBT19" s="878"/>
      <c r="CBU19" s="880"/>
      <c r="CBV19" s="878"/>
      <c r="CBW19" s="878"/>
      <c r="CBX19" s="878"/>
      <c r="CBY19" s="880"/>
      <c r="CBZ19" s="878"/>
      <c r="CCA19" s="878"/>
      <c r="CCB19" s="878"/>
      <c r="CCC19" s="880"/>
      <c r="CCD19" s="878"/>
      <c r="CCE19" s="878"/>
      <c r="CCF19" s="878"/>
      <c r="CCG19" s="880"/>
      <c r="CCH19" s="878"/>
      <c r="CCI19" s="878"/>
      <c r="CCJ19" s="878"/>
      <c r="CCK19" s="880"/>
      <c r="CCL19" s="878"/>
      <c r="CCM19" s="878"/>
      <c r="CCN19" s="878"/>
      <c r="CCO19" s="880"/>
      <c r="CCP19" s="878"/>
      <c r="CCQ19" s="878"/>
      <c r="CCR19" s="878"/>
      <c r="CCS19" s="880"/>
      <c r="CCT19" s="878"/>
      <c r="CCU19" s="878"/>
      <c r="CCV19" s="878"/>
      <c r="CCW19" s="880"/>
      <c r="CCX19" s="878"/>
      <c r="CCY19" s="878"/>
      <c r="CCZ19" s="878"/>
      <c r="CDA19" s="880"/>
      <c r="CDB19" s="878"/>
      <c r="CDC19" s="878"/>
      <c r="CDD19" s="878"/>
      <c r="CDE19" s="880"/>
      <c r="CDF19" s="878"/>
      <c r="CDG19" s="878"/>
      <c r="CDH19" s="878"/>
      <c r="CDI19" s="880"/>
      <c r="CDJ19" s="878"/>
      <c r="CDK19" s="878"/>
      <c r="CDL19" s="878"/>
      <c r="CDM19" s="880"/>
      <c r="CDN19" s="878"/>
      <c r="CDO19" s="878"/>
      <c r="CDP19" s="878"/>
      <c r="CDQ19" s="880"/>
      <c r="CDR19" s="878"/>
      <c r="CDS19" s="878"/>
      <c r="CDT19" s="878"/>
      <c r="CDU19" s="880"/>
      <c r="CDV19" s="878"/>
      <c r="CDW19" s="878"/>
      <c r="CDX19" s="878"/>
      <c r="CDY19" s="880"/>
      <c r="CDZ19" s="878"/>
      <c r="CEA19" s="878"/>
      <c r="CEB19" s="878"/>
      <c r="CEC19" s="880"/>
      <c r="CED19" s="878"/>
      <c r="CEE19" s="878"/>
      <c r="CEF19" s="878"/>
      <c r="CEG19" s="880"/>
      <c r="CEH19" s="878"/>
      <c r="CEI19" s="878"/>
      <c r="CEJ19" s="878"/>
      <c r="CEK19" s="880"/>
      <c r="CEL19" s="878"/>
      <c r="CEM19" s="878"/>
      <c r="CEN19" s="878"/>
      <c r="CEO19" s="880"/>
      <c r="CEP19" s="878"/>
      <c r="CEQ19" s="878"/>
      <c r="CER19" s="878"/>
      <c r="CES19" s="880"/>
      <c r="CET19" s="878"/>
      <c r="CEU19" s="878"/>
      <c r="CEV19" s="878"/>
      <c r="CEW19" s="880"/>
      <c r="CEX19" s="878"/>
      <c r="CEY19" s="878"/>
      <c r="CEZ19" s="878"/>
      <c r="CFA19" s="880"/>
      <c r="CFB19" s="878"/>
      <c r="CFC19" s="878"/>
      <c r="CFD19" s="878"/>
      <c r="CFE19" s="880"/>
      <c r="CFF19" s="878"/>
      <c r="CFG19" s="878"/>
      <c r="CFH19" s="878"/>
      <c r="CFI19" s="880"/>
      <c r="CFJ19" s="878"/>
      <c r="CFK19" s="878"/>
      <c r="CFL19" s="878"/>
      <c r="CFM19" s="880"/>
      <c r="CFN19" s="878"/>
      <c r="CFO19" s="878"/>
      <c r="CFP19" s="878"/>
      <c r="CFQ19" s="880"/>
      <c r="CFR19" s="878"/>
      <c r="CFS19" s="878"/>
      <c r="CFT19" s="878"/>
      <c r="CFU19" s="880"/>
      <c r="CFV19" s="878"/>
      <c r="CFW19" s="878"/>
      <c r="CFX19" s="878"/>
      <c r="CFY19" s="880"/>
      <c r="CFZ19" s="878"/>
      <c r="CGA19" s="878"/>
      <c r="CGB19" s="878"/>
      <c r="CGC19" s="880"/>
      <c r="CGD19" s="878"/>
      <c r="CGE19" s="878"/>
      <c r="CGF19" s="878"/>
      <c r="CGG19" s="880"/>
      <c r="CGH19" s="878"/>
      <c r="CGI19" s="878"/>
      <c r="CGJ19" s="878"/>
      <c r="CGK19" s="880"/>
      <c r="CGL19" s="878"/>
      <c r="CGM19" s="878"/>
      <c r="CGN19" s="878"/>
      <c r="CGO19" s="880"/>
      <c r="CGP19" s="878"/>
      <c r="CGQ19" s="878"/>
      <c r="CGR19" s="878"/>
      <c r="CGS19" s="880"/>
      <c r="CGT19" s="878"/>
      <c r="CGU19" s="878"/>
      <c r="CGV19" s="878"/>
      <c r="CGW19" s="880"/>
      <c r="CGX19" s="878"/>
      <c r="CGY19" s="878"/>
      <c r="CGZ19" s="878"/>
      <c r="CHA19" s="880"/>
      <c r="CHB19" s="878"/>
      <c r="CHC19" s="878"/>
      <c r="CHD19" s="878"/>
      <c r="CHE19" s="880"/>
      <c r="CHF19" s="878"/>
      <c r="CHG19" s="878"/>
      <c r="CHH19" s="878"/>
      <c r="CHI19" s="880"/>
      <c r="CHJ19" s="878"/>
      <c r="CHK19" s="878"/>
      <c r="CHL19" s="878"/>
      <c r="CHM19" s="880"/>
      <c r="CHN19" s="878"/>
      <c r="CHO19" s="878"/>
      <c r="CHP19" s="878"/>
      <c r="CHQ19" s="880"/>
      <c r="CHR19" s="878"/>
      <c r="CHS19" s="878"/>
      <c r="CHT19" s="878"/>
      <c r="CHU19" s="880"/>
      <c r="CHV19" s="878"/>
      <c r="CHW19" s="878"/>
      <c r="CHX19" s="878"/>
      <c r="CHY19" s="880"/>
      <c r="CHZ19" s="878"/>
      <c r="CIA19" s="878"/>
      <c r="CIB19" s="878"/>
      <c r="CIC19" s="880"/>
      <c r="CID19" s="878"/>
      <c r="CIE19" s="878"/>
      <c r="CIF19" s="878"/>
      <c r="CIG19" s="880"/>
      <c r="CIH19" s="878"/>
      <c r="CII19" s="878"/>
      <c r="CIJ19" s="878"/>
      <c r="CIK19" s="880"/>
      <c r="CIL19" s="878"/>
      <c r="CIM19" s="878"/>
      <c r="CIN19" s="878"/>
      <c r="CIO19" s="880"/>
      <c r="CIP19" s="878"/>
      <c r="CIQ19" s="878"/>
      <c r="CIR19" s="878"/>
      <c r="CIS19" s="880"/>
      <c r="CIT19" s="878"/>
      <c r="CIU19" s="878"/>
      <c r="CIV19" s="878"/>
      <c r="CIW19" s="880"/>
      <c r="CIX19" s="878"/>
      <c r="CIY19" s="878"/>
      <c r="CIZ19" s="878"/>
      <c r="CJA19" s="880"/>
      <c r="CJB19" s="878"/>
      <c r="CJC19" s="878"/>
      <c r="CJD19" s="878"/>
      <c r="CJE19" s="880"/>
      <c r="CJF19" s="878"/>
      <c r="CJG19" s="878"/>
      <c r="CJH19" s="878"/>
      <c r="CJI19" s="880"/>
      <c r="CJJ19" s="878"/>
      <c r="CJK19" s="878"/>
      <c r="CJL19" s="878"/>
      <c r="CJM19" s="880"/>
      <c r="CJN19" s="878"/>
      <c r="CJO19" s="878"/>
      <c r="CJP19" s="878"/>
      <c r="CJQ19" s="880"/>
      <c r="CJR19" s="878"/>
      <c r="CJS19" s="878"/>
      <c r="CJT19" s="878"/>
      <c r="CJU19" s="880"/>
      <c r="CJV19" s="878"/>
      <c r="CJW19" s="878"/>
      <c r="CJX19" s="878"/>
      <c r="CJY19" s="880"/>
      <c r="CJZ19" s="878"/>
      <c r="CKA19" s="878"/>
      <c r="CKB19" s="878"/>
      <c r="CKC19" s="880"/>
      <c r="CKD19" s="878"/>
      <c r="CKE19" s="878"/>
      <c r="CKF19" s="878"/>
      <c r="CKG19" s="880"/>
      <c r="CKH19" s="878"/>
      <c r="CKI19" s="878"/>
      <c r="CKJ19" s="878"/>
      <c r="CKK19" s="880"/>
      <c r="CKL19" s="878"/>
      <c r="CKM19" s="878"/>
      <c r="CKN19" s="878"/>
      <c r="CKO19" s="880"/>
      <c r="CKP19" s="878"/>
      <c r="CKQ19" s="878"/>
      <c r="CKR19" s="878"/>
      <c r="CKS19" s="880"/>
      <c r="CKT19" s="878"/>
      <c r="CKU19" s="878"/>
      <c r="CKV19" s="878"/>
      <c r="CKW19" s="880"/>
      <c r="CKX19" s="878"/>
      <c r="CKY19" s="878"/>
      <c r="CKZ19" s="878"/>
      <c r="CLA19" s="880"/>
      <c r="CLB19" s="878"/>
      <c r="CLC19" s="878"/>
      <c r="CLD19" s="878"/>
      <c r="CLE19" s="880"/>
      <c r="CLF19" s="878"/>
      <c r="CLG19" s="878"/>
      <c r="CLH19" s="878"/>
      <c r="CLI19" s="880"/>
      <c r="CLJ19" s="878"/>
      <c r="CLK19" s="878"/>
      <c r="CLL19" s="878"/>
      <c r="CLM19" s="880"/>
      <c r="CLN19" s="878"/>
      <c r="CLO19" s="878"/>
      <c r="CLP19" s="878"/>
      <c r="CLQ19" s="880"/>
      <c r="CLR19" s="878"/>
      <c r="CLS19" s="878"/>
      <c r="CLT19" s="878"/>
      <c r="CLU19" s="880"/>
      <c r="CLV19" s="878"/>
      <c r="CLW19" s="878"/>
      <c r="CLX19" s="878"/>
      <c r="CLY19" s="880"/>
      <c r="CLZ19" s="878"/>
      <c r="CMA19" s="878"/>
      <c r="CMB19" s="878"/>
      <c r="CMC19" s="880"/>
      <c r="CMD19" s="878"/>
      <c r="CME19" s="878"/>
      <c r="CMF19" s="878"/>
      <c r="CMG19" s="880"/>
      <c r="CMH19" s="878"/>
      <c r="CMI19" s="878"/>
      <c r="CMJ19" s="878"/>
      <c r="CMK19" s="880"/>
      <c r="CML19" s="878"/>
      <c r="CMM19" s="878"/>
      <c r="CMN19" s="878"/>
      <c r="CMO19" s="880"/>
      <c r="CMP19" s="878"/>
      <c r="CMQ19" s="878"/>
      <c r="CMR19" s="878"/>
      <c r="CMS19" s="880"/>
      <c r="CMT19" s="878"/>
      <c r="CMU19" s="878"/>
      <c r="CMV19" s="878"/>
      <c r="CMW19" s="880"/>
      <c r="CMX19" s="878"/>
      <c r="CMY19" s="878"/>
      <c r="CMZ19" s="878"/>
      <c r="CNA19" s="880"/>
      <c r="CNB19" s="878"/>
      <c r="CNC19" s="878"/>
      <c r="CND19" s="878"/>
      <c r="CNE19" s="880"/>
      <c r="CNF19" s="878"/>
      <c r="CNG19" s="878"/>
      <c r="CNH19" s="878"/>
      <c r="CNI19" s="880"/>
      <c r="CNJ19" s="878"/>
      <c r="CNK19" s="878"/>
      <c r="CNL19" s="878"/>
      <c r="CNM19" s="880"/>
      <c r="CNN19" s="878"/>
      <c r="CNO19" s="878"/>
      <c r="CNP19" s="878"/>
      <c r="CNQ19" s="880"/>
      <c r="CNR19" s="878"/>
      <c r="CNS19" s="878"/>
      <c r="CNT19" s="878"/>
      <c r="CNU19" s="880"/>
      <c r="CNV19" s="878"/>
      <c r="CNW19" s="878"/>
      <c r="CNX19" s="878"/>
      <c r="CNY19" s="880"/>
      <c r="CNZ19" s="878"/>
      <c r="COA19" s="878"/>
      <c r="COB19" s="878"/>
      <c r="COC19" s="880"/>
      <c r="COD19" s="878"/>
      <c r="COE19" s="878"/>
      <c r="COF19" s="878"/>
      <c r="COG19" s="880"/>
      <c r="COH19" s="878"/>
      <c r="COI19" s="878"/>
      <c r="COJ19" s="878"/>
      <c r="COK19" s="880"/>
      <c r="COL19" s="878"/>
      <c r="COM19" s="878"/>
      <c r="CON19" s="878"/>
      <c r="COO19" s="880"/>
      <c r="COP19" s="878"/>
      <c r="COQ19" s="878"/>
      <c r="COR19" s="878"/>
      <c r="COS19" s="880"/>
      <c r="COT19" s="878"/>
      <c r="COU19" s="878"/>
      <c r="COV19" s="878"/>
      <c r="COW19" s="880"/>
      <c r="COX19" s="878"/>
      <c r="COY19" s="878"/>
      <c r="COZ19" s="878"/>
      <c r="CPA19" s="880"/>
      <c r="CPB19" s="878"/>
      <c r="CPC19" s="878"/>
      <c r="CPD19" s="878"/>
      <c r="CPE19" s="880"/>
      <c r="CPF19" s="878"/>
      <c r="CPG19" s="878"/>
      <c r="CPH19" s="878"/>
      <c r="CPI19" s="880"/>
      <c r="CPJ19" s="878"/>
      <c r="CPK19" s="878"/>
      <c r="CPL19" s="878"/>
      <c r="CPM19" s="880"/>
      <c r="CPN19" s="878"/>
      <c r="CPO19" s="878"/>
      <c r="CPP19" s="878"/>
      <c r="CPQ19" s="880"/>
      <c r="CPR19" s="878"/>
      <c r="CPS19" s="878"/>
      <c r="CPT19" s="878"/>
      <c r="CPU19" s="880"/>
      <c r="CPV19" s="878"/>
      <c r="CPW19" s="878"/>
      <c r="CPX19" s="878"/>
      <c r="CPY19" s="880"/>
      <c r="CPZ19" s="878"/>
      <c r="CQA19" s="878"/>
      <c r="CQB19" s="878"/>
      <c r="CQC19" s="880"/>
      <c r="CQD19" s="878"/>
      <c r="CQE19" s="878"/>
      <c r="CQF19" s="878"/>
      <c r="CQG19" s="880"/>
      <c r="CQH19" s="878"/>
      <c r="CQI19" s="878"/>
      <c r="CQJ19" s="878"/>
      <c r="CQK19" s="880"/>
      <c r="CQL19" s="878"/>
      <c r="CQM19" s="878"/>
      <c r="CQN19" s="878"/>
      <c r="CQO19" s="880"/>
      <c r="CQP19" s="878"/>
      <c r="CQQ19" s="878"/>
      <c r="CQR19" s="878"/>
      <c r="CQS19" s="880"/>
      <c r="CQT19" s="878"/>
      <c r="CQU19" s="878"/>
      <c r="CQV19" s="878"/>
      <c r="CQW19" s="880"/>
      <c r="CQX19" s="878"/>
      <c r="CQY19" s="878"/>
      <c r="CQZ19" s="878"/>
      <c r="CRA19" s="880"/>
      <c r="CRB19" s="878"/>
      <c r="CRC19" s="878"/>
      <c r="CRD19" s="878"/>
      <c r="CRE19" s="880"/>
      <c r="CRF19" s="878"/>
      <c r="CRG19" s="878"/>
      <c r="CRH19" s="878"/>
      <c r="CRI19" s="880"/>
      <c r="CRJ19" s="878"/>
      <c r="CRK19" s="878"/>
      <c r="CRL19" s="878"/>
      <c r="CRM19" s="880"/>
      <c r="CRN19" s="878"/>
      <c r="CRO19" s="878"/>
      <c r="CRP19" s="878"/>
      <c r="CRQ19" s="880"/>
      <c r="CRR19" s="878"/>
      <c r="CRS19" s="878"/>
      <c r="CRT19" s="878"/>
      <c r="CRU19" s="880"/>
      <c r="CRV19" s="878"/>
      <c r="CRW19" s="878"/>
      <c r="CRX19" s="878"/>
      <c r="CRY19" s="880"/>
      <c r="CRZ19" s="878"/>
      <c r="CSA19" s="878"/>
      <c r="CSB19" s="878"/>
      <c r="CSC19" s="880"/>
      <c r="CSD19" s="878"/>
      <c r="CSE19" s="878"/>
      <c r="CSF19" s="878"/>
      <c r="CSG19" s="880"/>
      <c r="CSH19" s="878"/>
      <c r="CSI19" s="878"/>
      <c r="CSJ19" s="878"/>
      <c r="CSK19" s="880"/>
      <c r="CSL19" s="878"/>
      <c r="CSM19" s="878"/>
      <c r="CSN19" s="878"/>
      <c r="CSO19" s="880"/>
      <c r="CSP19" s="878"/>
      <c r="CSQ19" s="878"/>
      <c r="CSR19" s="878"/>
      <c r="CSS19" s="880"/>
      <c r="CST19" s="878"/>
      <c r="CSU19" s="878"/>
      <c r="CSV19" s="878"/>
      <c r="CSW19" s="880"/>
      <c r="CSX19" s="878"/>
      <c r="CSY19" s="878"/>
      <c r="CSZ19" s="878"/>
      <c r="CTA19" s="880"/>
      <c r="CTB19" s="878"/>
      <c r="CTC19" s="878"/>
      <c r="CTD19" s="878"/>
      <c r="CTE19" s="880"/>
      <c r="CTF19" s="878"/>
      <c r="CTG19" s="878"/>
      <c r="CTH19" s="878"/>
      <c r="CTI19" s="880"/>
      <c r="CTJ19" s="878"/>
      <c r="CTK19" s="878"/>
      <c r="CTL19" s="878"/>
      <c r="CTM19" s="880"/>
      <c r="CTN19" s="878"/>
      <c r="CTO19" s="878"/>
      <c r="CTP19" s="878"/>
      <c r="CTQ19" s="880"/>
      <c r="CTR19" s="878"/>
      <c r="CTS19" s="878"/>
      <c r="CTT19" s="878"/>
      <c r="CTU19" s="880"/>
      <c r="CTV19" s="878"/>
      <c r="CTW19" s="878"/>
      <c r="CTX19" s="878"/>
      <c r="CTY19" s="880"/>
      <c r="CTZ19" s="878"/>
      <c r="CUA19" s="878"/>
      <c r="CUB19" s="878"/>
      <c r="CUC19" s="880"/>
      <c r="CUD19" s="878"/>
      <c r="CUE19" s="878"/>
      <c r="CUF19" s="878"/>
      <c r="CUG19" s="880"/>
      <c r="CUH19" s="878"/>
      <c r="CUI19" s="878"/>
      <c r="CUJ19" s="878"/>
      <c r="CUK19" s="880"/>
      <c r="CUL19" s="878"/>
      <c r="CUM19" s="878"/>
      <c r="CUN19" s="878"/>
      <c r="CUO19" s="880"/>
      <c r="CUP19" s="878"/>
      <c r="CUQ19" s="878"/>
      <c r="CUR19" s="878"/>
      <c r="CUS19" s="880"/>
      <c r="CUT19" s="878"/>
      <c r="CUU19" s="878"/>
      <c r="CUV19" s="878"/>
      <c r="CUW19" s="880"/>
      <c r="CUX19" s="878"/>
      <c r="CUY19" s="878"/>
      <c r="CUZ19" s="878"/>
      <c r="CVA19" s="880"/>
      <c r="CVB19" s="878"/>
      <c r="CVC19" s="878"/>
      <c r="CVD19" s="878"/>
      <c r="CVE19" s="880"/>
      <c r="CVF19" s="878"/>
      <c r="CVG19" s="878"/>
      <c r="CVH19" s="878"/>
      <c r="CVI19" s="880"/>
      <c r="CVJ19" s="878"/>
      <c r="CVK19" s="878"/>
      <c r="CVL19" s="878"/>
      <c r="CVM19" s="880"/>
      <c r="CVN19" s="878"/>
      <c r="CVO19" s="878"/>
      <c r="CVP19" s="878"/>
      <c r="CVQ19" s="880"/>
      <c r="CVR19" s="878"/>
      <c r="CVS19" s="878"/>
      <c r="CVT19" s="878"/>
      <c r="CVU19" s="880"/>
      <c r="CVV19" s="878"/>
      <c r="CVW19" s="878"/>
      <c r="CVX19" s="878"/>
      <c r="CVY19" s="880"/>
      <c r="CVZ19" s="878"/>
      <c r="CWA19" s="878"/>
      <c r="CWB19" s="878"/>
      <c r="CWC19" s="880"/>
      <c r="CWD19" s="878"/>
      <c r="CWE19" s="878"/>
      <c r="CWF19" s="878"/>
      <c r="CWG19" s="880"/>
      <c r="CWH19" s="878"/>
      <c r="CWI19" s="878"/>
      <c r="CWJ19" s="878"/>
      <c r="CWK19" s="880"/>
      <c r="CWL19" s="878"/>
      <c r="CWM19" s="878"/>
      <c r="CWN19" s="878"/>
      <c r="CWO19" s="880"/>
      <c r="CWP19" s="878"/>
      <c r="CWQ19" s="878"/>
      <c r="CWR19" s="878"/>
      <c r="CWS19" s="880"/>
      <c r="CWT19" s="878"/>
      <c r="CWU19" s="878"/>
      <c r="CWV19" s="878"/>
      <c r="CWW19" s="880"/>
      <c r="CWX19" s="878"/>
      <c r="CWY19" s="878"/>
      <c r="CWZ19" s="878"/>
      <c r="CXA19" s="880"/>
      <c r="CXB19" s="878"/>
      <c r="CXC19" s="878"/>
      <c r="CXD19" s="878"/>
      <c r="CXE19" s="880"/>
      <c r="CXF19" s="878"/>
      <c r="CXG19" s="878"/>
      <c r="CXH19" s="878"/>
      <c r="CXI19" s="880"/>
      <c r="CXJ19" s="878"/>
      <c r="CXK19" s="878"/>
      <c r="CXL19" s="878"/>
      <c r="CXM19" s="880"/>
      <c r="CXN19" s="878"/>
      <c r="CXO19" s="878"/>
      <c r="CXP19" s="878"/>
      <c r="CXQ19" s="880"/>
      <c r="CXR19" s="878"/>
      <c r="CXS19" s="878"/>
      <c r="CXT19" s="878"/>
      <c r="CXU19" s="880"/>
      <c r="CXV19" s="878"/>
      <c r="CXW19" s="878"/>
      <c r="CXX19" s="878"/>
      <c r="CXY19" s="880"/>
      <c r="CXZ19" s="878"/>
      <c r="CYA19" s="878"/>
      <c r="CYB19" s="878"/>
      <c r="CYC19" s="880"/>
      <c r="CYD19" s="878"/>
      <c r="CYE19" s="878"/>
      <c r="CYF19" s="878"/>
      <c r="CYG19" s="880"/>
      <c r="CYH19" s="878"/>
      <c r="CYI19" s="878"/>
      <c r="CYJ19" s="878"/>
      <c r="CYK19" s="880"/>
      <c r="CYL19" s="878"/>
      <c r="CYM19" s="878"/>
      <c r="CYN19" s="878"/>
      <c r="CYO19" s="880"/>
      <c r="CYP19" s="878"/>
      <c r="CYQ19" s="878"/>
      <c r="CYR19" s="878"/>
      <c r="CYS19" s="880"/>
      <c r="CYT19" s="878"/>
      <c r="CYU19" s="878"/>
      <c r="CYV19" s="878"/>
      <c r="CYW19" s="880"/>
      <c r="CYX19" s="878"/>
      <c r="CYY19" s="878"/>
      <c r="CYZ19" s="878"/>
      <c r="CZA19" s="880"/>
      <c r="CZB19" s="878"/>
      <c r="CZC19" s="878"/>
      <c r="CZD19" s="878"/>
      <c r="CZE19" s="880"/>
      <c r="CZF19" s="878"/>
      <c r="CZG19" s="878"/>
      <c r="CZH19" s="878"/>
      <c r="CZI19" s="880"/>
      <c r="CZJ19" s="878"/>
      <c r="CZK19" s="878"/>
      <c r="CZL19" s="878"/>
      <c r="CZM19" s="880"/>
      <c r="CZN19" s="878"/>
      <c r="CZO19" s="878"/>
      <c r="CZP19" s="878"/>
      <c r="CZQ19" s="880"/>
      <c r="CZR19" s="878"/>
      <c r="CZS19" s="878"/>
      <c r="CZT19" s="878"/>
      <c r="CZU19" s="880"/>
      <c r="CZV19" s="878"/>
      <c r="CZW19" s="878"/>
      <c r="CZX19" s="878"/>
      <c r="CZY19" s="880"/>
      <c r="CZZ19" s="878"/>
      <c r="DAA19" s="878"/>
      <c r="DAB19" s="878"/>
      <c r="DAC19" s="880"/>
      <c r="DAD19" s="878"/>
      <c r="DAE19" s="878"/>
      <c r="DAF19" s="878"/>
      <c r="DAG19" s="880"/>
      <c r="DAH19" s="878"/>
      <c r="DAI19" s="878"/>
      <c r="DAJ19" s="878"/>
      <c r="DAK19" s="880"/>
      <c r="DAL19" s="878"/>
      <c r="DAM19" s="878"/>
      <c r="DAN19" s="878"/>
      <c r="DAO19" s="880"/>
      <c r="DAP19" s="878"/>
      <c r="DAQ19" s="878"/>
      <c r="DAR19" s="878"/>
      <c r="DAS19" s="880"/>
      <c r="DAT19" s="878"/>
      <c r="DAU19" s="878"/>
      <c r="DAV19" s="878"/>
      <c r="DAW19" s="880"/>
      <c r="DAX19" s="878"/>
      <c r="DAY19" s="878"/>
      <c r="DAZ19" s="878"/>
      <c r="DBA19" s="880"/>
      <c r="DBB19" s="878"/>
      <c r="DBC19" s="878"/>
      <c r="DBD19" s="878"/>
      <c r="DBE19" s="880"/>
      <c r="DBF19" s="878"/>
      <c r="DBG19" s="878"/>
      <c r="DBH19" s="878"/>
      <c r="DBI19" s="880"/>
      <c r="DBJ19" s="878"/>
      <c r="DBK19" s="878"/>
      <c r="DBL19" s="878"/>
      <c r="DBM19" s="880"/>
      <c r="DBN19" s="878"/>
      <c r="DBO19" s="878"/>
      <c r="DBP19" s="878"/>
      <c r="DBQ19" s="880"/>
      <c r="DBR19" s="878"/>
      <c r="DBS19" s="878"/>
      <c r="DBT19" s="878"/>
      <c r="DBU19" s="880"/>
      <c r="DBV19" s="878"/>
      <c r="DBW19" s="878"/>
      <c r="DBX19" s="878"/>
      <c r="DBY19" s="880"/>
      <c r="DBZ19" s="878"/>
      <c r="DCA19" s="878"/>
      <c r="DCB19" s="878"/>
      <c r="DCC19" s="880"/>
      <c r="DCD19" s="878"/>
      <c r="DCE19" s="878"/>
      <c r="DCF19" s="878"/>
      <c r="DCG19" s="880"/>
      <c r="DCH19" s="878"/>
      <c r="DCI19" s="878"/>
      <c r="DCJ19" s="878"/>
      <c r="DCK19" s="880"/>
      <c r="DCL19" s="878"/>
      <c r="DCM19" s="878"/>
      <c r="DCN19" s="878"/>
      <c r="DCO19" s="880"/>
      <c r="DCP19" s="878"/>
      <c r="DCQ19" s="878"/>
      <c r="DCR19" s="878"/>
      <c r="DCS19" s="880"/>
      <c r="DCT19" s="878"/>
      <c r="DCU19" s="878"/>
      <c r="DCV19" s="878"/>
      <c r="DCW19" s="880"/>
      <c r="DCX19" s="878"/>
      <c r="DCY19" s="878"/>
      <c r="DCZ19" s="878"/>
      <c r="DDA19" s="880"/>
      <c r="DDB19" s="878"/>
      <c r="DDC19" s="878"/>
      <c r="DDD19" s="878"/>
      <c r="DDE19" s="880"/>
      <c r="DDF19" s="878"/>
      <c r="DDG19" s="878"/>
      <c r="DDH19" s="878"/>
      <c r="DDI19" s="880"/>
      <c r="DDJ19" s="878"/>
      <c r="DDK19" s="878"/>
      <c r="DDL19" s="878"/>
      <c r="DDM19" s="880"/>
      <c r="DDN19" s="878"/>
      <c r="DDO19" s="878"/>
      <c r="DDP19" s="878"/>
      <c r="DDQ19" s="880"/>
      <c r="DDR19" s="878"/>
      <c r="DDS19" s="878"/>
      <c r="DDT19" s="878"/>
      <c r="DDU19" s="880"/>
      <c r="DDV19" s="878"/>
      <c r="DDW19" s="878"/>
      <c r="DDX19" s="878"/>
      <c r="DDY19" s="880"/>
      <c r="DDZ19" s="878"/>
      <c r="DEA19" s="878"/>
      <c r="DEB19" s="878"/>
      <c r="DEC19" s="880"/>
      <c r="DED19" s="878"/>
      <c r="DEE19" s="878"/>
      <c r="DEF19" s="878"/>
      <c r="DEG19" s="880"/>
      <c r="DEH19" s="878"/>
      <c r="DEI19" s="878"/>
      <c r="DEJ19" s="878"/>
      <c r="DEK19" s="880"/>
      <c r="DEL19" s="878"/>
      <c r="DEM19" s="878"/>
      <c r="DEN19" s="878"/>
      <c r="DEO19" s="880"/>
      <c r="DEP19" s="878"/>
      <c r="DEQ19" s="878"/>
      <c r="DER19" s="878"/>
      <c r="DES19" s="880"/>
      <c r="DET19" s="878"/>
      <c r="DEU19" s="878"/>
      <c r="DEV19" s="878"/>
      <c r="DEW19" s="880"/>
      <c r="DEX19" s="878"/>
      <c r="DEY19" s="878"/>
      <c r="DEZ19" s="878"/>
      <c r="DFA19" s="880"/>
      <c r="DFB19" s="878"/>
      <c r="DFC19" s="878"/>
      <c r="DFD19" s="878"/>
      <c r="DFE19" s="880"/>
      <c r="DFF19" s="878"/>
      <c r="DFG19" s="878"/>
      <c r="DFH19" s="878"/>
      <c r="DFI19" s="880"/>
      <c r="DFJ19" s="878"/>
      <c r="DFK19" s="878"/>
      <c r="DFL19" s="878"/>
      <c r="DFM19" s="880"/>
      <c r="DFN19" s="878"/>
      <c r="DFO19" s="878"/>
      <c r="DFP19" s="878"/>
      <c r="DFQ19" s="880"/>
      <c r="DFR19" s="878"/>
      <c r="DFS19" s="878"/>
      <c r="DFT19" s="878"/>
      <c r="DFU19" s="880"/>
      <c r="DFV19" s="878"/>
      <c r="DFW19" s="878"/>
      <c r="DFX19" s="878"/>
      <c r="DFY19" s="880"/>
      <c r="DFZ19" s="878"/>
      <c r="DGA19" s="878"/>
      <c r="DGB19" s="878"/>
      <c r="DGC19" s="880"/>
      <c r="DGD19" s="878"/>
      <c r="DGE19" s="878"/>
      <c r="DGF19" s="878"/>
      <c r="DGG19" s="880"/>
      <c r="DGH19" s="878"/>
      <c r="DGI19" s="878"/>
      <c r="DGJ19" s="878"/>
      <c r="DGK19" s="880"/>
      <c r="DGL19" s="878"/>
      <c r="DGM19" s="878"/>
      <c r="DGN19" s="878"/>
      <c r="DGO19" s="880"/>
      <c r="DGP19" s="878"/>
      <c r="DGQ19" s="878"/>
      <c r="DGR19" s="878"/>
      <c r="DGS19" s="880"/>
      <c r="DGT19" s="878"/>
      <c r="DGU19" s="878"/>
      <c r="DGV19" s="878"/>
      <c r="DGW19" s="880"/>
      <c r="DGX19" s="878"/>
      <c r="DGY19" s="878"/>
      <c r="DGZ19" s="878"/>
      <c r="DHA19" s="880"/>
      <c r="DHB19" s="878"/>
      <c r="DHC19" s="878"/>
      <c r="DHD19" s="878"/>
      <c r="DHE19" s="880"/>
      <c r="DHF19" s="878"/>
      <c r="DHG19" s="878"/>
      <c r="DHH19" s="878"/>
      <c r="DHI19" s="880"/>
      <c r="DHJ19" s="878"/>
      <c r="DHK19" s="878"/>
      <c r="DHL19" s="878"/>
      <c r="DHM19" s="880"/>
      <c r="DHN19" s="878"/>
      <c r="DHO19" s="878"/>
      <c r="DHP19" s="878"/>
      <c r="DHQ19" s="880"/>
      <c r="DHR19" s="878"/>
      <c r="DHS19" s="878"/>
      <c r="DHT19" s="878"/>
      <c r="DHU19" s="880"/>
      <c r="DHV19" s="878"/>
      <c r="DHW19" s="878"/>
      <c r="DHX19" s="878"/>
      <c r="DHY19" s="880"/>
      <c r="DHZ19" s="878"/>
      <c r="DIA19" s="878"/>
      <c r="DIB19" s="878"/>
      <c r="DIC19" s="880"/>
      <c r="DID19" s="878"/>
      <c r="DIE19" s="878"/>
      <c r="DIF19" s="878"/>
      <c r="DIG19" s="880"/>
      <c r="DIH19" s="878"/>
      <c r="DII19" s="878"/>
      <c r="DIJ19" s="878"/>
      <c r="DIK19" s="880"/>
      <c r="DIL19" s="878"/>
      <c r="DIM19" s="878"/>
      <c r="DIN19" s="878"/>
      <c r="DIO19" s="880"/>
      <c r="DIP19" s="878"/>
      <c r="DIQ19" s="878"/>
      <c r="DIR19" s="878"/>
      <c r="DIS19" s="880"/>
      <c r="DIT19" s="878"/>
      <c r="DIU19" s="878"/>
      <c r="DIV19" s="878"/>
      <c r="DIW19" s="880"/>
      <c r="DIX19" s="878"/>
      <c r="DIY19" s="878"/>
      <c r="DIZ19" s="878"/>
      <c r="DJA19" s="880"/>
      <c r="DJB19" s="878"/>
      <c r="DJC19" s="878"/>
      <c r="DJD19" s="878"/>
      <c r="DJE19" s="880"/>
      <c r="DJF19" s="878"/>
      <c r="DJG19" s="878"/>
      <c r="DJH19" s="878"/>
      <c r="DJI19" s="880"/>
      <c r="DJJ19" s="878"/>
      <c r="DJK19" s="878"/>
      <c r="DJL19" s="878"/>
      <c r="DJM19" s="880"/>
      <c r="DJN19" s="878"/>
      <c r="DJO19" s="878"/>
      <c r="DJP19" s="878"/>
      <c r="DJQ19" s="880"/>
      <c r="DJR19" s="878"/>
      <c r="DJS19" s="878"/>
      <c r="DJT19" s="878"/>
      <c r="DJU19" s="880"/>
      <c r="DJV19" s="878"/>
      <c r="DJW19" s="878"/>
      <c r="DJX19" s="878"/>
      <c r="DJY19" s="880"/>
      <c r="DJZ19" s="878"/>
      <c r="DKA19" s="878"/>
      <c r="DKB19" s="878"/>
      <c r="DKC19" s="880"/>
      <c r="DKD19" s="878"/>
      <c r="DKE19" s="878"/>
      <c r="DKF19" s="878"/>
      <c r="DKG19" s="880"/>
      <c r="DKH19" s="878"/>
      <c r="DKI19" s="878"/>
      <c r="DKJ19" s="878"/>
      <c r="DKK19" s="880"/>
      <c r="DKL19" s="878"/>
      <c r="DKM19" s="878"/>
      <c r="DKN19" s="878"/>
      <c r="DKO19" s="880"/>
      <c r="DKP19" s="878"/>
      <c r="DKQ19" s="878"/>
      <c r="DKR19" s="878"/>
      <c r="DKS19" s="880"/>
      <c r="DKT19" s="878"/>
      <c r="DKU19" s="878"/>
      <c r="DKV19" s="878"/>
      <c r="DKW19" s="880"/>
      <c r="DKX19" s="878"/>
      <c r="DKY19" s="878"/>
      <c r="DKZ19" s="878"/>
      <c r="DLA19" s="880"/>
      <c r="DLB19" s="878"/>
      <c r="DLC19" s="878"/>
      <c r="DLD19" s="878"/>
      <c r="DLE19" s="880"/>
      <c r="DLF19" s="878"/>
      <c r="DLG19" s="878"/>
      <c r="DLH19" s="878"/>
      <c r="DLI19" s="880"/>
      <c r="DLJ19" s="878"/>
      <c r="DLK19" s="878"/>
      <c r="DLL19" s="878"/>
      <c r="DLM19" s="880"/>
      <c r="DLN19" s="878"/>
      <c r="DLO19" s="878"/>
      <c r="DLP19" s="878"/>
      <c r="DLQ19" s="880"/>
      <c r="DLR19" s="878"/>
      <c r="DLS19" s="878"/>
      <c r="DLT19" s="878"/>
      <c r="DLU19" s="880"/>
      <c r="DLV19" s="878"/>
      <c r="DLW19" s="878"/>
      <c r="DLX19" s="878"/>
      <c r="DLY19" s="880"/>
      <c r="DLZ19" s="878"/>
      <c r="DMA19" s="878"/>
      <c r="DMB19" s="878"/>
      <c r="DMC19" s="880"/>
      <c r="DMD19" s="878"/>
      <c r="DME19" s="878"/>
      <c r="DMF19" s="878"/>
      <c r="DMG19" s="880"/>
      <c r="DMH19" s="878"/>
      <c r="DMI19" s="878"/>
      <c r="DMJ19" s="878"/>
      <c r="DMK19" s="880"/>
      <c r="DML19" s="878"/>
      <c r="DMM19" s="878"/>
      <c r="DMN19" s="878"/>
      <c r="DMO19" s="880"/>
      <c r="DMP19" s="878"/>
      <c r="DMQ19" s="878"/>
      <c r="DMR19" s="878"/>
      <c r="DMS19" s="880"/>
      <c r="DMT19" s="878"/>
      <c r="DMU19" s="878"/>
      <c r="DMV19" s="878"/>
      <c r="DMW19" s="880"/>
      <c r="DMX19" s="878"/>
      <c r="DMY19" s="878"/>
      <c r="DMZ19" s="878"/>
      <c r="DNA19" s="880"/>
      <c r="DNB19" s="878"/>
      <c r="DNC19" s="878"/>
      <c r="DND19" s="878"/>
      <c r="DNE19" s="880"/>
      <c r="DNF19" s="878"/>
      <c r="DNG19" s="878"/>
      <c r="DNH19" s="878"/>
      <c r="DNI19" s="880"/>
      <c r="DNJ19" s="878"/>
      <c r="DNK19" s="878"/>
      <c r="DNL19" s="878"/>
      <c r="DNM19" s="880"/>
      <c r="DNN19" s="878"/>
      <c r="DNO19" s="878"/>
      <c r="DNP19" s="878"/>
      <c r="DNQ19" s="880"/>
      <c r="DNR19" s="878"/>
      <c r="DNS19" s="878"/>
      <c r="DNT19" s="878"/>
      <c r="DNU19" s="880"/>
      <c r="DNV19" s="878"/>
      <c r="DNW19" s="878"/>
      <c r="DNX19" s="878"/>
      <c r="DNY19" s="880"/>
      <c r="DNZ19" s="878"/>
      <c r="DOA19" s="878"/>
      <c r="DOB19" s="878"/>
      <c r="DOC19" s="880"/>
      <c r="DOD19" s="878"/>
      <c r="DOE19" s="878"/>
      <c r="DOF19" s="878"/>
      <c r="DOG19" s="880"/>
      <c r="DOH19" s="878"/>
      <c r="DOI19" s="878"/>
      <c r="DOJ19" s="878"/>
      <c r="DOK19" s="880"/>
      <c r="DOL19" s="878"/>
      <c r="DOM19" s="878"/>
      <c r="DON19" s="878"/>
      <c r="DOO19" s="880"/>
      <c r="DOP19" s="878"/>
      <c r="DOQ19" s="878"/>
      <c r="DOR19" s="878"/>
      <c r="DOS19" s="880"/>
      <c r="DOT19" s="878"/>
      <c r="DOU19" s="878"/>
      <c r="DOV19" s="878"/>
      <c r="DOW19" s="880"/>
      <c r="DOX19" s="878"/>
      <c r="DOY19" s="878"/>
      <c r="DOZ19" s="878"/>
      <c r="DPA19" s="880"/>
      <c r="DPB19" s="878"/>
      <c r="DPC19" s="878"/>
      <c r="DPD19" s="878"/>
      <c r="DPE19" s="880"/>
      <c r="DPF19" s="878"/>
      <c r="DPG19" s="878"/>
      <c r="DPH19" s="878"/>
      <c r="DPI19" s="880"/>
      <c r="DPJ19" s="878"/>
      <c r="DPK19" s="878"/>
      <c r="DPL19" s="878"/>
      <c r="DPM19" s="880"/>
      <c r="DPN19" s="878"/>
      <c r="DPO19" s="878"/>
      <c r="DPP19" s="878"/>
      <c r="DPQ19" s="880"/>
      <c r="DPR19" s="878"/>
      <c r="DPS19" s="878"/>
      <c r="DPT19" s="878"/>
      <c r="DPU19" s="880"/>
      <c r="DPV19" s="878"/>
      <c r="DPW19" s="878"/>
      <c r="DPX19" s="878"/>
      <c r="DPY19" s="880"/>
      <c r="DPZ19" s="878"/>
      <c r="DQA19" s="878"/>
      <c r="DQB19" s="878"/>
      <c r="DQC19" s="880"/>
      <c r="DQD19" s="878"/>
      <c r="DQE19" s="878"/>
      <c r="DQF19" s="878"/>
      <c r="DQG19" s="880"/>
      <c r="DQH19" s="878"/>
      <c r="DQI19" s="878"/>
      <c r="DQJ19" s="878"/>
      <c r="DQK19" s="880"/>
      <c r="DQL19" s="878"/>
      <c r="DQM19" s="878"/>
      <c r="DQN19" s="878"/>
      <c r="DQO19" s="880"/>
      <c r="DQP19" s="878"/>
      <c r="DQQ19" s="878"/>
      <c r="DQR19" s="878"/>
      <c r="DQS19" s="880"/>
      <c r="DQT19" s="878"/>
      <c r="DQU19" s="878"/>
      <c r="DQV19" s="878"/>
      <c r="DQW19" s="880"/>
      <c r="DQX19" s="878"/>
      <c r="DQY19" s="878"/>
      <c r="DQZ19" s="878"/>
      <c r="DRA19" s="880"/>
      <c r="DRB19" s="878"/>
      <c r="DRC19" s="878"/>
      <c r="DRD19" s="878"/>
      <c r="DRE19" s="880"/>
      <c r="DRF19" s="878"/>
      <c r="DRG19" s="878"/>
      <c r="DRH19" s="878"/>
      <c r="DRI19" s="880"/>
      <c r="DRJ19" s="878"/>
      <c r="DRK19" s="878"/>
      <c r="DRL19" s="878"/>
      <c r="DRM19" s="880"/>
      <c r="DRN19" s="878"/>
      <c r="DRO19" s="878"/>
      <c r="DRP19" s="878"/>
      <c r="DRQ19" s="880"/>
      <c r="DRR19" s="878"/>
      <c r="DRS19" s="878"/>
      <c r="DRT19" s="878"/>
      <c r="DRU19" s="880"/>
      <c r="DRV19" s="878"/>
      <c r="DRW19" s="878"/>
      <c r="DRX19" s="878"/>
      <c r="DRY19" s="880"/>
      <c r="DRZ19" s="878"/>
      <c r="DSA19" s="878"/>
      <c r="DSB19" s="878"/>
      <c r="DSC19" s="880"/>
      <c r="DSD19" s="878"/>
      <c r="DSE19" s="878"/>
      <c r="DSF19" s="878"/>
      <c r="DSG19" s="880"/>
      <c r="DSH19" s="878"/>
      <c r="DSI19" s="878"/>
      <c r="DSJ19" s="878"/>
      <c r="DSK19" s="880"/>
      <c r="DSL19" s="878"/>
      <c r="DSM19" s="878"/>
      <c r="DSN19" s="878"/>
      <c r="DSO19" s="880"/>
      <c r="DSP19" s="878"/>
      <c r="DSQ19" s="878"/>
      <c r="DSR19" s="878"/>
      <c r="DSS19" s="880"/>
      <c r="DST19" s="878"/>
      <c r="DSU19" s="878"/>
      <c r="DSV19" s="878"/>
      <c r="DSW19" s="880"/>
      <c r="DSX19" s="878"/>
      <c r="DSY19" s="878"/>
      <c r="DSZ19" s="878"/>
      <c r="DTA19" s="880"/>
      <c r="DTB19" s="878"/>
      <c r="DTC19" s="878"/>
      <c r="DTD19" s="878"/>
      <c r="DTE19" s="880"/>
      <c r="DTF19" s="878"/>
      <c r="DTG19" s="878"/>
      <c r="DTH19" s="878"/>
      <c r="DTI19" s="880"/>
      <c r="DTJ19" s="878"/>
      <c r="DTK19" s="878"/>
      <c r="DTL19" s="878"/>
      <c r="DTM19" s="880"/>
      <c r="DTN19" s="878"/>
      <c r="DTO19" s="878"/>
      <c r="DTP19" s="878"/>
      <c r="DTQ19" s="880"/>
      <c r="DTR19" s="878"/>
      <c r="DTS19" s="878"/>
      <c r="DTT19" s="878"/>
      <c r="DTU19" s="880"/>
      <c r="DTV19" s="878"/>
      <c r="DTW19" s="878"/>
      <c r="DTX19" s="878"/>
      <c r="DTY19" s="880"/>
      <c r="DTZ19" s="878"/>
      <c r="DUA19" s="878"/>
      <c r="DUB19" s="878"/>
      <c r="DUC19" s="880"/>
      <c r="DUD19" s="878"/>
      <c r="DUE19" s="878"/>
      <c r="DUF19" s="878"/>
      <c r="DUG19" s="880"/>
      <c r="DUH19" s="878"/>
      <c r="DUI19" s="878"/>
      <c r="DUJ19" s="878"/>
      <c r="DUK19" s="880"/>
      <c r="DUL19" s="878"/>
      <c r="DUM19" s="878"/>
      <c r="DUN19" s="878"/>
      <c r="DUO19" s="880"/>
      <c r="DUP19" s="878"/>
      <c r="DUQ19" s="878"/>
      <c r="DUR19" s="878"/>
      <c r="DUS19" s="880"/>
      <c r="DUT19" s="878"/>
      <c r="DUU19" s="878"/>
      <c r="DUV19" s="878"/>
      <c r="DUW19" s="880"/>
      <c r="DUX19" s="878"/>
      <c r="DUY19" s="878"/>
      <c r="DUZ19" s="878"/>
      <c r="DVA19" s="880"/>
      <c r="DVB19" s="878"/>
      <c r="DVC19" s="878"/>
      <c r="DVD19" s="878"/>
      <c r="DVE19" s="880"/>
      <c r="DVF19" s="878"/>
      <c r="DVG19" s="878"/>
      <c r="DVH19" s="878"/>
      <c r="DVI19" s="880"/>
      <c r="DVJ19" s="878"/>
      <c r="DVK19" s="878"/>
      <c r="DVL19" s="878"/>
      <c r="DVM19" s="880"/>
      <c r="DVN19" s="878"/>
      <c r="DVO19" s="878"/>
      <c r="DVP19" s="878"/>
      <c r="DVQ19" s="880"/>
      <c r="DVR19" s="878"/>
      <c r="DVS19" s="878"/>
      <c r="DVT19" s="878"/>
      <c r="DVU19" s="880"/>
      <c r="DVV19" s="878"/>
      <c r="DVW19" s="878"/>
      <c r="DVX19" s="878"/>
      <c r="DVY19" s="880"/>
      <c r="DVZ19" s="878"/>
      <c r="DWA19" s="878"/>
      <c r="DWB19" s="878"/>
      <c r="DWC19" s="880"/>
      <c r="DWD19" s="878"/>
      <c r="DWE19" s="878"/>
      <c r="DWF19" s="878"/>
      <c r="DWG19" s="880"/>
      <c r="DWH19" s="878"/>
      <c r="DWI19" s="878"/>
      <c r="DWJ19" s="878"/>
      <c r="DWK19" s="880"/>
      <c r="DWL19" s="878"/>
      <c r="DWM19" s="878"/>
      <c r="DWN19" s="878"/>
      <c r="DWO19" s="880"/>
      <c r="DWP19" s="878"/>
      <c r="DWQ19" s="878"/>
      <c r="DWR19" s="878"/>
      <c r="DWS19" s="880"/>
      <c r="DWT19" s="878"/>
      <c r="DWU19" s="878"/>
      <c r="DWV19" s="878"/>
      <c r="DWW19" s="880"/>
      <c r="DWX19" s="878"/>
      <c r="DWY19" s="878"/>
      <c r="DWZ19" s="878"/>
      <c r="DXA19" s="880"/>
      <c r="DXB19" s="878"/>
      <c r="DXC19" s="878"/>
      <c r="DXD19" s="878"/>
      <c r="DXE19" s="880"/>
      <c r="DXF19" s="878"/>
      <c r="DXG19" s="878"/>
      <c r="DXH19" s="878"/>
      <c r="DXI19" s="880"/>
      <c r="DXJ19" s="878"/>
      <c r="DXK19" s="878"/>
      <c r="DXL19" s="878"/>
      <c r="DXM19" s="880"/>
      <c r="DXN19" s="878"/>
      <c r="DXO19" s="878"/>
      <c r="DXP19" s="878"/>
      <c r="DXQ19" s="880"/>
      <c r="DXR19" s="878"/>
      <c r="DXS19" s="878"/>
      <c r="DXT19" s="878"/>
      <c r="DXU19" s="880"/>
      <c r="DXV19" s="878"/>
      <c r="DXW19" s="878"/>
      <c r="DXX19" s="878"/>
      <c r="DXY19" s="880"/>
      <c r="DXZ19" s="878"/>
      <c r="DYA19" s="878"/>
      <c r="DYB19" s="878"/>
      <c r="DYC19" s="880"/>
      <c r="DYD19" s="878"/>
      <c r="DYE19" s="878"/>
      <c r="DYF19" s="878"/>
      <c r="DYG19" s="880"/>
      <c r="DYH19" s="878"/>
      <c r="DYI19" s="878"/>
      <c r="DYJ19" s="878"/>
      <c r="DYK19" s="880"/>
      <c r="DYL19" s="878"/>
      <c r="DYM19" s="878"/>
      <c r="DYN19" s="878"/>
      <c r="DYO19" s="880"/>
      <c r="DYP19" s="878"/>
      <c r="DYQ19" s="878"/>
      <c r="DYR19" s="878"/>
      <c r="DYS19" s="880"/>
      <c r="DYT19" s="878"/>
      <c r="DYU19" s="878"/>
      <c r="DYV19" s="878"/>
      <c r="DYW19" s="880"/>
      <c r="DYX19" s="878"/>
      <c r="DYY19" s="878"/>
      <c r="DYZ19" s="878"/>
      <c r="DZA19" s="880"/>
      <c r="DZB19" s="878"/>
      <c r="DZC19" s="878"/>
      <c r="DZD19" s="878"/>
      <c r="DZE19" s="880"/>
      <c r="DZF19" s="878"/>
      <c r="DZG19" s="878"/>
      <c r="DZH19" s="878"/>
      <c r="DZI19" s="880"/>
      <c r="DZJ19" s="878"/>
      <c r="DZK19" s="878"/>
      <c r="DZL19" s="878"/>
      <c r="DZM19" s="880"/>
      <c r="DZN19" s="878"/>
      <c r="DZO19" s="878"/>
      <c r="DZP19" s="878"/>
      <c r="DZQ19" s="880"/>
      <c r="DZR19" s="878"/>
      <c r="DZS19" s="878"/>
      <c r="DZT19" s="878"/>
      <c r="DZU19" s="880"/>
      <c r="DZV19" s="878"/>
      <c r="DZW19" s="878"/>
      <c r="DZX19" s="878"/>
      <c r="DZY19" s="880"/>
      <c r="DZZ19" s="878"/>
      <c r="EAA19" s="878"/>
      <c r="EAB19" s="878"/>
      <c r="EAC19" s="880"/>
      <c r="EAD19" s="878"/>
      <c r="EAE19" s="878"/>
      <c r="EAF19" s="878"/>
      <c r="EAG19" s="880"/>
      <c r="EAH19" s="878"/>
      <c r="EAI19" s="878"/>
      <c r="EAJ19" s="878"/>
      <c r="EAK19" s="880"/>
      <c r="EAL19" s="878"/>
      <c r="EAM19" s="878"/>
      <c r="EAN19" s="878"/>
      <c r="EAO19" s="880"/>
      <c r="EAP19" s="878"/>
      <c r="EAQ19" s="878"/>
      <c r="EAR19" s="878"/>
      <c r="EAS19" s="880"/>
      <c r="EAT19" s="878"/>
      <c r="EAU19" s="878"/>
      <c r="EAV19" s="878"/>
      <c r="EAW19" s="880"/>
      <c r="EAX19" s="878"/>
      <c r="EAY19" s="878"/>
      <c r="EAZ19" s="878"/>
      <c r="EBA19" s="880"/>
      <c r="EBB19" s="878"/>
      <c r="EBC19" s="878"/>
      <c r="EBD19" s="878"/>
      <c r="EBE19" s="880"/>
      <c r="EBF19" s="878"/>
      <c r="EBG19" s="878"/>
      <c r="EBH19" s="878"/>
      <c r="EBI19" s="880"/>
      <c r="EBJ19" s="878"/>
      <c r="EBK19" s="878"/>
      <c r="EBL19" s="878"/>
      <c r="EBM19" s="880"/>
      <c r="EBN19" s="878"/>
      <c r="EBO19" s="878"/>
      <c r="EBP19" s="878"/>
      <c r="EBQ19" s="880"/>
      <c r="EBR19" s="878"/>
      <c r="EBS19" s="878"/>
      <c r="EBT19" s="878"/>
      <c r="EBU19" s="880"/>
      <c r="EBV19" s="878"/>
      <c r="EBW19" s="878"/>
      <c r="EBX19" s="878"/>
      <c r="EBY19" s="880"/>
      <c r="EBZ19" s="878"/>
      <c r="ECA19" s="878"/>
      <c r="ECB19" s="878"/>
      <c r="ECC19" s="880"/>
      <c r="ECD19" s="878"/>
      <c r="ECE19" s="878"/>
      <c r="ECF19" s="878"/>
      <c r="ECG19" s="880"/>
      <c r="ECH19" s="878"/>
      <c r="ECI19" s="878"/>
      <c r="ECJ19" s="878"/>
      <c r="ECK19" s="880"/>
      <c r="ECL19" s="878"/>
      <c r="ECM19" s="878"/>
      <c r="ECN19" s="878"/>
      <c r="ECO19" s="880"/>
      <c r="ECP19" s="878"/>
      <c r="ECQ19" s="878"/>
      <c r="ECR19" s="878"/>
      <c r="ECS19" s="880"/>
      <c r="ECT19" s="878"/>
      <c r="ECU19" s="878"/>
      <c r="ECV19" s="878"/>
      <c r="ECW19" s="880"/>
      <c r="ECX19" s="878"/>
      <c r="ECY19" s="878"/>
      <c r="ECZ19" s="878"/>
      <c r="EDA19" s="880"/>
      <c r="EDB19" s="878"/>
      <c r="EDC19" s="878"/>
      <c r="EDD19" s="878"/>
      <c r="EDE19" s="880"/>
      <c r="EDF19" s="878"/>
      <c r="EDG19" s="878"/>
      <c r="EDH19" s="878"/>
      <c r="EDI19" s="880"/>
      <c r="EDJ19" s="878"/>
      <c r="EDK19" s="878"/>
      <c r="EDL19" s="878"/>
      <c r="EDM19" s="880"/>
      <c r="EDN19" s="878"/>
      <c r="EDO19" s="878"/>
      <c r="EDP19" s="878"/>
      <c r="EDQ19" s="880"/>
      <c r="EDR19" s="878"/>
      <c r="EDS19" s="878"/>
      <c r="EDT19" s="878"/>
      <c r="EDU19" s="880"/>
      <c r="EDV19" s="878"/>
      <c r="EDW19" s="878"/>
      <c r="EDX19" s="878"/>
      <c r="EDY19" s="880"/>
      <c r="EDZ19" s="878"/>
      <c r="EEA19" s="878"/>
      <c r="EEB19" s="878"/>
      <c r="EEC19" s="880"/>
      <c r="EED19" s="878"/>
      <c r="EEE19" s="878"/>
      <c r="EEF19" s="878"/>
      <c r="EEG19" s="880"/>
      <c r="EEH19" s="878"/>
      <c r="EEI19" s="878"/>
      <c r="EEJ19" s="878"/>
      <c r="EEK19" s="880"/>
      <c r="EEL19" s="878"/>
      <c r="EEM19" s="878"/>
      <c r="EEN19" s="878"/>
      <c r="EEO19" s="880"/>
      <c r="EEP19" s="878"/>
      <c r="EEQ19" s="878"/>
      <c r="EER19" s="878"/>
      <c r="EES19" s="880"/>
      <c r="EET19" s="878"/>
      <c r="EEU19" s="878"/>
      <c r="EEV19" s="878"/>
      <c r="EEW19" s="880"/>
      <c r="EEX19" s="878"/>
      <c r="EEY19" s="878"/>
      <c r="EEZ19" s="878"/>
      <c r="EFA19" s="880"/>
      <c r="EFB19" s="878"/>
      <c r="EFC19" s="878"/>
      <c r="EFD19" s="878"/>
      <c r="EFE19" s="880"/>
      <c r="EFF19" s="878"/>
      <c r="EFG19" s="878"/>
      <c r="EFH19" s="878"/>
      <c r="EFI19" s="880"/>
      <c r="EFJ19" s="878"/>
      <c r="EFK19" s="878"/>
      <c r="EFL19" s="878"/>
      <c r="EFM19" s="880"/>
      <c r="EFN19" s="878"/>
      <c r="EFO19" s="878"/>
      <c r="EFP19" s="878"/>
      <c r="EFQ19" s="880"/>
      <c r="EFR19" s="878"/>
      <c r="EFS19" s="878"/>
      <c r="EFT19" s="878"/>
      <c r="EFU19" s="880"/>
      <c r="EFV19" s="878"/>
      <c r="EFW19" s="878"/>
      <c r="EFX19" s="878"/>
      <c r="EFY19" s="880"/>
      <c r="EFZ19" s="878"/>
      <c r="EGA19" s="878"/>
      <c r="EGB19" s="878"/>
      <c r="EGC19" s="880"/>
      <c r="EGD19" s="878"/>
      <c r="EGE19" s="878"/>
      <c r="EGF19" s="878"/>
      <c r="EGG19" s="880"/>
      <c r="EGH19" s="878"/>
      <c r="EGI19" s="878"/>
      <c r="EGJ19" s="878"/>
      <c r="EGK19" s="880"/>
      <c r="EGL19" s="878"/>
      <c r="EGM19" s="878"/>
      <c r="EGN19" s="878"/>
      <c r="EGO19" s="880"/>
      <c r="EGP19" s="878"/>
      <c r="EGQ19" s="878"/>
      <c r="EGR19" s="878"/>
      <c r="EGS19" s="880"/>
      <c r="EGT19" s="878"/>
      <c r="EGU19" s="878"/>
      <c r="EGV19" s="878"/>
      <c r="EGW19" s="880"/>
      <c r="EGX19" s="878"/>
      <c r="EGY19" s="878"/>
      <c r="EGZ19" s="878"/>
      <c r="EHA19" s="880"/>
      <c r="EHB19" s="878"/>
      <c r="EHC19" s="878"/>
      <c r="EHD19" s="878"/>
      <c r="EHE19" s="880"/>
      <c r="EHF19" s="878"/>
      <c r="EHG19" s="878"/>
      <c r="EHH19" s="878"/>
      <c r="EHI19" s="880"/>
      <c r="EHJ19" s="878"/>
      <c r="EHK19" s="878"/>
      <c r="EHL19" s="878"/>
      <c r="EHM19" s="880"/>
      <c r="EHN19" s="878"/>
      <c r="EHO19" s="878"/>
      <c r="EHP19" s="878"/>
      <c r="EHQ19" s="880"/>
      <c r="EHR19" s="878"/>
      <c r="EHS19" s="878"/>
      <c r="EHT19" s="878"/>
      <c r="EHU19" s="880"/>
      <c r="EHV19" s="878"/>
      <c r="EHW19" s="878"/>
      <c r="EHX19" s="878"/>
      <c r="EHY19" s="880"/>
      <c r="EHZ19" s="878"/>
      <c r="EIA19" s="878"/>
      <c r="EIB19" s="878"/>
      <c r="EIC19" s="880"/>
      <c r="EID19" s="878"/>
      <c r="EIE19" s="878"/>
      <c r="EIF19" s="878"/>
      <c r="EIG19" s="880"/>
      <c r="EIH19" s="878"/>
      <c r="EII19" s="878"/>
      <c r="EIJ19" s="878"/>
      <c r="EIK19" s="880"/>
      <c r="EIL19" s="878"/>
      <c r="EIM19" s="878"/>
      <c r="EIN19" s="878"/>
      <c r="EIO19" s="880"/>
      <c r="EIP19" s="878"/>
      <c r="EIQ19" s="878"/>
      <c r="EIR19" s="878"/>
      <c r="EIS19" s="880"/>
      <c r="EIT19" s="878"/>
      <c r="EIU19" s="878"/>
      <c r="EIV19" s="878"/>
      <c r="EIW19" s="880"/>
      <c r="EIX19" s="878"/>
      <c r="EIY19" s="878"/>
      <c r="EIZ19" s="878"/>
      <c r="EJA19" s="880"/>
      <c r="EJB19" s="878"/>
      <c r="EJC19" s="878"/>
      <c r="EJD19" s="878"/>
      <c r="EJE19" s="880"/>
      <c r="EJF19" s="878"/>
      <c r="EJG19" s="878"/>
      <c r="EJH19" s="878"/>
      <c r="EJI19" s="880"/>
      <c r="EJJ19" s="878"/>
      <c r="EJK19" s="878"/>
      <c r="EJL19" s="878"/>
      <c r="EJM19" s="880"/>
      <c r="EJN19" s="878"/>
      <c r="EJO19" s="878"/>
      <c r="EJP19" s="878"/>
      <c r="EJQ19" s="880"/>
      <c r="EJR19" s="878"/>
      <c r="EJS19" s="878"/>
      <c r="EJT19" s="878"/>
      <c r="EJU19" s="880"/>
      <c r="EJV19" s="878"/>
      <c r="EJW19" s="878"/>
      <c r="EJX19" s="878"/>
      <c r="EJY19" s="880"/>
      <c r="EJZ19" s="878"/>
      <c r="EKA19" s="878"/>
      <c r="EKB19" s="878"/>
      <c r="EKC19" s="880"/>
      <c r="EKD19" s="878"/>
      <c r="EKE19" s="878"/>
      <c r="EKF19" s="878"/>
      <c r="EKG19" s="880"/>
      <c r="EKH19" s="878"/>
      <c r="EKI19" s="878"/>
      <c r="EKJ19" s="878"/>
      <c r="EKK19" s="880"/>
      <c r="EKL19" s="878"/>
      <c r="EKM19" s="878"/>
      <c r="EKN19" s="878"/>
      <c r="EKO19" s="880"/>
      <c r="EKP19" s="878"/>
      <c r="EKQ19" s="878"/>
      <c r="EKR19" s="878"/>
      <c r="EKS19" s="880"/>
      <c r="EKT19" s="878"/>
      <c r="EKU19" s="878"/>
      <c r="EKV19" s="878"/>
      <c r="EKW19" s="880"/>
      <c r="EKX19" s="878"/>
      <c r="EKY19" s="878"/>
      <c r="EKZ19" s="878"/>
      <c r="ELA19" s="880"/>
      <c r="ELB19" s="878"/>
      <c r="ELC19" s="878"/>
      <c r="ELD19" s="878"/>
      <c r="ELE19" s="880"/>
      <c r="ELF19" s="878"/>
      <c r="ELG19" s="878"/>
      <c r="ELH19" s="878"/>
      <c r="ELI19" s="880"/>
      <c r="ELJ19" s="878"/>
      <c r="ELK19" s="878"/>
      <c r="ELL19" s="878"/>
      <c r="ELM19" s="880"/>
      <c r="ELN19" s="878"/>
      <c r="ELO19" s="878"/>
      <c r="ELP19" s="878"/>
      <c r="ELQ19" s="880"/>
      <c r="ELR19" s="878"/>
      <c r="ELS19" s="878"/>
      <c r="ELT19" s="878"/>
      <c r="ELU19" s="880"/>
      <c r="ELV19" s="878"/>
      <c r="ELW19" s="878"/>
      <c r="ELX19" s="878"/>
      <c r="ELY19" s="880"/>
      <c r="ELZ19" s="878"/>
      <c r="EMA19" s="878"/>
      <c r="EMB19" s="878"/>
      <c r="EMC19" s="880"/>
      <c r="EMD19" s="878"/>
      <c r="EME19" s="878"/>
      <c r="EMF19" s="878"/>
      <c r="EMG19" s="880"/>
      <c r="EMH19" s="878"/>
      <c r="EMI19" s="878"/>
      <c r="EMJ19" s="878"/>
      <c r="EMK19" s="880"/>
      <c r="EML19" s="878"/>
      <c r="EMM19" s="878"/>
      <c r="EMN19" s="878"/>
      <c r="EMO19" s="880"/>
      <c r="EMP19" s="878"/>
      <c r="EMQ19" s="878"/>
      <c r="EMR19" s="878"/>
      <c r="EMS19" s="880"/>
      <c r="EMT19" s="878"/>
      <c r="EMU19" s="878"/>
      <c r="EMV19" s="878"/>
      <c r="EMW19" s="880"/>
      <c r="EMX19" s="878"/>
      <c r="EMY19" s="878"/>
      <c r="EMZ19" s="878"/>
      <c r="ENA19" s="880"/>
      <c r="ENB19" s="878"/>
      <c r="ENC19" s="878"/>
      <c r="END19" s="878"/>
      <c r="ENE19" s="880"/>
      <c r="ENF19" s="878"/>
      <c r="ENG19" s="878"/>
      <c r="ENH19" s="878"/>
      <c r="ENI19" s="880"/>
      <c r="ENJ19" s="878"/>
      <c r="ENK19" s="878"/>
      <c r="ENL19" s="878"/>
      <c r="ENM19" s="880"/>
      <c r="ENN19" s="878"/>
      <c r="ENO19" s="878"/>
      <c r="ENP19" s="878"/>
      <c r="ENQ19" s="880"/>
      <c r="ENR19" s="878"/>
      <c r="ENS19" s="878"/>
      <c r="ENT19" s="878"/>
      <c r="ENU19" s="880"/>
      <c r="ENV19" s="878"/>
      <c r="ENW19" s="878"/>
      <c r="ENX19" s="878"/>
      <c r="ENY19" s="880"/>
      <c r="ENZ19" s="878"/>
      <c r="EOA19" s="878"/>
      <c r="EOB19" s="878"/>
      <c r="EOC19" s="880"/>
      <c r="EOD19" s="878"/>
      <c r="EOE19" s="878"/>
      <c r="EOF19" s="878"/>
      <c r="EOG19" s="880"/>
      <c r="EOH19" s="878"/>
      <c r="EOI19" s="878"/>
      <c r="EOJ19" s="878"/>
      <c r="EOK19" s="880"/>
      <c r="EOL19" s="878"/>
      <c r="EOM19" s="878"/>
      <c r="EON19" s="878"/>
      <c r="EOO19" s="880"/>
      <c r="EOP19" s="878"/>
      <c r="EOQ19" s="878"/>
      <c r="EOR19" s="878"/>
      <c r="EOS19" s="880"/>
      <c r="EOT19" s="878"/>
      <c r="EOU19" s="878"/>
      <c r="EOV19" s="878"/>
      <c r="EOW19" s="880"/>
      <c r="EOX19" s="878"/>
      <c r="EOY19" s="878"/>
      <c r="EOZ19" s="878"/>
      <c r="EPA19" s="880"/>
      <c r="EPB19" s="878"/>
      <c r="EPC19" s="878"/>
      <c r="EPD19" s="878"/>
      <c r="EPE19" s="880"/>
      <c r="EPF19" s="878"/>
      <c r="EPG19" s="878"/>
      <c r="EPH19" s="878"/>
      <c r="EPI19" s="880"/>
      <c r="EPJ19" s="878"/>
      <c r="EPK19" s="878"/>
      <c r="EPL19" s="878"/>
      <c r="EPM19" s="880"/>
      <c r="EPN19" s="878"/>
      <c r="EPO19" s="878"/>
      <c r="EPP19" s="878"/>
      <c r="EPQ19" s="880"/>
      <c r="EPR19" s="878"/>
      <c r="EPS19" s="878"/>
      <c r="EPT19" s="878"/>
      <c r="EPU19" s="880"/>
      <c r="EPV19" s="878"/>
      <c r="EPW19" s="878"/>
      <c r="EPX19" s="878"/>
      <c r="EPY19" s="880"/>
      <c r="EPZ19" s="878"/>
      <c r="EQA19" s="878"/>
      <c r="EQB19" s="878"/>
      <c r="EQC19" s="880"/>
      <c r="EQD19" s="878"/>
      <c r="EQE19" s="878"/>
      <c r="EQF19" s="878"/>
      <c r="EQG19" s="880"/>
      <c r="EQH19" s="878"/>
      <c r="EQI19" s="878"/>
      <c r="EQJ19" s="878"/>
      <c r="EQK19" s="880"/>
      <c r="EQL19" s="878"/>
      <c r="EQM19" s="878"/>
      <c r="EQN19" s="878"/>
      <c r="EQO19" s="880"/>
      <c r="EQP19" s="878"/>
      <c r="EQQ19" s="878"/>
      <c r="EQR19" s="878"/>
      <c r="EQS19" s="880"/>
      <c r="EQT19" s="878"/>
      <c r="EQU19" s="878"/>
      <c r="EQV19" s="878"/>
      <c r="EQW19" s="880"/>
      <c r="EQX19" s="878"/>
      <c r="EQY19" s="878"/>
      <c r="EQZ19" s="878"/>
      <c r="ERA19" s="880"/>
      <c r="ERB19" s="878"/>
      <c r="ERC19" s="878"/>
      <c r="ERD19" s="878"/>
      <c r="ERE19" s="880"/>
      <c r="ERF19" s="878"/>
      <c r="ERG19" s="878"/>
      <c r="ERH19" s="878"/>
      <c r="ERI19" s="880"/>
      <c r="ERJ19" s="878"/>
      <c r="ERK19" s="878"/>
      <c r="ERL19" s="878"/>
      <c r="ERM19" s="880"/>
      <c r="ERN19" s="878"/>
      <c r="ERO19" s="878"/>
      <c r="ERP19" s="878"/>
      <c r="ERQ19" s="880"/>
      <c r="ERR19" s="878"/>
      <c r="ERS19" s="878"/>
      <c r="ERT19" s="878"/>
      <c r="ERU19" s="880"/>
      <c r="ERV19" s="878"/>
      <c r="ERW19" s="878"/>
      <c r="ERX19" s="878"/>
      <c r="ERY19" s="880"/>
      <c r="ERZ19" s="878"/>
      <c r="ESA19" s="878"/>
      <c r="ESB19" s="878"/>
      <c r="ESC19" s="880"/>
      <c r="ESD19" s="878"/>
      <c r="ESE19" s="878"/>
      <c r="ESF19" s="878"/>
      <c r="ESG19" s="880"/>
      <c r="ESH19" s="878"/>
      <c r="ESI19" s="878"/>
      <c r="ESJ19" s="878"/>
      <c r="ESK19" s="880"/>
      <c r="ESL19" s="878"/>
      <c r="ESM19" s="878"/>
      <c r="ESN19" s="878"/>
      <c r="ESO19" s="880"/>
      <c r="ESP19" s="878"/>
      <c r="ESQ19" s="878"/>
      <c r="ESR19" s="878"/>
      <c r="ESS19" s="880"/>
      <c r="EST19" s="878"/>
      <c r="ESU19" s="878"/>
      <c r="ESV19" s="878"/>
      <c r="ESW19" s="880"/>
      <c r="ESX19" s="878"/>
      <c r="ESY19" s="878"/>
      <c r="ESZ19" s="878"/>
      <c r="ETA19" s="880"/>
      <c r="ETB19" s="878"/>
      <c r="ETC19" s="878"/>
      <c r="ETD19" s="878"/>
      <c r="ETE19" s="880"/>
      <c r="ETF19" s="878"/>
      <c r="ETG19" s="878"/>
      <c r="ETH19" s="878"/>
      <c r="ETI19" s="880"/>
      <c r="ETJ19" s="878"/>
      <c r="ETK19" s="878"/>
      <c r="ETL19" s="878"/>
      <c r="ETM19" s="880"/>
      <c r="ETN19" s="878"/>
      <c r="ETO19" s="878"/>
      <c r="ETP19" s="878"/>
      <c r="ETQ19" s="880"/>
      <c r="ETR19" s="878"/>
      <c r="ETS19" s="878"/>
      <c r="ETT19" s="878"/>
      <c r="ETU19" s="880"/>
      <c r="ETV19" s="878"/>
      <c r="ETW19" s="878"/>
      <c r="ETX19" s="878"/>
      <c r="ETY19" s="880"/>
      <c r="ETZ19" s="878"/>
      <c r="EUA19" s="878"/>
      <c r="EUB19" s="878"/>
      <c r="EUC19" s="880"/>
      <c r="EUD19" s="878"/>
      <c r="EUE19" s="878"/>
      <c r="EUF19" s="878"/>
      <c r="EUG19" s="880"/>
      <c r="EUH19" s="878"/>
      <c r="EUI19" s="878"/>
      <c r="EUJ19" s="878"/>
      <c r="EUK19" s="880"/>
      <c r="EUL19" s="878"/>
      <c r="EUM19" s="878"/>
      <c r="EUN19" s="878"/>
      <c r="EUO19" s="880"/>
      <c r="EUP19" s="878"/>
      <c r="EUQ19" s="878"/>
      <c r="EUR19" s="878"/>
      <c r="EUS19" s="880"/>
      <c r="EUT19" s="878"/>
      <c r="EUU19" s="878"/>
      <c r="EUV19" s="878"/>
      <c r="EUW19" s="880"/>
      <c r="EUX19" s="878"/>
      <c r="EUY19" s="878"/>
      <c r="EUZ19" s="878"/>
      <c r="EVA19" s="880"/>
      <c r="EVB19" s="878"/>
      <c r="EVC19" s="878"/>
      <c r="EVD19" s="878"/>
      <c r="EVE19" s="880"/>
      <c r="EVF19" s="878"/>
      <c r="EVG19" s="878"/>
      <c r="EVH19" s="878"/>
      <c r="EVI19" s="880"/>
      <c r="EVJ19" s="878"/>
      <c r="EVK19" s="878"/>
      <c r="EVL19" s="878"/>
      <c r="EVM19" s="880"/>
      <c r="EVN19" s="878"/>
      <c r="EVO19" s="878"/>
      <c r="EVP19" s="878"/>
      <c r="EVQ19" s="880"/>
      <c r="EVR19" s="878"/>
      <c r="EVS19" s="878"/>
      <c r="EVT19" s="878"/>
      <c r="EVU19" s="880"/>
      <c r="EVV19" s="878"/>
      <c r="EVW19" s="878"/>
      <c r="EVX19" s="878"/>
      <c r="EVY19" s="880"/>
      <c r="EVZ19" s="878"/>
      <c r="EWA19" s="878"/>
      <c r="EWB19" s="878"/>
      <c r="EWC19" s="880"/>
      <c r="EWD19" s="878"/>
      <c r="EWE19" s="878"/>
      <c r="EWF19" s="878"/>
      <c r="EWG19" s="880"/>
      <c r="EWH19" s="878"/>
      <c r="EWI19" s="878"/>
      <c r="EWJ19" s="878"/>
      <c r="EWK19" s="880"/>
      <c r="EWL19" s="878"/>
      <c r="EWM19" s="878"/>
      <c r="EWN19" s="878"/>
      <c r="EWO19" s="880"/>
      <c r="EWP19" s="878"/>
      <c r="EWQ19" s="878"/>
      <c r="EWR19" s="878"/>
      <c r="EWS19" s="880"/>
      <c r="EWT19" s="878"/>
      <c r="EWU19" s="878"/>
      <c r="EWV19" s="878"/>
      <c r="EWW19" s="880"/>
      <c r="EWX19" s="878"/>
      <c r="EWY19" s="878"/>
      <c r="EWZ19" s="878"/>
      <c r="EXA19" s="880"/>
      <c r="EXB19" s="878"/>
      <c r="EXC19" s="878"/>
      <c r="EXD19" s="878"/>
      <c r="EXE19" s="880"/>
      <c r="EXF19" s="878"/>
      <c r="EXG19" s="878"/>
      <c r="EXH19" s="878"/>
      <c r="EXI19" s="880"/>
      <c r="EXJ19" s="878"/>
      <c r="EXK19" s="878"/>
      <c r="EXL19" s="878"/>
      <c r="EXM19" s="880"/>
      <c r="EXN19" s="878"/>
      <c r="EXO19" s="878"/>
      <c r="EXP19" s="878"/>
      <c r="EXQ19" s="880"/>
      <c r="EXR19" s="878"/>
      <c r="EXS19" s="878"/>
      <c r="EXT19" s="878"/>
      <c r="EXU19" s="880"/>
      <c r="EXV19" s="878"/>
      <c r="EXW19" s="878"/>
      <c r="EXX19" s="878"/>
      <c r="EXY19" s="880"/>
      <c r="EXZ19" s="878"/>
      <c r="EYA19" s="878"/>
      <c r="EYB19" s="878"/>
      <c r="EYC19" s="880"/>
      <c r="EYD19" s="878"/>
      <c r="EYE19" s="878"/>
      <c r="EYF19" s="878"/>
      <c r="EYG19" s="880"/>
      <c r="EYH19" s="878"/>
      <c r="EYI19" s="878"/>
      <c r="EYJ19" s="878"/>
      <c r="EYK19" s="880"/>
      <c r="EYL19" s="878"/>
      <c r="EYM19" s="878"/>
      <c r="EYN19" s="878"/>
      <c r="EYO19" s="880"/>
      <c r="EYP19" s="878"/>
      <c r="EYQ19" s="878"/>
      <c r="EYR19" s="878"/>
      <c r="EYS19" s="880"/>
      <c r="EYT19" s="878"/>
      <c r="EYU19" s="878"/>
      <c r="EYV19" s="878"/>
      <c r="EYW19" s="880"/>
      <c r="EYX19" s="878"/>
      <c r="EYY19" s="878"/>
      <c r="EYZ19" s="878"/>
      <c r="EZA19" s="880"/>
      <c r="EZB19" s="878"/>
      <c r="EZC19" s="878"/>
      <c r="EZD19" s="878"/>
      <c r="EZE19" s="880"/>
      <c r="EZF19" s="878"/>
      <c r="EZG19" s="878"/>
      <c r="EZH19" s="878"/>
      <c r="EZI19" s="880"/>
      <c r="EZJ19" s="878"/>
      <c r="EZK19" s="878"/>
      <c r="EZL19" s="878"/>
      <c r="EZM19" s="880"/>
      <c r="EZN19" s="878"/>
      <c r="EZO19" s="878"/>
      <c r="EZP19" s="878"/>
      <c r="EZQ19" s="880"/>
      <c r="EZR19" s="878"/>
      <c r="EZS19" s="878"/>
      <c r="EZT19" s="878"/>
      <c r="EZU19" s="880"/>
      <c r="EZV19" s="878"/>
      <c r="EZW19" s="878"/>
      <c r="EZX19" s="878"/>
      <c r="EZY19" s="880"/>
      <c r="EZZ19" s="878"/>
      <c r="FAA19" s="878"/>
      <c r="FAB19" s="878"/>
      <c r="FAC19" s="880"/>
      <c r="FAD19" s="878"/>
      <c r="FAE19" s="878"/>
      <c r="FAF19" s="878"/>
      <c r="FAG19" s="880"/>
      <c r="FAH19" s="878"/>
      <c r="FAI19" s="878"/>
      <c r="FAJ19" s="878"/>
      <c r="FAK19" s="880"/>
      <c r="FAL19" s="878"/>
      <c r="FAM19" s="878"/>
      <c r="FAN19" s="878"/>
      <c r="FAO19" s="880"/>
      <c r="FAP19" s="878"/>
      <c r="FAQ19" s="878"/>
      <c r="FAR19" s="878"/>
      <c r="FAS19" s="880"/>
      <c r="FAT19" s="878"/>
      <c r="FAU19" s="878"/>
      <c r="FAV19" s="878"/>
      <c r="FAW19" s="880"/>
      <c r="FAX19" s="878"/>
      <c r="FAY19" s="878"/>
      <c r="FAZ19" s="878"/>
      <c r="FBA19" s="880"/>
      <c r="FBB19" s="878"/>
      <c r="FBC19" s="878"/>
      <c r="FBD19" s="878"/>
      <c r="FBE19" s="880"/>
      <c r="FBF19" s="878"/>
      <c r="FBG19" s="878"/>
      <c r="FBH19" s="878"/>
      <c r="FBI19" s="880"/>
      <c r="FBJ19" s="878"/>
      <c r="FBK19" s="878"/>
      <c r="FBL19" s="878"/>
      <c r="FBM19" s="880"/>
      <c r="FBN19" s="878"/>
      <c r="FBO19" s="878"/>
      <c r="FBP19" s="878"/>
      <c r="FBQ19" s="880"/>
      <c r="FBR19" s="878"/>
      <c r="FBS19" s="878"/>
      <c r="FBT19" s="878"/>
      <c r="FBU19" s="880"/>
      <c r="FBV19" s="878"/>
      <c r="FBW19" s="878"/>
      <c r="FBX19" s="878"/>
      <c r="FBY19" s="880"/>
      <c r="FBZ19" s="878"/>
      <c r="FCA19" s="878"/>
      <c r="FCB19" s="878"/>
      <c r="FCC19" s="880"/>
      <c r="FCD19" s="878"/>
      <c r="FCE19" s="878"/>
      <c r="FCF19" s="878"/>
      <c r="FCG19" s="880"/>
      <c r="FCH19" s="878"/>
      <c r="FCI19" s="878"/>
      <c r="FCJ19" s="878"/>
      <c r="FCK19" s="880"/>
      <c r="FCL19" s="878"/>
      <c r="FCM19" s="878"/>
      <c r="FCN19" s="878"/>
      <c r="FCO19" s="880"/>
      <c r="FCP19" s="878"/>
      <c r="FCQ19" s="878"/>
      <c r="FCR19" s="878"/>
      <c r="FCS19" s="880"/>
      <c r="FCT19" s="878"/>
      <c r="FCU19" s="878"/>
      <c r="FCV19" s="878"/>
      <c r="FCW19" s="880"/>
      <c r="FCX19" s="878"/>
      <c r="FCY19" s="878"/>
      <c r="FCZ19" s="878"/>
      <c r="FDA19" s="880"/>
      <c r="FDB19" s="878"/>
      <c r="FDC19" s="878"/>
      <c r="FDD19" s="878"/>
      <c r="FDE19" s="880"/>
      <c r="FDF19" s="878"/>
      <c r="FDG19" s="878"/>
      <c r="FDH19" s="878"/>
      <c r="FDI19" s="880"/>
      <c r="FDJ19" s="878"/>
      <c r="FDK19" s="878"/>
      <c r="FDL19" s="878"/>
      <c r="FDM19" s="880"/>
      <c r="FDN19" s="878"/>
      <c r="FDO19" s="878"/>
      <c r="FDP19" s="878"/>
      <c r="FDQ19" s="880"/>
      <c r="FDR19" s="878"/>
      <c r="FDS19" s="878"/>
      <c r="FDT19" s="878"/>
      <c r="FDU19" s="880"/>
      <c r="FDV19" s="878"/>
      <c r="FDW19" s="878"/>
      <c r="FDX19" s="878"/>
      <c r="FDY19" s="880"/>
      <c r="FDZ19" s="878"/>
      <c r="FEA19" s="878"/>
      <c r="FEB19" s="878"/>
      <c r="FEC19" s="880"/>
      <c r="FED19" s="878"/>
      <c r="FEE19" s="878"/>
      <c r="FEF19" s="878"/>
      <c r="FEG19" s="880"/>
      <c r="FEH19" s="878"/>
      <c r="FEI19" s="878"/>
      <c r="FEJ19" s="878"/>
      <c r="FEK19" s="880"/>
      <c r="FEL19" s="878"/>
      <c r="FEM19" s="878"/>
      <c r="FEN19" s="878"/>
      <c r="FEO19" s="880"/>
      <c r="FEP19" s="878"/>
      <c r="FEQ19" s="878"/>
      <c r="FER19" s="878"/>
      <c r="FES19" s="880"/>
      <c r="FET19" s="878"/>
      <c r="FEU19" s="878"/>
      <c r="FEV19" s="878"/>
      <c r="FEW19" s="880"/>
      <c r="FEX19" s="878"/>
      <c r="FEY19" s="878"/>
      <c r="FEZ19" s="878"/>
      <c r="FFA19" s="880"/>
      <c r="FFB19" s="878"/>
      <c r="FFC19" s="878"/>
      <c r="FFD19" s="878"/>
      <c r="FFE19" s="880"/>
      <c r="FFF19" s="878"/>
      <c r="FFG19" s="878"/>
      <c r="FFH19" s="878"/>
      <c r="FFI19" s="880"/>
      <c r="FFJ19" s="878"/>
      <c r="FFK19" s="878"/>
      <c r="FFL19" s="878"/>
      <c r="FFM19" s="880"/>
      <c r="FFN19" s="878"/>
      <c r="FFO19" s="878"/>
      <c r="FFP19" s="878"/>
      <c r="FFQ19" s="880"/>
      <c r="FFR19" s="878"/>
      <c r="FFS19" s="878"/>
      <c r="FFT19" s="878"/>
      <c r="FFU19" s="880"/>
      <c r="FFV19" s="878"/>
      <c r="FFW19" s="878"/>
      <c r="FFX19" s="878"/>
      <c r="FFY19" s="880"/>
      <c r="FFZ19" s="878"/>
      <c r="FGA19" s="878"/>
      <c r="FGB19" s="878"/>
      <c r="FGC19" s="880"/>
      <c r="FGD19" s="878"/>
      <c r="FGE19" s="878"/>
      <c r="FGF19" s="878"/>
      <c r="FGG19" s="880"/>
      <c r="FGH19" s="878"/>
      <c r="FGI19" s="878"/>
      <c r="FGJ19" s="878"/>
      <c r="FGK19" s="880"/>
      <c r="FGL19" s="878"/>
      <c r="FGM19" s="878"/>
      <c r="FGN19" s="878"/>
      <c r="FGO19" s="880"/>
      <c r="FGP19" s="878"/>
      <c r="FGQ19" s="878"/>
      <c r="FGR19" s="878"/>
      <c r="FGS19" s="880"/>
      <c r="FGT19" s="878"/>
      <c r="FGU19" s="878"/>
      <c r="FGV19" s="878"/>
      <c r="FGW19" s="880"/>
      <c r="FGX19" s="878"/>
      <c r="FGY19" s="878"/>
      <c r="FGZ19" s="878"/>
      <c r="FHA19" s="880"/>
      <c r="FHB19" s="878"/>
      <c r="FHC19" s="878"/>
      <c r="FHD19" s="878"/>
      <c r="FHE19" s="880"/>
      <c r="FHF19" s="878"/>
      <c r="FHG19" s="878"/>
      <c r="FHH19" s="878"/>
      <c r="FHI19" s="880"/>
      <c r="FHJ19" s="878"/>
      <c r="FHK19" s="878"/>
      <c r="FHL19" s="878"/>
      <c r="FHM19" s="880"/>
      <c r="FHN19" s="878"/>
      <c r="FHO19" s="878"/>
      <c r="FHP19" s="878"/>
      <c r="FHQ19" s="880"/>
      <c r="FHR19" s="878"/>
      <c r="FHS19" s="878"/>
      <c r="FHT19" s="878"/>
      <c r="FHU19" s="880"/>
      <c r="FHV19" s="878"/>
      <c r="FHW19" s="878"/>
      <c r="FHX19" s="878"/>
      <c r="FHY19" s="880"/>
      <c r="FHZ19" s="878"/>
      <c r="FIA19" s="878"/>
      <c r="FIB19" s="878"/>
      <c r="FIC19" s="880"/>
      <c r="FID19" s="878"/>
      <c r="FIE19" s="878"/>
      <c r="FIF19" s="878"/>
      <c r="FIG19" s="880"/>
      <c r="FIH19" s="878"/>
      <c r="FII19" s="878"/>
      <c r="FIJ19" s="878"/>
      <c r="FIK19" s="880"/>
      <c r="FIL19" s="878"/>
      <c r="FIM19" s="878"/>
      <c r="FIN19" s="878"/>
      <c r="FIO19" s="880"/>
      <c r="FIP19" s="878"/>
      <c r="FIQ19" s="878"/>
      <c r="FIR19" s="878"/>
      <c r="FIS19" s="880"/>
      <c r="FIT19" s="878"/>
      <c r="FIU19" s="878"/>
      <c r="FIV19" s="878"/>
      <c r="FIW19" s="880"/>
      <c r="FIX19" s="878"/>
      <c r="FIY19" s="878"/>
      <c r="FIZ19" s="878"/>
      <c r="FJA19" s="880"/>
      <c r="FJB19" s="878"/>
      <c r="FJC19" s="878"/>
      <c r="FJD19" s="878"/>
      <c r="FJE19" s="880"/>
      <c r="FJF19" s="878"/>
      <c r="FJG19" s="878"/>
      <c r="FJH19" s="878"/>
      <c r="FJI19" s="880"/>
      <c r="FJJ19" s="878"/>
      <c r="FJK19" s="878"/>
      <c r="FJL19" s="878"/>
      <c r="FJM19" s="880"/>
      <c r="FJN19" s="878"/>
      <c r="FJO19" s="878"/>
      <c r="FJP19" s="878"/>
      <c r="FJQ19" s="880"/>
      <c r="FJR19" s="878"/>
      <c r="FJS19" s="878"/>
      <c r="FJT19" s="878"/>
      <c r="FJU19" s="880"/>
      <c r="FJV19" s="878"/>
      <c r="FJW19" s="878"/>
      <c r="FJX19" s="878"/>
      <c r="FJY19" s="880"/>
      <c r="FJZ19" s="878"/>
      <c r="FKA19" s="878"/>
      <c r="FKB19" s="878"/>
      <c r="FKC19" s="880"/>
      <c r="FKD19" s="878"/>
      <c r="FKE19" s="878"/>
      <c r="FKF19" s="878"/>
      <c r="FKG19" s="880"/>
      <c r="FKH19" s="878"/>
      <c r="FKI19" s="878"/>
      <c r="FKJ19" s="878"/>
      <c r="FKK19" s="880"/>
      <c r="FKL19" s="878"/>
      <c r="FKM19" s="878"/>
      <c r="FKN19" s="878"/>
      <c r="FKO19" s="880"/>
      <c r="FKP19" s="878"/>
      <c r="FKQ19" s="878"/>
      <c r="FKR19" s="878"/>
      <c r="FKS19" s="880"/>
      <c r="FKT19" s="878"/>
      <c r="FKU19" s="878"/>
      <c r="FKV19" s="878"/>
      <c r="FKW19" s="880"/>
      <c r="FKX19" s="878"/>
      <c r="FKY19" s="878"/>
      <c r="FKZ19" s="878"/>
      <c r="FLA19" s="880"/>
      <c r="FLB19" s="878"/>
      <c r="FLC19" s="878"/>
      <c r="FLD19" s="878"/>
      <c r="FLE19" s="880"/>
      <c r="FLF19" s="878"/>
      <c r="FLG19" s="878"/>
      <c r="FLH19" s="878"/>
      <c r="FLI19" s="880"/>
      <c r="FLJ19" s="878"/>
      <c r="FLK19" s="878"/>
      <c r="FLL19" s="878"/>
      <c r="FLM19" s="880"/>
      <c r="FLN19" s="878"/>
      <c r="FLO19" s="878"/>
      <c r="FLP19" s="878"/>
      <c r="FLQ19" s="880"/>
      <c r="FLR19" s="878"/>
      <c r="FLS19" s="878"/>
      <c r="FLT19" s="878"/>
      <c r="FLU19" s="880"/>
      <c r="FLV19" s="878"/>
      <c r="FLW19" s="878"/>
      <c r="FLX19" s="878"/>
      <c r="FLY19" s="880"/>
      <c r="FLZ19" s="878"/>
      <c r="FMA19" s="878"/>
      <c r="FMB19" s="878"/>
      <c r="FMC19" s="880"/>
      <c r="FMD19" s="878"/>
      <c r="FME19" s="878"/>
      <c r="FMF19" s="878"/>
      <c r="FMG19" s="880"/>
      <c r="FMH19" s="878"/>
      <c r="FMI19" s="878"/>
      <c r="FMJ19" s="878"/>
      <c r="FMK19" s="880"/>
      <c r="FML19" s="878"/>
      <c r="FMM19" s="878"/>
      <c r="FMN19" s="878"/>
      <c r="FMO19" s="880"/>
      <c r="FMP19" s="878"/>
      <c r="FMQ19" s="878"/>
      <c r="FMR19" s="878"/>
      <c r="FMS19" s="880"/>
      <c r="FMT19" s="878"/>
      <c r="FMU19" s="878"/>
      <c r="FMV19" s="878"/>
      <c r="FMW19" s="880"/>
      <c r="FMX19" s="878"/>
      <c r="FMY19" s="878"/>
      <c r="FMZ19" s="878"/>
      <c r="FNA19" s="880"/>
      <c r="FNB19" s="878"/>
      <c r="FNC19" s="878"/>
      <c r="FND19" s="878"/>
      <c r="FNE19" s="880"/>
      <c r="FNF19" s="878"/>
      <c r="FNG19" s="878"/>
      <c r="FNH19" s="878"/>
      <c r="FNI19" s="880"/>
      <c r="FNJ19" s="878"/>
      <c r="FNK19" s="878"/>
      <c r="FNL19" s="878"/>
      <c r="FNM19" s="880"/>
      <c r="FNN19" s="878"/>
      <c r="FNO19" s="878"/>
      <c r="FNP19" s="878"/>
      <c r="FNQ19" s="880"/>
      <c r="FNR19" s="878"/>
      <c r="FNS19" s="878"/>
      <c r="FNT19" s="878"/>
      <c r="FNU19" s="880"/>
      <c r="FNV19" s="878"/>
      <c r="FNW19" s="878"/>
      <c r="FNX19" s="878"/>
      <c r="FNY19" s="880"/>
      <c r="FNZ19" s="878"/>
      <c r="FOA19" s="878"/>
      <c r="FOB19" s="878"/>
      <c r="FOC19" s="880"/>
      <c r="FOD19" s="878"/>
      <c r="FOE19" s="878"/>
      <c r="FOF19" s="878"/>
      <c r="FOG19" s="880"/>
      <c r="FOH19" s="878"/>
      <c r="FOI19" s="878"/>
      <c r="FOJ19" s="878"/>
      <c r="FOK19" s="880"/>
      <c r="FOL19" s="878"/>
      <c r="FOM19" s="878"/>
      <c r="FON19" s="878"/>
      <c r="FOO19" s="880"/>
      <c r="FOP19" s="878"/>
      <c r="FOQ19" s="878"/>
      <c r="FOR19" s="878"/>
      <c r="FOS19" s="880"/>
      <c r="FOT19" s="878"/>
      <c r="FOU19" s="878"/>
      <c r="FOV19" s="878"/>
      <c r="FOW19" s="880"/>
      <c r="FOX19" s="878"/>
      <c r="FOY19" s="878"/>
      <c r="FOZ19" s="878"/>
      <c r="FPA19" s="880"/>
      <c r="FPB19" s="878"/>
      <c r="FPC19" s="878"/>
      <c r="FPD19" s="878"/>
      <c r="FPE19" s="880"/>
      <c r="FPF19" s="878"/>
      <c r="FPG19" s="878"/>
      <c r="FPH19" s="878"/>
      <c r="FPI19" s="880"/>
      <c r="FPJ19" s="878"/>
      <c r="FPK19" s="878"/>
      <c r="FPL19" s="878"/>
      <c r="FPM19" s="880"/>
      <c r="FPN19" s="878"/>
      <c r="FPO19" s="878"/>
      <c r="FPP19" s="878"/>
      <c r="FPQ19" s="880"/>
      <c r="FPR19" s="878"/>
      <c r="FPS19" s="878"/>
      <c r="FPT19" s="878"/>
      <c r="FPU19" s="880"/>
      <c r="FPV19" s="878"/>
      <c r="FPW19" s="878"/>
      <c r="FPX19" s="878"/>
      <c r="FPY19" s="880"/>
      <c r="FPZ19" s="878"/>
      <c r="FQA19" s="878"/>
      <c r="FQB19" s="878"/>
      <c r="FQC19" s="880"/>
      <c r="FQD19" s="878"/>
      <c r="FQE19" s="878"/>
      <c r="FQF19" s="878"/>
      <c r="FQG19" s="880"/>
      <c r="FQH19" s="878"/>
      <c r="FQI19" s="878"/>
      <c r="FQJ19" s="878"/>
      <c r="FQK19" s="880"/>
      <c r="FQL19" s="878"/>
      <c r="FQM19" s="878"/>
      <c r="FQN19" s="878"/>
      <c r="FQO19" s="880"/>
      <c r="FQP19" s="878"/>
      <c r="FQQ19" s="878"/>
      <c r="FQR19" s="878"/>
      <c r="FQS19" s="880"/>
      <c r="FQT19" s="878"/>
      <c r="FQU19" s="878"/>
      <c r="FQV19" s="878"/>
      <c r="FQW19" s="880"/>
      <c r="FQX19" s="878"/>
      <c r="FQY19" s="878"/>
      <c r="FQZ19" s="878"/>
      <c r="FRA19" s="880"/>
      <c r="FRB19" s="878"/>
      <c r="FRC19" s="878"/>
      <c r="FRD19" s="878"/>
      <c r="FRE19" s="880"/>
      <c r="FRF19" s="878"/>
      <c r="FRG19" s="878"/>
      <c r="FRH19" s="878"/>
      <c r="FRI19" s="880"/>
      <c r="FRJ19" s="878"/>
      <c r="FRK19" s="878"/>
      <c r="FRL19" s="878"/>
      <c r="FRM19" s="880"/>
      <c r="FRN19" s="878"/>
      <c r="FRO19" s="878"/>
      <c r="FRP19" s="878"/>
      <c r="FRQ19" s="880"/>
      <c r="FRR19" s="878"/>
      <c r="FRS19" s="878"/>
      <c r="FRT19" s="878"/>
      <c r="FRU19" s="880"/>
      <c r="FRV19" s="878"/>
      <c r="FRW19" s="878"/>
      <c r="FRX19" s="878"/>
      <c r="FRY19" s="880"/>
      <c r="FRZ19" s="878"/>
      <c r="FSA19" s="878"/>
      <c r="FSB19" s="878"/>
      <c r="FSC19" s="880"/>
      <c r="FSD19" s="878"/>
      <c r="FSE19" s="878"/>
      <c r="FSF19" s="878"/>
      <c r="FSG19" s="880"/>
      <c r="FSH19" s="878"/>
      <c r="FSI19" s="878"/>
      <c r="FSJ19" s="878"/>
      <c r="FSK19" s="880"/>
      <c r="FSL19" s="878"/>
      <c r="FSM19" s="878"/>
      <c r="FSN19" s="878"/>
      <c r="FSO19" s="880"/>
      <c r="FSP19" s="878"/>
      <c r="FSQ19" s="878"/>
      <c r="FSR19" s="878"/>
      <c r="FSS19" s="880"/>
      <c r="FST19" s="878"/>
      <c r="FSU19" s="878"/>
      <c r="FSV19" s="878"/>
      <c r="FSW19" s="880"/>
      <c r="FSX19" s="878"/>
      <c r="FSY19" s="878"/>
      <c r="FSZ19" s="878"/>
      <c r="FTA19" s="880"/>
      <c r="FTB19" s="878"/>
      <c r="FTC19" s="878"/>
      <c r="FTD19" s="878"/>
      <c r="FTE19" s="880"/>
      <c r="FTF19" s="878"/>
      <c r="FTG19" s="878"/>
      <c r="FTH19" s="878"/>
      <c r="FTI19" s="880"/>
      <c r="FTJ19" s="878"/>
      <c r="FTK19" s="878"/>
      <c r="FTL19" s="878"/>
      <c r="FTM19" s="880"/>
      <c r="FTN19" s="878"/>
      <c r="FTO19" s="878"/>
      <c r="FTP19" s="878"/>
      <c r="FTQ19" s="880"/>
      <c r="FTR19" s="878"/>
      <c r="FTS19" s="878"/>
      <c r="FTT19" s="878"/>
      <c r="FTU19" s="880"/>
      <c r="FTV19" s="878"/>
      <c r="FTW19" s="878"/>
      <c r="FTX19" s="878"/>
      <c r="FTY19" s="880"/>
      <c r="FTZ19" s="878"/>
      <c r="FUA19" s="878"/>
      <c r="FUB19" s="878"/>
      <c r="FUC19" s="880"/>
      <c r="FUD19" s="878"/>
      <c r="FUE19" s="878"/>
      <c r="FUF19" s="878"/>
      <c r="FUG19" s="880"/>
      <c r="FUH19" s="878"/>
      <c r="FUI19" s="878"/>
      <c r="FUJ19" s="878"/>
      <c r="FUK19" s="880"/>
      <c r="FUL19" s="878"/>
      <c r="FUM19" s="878"/>
      <c r="FUN19" s="878"/>
      <c r="FUO19" s="880"/>
      <c r="FUP19" s="878"/>
      <c r="FUQ19" s="878"/>
      <c r="FUR19" s="878"/>
      <c r="FUS19" s="880"/>
      <c r="FUT19" s="878"/>
      <c r="FUU19" s="878"/>
      <c r="FUV19" s="878"/>
      <c r="FUW19" s="880"/>
      <c r="FUX19" s="878"/>
      <c r="FUY19" s="878"/>
      <c r="FUZ19" s="878"/>
      <c r="FVA19" s="880"/>
      <c r="FVB19" s="878"/>
      <c r="FVC19" s="878"/>
      <c r="FVD19" s="878"/>
      <c r="FVE19" s="880"/>
      <c r="FVF19" s="878"/>
      <c r="FVG19" s="878"/>
      <c r="FVH19" s="878"/>
      <c r="FVI19" s="880"/>
      <c r="FVJ19" s="878"/>
      <c r="FVK19" s="878"/>
      <c r="FVL19" s="878"/>
      <c r="FVM19" s="880"/>
      <c r="FVN19" s="878"/>
      <c r="FVO19" s="878"/>
      <c r="FVP19" s="878"/>
      <c r="FVQ19" s="880"/>
      <c r="FVR19" s="878"/>
      <c r="FVS19" s="878"/>
      <c r="FVT19" s="878"/>
      <c r="FVU19" s="880"/>
      <c r="FVV19" s="878"/>
      <c r="FVW19" s="878"/>
      <c r="FVX19" s="878"/>
      <c r="FVY19" s="880"/>
      <c r="FVZ19" s="878"/>
      <c r="FWA19" s="878"/>
      <c r="FWB19" s="878"/>
      <c r="FWC19" s="880"/>
      <c r="FWD19" s="878"/>
      <c r="FWE19" s="878"/>
      <c r="FWF19" s="878"/>
      <c r="FWG19" s="880"/>
      <c r="FWH19" s="878"/>
      <c r="FWI19" s="878"/>
      <c r="FWJ19" s="878"/>
      <c r="FWK19" s="880"/>
      <c r="FWL19" s="878"/>
      <c r="FWM19" s="878"/>
      <c r="FWN19" s="878"/>
      <c r="FWO19" s="880"/>
      <c r="FWP19" s="878"/>
      <c r="FWQ19" s="878"/>
      <c r="FWR19" s="878"/>
      <c r="FWS19" s="880"/>
      <c r="FWT19" s="878"/>
      <c r="FWU19" s="878"/>
      <c r="FWV19" s="878"/>
      <c r="FWW19" s="880"/>
      <c r="FWX19" s="878"/>
      <c r="FWY19" s="878"/>
      <c r="FWZ19" s="878"/>
      <c r="FXA19" s="880"/>
      <c r="FXB19" s="878"/>
      <c r="FXC19" s="878"/>
      <c r="FXD19" s="878"/>
      <c r="FXE19" s="880"/>
      <c r="FXF19" s="878"/>
      <c r="FXG19" s="878"/>
      <c r="FXH19" s="878"/>
      <c r="FXI19" s="880"/>
      <c r="FXJ19" s="878"/>
      <c r="FXK19" s="878"/>
      <c r="FXL19" s="878"/>
      <c r="FXM19" s="880"/>
      <c r="FXN19" s="878"/>
      <c r="FXO19" s="878"/>
      <c r="FXP19" s="878"/>
      <c r="FXQ19" s="880"/>
      <c r="FXR19" s="878"/>
      <c r="FXS19" s="878"/>
      <c r="FXT19" s="878"/>
      <c r="FXU19" s="880"/>
      <c r="FXV19" s="878"/>
      <c r="FXW19" s="878"/>
      <c r="FXX19" s="878"/>
      <c r="FXY19" s="880"/>
      <c r="FXZ19" s="878"/>
      <c r="FYA19" s="878"/>
      <c r="FYB19" s="878"/>
      <c r="FYC19" s="880"/>
      <c r="FYD19" s="878"/>
      <c r="FYE19" s="878"/>
      <c r="FYF19" s="878"/>
      <c r="FYG19" s="880"/>
      <c r="FYH19" s="878"/>
      <c r="FYI19" s="878"/>
      <c r="FYJ19" s="878"/>
      <c r="FYK19" s="880"/>
      <c r="FYL19" s="878"/>
      <c r="FYM19" s="878"/>
      <c r="FYN19" s="878"/>
      <c r="FYO19" s="880"/>
      <c r="FYP19" s="878"/>
      <c r="FYQ19" s="878"/>
      <c r="FYR19" s="878"/>
      <c r="FYS19" s="880"/>
      <c r="FYT19" s="878"/>
      <c r="FYU19" s="878"/>
      <c r="FYV19" s="878"/>
      <c r="FYW19" s="880"/>
      <c r="FYX19" s="878"/>
      <c r="FYY19" s="878"/>
      <c r="FYZ19" s="878"/>
      <c r="FZA19" s="880"/>
      <c r="FZB19" s="878"/>
      <c r="FZC19" s="878"/>
      <c r="FZD19" s="878"/>
      <c r="FZE19" s="880"/>
      <c r="FZF19" s="878"/>
      <c r="FZG19" s="878"/>
      <c r="FZH19" s="878"/>
      <c r="FZI19" s="880"/>
      <c r="FZJ19" s="878"/>
      <c r="FZK19" s="878"/>
      <c r="FZL19" s="878"/>
      <c r="FZM19" s="880"/>
      <c r="FZN19" s="878"/>
      <c r="FZO19" s="878"/>
      <c r="FZP19" s="878"/>
      <c r="FZQ19" s="880"/>
      <c r="FZR19" s="878"/>
      <c r="FZS19" s="878"/>
      <c r="FZT19" s="878"/>
      <c r="FZU19" s="880"/>
      <c r="FZV19" s="878"/>
      <c r="FZW19" s="878"/>
      <c r="FZX19" s="878"/>
      <c r="FZY19" s="880"/>
      <c r="FZZ19" s="878"/>
      <c r="GAA19" s="878"/>
      <c r="GAB19" s="878"/>
      <c r="GAC19" s="880"/>
      <c r="GAD19" s="878"/>
      <c r="GAE19" s="878"/>
      <c r="GAF19" s="878"/>
      <c r="GAG19" s="880"/>
      <c r="GAH19" s="878"/>
      <c r="GAI19" s="878"/>
      <c r="GAJ19" s="878"/>
      <c r="GAK19" s="880"/>
      <c r="GAL19" s="878"/>
      <c r="GAM19" s="878"/>
      <c r="GAN19" s="878"/>
      <c r="GAO19" s="880"/>
      <c r="GAP19" s="878"/>
      <c r="GAQ19" s="878"/>
      <c r="GAR19" s="878"/>
      <c r="GAS19" s="880"/>
      <c r="GAT19" s="878"/>
      <c r="GAU19" s="878"/>
      <c r="GAV19" s="878"/>
      <c r="GAW19" s="880"/>
      <c r="GAX19" s="878"/>
      <c r="GAY19" s="878"/>
      <c r="GAZ19" s="878"/>
      <c r="GBA19" s="880"/>
      <c r="GBB19" s="878"/>
      <c r="GBC19" s="878"/>
      <c r="GBD19" s="878"/>
      <c r="GBE19" s="880"/>
      <c r="GBF19" s="878"/>
      <c r="GBG19" s="878"/>
      <c r="GBH19" s="878"/>
      <c r="GBI19" s="880"/>
      <c r="GBJ19" s="878"/>
      <c r="GBK19" s="878"/>
      <c r="GBL19" s="878"/>
      <c r="GBM19" s="880"/>
      <c r="GBN19" s="878"/>
      <c r="GBO19" s="878"/>
      <c r="GBP19" s="878"/>
      <c r="GBQ19" s="880"/>
      <c r="GBR19" s="878"/>
      <c r="GBS19" s="878"/>
      <c r="GBT19" s="878"/>
      <c r="GBU19" s="880"/>
      <c r="GBV19" s="878"/>
      <c r="GBW19" s="878"/>
      <c r="GBX19" s="878"/>
      <c r="GBY19" s="880"/>
      <c r="GBZ19" s="878"/>
      <c r="GCA19" s="878"/>
      <c r="GCB19" s="878"/>
      <c r="GCC19" s="880"/>
      <c r="GCD19" s="878"/>
      <c r="GCE19" s="878"/>
      <c r="GCF19" s="878"/>
      <c r="GCG19" s="880"/>
      <c r="GCH19" s="878"/>
      <c r="GCI19" s="878"/>
      <c r="GCJ19" s="878"/>
      <c r="GCK19" s="880"/>
      <c r="GCL19" s="878"/>
      <c r="GCM19" s="878"/>
      <c r="GCN19" s="878"/>
      <c r="GCO19" s="880"/>
      <c r="GCP19" s="878"/>
      <c r="GCQ19" s="878"/>
      <c r="GCR19" s="878"/>
      <c r="GCS19" s="880"/>
      <c r="GCT19" s="878"/>
      <c r="GCU19" s="878"/>
      <c r="GCV19" s="878"/>
      <c r="GCW19" s="880"/>
      <c r="GCX19" s="878"/>
      <c r="GCY19" s="878"/>
      <c r="GCZ19" s="878"/>
      <c r="GDA19" s="880"/>
      <c r="GDB19" s="878"/>
      <c r="GDC19" s="878"/>
      <c r="GDD19" s="878"/>
      <c r="GDE19" s="880"/>
      <c r="GDF19" s="878"/>
      <c r="GDG19" s="878"/>
      <c r="GDH19" s="878"/>
      <c r="GDI19" s="880"/>
      <c r="GDJ19" s="878"/>
      <c r="GDK19" s="878"/>
      <c r="GDL19" s="878"/>
      <c r="GDM19" s="880"/>
      <c r="GDN19" s="878"/>
      <c r="GDO19" s="878"/>
      <c r="GDP19" s="878"/>
      <c r="GDQ19" s="880"/>
      <c r="GDR19" s="878"/>
      <c r="GDS19" s="878"/>
      <c r="GDT19" s="878"/>
      <c r="GDU19" s="880"/>
      <c r="GDV19" s="878"/>
      <c r="GDW19" s="878"/>
      <c r="GDX19" s="878"/>
      <c r="GDY19" s="880"/>
      <c r="GDZ19" s="878"/>
      <c r="GEA19" s="878"/>
      <c r="GEB19" s="878"/>
      <c r="GEC19" s="880"/>
      <c r="GED19" s="878"/>
      <c r="GEE19" s="878"/>
      <c r="GEF19" s="878"/>
      <c r="GEG19" s="880"/>
      <c r="GEH19" s="878"/>
      <c r="GEI19" s="878"/>
      <c r="GEJ19" s="878"/>
      <c r="GEK19" s="880"/>
      <c r="GEL19" s="878"/>
      <c r="GEM19" s="878"/>
      <c r="GEN19" s="878"/>
      <c r="GEO19" s="880"/>
      <c r="GEP19" s="878"/>
      <c r="GEQ19" s="878"/>
      <c r="GER19" s="878"/>
      <c r="GES19" s="880"/>
      <c r="GET19" s="878"/>
      <c r="GEU19" s="878"/>
      <c r="GEV19" s="878"/>
      <c r="GEW19" s="880"/>
      <c r="GEX19" s="878"/>
      <c r="GEY19" s="878"/>
      <c r="GEZ19" s="878"/>
      <c r="GFA19" s="880"/>
      <c r="GFB19" s="878"/>
      <c r="GFC19" s="878"/>
      <c r="GFD19" s="878"/>
      <c r="GFE19" s="880"/>
      <c r="GFF19" s="878"/>
      <c r="GFG19" s="878"/>
      <c r="GFH19" s="878"/>
      <c r="GFI19" s="880"/>
      <c r="GFJ19" s="878"/>
      <c r="GFK19" s="878"/>
      <c r="GFL19" s="878"/>
      <c r="GFM19" s="880"/>
      <c r="GFN19" s="878"/>
      <c r="GFO19" s="878"/>
      <c r="GFP19" s="878"/>
      <c r="GFQ19" s="880"/>
      <c r="GFR19" s="878"/>
      <c r="GFS19" s="878"/>
      <c r="GFT19" s="878"/>
      <c r="GFU19" s="880"/>
      <c r="GFV19" s="878"/>
      <c r="GFW19" s="878"/>
      <c r="GFX19" s="878"/>
      <c r="GFY19" s="880"/>
      <c r="GFZ19" s="878"/>
      <c r="GGA19" s="878"/>
      <c r="GGB19" s="878"/>
      <c r="GGC19" s="880"/>
      <c r="GGD19" s="878"/>
      <c r="GGE19" s="878"/>
      <c r="GGF19" s="878"/>
      <c r="GGG19" s="880"/>
      <c r="GGH19" s="878"/>
      <c r="GGI19" s="878"/>
      <c r="GGJ19" s="878"/>
      <c r="GGK19" s="880"/>
      <c r="GGL19" s="878"/>
      <c r="GGM19" s="878"/>
      <c r="GGN19" s="878"/>
      <c r="GGO19" s="880"/>
      <c r="GGP19" s="878"/>
      <c r="GGQ19" s="878"/>
      <c r="GGR19" s="878"/>
      <c r="GGS19" s="880"/>
      <c r="GGT19" s="878"/>
      <c r="GGU19" s="878"/>
      <c r="GGV19" s="878"/>
      <c r="GGW19" s="880"/>
      <c r="GGX19" s="878"/>
      <c r="GGY19" s="878"/>
      <c r="GGZ19" s="878"/>
      <c r="GHA19" s="880"/>
      <c r="GHB19" s="878"/>
      <c r="GHC19" s="878"/>
      <c r="GHD19" s="878"/>
      <c r="GHE19" s="880"/>
      <c r="GHF19" s="878"/>
      <c r="GHG19" s="878"/>
      <c r="GHH19" s="878"/>
      <c r="GHI19" s="880"/>
      <c r="GHJ19" s="878"/>
      <c r="GHK19" s="878"/>
      <c r="GHL19" s="878"/>
      <c r="GHM19" s="880"/>
      <c r="GHN19" s="878"/>
      <c r="GHO19" s="878"/>
      <c r="GHP19" s="878"/>
      <c r="GHQ19" s="880"/>
      <c r="GHR19" s="878"/>
      <c r="GHS19" s="878"/>
      <c r="GHT19" s="878"/>
      <c r="GHU19" s="880"/>
      <c r="GHV19" s="878"/>
      <c r="GHW19" s="878"/>
      <c r="GHX19" s="878"/>
      <c r="GHY19" s="880"/>
      <c r="GHZ19" s="878"/>
      <c r="GIA19" s="878"/>
      <c r="GIB19" s="878"/>
      <c r="GIC19" s="880"/>
      <c r="GID19" s="878"/>
      <c r="GIE19" s="878"/>
      <c r="GIF19" s="878"/>
      <c r="GIG19" s="880"/>
      <c r="GIH19" s="878"/>
      <c r="GII19" s="878"/>
      <c r="GIJ19" s="878"/>
      <c r="GIK19" s="880"/>
      <c r="GIL19" s="878"/>
      <c r="GIM19" s="878"/>
      <c r="GIN19" s="878"/>
      <c r="GIO19" s="880"/>
      <c r="GIP19" s="878"/>
      <c r="GIQ19" s="878"/>
      <c r="GIR19" s="878"/>
      <c r="GIS19" s="880"/>
      <c r="GIT19" s="878"/>
      <c r="GIU19" s="878"/>
      <c r="GIV19" s="878"/>
      <c r="GIW19" s="880"/>
      <c r="GIX19" s="878"/>
      <c r="GIY19" s="878"/>
      <c r="GIZ19" s="878"/>
      <c r="GJA19" s="880"/>
      <c r="GJB19" s="878"/>
      <c r="GJC19" s="878"/>
      <c r="GJD19" s="878"/>
      <c r="GJE19" s="880"/>
      <c r="GJF19" s="878"/>
      <c r="GJG19" s="878"/>
      <c r="GJH19" s="878"/>
      <c r="GJI19" s="880"/>
      <c r="GJJ19" s="878"/>
      <c r="GJK19" s="878"/>
      <c r="GJL19" s="878"/>
      <c r="GJM19" s="880"/>
      <c r="GJN19" s="878"/>
      <c r="GJO19" s="878"/>
      <c r="GJP19" s="878"/>
      <c r="GJQ19" s="880"/>
      <c r="GJR19" s="878"/>
      <c r="GJS19" s="878"/>
      <c r="GJT19" s="878"/>
      <c r="GJU19" s="880"/>
      <c r="GJV19" s="878"/>
      <c r="GJW19" s="878"/>
      <c r="GJX19" s="878"/>
      <c r="GJY19" s="880"/>
      <c r="GJZ19" s="878"/>
      <c r="GKA19" s="878"/>
      <c r="GKB19" s="878"/>
      <c r="GKC19" s="880"/>
      <c r="GKD19" s="878"/>
      <c r="GKE19" s="878"/>
      <c r="GKF19" s="878"/>
      <c r="GKG19" s="880"/>
      <c r="GKH19" s="878"/>
      <c r="GKI19" s="878"/>
      <c r="GKJ19" s="878"/>
      <c r="GKK19" s="880"/>
      <c r="GKL19" s="878"/>
      <c r="GKM19" s="878"/>
      <c r="GKN19" s="878"/>
      <c r="GKO19" s="880"/>
      <c r="GKP19" s="878"/>
      <c r="GKQ19" s="878"/>
      <c r="GKR19" s="878"/>
      <c r="GKS19" s="880"/>
      <c r="GKT19" s="878"/>
      <c r="GKU19" s="878"/>
      <c r="GKV19" s="878"/>
      <c r="GKW19" s="880"/>
      <c r="GKX19" s="878"/>
      <c r="GKY19" s="878"/>
      <c r="GKZ19" s="878"/>
      <c r="GLA19" s="880"/>
      <c r="GLB19" s="878"/>
      <c r="GLC19" s="878"/>
      <c r="GLD19" s="878"/>
      <c r="GLE19" s="880"/>
      <c r="GLF19" s="878"/>
      <c r="GLG19" s="878"/>
      <c r="GLH19" s="878"/>
      <c r="GLI19" s="880"/>
      <c r="GLJ19" s="878"/>
      <c r="GLK19" s="878"/>
      <c r="GLL19" s="878"/>
      <c r="GLM19" s="880"/>
      <c r="GLN19" s="878"/>
      <c r="GLO19" s="878"/>
      <c r="GLP19" s="878"/>
      <c r="GLQ19" s="880"/>
      <c r="GLR19" s="878"/>
      <c r="GLS19" s="878"/>
      <c r="GLT19" s="878"/>
      <c r="GLU19" s="880"/>
      <c r="GLV19" s="878"/>
      <c r="GLW19" s="878"/>
      <c r="GLX19" s="878"/>
      <c r="GLY19" s="880"/>
      <c r="GLZ19" s="878"/>
      <c r="GMA19" s="878"/>
      <c r="GMB19" s="878"/>
      <c r="GMC19" s="880"/>
      <c r="GMD19" s="878"/>
      <c r="GME19" s="878"/>
      <c r="GMF19" s="878"/>
      <c r="GMG19" s="880"/>
      <c r="GMH19" s="878"/>
      <c r="GMI19" s="878"/>
      <c r="GMJ19" s="878"/>
      <c r="GMK19" s="880"/>
      <c r="GML19" s="878"/>
      <c r="GMM19" s="878"/>
      <c r="GMN19" s="878"/>
      <c r="GMO19" s="880"/>
      <c r="GMP19" s="878"/>
      <c r="GMQ19" s="878"/>
      <c r="GMR19" s="878"/>
      <c r="GMS19" s="880"/>
      <c r="GMT19" s="878"/>
      <c r="GMU19" s="878"/>
      <c r="GMV19" s="878"/>
      <c r="GMW19" s="880"/>
      <c r="GMX19" s="878"/>
      <c r="GMY19" s="878"/>
      <c r="GMZ19" s="878"/>
      <c r="GNA19" s="880"/>
      <c r="GNB19" s="878"/>
      <c r="GNC19" s="878"/>
      <c r="GND19" s="878"/>
      <c r="GNE19" s="880"/>
      <c r="GNF19" s="878"/>
      <c r="GNG19" s="878"/>
      <c r="GNH19" s="878"/>
      <c r="GNI19" s="880"/>
      <c r="GNJ19" s="878"/>
      <c r="GNK19" s="878"/>
      <c r="GNL19" s="878"/>
      <c r="GNM19" s="880"/>
      <c r="GNN19" s="878"/>
      <c r="GNO19" s="878"/>
      <c r="GNP19" s="878"/>
      <c r="GNQ19" s="880"/>
      <c r="GNR19" s="878"/>
      <c r="GNS19" s="878"/>
      <c r="GNT19" s="878"/>
      <c r="GNU19" s="880"/>
      <c r="GNV19" s="878"/>
      <c r="GNW19" s="878"/>
      <c r="GNX19" s="878"/>
      <c r="GNY19" s="880"/>
      <c r="GNZ19" s="878"/>
      <c r="GOA19" s="878"/>
      <c r="GOB19" s="878"/>
      <c r="GOC19" s="880"/>
      <c r="GOD19" s="878"/>
      <c r="GOE19" s="878"/>
      <c r="GOF19" s="878"/>
      <c r="GOG19" s="880"/>
      <c r="GOH19" s="878"/>
      <c r="GOI19" s="878"/>
      <c r="GOJ19" s="878"/>
      <c r="GOK19" s="880"/>
      <c r="GOL19" s="878"/>
      <c r="GOM19" s="878"/>
      <c r="GON19" s="878"/>
      <c r="GOO19" s="880"/>
      <c r="GOP19" s="878"/>
      <c r="GOQ19" s="878"/>
      <c r="GOR19" s="878"/>
      <c r="GOS19" s="880"/>
      <c r="GOT19" s="878"/>
      <c r="GOU19" s="878"/>
      <c r="GOV19" s="878"/>
      <c r="GOW19" s="880"/>
      <c r="GOX19" s="878"/>
      <c r="GOY19" s="878"/>
      <c r="GOZ19" s="878"/>
      <c r="GPA19" s="880"/>
      <c r="GPB19" s="878"/>
      <c r="GPC19" s="878"/>
      <c r="GPD19" s="878"/>
      <c r="GPE19" s="880"/>
      <c r="GPF19" s="878"/>
      <c r="GPG19" s="878"/>
      <c r="GPH19" s="878"/>
      <c r="GPI19" s="880"/>
      <c r="GPJ19" s="878"/>
      <c r="GPK19" s="878"/>
      <c r="GPL19" s="878"/>
      <c r="GPM19" s="880"/>
      <c r="GPN19" s="878"/>
      <c r="GPO19" s="878"/>
      <c r="GPP19" s="878"/>
      <c r="GPQ19" s="880"/>
      <c r="GPR19" s="878"/>
      <c r="GPS19" s="878"/>
      <c r="GPT19" s="878"/>
      <c r="GPU19" s="880"/>
      <c r="GPV19" s="878"/>
      <c r="GPW19" s="878"/>
      <c r="GPX19" s="878"/>
      <c r="GPY19" s="880"/>
      <c r="GPZ19" s="878"/>
      <c r="GQA19" s="878"/>
      <c r="GQB19" s="878"/>
      <c r="GQC19" s="880"/>
      <c r="GQD19" s="878"/>
      <c r="GQE19" s="878"/>
      <c r="GQF19" s="878"/>
      <c r="GQG19" s="880"/>
      <c r="GQH19" s="878"/>
      <c r="GQI19" s="878"/>
      <c r="GQJ19" s="878"/>
      <c r="GQK19" s="880"/>
      <c r="GQL19" s="878"/>
      <c r="GQM19" s="878"/>
      <c r="GQN19" s="878"/>
      <c r="GQO19" s="880"/>
      <c r="GQP19" s="878"/>
      <c r="GQQ19" s="878"/>
      <c r="GQR19" s="878"/>
      <c r="GQS19" s="880"/>
      <c r="GQT19" s="878"/>
      <c r="GQU19" s="878"/>
      <c r="GQV19" s="878"/>
      <c r="GQW19" s="880"/>
      <c r="GQX19" s="878"/>
      <c r="GQY19" s="878"/>
      <c r="GQZ19" s="878"/>
      <c r="GRA19" s="880"/>
      <c r="GRB19" s="878"/>
      <c r="GRC19" s="878"/>
      <c r="GRD19" s="878"/>
      <c r="GRE19" s="880"/>
      <c r="GRF19" s="878"/>
      <c r="GRG19" s="878"/>
      <c r="GRH19" s="878"/>
      <c r="GRI19" s="880"/>
      <c r="GRJ19" s="878"/>
      <c r="GRK19" s="878"/>
      <c r="GRL19" s="878"/>
      <c r="GRM19" s="880"/>
      <c r="GRN19" s="878"/>
      <c r="GRO19" s="878"/>
      <c r="GRP19" s="878"/>
      <c r="GRQ19" s="880"/>
      <c r="GRR19" s="878"/>
      <c r="GRS19" s="878"/>
      <c r="GRT19" s="878"/>
      <c r="GRU19" s="880"/>
      <c r="GRV19" s="878"/>
      <c r="GRW19" s="878"/>
      <c r="GRX19" s="878"/>
      <c r="GRY19" s="880"/>
      <c r="GRZ19" s="878"/>
      <c r="GSA19" s="878"/>
      <c r="GSB19" s="878"/>
      <c r="GSC19" s="880"/>
      <c r="GSD19" s="878"/>
      <c r="GSE19" s="878"/>
      <c r="GSF19" s="878"/>
      <c r="GSG19" s="880"/>
      <c r="GSH19" s="878"/>
      <c r="GSI19" s="878"/>
      <c r="GSJ19" s="878"/>
      <c r="GSK19" s="880"/>
      <c r="GSL19" s="878"/>
      <c r="GSM19" s="878"/>
      <c r="GSN19" s="878"/>
      <c r="GSO19" s="880"/>
      <c r="GSP19" s="878"/>
      <c r="GSQ19" s="878"/>
      <c r="GSR19" s="878"/>
      <c r="GSS19" s="880"/>
      <c r="GST19" s="878"/>
      <c r="GSU19" s="878"/>
      <c r="GSV19" s="878"/>
      <c r="GSW19" s="880"/>
      <c r="GSX19" s="878"/>
      <c r="GSY19" s="878"/>
      <c r="GSZ19" s="878"/>
      <c r="GTA19" s="880"/>
      <c r="GTB19" s="878"/>
      <c r="GTC19" s="878"/>
      <c r="GTD19" s="878"/>
      <c r="GTE19" s="880"/>
      <c r="GTF19" s="878"/>
      <c r="GTG19" s="878"/>
      <c r="GTH19" s="878"/>
      <c r="GTI19" s="880"/>
      <c r="GTJ19" s="878"/>
      <c r="GTK19" s="878"/>
      <c r="GTL19" s="878"/>
      <c r="GTM19" s="880"/>
      <c r="GTN19" s="878"/>
      <c r="GTO19" s="878"/>
      <c r="GTP19" s="878"/>
      <c r="GTQ19" s="880"/>
      <c r="GTR19" s="878"/>
      <c r="GTS19" s="878"/>
      <c r="GTT19" s="878"/>
      <c r="GTU19" s="880"/>
      <c r="GTV19" s="878"/>
      <c r="GTW19" s="878"/>
      <c r="GTX19" s="878"/>
      <c r="GTY19" s="880"/>
      <c r="GTZ19" s="878"/>
      <c r="GUA19" s="878"/>
      <c r="GUB19" s="878"/>
      <c r="GUC19" s="880"/>
      <c r="GUD19" s="878"/>
      <c r="GUE19" s="878"/>
      <c r="GUF19" s="878"/>
      <c r="GUG19" s="880"/>
      <c r="GUH19" s="878"/>
      <c r="GUI19" s="878"/>
      <c r="GUJ19" s="878"/>
      <c r="GUK19" s="880"/>
      <c r="GUL19" s="878"/>
      <c r="GUM19" s="878"/>
      <c r="GUN19" s="878"/>
      <c r="GUO19" s="880"/>
      <c r="GUP19" s="878"/>
      <c r="GUQ19" s="878"/>
      <c r="GUR19" s="878"/>
      <c r="GUS19" s="880"/>
      <c r="GUT19" s="878"/>
      <c r="GUU19" s="878"/>
      <c r="GUV19" s="878"/>
      <c r="GUW19" s="880"/>
      <c r="GUX19" s="878"/>
      <c r="GUY19" s="878"/>
      <c r="GUZ19" s="878"/>
      <c r="GVA19" s="880"/>
      <c r="GVB19" s="878"/>
      <c r="GVC19" s="878"/>
      <c r="GVD19" s="878"/>
      <c r="GVE19" s="880"/>
      <c r="GVF19" s="878"/>
      <c r="GVG19" s="878"/>
      <c r="GVH19" s="878"/>
      <c r="GVI19" s="880"/>
      <c r="GVJ19" s="878"/>
      <c r="GVK19" s="878"/>
      <c r="GVL19" s="878"/>
      <c r="GVM19" s="880"/>
      <c r="GVN19" s="878"/>
      <c r="GVO19" s="878"/>
      <c r="GVP19" s="878"/>
      <c r="GVQ19" s="880"/>
      <c r="GVR19" s="878"/>
      <c r="GVS19" s="878"/>
      <c r="GVT19" s="878"/>
      <c r="GVU19" s="880"/>
      <c r="GVV19" s="878"/>
      <c r="GVW19" s="878"/>
      <c r="GVX19" s="878"/>
      <c r="GVY19" s="880"/>
      <c r="GVZ19" s="878"/>
      <c r="GWA19" s="878"/>
      <c r="GWB19" s="878"/>
      <c r="GWC19" s="880"/>
      <c r="GWD19" s="878"/>
      <c r="GWE19" s="878"/>
      <c r="GWF19" s="878"/>
      <c r="GWG19" s="880"/>
      <c r="GWH19" s="878"/>
      <c r="GWI19" s="878"/>
      <c r="GWJ19" s="878"/>
      <c r="GWK19" s="880"/>
      <c r="GWL19" s="878"/>
      <c r="GWM19" s="878"/>
      <c r="GWN19" s="878"/>
      <c r="GWO19" s="880"/>
      <c r="GWP19" s="878"/>
      <c r="GWQ19" s="878"/>
      <c r="GWR19" s="878"/>
      <c r="GWS19" s="880"/>
      <c r="GWT19" s="878"/>
      <c r="GWU19" s="878"/>
      <c r="GWV19" s="878"/>
      <c r="GWW19" s="880"/>
      <c r="GWX19" s="878"/>
      <c r="GWY19" s="878"/>
      <c r="GWZ19" s="878"/>
      <c r="GXA19" s="880"/>
      <c r="GXB19" s="878"/>
      <c r="GXC19" s="878"/>
      <c r="GXD19" s="878"/>
      <c r="GXE19" s="880"/>
      <c r="GXF19" s="878"/>
      <c r="GXG19" s="878"/>
      <c r="GXH19" s="878"/>
      <c r="GXI19" s="880"/>
      <c r="GXJ19" s="878"/>
      <c r="GXK19" s="878"/>
      <c r="GXL19" s="878"/>
      <c r="GXM19" s="880"/>
      <c r="GXN19" s="878"/>
      <c r="GXO19" s="878"/>
      <c r="GXP19" s="878"/>
      <c r="GXQ19" s="880"/>
      <c r="GXR19" s="878"/>
      <c r="GXS19" s="878"/>
      <c r="GXT19" s="878"/>
      <c r="GXU19" s="880"/>
      <c r="GXV19" s="878"/>
      <c r="GXW19" s="878"/>
      <c r="GXX19" s="878"/>
      <c r="GXY19" s="880"/>
      <c r="GXZ19" s="878"/>
      <c r="GYA19" s="878"/>
      <c r="GYB19" s="878"/>
      <c r="GYC19" s="880"/>
      <c r="GYD19" s="878"/>
      <c r="GYE19" s="878"/>
      <c r="GYF19" s="878"/>
      <c r="GYG19" s="880"/>
      <c r="GYH19" s="878"/>
      <c r="GYI19" s="878"/>
      <c r="GYJ19" s="878"/>
      <c r="GYK19" s="880"/>
      <c r="GYL19" s="878"/>
      <c r="GYM19" s="878"/>
      <c r="GYN19" s="878"/>
      <c r="GYO19" s="880"/>
      <c r="GYP19" s="878"/>
      <c r="GYQ19" s="878"/>
      <c r="GYR19" s="878"/>
      <c r="GYS19" s="880"/>
      <c r="GYT19" s="878"/>
      <c r="GYU19" s="878"/>
      <c r="GYV19" s="878"/>
      <c r="GYW19" s="880"/>
      <c r="GYX19" s="878"/>
      <c r="GYY19" s="878"/>
      <c r="GYZ19" s="878"/>
      <c r="GZA19" s="880"/>
      <c r="GZB19" s="878"/>
      <c r="GZC19" s="878"/>
      <c r="GZD19" s="878"/>
      <c r="GZE19" s="880"/>
      <c r="GZF19" s="878"/>
      <c r="GZG19" s="878"/>
      <c r="GZH19" s="878"/>
      <c r="GZI19" s="880"/>
      <c r="GZJ19" s="878"/>
      <c r="GZK19" s="878"/>
      <c r="GZL19" s="878"/>
      <c r="GZM19" s="880"/>
      <c r="GZN19" s="878"/>
      <c r="GZO19" s="878"/>
      <c r="GZP19" s="878"/>
      <c r="GZQ19" s="880"/>
      <c r="GZR19" s="878"/>
      <c r="GZS19" s="878"/>
      <c r="GZT19" s="878"/>
      <c r="GZU19" s="880"/>
      <c r="GZV19" s="878"/>
      <c r="GZW19" s="878"/>
      <c r="GZX19" s="878"/>
      <c r="GZY19" s="880"/>
      <c r="GZZ19" s="878"/>
      <c r="HAA19" s="878"/>
      <c r="HAB19" s="878"/>
      <c r="HAC19" s="880"/>
      <c r="HAD19" s="878"/>
      <c r="HAE19" s="878"/>
      <c r="HAF19" s="878"/>
      <c r="HAG19" s="880"/>
      <c r="HAH19" s="878"/>
      <c r="HAI19" s="878"/>
      <c r="HAJ19" s="878"/>
      <c r="HAK19" s="880"/>
      <c r="HAL19" s="878"/>
      <c r="HAM19" s="878"/>
      <c r="HAN19" s="878"/>
      <c r="HAO19" s="880"/>
      <c r="HAP19" s="878"/>
      <c r="HAQ19" s="878"/>
      <c r="HAR19" s="878"/>
      <c r="HAS19" s="880"/>
      <c r="HAT19" s="878"/>
      <c r="HAU19" s="878"/>
      <c r="HAV19" s="878"/>
      <c r="HAW19" s="880"/>
      <c r="HAX19" s="878"/>
      <c r="HAY19" s="878"/>
      <c r="HAZ19" s="878"/>
      <c r="HBA19" s="880"/>
      <c r="HBB19" s="878"/>
      <c r="HBC19" s="878"/>
      <c r="HBD19" s="878"/>
      <c r="HBE19" s="880"/>
      <c r="HBF19" s="878"/>
      <c r="HBG19" s="878"/>
      <c r="HBH19" s="878"/>
      <c r="HBI19" s="880"/>
      <c r="HBJ19" s="878"/>
      <c r="HBK19" s="878"/>
      <c r="HBL19" s="878"/>
      <c r="HBM19" s="880"/>
      <c r="HBN19" s="878"/>
      <c r="HBO19" s="878"/>
      <c r="HBP19" s="878"/>
      <c r="HBQ19" s="880"/>
      <c r="HBR19" s="878"/>
      <c r="HBS19" s="878"/>
      <c r="HBT19" s="878"/>
      <c r="HBU19" s="880"/>
      <c r="HBV19" s="878"/>
      <c r="HBW19" s="878"/>
      <c r="HBX19" s="878"/>
      <c r="HBY19" s="880"/>
      <c r="HBZ19" s="878"/>
      <c r="HCA19" s="878"/>
      <c r="HCB19" s="878"/>
      <c r="HCC19" s="880"/>
      <c r="HCD19" s="878"/>
      <c r="HCE19" s="878"/>
      <c r="HCF19" s="878"/>
      <c r="HCG19" s="880"/>
      <c r="HCH19" s="878"/>
      <c r="HCI19" s="878"/>
      <c r="HCJ19" s="878"/>
      <c r="HCK19" s="880"/>
      <c r="HCL19" s="878"/>
      <c r="HCM19" s="878"/>
      <c r="HCN19" s="878"/>
      <c r="HCO19" s="880"/>
      <c r="HCP19" s="878"/>
      <c r="HCQ19" s="878"/>
      <c r="HCR19" s="878"/>
      <c r="HCS19" s="880"/>
      <c r="HCT19" s="878"/>
      <c r="HCU19" s="878"/>
      <c r="HCV19" s="878"/>
      <c r="HCW19" s="880"/>
      <c r="HCX19" s="878"/>
      <c r="HCY19" s="878"/>
      <c r="HCZ19" s="878"/>
      <c r="HDA19" s="880"/>
      <c r="HDB19" s="878"/>
      <c r="HDC19" s="878"/>
      <c r="HDD19" s="878"/>
      <c r="HDE19" s="880"/>
      <c r="HDF19" s="878"/>
      <c r="HDG19" s="878"/>
      <c r="HDH19" s="878"/>
      <c r="HDI19" s="880"/>
      <c r="HDJ19" s="878"/>
      <c r="HDK19" s="878"/>
      <c r="HDL19" s="878"/>
      <c r="HDM19" s="880"/>
      <c r="HDN19" s="878"/>
      <c r="HDO19" s="878"/>
      <c r="HDP19" s="878"/>
      <c r="HDQ19" s="880"/>
      <c r="HDR19" s="878"/>
      <c r="HDS19" s="878"/>
      <c r="HDT19" s="878"/>
      <c r="HDU19" s="880"/>
      <c r="HDV19" s="878"/>
      <c r="HDW19" s="878"/>
      <c r="HDX19" s="878"/>
      <c r="HDY19" s="880"/>
      <c r="HDZ19" s="878"/>
      <c r="HEA19" s="878"/>
      <c r="HEB19" s="878"/>
      <c r="HEC19" s="880"/>
      <c r="HED19" s="878"/>
      <c r="HEE19" s="878"/>
      <c r="HEF19" s="878"/>
      <c r="HEG19" s="880"/>
      <c r="HEH19" s="878"/>
      <c r="HEI19" s="878"/>
      <c r="HEJ19" s="878"/>
      <c r="HEK19" s="880"/>
      <c r="HEL19" s="878"/>
      <c r="HEM19" s="878"/>
      <c r="HEN19" s="878"/>
      <c r="HEO19" s="880"/>
      <c r="HEP19" s="878"/>
      <c r="HEQ19" s="878"/>
      <c r="HER19" s="878"/>
      <c r="HES19" s="880"/>
      <c r="HET19" s="878"/>
      <c r="HEU19" s="878"/>
      <c r="HEV19" s="878"/>
      <c r="HEW19" s="880"/>
      <c r="HEX19" s="878"/>
      <c r="HEY19" s="878"/>
      <c r="HEZ19" s="878"/>
      <c r="HFA19" s="880"/>
      <c r="HFB19" s="878"/>
      <c r="HFC19" s="878"/>
      <c r="HFD19" s="878"/>
      <c r="HFE19" s="880"/>
      <c r="HFF19" s="878"/>
      <c r="HFG19" s="878"/>
      <c r="HFH19" s="878"/>
      <c r="HFI19" s="880"/>
      <c r="HFJ19" s="878"/>
      <c r="HFK19" s="878"/>
      <c r="HFL19" s="878"/>
      <c r="HFM19" s="880"/>
      <c r="HFN19" s="878"/>
      <c r="HFO19" s="878"/>
      <c r="HFP19" s="878"/>
      <c r="HFQ19" s="880"/>
      <c r="HFR19" s="878"/>
      <c r="HFS19" s="878"/>
      <c r="HFT19" s="878"/>
      <c r="HFU19" s="880"/>
      <c r="HFV19" s="878"/>
      <c r="HFW19" s="878"/>
      <c r="HFX19" s="878"/>
      <c r="HFY19" s="880"/>
      <c r="HFZ19" s="878"/>
      <c r="HGA19" s="878"/>
      <c r="HGB19" s="878"/>
      <c r="HGC19" s="880"/>
      <c r="HGD19" s="878"/>
      <c r="HGE19" s="878"/>
      <c r="HGF19" s="878"/>
      <c r="HGG19" s="880"/>
      <c r="HGH19" s="878"/>
      <c r="HGI19" s="878"/>
      <c r="HGJ19" s="878"/>
      <c r="HGK19" s="880"/>
      <c r="HGL19" s="878"/>
      <c r="HGM19" s="878"/>
      <c r="HGN19" s="878"/>
      <c r="HGO19" s="880"/>
      <c r="HGP19" s="878"/>
      <c r="HGQ19" s="878"/>
      <c r="HGR19" s="878"/>
      <c r="HGS19" s="880"/>
      <c r="HGT19" s="878"/>
      <c r="HGU19" s="878"/>
      <c r="HGV19" s="878"/>
      <c r="HGW19" s="880"/>
      <c r="HGX19" s="878"/>
      <c r="HGY19" s="878"/>
      <c r="HGZ19" s="878"/>
      <c r="HHA19" s="880"/>
      <c r="HHB19" s="878"/>
      <c r="HHC19" s="878"/>
      <c r="HHD19" s="878"/>
      <c r="HHE19" s="880"/>
      <c r="HHF19" s="878"/>
      <c r="HHG19" s="878"/>
      <c r="HHH19" s="878"/>
      <c r="HHI19" s="880"/>
      <c r="HHJ19" s="878"/>
      <c r="HHK19" s="878"/>
      <c r="HHL19" s="878"/>
      <c r="HHM19" s="880"/>
      <c r="HHN19" s="878"/>
      <c r="HHO19" s="878"/>
      <c r="HHP19" s="878"/>
      <c r="HHQ19" s="880"/>
      <c r="HHR19" s="878"/>
      <c r="HHS19" s="878"/>
      <c r="HHT19" s="878"/>
      <c r="HHU19" s="880"/>
      <c r="HHV19" s="878"/>
      <c r="HHW19" s="878"/>
      <c r="HHX19" s="878"/>
      <c r="HHY19" s="880"/>
      <c r="HHZ19" s="878"/>
      <c r="HIA19" s="878"/>
      <c r="HIB19" s="878"/>
      <c r="HIC19" s="880"/>
      <c r="HID19" s="878"/>
      <c r="HIE19" s="878"/>
      <c r="HIF19" s="878"/>
      <c r="HIG19" s="880"/>
      <c r="HIH19" s="878"/>
      <c r="HII19" s="878"/>
      <c r="HIJ19" s="878"/>
      <c r="HIK19" s="880"/>
      <c r="HIL19" s="878"/>
      <c r="HIM19" s="878"/>
      <c r="HIN19" s="878"/>
      <c r="HIO19" s="880"/>
      <c r="HIP19" s="878"/>
      <c r="HIQ19" s="878"/>
      <c r="HIR19" s="878"/>
      <c r="HIS19" s="880"/>
      <c r="HIT19" s="878"/>
      <c r="HIU19" s="878"/>
      <c r="HIV19" s="878"/>
      <c r="HIW19" s="880"/>
      <c r="HIX19" s="878"/>
      <c r="HIY19" s="878"/>
      <c r="HIZ19" s="878"/>
      <c r="HJA19" s="880"/>
      <c r="HJB19" s="878"/>
      <c r="HJC19" s="878"/>
      <c r="HJD19" s="878"/>
      <c r="HJE19" s="880"/>
      <c r="HJF19" s="878"/>
      <c r="HJG19" s="878"/>
      <c r="HJH19" s="878"/>
      <c r="HJI19" s="880"/>
      <c r="HJJ19" s="878"/>
      <c r="HJK19" s="878"/>
      <c r="HJL19" s="878"/>
      <c r="HJM19" s="880"/>
      <c r="HJN19" s="878"/>
      <c r="HJO19" s="878"/>
      <c r="HJP19" s="878"/>
      <c r="HJQ19" s="880"/>
      <c r="HJR19" s="878"/>
      <c r="HJS19" s="878"/>
      <c r="HJT19" s="878"/>
      <c r="HJU19" s="880"/>
      <c r="HJV19" s="878"/>
      <c r="HJW19" s="878"/>
      <c r="HJX19" s="878"/>
      <c r="HJY19" s="880"/>
      <c r="HJZ19" s="878"/>
      <c r="HKA19" s="878"/>
      <c r="HKB19" s="878"/>
      <c r="HKC19" s="880"/>
      <c r="HKD19" s="878"/>
      <c r="HKE19" s="878"/>
      <c r="HKF19" s="878"/>
      <c r="HKG19" s="880"/>
      <c r="HKH19" s="878"/>
      <c r="HKI19" s="878"/>
      <c r="HKJ19" s="878"/>
      <c r="HKK19" s="880"/>
      <c r="HKL19" s="878"/>
      <c r="HKM19" s="878"/>
      <c r="HKN19" s="878"/>
      <c r="HKO19" s="880"/>
      <c r="HKP19" s="878"/>
      <c r="HKQ19" s="878"/>
      <c r="HKR19" s="878"/>
      <c r="HKS19" s="880"/>
      <c r="HKT19" s="878"/>
      <c r="HKU19" s="878"/>
      <c r="HKV19" s="878"/>
      <c r="HKW19" s="880"/>
      <c r="HKX19" s="878"/>
      <c r="HKY19" s="878"/>
      <c r="HKZ19" s="878"/>
      <c r="HLA19" s="880"/>
      <c r="HLB19" s="878"/>
      <c r="HLC19" s="878"/>
      <c r="HLD19" s="878"/>
      <c r="HLE19" s="880"/>
      <c r="HLF19" s="878"/>
      <c r="HLG19" s="878"/>
      <c r="HLH19" s="878"/>
      <c r="HLI19" s="880"/>
      <c r="HLJ19" s="878"/>
      <c r="HLK19" s="878"/>
      <c r="HLL19" s="878"/>
      <c r="HLM19" s="880"/>
      <c r="HLN19" s="878"/>
      <c r="HLO19" s="878"/>
      <c r="HLP19" s="878"/>
      <c r="HLQ19" s="880"/>
      <c r="HLR19" s="878"/>
      <c r="HLS19" s="878"/>
      <c r="HLT19" s="878"/>
      <c r="HLU19" s="880"/>
      <c r="HLV19" s="878"/>
      <c r="HLW19" s="878"/>
      <c r="HLX19" s="878"/>
      <c r="HLY19" s="880"/>
      <c r="HLZ19" s="878"/>
      <c r="HMA19" s="878"/>
      <c r="HMB19" s="878"/>
      <c r="HMC19" s="880"/>
      <c r="HMD19" s="878"/>
      <c r="HME19" s="878"/>
      <c r="HMF19" s="878"/>
      <c r="HMG19" s="880"/>
      <c r="HMH19" s="878"/>
      <c r="HMI19" s="878"/>
      <c r="HMJ19" s="878"/>
      <c r="HMK19" s="880"/>
      <c r="HML19" s="878"/>
      <c r="HMM19" s="878"/>
      <c r="HMN19" s="878"/>
      <c r="HMO19" s="880"/>
      <c r="HMP19" s="878"/>
      <c r="HMQ19" s="878"/>
      <c r="HMR19" s="878"/>
      <c r="HMS19" s="880"/>
      <c r="HMT19" s="878"/>
      <c r="HMU19" s="878"/>
      <c r="HMV19" s="878"/>
      <c r="HMW19" s="880"/>
      <c r="HMX19" s="878"/>
      <c r="HMY19" s="878"/>
      <c r="HMZ19" s="878"/>
      <c r="HNA19" s="880"/>
      <c r="HNB19" s="878"/>
      <c r="HNC19" s="878"/>
      <c r="HND19" s="878"/>
      <c r="HNE19" s="880"/>
      <c r="HNF19" s="878"/>
      <c r="HNG19" s="878"/>
      <c r="HNH19" s="878"/>
      <c r="HNI19" s="880"/>
      <c r="HNJ19" s="878"/>
      <c r="HNK19" s="878"/>
      <c r="HNL19" s="878"/>
      <c r="HNM19" s="880"/>
      <c r="HNN19" s="878"/>
      <c r="HNO19" s="878"/>
      <c r="HNP19" s="878"/>
      <c r="HNQ19" s="880"/>
      <c r="HNR19" s="878"/>
      <c r="HNS19" s="878"/>
      <c r="HNT19" s="878"/>
      <c r="HNU19" s="880"/>
      <c r="HNV19" s="878"/>
      <c r="HNW19" s="878"/>
      <c r="HNX19" s="878"/>
      <c r="HNY19" s="880"/>
      <c r="HNZ19" s="878"/>
      <c r="HOA19" s="878"/>
      <c r="HOB19" s="878"/>
      <c r="HOC19" s="880"/>
      <c r="HOD19" s="878"/>
      <c r="HOE19" s="878"/>
      <c r="HOF19" s="878"/>
      <c r="HOG19" s="880"/>
      <c r="HOH19" s="878"/>
      <c r="HOI19" s="878"/>
      <c r="HOJ19" s="878"/>
      <c r="HOK19" s="880"/>
      <c r="HOL19" s="878"/>
      <c r="HOM19" s="878"/>
      <c r="HON19" s="878"/>
      <c r="HOO19" s="880"/>
      <c r="HOP19" s="878"/>
      <c r="HOQ19" s="878"/>
      <c r="HOR19" s="878"/>
      <c r="HOS19" s="880"/>
      <c r="HOT19" s="878"/>
      <c r="HOU19" s="878"/>
      <c r="HOV19" s="878"/>
      <c r="HOW19" s="880"/>
      <c r="HOX19" s="878"/>
      <c r="HOY19" s="878"/>
      <c r="HOZ19" s="878"/>
      <c r="HPA19" s="880"/>
      <c r="HPB19" s="878"/>
      <c r="HPC19" s="878"/>
      <c r="HPD19" s="878"/>
      <c r="HPE19" s="880"/>
      <c r="HPF19" s="878"/>
      <c r="HPG19" s="878"/>
      <c r="HPH19" s="878"/>
      <c r="HPI19" s="880"/>
      <c r="HPJ19" s="878"/>
      <c r="HPK19" s="878"/>
      <c r="HPL19" s="878"/>
      <c r="HPM19" s="880"/>
      <c r="HPN19" s="878"/>
      <c r="HPO19" s="878"/>
      <c r="HPP19" s="878"/>
      <c r="HPQ19" s="880"/>
      <c r="HPR19" s="878"/>
      <c r="HPS19" s="878"/>
      <c r="HPT19" s="878"/>
      <c r="HPU19" s="880"/>
      <c r="HPV19" s="878"/>
      <c r="HPW19" s="878"/>
      <c r="HPX19" s="878"/>
      <c r="HPY19" s="880"/>
      <c r="HPZ19" s="878"/>
      <c r="HQA19" s="878"/>
      <c r="HQB19" s="878"/>
      <c r="HQC19" s="880"/>
      <c r="HQD19" s="878"/>
      <c r="HQE19" s="878"/>
      <c r="HQF19" s="878"/>
      <c r="HQG19" s="880"/>
      <c r="HQH19" s="878"/>
      <c r="HQI19" s="878"/>
      <c r="HQJ19" s="878"/>
      <c r="HQK19" s="880"/>
      <c r="HQL19" s="878"/>
      <c r="HQM19" s="878"/>
      <c r="HQN19" s="878"/>
      <c r="HQO19" s="880"/>
      <c r="HQP19" s="878"/>
      <c r="HQQ19" s="878"/>
      <c r="HQR19" s="878"/>
      <c r="HQS19" s="880"/>
      <c r="HQT19" s="878"/>
      <c r="HQU19" s="878"/>
      <c r="HQV19" s="878"/>
      <c r="HQW19" s="880"/>
      <c r="HQX19" s="878"/>
      <c r="HQY19" s="878"/>
      <c r="HQZ19" s="878"/>
      <c r="HRA19" s="880"/>
      <c r="HRB19" s="878"/>
      <c r="HRC19" s="878"/>
      <c r="HRD19" s="878"/>
      <c r="HRE19" s="880"/>
      <c r="HRF19" s="878"/>
      <c r="HRG19" s="878"/>
      <c r="HRH19" s="878"/>
      <c r="HRI19" s="880"/>
      <c r="HRJ19" s="878"/>
      <c r="HRK19" s="878"/>
      <c r="HRL19" s="878"/>
      <c r="HRM19" s="880"/>
      <c r="HRN19" s="878"/>
      <c r="HRO19" s="878"/>
      <c r="HRP19" s="878"/>
      <c r="HRQ19" s="880"/>
      <c r="HRR19" s="878"/>
      <c r="HRS19" s="878"/>
      <c r="HRT19" s="878"/>
      <c r="HRU19" s="880"/>
      <c r="HRV19" s="878"/>
      <c r="HRW19" s="878"/>
      <c r="HRX19" s="878"/>
      <c r="HRY19" s="880"/>
      <c r="HRZ19" s="878"/>
      <c r="HSA19" s="878"/>
      <c r="HSB19" s="878"/>
      <c r="HSC19" s="880"/>
      <c r="HSD19" s="878"/>
      <c r="HSE19" s="878"/>
      <c r="HSF19" s="878"/>
      <c r="HSG19" s="880"/>
      <c r="HSH19" s="878"/>
      <c r="HSI19" s="878"/>
      <c r="HSJ19" s="878"/>
      <c r="HSK19" s="880"/>
      <c r="HSL19" s="878"/>
      <c r="HSM19" s="878"/>
      <c r="HSN19" s="878"/>
      <c r="HSO19" s="880"/>
      <c r="HSP19" s="878"/>
      <c r="HSQ19" s="878"/>
      <c r="HSR19" s="878"/>
      <c r="HSS19" s="880"/>
      <c r="HST19" s="878"/>
      <c r="HSU19" s="878"/>
      <c r="HSV19" s="878"/>
      <c r="HSW19" s="880"/>
      <c r="HSX19" s="878"/>
      <c r="HSY19" s="878"/>
      <c r="HSZ19" s="878"/>
      <c r="HTA19" s="880"/>
      <c r="HTB19" s="878"/>
      <c r="HTC19" s="878"/>
      <c r="HTD19" s="878"/>
      <c r="HTE19" s="880"/>
      <c r="HTF19" s="878"/>
      <c r="HTG19" s="878"/>
      <c r="HTH19" s="878"/>
      <c r="HTI19" s="880"/>
      <c r="HTJ19" s="878"/>
      <c r="HTK19" s="878"/>
      <c r="HTL19" s="878"/>
      <c r="HTM19" s="880"/>
      <c r="HTN19" s="878"/>
      <c r="HTO19" s="878"/>
      <c r="HTP19" s="878"/>
      <c r="HTQ19" s="880"/>
      <c r="HTR19" s="878"/>
      <c r="HTS19" s="878"/>
      <c r="HTT19" s="878"/>
      <c r="HTU19" s="880"/>
      <c r="HTV19" s="878"/>
      <c r="HTW19" s="878"/>
      <c r="HTX19" s="878"/>
      <c r="HTY19" s="880"/>
      <c r="HTZ19" s="878"/>
      <c r="HUA19" s="878"/>
      <c r="HUB19" s="878"/>
      <c r="HUC19" s="880"/>
      <c r="HUD19" s="878"/>
      <c r="HUE19" s="878"/>
      <c r="HUF19" s="878"/>
      <c r="HUG19" s="880"/>
      <c r="HUH19" s="878"/>
      <c r="HUI19" s="878"/>
      <c r="HUJ19" s="878"/>
      <c r="HUK19" s="880"/>
      <c r="HUL19" s="878"/>
      <c r="HUM19" s="878"/>
      <c r="HUN19" s="878"/>
      <c r="HUO19" s="880"/>
      <c r="HUP19" s="878"/>
      <c r="HUQ19" s="878"/>
      <c r="HUR19" s="878"/>
      <c r="HUS19" s="880"/>
      <c r="HUT19" s="878"/>
      <c r="HUU19" s="878"/>
      <c r="HUV19" s="878"/>
      <c r="HUW19" s="880"/>
      <c r="HUX19" s="878"/>
      <c r="HUY19" s="878"/>
      <c r="HUZ19" s="878"/>
      <c r="HVA19" s="880"/>
      <c r="HVB19" s="878"/>
      <c r="HVC19" s="878"/>
      <c r="HVD19" s="878"/>
      <c r="HVE19" s="880"/>
      <c r="HVF19" s="878"/>
      <c r="HVG19" s="878"/>
      <c r="HVH19" s="878"/>
      <c r="HVI19" s="880"/>
      <c r="HVJ19" s="878"/>
      <c r="HVK19" s="878"/>
      <c r="HVL19" s="878"/>
      <c r="HVM19" s="880"/>
      <c r="HVN19" s="878"/>
      <c r="HVO19" s="878"/>
      <c r="HVP19" s="878"/>
      <c r="HVQ19" s="880"/>
      <c r="HVR19" s="878"/>
      <c r="HVS19" s="878"/>
      <c r="HVT19" s="878"/>
      <c r="HVU19" s="880"/>
      <c r="HVV19" s="878"/>
      <c r="HVW19" s="878"/>
      <c r="HVX19" s="878"/>
      <c r="HVY19" s="880"/>
      <c r="HVZ19" s="878"/>
      <c r="HWA19" s="878"/>
      <c r="HWB19" s="878"/>
      <c r="HWC19" s="880"/>
      <c r="HWD19" s="878"/>
      <c r="HWE19" s="878"/>
      <c r="HWF19" s="878"/>
      <c r="HWG19" s="880"/>
      <c r="HWH19" s="878"/>
      <c r="HWI19" s="878"/>
      <c r="HWJ19" s="878"/>
      <c r="HWK19" s="880"/>
      <c r="HWL19" s="878"/>
      <c r="HWM19" s="878"/>
      <c r="HWN19" s="878"/>
      <c r="HWO19" s="880"/>
      <c r="HWP19" s="878"/>
      <c r="HWQ19" s="878"/>
      <c r="HWR19" s="878"/>
      <c r="HWS19" s="880"/>
      <c r="HWT19" s="878"/>
      <c r="HWU19" s="878"/>
      <c r="HWV19" s="878"/>
      <c r="HWW19" s="880"/>
      <c r="HWX19" s="878"/>
      <c r="HWY19" s="878"/>
      <c r="HWZ19" s="878"/>
      <c r="HXA19" s="880"/>
      <c r="HXB19" s="878"/>
      <c r="HXC19" s="878"/>
      <c r="HXD19" s="878"/>
      <c r="HXE19" s="880"/>
      <c r="HXF19" s="878"/>
      <c r="HXG19" s="878"/>
      <c r="HXH19" s="878"/>
      <c r="HXI19" s="880"/>
      <c r="HXJ19" s="878"/>
      <c r="HXK19" s="878"/>
      <c r="HXL19" s="878"/>
      <c r="HXM19" s="880"/>
      <c r="HXN19" s="878"/>
      <c r="HXO19" s="878"/>
      <c r="HXP19" s="878"/>
      <c r="HXQ19" s="880"/>
      <c r="HXR19" s="878"/>
      <c r="HXS19" s="878"/>
      <c r="HXT19" s="878"/>
      <c r="HXU19" s="880"/>
      <c r="HXV19" s="878"/>
      <c r="HXW19" s="878"/>
      <c r="HXX19" s="878"/>
      <c r="HXY19" s="880"/>
      <c r="HXZ19" s="878"/>
      <c r="HYA19" s="878"/>
      <c r="HYB19" s="878"/>
      <c r="HYC19" s="880"/>
      <c r="HYD19" s="878"/>
      <c r="HYE19" s="878"/>
      <c r="HYF19" s="878"/>
      <c r="HYG19" s="880"/>
      <c r="HYH19" s="878"/>
      <c r="HYI19" s="878"/>
      <c r="HYJ19" s="878"/>
      <c r="HYK19" s="880"/>
      <c r="HYL19" s="878"/>
      <c r="HYM19" s="878"/>
      <c r="HYN19" s="878"/>
      <c r="HYO19" s="880"/>
      <c r="HYP19" s="878"/>
      <c r="HYQ19" s="878"/>
      <c r="HYR19" s="878"/>
      <c r="HYS19" s="880"/>
      <c r="HYT19" s="878"/>
      <c r="HYU19" s="878"/>
      <c r="HYV19" s="878"/>
      <c r="HYW19" s="880"/>
      <c r="HYX19" s="878"/>
      <c r="HYY19" s="878"/>
      <c r="HYZ19" s="878"/>
      <c r="HZA19" s="880"/>
      <c r="HZB19" s="878"/>
      <c r="HZC19" s="878"/>
      <c r="HZD19" s="878"/>
      <c r="HZE19" s="880"/>
      <c r="HZF19" s="878"/>
      <c r="HZG19" s="878"/>
      <c r="HZH19" s="878"/>
      <c r="HZI19" s="880"/>
      <c r="HZJ19" s="878"/>
      <c r="HZK19" s="878"/>
      <c r="HZL19" s="878"/>
      <c r="HZM19" s="880"/>
      <c r="HZN19" s="878"/>
      <c r="HZO19" s="878"/>
      <c r="HZP19" s="878"/>
      <c r="HZQ19" s="880"/>
      <c r="HZR19" s="878"/>
      <c r="HZS19" s="878"/>
      <c r="HZT19" s="878"/>
      <c r="HZU19" s="880"/>
      <c r="HZV19" s="878"/>
      <c r="HZW19" s="878"/>
      <c r="HZX19" s="878"/>
      <c r="HZY19" s="880"/>
      <c r="HZZ19" s="878"/>
      <c r="IAA19" s="878"/>
      <c r="IAB19" s="878"/>
      <c r="IAC19" s="880"/>
      <c r="IAD19" s="878"/>
      <c r="IAE19" s="878"/>
      <c r="IAF19" s="878"/>
      <c r="IAG19" s="880"/>
      <c r="IAH19" s="878"/>
      <c r="IAI19" s="878"/>
      <c r="IAJ19" s="878"/>
      <c r="IAK19" s="880"/>
      <c r="IAL19" s="878"/>
      <c r="IAM19" s="878"/>
      <c r="IAN19" s="878"/>
      <c r="IAO19" s="880"/>
      <c r="IAP19" s="878"/>
      <c r="IAQ19" s="878"/>
      <c r="IAR19" s="878"/>
      <c r="IAS19" s="880"/>
      <c r="IAT19" s="878"/>
      <c r="IAU19" s="878"/>
      <c r="IAV19" s="878"/>
      <c r="IAW19" s="880"/>
      <c r="IAX19" s="878"/>
      <c r="IAY19" s="878"/>
      <c r="IAZ19" s="878"/>
      <c r="IBA19" s="880"/>
      <c r="IBB19" s="878"/>
      <c r="IBC19" s="878"/>
      <c r="IBD19" s="878"/>
      <c r="IBE19" s="880"/>
      <c r="IBF19" s="878"/>
      <c r="IBG19" s="878"/>
      <c r="IBH19" s="878"/>
      <c r="IBI19" s="880"/>
      <c r="IBJ19" s="878"/>
      <c r="IBK19" s="878"/>
      <c r="IBL19" s="878"/>
      <c r="IBM19" s="880"/>
      <c r="IBN19" s="878"/>
      <c r="IBO19" s="878"/>
      <c r="IBP19" s="878"/>
      <c r="IBQ19" s="880"/>
      <c r="IBR19" s="878"/>
      <c r="IBS19" s="878"/>
      <c r="IBT19" s="878"/>
      <c r="IBU19" s="880"/>
      <c r="IBV19" s="878"/>
      <c r="IBW19" s="878"/>
      <c r="IBX19" s="878"/>
      <c r="IBY19" s="880"/>
      <c r="IBZ19" s="878"/>
      <c r="ICA19" s="878"/>
      <c r="ICB19" s="878"/>
      <c r="ICC19" s="880"/>
      <c r="ICD19" s="878"/>
      <c r="ICE19" s="878"/>
      <c r="ICF19" s="878"/>
      <c r="ICG19" s="880"/>
      <c r="ICH19" s="878"/>
      <c r="ICI19" s="878"/>
      <c r="ICJ19" s="878"/>
      <c r="ICK19" s="880"/>
      <c r="ICL19" s="878"/>
      <c r="ICM19" s="878"/>
      <c r="ICN19" s="878"/>
      <c r="ICO19" s="880"/>
      <c r="ICP19" s="878"/>
      <c r="ICQ19" s="878"/>
      <c r="ICR19" s="878"/>
      <c r="ICS19" s="880"/>
      <c r="ICT19" s="878"/>
      <c r="ICU19" s="878"/>
      <c r="ICV19" s="878"/>
      <c r="ICW19" s="880"/>
      <c r="ICX19" s="878"/>
      <c r="ICY19" s="878"/>
      <c r="ICZ19" s="878"/>
      <c r="IDA19" s="880"/>
      <c r="IDB19" s="878"/>
      <c r="IDC19" s="878"/>
      <c r="IDD19" s="878"/>
      <c r="IDE19" s="880"/>
      <c r="IDF19" s="878"/>
      <c r="IDG19" s="878"/>
      <c r="IDH19" s="878"/>
      <c r="IDI19" s="880"/>
      <c r="IDJ19" s="878"/>
      <c r="IDK19" s="878"/>
      <c r="IDL19" s="878"/>
      <c r="IDM19" s="880"/>
      <c r="IDN19" s="878"/>
      <c r="IDO19" s="878"/>
      <c r="IDP19" s="878"/>
      <c r="IDQ19" s="880"/>
      <c r="IDR19" s="878"/>
      <c r="IDS19" s="878"/>
      <c r="IDT19" s="878"/>
      <c r="IDU19" s="880"/>
      <c r="IDV19" s="878"/>
      <c r="IDW19" s="878"/>
      <c r="IDX19" s="878"/>
      <c r="IDY19" s="880"/>
      <c r="IDZ19" s="878"/>
      <c r="IEA19" s="878"/>
      <c r="IEB19" s="878"/>
      <c r="IEC19" s="880"/>
      <c r="IED19" s="878"/>
      <c r="IEE19" s="878"/>
      <c r="IEF19" s="878"/>
      <c r="IEG19" s="880"/>
      <c r="IEH19" s="878"/>
      <c r="IEI19" s="878"/>
      <c r="IEJ19" s="878"/>
      <c r="IEK19" s="880"/>
      <c r="IEL19" s="878"/>
      <c r="IEM19" s="878"/>
      <c r="IEN19" s="878"/>
      <c r="IEO19" s="880"/>
      <c r="IEP19" s="878"/>
      <c r="IEQ19" s="878"/>
      <c r="IER19" s="878"/>
      <c r="IES19" s="880"/>
      <c r="IET19" s="878"/>
      <c r="IEU19" s="878"/>
      <c r="IEV19" s="878"/>
      <c r="IEW19" s="880"/>
      <c r="IEX19" s="878"/>
      <c r="IEY19" s="878"/>
      <c r="IEZ19" s="878"/>
      <c r="IFA19" s="880"/>
      <c r="IFB19" s="878"/>
      <c r="IFC19" s="878"/>
      <c r="IFD19" s="878"/>
      <c r="IFE19" s="880"/>
      <c r="IFF19" s="878"/>
      <c r="IFG19" s="878"/>
      <c r="IFH19" s="878"/>
      <c r="IFI19" s="880"/>
      <c r="IFJ19" s="878"/>
      <c r="IFK19" s="878"/>
      <c r="IFL19" s="878"/>
      <c r="IFM19" s="880"/>
      <c r="IFN19" s="878"/>
      <c r="IFO19" s="878"/>
      <c r="IFP19" s="878"/>
      <c r="IFQ19" s="880"/>
      <c r="IFR19" s="878"/>
      <c r="IFS19" s="878"/>
      <c r="IFT19" s="878"/>
      <c r="IFU19" s="880"/>
      <c r="IFV19" s="878"/>
      <c r="IFW19" s="878"/>
      <c r="IFX19" s="878"/>
      <c r="IFY19" s="880"/>
      <c r="IFZ19" s="878"/>
      <c r="IGA19" s="878"/>
      <c r="IGB19" s="878"/>
      <c r="IGC19" s="880"/>
      <c r="IGD19" s="878"/>
      <c r="IGE19" s="878"/>
      <c r="IGF19" s="878"/>
      <c r="IGG19" s="880"/>
      <c r="IGH19" s="878"/>
      <c r="IGI19" s="878"/>
      <c r="IGJ19" s="878"/>
      <c r="IGK19" s="880"/>
      <c r="IGL19" s="878"/>
      <c r="IGM19" s="878"/>
      <c r="IGN19" s="878"/>
      <c r="IGO19" s="880"/>
      <c r="IGP19" s="878"/>
      <c r="IGQ19" s="878"/>
      <c r="IGR19" s="878"/>
      <c r="IGS19" s="880"/>
      <c r="IGT19" s="878"/>
      <c r="IGU19" s="878"/>
      <c r="IGV19" s="878"/>
      <c r="IGW19" s="880"/>
      <c r="IGX19" s="878"/>
      <c r="IGY19" s="878"/>
      <c r="IGZ19" s="878"/>
      <c r="IHA19" s="880"/>
      <c r="IHB19" s="878"/>
      <c r="IHC19" s="878"/>
      <c r="IHD19" s="878"/>
      <c r="IHE19" s="880"/>
      <c r="IHF19" s="878"/>
      <c r="IHG19" s="878"/>
      <c r="IHH19" s="878"/>
      <c r="IHI19" s="880"/>
      <c r="IHJ19" s="878"/>
      <c r="IHK19" s="878"/>
      <c r="IHL19" s="878"/>
      <c r="IHM19" s="880"/>
      <c r="IHN19" s="878"/>
      <c r="IHO19" s="878"/>
      <c r="IHP19" s="878"/>
      <c r="IHQ19" s="880"/>
      <c r="IHR19" s="878"/>
      <c r="IHS19" s="878"/>
      <c r="IHT19" s="878"/>
      <c r="IHU19" s="880"/>
      <c r="IHV19" s="878"/>
      <c r="IHW19" s="878"/>
      <c r="IHX19" s="878"/>
      <c r="IHY19" s="880"/>
      <c r="IHZ19" s="878"/>
      <c r="IIA19" s="878"/>
      <c r="IIB19" s="878"/>
      <c r="IIC19" s="880"/>
      <c r="IID19" s="878"/>
      <c r="IIE19" s="878"/>
      <c r="IIF19" s="878"/>
      <c r="IIG19" s="880"/>
      <c r="IIH19" s="878"/>
      <c r="III19" s="878"/>
      <c r="IIJ19" s="878"/>
      <c r="IIK19" s="880"/>
      <c r="IIL19" s="878"/>
      <c r="IIM19" s="878"/>
      <c r="IIN19" s="878"/>
      <c r="IIO19" s="880"/>
      <c r="IIP19" s="878"/>
      <c r="IIQ19" s="878"/>
      <c r="IIR19" s="878"/>
      <c r="IIS19" s="880"/>
      <c r="IIT19" s="878"/>
      <c r="IIU19" s="878"/>
      <c r="IIV19" s="878"/>
      <c r="IIW19" s="880"/>
      <c r="IIX19" s="878"/>
      <c r="IIY19" s="878"/>
      <c r="IIZ19" s="878"/>
      <c r="IJA19" s="880"/>
      <c r="IJB19" s="878"/>
      <c r="IJC19" s="878"/>
      <c r="IJD19" s="878"/>
      <c r="IJE19" s="880"/>
      <c r="IJF19" s="878"/>
      <c r="IJG19" s="878"/>
      <c r="IJH19" s="878"/>
      <c r="IJI19" s="880"/>
      <c r="IJJ19" s="878"/>
      <c r="IJK19" s="878"/>
      <c r="IJL19" s="878"/>
      <c r="IJM19" s="880"/>
      <c r="IJN19" s="878"/>
      <c r="IJO19" s="878"/>
      <c r="IJP19" s="878"/>
      <c r="IJQ19" s="880"/>
      <c r="IJR19" s="878"/>
      <c r="IJS19" s="878"/>
      <c r="IJT19" s="878"/>
      <c r="IJU19" s="880"/>
      <c r="IJV19" s="878"/>
      <c r="IJW19" s="878"/>
      <c r="IJX19" s="878"/>
      <c r="IJY19" s="880"/>
      <c r="IJZ19" s="878"/>
      <c r="IKA19" s="878"/>
      <c r="IKB19" s="878"/>
      <c r="IKC19" s="880"/>
      <c r="IKD19" s="878"/>
      <c r="IKE19" s="878"/>
      <c r="IKF19" s="878"/>
      <c r="IKG19" s="880"/>
      <c r="IKH19" s="878"/>
      <c r="IKI19" s="878"/>
      <c r="IKJ19" s="878"/>
      <c r="IKK19" s="880"/>
      <c r="IKL19" s="878"/>
      <c r="IKM19" s="878"/>
      <c r="IKN19" s="878"/>
      <c r="IKO19" s="880"/>
      <c r="IKP19" s="878"/>
      <c r="IKQ19" s="878"/>
      <c r="IKR19" s="878"/>
      <c r="IKS19" s="880"/>
      <c r="IKT19" s="878"/>
      <c r="IKU19" s="878"/>
      <c r="IKV19" s="878"/>
      <c r="IKW19" s="880"/>
      <c r="IKX19" s="878"/>
      <c r="IKY19" s="878"/>
      <c r="IKZ19" s="878"/>
      <c r="ILA19" s="880"/>
      <c r="ILB19" s="878"/>
      <c r="ILC19" s="878"/>
      <c r="ILD19" s="878"/>
      <c r="ILE19" s="880"/>
      <c r="ILF19" s="878"/>
      <c r="ILG19" s="878"/>
      <c r="ILH19" s="878"/>
      <c r="ILI19" s="880"/>
      <c r="ILJ19" s="878"/>
      <c r="ILK19" s="878"/>
      <c r="ILL19" s="878"/>
      <c r="ILM19" s="880"/>
      <c r="ILN19" s="878"/>
      <c r="ILO19" s="878"/>
      <c r="ILP19" s="878"/>
      <c r="ILQ19" s="880"/>
      <c r="ILR19" s="878"/>
      <c r="ILS19" s="878"/>
      <c r="ILT19" s="878"/>
      <c r="ILU19" s="880"/>
      <c r="ILV19" s="878"/>
      <c r="ILW19" s="878"/>
      <c r="ILX19" s="878"/>
      <c r="ILY19" s="880"/>
      <c r="ILZ19" s="878"/>
      <c r="IMA19" s="878"/>
      <c r="IMB19" s="878"/>
      <c r="IMC19" s="880"/>
      <c r="IMD19" s="878"/>
      <c r="IME19" s="878"/>
      <c r="IMF19" s="878"/>
      <c r="IMG19" s="880"/>
      <c r="IMH19" s="878"/>
      <c r="IMI19" s="878"/>
      <c r="IMJ19" s="878"/>
      <c r="IMK19" s="880"/>
      <c r="IML19" s="878"/>
      <c r="IMM19" s="878"/>
      <c r="IMN19" s="878"/>
      <c r="IMO19" s="880"/>
      <c r="IMP19" s="878"/>
      <c r="IMQ19" s="878"/>
      <c r="IMR19" s="878"/>
      <c r="IMS19" s="880"/>
      <c r="IMT19" s="878"/>
      <c r="IMU19" s="878"/>
      <c r="IMV19" s="878"/>
      <c r="IMW19" s="880"/>
      <c r="IMX19" s="878"/>
      <c r="IMY19" s="878"/>
      <c r="IMZ19" s="878"/>
      <c r="INA19" s="880"/>
      <c r="INB19" s="878"/>
      <c r="INC19" s="878"/>
      <c r="IND19" s="878"/>
      <c r="INE19" s="880"/>
      <c r="INF19" s="878"/>
      <c r="ING19" s="878"/>
      <c r="INH19" s="878"/>
      <c r="INI19" s="880"/>
      <c r="INJ19" s="878"/>
      <c r="INK19" s="878"/>
      <c r="INL19" s="878"/>
      <c r="INM19" s="880"/>
      <c r="INN19" s="878"/>
      <c r="INO19" s="878"/>
      <c r="INP19" s="878"/>
      <c r="INQ19" s="880"/>
      <c r="INR19" s="878"/>
      <c r="INS19" s="878"/>
      <c r="INT19" s="878"/>
      <c r="INU19" s="880"/>
      <c r="INV19" s="878"/>
      <c r="INW19" s="878"/>
      <c r="INX19" s="878"/>
      <c r="INY19" s="880"/>
      <c r="INZ19" s="878"/>
      <c r="IOA19" s="878"/>
      <c r="IOB19" s="878"/>
      <c r="IOC19" s="880"/>
      <c r="IOD19" s="878"/>
      <c r="IOE19" s="878"/>
      <c r="IOF19" s="878"/>
      <c r="IOG19" s="880"/>
      <c r="IOH19" s="878"/>
      <c r="IOI19" s="878"/>
      <c r="IOJ19" s="878"/>
      <c r="IOK19" s="880"/>
      <c r="IOL19" s="878"/>
      <c r="IOM19" s="878"/>
      <c r="ION19" s="878"/>
      <c r="IOO19" s="880"/>
      <c r="IOP19" s="878"/>
      <c r="IOQ19" s="878"/>
      <c r="IOR19" s="878"/>
      <c r="IOS19" s="880"/>
      <c r="IOT19" s="878"/>
      <c r="IOU19" s="878"/>
      <c r="IOV19" s="878"/>
      <c r="IOW19" s="880"/>
      <c r="IOX19" s="878"/>
      <c r="IOY19" s="878"/>
      <c r="IOZ19" s="878"/>
      <c r="IPA19" s="880"/>
      <c r="IPB19" s="878"/>
      <c r="IPC19" s="878"/>
      <c r="IPD19" s="878"/>
      <c r="IPE19" s="880"/>
      <c r="IPF19" s="878"/>
      <c r="IPG19" s="878"/>
      <c r="IPH19" s="878"/>
      <c r="IPI19" s="880"/>
      <c r="IPJ19" s="878"/>
      <c r="IPK19" s="878"/>
      <c r="IPL19" s="878"/>
      <c r="IPM19" s="880"/>
      <c r="IPN19" s="878"/>
      <c r="IPO19" s="878"/>
      <c r="IPP19" s="878"/>
      <c r="IPQ19" s="880"/>
      <c r="IPR19" s="878"/>
      <c r="IPS19" s="878"/>
      <c r="IPT19" s="878"/>
      <c r="IPU19" s="880"/>
      <c r="IPV19" s="878"/>
      <c r="IPW19" s="878"/>
      <c r="IPX19" s="878"/>
      <c r="IPY19" s="880"/>
      <c r="IPZ19" s="878"/>
      <c r="IQA19" s="878"/>
      <c r="IQB19" s="878"/>
      <c r="IQC19" s="880"/>
      <c r="IQD19" s="878"/>
      <c r="IQE19" s="878"/>
      <c r="IQF19" s="878"/>
      <c r="IQG19" s="880"/>
      <c r="IQH19" s="878"/>
      <c r="IQI19" s="878"/>
      <c r="IQJ19" s="878"/>
      <c r="IQK19" s="880"/>
      <c r="IQL19" s="878"/>
      <c r="IQM19" s="878"/>
      <c r="IQN19" s="878"/>
      <c r="IQO19" s="880"/>
      <c r="IQP19" s="878"/>
      <c r="IQQ19" s="878"/>
      <c r="IQR19" s="878"/>
      <c r="IQS19" s="880"/>
      <c r="IQT19" s="878"/>
      <c r="IQU19" s="878"/>
      <c r="IQV19" s="878"/>
      <c r="IQW19" s="880"/>
      <c r="IQX19" s="878"/>
      <c r="IQY19" s="878"/>
      <c r="IQZ19" s="878"/>
      <c r="IRA19" s="880"/>
      <c r="IRB19" s="878"/>
      <c r="IRC19" s="878"/>
      <c r="IRD19" s="878"/>
      <c r="IRE19" s="880"/>
      <c r="IRF19" s="878"/>
      <c r="IRG19" s="878"/>
      <c r="IRH19" s="878"/>
      <c r="IRI19" s="880"/>
      <c r="IRJ19" s="878"/>
      <c r="IRK19" s="878"/>
      <c r="IRL19" s="878"/>
      <c r="IRM19" s="880"/>
      <c r="IRN19" s="878"/>
      <c r="IRO19" s="878"/>
      <c r="IRP19" s="878"/>
      <c r="IRQ19" s="880"/>
      <c r="IRR19" s="878"/>
      <c r="IRS19" s="878"/>
      <c r="IRT19" s="878"/>
      <c r="IRU19" s="880"/>
      <c r="IRV19" s="878"/>
      <c r="IRW19" s="878"/>
      <c r="IRX19" s="878"/>
      <c r="IRY19" s="880"/>
      <c r="IRZ19" s="878"/>
      <c r="ISA19" s="878"/>
      <c r="ISB19" s="878"/>
      <c r="ISC19" s="880"/>
      <c r="ISD19" s="878"/>
      <c r="ISE19" s="878"/>
      <c r="ISF19" s="878"/>
      <c r="ISG19" s="880"/>
      <c r="ISH19" s="878"/>
      <c r="ISI19" s="878"/>
      <c r="ISJ19" s="878"/>
      <c r="ISK19" s="880"/>
      <c r="ISL19" s="878"/>
      <c r="ISM19" s="878"/>
      <c r="ISN19" s="878"/>
      <c r="ISO19" s="880"/>
      <c r="ISP19" s="878"/>
      <c r="ISQ19" s="878"/>
      <c r="ISR19" s="878"/>
      <c r="ISS19" s="880"/>
      <c r="IST19" s="878"/>
      <c r="ISU19" s="878"/>
      <c r="ISV19" s="878"/>
      <c r="ISW19" s="880"/>
      <c r="ISX19" s="878"/>
      <c r="ISY19" s="878"/>
      <c r="ISZ19" s="878"/>
      <c r="ITA19" s="880"/>
      <c r="ITB19" s="878"/>
      <c r="ITC19" s="878"/>
      <c r="ITD19" s="878"/>
      <c r="ITE19" s="880"/>
      <c r="ITF19" s="878"/>
      <c r="ITG19" s="878"/>
      <c r="ITH19" s="878"/>
      <c r="ITI19" s="880"/>
      <c r="ITJ19" s="878"/>
      <c r="ITK19" s="878"/>
      <c r="ITL19" s="878"/>
      <c r="ITM19" s="880"/>
      <c r="ITN19" s="878"/>
      <c r="ITO19" s="878"/>
      <c r="ITP19" s="878"/>
      <c r="ITQ19" s="880"/>
      <c r="ITR19" s="878"/>
      <c r="ITS19" s="878"/>
      <c r="ITT19" s="878"/>
      <c r="ITU19" s="880"/>
      <c r="ITV19" s="878"/>
      <c r="ITW19" s="878"/>
      <c r="ITX19" s="878"/>
      <c r="ITY19" s="880"/>
      <c r="ITZ19" s="878"/>
      <c r="IUA19" s="878"/>
      <c r="IUB19" s="878"/>
      <c r="IUC19" s="880"/>
      <c r="IUD19" s="878"/>
      <c r="IUE19" s="878"/>
      <c r="IUF19" s="878"/>
      <c r="IUG19" s="880"/>
      <c r="IUH19" s="878"/>
      <c r="IUI19" s="878"/>
      <c r="IUJ19" s="878"/>
      <c r="IUK19" s="880"/>
      <c r="IUL19" s="878"/>
      <c r="IUM19" s="878"/>
      <c r="IUN19" s="878"/>
      <c r="IUO19" s="880"/>
      <c r="IUP19" s="878"/>
      <c r="IUQ19" s="878"/>
      <c r="IUR19" s="878"/>
      <c r="IUS19" s="880"/>
      <c r="IUT19" s="878"/>
      <c r="IUU19" s="878"/>
      <c r="IUV19" s="878"/>
      <c r="IUW19" s="880"/>
      <c r="IUX19" s="878"/>
      <c r="IUY19" s="878"/>
      <c r="IUZ19" s="878"/>
      <c r="IVA19" s="880"/>
      <c r="IVB19" s="878"/>
      <c r="IVC19" s="878"/>
      <c r="IVD19" s="878"/>
      <c r="IVE19" s="880"/>
      <c r="IVF19" s="878"/>
      <c r="IVG19" s="878"/>
      <c r="IVH19" s="878"/>
      <c r="IVI19" s="880"/>
      <c r="IVJ19" s="878"/>
      <c r="IVK19" s="878"/>
      <c r="IVL19" s="878"/>
      <c r="IVM19" s="880"/>
      <c r="IVN19" s="878"/>
      <c r="IVO19" s="878"/>
      <c r="IVP19" s="878"/>
      <c r="IVQ19" s="880"/>
      <c r="IVR19" s="878"/>
      <c r="IVS19" s="878"/>
      <c r="IVT19" s="878"/>
      <c r="IVU19" s="880"/>
      <c r="IVV19" s="878"/>
      <c r="IVW19" s="878"/>
      <c r="IVX19" s="878"/>
      <c r="IVY19" s="880"/>
      <c r="IVZ19" s="878"/>
      <c r="IWA19" s="878"/>
      <c r="IWB19" s="878"/>
      <c r="IWC19" s="880"/>
      <c r="IWD19" s="878"/>
      <c r="IWE19" s="878"/>
      <c r="IWF19" s="878"/>
      <c r="IWG19" s="880"/>
      <c r="IWH19" s="878"/>
      <c r="IWI19" s="878"/>
      <c r="IWJ19" s="878"/>
      <c r="IWK19" s="880"/>
      <c r="IWL19" s="878"/>
      <c r="IWM19" s="878"/>
      <c r="IWN19" s="878"/>
      <c r="IWO19" s="880"/>
      <c r="IWP19" s="878"/>
      <c r="IWQ19" s="878"/>
      <c r="IWR19" s="878"/>
      <c r="IWS19" s="880"/>
      <c r="IWT19" s="878"/>
      <c r="IWU19" s="878"/>
      <c r="IWV19" s="878"/>
      <c r="IWW19" s="880"/>
      <c r="IWX19" s="878"/>
      <c r="IWY19" s="878"/>
      <c r="IWZ19" s="878"/>
      <c r="IXA19" s="880"/>
      <c r="IXB19" s="878"/>
      <c r="IXC19" s="878"/>
      <c r="IXD19" s="878"/>
      <c r="IXE19" s="880"/>
      <c r="IXF19" s="878"/>
      <c r="IXG19" s="878"/>
      <c r="IXH19" s="878"/>
      <c r="IXI19" s="880"/>
      <c r="IXJ19" s="878"/>
      <c r="IXK19" s="878"/>
      <c r="IXL19" s="878"/>
      <c r="IXM19" s="880"/>
      <c r="IXN19" s="878"/>
      <c r="IXO19" s="878"/>
      <c r="IXP19" s="878"/>
      <c r="IXQ19" s="880"/>
      <c r="IXR19" s="878"/>
      <c r="IXS19" s="878"/>
      <c r="IXT19" s="878"/>
      <c r="IXU19" s="880"/>
      <c r="IXV19" s="878"/>
      <c r="IXW19" s="878"/>
      <c r="IXX19" s="878"/>
      <c r="IXY19" s="880"/>
      <c r="IXZ19" s="878"/>
      <c r="IYA19" s="878"/>
      <c r="IYB19" s="878"/>
      <c r="IYC19" s="880"/>
      <c r="IYD19" s="878"/>
      <c r="IYE19" s="878"/>
      <c r="IYF19" s="878"/>
      <c r="IYG19" s="880"/>
      <c r="IYH19" s="878"/>
      <c r="IYI19" s="878"/>
      <c r="IYJ19" s="878"/>
      <c r="IYK19" s="880"/>
      <c r="IYL19" s="878"/>
      <c r="IYM19" s="878"/>
      <c r="IYN19" s="878"/>
      <c r="IYO19" s="880"/>
      <c r="IYP19" s="878"/>
      <c r="IYQ19" s="878"/>
      <c r="IYR19" s="878"/>
      <c r="IYS19" s="880"/>
      <c r="IYT19" s="878"/>
      <c r="IYU19" s="878"/>
      <c r="IYV19" s="878"/>
      <c r="IYW19" s="880"/>
      <c r="IYX19" s="878"/>
      <c r="IYY19" s="878"/>
      <c r="IYZ19" s="878"/>
      <c r="IZA19" s="880"/>
      <c r="IZB19" s="878"/>
      <c r="IZC19" s="878"/>
      <c r="IZD19" s="878"/>
      <c r="IZE19" s="880"/>
      <c r="IZF19" s="878"/>
      <c r="IZG19" s="878"/>
      <c r="IZH19" s="878"/>
      <c r="IZI19" s="880"/>
      <c r="IZJ19" s="878"/>
      <c r="IZK19" s="878"/>
      <c r="IZL19" s="878"/>
      <c r="IZM19" s="880"/>
      <c r="IZN19" s="878"/>
      <c r="IZO19" s="878"/>
      <c r="IZP19" s="878"/>
      <c r="IZQ19" s="880"/>
      <c r="IZR19" s="878"/>
      <c r="IZS19" s="878"/>
      <c r="IZT19" s="878"/>
      <c r="IZU19" s="880"/>
      <c r="IZV19" s="878"/>
      <c r="IZW19" s="878"/>
      <c r="IZX19" s="878"/>
      <c r="IZY19" s="880"/>
      <c r="IZZ19" s="878"/>
      <c r="JAA19" s="878"/>
      <c r="JAB19" s="878"/>
      <c r="JAC19" s="880"/>
      <c r="JAD19" s="878"/>
      <c r="JAE19" s="878"/>
      <c r="JAF19" s="878"/>
      <c r="JAG19" s="880"/>
      <c r="JAH19" s="878"/>
      <c r="JAI19" s="878"/>
      <c r="JAJ19" s="878"/>
      <c r="JAK19" s="880"/>
      <c r="JAL19" s="878"/>
      <c r="JAM19" s="878"/>
      <c r="JAN19" s="878"/>
      <c r="JAO19" s="880"/>
      <c r="JAP19" s="878"/>
      <c r="JAQ19" s="878"/>
      <c r="JAR19" s="878"/>
      <c r="JAS19" s="880"/>
      <c r="JAT19" s="878"/>
      <c r="JAU19" s="878"/>
      <c r="JAV19" s="878"/>
      <c r="JAW19" s="880"/>
      <c r="JAX19" s="878"/>
      <c r="JAY19" s="878"/>
      <c r="JAZ19" s="878"/>
      <c r="JBA19" s="880"/>
      <c r="JBB19" s="878"/>
      <c r="JBC19" s="878"/>
      <c r="JBD19" s="878"/>
      <c r="JBE19" s="880"/>
      <c r="JBF19" s="878"/>
      <c r="JBG19" s="878"/>
      <c r="JBH19" s="878"/>
      <c r="JBI19" s="880"/>
      <c r="JBJ19" s="878"/>
      <c r="JBK19" s="878"/>
      <c r="JBL19" s="878"/>
      <c r="JBM19" s="880"/>
      <c r="JBN19" s="878"/>
      <c r="JBO19" s="878"/>
      <c r="JBP19" s="878"/>
      <c r="JBQ19" s="880"/>
      <c r="JBR19" s="878"/>
      <c r="JBS19" s="878"/>
      <c r="JBT19" s="878"/>
      <c r="JBU19" s="880"/>
      <c r="JBV19" s="878"/>
      <c r="JBW19" s="878"/>
      <c r="JBX19" s="878"/>
      <c r="JBY19" s="880"/>
      <c r="JBZ19" s="878"/>
      <c r="JCA19" s="878"/>
      <c r="JCB19" s="878"/>
      <c r="JCC19" s="880"/>
      <c r="JCD19" s="878"/>
      <c r="JCE19" s="878"/>
      <c r="JCF19" s="878"/>
      <c r="JCG19" s="880"/>
      <c r="JCH19" s="878"/>
      <c r="JCI19" s="878"/>
      <c r="JCJ19" s="878"/>
      <c r="JCK19" s="880"/>
      <c r="JCL19" s="878"/>
      <c r="JCM19" s="878"/>
      <c r="JCN19" s="878"/>
      <c r="JCO19" s="880"/>
      <c r="JCP19" s="878"/>
      <c r="JCQ19" s="878"/>
      <c r="JCR19" s="878"/>
      <c r="JCS19" s="880"/>
      <c r="JCT19" s="878"/>
      <c r="JCU19" s="878"/>
      <c r="JCV19" s="878"/>
      <c r="JCW19" s="880"/>
      <c r="JCX19" s="878"/>
      <c r="JCY19" s="878"/>
      <c r="JCZ19" s="878"/>
      <c r="JDA19" s="880"/>
      <c r="JDB19" s="878"/>
      <c r="JDC19" s="878"/>
      <c r="JDD19" s="878"/>
      <c r="JDE19" s="880"/>
      <c r="JDF19" s="878"/>
      <c r="JDG19" s="878"/>
      <c r="JDH19" s="878"/>
      <c r="JDI19" s="880"/>
      <c r="JDJ19" s="878"/>
      <c r="JDK19" s="878"/>
      <c r="JDL19" s="878"/>
      <c r="JDM19" s="880"/>
      <c r="JDN19" s="878"/>
      <c r="JDO19" s="878"/>
      <c r="JDP19" s="878"/>
      <c r="JDQ19" s="880"/>
      <c r="JDR19" s="878"/>
      <c r="JDS19" s="878"/>
      <c r="JDT19" s="878"/>
      <c r="JDU19" s="880"/>
      <c r="JDV19" s="878"/>
      <c r="JDW19" s="878"/>
      <c r="JDX19" s="878"/>
      <c r="JDY19" s="880"/>
      <c r="JDZ19" s="878"/>
      <c r="JEA19" s="878"/>
      <c r="JEB19" s="878"/>
      <c r="JEC19" s="880"/>
      <c r="JED19" s="878"/>
      <c r="JEE19" s="878"/>
      <c r="JEF19" s="878"/>
      <c r="JEG19" s="880"/>
      <c r="JEH19" s="878"/>
      <c r="JEI19" s="878"/>
      <c r="JEJ19" s="878"/>
      <c r="JEK19" s="880"/>
      <c r="JEL19" s="878"/>
      <c r="JEM19" s="878"/>
      <c r="JEN19" s="878"/>
      <c r="JEO19" s="880"/>
      <c r="JEP19" s="878"/>
      <c r="JEQ19" s="878"/>
      <c r="JER19" s="878"/>
      <c r="JES19" s="880"/>
      <c r="JET19" s="878"/>
      <c r="JEU19" s="878"/>
      <c r="JEV19" s="878"/>
      <c r="JEW19" s="880"/>
      <c r="JEX19" s="878"/>
      <c r="JEY19" s="878"/>
      <c r="JEZ19" s="878"/>
      <c r="JFA19" s="880"/>
      <c r="JFB19" s="878"/>
      <c r="JFC19" s="878"/>
      <c r="JFD19" s="878"/>
      <c r="JFE19" s="880"/>
      <c r="JFF19" s="878"/>
      <c r="JFG19" s="878"/>
      <c r="JFH19" s="878"/>
      <c r="JFI19" s="880"/>
      <c r="JFJ19" s="878"/>
      <c r="JFK19" s="878"/>
      <c r="JFL19" s="878"/>
      <c r="JFM19" s="880"/>
      <c r="JFN19" s="878"/>
      <c r="JFO19" s="878"/>
      <c r="JFP19" s="878"/>
      <c r="JFQ19" s="880"/>
      <c r="JFR19" s="878"/>
      <c r="JFS19" s="878"/>
      <c r="JFT19" s="878"/>
      <c r="JFU19" s="880"/>
      <c r="JFV19" s="878"/>
      <c r="JFW19" s="878"/>
      <c r="JFX19" s="878"/>
      <c r="JFY19" s="880"/>
      <c r="JFZ19" s="878"/>
      <c r="JGA19" s="878"/>
      <c r="JGB19" s="878"/>
      <c r="JGC19" s="880"/>
      <c r="JGD19" s="878"/>
      <c r="JGE19" s="878"/>
      <c r="JGF19" s="878"/>
      <c r="JGG19" s="880"/>
      <c r="JGH19" s="878"/>
      <c r="JGI19" s="878"/>
      <c r="JGJ19" s="878"/>
      <c r="JGK19" s="880"/>
      <c r="JGL19" s="878"/>
      <c r="JGM19" s="878"/>
      <c r="JGN19" s="878"/>
      <c r="JGO19" s="880"/>
      <c r="JGP19" s="878"/>
      <c r="JGQ19" s="878"/>
      <c r="JGR19" s="878"/>
      <c r="JGS19" s="880"/>
      <c r="JGT19" s="878"/>
      <c r="JGU19" s="878"/>
      <c r="JGV19" s="878"/>
      <c r="JGW19" s="880"/>
      <c r="JGX19" s="878"/>
      <c r="JGY19" s="878"/>
      <c r="JGZ19" s="878"/>
      <c r="JHA19" s="880"/>
      <c r="JHB19" s="878"/>
      <c r="JHC19" s="878"/>
      <c r="JHD19" s="878"/>
      <c r="JHE19" s="880"/>
      <c r="JHF19" s="878"/>
      <c r="JHG19" s="878"/>
      <c r="JHH19" s="878"/>
      <c r="JHI19" s="880"/>
      <c r="JHJ19" s="878"/>
      <c r="JHK19" s="878"/>
      <c r="JHL19" s="878"/>
      <c r="JHM19" s="880"/>
      <c r="JHN19" s="878"/>
      <c r="JHO19" s="878"/>
      <c r="JHP19" s="878"/>
      <c r="JHQ19" s="880"/>
      <c r="JHR19" s="878"/>
      <c r="JHS19" s="878"/>
      <c r="JHT19" s="878"/>
      <c r="JHU19" s="880"/>
      <c r="JHV19" s="878"/>
      <c r="JHW19" s="878"/>
      <c r="JHX19" s="878"/>
      <c r="JHY19" s="880"/>
      <c r="JHZ19" s="878"/>
      <c r="JIA19" s="878"/>
      <c r="JIB19" s="878"/>
      <c r="JIC19" s="880"/>
      <c r="JID19" s="878"/>
      <c r="JIE19" s="878"/>
      <c r="JIF19" s="878"/>
      <c r="JIG19" s="880"/>
      <c r="JIH19" s="878"/>
      <c r="JII19" s="878"/>
      <c r="JIJ19" s="878"/>
      <c r="JIK19" s="880"/>
      <c r="JIL19" s="878"/>
      <c r="JIM19" s="878"/>
      <c r="JIN19" s="878"/>
      <c r="JIO19" s="880"/>
      <c r="JIP19" s="878"/>
      <c r="JIQ19" s="878"/>
      <c r="JIR19" s="878"/>
      <c r="JIS19" s="880"/>
      <c r="JIT19" s="878"/>
      <c r="JIU19" s="878"/>
      <c r="JIV19" s="878"/>
      <c r="JIW19" s="880"/>
      <c r="JIX19" s="878"/>
      <c r="JIY19" s="878"/>
      <c r="JIZ19" s="878"/>
      <c r="JJA19" s="880"/>
      <c r="JJB19" s="878"/>
      <c r="JJC19" s="878"/>
      <c r="JJD19" s="878"/>
      <c r="JJE19" s="880"/>
      <c r="JJF19" s="878"/>
      <c r="JJG19" s="878"/>
      <c r="JJH19" s="878"/>
      <c r="JJI19" s="880"/>
      <c r="JJJ19" s="878"/>
      <c r="JJK19" s="878"/>
      <c r="JJL19" s="878"/>
      <c r="JJM19" s="880"/>
      <c r="JJN19" s="878"/>
      <c r="JJO19" s="878"/>
      <c r="JJP19" s="878"/>
      <c r="JJQ19" s="880"/>
      <c r="JJR19" s="878"/>
      <c r="JJS19" s="878"/>
      <c r="JJT19" s="878"/>
      <c r="JJU19" s="880"/>
      <c r="JJV19" s="878"/>
      <c r="JJW19" s="878"/>
      <c r="JJX19" s="878"/>
      <c r="JJY19" s="880"/>
      <c r="JJZ19" s="878"/>
      <c r="JKA19" s="878"/>
      <c r="JKB19" s="878"/>
      <c r="JKC19" s="880"/>
      <c r="JKD19" s="878"/>
      <c r="JKE19" s="878"/>
      <c r="JKF19" s="878"/>
      <c r="JKG19" s="880"/>
      <c r="JKH19" s="878"/>
      <c r="JKI19" s="878"/>
      <c r="JKJ19" s="878"/>
      <c r="JKK19" s="880"/>
      <c r="JKL19" s="878"/>
      <c r="JKM19" s="878"/>
      <c r="JKN19" s="878"/>
      <c r="JKO19" s="880"/>
      <c r="JKP19" s="878"/>
      <c r="JKQ19" s="878"/>
      <c r="JKR19" s="878"/>
      <c r="JKS19" s="880"/>
      <c r="JKT19" s="878"/>
      <c r="JKU19" s="878"/>
      <c r="JKV19" s="878"/>
      <c r="JKW19" s="880"/>
      <c r="JKX19" s="878"/>
      <c r="JKY19" s="878"/>
      <c r="JKZ19" s="878"/>
      <c r="JLA19" s="880"/>
      <c r="JLB19" s="878"/>
      <c r="JLC19" s="878"/>
      <c r="JLD19" s="878"/>
      <c r="JLE19" s="880"/>
      <c r="JLF19" s="878"/>
      <c r="JLG19" s="878"/>
      <c r="JLH19" s="878"/>
      <c r="JLI19" s="880"/>
      <c r="JLJ19" s="878"/>
      <c r="JLK19" s="878"/>
      <c r="JLL19" s="878"/>
      <c r="JLM19" s="880"/>
      <c r="JLN19" s="878"/>
      <c r="JLO19" s="878"/>
      <c r="JLP19" s="878"/>
      <c r="JLQ19" s="880"/>
      <c r="JLR19" s="878"/>
      <c r="JLS19" s="878"/>
      <c r="JLT19" s="878"/>
      <c r="JLU19" s="880"/>
      <c r="JLV19" s="878"/>
      <c r="JLW19" s="878"/>
      <c r="JLX19" s="878"/>
      <c r="JLY19" s="880"/>
      <c r="JLZ19" s="878"/>
      <c r="JMA19" s="878"/>
      <c r="JMB19" s="878"/>
      <c r="JMC19" s="880"/>
      <c r="JMD19" s="878"/>
      <c r="JME19" s="878"/>
      <c r="JMF19" s="878"/>
      <c r="JMG19" s="880"/>
      <c r="JMH19" s="878"/>
      <c r="JMI19" s="878"/>
      <c r="JMJ19" s="878"/>
      <c r="JMK19" s="880"/>
      <c r="JML19" s="878"/>
      <c r="JMM19" s="878"/>
      <c r="JMN19" s="878"/>
      <c r="JMO19" s="880"/>
      <c r="JMP19" s="878"/>
      <c r="JMQ19" s="878"/>
      <c r="JMR19" s="878"/>
      <c r="JMS19" s="880"/>
      <c r="JMT19" s="878"/>
      <c r="JMU19" s="878"/>
      <c r="JMV19" s="878"/>
      <c r="JMW19" s="880"/>
      <c r="JMX19" s="878"/>
      <c r="JMY19" s="878"/>
      <c r="JMZ19" s="878"/>
      <c r="JNA19" s="880"/>
      <c r="JNB19" s="878"/>
      <c r="JNC19" s="878"/>
      <c r="JND19" s="878"/>
      <c r="JNE19" s="880"/>
      <c r="JNF19" s="878"/>
      <c r="JNG19" s="878"/>
      <c r="JNH19" s="878"/>
      <c r="JNI19" s="880"/>
      <c r="JNJ19" s="878"/>
      <c r="JNK19" s="878"/>
      <c r="JNL19" s="878"/>
      <c r="JNM19" s="880"/>
      <c r="JNN19" s="878"/>
      <c r="JNO19" s="878"/>
      <c r="JNP19" s="878"/>
      <c r="JNQ19" s="880"/>
      <c r="JNR19" s="878"/>
      <c r="JNS19" s="878"/>
      <c r="JNT19" s="878"/>
      <c r="JNU19" s="880"/>
      <c r="JNV19" s="878"/>
      <c r="JNW19" s="878"/>
      <c r="JNX19" s="878"/>
      <c r="JNY19" s="880"/>
      <c r="JNZ19" s="878"/>
      <c r="JOA19" s="878"/>
      <c r="JOB19" s="878"/>
      <c r="JOC19" s="880"/>
      <c r="JOD19" s="878"/>
      <c r="JOE19" s="878"/>
      <c r="JOF19" s="878"/>
      <c r="JOG19" s="880"/>
      <c r="JOH19" s="878"/>
      <c r="JOI19" s="878"/>
      <c r="JOJ19" s="878"/>
      <c r="JOK19" s="880"/>
      <c r="JOL19" s="878"/>
      <c r="JOM19" s="878"/>
      <c r="JON19" s="878"/>
      <c r="JOO19" s="880"/>
      <c r="JOP19" s="878"/>
      <c r="JOQ19" s="878"/>
      <c r="JOR19" s="878"/>
      <c r="JOS19" s="880"/>
      <c r="JOT19" s="878"/>
      <c r="JOU19" s="878"/>
      <c r="JOV19" s="878"/>
      <c r="JOW19" s="880"/>
      <c r="JOX19" s="878"/>
      <c r="JOY19" s="878"/>
      <c r="JOZ19" s="878"/>
      <c r="JPA19" s="880"/>
      <c r="JPB19" s="878"/>
      <c r="JPC19" s="878"/>
      <c r="JPD19" s="878"/>
      <c r="JPE19" s="880"/>
      <c r="JPF19" s="878"/>
      <c r="JPG19" s="878"/>
      <c r="JPH19" s="878"/>
      <c r="JPI19" s="880"/>
      <c r="JPJ19" s="878"/>
      <c r="JPK19" s="878"/>
      <c r="JPL19" s="878"/>
      <c r="JPM19" s="880"/>
      <c r="JPN19" s="878"/>
      <c r="JPO19" s="878"/>
      <c r="JPP19" s="878"/>
      <c r="JPQ19" s="880"/>
      <c r="JPR19" s="878"/>
      <c r="JPS19" s="878"/>
      <c r="JPT19" s="878"/>
      <c r="JPU19" s="880"/>
      <c r="JPV19" s="878"/>
      <c r="JPW19" s="878"/>
      <c r="JPX19" s="878"/>
      <c r="JPY19" s="880"/>
      <c r="JPZ19" s="878"/>
      <c r="JQA19" s="878"/>
      <c r="JQB19" s="878"/>
      <c r="JQC19" s="880"/>
      <c r="JQD19" s="878"/>
      <c r="JQE19" s="878"/>
      <c r="JQF19" s="878"/>
      <c r="JQG19" s="880"/>
      <c r="JQH19" s="878"/>
      <c r="JQI19" s="878"/>
      <c r="JQJ19" s="878"/>
      <c r="JQK19" s="880"/>
      <c r="JQL19" s="878"/>
      <c r="JQM19" s="878"/>
      <c r="JQN19" s="878"/>
      <c r="JQO19" s="880"/>
      <c r="JQP19" s="878"/>
      <c r="JQQ19" s="878"/>
      <c r="JQR19" s="878"/>
      <c r="JQS19" s="880"/>
      <c r="JQT19" s="878"/>
      <c r="JQU19" s="878"/>
      <c r="JQV19" s="878"/>
      <c r="JQW19" s="880"/>
      <c r="JQX19" s="878"/>
      <c r="JQY19" s="878"/>
      <c r="JQZ19" s="878"/>
      <c r="JRA19" s="880"/>
      <c r="JRB19" s="878"/>
      <c r="JRC19" s="878"/>
      <c r="JRD19" s="878"/>
      <c r="JRE19" s="880"/>
      <c r="JRF19" s="878"/>
      <c r="JRG19" s="878"/>
      <c r="JRH19" s="878"/>
      <c r="JRI19" s="880"/>
      <c r="JRJ19" s="878"/>
      <c r="JRK19" s="878"/>
      <c r="JRL19" s="878"/>
      <c r="JRM19" s="880"/>
      <c r="JRN19" s="878"/>
      <c r="JRO19" s="878"/>
      <c r="JRP19" s="878"/>
      <c r="JRQ19" s="880"/>
      <c r="JRR19" s="878"/>
      <c r="JRS19" s="878"/>
      <c r="JRT19" s="878"/>
      <c r="JRU19" s="880"/>
      <c r="JRV19" s="878"/>
      <c r="JRW19" s="878"/>
      <c r="JRX19" s="878"/>
      <c r="JRY19" s="880"/>
      <c r="JRZ19" s="878"/>
      <c r="JSA19" s="878"/>
      <c r="JSB19" s="878"/>
      <c r="JSC19" s="880"/>
      <c r="JSD19" s="878"/>
      <c r="JSE19" s="878"/>
      <c r="JSF19" s="878"/>
      <c r="JSG19" s="880"/>
      <c r="JSH19" s="878"/>
      <c r="JSI19" s="878"/>
      <c r="JSJ19" s="878"/>
      <c r="JSK19" s="880"/>
      <c r="JSL19" s="878"/>
      <c r="JSM19" s="878"/>
      <c r="JSN19" s="878"/>
      <c r="JSO19" s="880"/>
      <c r="JSP19" s="878"/>
      <c r="JSQ19" s="878"/>
      <c r="JSR19" s="878"/>
      <c r="JSS19" s="880"/>
      <c r="JST19" s="878"/>
      <c r="JSU19" s="878"/>
      <c r="JSV19" s="878"/>
      <c r="JSW19" s="880"/>
      <c r="JSX19" s="878"/>
      <c r="JSY19" s="878"/>
      <c r="JSZ19" s="878"/>
      <c r="JTA19" s="880"/>
      <c r="JTB19" s="878"/>
      <c r="JTC19" s="878"/>
      <c r="JTD19" s="878"/>
      <c r="JTE19" s="880"/>
      <c r="JTF19" s="878"/>
      <c r="JTG19" s="878"/>
      <c r="JTH19" s="878"/>
      <c r="JTI19" s="880"/>
      <c r="JTJ19" s="878"/>
      <c r="JTK19" s="878"/>
      <c r="JTL19" s="878"/>
      <c r="JTM19" s="880"/>
      <c r="JTN19" s="878"/>
      <c r="JTO19" s="878"/>
      <c r="JTP19" s="878"/>
      <c r="JTQ19" s="880"/>
      <c r="JTR19" s="878"/>
      <c r="JTS19" s="878"/>
      <c r="JTT19" s="878"/>
      <c r="JTU19" s="880"/>
      <c r="JTV19" s="878"/>
      <c r="JTW19" s="878"/>
      <c r="JTX19" s="878"/>
      <c r="JTY19" s="880"/>
      <c r="JTZ19" s="878"/>
      <c r="JUA19" s="878"/>
      <c r="JUB19" s="878"/>
      <c r="JUC19" s="880"/>
      <c r="JUD19" s="878"/>
      <c r="JUE19" s="878"/>
      <c r="JUF19" s="878"/>
      <c r="JUG19" s="880"/>
      <c r="JUH19" s="878"/>
      <c r="JUI19" s="878"/>
      <c r="JUJ19" s="878"/>
      <c r="JUK19" s="880"/>
      <c r="JUL19" s="878"/>
      <c r="JUM19" s="878"/>
      <c r="JUN19" s="878"/>
      <c r="JUO19" s="880"/>
      <c r="JUP19" s="878"/>
      <c r="JUQ19" s="878"/>
      <c r="JUR19" s="878"/>
      <c r="JUS19" s="880"/>
      <c r="JUT19" s="878"/>
      <c r="JUU19" s="878"/>
      <c r="JUV19" s="878"/>
      <c r="JUW19" s="880"/>
      <c r="JUX19" s="878"/>
      <c r="JUY19" s="878"/>
      <c r="JUZ19" s="878"/>
      <c r="JVA19" s="880"/>
      <c r="JVB19" s="878"/>
      <c r="JVC19" s="878"/>
      <c r="JVD19" s="878"/>
      <c r="JVE19" s="880"/>
      <c r="JVF19" s="878"/>
      <c r="JVG19" s="878"/>
      <c r="JVH19" s="878"/>
      <c r="JVI19" s="880"/>
      <c r="JVJ19" s="878"/>
      <c r="JVK19" s="878"/>
      <c r="JVL19" s="878"/>
      <c r="JVM19" s="880"/>
      <c r="JVN19" s="878"/>
      <c r="JVO19" s="878"/>
      <c r="JVP19" s="878"/>
      <c r="JVQ19" s="880"/>
      <c r="JVR19" s="878"/>
      <c r="JVS19" s="878"/>
      <c r="JVT19" s="878"/>
      <c r="JVU19" s="880"/>
      <c r="JVV19" s="878"/>
      <c r="JVW19" s="878"/>
      <c r="JVX19" s="878"/>
      <c r="JVY19" s="880"/>
      <c r="JVZ19" s="878"/>
      <c r="JWA19" s="878"/>
      <c r="JWB19" s="878"/>
      <c r="JWC19" s="880"/>
      <c r="JWD19" s="878"/>
      <c r="JWE19" s="878"/>
      <c r="JWF19" s="878"/>
      <c r="JWG19" s="880"/>
      <c r="JWH19" s="878"/>
      <c r="JWI19" s="878"/>
      <c r="JWJ19" s="878"/>
      <c r="JWK19" s="880"/>
      <c r="JWL19" s="878"/>
      <c r="JWM19" s="878"/>
      <c r="JWN19" s="878"/>
      <c r="JWO19" s="880"/>
      <c r="JWP19" s="878"/>
      <c r="JWQ19" s="878"/>
      <c r="JWR19" s="878"/>
      <c r="JWS19" s="880"/>
      <c r="JWT19" s="878"/>
      <c r="JWU19" s="878"/>
      <c r="JWV19" s="878"/>
      <c r="JWW19" s="880"/>
      <c r="JWX19" s="878"/>
      <c r="JWY19" s="878"/>
      <c r="JWZ19" s="878"/>
      <c r="JXA19" s="880"/>
      <c r="JXB19" s="878"/>
      <c r="JXC19" s="878"/>
      <c r="JXD19" s="878"/>
      <c r="JXE19" s="880"/>
      <c r="JXF19" s="878"/>
      <c r="JXG19" s="878"/>
      <c r="JXH19" s="878"/>
      <c r="JXI19" s="880"/>
      <c r="JXJ19" s="878"/>
      <c r="JXK19" s="878"/>
      <c r="JXL19" s="878"/>
      <c r="JXM19" s="880"/>
      <c r="JXN19" s="878"/>
      <c r="JXO19" s="878"/>
      <c r="JXP19" s="878"/>
      <c r="JXQ19" s="880"/>
      <c r="JXR19" s="878"/>
      <c r="JXS19" s="878"/>
      <c r="JXT19" s="878"/>
      <c r="JXU19" s="880"/>
      <c r="JXV19" s="878"/>
      <c r="JXW19" s="878"/>
      <c r="JXX19" s="878"/>
      <c r="JXY19" s="880"/>
      <c r="JXZ19" s="878"/>
      <c r="JYA19" s="878"/>
      <c r="JYB19" s="878"/>
      <c r="JYC19" s="880"/>
      <c r="JYD19" s="878"/>
      <c r="JYE19" s="878"/>
      <c r="JYF19" s="878"/>
      <c r="JYG19" s="880"/>
      <c r="JYH19" s="878"/>
      <c r="JYI19" s="878"/>
      <c r="JYJ19" s="878"/>
      <c r="JYK19" s="880"/>
      <c r="JYL19" s="878"/>
      <c r="JYM19" s="878"/>
      <c r="JYN19" s="878"/>
      <c r="JYO19" s="880"/>
      <c r="JYP19" s="878"/>
      <c r="JYQ19" s="878"/>
      <c r="JYR19" s="878"/>
      <c r="JYS19" s="880"/>
      <c r="JYT19" s="878"/>
      <c r="JYU19" s="878"/>
      <c r="JYV19" s="878"/>
      <c r="JYW19" s="880"/>
      <c r="JYX19" s="878"/>
      <c r="JYY19" s="878"/>
      <c r="JYZ19" s="878"/>
      <c r="JZA19" s="880"/>
      <c r="JZB19" s="878"/>
      <c r="JZC19" s="878"/>
      <c r="JZD19" s="878"/>
      <c r="JZE19" s="880"/>
      <c r="JZF19" s="878"/>
      <c r="JZG19" s="878"/>
      <c r="JZH19" s="878"/>
      <c r="JZI19" s="880"/>
      <c r="JZJ19" s="878"/>
      <c r="JZK19" s="878"/>
      <c r="JZL19" s="878"/>
      <c r="JZM19" s="880"/>
      <c r="JZN19" s="878"/>
      <c r="JZO19" s="878"/>
      <c r="JZP19" s="878"/>
      <c r="JZQ19" s="880"/>
      <c r="JZR19" s="878"/>
      <c r="JZS19" s="878"/>
      <c r="JZT19" s="878"/>
      <c r="JZU19" s="880"/>
      <c r="JZV19" s="878"/>
      <c r="JZW19" s="878"/>
      <c r="JZX19" s="878"/>
      <c r="JZY19" s="880"/>
      <c r="JZZ19" s="878"/>
      <c r="KAA19" s="878"/>
      <c r="KAB19" s="878"/>
      <c r="KAC19" s="880"/>
      <c r="KAD19" s="878"/>
      <c r="KAE19" s="878"/>
      <c r="KAF19" s="878"/>
      <c r="KAG19" s="880"/>
      <c r="KAH19" s="878"/>
      <c r="KAI19" s="878"/>
      <c r="KAJ19" s="878"/>
      <c r="KAK19" s="880"/>
      <c r="KAL19" s="878"/>
      <c r="KAM19" s="878"/>
      <c r="KAN19" s="878"/>
      <c r="KAO19" s="880"/>
      <c r="KAP19" s="878"/>
      <c r="KAQ19" s="878"/>
      <c r="KAR19" s="878"/>
      <c r="KAS19" s="880"/>
      <c r="KAT19" s="878"/>
      <c r="KAU19" s="878"/>
      <c r="KAV19" s="878"/>
      <c r="KAW19" s="880"/>
      <c r="KAX19" s="878"/>
      <c r="KAY19" s="878"/>
      <c r="KAZ19" s="878"/>
      <c r="KBA19" s="880"/>
      <c r="KBB19" s="878"/>
      <c r="KBC19" s="878"/>
      <c r="KBD19" s="878"/>
      <c r="KBE19" s="880"/>
      <c r="KBF19" s="878"/>
      <c r="KBG19" s="878"/>
      <c r="KBH19" s="878"/>
      <c r="KBI19" s="880"/>
      <c r="KBJ19" s="878"/>
      <c r="KBK19" s="878"/>
      <c r="KBL19" s="878"/>
      <c r="KBM19" s="880"/>
      <c r="KBN19" s="878"/>
      <c r="KBO19" s="878"/>
      <c r="KBP19" s="878"/>
      <c r="KBQ19" s="880"/>
      <c r="KBR19" s="878"/>
      <c r="KBS19" s="878"/>
      <c r="KBT19" s="878"/>
      <c r="KBU19" s="880"/>
      <c r="KBV19" s="878"/>
      <c r="KBW19" s="878"/>
      <c r="KBX19" s="878"/>
      <c r="KBY19" s="880"/>
      <c r="KBZ19" s="878"/>
      <c r="KCA19" s="878"/>
      <c r="KCB19" s="878"/>
      <c r="KCC19" s="880"/>
      <c r="KCD19" s="878"/>
      <c r="KCE19" s="878"/>
      <c r="KCF19" s="878"/>
      <c r="KCG19" s="880"/>
      <c r="KCH19" s="878"/>
      <c r="KCI19" s="878"/>
      <c r="KCJ19" s="878"/>
      <c r="KCK19" s="880"/>
      <c r="KCL19" s="878"/>
      <c r="KCM19" s="878"/>
      <c r="KCN19" s="878"/>
      <c r="KCO19" s="880"/>
      <c r="KCP19" s="878"/>
      <c r="KCQ19" s="878"/>
      <c r="KCR19" s="878"/>
      <c r="KCS19" s="880"/>
      <c r="KCT19" s="878"/>
      <c r="KCU19" s="878"/>
      <c r="KCV19" s="878"/>
      <c r="KCW19" s="880"/>
      <c r="KCX19" s="878"/>
      <c r="KCY19" s="878"/>
      <c r="KCZ19" s="878"/>
      <c r="KDA19" s="880"/>
      <c r="KDB19" s="878"/>
      <c r="KDC19" s="878"/>
      <c r="KDD19" s="878"/>
      <c r="KDE19" s="880"/>
      <c r="KDF19" s="878"/>
      <c r="KDG19" s="878"/>
      <c r="KDH19" s="878"/>
      <c r="KDI19" s="880"/>
      <c r="KDJ19" s="878"/>
      <c r="KDK19" s="878"/>
      <c r="KDL19" s="878"/>
      <c r="KDM19" s="880"/>
      <c r="KDN19" s="878"/>
      <c r="KDO19" s="878"/>
      <c r="KDP19" s="878"/>
      <c r="KDQ19" s="880"/>
      <c r="KDR19" s="878"/>
      <c r="KDS19" s="878"/>
      <c r="KDT19" s="878"/>
      <c r="KDU19" s="880"/>
      <c r="KDV19" s="878"/>
      <c r="KDW19" s="878"/>
      <c r="KDX19" s="878"/>
      <c r="KDY19" s="880"/>
      <c r="KDZ19" s="878"/>
      <c r="KEA19" s="878"/>
      <c r="KEB19" s="878"/>
      <c r="KEC19" s="880"/>
      <c r="KED19" s="878"/>
      <c r="KEE19" s="878"/>
      <c r="KEF19" s="878"/>
      <c r="KEG19" s="880"/>
      <c r="KEH19" s="878"/>
      <c r="KEI19" s="878"/>
      <c r="KEJ19" s="878"/>
      <c r="KEK19" s="880"/>
      <c r="KEL19" s="878"/>
      <c r="KEM19" s="878"/>
      <c r="KEN19" s="878"/>
      <c r="KEO19" s="880"/>
      <c r="KEP19" s="878"/>
      <c r="KEQ19" s="878"/>
      <c r="KER19" s="878"/>
      <c r="KES19" s="880"/>
      <c r="KET19" s="878"/>
      <c r="KEU19" s="878"/>
      <c r="KEV19" s="878"/>
      <c r="KEW19" s="880"/>
      <c r="KEX19" s="878"/>
      <c r="KEY19" s="878"/>
      <c r="KEZ19" s="878"/>
      <c r="KFA19" s="880"/>
      <c r="KFB19" s="878"/>
      <c r="KFC19" s="878"/>
      <c r="KFD19" s="878"/>
      <c r="KFE19" s="880"/>
      <c r="KFF19" s="878"/>
      <c r="KFG19" s="878"/>
      <c r="KFH19" s="878"/>
      <c r="KFI19" s="880"/>
      <c r="KFJ19" s="878"/>
      <c r="KFK19" s="878"/>
      <c r="KFL19" s="878"/>
      <c r="KFM19" s="880"/>
      <c r="KFN19" s="878"/>
      <c r="KFO19" s="878"/>
      <c r="KFP19" s="878"/>
      <c r="KFQ19" s="880"/>
      <c r="KFR19" s="878"/>
      <c r="KFS19" s="878"/>
      <c r="KFT19" s="878"/>
      <c r="KFU19" s="880"/>
      <c r="KFV19" s="878"/>
      <c r="KFW19" s="878"/>
      <c r="KFX19" s="878"/>
      <c r="KFY19" s="880"/>
      <c r="KFZ19" s="878"/>
      <c r="KGA19" s="878"/>
      <c r="KGB19" s="878"/>
      <c r="KGC19" s="880"/>
      <c r="KGD19" s="878"/>
      <c r="KGE19" s="878"/>
      <c r="KGF19" s="878"/>
      <c r="KGG19" s="880"/>
      <c r="KGH19" s="878"/>
      <c r="KGI19" s="878"/>
      <c r="KGJ19" s="878"/>
      <c r="KGK19" s="880"/>
      <c r="KGL19" s="878"/>
      <c r="KGM19" s="878"/>
      <c r="KGN19" s="878"/>
      <c r="KGO19" s="880"/>
      <c r="KGP19" s="878"/>
      <c r="KGQ19" s="878"/>
      <c r="KGR19" s="878"/>
      <c r="KGS19" s="880"/>
      <c r="KGT19" s="878"/>
      <c r="KGU19" s="878"/>
      <c r="KGV19" s="878"/>
      <c r="KGW19" s="880"/>
      <c r="KGX19" s="878"/>
      <c r="KGY19" s="878"/>
      <c r="KGZ19" s="878"/>
      <c r="KHA19" s="880"/>
      <c r="KHB19" s="878"/>
      <c r="KHC19" s="878"/>
      <c r="KHD19" s="878"/>
      <c r="KHE19" s="880"/>
      <c r="KHF19" s="878"/>
      <c r="KHG19" s="878"/>
      <c r="KHH19" s="878"/>
      <c r="KHI19" s="880"/>
      <c r="KHJ19" s="878"/>
      <c r="KHK19" s="878"/>
      <c r="KHL19" s="878"/>
      <c r="KHM19" s="880"/>
      <c r="KHN19" s="878"/>
      <c r="KHO19" s="878"/>
      <c r="KHP19" s="878"/>
      <c r="KHQ19" s="880"/>
      <c r="KHR19" s="878"/>
      <c r="KHS19" s="878"/>
      <c r="KHT19" s="878"/>
      <c r="KHU19" s="880"/>
      <c r="KHV19" s="878"/>
      <c r="KHW19" s="878"/>
      <c r="KHX19" s="878"/>
      <c r="KHY19" s="880"/>
      <c r="KHZ19" s="878"/>
      <c r="KIA19" s="878"/>
      <c r="KIB19" s="878"/>
      <c r="KIC19" s="880"/>
      <c r="KID19" s="878"/>
      <c r="KIE19" s="878"/>
      <c r="KIF19" s="878"/>
      <c r="KIG19" s="880"/>
      <c r="KIH19" s="878"/>
      <c r="KII19" s="878"/>
      <c r="KIJ19" s="878"/>
      <c r="KIK19" s="880"/>
      <c r="KIL19" s="878"/>
      <c r="KIM19" s="878"/>
      <c r="KIN19" s="878"/>
      <c r="KIO19" s="880"/>
      <c r="KIP19" s="878"/>
      <c r="KIQ19" s="878"/>
      <c r="KIR19" s="878"/>
      <c r="KIS19" s="880"/>
      <c r="KIT19" s="878"/>
      <c r="KIU19" s="878"/>
      <c r="KIV19" s="878"/>
      <c r="KIW19" s="880"/>
      <c r="KIX19" s="878"/>
      <c r="KIY19" s="878"/>
      <c r="KIZ19" s="878"/>
      <c r="KJA19" s="880"/>
      <c r="KJB19" s="878"/>
      <c r="KJC19" s="878"/>
      <c r="KJD19" s="878"/>
      <c r="KJE19" s="880"/>
      <c r="KJF19" s="878"/>
      <c r="KJG19" s="878"/>
      <c r="KJH19" s="878"/>
      <c r="KJI19" s="880"/>
      <c r="KJJ19" s="878"/>
      <c r="KJK19" s="878"/>
      <c r="KJL19" s="878"/>
      <c r="KJM19" s="880"/>
      <c r="KJN19" s="878"/>
      <c r="KJO19" s="878"/>
      <c r="KJP19" s="878"/>
      <c r="KJQ19" s="880"/>
      <c r="KJR19" s="878"/>
      <c r="KJS19" s="878"/>
      <c r="KJT19" s="878"/>
      <c r="KJU19" s="880"/>
      <c r="KJV19" s="878"/>
      <c r="KJW19" s="878"/>
      <c r="KJX19" s="878"/>
      <c r="KJY19" s="880"/>
      <c r="KJZ19" s="878"/>
      <c r="KKA19" s="878"/>
      <c r="KKB19" s="878"/>
      <c r="KKC19" s="880"/>
      <c r="KKD19" s="878"/>
      <c r="KKE19" s="878"/>
      <c r="KKF19" s="878"/>
      <c r="KKG19" s="880"/>
      <c r="KKH19" s="878"/>
      <c r="KKI19" s="878"/>
      <c r="KKJ19" s="878"/>
      <c r="KKK19" s="880"/>
      <c r="KKL19" s="878"/>
      <c r="KKM19" s="878"/>
      <c r="KKN19" s="878"/>
      <c r="KKO19" s="880"/>
      <c r="KKP19" s="878"/>
      <c r="KKQ19" s="878"/>
      <c r="KKR19" s="878"/>
      <c r="KKS19" s="880"/>
      <c r="KKT19" s="878"/>
      <c r="KKU19" s="878"/>
      <c r="KKV19" s="878"/>
      <c r="KKW19" s="880"/>
      <c r="KKX19" s="878"/>
      <c r="KKY19" s="878"/>
      <c r="KKZ19" s="878"/>
      <c r="KLA19" s="880"/>
      <c r="KLB19" s="878"/>
      <c r="KLC19" s="878"/>
      <c r="KLD19" s="878"/>
      <c r="KLE19" s="880"/>
      <c r="KLF19" s="878"/>
      <c r="KLG19" s="878"/>
      <c r="KLH19" s="878"/>
      <c r="KLI19" s="880"/>
      <c r="KLJ19" s="878"/>
      <c r="KLK19" s="878"/>
      <c r="KLL19" s="878"/>
      <c r="KLM19" s="880"/>
      <c r="KLN19" s="878"/>
      <c r="KLO19" s="878"/>
      <c r="KLP19" s="878"/>
      <c r="KLQ19" s="880"/>
      <c r="KLR19" s="878"/>
      <c r="KLS19" s="878"/>
      <c r="KLT19" s="878"/>
      <c r="KLU19" s="880"/>
      <c r="KLV19" s="878"/>
      <c r="KLW19" s="878"/>
      <c r="KLX19" s="878"/>
      <c r="KLY19" s="880"/>
      <c r="KLZ19" s="878"/>
      <c r="KMA19" s="878"/>
      <c r="KMB19" s="878"/>
      <c r="KMC19" s="880"/>
      <c r="KMD19" s="878"/>
      <c r="KME19" s="878"/>
      <c r="KMF19" s="878"/>
      <c r="KMG19" s="880"/>
      <c r="KMH19" s="878"/>
      <c r="KMI19" s="878"/>
      <c r="KMJ19" s="878"/>
      <c r="KMK19" s="880"/>
      <c r="KML19" s="878"/>
      <c r="KMM19" s="878"/>
      <c r="KMN19" s="878"/>
      <c r="KMO19" s="880"/>
      <c r="KMP19" s="878"/>
      <c r="KMQ19" s="878"/>
      <c r="KMR19" s="878"/>
      <c r="KMS19" s="880"/>
      <c r="KMT19" s="878"/>
      <c r="KMU19" s="878"/>
      <c r="KMV19" s="878"/>
      <c r="KMW19" s="880"/>
      <c r="KMX19" s="878"/>
      <c r="KMY19" s="878"/>
      <c r="KMZ19" s="878"/>
      <c r="KNA19" s="880"/>
      <c r="KNB19" s="878"/>
      <c r="KNC19" s="878"/>
      <c r="KND19" s="878"/>
      <c r="KNE19" s="880"/>
      <c r="KNF19" s="878"/>
      <c r="KNG19" s="878"/>
      <c r="KNH19" s="878"/>
      <c r="KNI19" s="880"/>
      <c r="KNJ19" s="878"/>
      <c r="KNK19" s="878"/>
      <c r="KNL19" s="878"/>
      <c r="KNM19" s="880"/>
      <c r="KNN19" s="878"/>
      <c r="KNO19" s="878"/>
      <c r="KNP19" s="878"/>
      <c r="KNQ19" s="880"/>
      <c r="KNR19" s="878"/>
      <c r="KNS19" s="878"/>
      <c r="KNT19" s="878"/>
      <c r="KNU19" s="880"/>
      <c r="KNV19" s="878"/>
      <c r="KNW19" s="878"/>
      <c r="KNX19" s="878"/>
      <c r="KNY19" s="880"/>
      <c r="KNZ19" s="878"/>
      <c r="KOA19" s="878"/>
      <c r="KOB19" s="878"/>
      <c r="KOC19" s="880"/>
      <c r="KOD19" s="878"/>
      <c r="KOE19" s="878"/>
      <c r="KOF19" s="878"/>
      <c r="KOG19" s="880"/>
      <c r="KOH19" s="878"/>
      <c r="KOI19" s="878"/>
      <c r="KOJ19" s="878"/>
      <c r="KOK19" s="880"/>
      <c r="KOL19" s="878"/>
      <c r="KOM19" s="878"/>
      <c r="KON19" s="878"/>
      <c r="KOO19" s="880"/>
      <c r="KOP19" s="878"/>
      <c r="KOQ19" s="878"/>
      <c r="KOR19" s="878"/>
      <c r="KOS19" s="880"/>
      <c r="KOT19" s="878"/>
      <c r="KOU19" s="878"/>
      <c r="KOV19" s="878"/>
      <c r="KOW19" s="880"/>
      <c r="KOX19" s="878"/>
      <c r="KOY19" s="878"/>
      <c r="KOZ19" s="878"/>
      <c r="KPA19" s="880"/>
      <c r="KPB19" s="878"/>
      <c r="KPC19" s="878"/>
      <c r="KPD19" s="878"/>
      <c r="KPE19" s="880"/>
      <c r="KPF19" s="878"/>
      <c r="KPG19" s="878"/>
      <c r="KPH19" s="878"/>
      <c r="KPI19" s="880"/>
      <c r="KPJ19" s="878"/>
      <c r="KPK19" s="878"/>
      <c r="KPL19" s="878"/>
      <c r="KPM19" s="880"/>
      <c r="KPN19" s="878"/>
      <c r="KPO19" s="878"/>
      <c r="KPP19" s="878"/>
      <c r="KPQ19" s="880"/>
      <c r="KPR19" s="878"/>
      <c r="KPS19" s="878"/>
      <c r="KPT19" s="878"/>
      <c r="KPU19" s="880"/>
      <c r="KPV19" s="878"/>
      <c r="KPW19" s="878"/>
      <c r="KPX19" s="878"/>
      <c r="KPY19" s="880"/>
      <c r="KPZ19" s="878"/>
      <c r="KQA19" s="878"/>
      <c r="KQB19" s="878"/>
      <c r="KQC19" s="880"/>
      <c r="KQD19" s="878"/>
      <c r="KQE19" s="878"/>
      <c r="KQF19" s="878"/>
      <c r="KQG19" s="880"/>
      <c r="KQH19" s="878"/>
      <c r="KQI19" s="878"/>
      <c r="KQJ19" s="878"/>
      <c r="KQK19" s="880"/>
      <c r="KQL19" s="878"/>
      <c r="KQM19" s="878"/>
      <c r="KQN19" s="878"/>
      <c r="KQO19" s="880"/>
      <c r="KQP19" s="878"/>
      <c r="KQQ19" s="878"/>
      <c r="KQR19" s="878"/>
      <c r="KQS19" s="880"/>
      <c r="KQT19" s="878"/>
      <c r="KQU19" s="878"/>
      <c r="KQV19" s="878"/>
      <c r="KQW19" s="880"/>
      <c r="KQX19" s="878"/>
      <c r="KQY19" s="878"/>
      <c r="KQZ19" s="878"/>
      <c r="KRA19" s="880"/>
      <c r="KRB19" s="878"/>
      <c r="KRC19" s="878"/>
      <c r="KRD19" s="878"/>
      <c r="KRE19" s="880"/>
      <c r="KRF19" s="878"/>
      <c r="KRG19" s="878"/>
      <c r="KRH19" s="878"/>
      <c r="KRI19" s="880"/>
      <c r="KRJ19" s="878"/>
      <c r="KRK19" s="878"/>
      <c r="KRL19" s="878"/>
      <c r="KRM19" s="880"/>
      <c r="KRN19" s="878"/>
      <c r="KRO19" s="878"/>
      <c r="KRP19" s="878"/>
      <c r="KRQ19" s="880"/>
      <c r="KRR19" s="878"/>
      <c r="KRS19" s="878"/>
      <c r="KRT19" s="878"/>
      <c r="KRU19" s="880"/>
      <c r="KRV19" s="878"/>
      <c r="KRW19" s="878"/>
      <c r="KRX19" s="878"/>
      <c r="KRY19" s="880"/>
      <c r="KRZ19" s="878"/>
      <c r="KSA19" s="878"/>
      <c r="KSB19" s="878"/>
      <c r="KSC19" s="880"/>
      <c r="KSD19" s="878"/>
      <c r="KSE19" s="878"/>
      <c r="KSF19" s="878"/>
      <c r="KSG19" s="880"/>
      <c r="KSH19" s="878"/>
      <c r="KSI19" s="878"/>
      <c r="KSJ19" s="878"/>
      <c r="KSK19" s="880"/>
      <c r="KSL19" s="878"/>
      <c r="KSM19" s="878"/>
      <c r="KSN19" s="878"/>
      <c r="KSO19" s="880"/>
      <c r="KSP19" s="878"/>
      <c r="KSQ19" s="878"/>
      <c r="KSR19" s="878"/>
      <c r="KSS19" s="880"/>
      <c r="KST19" s="878"/>
      <c r="KSU19" s="878"/>
      <c r="KSV19" s="878"/>
      <c r="KSW19" s="880"/>
      <c r="KSX19" s="878"/>
      <c r="KSY19" s="878"/>
      <c r="KSZ19" s="878"/>
      <c r="KTA19" s="880"/>
      <c r="KTB19" s="878"/>
      <c r="KTC19" s="878"/>
      <c r="KTD19" s="878"/>
      <c r="KTE19" s="880"/>
      <c r="KTF19" s="878"/>
      <c r="KTG19" s="878"/>
      <c r="KTH19" s="878"/>
      <c r="KTI19" s="880"/>
      <c r="KTJ19" s="878"/>
      <c r="KTK19" s="878"/>
      <c r="KTL19" s="878"/>
      <c r="KTM19" s="880"/>
      <c r="KTN19" s="878"/>
      <c r="KTO19" s="878"/>
      <c r="KTP19" s="878"/>
      <c r="KTQ19" s="880"/>
      <c r="KTR19" s="878"/>
      <c r="KTS19" s="878"/>
      <c r="KTT19" s="878"/>
      <c r="KTU19" s="880"/>
      <c r="KTV19" s="878"/>
      <c r="KTW19" s="878"/>
      <c r="KTX19" s="878"/>
      <c r="KTY19" s="880"/>
      <c r="KTZ19" s="878"/>
      <c r="KUA19" s="878"/>
      <c r="KUB19" s="878"/>
      <c r="KUC19" s="880"/>
      <c r="KUD19" s="878"/>
      <c r="KUE19" s="878"/>
      <c r="KUF19" s="878"/>
      <c r="KUG19" s="880"/>
      <c r="KUH19" s="878"/>
      <c r="KUI19" s="878"/>
      <c r="KUJ19" s="878"/>
      <c r="KUK19" s="880"/>
      <c r="KUL19" s="878"/>
      <c r="KUM19" s="878"/>
      <c r="KUN19" s="878"/>
      <c r="KUO19" s="880"/>
      <c r="KUP19" s="878"/>
      <c r="KUQ19" s="878"/>
      <c r="KUR19" s="878"/>
      <c r="KUS19" s="880"/>
      <c r="KUT19" s="878"/>
      <c r="KUU19" s="878"/>
      <c r="KUV19" s="878"/>
      <c r="KUW19" s="880"/>
      <c r="KUX19" s="878"/>
      <c r="KUY19" s="878"/>
      <c r="KUZ19" s="878"/>
      <c r="KVA19" s="880"/>
      <c r="KVB19" s="878"/>
      <c r="KVC19" s="878"/>
      <c r="KVD19" s="878"/>
      <c r="KVE19" s="880"/>
      <c r="KVF19" s="878"/>
      <c r="KVG19" s="878"/>
      <c r="KVH19" s="878"/>
      <c r="KVI19" s="880"/>
      <c r="KVJ19" s="878"/>
      <c r="KVK19" s="878"/>
      <c r="KVL19" s="878"/>
      <c r="KVM19" s="880"/>
      <c r="KVN19" s="878"/>
      <c r="KVO19" s="878"/>
      <c r="KVP19" s="878"/>
      <c r="KVQ19" s="880"/>
      <c r="KVR19" s="878"/>
      <c r="KVS19" s="878"/>
      <c r="KVT19" s="878"/>
      <c r="KVU19" s="880"/>
      <c r="KVV19" s="878"/>
      <c r="KVW19" s="878"/>
      <c r="KVX19" s="878"/>
      <c r="KVY19" s="880"/>
      <c r="KVZ19" s="878"/>
      <c r="KWA19" s="878"/>
      <c r="KWB19" s="878"/>
      <c r="KWC19" s="880"/>
      <c r="KWD19" s="878"/>
      <c r="KWE19" s="878"/>
      <c r="KWF19" s="878"/>
      <c r="KWG19" s="880"/>
      <c r="KWH19" s="878"/>
      <c r="KWI19" s="878"/>
      <c r="KWJ19" s="878"/>
      <c r="KWK19" s="880"/>
      <c r="KWL19" s="878"/>
      <c r="KWM19" s="878"/>
      <c r="KWN19" s="878"/>
      <c r="KWO19" s="880"/>
      <c r="KWP19" s="878"/>
      <c r="KWQ19" s="878"/>
      <c r="KWR19" s="878"/>
      <c r="KWS19" s="880"/>
      <c r="KWT19" s="878"/>
      <c r="KWU19" s="878"/>
      <c r="KWV19" s="878"/>
      <c r="KWW19" s="880"/>
      <c r="KWX19" s="878"/>
      <c r="KWY19" s="878"/>
      <c r="KWZ19" s="878"/>
      <c r="KXA19" s="880"/>
      <c r="KXB19" s="878"/>
      <c r="KXC19" s="878"/>
      <c r="KXD19" s="878"/>
      <c r="KXE19" s="880"/>
      <c r="KXF19" s="878"/>
      <c r="KXG19" s="878"/>
      <c r="KXH19" s="878"/>
      <c r="KXI19" s="880"/>
      <c r="KXJ19" s="878"/>
      <c r="KXK19" s="878"/>
      <c r="KXL19" s="878"/>
      <c r="KXM19" s="880"/>
      <c r="KXN19" s="878"/>
      <c r="KXO19" s="878"/>
      <c r="KXP19" s="878"/>
      <c r="KXQ19" s="880"/>
      <c r="KXR19" s="878"/>
      <c r="KXS19" s="878"/>
      <c r="KXT19" s="878"/>
      <c r="KXU19" s="880"/>
      <c r="KXV19" s="878"/>
      <c r="KXW19" s="878"/>
      <c r="KXX19" s="878"/>
      <c r="KXY19" s="880"/>
      <c r="KXZ19" s="878"/>
      <c r="KYA19" s="878"/>
      <c r="KYB19" s="878"/>
      <c r="KYC19" s="880"/>
      <c r="KYD19" s="878"/>
      <c r="KYE19" s="878"/>
      <c r="KYF19" s="878"/>
      <c r="KYG19" s="880"/>
      <c r="KYH19" s="878"/>
      <c r="KYI19" s="878"/>
      <c r="KYJ19" s="878"/>
      <c r="KYK19" s="880"/>
      <c r="KYL19" s="878"/>
      <c r="KYM19" s="878"/>
      <c r="KYN19" s="878"/>
      <c r="KYO19" s="880"/>
      <c r="KYP19" s="878"/>
      <c r="KYQ19" s="878"/>
      <c r="KYR19" s="878"/>
      <c r="KYS19" s="880"/>
      <c r="KYT19" s="878"/>
      <c r="KYU19" s="878"/>
      <c r="KYV19" s="878"/>
      <c r="KYW19" s="880"/>
      <c r="KYX19" s="878"/>
      <c r="KYY19" s="878"/>
      <c r="KYZ19" s="878"/>
      <c r="KZA19" s="880"/>
      <c r="KZB19" s="878"/>
      <c r="KZC19" s="878"/>
      <c r="KZD19" s="878"/>
      <c r="KZE19" s="880"/>
      <c r="KZF19" s="878"/>
      <c r="KZG19" s="878"/>
      <c r="KZH19" s="878"/>
      <c r="KZI19" s="880"/>
      <c r="KZJ19" s="878"/>
      <c r="KZK19" s="878"/>
      <c r="KZL19" s="878"/>
      <c r="KZM19" s="880"/>
      <c r="KZN19" s="878"/>
      <c r="KZO19" s="878"/>
      <c r="KZP19" s="878"/>
      <c r="KZQ19" s="880"/>
      <c r="KZR19" s="878"/>
      <c r="KZS19" s="878"/>
      <c r="KZT19" s="878"/>
      <c r="KZU19" s="880"/>
      <c r="KZV19" s="878"/>
      <c r="KZW19" s="878"/>
      <c r="KZX19" s="878"/>
      <c r="KZY19" s="880"/>
      <c r="KZZ19" s="878"/>
      <c r="LAA19" s="878"/>
      <c r="LAB19" s="878"/>
      <c r="LAC19" s="880"/>
      <c r="LAD19" s="878"/>
      <c r="LAE19" s="878"/>
      <c r="LAF19" s="878"/>
      <c r="LAG19" s="880"/>
      <c r="LAH19" s="878"/>
      <c r="LAI19" s="878"/>
      <c r="LAJ19" s="878"/>
      <c r="LAK19" s="880"/>
      <c r="LAL19" s="878"/>
      <c r="LAM19" s="878"/>
      <c r="LAN19" s="878"/>
      <c r="LAO19" s="880"/>
      <c r="LAP19" s="878"/>
      <c r="LAQ19" s="878"/>
      <c r="LAR19" s="878"/>
      <c r="LAS19" s="880"/>
      <c r="LAT19" s="878"/>
      <c r="LAU19" s="878"/>
      <c r="LAV19" s="878"/>
      <c r="LAW19" s="880"/>
      <c r="LAX19" s="878"/>
      <c r="LAY19" s="878"/>
      <c r="LAZ19" s="878"/>
      <c r="LBA19" s="880"/>
      <c r="LBB19" s="878"/>
      <c r="LBC19" s="878"/>
      <c r="LBD19" s="878"/>
      <c r="LBE19" s="880"/>
      <c r="LBF19" s="878"/>
      <c r="LBG19" s="878"/>
      <c r="LBH19" s="878"/>
      <c r="LBI19" s="880"/>
      <c r="LBJ19" s="878"/>
      <c r="LBK19" s="878"/>
      <c r="LBL19" s="878"/>
      <c r="LBM19" s="880"/>
      <c r="LBN19" s="878"/>
      <c r="LBO19" s="878"/>
      <c r="LBP19" s="878"/>
      <c r="LBQ19" s="880"/>
      <c r="LBR19" s="878"/>
      <c r="LBS19" s="878"/>
      <c r="LBT19" s="878"/>
      <c r="LBU19" s="880"/>
      <c r="LBV19" s="878"/>
      <c r="LBW19" s="878"/>
      <c r="LBX19" s="878"/>
      <c r="LBY19" s="880"/>
      <c r="LBZ19" s="878"/>
      <c r="LCA19" s="878"/>
      <c r="LCB19" s="878"/>
      <c r="LCC19" s="880"/>
      <c r="LCD19" s="878"/>
      <c r="LCE19" s="878"/>
      <c r="LCF19" s="878"/>
      <c r="LCG19" s="880"/>
      <c r="LCH19" s="878"/>
      <c r="LCI19" s="878"/>
      <c r="LCJ19" s="878"/>
      <c r="LCK19" s="880"/>
      <c r="LCL19" s="878"/>
      <c r="LCM19" s="878"/>
      <c r="LCN19" s="878"/>
      <c r="LCO19" s="880"/>
      <c r="LCP19" s="878"/>
      <c r="LCQ19" s="878"/>
      <c r="LCR19" s="878"/>
      <c r="LCS19" s="880"/>
      <c r="LCT19" s="878"/>
      <c r="LCU19" s="878"/>
      <c r="LCV19" s="878"/>
      <c r="LCW19" s="880"/>
      <c r="LCX19" s="878"/>
      <c r="LCY19" s="878"/>
      <c r="LCZ19" s="878"/>
      <c r="LDA19" s="880"/>
      <c r="LDB19" s="878"/>
      <c r="LDC19" s="878"/>
      <c r="LDD19" s="878"/>
      <c r="LDE19" s="880"/>
      <c r="LDF19" s="878"/>
      <c r="LDG19" s="878"/>
      <c r="LDH19" s="878"/>
      <c r="LDI19" s="880"/>
      <c r="LDJ19" s="878"/>
      <c r="LDK19" s="878"/>
      <c r="LDL19" s="878"/>
      <c r="LDM19" s="880"/>
      <c r="LDN19" s="878"/>
      <c r="LDO19" s="878"/>
      <c r="LDP19" s="878"/>
      <c r="LDQ19" s="880"/>
      <c r="LDR19" s="878"/>
      <c r="LDS19" s="878"/>
      <c r="LDT19" s="878"/>
      <c r="LDU19" s="880"/>
      <c r="LDV19" s="878"/>
      <c r="LDW19" s="878"/>
      <c r="LDX19" s="878"/>
      <c r="LDY19" s="880"/>
      <c r="LDZ19" s="878"/>
      <c r="LEA19" s="878"/>
      <c r="LEB19" s="878"/>
      <c r="LEC19" s="880"/>
      <c r="LED19" s="878"/>
      <c r="LEE19" s="878"/>
      <c r="LEF19" s="878"/>
      <c r="LEG19" s="880"/>
      <c r="LEH19" s="878"/>
      <c r="LEI19" s="878"/>
      <c r="LEJ19" s="878"/>
      <c r="LEK19" s="880"/>
      <c r="LEL19" s="878"/>
      <c r="LEM19" s="878"/>
      <c r="LEN19" s="878"/>
      <c r="LEO19" s="880"/>
      <c r="LEP19" s="878"/>
      <c r="LEQ19" s="878"/>
      <c r="LER19" s="878"/>
      <c r="LES19" s="880"/>
      <c r="LET19" s="878"/>
      <c r="LEU19" s="878"/>
      <c r="LEV19" s="878"/>
      <c r="LEW19" s="880"/>
      <c r="LEX19" s="878"/>
      <c r="LEY19" s="878"/>
      <c r="LEZ19" s="878"/>
      <c r="LFA19" s="880"/>
      <c r="LFB19" s="878"/>
      <c r="LFC19" s="878"/>
      <c r="LFD19" s="878"/>
      <c r="LFE19" s="880"/>
      <c r="LFF19" s="878"/>
      <c r="LFG19" s="878"/>
      <c r="LFH19" s="878"/>
      <c r="LFI19" s="880"/>
      <c r="LFJ19" s="878"/>
      <c r="LFK19" s="878"/>
      <c r="LFL19" s="878"/>
      <c r="LFM19" s="880"/>
      <c r="LFN19" s="878"/>
      <c r="LFO19" s="878"/>
      <c r="LFP19" s="878"/>
      <c r="LFQ19" s="880"/>
      <c r="LFR19" s="878"/>
      <c r="LFS19" s="878"/>
      <c r="LFT19" s="878"/>
      <c r="LFU19" s="880"/>
      <c r="LFV19" s="878"/>
      <c r="LFW19" s="878"/>
      <c r="LFX19" s="878"/>
      <c r="LFY19" s="880"/>
      <c r="LFZ19" s="878"/>
      <c r="LGA19" s="878"/>
      <c r="LGB19" s="878"/>
      <c r="LGC19" s="880"/>
      <c r="LGD19" s="878"/>
      <c r="LGE19" s="878"/>
      <c r="LGF19" s="878"/>
      <c r="LGG19" s="880"/>
      <c r="LGH19" s="878"/>
      <c r="LGI19" s="878"/>
      <c r="LGJ19" s="878"/>
      <c r="LGK19" s="880"/>
      <c r="LGL19" s="878"/>
      <c r="LGM19" s="878"/>
      <c r="LGN19" s="878"/>
      <c r="LGO19" s="880"/>
      <c r="LGP19" s="878"/>
      <c r="LGQ19" s="878"/>
      <c r="LGR19" s="878"/>
      <c r="LGS19" s="880"/>
      <c r="LGT19" s="878"/>
      <c r="LGU19" s="878"/>
      <c r="LGV19" s="878"/>
      <c r="LGW19" s="880"/>
      <c r="LGX19" s="878"/>
      <c r="LGY19" s="878"/>
      <c r="LGZ19" s="878"/>
      <c r="LHA19" s="880"/>
      <c r="LHB19" s="878"/>
      <c r="LHC19" s="878"/>
      <c r="LHD19" s="878"/>
      <c r="LHE19" s="880"/>
      <c r="LHF19" s="878"/>
      <c r="LHG19" s="878"/>
      <c r="LHH19" s="878"/>
      <c r="LHI19" s="880"/>
      <c r="LHJ19" s="878"/>
      <c r="LHK19" s="878"/>
      <c r="LHL19" s="878"/>
      <c r="LHM19" s="880"/>
      <c r="LHN19" s="878"/>
      <c r="LHO19" s="878"/>
      <c r="LHP19" s="878"/>
      <c r="LHQ19" s="880"/>
      <c r="LHR19" s="878"/>
      <c r="LHS19" s="878"/>
      <c r="LHT19" s="878"/>
      <c r="LHU19" s="880"/>
      <c r="LHV19" s="878"/>
      <c r="LHW19" s="878"/>
      <c r="LHX19" s="878"/>
      <c r="LHY19" s="880"/>
      <c r="LHZ19" s="878"/>
      <c r="LIA19" s="878"/>
      <c r="LIB19" s="878"/>
      <c r="LIC19" s="880"/>
      <c r="LID19" s="878"/>
      <c r="LIE19" s="878"/>
      <c r="LIF19" s="878"/>
      <c r="LIG19" s="880"/>
      <c r="LIH19" s="878"/>
      <c r="LII19" s="878"/>
      <c r="LIJ19" s="878"/>
      <c r="LIK19" s="880"/>
      <c r="LIL19" s="878"/>
      <c r="LIM19" s="878"/>
      <c r="LIN19" s="878"/>
      <c r="LIO19" s="880"/>
      <c r="LIP19" s="878"/>
      <c r="LIQ19" s="878"/>
      <c r="LIR19" s="878"/>
      <c r="LIS19" s="880"/>
      <c r="LIT19" s="878"/>
      <c r="LIU19" s="878"/>
      <c r="LIV19" s="878"/>
      <c r="LIW19" s="880"/>
      <c r="LIX19" s="878"/>
      <c r="LIY19" s="878"/>
      <c r="LIZ19" s="878"/>
      <c r="LJA19" s="880"/>
      <c r="LJB19" s="878"/>
      <c r="LJC19" s="878"/>
      <c r="LJD19" s="878"/>
      <c r="LJE19" s="880"/>
      <c r="LJF19" s="878"/>
      <c r="LJG19" s="878"/>
      <c r="LJH19" s="878"/>
      <c r="LJI19" s="880"/>
      <c r="LJJ19" s="878"/>
      <c r="LJK19" s="878"/>
      <c r="LJL19" s="878"/>
      <c r="LJM19" s="880"/>
      <c r="LJN19" s="878"/>
      <c r="LJO19" s="878"/>
      <c r="LJP19" s="878"/>
      <c r="LJQ19" s="880"/>
      <c r="LJR19" s="878"/>
      <c r="LJS19" s="878"/>
      <c r="LJT19" s="878"/>
      <c r="LJU19" s="880"/>
      <c r="LJV19" s="878"/>
      <c r="LJW19" s="878"/>
      <c r="LJX19" s="878"/>
      <c r="LJY19" s="880"/>
      <c r="LJZ19" s="878"/>
      <c r="LKA19" s="878"/>
      <c r="LKB19" s="878"/>
      <c r="LKC19" s="880"/>
      <c r="LKD19" s="878"/>
      <c r="LKE19" s="878"/>
      <c r="LKF19" s="878"/>
      <c r="LKG19" s="880"/>
      <c r="LKH19" s="878"/>
      <c r="LKI19" s="878"/>
      <c r="LKJ19" s="878"/>
      <c r="LKK19" s="880"/>
      <c r="LKL19" s="878"/>
      <c r="LKM19" s="878"/>
      <c r="LKN19" s="878"/>
      <c r="LKO19" s="880"/>
      <c r="LKP19" s="878"/>
      <c r="LKQ19" s="878"/>
      <c r="LKR19" s="878"/>
      <c r="LKS19" s="880"/>
      <c r="LKT19" s="878"/>
      <c r="LKU19" s="878"/>
      <c r="LKV19" s="878"/>
      <c r="LKW19" s="880"/>
      <c r="LKX19" s="878"/>
      <c r="LKY19" s="878"/>
      <c r="LKZ19" s="878"/>
      <c r="LLA19" s="880"/>
      <c r="LLB19" s="878"/>
      <c r="LLC19" s="878"/>
      <c r="LLD19" s="878"/>
      <c r="LLE19" s="880"/>
      <c r="LLF19" s="878"/>
      <c r="LLG19" s="878"/>
      <c r="LLH19" s="878"/>
      <c r="LLI19" s="880"/>
      <c r="LLJ19" s="878"/>
      <c r="LLK19" s="878"/>
      <c r="LLL19" s="878"/>
      <c r="LLM19" s="880"/>
      <c r="LLN19" s="878"/>
      <c r="LLO19" s="878"/>
      <c r="LLP19" s="878"/>
      <c r="LLQ19" s="880"/>
      <c r="LLR19" s="878"/>
      <c r="LLS19" s="878"/>
      <c r="LLT19" s="878"/>
      <c r="LLU19" s="880"/>
      <c r="LLV19" s="878"/>
      <c r="LLW19" s="878"/>
      <c r="LLX19" s="878"/>
      <c r="LLY19" s="880"/>
      <c r="LLZ19" s="878"/>
      <c r="LMA19" s="878"/>
      <c r="LMB19" s="878"/>
      <c r="LMC19" s="880"/>
      <c r="LMD19" s="878"/>
      <c r="LME19" s="878"/>
      <c r="LMF19" s="878"/>
      <c r="LMG19" s="880"/>
      <c r="LMH19" s="878"/>
      <c r="LMI19" s="878"/>
      <c r="LMJ19" s="878"/>
      <c r="LMK19" s="880"/>
      <c r="LML19" s="878"/>
      <c r="LMM19" s="878"/>
      <c r="LMN19" s="878"/>
      <c r="LMO19" s="880"/>
      <c r="LMP19" s="878"/>
      <c r="LMQ19" s="878"/>
      <c r="LMR19" s="878"/>
      <c r="LMS19" s="880"/>
      <c r="LMT19" s="878"/>
      <c r="LMU19" s="878"/>
      <c r="LMV19" s="878"/>
      <c r="LMW19" s="880"/>
      <c r="LMX19" s="878"/>
      <c r="LMY19" s="878"/>
      <c r="LMZ19" s="878"/>
      <c r="LNA19" s="880"/>
      <c r="LNB19" s="878"/>
      <c r="LNC19" s="878"/>
      <c r="LND19" s="878"/>
      <c r="LNE19" s="880"/>
      <c r="LNF19" s="878"/>
      <c r="LNG19" s="878"/>
      <c r="LNH19" s="878"/>
      <c r="LNI19" s="880"/>
      <c r="LNJ19" s="878"/>
      <c r="LNK19" s="878"/>
      <c r="LNL19" s="878"/>
      <c r="LNM19" s="880"/>
      <c r="LNN19" s="878"/>
      <c r="LNO19" s="878"/>
      <c r="LNP19" s="878"/>
      <c r="LNQ19" s="880"/>
      <c r="LNR19" s="878"/>
      <c r="LNS19" s="878"/>
      <c r="LNT19" s="878"/>
      <c r="LNU19" s="880"/>
      <c r="LNV19" s="878"/>
      <c r="LNW19" s="878"/>
      <c r="LNX19" s="878"/>
      <c r="LNY19" s="880"/>
      <c r="LNZ19" s="878"/>
      <c r="LOA19" s="878"/>
      <c r="LOB19" s="878"/>
      <c r="LOC19" s="880"/>
      <c r="LOD19" s="878"/>
      <c r="LOE19" s="878"/>
      <c r="LOF19" s="878"/>
      <c r="LOG19" s="880"/>
      <c r="LOH19" s="878"/>
      <c r="LOI19" s="878"/>
      <c r="LOJ19" s="878"/>
      <c r="LOK19" s="880"/>
      <c r="LOL19" s="878"/>
      <c r="LOM19" s="878"/>
      <c r="LON19" s="878"/>
      <c r="LOO19" s="880"/>
      <c r="LOP19" s="878"/>
      <c r="LOQ19" s="878"/>
      <c r="LOR19" s="878"/>
      <c r="LOS19" s="880"/>
      <c r="LOT19" s="878"/>
      <c r="LOU19" s="878"/>
      <c r="LOV19" s="878"/>
      <c r="LOW19" s="880"/>
      <c r="LOX19" s="878"/>
      <c r="LOY19" s="878"/>
      <c r="LOZ19" s="878"/>
      <c r="LPA19" s="880"/>
      <c r="LPB19" s="878"/>
      <c r="LPC19" s="878"/>
      <c r="LPD19" s="878"/>
      <c r="LPE19" s="880"/>
      <c r="LPF19" s="878"/>
      <c r="LPG19" s="878"/>
      <c r="LPH19" s="878"/>
      <c r="LPI19" s="880"/>
      <c r="LPJ19" s="878"/>
      <c r="LPK19" s="878"/>
      <c r="LPL19" s="878"/>
      <c r="LPM19" s="880"/>
      <c r="LPN19" s="878"/>
      <c r="LPO19" s="878"/>
      <c r="LPP19" s="878"/>
      <c r="LPQ19" s="880"/>
      <c r="LPR19" s="878"/>
      <c r="LPS19" s="878"/>
      <c r="LPT19" s="878"/>
      <c r="LPU19" s="880"/>
      <c r="LPV19" s="878"/>
      <c r="LPW19" s="878"/>
      <c r="LPX19" s="878"/>
      <c r="LPY19" s="880"/>
      <c r="LPZ19" s="878"/>
      <c r="LQA19" s="878"/>
      <c r="LQB19" s="878"/>
      <c r="LQC19" s="880"/>
      <c r="LQD19" s="878"/>
      <c r="LQE19" s="878"/>
      <c r="LQF19" s="878"/>
      <c r="LQG19" s="880"/>
      <c r="LQH19" s="878"/>
      <c r="LQI19" s="878"/>
      <c r="LQJ19" s="878"/>
      <c r="LQK19" s="880"/>
      <c r="LQL19" s="878"/>
      <c r="LQM19" s="878"/>
      <c r="LQN19" s="878"/>
      <c r="LQO19" s="880"/>
      <c r="LQP19" s="878"/>
      <c r="LQQ19" s="878"/>
      <c r="LQR19" s="878"/>
      <c r="LQS19" s="880"/>
      <c r="LQT19" s="878"/>
      <c r="LQU19" s="878"/>
      <c r="LQV19" s="878"/>
      <c r="LQW19" s="880"/>
      <c r="LQX19" s="878"/>
      <c r="LQY19" s="878"/>
      <c r="LQZ19" s="878"/>
      <c r="LRA19" s="880"/>
      <c r="LRB19" s="878"/>
      <c r="LRC19" s="878"/>
      <c r="LRD19" s="878"/>
      <c r="LRE19" s="880"/>
      <c r="LRF19" s="878"/>
      <c r="LRG19" s="878"/>
      <c r="LRH19" s="878"/>
      <c r="LRI19" s="880"/>
      <c r="LRJ19" s="878"/>
      <c r="LRK19" s="878"/>
      <c r="LRL19" s="878"/>
      <c r="LRM19" s="880"/>
      <c r="LRN19" s="878"/>
      <c r="LRO19" s="878"/>
      <c r="LRP19" s="878"/>
      <c r="LRQ19" s="880"/>
      <c r="LRR19" s="878"/>
      <c r="LRS19" s="878"/>
      <c r="LRT19" s="878"/>
      <c r="LRU19" s="880"/>
      <c r="LRV19" s="878"/>
      <c r="LRW19" s="878"/>
      <c r="LRX19" s="878"/>
      <c r="LRY19" s="880"/>
      <c r="LRZ19" s="878"/>
      <c r="LSA19" s="878"/>
      <c r="LSB19" s="878"/>
      <c r="LSC19" s="880"/>
      <c r="LSD19" s="878"/>
      <c r="LSE19" s="878"/>
      <c r="LSF19" s="878"/>
      <c r="LSG19" s="880"/>
      <c r="LSH19" s="878"/>
      <c r="LSI19" s="878"/>
      <c r="LSJ19" s="878"/>
      <c r="LSK19" s="880"/>
      <c r="LSL19" s="878"/>
      <c r="LSM19" s="878"/>
      <c r="LSN19" s="878"/>
      <c r="LSO19" s="880"/>
      <c r="LSP19" s="878"/>
      <c r="LSQ19" s="878"/>
      <c r="LSR19" s="878"/>
      <c r="LSS19" s="880"/>
      <c r="LST19" s="878"/>
      <c r="LSU19" s="878"/>
      <c r="LSV19" s="878"/>
      <c r="LSW19" s="880"/>
      <c r="LSX19" s="878"/>
      <c r="LSY19" s="878"/>
      <c r="LSZ19" s="878"/>
      <c r="LTA19" s="880"/>
      <c r="LTB19" s="878"/>
      <c r="LTC19" s="878"/>
      <c r="LTD19" s="878"/>
      <c r="LTE19" s="880"/>
      <c r="LTF19" s="878"/>
      <c r="LTG19" s="878"/>
      <c r="LTH19" s="878"/>
      <c r="LTI19" s="880"/>
      <c r="LTJ19" s="878"/>
      <c r="LTK19" s="878"/>
      <c r="LTL19" s="878"/>
      <c r="LTM19" s="880"/>
      <c r="LTN19" s="878"/>
      <c r="LTO19" s="878"/>
      <c r="LTP19" s="878"/>
      <c r="LTQ19" s="880"/>
      <c r="LTR19" s="878"/>
      <c r="LTS19" s="878"/>
      <c r="LTT19" s="878"/>
      <c r="LTU19" s="880"/>
      <c r="LTV19" s="878"/>
      <c r="LTW19" s="878"/>
      <c r="LTX19" s="878"/>
      <c r="LTY19" s="880"/>
      <c r="LTZ19" s="878"/>
      <c r="LUA19" s="878"/>
      <c r="LUB19" s="878"/>
      <c r="LUC19" s="880"/>
      <c r="LUD19" s="878"/>
      <c r="LUE19" s="878"/>
      <c r="LUF19" s="878"/>
      <c r="LUG19" s="880"/>
      <c r="LUH19" s="878"/>
      <c r="LUI19" s="878"/>
      <c r="LUJ19" s="878"/>
      <c r="LUK19" s="880"/>
      <c r="LUL19" s="878"/>
      <c r="LUM19" s="878"/>
      <c r="LUN19" s="878"/>
      <c r="LUO19" s="880"/>
      <c r="LUP19" s="878"/>
      <c r="LUQ19" s="878"/>
      <c r="LUR19" s="878"/>
      <c r="LUS19" s="880"/>
      <c r="LUT19" s="878"/>
      <c r="LUU19" s="878"/>
      <c r="LUV19" s="878"/>
      <c r="LUW19" s="880"/>
      <c r="LUX19" s="878"/>
      <c r="LUY19" s="878"/>
      <c r="LUZ19" s="878"/>
      <c r="LVA19" s="880"/>
      <c r="LVB19" s="878"/>
      <c r="LVC19" s="878"/>
      <c r="LVD19" s="878"/>
      <c r="LVE19" s="880"/>
      <c r="LVF19" s="878"/>
      <c r="LVG19" s="878"/>
      <c r="LVH19" s="878"/>
      <c r="LVI19" s="880"/>
      <c r="LVJ19" s="878"/>
      <c r="LVK19" s="878"/>
      <c r="LVL19" s="878"/>
      <c r="LVM19" s="880"/>
      <c r="LVN19" s="878"/>
      <c r="LVO19" s="878"/>
      <c r="LVP19" s="878"/>
      <c r="LVQ19" s="880"/>
      <c r="LVR19" s="878"/>
      <c r="LVS19" s="878"/>
      <c r="LVT19" s="878"/>
      <c r="LVU19" s="880"/>
      <c r="LVV19" s="878"/>
      <c r="LVW19" s="878"/>
      <c r="LVX19" s="878"/>
      <c r="LVY19" s="880"/>
      <c r="LVZ19" s="878"/>
      <c r="LWA19" s="878"/>
      <c r="LWB19" s="878"/>
      <c r="LWC19" s="880"/>
      <c r="LWD19" s="878"/>
      <c r="LWE19" s="878"/>
      <c r="LWF19" s="878"/>
      <c r="LWG19" s="880"/>
      <c r="LWH19" s="878"/>
      <c r="LWI19" s="878"/>
      <c r="LWJ19" s="878"/>
      <c r="LWK19" s="880"/>
      <c r="LWL19" s="878"/>
      <c r="LWM19" s="878"/>
      <c r="LWN19" s="878"/>
      <c r="LWO19" s="880"/>
      <c r="LWP19" s="878"/>
      <c r="LWQ19" s="878"/>
      <c r="LWR19" s="878"/>
      <c r="LWS19" s="880"/>
      <c r="LWT19" s="878"/>
      <c r="LWU19" s="878"/>
      <c r="LWV19" s="878"/>
      <c r="LWW19" s="880"/>
      <c r="LWX19" s="878"/>
      <c r="LWY19" s="878"/>
      <c r="LWZ19" s="878"/>
      <c r="LXA19" s="880"/>
      <c r="LXB19" s="878"/>
      <c r="LXC19" s="878"/>
      <c r="LXD19" s="878"/>
      <c r="LXE19" s="880"/>
      <c r="LXF19" s="878"/>
      <c r="LXG19" s="878"/>
      <c r="LXH19" s="878"/>
      <c r="LXI19" s="880"/>
      <c r="LXJ19" s="878"/>
      <c r="LXK19" s="878"/>
      <c r="LXL19" s="878"/>
      <c r="LXM19" s="880"/>
      <c r="LXN19" s="878"/>
      <c r="LXO19" s="878"/>
      <c r="LXP19" s="878"/>
      <c r="LXQ19" s="880"/>
      <c r="LXR19" s="878"/>
      <c r="LXS19" s="878"/>
      <c r="LXT19" s="878"/>
      <c r="LXU19" s="880"/>
      <c r="LXV19" s="878"/>
      <c r="LXW19" s="878"/>
      <c r="LXX19" s="878"/>
      <c r="LXY19" s="880"/>
      <c r="LXZ19" s="878"/>
      <c r="LYA19" s="878"/>
      <c r="LYB19" s="878"/>
      <c r="LYC19" s="880"/>
      <c r="LYD19" s="878"/>
      <c r="LYE19" s="878"/>
      <c r="LYF19" s="878"/>
      <c r="LYG19" s="880"/>
      <c r="LYH19" s="878"/>
      <c r="LYI19" s="878"/>
      <c r="LYJ19" s="878"/>
      <c r="LYK19" s="880"/>
      <c r="LYL19" s="878"/>
      <c r="LYM19" s="878"/>
      <c r="LYN19" s="878"/>
      <c r="LYO19" s="880"/>
      <c r="LYP19" s="878"/>
      <c r="LYQ19" s="878"/>
      <c r="LYR19" s="878"/>
      <c r="LYS19" s="880"/>
      <c r="LYT19" s="878"/>
      <c r="LYU19" s="878"/>
      <c r="LYV19" s="878"/>
      <c r="LYW19" s="880"/>
      <c r="LYX19" s="878"/>
      <c r="LYY19" s="878"/>
      <c r="LYZ19" s="878"/>
      <c r="LZA19" s="880"/>
      <c r="LZB19" s="878"/>
      <c r="LZC19" s="878"/>
      <c r="LZD19" s="878"/>
      <c r="LZE19" s="880"/>
      <c r="LZF19" s="878"/>
      <c r="LZG19" s="878"/>
      <c r="LZH19" s="878"/>
      <c r="LZI19" s="880"/>
      <c r="LZJ19" s="878"/>
      <c r="LZK19" s="878"/>
      <c r="LZL19" s="878"/>
      <c r="LZM19" s="880"/>
      <c r="LZN19" s="878"/>
      <c r="LZO19" s="878"/>
      <c r="LZP19" s="878"/>
      <c r="LZQ19" s="880"/>
      <c r="LZR19" s="878"/>
      <c r="LZS19" s="878"/>
      <c r="LZT19" s="878"/>
      <c r="LZU19" s="880"/>
      <c r="LZV19" s="878"/>
      <c r="LZW19" s="878"/>
      <c r="LZX19" s="878"/>
      <c r="LZY19" s="880"/>
      <c r="LZZ19" s="878"/>
      <c r="MAA19" s="878"/>
      <c r="MAB19" s="878"/>
      <c r="MAC19" s="880"/>
      <c r="MAD19" s="878"/>
      <c r="MAE19" s="878"/>
      <c r="MAF19" s="878"/>
      <c r="MAG19" s="880"/>
      <c r="MAH19" s="878"/>
      <c r="MAI19" s="878"/>
      <c r="MAJ19" s="878"/>
      <c r="MAK19" s="880"/>
      <c r="MAL19" s="878"/>
      <c r="MAM19" s="878"/>
      <c r="MAN19" s="878"/>
      <c r="MAO19" s="880"/>
      <c r="MAP19" s="878"/>
      <c r="MAQ19" s="878"/>
      <c r="MAR19" s="878"/>
      <c r="MAS19" s="880"/>
      <c r="MAT19" s="878"/>
      <c r="MAU19" s="878"/>
      <c r="MAV19" s="878"/>
      <c r="MAW19" s="880"/>
      <c r="MAX19" s="878"/>
      <c r="MAY19" s="878"/>
      <c r="MAZ19" s="878"/>
      <c r="MBA19" s="880"/>
      <c r="MBB19" s="878"/>
      <c r="MBC19" s="878"/>
      <c r="MBD19" s="878"/>
      <c r="MBE19" s="880"/>
      <c r="MBF19" s="878"/>
      <c r="MBG19" s="878"/>
      <c r="MBH19" s="878"/>
      <c r="MBI19" s="880"/>
      <c r="MBJ19" s="878"/>
      <c r="MBK19" s="878"/>
      <c r="MBL19" s="878"/>
      <c r="MBM19" s="880"/>
      <c r="MBN19" s="878"/>
      <c r="MBO19" s="878"/>
      <c r="MBP19" s="878"/>
      <c r="MBQ19" s="880"/>
      <c r="MBR19" s="878"/>
      <c r="MBS19" s="878"/>
      <c r="MBT19" s="878"/>
      <c r="MBU19" s="880"/>
      <c r="MBV19" s="878"/>
      <c r="MBW19" s="878"/>
      <c r="MBX19" s="878"/>
      <c r="MBY19" s="880"/>
      <c r="MBZ19" s="878"/>
      <c r="MCA19" s="878"/>
      <c r="MCB19" s="878"/>
      <c r="MCC19" s="880"/>
      <c r="MCD19" s="878"/>
      <c r="MCE19" s="878"/>
      <c r="MCF19" s="878"/>
      <c r="MCG19" s="880"/>
      <c r="MCH19" s="878"/>
      <c r="MCI19" s="878"/>
      <c r="MCJ19" s="878"/>
      <c r="MCK19" s="880"/>
      <c r="MCL19" s="878"/>
      <c r="MCM19" s="878"/>
      <c r="MCN19" s="878"/>
      <c r="MCO19" s="880"/>
      <c r="MCP19" s="878"/>
      <c r="MCQ19" s="878"/>
      <c r="MCR19" s="878"/>
      <c r="MCS19" s="880"/>
      <c r="MCT19" s="878"/>
      <c r="MCU19" s="878"/>
      <c r="MCV19" s="878"/>
      <c r="MCW19" s="880"/>
      <c r="MCX19" s="878"/>
      <c r="MCY19" s="878"/>
      <c r="MCZ19" s="878"/>
      <c r="MDA19" s="880"/>
      <c r="MDB19" s="878"/>
      <c r="MDC19" s="878"/>
      <c r="MDD19" s="878"/>
      <c r="MDE19" s="880"/>
      <c r="MDF19" s="878"/>
      <c r="MDG19" s="878"/>
      <c r="MDH19" s="878"/>
      <c r="MDI19" s="880"/>
      <c r="MDJ19" s="878"/>
      <c r="MDK19" s="878"/>
      <c r="MDL19" s="878"/>
      <c r="MDM19" s="880"/>
      <c r="MDN19" s="878"/>
      <c r="MDO19" s="878"/>
      <c r="MDP19" s="878"/>
      <c r="MDQ19" s="880"/>
      <c r="MDR19" s="878"/>
      <c r="MDS19" s="878"/>
      <c r="MDT19" s="878"/>
      <c r="MDU19" s="880"/>
      <c r="MDV19" s="878"/>
      <c r="MDW19" s="878"/>
      <c r="MDX19" s="878"/>
      <c r="MDY19" s="880"/>
      <c r="MDZ19" s="878"/>
      <c r="MEA19" s="878"/>
      <c r="MEB19" s="878"/>
      <c r="MEC19" s="880"/>
      <c r="MED19" s="878"/>
      <c r="MEE19" s="878"/>
      <c r="MEF19" s="878"/>
      <c r="MEG19" s="880"/>
      <c r="MEH19" s="878"/>
      <c r="MEI19" s="878"/>
      <c r="MEJ19" s="878"/>
      <c r="MEK19" s="880"/>
      <c r="MEL19" s="878"/>
      <c r="MEM19" s="878"/>
      <c r="MEN19" s="878"/>
      <c r="MEO19" s="880"/>
      <c r="MEP19" s="878"/>
      <c r="MEQ19" s="878"/>
      <c r="MER19" s="878"/>
      <c r="MES19" s="880"/>
      <c r="MET19" s="878"/>
      <c r="MEU19" s="878"/>
      <c r="MEV19" s="878"/>
      <c r="MEW19" s="880"/>
      <c r="MEX19" s="878"/>
      <c r="MEY19" s="878"/>
      <c r="MEZ19" s="878"/>
      <c r="MFA19" s="880"/>
      <c r="MFB19" s="878"/>
      <c r="MFC19" s="878"/>
      <c r="MFD19" s="878"/>
      <c r="MFE19" s="880"/>
      <c r="MFF19" s="878"/>
      <c r="MFG19" s="878"/>
      <c r="MFH19" s="878"/>
      <c r="MFI19" s="880"/>
      <c r="MFJ19" s="878"/>
      <c r="MFK19" s="878"/>
      <c r="MFL19" s="878"/>
      <c r="MFM19" s="880"/>
      <c r="MFN19" s="878"/>
      <c r="MFO19" s="878"/>
      <c r="MFP19" s="878"/>
      <c r="MFQ19" s="880"/>
      <c r="MFR19" s="878"/>
      <c r="MFS19" s="878"/>
      <c r="MFT19" s="878"/>
      <c r="MFU19" s="880"/>
      <c r="MFV19" s="878"/>
      <c r="MFW19" s="878"/>
      <c r="MFX19" s="878"/>
      <c r="MFY19" s="880"/>
      <c r="MFZ19" s="878"/>
      <c r="MGA19" s="878"/>
      <c r="MGB19" s="878"/>
      <c r="MGC19" s="880"/>
      <c r="MGD19" s="878"/>
      <c r="MGE19" s="878"/>
      <c r="MGF19" s="878"/>
      <c r="MGG19" s="880"/>
      <c r="MGH19" s="878"/>
      <c r="MGI19" s="878"/>
      <c r="MGJ19" s="878"/>
      <c r="MGK19" s="880"/>
      <c r="MGL19" s="878"/>
      <c r="MGM19" s="878"/>
      <c r="MGN19" s="878"/>
      <c r="MGO19" s="880"/>
      <c r="MGP19" s="878"/>
      <c r="MGQ19" s="878"/>
      <c r="MGR19" s="878"/>
      <c r="MGS19" s="880"/>
      <c r="MGT19" s="878"/>
      <c r="MGU19" s="878"/>
      <c r="MGV19" s="878"/>
      <c r="MGW19" s="880"/>
      <c r="MGX19" s="878"/>
      <c r="MGY19" s="878"/>
      <c r="MGZ19" s="878"/>
      <c r="MHA19" s="880"/>
      <c r="MHB19" s="878"/>
      <c r="MHC19" s="878"/>
      <c r="MHD19" s="878"/>
      <c r="MHE19" s="880"/>
      <c r="MHF19" s="878"/>
      <c r="MHG19" s="878"/>
      <c r="MHH19" s="878"/>
      <c r="MHI19" s="880"/>
      <c r="MHJ19" s="878"/>
      <c r="MHK19" s="878"/>
      <c r="MHL19" s="878"/>
      <c r="MHM19" s="880"/>
      <c r="MHN19" s="878"/>
      <c r="MHO19" s="878"/>
      <c r="MHP19" s="878"/>
      <c r="MHQ19" s="880"/>
      <c r="MHR19" s="878"/>
      <c r="MHS19" s="878"/>
      <c r="MHT19" s="878"/>
      <c r="MHU19" s="880"/>
      <c r="MHV19" s="878"/>
      <c r="MHW19" s="878"/>
      <c r="MHX19" s="878"/>
      <c r="MHY19" s="880"/>
      <c r="MHZ19" s="878"/>
      <c r="MIA19" s="878"/>
      <c r="MIB19" s="878"/>
      <c r="MIC19" s="880"/>
      <c r="MID19" s="878"/>
      <c r="MIE19" s="878"/>
      <c r="MIF19" s="878"/>
      <c r="MIG19" s="880"/>
      <c r="MIH19" s="878"/>
      <c r="MII19" s="878"/>
      <c r="MIJ19" s="878"/>
      <c r="MIK19" s="880"/>
      <c r="MIL19" s="878"/>
      <c r="MIM19" s="878"/>
      <c r="MIN19" s="878"/>
      <c r="MIO19" s="880"/>
      <c r="MIP19" s="878"/>
      <c r="MIQ19" s="878"/>
      <c r="MIR19" s="878"/>
      <c r="MIS19" s="880"/>
      <c r="MIT19" s="878"/>
      <c r="MIU19" s="878"/>
      <c r="MIV19" s="878"/>
      <c r="MIW19" s="880"/>
      <c r="MIX19" s="878"/>
      <c r="MIY19" s="878"/>
      <c r="MIZ19" s="878"/>
      <c r="MJA19" s="880"/>
      <c r="MJB19" s="878"/>
      <c r="MJC19" s="878"/>
      <c r="MJD19" s="878"/>
      <c r="MJE19" s="880"/>
      <c r="MJF19" s="878"/>
      <c r="MJG19" s="878"/>
      <c r="MJH19" s="878"/>
      <c r="MJI19" s="880"/>
      <c r="MJJ19" s="878"/>
      <c r="MJK19" s="878"/>
      <c r="MJL19" s="878"/>
      <c r="MJM19" s="880"/>
      <c r="MJN19" s="878"/>
      <c r="MJO19" s="878"/>
      <c r="MJP19" s="878"/>
      <c r="MJQ19" s="880"/>
      <c r="MJR19" s="878"/>
      <c r="MJS19" s="878"/>
      <c r="MJT19" s="878"/>
      <c r="MJU19" s="880"/>
      <c r="MJV19" s="878"/>
      <c r="MJW19" s="878"/>
      <c r="MJX19" s="878"/>
      <c r="MJY19" s="880"/>
      <c r="MJZ19" s="878"/>
      <c r="MKA19" s="878"/>
      <c r="MKB19" s="878"/>
      <c r="MKC19" s="880"/>
      <c r="MKD19" s="878"/>
      <c r="MKE19" s="878"/>
      <c r="MKF19" s="878"/>
      <c r="MKG19" s="880"/>
      <c r="MKH19" s="878"/>
      <c r="MKI19" s="878"/>
      <c r="MKJ19" s="878"/>
      <c r="MKK19" s="880"/>
      <c r="MKL19" s="878"/>
      <c r="MKM19" s="878"/>
      <c r="MKN19" s="878"/>
      <c r="MKO19" s="880"/>
      <c r="MKP19" s="878"/>
      <c r="MKQ19" s="878"/>
      <c r="MKR19" s="878"/>
      <c r="MKS19" s="880"/>
      <c r="MKT19" s="878"/>
      <c r="MKU19" s="878"/>
      <c r="MKV19" s="878"/>
      <c r="MKW19" s="880"/>
      <c r="MKX19" s="878"/>
      <c r="MKY19" s="878"/>
      <c r="MKZ19" s="878"/>
      <c r="MLA19" s="880"/>
      <c r="MLB19" s="878"/>
      <c r="MLC19" s="878"/>
      <c r="MLD19" s="878"/>
      <c r="MLE19" s="880"/>
      <c r="MLF19" s="878"/>
      <c r="MLG19" s="878"/>
      <c r="MLH19" s="878"/>
      <c r="MLI19" s="880"/>
      <c r="MLJ19" s="878"/>
      <c r="MLK19" s="878"/>
      <c r="MLL19" s="878"/>
      <c r="MLM19" s="880"/>
      <c r="MLN19" s="878"/>
      <c r="MLO19" s="878"/>
      <c r="MLP19" s="878"/>
      <c r="MLQ19" s="880"/>
      <c r="MLR19" s="878"/>
      <c r="MLS19" s="878"/>
      <c r="MLT19" s="878"/>
      <c r="MLU19" s="880"/>
      <c r="MLV19" s="878"/>
      <c r="MLW19" s="878"/>
      <c r="MLX19" s="878"/>
      <c r="MLY19" s="880"/>
      <c r="MLZ19" s="878"/>
      <c r="MMA19" s="878"/>
      <c r="MMB19" s="878"/>
      <c r="MMC19" s="880"/>
      <c r="MMD19" s="878"/>
      <c r="MME19" s="878"/>
      <c r="MMF19" s="878"/>
      <c r="MMG19" s="880"/>
      <c r="MMH19" s="878"/>
      <c r="MMI19" s="878"/>
      <c r="MMJ19" s="878"/>
      <c r="MMK19" s="880"/>
      <c r="MML19" s="878"/>
      <c r="MMM19" s="878"/>
      <c r="MMN19" s="878"/>
      <c r="MMO19" s="880"/>
      <c r="MMP19" s="878"/>
      <c r="MMQ19" s="878"/>
      <c r="MMR19" s="878"/>
      <c r="MMS19" s="880"/>
      <c r="MMT19" s="878"/>
      <c r="MMU19" s="878"/>
      <c r="MMV19" s="878"/>
      <c r="MMW19" s="880"/>
      <c r="MMX19" s="878"/>
      <c r="MMY19" s="878"/>
      <c r="MMZ19" s="878"/>
      <c r="MNA19" s="880"/>
      <c r="MNB19" s="878"/>
      <c r="MNC19" s="878"/>
      <c r="MND19" s="878"/>
      <c r="MNE19" s="880"/>
      <c r="MNF19" s="878"/>
      <c r="MNG19" s="878"/>
      <c r="MNH19" s="878"/>
      <c r="MNI19" s="880"/>
      <c r="MNJ19" s="878"/>
      <c r="MNK19" s="878"/>
      <c r="MNL19" s="878"/>
      <c r="MNM19" s="880"/>
      <c r="MNN19" s="878"/>
      <c r="MNO19" s="878"/>
      <c r="MNP19" s="878"/>
      <c r="MNQ19" s="880"/>
      <c r="MNR19" s="878"/>
      <c r="MNS19" s="878"/>
      <c r="MNT19" s="878"/>
      <c r="MNU19" s="880"/>
      <c r="MNV19" s="878"/>
      <c r="MNW19" s="878"/>
      <c r="MNX19" s="878"/>
      <c r="MNY19" s="880"/>
      <c r="MNZ19" s="878"/>
      <c r="MOA19" s="878"/>
      <c r="MOB19" s="878"/>
      <c r="MOC19" s="880"/>
      <c r="MOD19" s="878"/>
      <c r="MOE19" s="878"/>
      <c r="MOF19" s="878"/>
      <c r="MOG19" s="880"/>
      <c r="MOH19" s="878"/>
      <c r="MOI19" s="878"/>
      <c r="MOJ19" s="878"/>
      <c r="MOK19" s="880"/>
      <c r="MOL19" s="878"/>
      <c r="MOM19" s="878"/>
      <c r="MON19" s="878"/>
      <c r="MOO19" s="880"/>
      <c r="MOP19" s="878"/>
      <c r="MOQ19" s="878"/>
      <c r="MOR19" s="878"/>
      <c r="MOS19" s="880"/>
      <c r="MOT19" s="878"/>
      <c r="MOU19" s="878"/>
      <c r="MOV19" s="878"/>
      <c r="MOW19" s="880"/>
      <c r="MOX19" s="878"/>
      <c r="MOY19" s="878"/>
      <c r="MOZ19" s="878"/>
      <c r="MPA19" s="880"/>
      <c r="MPB19" s="878"/>
      <c r="MPC19" s="878"/>
      <c r="MPD19" s="878"/>
      <c r="MPE19" s="880"/>
      <c r="MPF19" s="878"/>
      <c r="MPG19" s="878"/>
      <c r="MPH19" s="878"/>
      <c r="MPI19" s="880"/>
      <c r="MPJ19" s="878"/>
      <c r="MPK19" s="878"/>
      <c r="MPL19" s="878"/>
      <c r="MPM19" s="880"/>
      <c r="MPN19" s="878"/>
      <c r="MPO19" s="878"/>
      <c r="MPP19" s="878"/>
      <c r="MPQ19" s="880"/>
      <c r="MPR19" s="878"/>
      <c r="MPS19" s="878"/>
      <c r="MPT19" s="878"/>
      <c r="MPU19" s="880"/>
      <c r="MPV19" s="878"/>
      <c r="MPW19" s="878"/>
      <c r="MPX19" s="878"/>
      <c r="MPY19" s="880"/>
      <c r="MPZ19" s="878"/>
      <c r="MQA19" s="878"/>
      <c r="MQB19" s="878"/>
      <c r="MQC19" s="880"/>
      <c r="MQD19" s="878"/>
      <c r="MQE19" s="878"/>
      <c r="MQF19" s="878"/>
      <c r="MQG19" s="880"/>
      <c r="MQH19" s="878"/>
      <c r="MQI19" s="878"/>
      <c r="MQJ19" s="878"/>
      <c r="MQK19" s="880"/>
      <c r="MQL19" s="878"/>
      <c r="MQM19" s="878"/>
      <c r="MQN19" s="878"/>
      <c r="MQO19" s="880"/>
      <c r="MQP19" s="878"/>
      <c r="MQQ19" s="878"/>
      <c r="MQR19" s="878"/>
      <c r="MQS19" s="880"/>
      <c r="MQT19" s="878"/>
      <c r="MQU19" s="878"/>
      <c r="MQV19" s="878"/>
      <c r="MQW19" s="880"/>
      <c r="MQX19" s="878"/>
      <c r="MQY19" s="878"/>
      <c r="MQZ19" s="878"/>
      <c r="MRA19" s="880"/>
      <c r="MRB19" s="878"/>
      <c r="MRC19" s="878"/>
      <c r="MRD19" s="878"/>
      <c r="MRE19" s="880"/>
      <c r="MRF19" s="878"/>
      <c r="MRG19" s="878"/>
      <c r="MRH19" s="878"/>
      <c r="MRI19" s="880"/>
      <c r="MRJ19" s="878"/>
      <c r="MRK19" s="878"/>
      <c r="MRL19" s="878"/>
      <c r="MRM19" s="880"/>
      <c r="MRN19" s="878"/>
      <c r="MRO19" s="878"/>
      <c r="MRP19" s="878"/>
      <c r="MRQ19" s="880"/>
      <c r="MRR19" s="878"/>
      <c r="MRS19" s="878"/>
      <c r="MRT19" s="878"/>
      <c r="MRU19" s="880"/>
      <c r="MRV19" s="878"/>
      <c r="MRW19" s="878"/>
      <c r="MRX19" s="878"/>
      <c r="MRY19" s="880"/>
      <c r="MRZ19" s="878"/>
      <c r="MSA19" s="878"/>
      <c r="MSB19" s="878"/>
      <c r="MSC19" s="880"/>
      <c r="MSD19" s="878"/>
      <c r="MSE19" s="878"/>
      <c r="MSF19" s="878"/>
      <c r="MSG19" s="880"/>
      <c r="MSH19" s="878"/>
      <c r="MSI19" s="878"/>
      <c r="MSJ19" s="878"/>
      <c r="MSK19" s="880"/>
      <c r="MSL19" s="878"/>
      <c r="MSM19" s="878"/>
      <c r="MSN19" s="878"/>
      <c r="MSO19" s="880"/>
      <c r="MSP19" s="878"/>
      <c r="MSQ19" s="878"/>
      <c r="MSR19" s="878"/>
      <c r="MSS19" s="880"/>
      <c r="MST19" s="878"/>
      <c r="MSU19" s="878"/>
      <c r="MSV19" s="878"/>
      <c r="MSW19" s="880"/>
      <c r="MSX19" s="878"/>
      <c r="MSY19" s="878"/>
      <c r="MSZ19" s="878"/>
      <c r="MTA19" s="880"/>
      <c r="MTB19" s="878"/>
      <c r="MTC19" s="878"/>
      <c r="MTD19" s="878"/>
      <c r="MTE19" s="880"/>
      <c r="MTF19" s="878"/>
      <c r="MTG19" s="878"/>
      <c r="MTH19" s="878"/>
      <c r="MTI19" s="880"/>
      <c r="MTJ19" s="878"/>
      <c r="MTK19" s="878"/>
      <c r="MTL19" s="878"/>
      <c r="MTM19" s="880"/>
      <c r="MTN19" s="878"/>
      <c r="MTO19" s="878"/>
      <c r="MTP19" s="878"/>
      <c r="MTQ19" s="880"/>
      <c r="MTR19" s="878"/>
      <c r="MTS19" s="878"/>
      <c r="MTT19" s="878"/>
      <c r="MTU19" s="880"/>
      <c r="MTV19" s="878"/>
      <c r="MTW19" s="878"/>
      <c r="MTX19" s="878"/>
      <c r="MTY19" s="880"/>
      <c r="MTZ19" s="878"/>
      <c r="MUA19" s="878"/>
      <c r="MUB19" s="878"/>
      <c r="MUC19" s="880"/>
      <c r="MUD19" s="878"/>
      <c r="MUE19" s="878"/>
      <c r="MUF19" s="878"/>
      <c r="MUG19" s="880"/>
      <c r="MUH19" s="878"/>
      <c r="MUI19" s="878"/>
      <c r="MUJ19" s="878"/>
      <c r="MUK19" s="880"/>
      <c r="MUL19" s="878"/>
      <c r="MUM19" s="878"/>
      <c r="MUN19" s="878"/>
      <c r="MUO19" s="880"/>
      <c r="MUP19" s="878"/>
      <c r="MUQ19" s="878"/>
      <c r="MUR19" s="878"/>
      <c r="MUS19" s="880"/>
      <c r="MUT19" s="878"/>
      <c r="MUU19" s="878"/>
      <c r="MUV19" s="878"/>
      <c r="MUW19" s="880"/>
      <c r="MUX19" s="878"/>
      <c r="MUY19" s="878"/>
      <c r="MUZ19" s="878"/>
      <c r="MVA19" s="880"/>
      <c r="MVB19" s="878"/>
      <c r="MVC19" s="878"/>
      <c r="MVD19" s="878"/>
      <c r="MVE19" s="880"/>
      <c r="MVF19" s="878"/>
      <c r="MVG19" s="878"/>
      <c r="MVH19" s="878"/>
      <c r="MVI19" s="880"/>
      <c r="MVJ19" s="878"/>
      <c r="MVK19" s="878"/>
      <c r="MVL19" s="878"/>
      <c r="MVM19" s="880"/>
      <c r="MVN19" s="878"/>
      <c r="MVO19" s="878"/>
      <c r="MVP19" s="878"/>
      <c r="MVQ19" s="880"/>
      <c r="MVR19" s="878"/>
      <c r="MVS19" s="878"/>
      <c r="MVT19" s="878"/>
      <c r="MVU19" s="880"/>
      <c r="MVV19" s="878"/>
      <c r="MVW19" s="878"/>
      <c r="MVX19" s="878"/>
      <c r="MVY19" s="880"/>
      <c r="MVZ19" s="878"/>
      <c r="MWA19" s="878"/>
      <c r="MWB19" s="878"/>
      <c r="MWC19" s="880"/>
      <c r="MWD19" s="878"/>
      <c r="MWE19" s="878"/>
      <c r="MWF19" s="878"/>
      <c r="MWG19" s="880"/>
      <c r="MWH19" s="878"/>
      <c r="MWI19" s="878"/>
      <c r="MWJ19" s="878"/>
      <c r="MWK19" s="880"/>
      <c r="MWL19" s="878"/>
      <c r="MWM19" s="878"/>
      <c r="MWN19" s="878"/>
      <c r="MWO19" s="880"/>
      <c r="MWP19" s="878"/>
      <c r="MWQ19" s="878"/>
      <c r="MWR19" s="878"/>
      <c r="MWS19" s="880"/>
      <c r="MWT19" s="878"/>
      <c r="MWU19" s="878"/>
      <c r="MWV19" s="878"/>
      <c r="MWW19" s="880"/>
      <c r="MWX19" s="878"/>
      <c r="MWY19" s="878"/>
      <c r="MWZ19" s="878"/>
      <c r="MXA19" s="880"/>
      <c r="MXB19" s="878"/>
      <c r="MXC19" s="878"/>
      <c r="MXD19" s="878"/>
      <c r="MXE19" s="880"/>
      <c r="MXF19" s="878"/>
      <c r="MXG19" s="878"/>
      <c r="MXH19" s="878"/>
      <c r="MXI19" s="880"/>
      <c r="MXJ19" s="878"/>
      <c r="MXK19" s="878"/>
      <c r="MXL19" s="878"/>
      <c r="MXM19" s="880"/>
      <c r="MXN19" s="878"/>
      <c r="MXO19" s="878"/>
      <c r="MXP19" s="878"/>
      <c r="MXQ19" s="880"/>
      <c r="MXR19" s="878"/>
      <c r="MXS19" s="878"/>
      <c r="MXT19" s="878"/>
      <c r="MXU19" s="880"/>
      <c r="MXV19" s="878"/>
      <c r="MXW19" s="878"/>
      <c r="MXX19" s="878"/>
      <c r="MXY19" s="880"/>
      <c r="MXZ19" s="878"/>
      <c r="MYA19" s="878"/>
      <c r="MYB19" s="878"/>
      <c r="MYC19" s="880"/>
      <c r="MYD19" s="878"/>
      <c r="MYE19" s="878"/>
      <c r="MYF19" s="878"/>
      <c r="MYG19" s="880"/>
      <c r="MYH19" s="878"/>
      <c r="MYI19" s="878"/>
      <c r="MYJ19" s="878"/>
      <c r="MYK19" s="880"/>
      <c r="MYL19" s="878"/>
      <c r="MYM19" s="878"/>
      <c r="MYN19" s="878"/>
      <c r="MYO19" s="880"/>
      <c r="MYP19" s="878"/>
      <c r="MYQ19" s="878"/>
      <c r="MYR19" s="878"/>
      <c r="MYS19" s="880"/>
      <c r="MYT19" s="878"/>
      <c r="MYU19" s="878"/>
      <c r="MYV19" s="878"/>
      <c r="MYW19" s="880"/>
      <c r="MYX19" s="878"/>
      <c r="MYY19" s="878"/>
      <c r="MYZ19" s="878"/>
      <c r="MZA19" s="880"/>
      <c r="MZB19" s="878"/>
      <c r="MZC19" s="878"/>
      <c r="MZD19" s="878"/>
      <c r="MZE19" s="880"/>
      <c r="MZF19" s="878"/>
      <c r="MZG19" s="878"/>
      <c r="MZH19" s="878"/>
      <c r="MZI19" s="880"/>
      <c r="MZJ19" s="878"/>
      <c r="MZK19" s="878"/>
      <c r="MZL19" s="878"/>
      <c r="MZM19" s="880"/>
      <c r="MZN19" s="878"/>
      <c r="MZO19" s="878"/>
      <c r="MZP19" s="878"/>
      <c r="MZQ19" s="880"/>
      <c r="MZR19" s="878"/>
      <c r="MZS19" s="878"/>
      <c r="MZT19" s="878"/>
      <c r="MZU19" s="880"/>
      <c r="MZV19" s="878"/>
      <c r="MZW19" s="878"/>
      <c r="MZX19" s="878"/>
      <c r="MZY19" s="880"/>
      <c r="MZZ19" s="878"/>
      <c r="NAA19" s="878"/>
      <c r="NAB19" s="878"/>
      <c r="NAC19" s="880"/>
      <c r="NAD19" s="878"/>
      <c r="NAE19" s="878"/>
      <c r="NAF19" s="878"/>
      <c r="NAG19" s="880"/>
      <c r="NAH19" s="878"/>
      <c r="NAI19" s="878"/>
      <c r="NAJ19" s="878"/>
      <c r="NAK19" s="880"/>
      <c r="NAL19" s="878"/>
      <c r="NAM19" s="878"/>
      <c r="NAN19" s="878"/>
      <c r="NAO19" s="880"/>
      <c r="NAP19" s="878"/>
      <c r="NAQ19" s="878"/>
      <c r="NAR19" s="878"/>
      <c r="NAS19" s="880"/>
      <c r="NAT19" s="878"/>
      <c r="NAU19" s="878"/>
      <c r="NAV19" s="878"/>
      <c r="NAW19" s="880"/>
      <c r="NAX19" s="878"/>
      <c r="NAY19" s="878"/>
      <c r="NAZ19" s="878"/>
      <c r="NBA19" s="880"/>
      <c r="NBB19" s="878"/>
      <c r="NBC19" s="878"/>
      <c r="NBD19" s="878"/>
      <c r="NBE19" s="880"/>
      <c r="NBF19" s="878"/>
      <c r="NBG19" s="878"/>
      <c r="NBH19" s="878"/>
      <c r="NBI19" s="880"/>
      <c r="NBJ19" s="878"/>
      <c r="NBK19" s="878"/>
      <c r="NBL19" s="878"/>
      <c r="NBM19" s="880"/>
      <c r="NBN19" s="878"/>
      <c r="NBO19" s="878"/>
      <c r="NBP19" s="878"/>
      <c r="NBQ19" s="880"/>
      <c r="NBR19" s="878"/>
      <c r="NBS19" s="878"/>
      <c r="NBT19" s="878"/>
      <c r="NBU19" s="880"/>
      <c r="NBV19" s="878"/>
      <c r="NBW19" s="878"/>
      <c r="NBX19" s="878"/>
      <c r="NBY19" s="880"/>
      <c r="NBZ19" s="878"/>
      <c r="NCA19" s="878"/>
      <c r="NCB19" s="878"/>
      <c r="NCC19" s="880"/>
      <c r="NCD19" s="878"/>
      <c r="NCE19" s="878"/>
      <c r="NCF19" s="878"/>
      <c r="NCG19" s="880"/>
      <c r="NCH19" s="878"/>
      <c r="NCI19" s="878"/>
      <c r="NCJ19" s="878"/>
      <c r="NCK19" s="880"/>
      <c r="NCL19" s="878"/>
      <c r="NCM19" s="878"/>
      <c r="NCN19" s="878"/>
      <c r="NCO19" s="880"/>
      <c r="NCP19" s="878"/>
      <c r="NCQ19" s="878"/>
      <c r="NCR19" s="878"/>
      <c r="NCS19" s="880"/>
      <c r="NCT19" s="878"/>
      <c r="NCU19" s="878"/>
      <c r="NCV19" s="878"/>
      <c r="NCW19" s="880"/>
      <c r="NCX19" s="878"/>
      <c r="NCY19" s="878"/>
      <c r="NCZ19" s="878"/>
      <c r="NDA19" s="880"/>
      <c r="NDB19" s="878"/>
      <c r="NDC19" s="878"/>
      <c r="NDD19" s="878"/>
      <c r="NDE19" s="880"/>
      <c r="NDF19" s="878"/>
      <c r="NDG19" s="878"/>
      <c r="NDH19" s="878"/>
      <c r="NDI19" s="880"/>
      <c r="NDJ19" s="878"/>
      <c r="NDK19" s="878"/>
      <c r="NDL19" s="878"/>
      <c r="NDM19" s="880"/>
      <c r="NDN19" s="878"/>
      <c r="NDO19" s="878"/>
      <c r="NDP19" s="878"/>
      <c r="NDQ19" s="880"/>
      <c r="NDR19" s="878"/>
      <c r="NDS19" s="878"/>
      <c r="NDT19" s="878"/>
      <c r="NDU19" s="880"/>
      <c r="NDV19" s="878"/>
      <c r="NDW19" s="878"/>
      <c r="NDX19" s="878"/>
      <c r="NDY19" s="880"/>
      <c r="NDZ19" s="878"/>
      <c r="NEA19" s="878"/>
      <c r="NEB19" s="878"/>
      <c r="NEC19" s="880"/>
      <c r="NED19" s="878"/>
      <c r="NEE19" s="878"/>
      <c r="NEF19" s="878"/>
      <c r="NEG19" s="880"/>
      <c r="NEH19" s="878"/>
      <c r="NEI19" s="878"/>
      <c r="NEJ19" s="878"/>
      <c r="NEK19" s="880"/>
      <c r="NEL19" s="878"/>
      <c r="NEM19" s="878"/>
      <c r="NEN19" s="878"/>
      <c r="NEO19" s="880"/>
      <c r="NEP19" s="878"/>
      <c r="NEQ19" s="878"/>
      <c r="NER19" s="878"/>
      <c r="NES19" s="880"/>
      <c r="NET19" s="878"/>
      <c r="NEU19" s="878"/>
      <c r="NEV19" s="878"/>
      <c r="NEW19" s="880"/>
      <c r="NEX19" s="878"/>
      <c r="NEY19" s="878"/>
      <c r="NEZ19" s="878"/>
      <c r="NFA19" s="880"/>
      <c r="NFB19" s="878"/>
      <c r="NFC19" s="878"/>
      <c r="NFD19" s="878"/>
      <c r="NFE19" s="880"/>
      <c r="NFF19" s="878"/>
      <c r="NFG19" s="878"/>
      <c r="NFH19" s="878"/>
      <c r="NFI19" s="880"/>
      <c r="NFJ19" s="878"/>
      <c r="NFK19" s="878"/>
      <c r="NFL19" s="878"/>
      <c r="NFM19" s="880"/>
      <c r="NFN19" s="878"/>
      <c r="NFO19" s="878"/>
      <c r="NFP19" s="878"/>
      <c r="NFQ19" s="880"/>
      <c r="NFR19" s="878"/>
      <c r="NFS19" s="878"/>
      <c r="NFT19" s="878"/>
      <c r="NFU19" s="880"/>
      <c r="NFV19" s="878"/>
      <c r="NFW19" s="878"/>
      <c r="NFX19" s="878"/>
      <c r="NFY19" s="880"/>
      <c r="NFZ19" s="878"/>
      <c r="NGA19" s="878"/>
      <c r="NGB19" s="878"/>
      <c r="NGC19" s="880"/>
      <c r="NGD19" s="878"/>
      <c r="NGE19" s="878"/>
      <c r="NGF19" s="878"/>
      <c r="NGG19" s="880"/>
      <c r="NGH19" s="878"/>
      <c r="NGI19" s="878"/>
      <c r="NGJ19" s="878"/>
      <c r="NGK19" s="880"/>
      <c r="NGL19" s="878"/>
      <c r="NGM19" s="878"/>
      <c r="NGN19" s="878"/>
      <c r="NGO19" s="880"/>
      <c r="NGP19" s="878"/>
      <c r="NGQ19" s="878"/>
      <c r="NGR19" s="878"/>
      <c r="NGS19" s="880"/>
      <c r="NGT19" s="878"/>
      <c r="NGU19" s="878"/>
      <c r="NGV19" s="878"/>
      <c r="NGW19" s="880"/>
      <c r="NGX19" s="878"/>
      <c r="NGY19" s="878"/>
      <c r="NGZ19" s="878"/>
      <c r="NHA19" s="880"/>
      <c r="NHB19" s="878"/>
      <c r="NHC19" s="878"/>
      <c r="NHD19" s="878"/>
      <c r="NHE19" s="880"/>
      <c r="NHF19" s="878"/>
      <c r="NHG19" s="878"/>
      <c r="NHH19" s="878"/>
      <c r="NHI19" s="880"/>
      <c r="NHJ19" s="878"/>
      <c r="NHK19" s="878"/>
      <c r="NHL19" s="878"/>
      <c r="NHM19" s="880"/>
      <c r="NHN19" s="878"/>
      <c r="NHO19" s="878"/>
      <c r="NHP19" s="878"/>
      <c r="NHQ19" s="880"/>
      <c r="NHR19" s="878"/>
      <c r="NHS19" s="878"/>
      <c r="NHT19" s="878"/>
      <c r="NHU19" s="880"/>
      <c r="NHV19" s="878"/>
      <c r="NHW19" s="878"/>
      <c r="NHX19" s="878"/>
      <c r="NHY19" s="880"/>
      <c r="NHZ19" s="878"/>
      <c r="NIA19" s="878"/>
      <c r="NIB19" s="878"/>
      <c r="NIC19" s="880"/>
      <c r="NID19" s="878"/>
      <c r="NIE19" s="878"/>
      <c r="NIF19" s="878"/>
      <c r="NIG19" s="880"/>
      <c r="NIH19" s="878"/>
      <c r="NII19" s="878"/>
      <c r="NIJ19" s="878"/>
      <c r="NIK19" s="880"/>
      <c r="NIL19" s="878"/>
      <c r="NIM19" s="878"/>
      <c r="NIN19" s="878"/>
      <c r="NIO19" s="880"/>
      <c r="NIP19" s="878"/>
      <c r="NIQ19" s="878"/>
      <c r="NIR19" s="878"/>
      <c r="NIS19" s="880"/>
      <c r="NIT19" s="878"/>
      <c r="NIU19" s="878"/>
      <c r="NIV19" s="878"/>
      <c r="NIW19" s="880"/>
      <c r="NIX19" s="878"/>
      <c r="NIY19" s="878"/>
      <c r="NIZ19" s="878"/>
      <c r="NJA19" s="880"/>
      <c r="NJB19" s="878"/>
      <c r="NJC19" s="878"/>
      <c r="NJD19" s="878"/>
      <c r="NJE19" s="880"/>
      <c r="NJF19" s="878"/>
      <c r="NJG19" s="878"/>
      <c r="NJH19" s="878"/>
      <c r="NJI19" s="880"/>
      <c r="NJJ19" s="878"/>
      <c r="NJK19" s="878"/>
      <c r="NJL19" s="878"/>
      <c r="NJM19" s="880"/>
      <c r="NJN19" s="878"/>
      <c r="NJO19" s="878"/>
      <c r="NJP19" s="878"/>
      <c r="NJQ19" s="880"/>
      <c r="NJR19" s="878"/>
      <c r="NJS19" s="878"/>
      <c r="NJT19" s="878"/>
      <c r="NJU19" s="880"/>
      <c r="NJV19" s="878"/>
      <c r="NJW19" s="878"/>
      <c r="NJX19" s="878"/>
      <c r="NJY19" s="880"/>
      <c r="NJZ19" s="878"/>
      <c r="NKA19" s="878"/>
      <c r="NKB19" s="878"/>
      <c r="NKC19" s="880"/>
      <c r="NKD19" s="878"/>
      <c r="NKE19" s="878"/>
      <c r="NKF19" s="878"/>
      <c r="NKG19" s="880"/>
      <c r="NKH19" s="878"/>
      <c r="NKI19" s="878"/>
      <c r="NKJ19" s="878"/>
      <c r="NKK19" s="880"/>
      <c r="NKL19" s="878"/>
      <c r="NKM19" s="878"/>
      <c r="NKN19" s="878"/>
      <c r="NKO19" s="880"/>
      <c r="NKP19" s="878"/>
      <c r="NKQ19" s="878"/>
      <c r="NKR19" s="878"/>
      <c r="NKS19" s="880"/>
      <c r="NKT19" s="878"/>
      <c r="NKU19" s="878"/>
      <c r="NKV19" s="878"/>
      <c r="NKW19" s="880"/>
      <c r="NKX19" s="878"/>
      <c r="NKY19" s="878"/>
      <c r="NKZ19" s="878"/>
      <c r="NLA19" s="880"/>
      <c r="NLB19" s="878"/>
      <c r="NLC19" s="878"/>
      <c r="NLD19" s="878"/>
      <c r="NLE19" s="880"/>
      <c r="NLF19" s="878"/>
      <c r="NLG19" s="878"/>
      <c r="NLH19" s="878"/>
      <c r="NLI19" s="880"/>
      <c r="NLJ19" s="878"/>
      <c r="NLK19" s="878"/>
      <c r="NLL19" s="878"/>
      <c r="NLM19" s="880"/>
      <c r="NLN19" s="878"/>
      <c r="NLO19" s="878"/>
      <c r="NLP19" s="878"/>
      <c r="NLQ19" s="880"/>
      <c r="NLR19" s="878"/>
      <c r="NLS19" s="878"/>
      <c r="NLT19" s="878"/>
      <c r="NLU19" s="880"/>
      <c r="NLV19" s="878"/>
      <c r="NLW19" s="878"/>
      <c r="NLX19" s="878"/>
      <c r="NLY19" s="880"/>
      <c r="NLZ19" s="878"/>
      <c r="NMA19" s="878"/>
      <c r="NMB19" s="878"/>
      <c r="NMC19" s="880"/>
      <c r="NMD19" s="878"/>
      <c r="NME19" s="878"/>
      <c r="NMF19" s="878"/>
      <c r="NMG19" s="880"/>
      <c r="NMH19" s="878"/>
      <c r="NMI19" s="878"/>
      <c r="NMJ19" s="878"/>
      <c r="NMK19" s="880"/>
      <c r="NML19" s="878"/>
      <c r="NMM19" s="878"/>
      <c r="NMN19" s="878"/>
      <c r="NMO19" s="880"/>
      <c r="NMP19" s="878"/>
      <c r="NMQ19" s="878"/>
      <c r="NMR19" s="878"/>
      <c r="NMS19" s="880"/>
      <c r="NMT19" s="878"/>
      <c r="NMU19" s="878"/>
      <c r="NMV19" s="878"/>
      <c r="NMW19" s="880"/>
      <c r="NMX19" s="878"/>
      <c r="NMY19" s="878"/>
      <c r="NMZ19" s="878"/>
      <c r="NNA19" s="880"/>
      <c r="NNB19" s="878"/>
      <c r="NNC19" s="878"/>
      <c r="NND19" s="878"/>
      <c r="NNE19" s="880"/>
      <c r="NNF19" s="878"/>
      <c r="NNG19" s="878"/>
      <c r="NNH19" s="878"/>
      <c r="NNI19" s="880"/>
      <c r="NNJ19" s="878"/>
      <c r="NNK19" s="878"/>
      <c r="NNL19" s="878"/>
      <c r="NNM19" s="880"/>
      <c r="NNN19" s="878"/>
      <c r="NNO19" s="878"/>
      <c r="NNP19" s="878"/>
      <c r="NNQ19" s="880"/>
      <c r="NNR19" s="878"/>
      <c r="NNS19" s="878"/>
      <c r="NNT19" s="878"/>
      <c r="NNU19" s="880"/>
      <c r="NNV19" s="878"/>
      <c r="NNW19" s="878"/>
      <c r="NNX19" s="878"/>
      <c r="NNY19" s="880"/>
      <c r="NNZ19" s="878"/>
      <c r="NOA19" s="878"/>
      <c r="NOB19" s="878"/>
      <c r="NOC19" s="880"/>
      <c r="NOD19" s="878"/>
      <c r="NOE19" s="878"/>
      <c r="NOF19" s="878"/>
      <c r="NOG19" s="880"/>
      <c r="NOH19" s="878"/>
      <c r="NOI19" s="878"/>
      <c r="NOJ19" s="878"/>
      <c r="NOK19" s="880"/>
      <c r="NOL19" s="878"/>
      <c r="NOM19" s="878"/>
      <c r="NON19" s="878"/>
      <c r="NOO19" s="880"/>
      <c r="NOP19" s="878"/>
      <c r="NOQ19" s="878"/>
      <c r="NOR19" s="878"/>
      <c r="NOS19" s="880"/>
      <c r="NOT19" s="878"/>
      <c r="NOU19" s="878"/>
      <c r="NOV19" s="878"/>
      <c r="NOW19" s="880"/>
      <c r="NOX19" s="878"/>
      <c r="NOY19" s="878"/>
      <c r="NOZ19" s="878"/>
      <c r="NPA19" s="880"/>
      <c r="NPB19" s="878"/>
      <c r="NPC19" s="878"/>
      <c r="NPD19" s="878"/>
      <c r="NPE19" s="880"/>
      <c r="NPF19" s="878"/>
      <c r="NPG19" s="878"/>
      <c r="NPH19" s="878"/>
      <c r="NPI19" s="880"/>
      <c r="NPJ19" s="878"/>
      <c r="NPK19" s="878"/>
      <c r="NPL19" s="878"/>
      <c r="NPM19" s="880"/>
      <c r="NPN19" s="878"/>
      <c r="NPO19" s="878"/>
      <c r="NPP19" s="878"/>
      <c r="NPQ19" s="880"/>
      <c r="NPR19" s="878"/>
      <c r="NPS19" s="878"/>
      <c r="NPT19" s="878"/>
      <c r="NPU19" s="880"/>
      <c r="NPV19" s="878"/>
      <c r="NPW19" s="878"/>
      <c r="NPX19" s="878"/>
      <c r="NPY19" s="880"/>
      <c r="NPZ19" s="878"/>
      <c r="NQA19" s="878"/>
      <c r="NQB19" s="878"/>
      <c r="NQC19" s="880"/>
      <c r="NQD19" s="878"/>
      <c r="NQE19" s="878"/>
      <c r="NQF19" s="878"/>
      <c r="NQG19" s="880"/>
      <c r="NQH19" s="878"/>
      <c r="NQI19" s="878"/>
      <c r="NQJ19" s="878"/>
      <c r="NQK19" s="880"/>
      <c r="NQL19" s="878"/>
      <c r="NQM19" s="878"/>
      <c r="NQN19" s="878"/>
      <c r="NQO19" s="880"/>
      <c r="NQP19" s="878"/>
      <c r="NQQ19" s="878"/>
      <c r="NQR19" s="878"/>
      <c r="NQS19" s="880"/>
      <c r="NQT19" s="878"/>
      <c r="NQU19" s="878"/>
      <c r="NQV19" s="878"/>
      <c r="NQW19" s="880"/>
      <c r="NQX19" s="878"/>
      <c r="NQY19" s="878"/>
      <c r="NQZ19" s="878"/>
      <c r="NRA19" s="880"/>
      <c r="NRB19" s="878"/>
      <c r="NRC19" s="878"/>
      <c r="NRD19" s="878"/>
      <c r="NRE19" s="880"/>
      <c r="NRF19" s="878"/>
      <c r="NRG19" s="878"/>
      <c r="NRH19" s="878"/>
      <c r="NRI19" s="880"/>
      <c r="NRJ19" s="878"/>
      <c r="NRK19" s="878"/>
      <c r="NRL19" s="878"/>
      <c r="NRM19" s="880"/>
      <c r="NRN19" s="878"/>
      <c r="NRO19" s="878"/>
      <c r="NRP19" s="878"/>
      <c r="NRQ19" s="880"/>
      <c r="NRR19" s="878"/>
      <c r="NRS19" s="878"/>
      <c r="NRT19" s="878"/>
      <c r="NRU19" s="880"/>
      <c r="NRV19" s="878"/>
      <c r="NRW19" s="878"/>
      <c r="NRX19" s="878"/>
      <c r="NRY19" s="880"/>
      <c r="NRZ19" s="878"/>
      <c r="NSA19" s="878"/>
      <c r="NSB19" s="878"/>
      <c r="NSC19" s="880"/>
      <c r="NSD19" s="878"/>
      <c r="NSE19" s="878"/>
      <c r="NSF19" s="878"/>
      <c r="NSG19" s="880"/>
      <c r="NSH19" s="878"/>
      <c r="NSI19" s="878"/>
      <c r="NSJ19" s="878"/>
      <c r="NSK19" s="880"/>
      <c r="NSL19" s="878"/>
      <c r="NSM19" s="878"/>
      <c r="NSN19" s="878"/>
      <c r="NSO19" s="880"/>
      <c r="NSP19" s="878"/>
      <c r="NSQ19" s="878"/>
      <c r="NSR19" s="878"/>
      <c r="NSS19" s="880"/>
      <c r="NST19" s="878"/>
      <c r="NSU19" s="878"/>
      <c r="NSV19" s="878"/>
      <c r="NSW19" s="880"/>
      <c r="NSX19" s="878"/>
      <c r="NSY19" s="878"/>
      <c r="NSZ19" s="878"/>
      <c r="NTA19" s="880"/>
      <c r="NTB19" s="878"/>
      <c r="NTC19" s="878"/>
      <c r="NTD19" s="878"/>
      <c r="NTE19" s="880"/>
      <c r="NTF19" s="878"/>
      <c r="NTG19" s="878"/>
      <c r="NTH19" s="878"/>
      <c r="NTI19" s="880"/>
      <c r="NTJ19" s="878"/>
      <c r="NTK19" s="878"/>
      <c r="NTL19" s="878"/>
      <c r="NTM19" s="880"/>
      <c r="NTN19" s="878"/>
      <c r="NTO19" s="878"/>
      <c r="NTP19" s="878"/>
      <c r="NTQ19" s="880"/>
      <c r="NTR19" s="878"/>
      <c r="NTS19" s="878"/>
      <c r="NTT19" s="878"/>
      <c r="NTU19" s="880"/>
      <c r="NTV19" s="878"/>
      <c r="NTW19" s="878"/>
      <c r="NTX19" s="878"/>
      <c r="NTY19" s="880"/>
      <c r="NTZ19" s="878"/>
      <c r="NUA19" s="878"/>
      <c r="NUB19" s="878"/>
      <c r="NUC19" s="880"/>
      <c r="NUD19" s="878"/>
      <c r="NUE19" s="878"/>
      <c r="NUF19" s="878"/>
      <c r="NUG19" s="880"/>
      <c r="NUH19" s="878"/>
      <c r="NUI19" s="878"/>
      <c r="NUJ19" s="878"/>
      <c r="NUK19" s="880"/>
      <c r="NUL19" s="878"/>
      <c r="NUM19" s="878"/>
      <c r="NUN19" s="878"/>
      <c r="NUO19" s="880"/>
      <c r="NUP19" s="878"/>
      <c r="NUQ19" s="878"/>
      <c r="NUR19" s="878"/>
      <c r="NUS19" s="880"/>
      <c r="NUT19" s="878"/>
      <c r="NUU19" s="878"/>
      <c r="NUV19" s="878"/>
      <c r="NUW19" s="880"/>
      <c r="NUX19" s="878"/>
      <c r="NUY19" s="878"/>
      <c r="NUZ19" s="878"/>
      <c r="NVA19" s="880"/>
      <c r="NVB19" s="878"/>
      <c r="NVC19" s="878"/>
      <c r="NVD19" s="878"/>
      <c r="NVE19" s="880"/>
      <c r="NVF19" s="878"/>
      <c r="NVG19" s="878"/>
      <c r="NVH19" s="878"/>
      <c r="NVI19" s="880"/>
      <c r="NVJ19" s="878"/>
      <c r="NVK19" s="878"/>
      <c r="NVL19" s="878"/>
      <c r="NVM19" s="880"/>
      <c r="NVN19" s="878"/>
      <c r="NVO19" s="878"/>
      <c r="NVP19" s="878"/>
      <c r="NVQ19" s="880"/>
      <c r="NVR19" s="878"/>
      <c r="NVS19" s="878"/>
      <c r="NVT19" s="878"/>
      <c r="NVU19" s="880"/>
      <c r="NVV19" s="878"/>
      <c r="NVW19" s="878"/>
      <c r="NVX19" s="878"/>
      <c r="NVY19" s="880"/>
      <c r="NVZ19" s="878"/>
      <c r="NWA19" s="878"/>
      <c r="NWB19" s="878"/>
      <c r="NWC19" s="880"/>
      <c r="NWD19" s="878"/>
      <c r="NWE19" s="878"/>
      <c r="NWF19" s="878"/>
      <c r="NWG19" s="880"/>
      <c r="NWH19" s="878"/>
      <c r="NWI19" s="878"/>
      <c r="NWJ19" s="878"/>
      <c r="NWK19" s="880"/>
      <c r="NWL19" s="878"/>
      <c r="NWM19" s="878"/>
      <c r="NWN19" s="878"/>
      <c r="NWO19" s="880"/>
      <c r="NWP19" s="878"/>
      <c r="NWQ19" s="878"/>
      <c r="NWR19" s="878"/>
      <c r="NWS19" s="880"/>
      <c r="NWT19" s="878"/>
      <c r="NWU19" s="878"/>
      <c r="NWV19" s="878"/>
      <c r="NWW19" s="880"/>
      <c r="NWX19" s="878"/>
      <c r="NWY19" s="878"/>
      <c r="NWZ19" s="878"/>
      <c r="NXA19" s="880"/>
      <c r="NXB19" s="878"/>
      <c r="NXC19" s="878"/>
      <c r="NXD19" s="878"/>
      <c r="NXE19" s="880"/>
      <c r="NXF19" s="878"/>
      <c r="NXG19" s="878"/>
      <c r="NXH19" s="878"/>
      <c r="NXI19" s="880"/>
      <c r="NXJ19" s="878"/>
      <c r="NXK19" s="878"/>
      <c r="NXL19" s="878"/>
      <c r="NXM19" s="880"/>
      <c r="NXN19" s="878"/>
      <c r="NXO19" s="878"/>
      <c r="NXP19" s="878"/>
      <c r="NXQ19" s="880"/>
      <c r="NXR19" s="878"/>
      <c r="NXS19" s="878"/>
      <c r="NXT19" s="878"/>
      <c r="NXU19" s="880"/>
      <c r="NXV19" s="878"/>
      <c r="NXW19" s="878"/>
      <c r="NXX19" s="878"/>
      <c r="NXY19" s="880"/>
      <c r="NXZ19" s="878"/>
      <c r="NYA19" s="878"/>
      <c r="NYB19" s="878"/>
      <c r="NYC19" s="880"/>
      <c r="NYD19" s="878"/>
      <c r="NYE19" s="878"/>
      <c r="NYF19" s="878"/>
      <c r="NYG19" s="880"/>
      <c r="NYH19" s="878"/>
      <c r="NYI19" s="878"/>
      <c r="NYJ19" s="878"/>
      <c r="NYK19" s="880"/>
      <c r="NYL19" s="878"/>
      <c r="NYM19" s="878"/>
      <c r="NYN19" s="878"/>
      <c r="NYO19" s="880"/>
      <c r="NYP19" s="878"/>
      <c r="NYQ19" s="878"/>
      <c r="NYR19" s="878"/>
      <c r="NYS19" s="880"/>
      <c r="NYT19" s="878"/>
      <c r="NYU19" s="878"/>
      <c r="NYV19" s="878"/>
      <c r="NYW19" s="880"/>
      <c r="NYX19" s="878"/>
      <c r="NYY19" s="878"/>
      <c r="NYZ19" s="878"/>
      <c r="NZA19" s="880"/>
      <c r="NZB19" s="878"/>
      <c r="NZC19" s="878"/>
      <c r="NZD19" s="878"/>
      <c r="NZE19" s="880"/>
      <c r="NZF19" s="878"/>
      <c r="NZG19" s="878"/>
      <c r="NZH19" s="878"/>
      <c r="NZI19" s="880"/>
      <c r="NZJ19" s="878"/>
      <c r="NZK19" s="878"/>
      <c r="NZL19" s="878"/>
      <c r="NZM19" s="880"/>
      <c r="NZN19" s="878"/>
      <c r="NZO19" s="878"/>
      <c r="NZP19" s="878"/>
      <c r="NZQ19" s="880"/>
      <c r="NZR19" s="878"/>
      <c r="NZS19" s="878"/>
      <c r="NZT19" s="878"/>
      <c r="NZU19" s="880"/>
      <c r="NZV19" s="878"/>
      <c r="NZW19" s="878"/>
      <c r="NZX19" s="878"/>
      <c r="NZY19" s="880"/>
      <c r="NZZ19" s="878"/>
      <c r="OAA19" s="878"/>
      <c r="OAB19" s="878"/>
      <c r="OAC19" s="880"/>
      <c r="OAD19" s="878"/>
      <c r="OAE19" s="878"/>
      <c r="OAF19" s="878"/>
      <c r="OAG19" s="880"/>
      <c r="OAH19" s="878"/>
      <c r="OAI19" s="878"/>
      <c r="OAJ19" s="878"/>
      <c r="OAK19" s="880"/>
      <c r="OAL19" s="878"/>
      <c r="OAM19" s="878"/>
      <c r="OAN19" s="878"/>
      <c r="OAO19" s="880"/>
      <c r="OAP19" s="878"/>
      <c r="OAQ19" s="878"/>
      <c r="OAR19" s="878"/>
      <c r="OAS19" s="880"/>
      <c r="OAT19" s="878"/>
      <c r="OAU19" s="878"/>
      <c r="OAV19" s="878"/>
      <c r="OAW19" s="880"/>
      <c r="OAX19" s="878"/>
      <c r="OAY19" s="878"/>
      <c r="OAZ19" s="878"/>
      <c r="OBA19" s="880"/>
      <c r="OBB19" s="878"/>
      <c r="OBC19" s="878"/>
      <c r="OBD19" s="878"/>
      <c r="OBE19" s="880"/>
      <c r="OBF19" s="878"/>
      <c r="OBG19" s="878"/>
      <c r="OBH19" s="878"/>
      <c r="OBI19" s="880"/>
      <c r="OBJ19" s="878"/>
      <c r="OBK19" s="878"/>
      <c r="OBL19" s="878"/>
      <c r="OBM19" s="880"/>
      <c r="OBN19" s="878"/>
      <c r="OBO19" s="878"/>
      <c r="OBP19" s="878"/>
      <c r="OBQ19" s="880"/>
      <c r="OBR19" s="878"/>
      <c r="OBS19" s="878"/>
      <c r="OBT19" s="878"/>
      <c r="OBU19" s="880"/>
      <c r="OBV19" s="878"/>
      <c r="OBW19" s="878"/>
      <c r="OBX19" s="878"/>
      <c r="OBY19" s="880"/>
      <c r="OBZ19" s="878"/>
      <c r="OCA19" s="878"/>
      <c r="OCB19" s="878"/>
      <c r="OCC19" s="880"/>
      <c r="OCD19" s="878"/>
      <c r="OCE19" s="878"/>
      <c r="OCF19" s="878"/>
      <c r="OCG19" s="880"/>
      <c r="OCH19" s="878"/>
      <c r="OCI19" s="878"/>
      <c r="OCJ19" s="878"/>
      <c r="OCK19" s="880"/>
      <c r="OCL19" s="878"/>
      <c r="OCM19" s="878"/>
      <c r="OCN19" s="878"/>
      <c r="OCO19" s="880"/>
      <c r="OCP19" s="878"/>
      <c r="OCQ19" s="878"/>
      <c r="OCR19" s="878"/>
      <c r="OCS19" s="880"/>
      <c r="OCT19" s="878"/>
      <c r="OCU19" s="878"/>
      <c r="OCV19" s="878"/>
      <c r="OCW19" s="880"/>
      <c r="OCX19" s="878"/>
      <c r="OCY19" s="878"/>
      <c r="OCZ19" s="878"/>
      <c r="ODA19" s="880"/>
      <c r="ODB19" s="878"/>
      <c r="ODC19" s="878"/>
      <c r="ODD19" s="878"/>
      <c r="ODE19" s="880"/>
      <c r="ODF19" s="878"/>
      <c r="ODG19" s="878"/>
      <c r="ODH19" s="878"/>
      <c r="ODI19" s="880"/>
      <c r="ODJ19" s="878"/>
      <c r="ODK19" s="878"/>
      <c r="ODL19" s="878"/>
      <c r="ODM19" s="880"/>
      <c r="ODN19" s="878"/>
      <c r="ODO19" s="878"/>
      <c r="ODP19" s="878"/>
      <c r="ODQ19" s="880"/>
      <c r="ODR19" s="878"/>
      <c r="ODS19" s="878"/>
      <c r="ODT19" s="878"/>
      <c r="ODU19" s="880"/>
      <c r="ODV19" s="878"/>
      <c r="ODW19" s="878"/>
      <c r="ODX19" s="878"/>
      <c r="ODY19" s="880"/>
      <c r="ODZ19" s="878"/>
      <c r="OEA19" s="878"/>
      <c r="OEB19" s="878"/>
      <c r="OEC19" s="880"/>
      <c r="OED19" s="878"/>
      <c r="OEE19" s="878"/>
      <c r="OEF19" s="878"/>
      <c r="OEG19" s="880"/>
      <c r="OEH19" s="878"/>
      <c r="OEI19" s="878"/>
      <c r="OEJ19" s="878"/>
      <c r="OEK19" s="880"/>
      <c r="OEL19" s="878"/>
      <c r="OEM19" s="878"/>
      <c r="OEN19" s="878"/>
      <c r="OEO19" s="880"/>
      <c r="OEP19" s="878"/>
      <c r="OEQ19" s="878"/>
      <c r="OER19" s="878"/>
      <c r="OES19" s="880"/>
      <c r="OET19" s="878"/>
      <c r="OEU19" s="878"/>
      <c r="OEV19" s="878"/>
      <c r="OEW19" s="880"/>
      <c r="OEX19" s="878"/>
      <c r="OEY19" s="878"/>
      <c r="OEZ19" s="878"/>
      <c r="OFA19" s="880"/>
      <c r="OFB19" s="878"/>
      <c r="OFC19" s="878"/>
      <c r="OFD19" s="878"/>
      <c r="OFE19" s="880"/>
      <c r="OFF19" s="878"/>
      <c r="OFG19" s="878"/>
      <c r="OFH19" s="878"/>
      <c r="OFI19" s="880"/>
      <c r="OFJ19" s="878"/>
      <c r="OFK19" s="878"/>
      <c r="OFL19" s="878"/>
      <c r="OFM19" s="880"/>
      <c r="OFN19" s="878"/>
      <c r="OFO19" s="878"/>
      <c r="OFP19" s="878"/>
      <c r="OFQ19" s="880"/>
      <c r="OFR19" s="878"/>
      <c r="OFS19" s="878"/>
      <c r="OFT19" s="878"/>
      <c r="OFU19" s="880"/>
      <c r="OFV19" s="878"/>
      <c r="OFW19" s="878"/>
      <c r="OFX19" s="878"/>
      <c r="OFY19" s="880"/>
      <c r="OFZ19" s="878"/>
      <c r="OGA19" s="878"/>
      <c r="OGB19" s="878"/>
      <c r="OGC19" s="880"/>
      <c r="OGD19" s="878"/>
      <c r="OGE19" s="878"/>
      <c r="OGF19" s="878"/>
      <c r="OGG19" s="880"/>
      <c r="OGH19" s="878"/>
      <c r="OGI19" s="878"/>
      <c r="OGJ19" s="878"/>
      <c r="OGK19" s="880"/>
      <c r="OGL19" s="878"/>
      <c r="OGM19" s="878"/>
      <c r="OGN19" s="878"/>
      <c r="OGO19" s="880"/>
      <c r="OGP19" s="878"/>
      <c r="OGQ19" s="878"/>
      <c r="OGR19" s="878"/>
      <c r="OGS19" s="880"/>
      <c r="OGT19" s="878"/>
      <c r="OGU19" s="878"/>
      <c r="OGV19" s="878"/>
      <c r="OGW19" s="880"/>
      <c r="OGX19" s="878"/>
      <c r="OGY19" s="878"/>
      <c r="OGZ19" s="878"/>
      <c r="OHA19" s="880"/>
      <c r="OHB19" s="878"/>
      <c r="OHC19" s="878"/>
      <c r="OHD19" s="878"/>
      <c r="OHE19" s="880"/>
      <c r="OHF19" s="878"/>
      <c r="OHG19" s="878"/>
      <c r="OHH19" s="878"/>
      <c r="OHI19" s="880"/>
      <c r="OHJ19" s="878"/>
      <c r="OHK19" s="878"/>
      <c r="OHL19" s="878"/>
      <c r="OHM19" s="880"/>
      <c r="OHN19" s="878"/>
      <c r="OHO19" s="878"/>
      <c r="OHP19" s="878"/>
      <c r="OHQ19" s="880"/>
      <c r="OHR19" s="878"/>
      <c r="OHS19" s="878"/>
      <c r="OHT19" s="878"/>
      <c r="OHU19" s="880"/>
      <c r="OHV19" s="878"/>
      <c r="OHW19" s="878"/>
      <c r="OHX19" s="878"/>
      <c r="OHY19" s="880"/>
      <c r="OHZ19" s="878"/>
      <c r="OIA19" s="878"/>
      <c r="OIB19" s="878"/>
      <c r="OIC19" s="880"/>
      <c r="OID19" s="878"/>
      <c r="OIE19" s="878"/>
      <c r="OIF19" s="878"/>
      <c r="OIG19" s="880"/>
      <c r="OIH19" s="878"/>
      <c r="OII19" s="878"/>
      <c r="OIJ19" s="878"/>
      <c r="OIK19" s="880"/>
      <c r="OIL19" s="878"/>
      <c r="OIM19" s="878"/>
      <c r="OIN19" s="878"/>
      <c r="OIO19" s="880"/>
      <c r="OIP19" s="878"/>
      <c r="OIQ19" s="878"/>
      <c r="OIR19" s="878"/>
      <c r="OIS19" s="880"/>
      <c r="OIT19" s="878"/>
      <c r="OIU19" s="878"/>
      <c r="OIV19" s="878"/>
      <c r="OIW19" s="880"/>
      <c r="OIX19" s="878"/>
      <c r="OIY19" s="878"/>
      <c r="OIZ19" s="878"/>
      <c r="OJA19" s="880"/>
      <c r="OJB19" s="878"/>
      <c r="OJC19" s="878"/>
      <c r="OJD19" s="878"/>
      <c r="OJE19" s="880"/>
      <c r="OJF19" s="878"/>
      <c r="OJG19" s="878"/>
      <c r="OJH19" s="878"/>
      <c r="OJI19" s="880"/>
      <c r="OJJ19" s="878"/>
      <c r="OJK19" s="878"/>
      <c r="OJL19" s="878"/>
      <c r="OJM19" s="880"/>
      <c r="OJN19" s="878"/>
      <c r="OJO19" s="878"/>
      <c r="OJP19" s="878"/>
      <c r="OJQ19" s="880"/>
      <c r="OJR19" s="878"/>
      <c r="OJS19" s="878"/>
      <c r="OJT19" s="878"/>
      <c r="OJU19" s="880"/>
      <c r="OJV19" s="878"/>
      <c r="OJW19" s="878"/>
      <c r="OJX19" s="878"/>
      <c r="OJY19" s="880"/>
      <c r="OJZ19" s="878"/>
      <c r="OKA19" s="878"/>
      <c r="OKB19" s="878"/>
      <c r="OKC19" s="880"/>
      <c r="OKD19" s="878"/>
      <c r="OKE19" s="878"/>
      <c r="OKF19" s="878"/>
      <c r="OKG19" s="880"/>
      <c r="OKH19" s="878"/>
      <c r="OKI19" s="878"/>
      <c r="OKJ19" s="878"/>
      <c r="OKK19" s="880"/>
      <c r="OKL19" s="878"/>
      <c r="OKM19" s="878"/>
      <c r="OKN19" s="878"/>
      <c r="OKO19" s="880"/>
      <c r="OKP19" s="878"/>
      <c r="OKQ19" s="878"/>
      <c r="OKR19" s="878"/>
      <c r="OKS19" s="880"/>
      <c r="OKT19" s="878"/>
      <c r="OKU19" s="878"/>
      <c r="OKV19" s="878"/>
      <c r="OKW19" s="880"/>
      <c r="OKX19" s="878"/>
      <c r="OKY19" s="878"/>
      <c r="OKZ19" s="878"/>
      <c r="OLA19" s="880"/>
      <c r="OLB19" s="878"/>
      <c r="OLC19" s="878"/>
      <c r="OLD19" s="878"/>
      <c r="OLE19" s="880"/>
      <c r="OLF19" s="878"/>
      <c r="OLG19" s="878"/>
      <c r="OLH19" s="878"/>
      <c r="OLI19" s="880"/>
      <c r="OLJ19" s="878"/>
      <c r="OLK19" s="878"/>
      <c r="OLL19" s="878"/>
      <c r="OLM19" s="880"/>
      <c r="OLN19" s="878"/>
      <c r="OLO19" s="878"/>
      <c r="OLP19" s="878"/>
      <c r="OLQ19" s="880"/>
      <c r="OLR19" s="878"/>
      <c r="OLS19" s="878"/>
      <c r="OLT19" s="878"/>
      <c r="OLU19" s="880"/>
      <c r="OLV19" s="878"/>
      <c r="OLW19" s="878"/>
      <c r="OLX19" s="878"/>
      <c r="OLY19" s="880"/>
      <c r="OLZ19" s="878"/>
      <c r="OMA19" s="878"/>
      <c r="OMB19" s="878"/>
      <c r="OMC19" s="880"/>
      <c r="OMD19" s="878"/>
      <c r="OME19" s="878"/>
      <c r="OMF19" s="878"/>
      <c r="OMG19" s="880"/>
      <c r="OMH19" s="878"/>
      <c r="OMI19" s="878"/>
      <c r="OMJ19" s="878"/>
      <c r="OMK19" s="880"/>
      <c r="OML19" s="878"/>
      <c r="OMM19" s="878"/>
      <c r="OMN19" s="878"/>
      <c r="OMO19" s="880"/>
      <c r="OMP19" s="878"/>
      <c r="OMQ19" s="878"/>
      <c r="OMR19" s="878"/>
      <c r="OMS19" s="880"/>
      <c r="OMT19" s="878"/>
      <c r="OMU19" s="878"/>
      <c r="OMV19" s="878"/>
      <c r="OMW19" s="880"/>
      <c r="OMX19" s="878"/>
      <c r="OMY19" s="878"/>
      <c r="OMZ19" s="878"/>
      <c r="ONA19" s="880"/>
      <c r="ONB19" s="878"/>
      <c r="ONC19" s="878"/>
      <c r="OND19" s="878"/>
      <c r="ONE19" s="880"/>
      <c r="ONF19" s="878"/>
      <c r="ONG19" s="878"/>
      <c r="ONH19" s="878"/>
      <c r="ONI19" s="880"/>
      <c r="ONJ19" s="878"/>
      <c r="ONK19" s="878"/>
      <c r="ONL19" s="878"/>
      <c r="ONM19" s="880"/>
      <c r="ONN19" s="878"/>
      <c r="ONO19" s="878"/>
      <c r="ONP19" s="878"/>
      <c r="ONQ19" s="880"/>
      <c r="ONR19" s="878"/>
      <c r="ONS19" s="878"/>
      <c r="ONT19" s="878"/>
      <c r="ONU19" s="880"/>
      <c r="ONV19" s="878"/>
      <c r="ONW19" s="878"/>
      <c r="ONX19" s="878"/>
      <c r="ONY19" s="880"/>
      <c r="ONZ19" s="878"/>
      <c r="OOA19" s="878"/>
      <c r="OOB19" s="878"/>
      <c r="OOC19" s="880"/>
      <c r="OOD19" s="878"/>
      <c r="OOE19" s="878"/>
      <c r="OOF19" s="878"/>
      <c r="OOG19" s="880"/>
      <c r="OOH19" s="878"/>
      <c r="OOI19" s="878"/>
      <c r="OOJ19" s="878"/>
      <c r="OOK19" s="880"/>
      <c r="OOL19" s="878"/>
      <c r="OOM19" s="878"/>
      <c r="OON19" s="878"/>
      <c r="OOO19" s="880"/>
      <c r="OOP19" s="878"/>
      <c r="OOQ19" s="878"/>
      <c r="OOR19" s="878"/>
      <c r="OOS19" s="880"/>
      <c r="OOT19" s="878"/>
      <c r="OOU19" s="878"/>
      <c r="OOV19" s="878"/>
      <c r="OOW19" s="880"/>
      <c r="OOX19" s="878"/>
      <c r="OOY19" s="878"/>
      <c r="OOZ19" s="878"/>
      <c r="OPA19" s="880"/>
      <c r="OPB19" s="878"/>
      <c r="OPC19" s="878"/>
      <c r="OPD19" s="878"/>
      <c r="OPE19" s="880"/>
      <c r="OPF19" s="878"/>
      <c r="OPG19" s="878"/>
      <c r="OPH19" s="878"/>
      <c r="OPI19" s="880"/>
      <c r="OPJ19" s="878"/>
      <c r="OPK19" s="878"/>
      <c r="OPL19" s="878"/>
      <c r="OPM19" s="880"/>
      <c r="OPN19" s="878"/>
      <c r="OPO19" s="878"/>
      <c r="OPP19" s="878"/>
      <c r="OPQ19" s="880"/>
      <c r="OPR19" s="878"/>
      <c r="OPS19" s="878"/>
      <c r="OPT19" s="878"/>
      <c r="OPU19" s="880"/>
      <c r="OPV19" s="878"/>
      <c r="OPW19" s="878"/>
      <c r="OPX19" s="878"/>
      <c r="OPY19" s="880"/>
      <c r="OPZ19" s="878"/>
      <c r="OQA19" s="878"/>
      <c r="OQB19" s="878"/>
      <c r="OQC19" s="880"/>
      <c r="OQD19" s="878"/>
      <c r="OQE19" s="878"/>
      <c r="OQF19" s="878"/>
      <c r="OQG19" s="880"/>
      <c r="OQH19" s="878"/>
      <c r="OQI19" s="878"/>
      <c r="OQJ19" s="878"/>
      <c r="OQK19" s="880"/>
      <c r="OQL19" s="878"/>
      <c r="OQM19" s="878"/>
      <c r="OQN19" s="878"/>
      <c r="OQO19" s="880"/>
      <c r="OQP19" s="878"/>
      <c r="OQQ19" s="878"/>
      <c r="OQR19" s="878"/>
      <c r="OQS19" s="880"/>
      <c r="OQT19" s="878"/>
      <c r="OQU19" s="878"/>
      <c r="OQV19" s="878"/>
      <c r="OQW19" s="880"/>
      <c r="OQX19" s="878"/>
      <c r="OQY19" s="878"/>
      <c r="OQZ19" s="878"/>
      <c r="ORA19" s="880"/>
      <c r="ORB19" s="878"/>
      <c r="ORC19" s="878"/>
      <c r="ORD19" s="878"/>
      <c r="ORE19" s="880"/>
      <c r="ORF19" s="878"/>
      <c r="ORG19" s="878"/>
      <c r="ORH19" s="878"/>
      <c r="ORI19" s="880"/>
      <c r="ORJ19" s="878"/>
      <c r="ORK19" s="878"/>
      <c r="ORL19" s="878"/>
      <c r="ORM19" s="880"/>
      <c r="ORN19" s="878"/>
      <c r="ORO19" s="878"/>
      <c r="ORP19" s="878"/>
      <c r="ORQ19" s="880"/>
      <c r="ORR19" s="878"/>
      <c r="ORS19" s="878"/>
      <c r="ORT19" s="878"/>
      <c r="ORU19" s="880"/>
      <c r="ORV19" s="878"/>
      <c r="ORW19" s="878"/>
      <c r="ORX19" s="878"/>
      <c r="ORY19" s="880"/>
      <c r="ORZ19" s="878"/>
      <c r="OSA19" s="878"/>
      <c r="OSB19" s="878"/>
      <c r="OSC19" s="880"/>
      <c r="OSD19" s="878"/>
      <c r="OSE19" s="878"/>
      <c r="OSF19" s="878"/>
      <c r="OSG19" s="880"/>
      <c r="OSH19" s="878"/>
      <c r="OSI19" s="878"/>
      <c r="OSJ19" s="878"/>
      <c r="OSK19" s="880"/>
      <c r="OSL19" s="878"/>
      <c r="OSM19" s="878"/>
      <c r="OSN19" s="878"/>
      <c r="OSO19" s="880"/>
      <c r="OSP19" s="878"/>
      <c r="OSQ19" s="878"/>
      <c r="OSR19" s="878"/>
      <c r="OSS19" s="880"/>
      <c r="OST19" s="878"/>
      <c r="OSU19" s="878"/>
      <c r="OSV19" s="878"/>
      <c r="OSW19" s="880"/>
      <c r="OSX19" s="878"/>
      <c r="OSY19" s="878"/>
      <c r="OSZ19" s="878"/>
      <c r="OTA19" s="880"/>
      <c r="OTB19" s="878"/>
      <c r="OTC19" s="878"/>
      <c r="OTD19" s="878"/>
      <c r="OTE19" s="880"/>
      <c r="OTF19" s="878"/>
      <c r="OTG19" s="878"/>
      <c r="OTH19" s="878"/>
      <c r="OTI19" s="880"/>
      <c r="OTJ19" s="878"/>
      <c r="OTK19" s="878"/>
      <c r="OTL19" s="878"/>
      <c r="OTM19" s="880"/>
      <c r="OTN19" s="878"/>
      <c r="OTO19" s="878"/>
      <c r="OTP19" s="878"/>
      <c r="OTQ19" s="880"/>
      <c r="OTR19" s="878"/>
      <c r="OTS19" s="878"/>
      <c r="OTT19" s="878"/>
      <c r="OTU19" s="880"/>
      <c r="OTV19" s="878"/>
      <c r="OTW19" s="878"/>
      <c r="OTX19" s="878"/>
      <c r="OTY19" s="880"/>
      <c r="OTZ19" s="878"/>
      <c r="OUA19" s="878"/>
      <c r="OUB19" s="878"/>
      <c r="OUC19" s="880"/>
      <c r="OUD19" s="878"/>
      <c r="OUE19" s="878"/>
      <c r="OUF19" s="878"/>
      <c r="OUG19" s="880"/>
      <c r="OUH19" s="878"/>
      <c r="OUI19" s="878"/>
      <c r="OUJ19" s="878"/>
      <c r="OUK19" s="880"/>
      <c r="OUL19" s="878"/>
      <c r="OUM19" s="878"/>
      <c r="OUN19" s="878"/>
      <c r="OUO19" s="880"/>
      <c r="OUP19" s="878"/>
      <c r="OUQ19" s="878"/>
      <c r="OUR19" s="878"/>
      <c r="OUS19" s="880"/>
      <c r="OUT19" s="878"/>
      <c r="OUU19" s="878"/>
      <c r="OUV19" s="878"/>
      <c r="OUW19" s="880"/>
      <c r="OUX19" s="878"/>
      <c r="OUY19" s="878"/>
      <c r="OUZ19" s="878"/>
      <c r="OVA19" s="880"/>
      <c r="OVB19" s="878"/>
      <c r="OVC19" s="878"/>
      <c r="OVD19" s="878"/>
      <c r="OVE19" s="880"/>
      <c r="OVF19" s="878"/>
      <c r="OVG19" s="878"/>
      <c r="OVH19" s="878"/>
      <c r="OVI19" s="880"/>
      <c r="OVJ19" s="878"/>
      <c r="OVK19" s="878"/>
      <c r="OVL19" s="878"/>
      <c r="OVM19" s="880"/>
      <c r="OVN19" s="878"/>
      <c r="OVO19" s="878"/>
      <c r="OVP19" s="878"/>
      <c r="OVQ19" s="880"/>
      <c r="OVR19" s="878"/>
      <c r="OVS19" s="878"/>
      <c r="OVT19" s="878"/>
      <c r="OVU19" s="880"/>
      <c r="OVV19" s="878"/>
      <c r="OVW19" s="878"/>
      <c r="OVX19" s="878"/>
      <c r="OVY19" s="880"/>
      <c r="OVZ19" s="878"/>
      <c r="OWA19" s="878"/>
      <c r="OWB19" s="878"/>
      <c r="OWC19" s="880"/>
      <c r="OWD19" s="878"/>
      <c r="OWE19" s="878"/>
      <c r="OWF19" s="878"/>
      <c r="OWG19" s="880"/>
      <c r="OWH19" s="878"/>
      <c r="OWI19" s="878"/>
      <c r="OWJ19" s="878"/>
      <c r="OWK19" s="880"/>
      <c r="OWL19" s="878"/>
      <c r="OWM19" s="878"/>
      <c r="OWN19" s="878"/>
      <c r="OWO19" s="880"/>
      <c r="OWP19" s="878"/>
      <c r="OWQ19" s="878"/>
      <c r="OWR19" s="878"/>
      <c r="OWS19" s="880"/>
      <c r="OWT19" s="878"/>
      <c r="OWU19" s="878"/>
      <c r="OWV19" s="878"/>
      <c r="OWW19" s="880"/>
      <c r="OWX19" s="878"/>
      <c r="OWY19" s="878"/>
      <c r="OWZ19" s="878"/>
      <c r="OXA19" s="880"/>
      <c r="OXB19" s="878"/>
      <c r="OXC19" s="878"/>
      <c r="OXD19" s="878"/>
      <c r="OXE19" s="880"/>
      <c r="OXF19" s="878"/>
      <c r="OXG19" s="878"/>
      <c r="OXH19" s="878"/>
      <c r="OXI19" s="880"/>
      <c r="OXJ19" s="878"/>
      <c r="OXK19" s="878"/>
      <c r="OXL19" s="878"/>
      <c r="OXM19" s="880"/>
      <c r="OXN19" s="878"/>
      <c r="OXO19" s="878"/>
      <c r="OXP19" s="878"/>
      <c r="OXQ19" s="880"/>
      <c r="OXR19" s="878"/>
      <c r="OXS19" s="878"/>
      <c r="OXT19" s="878"/>
      <c r="OXU19" s="880"/>
      <c r="OXV19" s="878"/>
      <c r="OXW19" s="878"/>
      <c r="OXX19" s="878"/>
      <c r="OXY19" s="880"/>
      <c r="OXZ19" s="878"/>
      <c r="OYA19" s="878"/>
      <c r="OYB19" s="878"/>
      <c r="OYC19" s="880"/>
      <c r="OYD19" s="878"/>
      <c r="OYE19" s="878"/>
      <c r="OYF19" s="878"/>
      <c r="OYG19" s="880"/>
      <c r="OYH19" s="878"/>
      <c r="OYI19" s="878"/>
      <c r="OYJ19" s="878"/>
      <c r="OYK19" s="880"/>
      <c r="OYL19" s="878"/>
      <c r="OYM19" s="878"/>
      <c r="OYN19" s="878"/>
      <c r="OYO19" s="880"/>
      <c r="OYP19" s="878"/>
      <c r="OYQ19" s="878"/>
      <c r="OYR19" s="878"/>
      <c r="OYS19" s="880"/>
      <c r="OYT19" s="878"/>
      <c r="OYU19" s="878"/>
      <c r="OYV19" s="878"/>
      <c r="OYW19" s="880"/>
      <c r="OYX19" s="878"/>
      <c r="OYY19" s="878"/>
      <c r="OYZ19" s="878"/>
      <c r="OZA19" s="880"/>
      <c r="OZB19" s="878"/>
      <c r="OZC19" s="878"/>
      <c r="OZD19" s="878"/>
      <c r="OZE19" s="880"/>
      <c r="OZF19" s="878"/>
      <c r="OZG19" s="878"/>
      <c r="OZH19" s="878"/>
      <c r="OZI19" s="880"/>
      <c r="OZJ19" s="878"/>
      <c r="OZK19" s="878"/>
      <c r="OZL19" s="878"/>
      <c r="OZM19" s="880"/>
      <c r="OZN19" s="878"/>
      <c r="OZO19" s="878"/>
      <c r="OZP19" s="878"/>
      <c r="OZQ19" s="880"/>
      <c r="OZR19" s="878"/>
      <c r="OZS19" s="878"/>
      <c r="OZT19" s="878"/>
      <c r="OZU19" s="880"/>
      <c r="OZV19" s="878"/>
      <c r="OZW19" s="878"/>
      <c r="OZX19" s="878"/>
      <c r="OZY19" s="880"/>
      <c r="OZZ19" s="878"/>
      <c r="PAA19" s="878"/>
      <c r="PAB19" s="878"/>
      <c r="PAC19" s="880"/>
      <c r="PAD19" s="878"/>
      <c r="PAE19" s="878"/>
      <c r="PAF19" s="878"/>
      <c r="PAG19" s="880"/>
      <c r="PAH19" s="878"/>
      <c r="PAI19" s="878"/>
      <c r="PAJ19" s="878"/>
      <c r="PAK19" s="880"/>
      <c r="PAL19" s="878"/>
      <c r="PAM19" s="878"/>
      <c r="PAN19" s="878"/>
      <c r="PAO19" s="880"/>
      <c r="PAP19" s="878"/>
      <c r="PAQ19" s="878"/>
      <c r="PAR19" s="878"/>
      <c r="PAS19" s="880"/>
      <c r="PAT19" s="878"/>
      <c r="PAU19" s="878"/>
      <c r="PAV19" s="878"/>
      <c r="PAW19" s="880"/>
      <c r="PAX19" s="878"/>
      <c r="PAY19" s="878"/>
      <c r="PAZ19" s="878"/>
      <c r="PBA19" s="880"/>
      <c r="PBB19" s="878"/>
      <c r="PBC19" s="878"/>
      <c r="PBD19" s="878"/>
      <c r="PBE19" s="880"/>
      <c r="PBF19" s="878"/>
      <c r="PBG19" s="878"/>
      <c r="PBH19" s="878"/>
      <c r="PBI19" s="880"/>
      <c r="PBJ19" s="878"/>
      <c r="PBK19" s="878"/>
      <c r="PBL19" s="878"/>
      <c r="PBM19" s="880"/>
      <c r="PBN19" s="878"/>
      <c r="PBO19" s="878"/>
      <c r="PBP19" s="878"/>
      <c r="PBQ19" s="880"/>
      <c r="PBR19" s="878"/>
      <c r="PBS19" s="878"/>
      <c r="PBT19" s="878"/>
      <c r="PBU19" s="880"/>
      <c r="PBV19" s="878"/>
      <c r="PBW19" s="878"/>
      <c r="PBX19" s="878"/>
      <c r="PBY19" s="880"/>
      <c r="PBZ19" s="878"/>
      <c r="PCA19" s="878"/>
      <c r="PCB19" s="878"/>
      <c r="PCC19" s="880"/>
      <c r="PCD19" s="878"/>
      <c r="PCE19" s="878"/>
      <c r="PCF19" s="878"/>
      <c r="PCG19" s="880"/>
      <c r="PCH19" s="878"/>
      <c r="PCI19" s="878"/>
      <c r="PCJ19" s="878"/>
      <c r="PCK19" s="880"/>
      <c r="PCL19" s="878"/>
      <c r="PCM19" s="878"/>
      <c r="PCN19" s="878"/>
      <c r="PCO19" s="880"/>
      <c r="PCP19" s="878"/>
      <c r="PCQ19" s="878"/>
      <c r="PCR19" s="878"/>
      <c r="PCS19" s="880"/>
      <c r="PCT19" s="878"/>
      <c r="PCU19" s="878"/>
      <c r="PCV19" s="878"/>
      <c r="PCW19" s="880"/>
      <c r="PCX19" s="878"/>
      <c r="PCY19" s="878"/>
      <c r="PCZ19" s="878"/>
      <c r="PDA19" s="880"/>
      <c r="PDB19" s="878"/>
      <c r="PDC19" s="878"/>
      <c r="PDD19" s="878"/>
      <c r="PDE19" s="880"/>
      <c r="PDF19" s="878"/>
      <c r="PDG19" s="878"/>
      <c r="PDH19" s="878"/>
      <c r="PDI19" s="880"/>
      <c r="PDJ19" s="878"/>
      <c r="PDK19" s="878"/>
      <c r="PDL19" s="878"/>
      <c r="PDM19" s="880"/>
      <c r="PDN19" s="878"/>
      <c r="PDO19" s="878"/>
      <c r="PDP19" s="878"/>
      <c r="PDQ19" s="880"/>
      <c r="PDR19" s="878"/>
      <c r="PDS19" s="878"/>
      <c r="PDT19" s="878"/>
      <c r="PDU19" s="880"/>
      <c r="PDV19" s="878"/>
      <c r="PDW19" s="878"/>
      <c r="PDX19" s="878"/>
      <c r="PDY19" s="880"/>
      <c r="PDZ19" s="878"/>
      <c r="PEA19" s="878"/>
      <c r="PEB19" s="878"/>
      <c r="PEC19" s="880"/>
      <c r="PED19" s="878"/>
      <c r="PEE19" s="878"/>
      <c r="PEF19" s="878"/>
      <c r="PEG19" s="880"/>
      <c r="PEH19" s="878"/>
      <c r="PEI19" s="878"/>
      <c r="PEJ19" s="878"/>
      <c r="PEK19" s="880"/>
      <c r="PEL19" s="878"/>
      <c r="PEM19" s="878"/>
      <c r="PEN19" s="878"/>
      <c r="PEO19" s="880"/>
      <c r="PEP19" s="878"/>
      <c r="PEQ19" s="878"/>
      <c r="PER19" s="878"/>
      <c r="PES19" s="880"/>
      <c r="PET19" s="878"/>
      <c r="PEU19" s="878"/>
      <c r="PEV19" s="878"/>
      <c r="PEW19" s="880"/>
      <c r="PEX19" s="878"/>
      <c r="PEY19" s="878"/>
      <c r="PEZ19" s="878"/>
      <c r="PFA19" s="880"/>
      <c r="PFB19" s="878"/>
      <c r="PFC19" s="878"/>
      <c r="PFD19" s="878"/>
      <c r="PFE19" s="880"/>
      <c r="PFF19" s="878"/>
      <c r="PFG19" s="878"/>
      <c r="PFH19" s="878"/>
      <c r="PFI19" s="880"/>
      <c r="PFJ19" s="878"/>
      <c r="PFK19" s="878"/>
      <c r="PFL19" s="878"/>
      <c r="PFM19" s="880"/>
      <c r="PFN19" s="878"/>
      <c r="PFO19" s="878"/>
      <c r="PFP19" s="878"/>
      <c r="PFQ19" s="880"/>
      <c r="PFR19" s="878"/>
      <c r="PFS19" s="878"/>
      <c r="PFT19" s="878"/>
      <c r="PFU19" s="880"/>
      <c r="PFV19" s="878"/>
      <c r="PFW19" s="878"/>
      <c r="PFX19" s="878"/>
      <c r="PFY19" s="880"/>
      <c r="PFZ19" s="878"/>
      <c r="PGA19" s="878"/>
      <c r="PGB19" s="878"/>
      <c r="PGC19" s="880"/>
      <c r="PGD19" s="878"/>
      <c r="PGE19" s="878"/>
      <c r="PGF19" s="878"/>
      <c r="PGG19" s="880"/>
      <c r="PGH19" s="878"/>
      <c r="PGI19" s="878"/>
      <c r="PGJ19" s="878"/>
      <c r="PGK19" s="880"/>
      <c r="PGL19" s="878"/>
      <c r="PGM19" s="878"/>
      <c r="PGN19" s="878"/>
      <c r="PGO19" s="880"/>
      <c r="PGP19" s="878"/>
      <c r="PGQ19" s="878"/>
      <c r="PGR19" s="878"/>
      <c r="PGS19" s="880"/>
      <c r="PGT19" s="878"/>
      <c r="PGU19" s="878"/>
      <c r="PGV19" s="878"/>
      <c r="PGW19" s="880"/>
      <c r="PGX19" s="878"/>
      <c r="PGY19" s="878"/>
      <c r="PGZ19" s="878"/>
      <c r="PHA19" s="880"/>
      <c r="PHB19" s="878"/>
      <c r="PHC19" s="878"/>
      <c r="PHD19" s="878"/>
      <c r="PHE19" s="880"/>
      <c r="PHF19" s="878"/>
      <c r="PHG19" s="878"/>
      <c r="PHH19" s="878"/>
      <c r="PHI19" s="880"/>
      <c r="PHJ19" s="878"/>
      <c r="PHK19" s="878"/>
      <c r="PHL19" s="878"/>
      <c r="PHM19" s="880"/>
      <c r="PHN19" s="878"/>
      <c r="PHO19" s="878"/>
      <c r="PHP19" s="878"/>
      <c r="PHQ19" s="880"/>
      <c r="PHR19" s="878"/>
      <c r="PHS19" s="878"/>
      <c r="PHT19" s="878"/>
      <c r="PHU19" s="880"/>
      <c r="PHV19" s="878"/>
      <c r="PHW19" s="878"/>
      <c r="PHX19" s="878"/>
      <c r="PHY19" s="880"/>
      <c r="PHZ19" s="878"/>
      <c r="PIA19" s="878"/>
      <c r="PIB19" s="878"/>
      <c r="PIC19" s="880"/>
      <c r="PID19" s="878"/>
      <c r="PIE19" s="878"/>
      <c r="PIF19" s="878"/>
      <c r="PIG19" s="880"/>
      <c r="PIH19" s="878"/>
      <c r="PII19" s="878"/>
      <c r="PIJ19" s="878"/>
      <c r="PIK19" s="880"/>
      <c r="PIL19" s="878"/>
      <c r="PIM19" s="878"/>
      <c r="PIN19" s="878"/>
      <c r="PIO19" s="880"/>
      <c r="PIP19" s="878"/>
      <c r="PIQ19" s="878"/>
      <c r="PIR19" s="878"/>
      <c r="PIS19" s="880"/>
      <c r="PIT19" s="878"/>
      <c r="PIU19" s="878"/>
      <c r="PIV19" s="878"/>
      <c r="PIW19" s="880"/>
      <c r="PIX19" s="878"/>
      <c r="PIY19" s="878"/>
      <c r="PIZ19" s="878"/>
      <c r="PJA19" s="880"/>
      <c r="PJB19" s="878"/>
      <c r="PJC19" s="878"/>
      <c r="PJD19" s="878"/>
      <c r="PJE19" s="880"/>
      <c r="PJF19" s="878"/>
      <c r="PJG19" s="878"/>
      <c r="PJH19" s="878"/>
      <c r="PJI19" s="880"/>
      <c r="PJJ19" s="878"/>
      <c r="PJK19" s="878"/>
      <c r="PJL19" s="878"/>
      <c r="PJM19" s="880"/>
      <c r="PJN19" s="878"/>
      <c r="PJO19" s="878"/>
      <c r="PJP19" s="878"/>
      <c r="PJQ19" s="880"/>
      <c r="PJR19" s="878"/>
      <c r="PJS19" s="878"/>
      <c r="PJT19" s="878"/>
      <c r="PJU19" s="880"/>
      <c r="PJV19" s="878"/>
      <c r="PJW19" s="878"/>
      <c r="PJX19" s="878"/>
      <c r="PJY19" s="880"/>
      <c r="PJZ19" s="878"/>
      <c r="PKA19" s="878"/>
      <c r="PKB19" s="878"/>
      <c r="PKC19" s="880"/>
      <c r="PKD19" s="878"/>
      <c r="PKE19" s="878"/>
      <c r="PKF19" s="878"/>
      <c r="PKG19" s="880"/>
      <c r="PKH19" s="878"/>
      <c r="PKI19" s="878"/>
      <c r="PKJ19" s="878"/>
      <c r="PKK19" s="880"/>
      <c r="PKL19" s="878"/>
      <c r="PKM19" s="878"/>
      <c r="PKN19" s="878"/>
      <c r="PKO19" s="880"/>
      <c r="PKP19" s="878"/>
      <c r="PKQ19" s="878"/>
      <c r="PKR19" s="878"/>
      <c r="PKS19" s="880"/>
      <c r="PKT19" s="878"/>
      <c r="PKU19" s="878"/>
      <c r="PKV19" s="878"/>
      <c r="PKW19" s="880"/>
      <c r="PKX19" s="878"/>
      <c r="PKY19" s="878"/>
      <c r="PKZ19" s="878"/>
      <c r="PLA19" s="880"/>
      <c r="PLB19" s="878"/>
      <c r="PLC19" s="878"/>
      <c r="PLD19" s="878"/>
      <c r="PLE19" s="880"/>
      <c r="PLF19" s="878"/>
      <c r="PLG19" s="878"/>
      <c r="PLH19" s="878"/>
      <c r="PLI19" s="880"/>
      <c r="PLJ19" s="878"/>
      <c r="PLK19" s="878"/>
      <c r="PLL19" s="878"/>
      <c r="PLM19" s="880"/>
      <c r="PLN19" s="878"/>
      <c r="PLO19" s="878"/>
      <c r="PLP19" s="878"/>
      <c r="PLQ19" s="880"/>
      <c r="PLR19" s="878"/>
      <c r="PLS19" s="878"/>
      <c r="PLT19" s="878"/>
      <c r="PLU19" s="880"/>
      <c r="PLV19" s="878"/>
      <c r="PLW19" s="878"/>
      <c r="PLX19" s="878"/>
      <c r="PLY19" s="880"/>
      <c r="PLZ19" s="878"/>
      <c r="PMA19" s="878"/>
      <c r="PMB19" s="878"/>
      <c r="PMC19" s="880"/>
      <c r="PMD19" s="878"/>
      <c r="PME19" s="878"/>
      <c r="PMF19" s="878"/>
      <c r="PMG19" s="880"/>
      <c r="PMH19" s="878"/>
      <c r="PMI19" s="878"/>
      <c r="PMJ19" s="878"/>
      <c r="PMK19" s="880"/>
      <c r="PML19" s="878"/>
      <c r="PMM19" s="878"/>
      <c r="PMN19" s="878"/>
      <c r="PMO19" s="880"/>
      <c r="PMP19" s="878"/>
      <c r="PMQ19" s="878"/>
      <c r="PMR19" s="878"/>
      <c r="PMS19" s="880"/>
      <c r="PMT19" s="878"/>
      <c r="PMU19" s="878"/>
      <c r="PMV19" s="878"/>
      <c r="PMW19" s="880"/>
      <c r="PMX19" s="878"/>
      <c r="PMY19" s="878"/>
      <c r="PMZ19" s="878"/>
      <c r="PNA19" s="880"/>
      <c r="PNB19" s="878"/>
      <c r="PNC19" s="878"/>
      <c r="PND19" s="878"/>
      <c r="PNE19" s="880"/>
      <c r="PNF19" s="878"/>
      <c r="PNG19" s="878"/>
      <c r="PNH19" s="878"/>
      <c r="PNI19" s="880"/>
      <c r="PNJ19" s="878"/>
      <c r="PNK19" s="878"/>
      <c r="PNL19" s="878"/>
      <c r="PNM19" s="880"/>
      <c r="PNN19" s="878"/>
      <c r="PNO19" s="878"/>
      <c r="PNP19" s="878"/>
      <c r="PNQ19" s="880"/>
      <c r="PNR19" s="878"/>
      <c r="PNS19" s="878"/>
      <c r="PNT19" s="878"/>
      <c r="PNU19" s="880"/>
      <c r="PNV19" s="878"/>
      <c r="PNW19" s="878"/>
      <c r="PNX19" s="878"/>
      <c r="PNY19" s="880"/>
      <c r="PNZ19" s="878"/>
      <c r="POA19" s="878"/>
      <c r="POB19" s="878"/>
      <c r="POC19" s="880"/>
      <c r="POD19" s="878"/>
      <c r="POE19" s="878"/>
      <c r="POF19" s="878"/>
      <c r="POG19" s="880"/>
      <c r="POH19" s="878"/>
      <c r="POI19" s="878"/>
      <c r="POJ19" s="878"/>
      <c r="POK19" s="880"/>
      <c r="POL19" s="878"/>
      <c r="POM19" s="878"/>
      <c r="PON19" s="878"/>
      <c r="POO19" s="880"/>
      <c r="POP19" s="878"/>
      <c r="POQ19" s="878"/>
      <c r="POR19" s="878"/>
      <c r="POS19" s="880"/>
      <c r="POT19" s="878"/>
      <c r="POU19" s="878"/>
      <c r="POV19" s="878"/>
      <c r="POW19" s="880"/>
      <c r="POX19" s="878"/>
      <c r="POY19" s="878"/>
      <c r="POZ19" s="878"/>
      <c r="PPA19" s="880"/>
      <c r="PPB19" s="878"/>
      <c r="PPC19" s="878"/>
      <c r="PPD19" s="878"/>
      <c r="PPE19" s="880"/>
      <c r="PPF19" s="878"/>
      <c r="PPG19" s="878"/>
      <c r="PPH19" s="878"/>
      <c r="PPI19" s="880"/>
      <c r="PPJ19" s="878"/>
      <c r="PPK19" s="878"/>
      <c r="PPL19" s="878"/>
      <c r="PPM19" s="880"/>
      <c r="PPN19" s="878"/>
      <c r="PPO19" s="878"/>
      <c r="PPP19" s="878"/>
      <c r="PPQ19" s="880"/>
      <c r="PPR19" s="878"/>
      <c r="PPS19" s="878"/>
      <c r="PPT19" s="878"/>
      <c r="PPU19" s="880"/>
      <c r="PPV19" s="878"/>
      <c r="PPW19" s="878"/>
      <c r="PPX19" s="878"/>
      <c r="PPY19" s="880"/>
      <c r="PPZ19" s="878"/>
      <c r="PQA19" s="878"/>
      <c r="PQB19" s="878"/>
      <c r="PQC19" s="880"/>
      <c r="PQD19" s="878"/>
      <c r="PQE19" s="878"/>
      <c r="PQF19" s="878"/>
      <c r="PQG19" s="880"/>
      <c r="PQH19" s="878"/>
      <c r="PQI19" s="878"/>
      <c r="PQJ19" s="878"/>
      <c r="PQK19" s="880"/>
      <c r="PQL19" s="878"/>
      <c r="PQM19" s="878"/>
      <c r="PQN19" s="878"/>
      <c r="PQO19" s="880"/>
      <c r="PQP19" s="878"/>
      <c r="PQQ19" s="878"/>
      <c r="PQR19" s="878"/>
      <c r="PQS19" s="880"/>
      <c r="PQT19" s="878"/>
      <c r="PQU19" s="878"/>
      <c r="PQV19" s="878"/>
      <c r="PQW19" s="880"/>
      <c r="PQX19" s="878"/>
      <c r="PQY19" s="878"/>
      <c r="PQZ19" s="878"/>
      <c r="PRA19" s="880"/>
      <c r="PRB19" s="878"/>
      <c r="PRC19" s="878"/>
      <c r="PRD19" s="878"/>
      <c r="PRE19" s="880"/>
      <c r="PRF19" s="878"/>
      <c r="PRG19" s="878"/>
      <c r="PRH19" s="878"/>
      <c r="PRI19" s="880"/>
      <c r="PRJ19" s="878"/>
      <c r="PRK19" s="878"/>
      <c r="PRL19" s="878"/>
      <c r="PRM19" s="880"/>
      <c r="PRN19" s="878"/>
      <c r="PRO19" s="878"/>
      <c r="PRP19" s="878"/>
      <c r="PRQ19" s="880"/>
      <c r="PRR19" s="878"/>
      <c r="PRS19" s="878"/>
      <c r="PRT19" s="878"/>
      <c r="PRU19" s="880"/>
      <c r="PRV19" s="878"/>
      <c r="PRW19" s="878"/>
      <c r="PRX19" s="878"/>
      <c r="PRY19" s="880"/>
      <c r="PRZ19" s="878"/>
      <c r="PSA19" s="878"/>
      <c r="PSB19" s="878"/>
      <c r="PSC19" s="880"/>
      <c r="PSD19" s="878"/>
      <c r="PSE19" s="878"/>
      <c r="PSF19" s="878"/>
      <c r="PSG19" s="880"/>
      <c r="PSH19" s="878"/>
      <c r="PSI19" s="878"/>
      <c r="PSJ19" s="878"/>
      <c r="PSK19" s="880"/>
      <c r="PSL19" s="878"/>
      <c r="PSM19" s="878"/>
      <c r="PSN19" s="878"/>
      <c r="PSO19" s="880"/>
      <c r="PSP19" s="878"/>
      <c r="PSQ19" s="878"/>
      <c r="PSR19" s="878"/>
      <c r="PSS19" s="880"/>
      <c r="PST19" s="878"/>
      <c r="PSU19" s="878"/>
      <c r="PSV19" s="878"/>
      <c r="PSW19" s="880"/>
      <c r="PSX19" s="878"/>
      <c r="PSY19" s="878"/>
      <c r="PSZ19" s="878"/>
      <c r="PTA19" s="880"/>
      <c r="PTB19" s="878"/>
      <c r="PTC19" s="878"/>
      <c r="PTD19" s="878"/>
      <c r="PTE19" s="880"/>
      <c r="PTF19" s="878"/>
      <c r="PTG19" s="878"/>
      <c r="PTH19" s="878"/>
      <c r="PTI19" s="880"/>
      <c r="PTJ19" s="878"/>
      <c r="PTK19" s="878"/>
      <c r="PTL19" s="878"/>
      <c r="PTM19" s="880"/>
      <c r="PTN19" s="878"/>
      <c r="PTO19" s="878"/>
      <c r="PTP19" s="878"/>
      <c r="PTQ19" s="880"/>
      <c r="PTR19" s="878"/>
      <c r="PTS19" s="878"/>
      <c r="PTT19" s="878"/>
      <c r="PTU19" s="880"/>
      <c r="PTV19" s="878"/>
      <c r="PTW19" s="878"/>
      <c r="PTX19" s="878"/>
      <c r="PTY19" s="880"/>
      <c r="PTZ19" s="878"/>
      <c r="PUA19" s="878"/>
      <c r="PUB19" s="878"/>
      <c r="PUC19" s="880"/>
      <c r="PUD19" s="878"/>
      <c r="PUE19" s="878"/>
      <c r="PUF19" s="878"/>
      <c r="PUG19" s="880"/>
      <c r="PUH19" s="878"/>
      <c r="PUI19" s="878"/>
      <c r="PUJ19" s="878"/>
      <c r="PUK19" s="880"/>
      <c r="PUL19" s="878"/>
      <c r="PUM19" s="878"/>
      <c r="PUN19" s="878"/>
      <c r="PUO19" s="880"/>
      <c r="PUP19" s="878"/>
      <c r="PUQ19" s="878"/>
      <c r="PUR19" s="878"/>
      <c r="PUS19" s="880"/>
      <c r="PUT19" s="878"/>
      <c r="PUU19" s="878"/>
      <c r="PUV19" s="878"/>
      <c r="PUW19" s="880"/>
      <c r="PUX19" s="878"/>
      <c r="PUY19" s="878"/>
      <c r="PUZ19" s="878"/>
      <c r="PVA19" s="880"/>
      <c r="PVB19" s="878"/>
      <c r="PVC19" s="878"/>
      <c r="PVD19" s="878"/>
      <c r="PVE19" s="880"/>
      <c r="PVF19" s="878"/>
      <c r="PVG19" s="878"/>
      <c r="PVH19" s="878"/>
      <c r="PVI19" s="880"/>
      <c r="PVJ19" s="878"/>
      <c r="PVK19" s="878"/>
      <c r="PVL19" s="878"/>
      <c r="PVM19" s="880"/>
      <c r="PVN19" s="878"/>
      <c r="PVO19" s="878"/>
      <c r="PVP19" s="878"/>
      <c r="PVQ19" s="880"/>
      <c r="PVR19" s="878"/>
      <c r="PVS19" s="878"/>
      <c r="PVT19" s="878"/>
      <c r="PVU19" s="880"/>
      <c r="PVV19" s="878"/>
      <c r="PVW19" s="878"/>
      <c r="PVX19" s="878"/>
      <c r="PVY19" s="880"/>
      <c r="PVZ19" s="878"/>
      <c r="PWA19" s="878"/>
      <c r="PWB19" s="878"/>
      <c r="PWC19" s="880"/>
      <c r="PWD19" s="878"/>
      <c r="PWE19" s="878"/>
      <c r="PWF19" s="878"/>
      <c r="PWG19" s="880"/>
      <c r="PWH19" s="878"/>
      <c r="PWI19" s="878"/>
      <c r="PWJ19" s="878"/>
      <c r="PWK19" s="880"/>
      <c r="PWL19" s="878"/>
      <c r="PWM19" s="878"/>
      <c r="PWN19" s="878"/>
      <c r="PWO19" s="880"/>
      <c r="PWP19" s="878"/>
      <c r="PWQ19" s="878"/>
      <c r="PWR19" s="878"/>
      <c r="PWS19" s="880"/>
      <c r="PWT19" s="878"/>
      <c r="PWU19" s="878"/>
      <c r="PWV19" s="878"/>
      <c r="PWW19" s="880"/>
      <c r="PWX19" s="878"/>
      <c r="PWY19" s="878"/>
      <c r="PWZ19" s="878"/>
      <c r="PXA19" s="880"/>
      <c r="PXB19" s="878"/>
      <c r="PXC19" s="878"/>
      <c r="PXD19" s="878"/>
      <c r="PXE19" s="880"/>
      <c r="PXF19" s="878"/>
      <c r="PXG19" s="878"/>
      <c r="PXH19" s="878"/>
      <c r="PXI19" s="880"/>
      <c r="PXJ19" s="878"/>
      <c r="PXK19" s="878"/>
      <c r="PXL19" s="878"/>
      <c r="PXM19" s="880"/>
      <c r="PXN19" s="878"/>
      <c r="PXO19" s="878"/>
      <c r="PXP19" s="878"/>
      <c r="PXQ19" s="880"/>
      <c r="PXR19" s="878"/>
      <c r="PXS19" s="878"/>
      <c r="PXT19" s="878"/>
      <c r="PXU19" s="880"/>
      <c r="PXV19" s="878"/>
      <c r="PXW19" s="878"/>
      <c r="PXX19" s="878"/>
      <c r="PXY19" s="880"/>
      <c r="PXZ19" s="878"/>
      <c r="PYA19" s="878"/>
      <c r="PYB19" s="878"/>
      <c r="PYC19" s="880"/>
      <c r="PYD19" s="878"/>
      <c r="PYE19" s="878"/>
      <c r="PYF19" s="878"/>
      <c r="PYG19" s="880"/>
      <c r="PYH19" s="878"/>
      <c r="PYI19" s="878"/>
      <c r="PYJ19" s="878"/>
      <c r="PYK19" s="880"/>
      <c r="PYL19" s="878"/>
      <c r="PYM19" s="878"/>
      <c r="PYN19" s="878"/>
      <c r="PYO19" s="880"/>
      <c r="PYP19" s="878"/>
      <c r="PYQ19" s="878"/>
      <c r="PYR19" s="878"/>
      <c r="PYS19" s="880"/>
      <c r="PYT19" s="878"/>
      <c r="PYU19" s="878"/>
      <c r="PYV19" s="878"/>
      <c r="PYW19" s="880"/>
      <c r="PYX19" s="878"/>
      <c r="PYY19" s="878"/>
      <c r="PYZ19" s="878"/>
      <c r="PZA19" s="880"/>
      <c r="PZB19" s="878"/>
      <c r="PZC19" s="878"/>
      <c r="PZD19" s="878"/>
      <c r="PZE19" s="880"/>
      <c r="PZF19" s="878"/>
      <c r="PZG19" s="878"/>
      <c r="PZH19" s="878"/>
      <c r="PZI19" s="880"/>
      <c r="PZJ19" s="878"/>
      <c r="PZK19" s="878"/>
      <c r="PZL19" s="878"/>
      <c r="PZM19" s="880"/>
      <c r="PZN19" s="878"/>
      <c r="PZO19" s="878"/>
      <c r="PZP19" s="878"/>
      <c r="PZQ19" s="880"/>
      <c r="PZR19" s="878"/>
      <c r="PZS19" s="878"/>
      <c r="PZT19" s="878"/>
      <c r="PZU19" s="880"/>
      <c r="PZV19" s="878"/>
      <c r="PZW19" s="878"/>
      <c r="PZX19" s="878"/>
      <c r="PZY19" s="880"/>
      <c r="PZZ19" s="878"/>
      <c r="QAA19" s="878"/>
      <c r="QAB19" s="878"/>
      <c r="QAC19" s="880"/>
      <c r="QAD19" s="878"/>
      <c r="QAE19" s="878"/>
      <c r="QAF19" s="878"/>
      <c r="QAG19" s="880"/>
      <c r="QAH19" s="878"/>
      <c r="QAI19" s="878"/>
      <c r="QAJ19" s="878"/>
      <c r="QAK19" s="880"/>
      <c r="QAL19" s="878"/>
      <c r="QAM19" s="878"/>
      <c r="QAN19" s="878"/>
      <c r="QAO19" s="880"/>
      <c r="QAP19" s="878"/>
      <c r="QAQ19" s="878"/>
      <c r="QAR19" s="878"/>
      <c r="QAS19" s="880"/>
      <c r="QAT19" s="878"/>
      <c r="QAU19" s="878"/>
      <c r="QAV19" s="878"/>
      <c r="QAW19" s="880"/>
      <c r="QAX19" s="878"/>
      <c r="QAY19" s="878"/>
      <c r="QAZ19" s="878"/>
      <c r="QBA19" s="880"/>
      <c r="QBB19" s="878"/>
      <c r="QBC19" s="878"/>
      <c r="QBD19" s="878"/>
      <c r="QBE19" s="880"/>
      <c r="QBF19" s="878"/>
      <c r="QBG19" s="878"/>
      <c r="QBH19" s="878"/>
      <c r="QBI19" s="880"/>
      <c r="QBJ19" s="878"/>
      <c r="QBK19" s="878"/>
      <c r="QBL19" s="878"/>
      <c r="QBM19" s="880"/>
      <c r="QBN19" s="878"/>
      <c r="QBO19" s="878"/>
      <c r="QBP19" s="878"/>
      <c r="QBQ19" s="880"/>
      <c r="QBR19" s="878"/>
      <c r="QBS19" s="878"/>
      <c r="QBT19" s="878"/>
      <c r="QBU19" s="880"/>
      <c r="QBV19" s="878"/>
      <c r="QBW19" s="878"/>
      <c r="QBX19" s="878"/>
      <c r="QBY19" s="880"/>
      <c r="QBZ19" s="878"/>
      <c r="QCA19" s="878"/>
      <c r="QCB19" s="878"/>
      <c r="QCC19" s="880"/>
      <c r="QCD19" s="878"/>
      <c r="QCE19" s="878"/>
      <c r="QCF19" s="878"/>
      <c r="QCG19" s="880"/>
      <c r="QCH19" s="878"/>
      <c r="QCI19" s="878"/>
      <c r="QCJ19" s="878"/>
      <c r="QCK19" s="880"/>
      <c r="QCL19" s="878"/>
      <c r="QCM19" s="878"/>
      <c r="QCN19" s="878"/>
      <c r="QCO19" s="880"/>
      <c r="QCP19" s="878"/>
      <c r="QCQ19" s="878"/>
      <c r="QCR19" s="878"/>
      <c r="QCS19" s="880"/>
      <c r="QCT19" s="878"/>
      <c r="QCU19" s="878"/>
      <c r="QCV19" s="878"/>
      <c r="QCW19" s="880"/>
      <c r="QCX19" s="878"/>
      <c r="QCY19" s="878"/>
      <c r="QCZ19" s="878"/>
      <c r="QDA19" s="880"/>
      <c r="QDB19" s="878"/>
      <c r="QDC19" s="878"/>
      <c r="QDD19" s="878"/>
      <c r="QDE19" s="880"/>
      <c r="QDF19" s="878"/>
      <c r="QDG19" s="878"/>
      <c r="QDH19" s="878"/>
      <c r="QDI19" s="880"/>
      <c r="QDJ19" s="878"/>
      <c r="QDK19" s="878"/>
      <c r="QDL19" s="878"/>
      <c r="QDM19" s="880"/>
      <c r="QDN19" s="878"/>
      <c r="QDO19" s="878"/>
      <c r="QDP19" s="878"/>
      <c r="QDQ19" s="880"/>
      <c r="QDR19" s="878"/>
      <c r="QDS19" s="878"/>
      <c r="QDT19" s="878"/>
      <c r="QDU19" s="880"/>
      <c r="QDV19" s="878"/>
      <c r="QDW19" s="878"/>
      <c r="QDX19" s="878"/>
      <c r="QDY19" s="880"/>
      <c r="QDZ19" s="878"/>
      <c r="QEA19" s="878"/>
      <c r="QEB19" s="878"/>
      <c r="QEC19" s="880"/>
      <c r="QED19" s="878"/>
      <c r="QEE19" s="878"/>
      <c r="QEF19" s="878"/>
      <c r="QEG19" s="880"/>
      <c r="QEH19" s="878"/>
      <c r="QEI19" s="878"/>
      <c r="QEJ19" s="878"/>
      <c r="QEK19" s="880"/>
      <c r="QEL19" s="878"/>
      <c r="QEM19" s="878"/>
      <c r="QEN19" s="878"/>
      <c r="QEO19" s="880"/>
      <c r="QEP19" s="878"/>
      <c r="QEQ19" s="878"/>
      <c r="QER19" s="878"/>
      <c r="QES19" s="880"/>
      <c r="QET19" s="878"/>
      <c r="QEU19" s="878"/>
      <c r="QEV19" s="878"/>
      <c r="QEW19" s="880"/>
      <c r="QEX19" s="878"/>
      <c r="QEY19" s="878"/>
      <c r="QEZ19" s="878"/>
      <c r="QFA19" s="880"/>
      <c r="QFB19" s="878"/>
      <c r="QFC19" s="878"/>
      <c r="QFD19" s="878"/>
      <c r="QFE19" s="880"/>
      <c r="QFF19" s="878"/>
      <c r="QFG19" s="878"/>
      <c r="QFH19" s="878"/>
      <c r="QFI19" s="880"/>
      <c r="QFJ19" s="878"/>
      <c r="QFK19" s="878"/>
      <c r="QFL19" s="878"/>
      <c r="QFM19" s="880"/>
      <c r="QFN19" s="878"/>
      <c r="QFO19" s="878"/>
      <c r="QFP19" s="878"/>
      <c r="QFQ19" s="880"/>
      <c r="QFR19" s="878"/>
      <c r="QFS19" s="878"/>
      <c r="QFT19" s="878"/>
      <c r="QFU19" s="880"/>
      <c r="QFV19" s="878"/>
      <c r="QFW19" s="878"/>
      <c r="QFX19" s="878"/>
      <c r="QFY19" s="880"/>
      <c r="QFZ19" s="878"/>
      <c r="QGA19" s="878"/>
      <c r="QGB19" s="878"/>
      <c r="QGC19" s="880"/>
      <c r="QGD19" s="878"/>
      <c r="QGE19" s="878"/>
      <c r="QGF19" s="878"/>
      <c r="QGG19" s="880"/>
      <c r="QGH19" s="878"/>
      <c r="QGI19" s="878"/>
      <c r="QGJ19" s="878"/>
      <c r="QGK19" s="880"/>
      <c r="QGL19" s="878"/>
      <c r="QGM19" s="878"/>
      <c r="QGN19" s="878"/>
      <c r="QGO19" s="880"/>
      <c r="QGP19" s="878"/>
      <c r="QGQ19" s="878"/>
      <c r="QGR19" s="878"/>
      <c r="QGS19" s="880"/>
      <c r="QGT19" s="878"/>
      <c r="QGU19" s="878"/>
      <c r="QGV19" s="878"/>
      <c r="QGW19" s="880"/>
      <c r="QGX19" s="878"/>
      <c r="QGY19" s="878"/>
      <c r="QGZ19" s="878"/>
      <c r="QHA19" s="880"/>
      <c r="QHB19" s="878"/>
      <c r="QHC19" s="878"/>
      <c r="QHD19" s="878"/>
      <c r="QHE19" s="880"/>
      <c r="QHF19" s="878"/>
      <c r="QHG19" s="878"/>
      <c r="QHH19" s="878"/>
      <c r="QHI19" s="880"/>
      <c r="QHJ19" s="878"/>
      <c r="QHK19" s="878"/>
      <c r="QHL19" s="878"/>
      <c r="QHM19" s="880"/>
      <c r="QHN19" s="878"/>
      <c r="QHO19" s="878"/>
      <c r="QHP19" s="878"/>
      <c r="QHQ19" s="880"/>
      <c r="QHR19" s="878"/>
      <c r="QHS19" s="878"/>
      <c r="QHT19" s="878"/>
      <c r="QHU19" s="880"/>
      <c r="QHV19" s="878"/>
      <c r="QHW19" s="878"/>
      <c r="QHX19" s="878"/>
      <c r="QHY19" s="880"/>
      <c r="QHZ19" s="878"/>
      <c r="QIA19" s="878"/>
      <c r="QIB19" s="878"/>
      <c r="QIC19" s="880"/>
      <c r="QID19" s="878"/>
      <c r="QIE19" s="878"/>
      <c r="QIF19" s="878"/>
      <c r="QIG19" s="880"/>
      <c r="QIH19" s="878"/>
      <c r="QII19" s="878"/>
      <c r="QIJ19" s="878"/>
      <c r="QIK19" s="880"/>
      <c r="QIL19" s="878"/>
      <c r="QIM19" s="878"/>
      <c r="QIN19" s="878"/>
      <c r="QIO19" s="880"/>
      <c r="QIP19" s="878"/>
      <c r="QIQ19" s="878"/>
      <c r="QIR19" s="878"/>
      <c r="QIS19" s="880"/>
      <c r="QIT19" s="878"/>
      <c r="QIU19" s="878"/>
      <c r="QIV19" s="878"/>
      <c r="QIW19" s="880"/>
      <c r="QIX19" s="878"/>
      <c r="QIY19" s="878"/>
      <c r="QIZ19" s="878"/>
      <c r="QJA19" s="880"/>
      <c r="QJB19" s="878"/>
      <c r="QJC19" s="878"/>
      <c r="QJD19" s="878"/>
      <c r="QJE19" s="880"/>
      <c r="QJF19" s="878"/>
      <c r="QJG19" s="878"/>
      <c r="QJH19" s="878"/>
      <c r="QJI19" s="880"/>
      <c r="QJJ19" s="878"/>
      <c r="QJK19" s="878"/>
      <c r="QJL19" s="878"/>
      <c r="QJM19" s="880"/>
      <c r="QJN19" s="878"/>
      <c r="QJO19" s="878"/>
      <c r="QJP19" s="878"/>
      <c r="QJQ19" s="880"/>
      <c r="QJR19" s="878"/>
      <c r="QJS19" s="878"/>
      <c r="QJT19" s="878"/>
      <c r="QJU19" s="880"/>
      <c r="QJV19" s="878"/>
      <c r="QJW19" s="878"/>
      <c r="QJX19" s="878"/>
      <c r="QJY19" s="880"/>
      <c r="QJZ19" s="878"/>
      <c r="QKA19" s="878"/>
      <c r="QKB19" s="878"/>
      <c r="QKC19" s="880"/>
      <c r="QKD19" s="878"/>
      <c r="QKE19" s="878"/>
      <c r="QKF19" s="878"/>
      <c r="QKG19" s="880"/>
      <c r="QKH19" s="878"/>
      <c r="QKI19" s="878"/>
      <c r="QKJ19" s="878"/>
      <c r="QKK19" s="880"/>
      <c r="QKL19" s="878"/>
      <c r="QKM19" s="878"/>
      <c r="QKN19" s="878"/>
      <c r="QKO19" s="880"/>
      <c r="QKP19" s="878"/>
      <c r="QKQ19" s="878"/>
      <c r="QKR19" s="878"/>
      <c r="QKS19" s="880"/>
      <c r="QKT19" s="878"/>
      <c r="QKU19" s="878"/>
      <c r="QKV19" s="878"/>
      <c r="QKW19" s="880"/>
      <c r="QKX19" s="878"/>
      <c r="QKY19" s="878"/>
      <c r="QKZ19" s="878"/>
      <c r="QLA19" s="880"/>
      <c r="QLB19" s="878"/>
      <c r="QLC19" s="878"/>
      <c r="QLD19" s="878"/>
      <c r="QLE19" s="880"/>
      <c r="QLF19" s="878"/>
      <c r="QLG19" s="878"/>
      <c r="QLH19" s="878"/>
      <c r="QLI19" s="880"/>
      <c r="QLJ19" s="878"/>
      <c r="QLK19" s="878"/>
      <c r="QLL19" s="878"/>
      <c r="QLM19" s="880"/>
      <c r="QLN19" s="878"/>
      <c r="QLO19" s="878"/>
      <c r="QLP19" s="878"/>
      <c r="QLQ19" s="880"/>
      <c r="QLR19" s="878"/>
      <c r="QLS19" s="878"/>
      <c r="QLT19" s="878"/>
      <c r="QLU19" s="880"/>
      <c r="QLV19" s="878"/>
      <c r="QLW19" s="878"/>
      <c r="QLX19" s="878"/>
      <c r="QLY19" s="880"/>
      <c r="QLZ19" s="878"/>
      <c r="QMA19" s="878"/>
      <c r="QMB19" s="878"/>
      <c r="QMC19" s="880"/>
      <c r="QMD19" s="878"/>
      <c r="QME19" s="878"/>
      <c r="QMF19" s="878"/>
      <c r="QMG19" s="880"/>
      <c r="QMH19" s="878"/>
      <c r="QMI19" s="878"/>
      <c r="QMJ19" s="878"/>
      <c r="QMK19" s="880"/>
      <c r="QML19" s="878"/>
      <c r="QMM19" s="878"/>
      <c r="QMN19" s="878"/>
      <c r="QMO19" s="880"/>
      <c r="QMP19" s="878"/>
      <c r="QMQ19" s="878"/>
      <c r="QMR19" s="878"/>
      <c r="QMS19" s="880"/>
      <c r="QMT19" s="878"/>
      <c r="QMU19" s="878"/>
      <c r="QMV19" s="878"/>
      <c r="QMW19" s="880"/>
      <c r="QMX19" s="878"/>
      <c r="QMY19" s="878"/>
      <c r="QMZ19" s="878"/>
      <c r="QNA19" s="880"/>
      <c r="QNB19" s="878"/>
      <c r="QNC19" s="878"/>
      <c r="QND19" s="878"/>
      <c r="QNE19" s="880"/>
      <c r="QNF19" s="878"/>
      <c r="QNG19" s="878"/>
      <c r="QNH19" s="878"/>
      <c r="QNI19" s="880"/>
      <c r="QNJ19" s="878"/>
      <c r="QNK19" s="878"/>
      <c r="QNL19" s="878"/>
      <c r="QNM19" s="880"/>
      <c r="QNN19" s="878"/>
      <c r="QNO19" s="878"/>
      <c r="QNP19" s="878"/>
      <c r="QNQ19" s="880"/>
      <c r="QNR19" s="878"/>
      <c r="QNS19" s="878"/>
      <c r="QNT19" s="878"/>
      <c r="QNU19" s="880"/>
      <c r="QNV19" s="878"/>
      <c r="QNW19" s="878"/>
      <c r="QNX19" s="878"/>
      <c r="QNY19" s="880"/>
      <c r="QNZ19" s="878"/>
      <c r="QOA19" s="878"/>
      <c r="QOB19" s="878"/>
      <c r="QOC19" s="880"/>
      <c r="QOD19" s="878"/>
      <c r="QOE19" s="878"/>
      <c r="QOF19" s="878"/>
      <c r="QOG19" s="880"/>
      <c r="QOH19" s="878"/>
      <c r="QOI19" s="878"/>
      <c r="QOJ19" s="878"/>
      <c r="QOK19" s="880"/>
      <c r="QOL19" s="878"/>
      <c r="QOM19" s="878"/>
      <c r="QON19" s="878"/>
      <c r="QOO19" s="880"/>
      <c r="QOP19" s="878"/>
      <c r="QOQ19" s="878"/>
      <c r="QOR19" s="878"/>
      <c r="QOS19" s="880"/>
      <c r="QOT19" s="878"/>
      <c r="QOU19" s="878"/>
      <c r="QOV19" s="878"/>
      <c r="QOW19" s="880"/>
      <c r="QOX19" s="878"/>
      <c r="QOY19" s="878"/>
      <c r="QOZ19" s="878"/>
      <c r="QPA19" s="880"/>
      <c r="QPB19" s="878"/>
      <c r="QPC19" s="878"/>
      <c r="QPD19" s="878"/>
      <c r="QPE19" s="880"/>
      <c r="QPF19" s="878"/>
      <c r="QPG19" s="878"/>
      <c r="QPH19" s="878"/>
      <c r="QPI19" s="880"/>
      <c r="QPJ19" s="878"/>
      <c r="QPK19" s="878"/>
      <c r="QPL19" s="878"/>
      <c r="QPM19" s="880"/>
      <c r="QPN19" s="878"/>
      <c r="QPO19" s="878"/>
      <c r="QPP19" s="878"/>
      <c r="QPQ19" s="880"/>
      <c r="QPR19" s="878"/>
      <c r="QPS19" s="878"/>
      <c r="QPT19" s="878"/>
      <c r="QPU19" s="880"/>
      <c r="QPV19" s="878"/>
      <c r="QPW19" s="878"/>
      <c r="QPX19" s="878"/>
      <c r="QPY19" s="880"/>
      <c r="QPZ19" s="878"/>
      <c r="QQA19" s="878"/>
      <c r="QQB19" s="878"/>
      <c r="QQC19" s="880"/>
      <c r="QQD19" s="878"/>
      <c r="QQE19" s="878"/>
      <c r="QQF19" s="878"/>
      <c r="QQG19" s="880"/>
      <c r="QQH19" s="878"/>
      <c r="QQI19" s="878"/>
      <c r="QQJ19" s="878"/>
      <c r="QQK19" s="880"/>
      <c r="QQL19" s="878"/>
      <c r="QQM19" s="878"/>
      <c r="QQN19" s="878"/>
      <c r="QQO19" s="880"/>
      <c r="QQP19" s="878"/>
      <c r="QQQ19" s="878"/>
      <c r="QQR19" s="878"/>
      <c r="QQS19" s="880"/>
      <c r="QQT19" s="878"/>
      <c r="QQU19" s="878"/>
      <c r="QQV19" s="878"/>
      <c r="QQW19" s="880"/>
      <c r="QQX19" s="878"/>
      <c r="QQY19" s="878"/>
      <c r="QQZ19" s="878"/>
      <c r="QRA19" s="880"/>
      <c r="QRB19" s="878"/>
      <c r="QRC19" s="878"/>
      <c r="QRD19" s="878"/>
      <c r="QRE19" s="880"/>
      <c r="QRF19" s="878"/>
      <c r="QRG19" s="878"/>
      <c r="QRH19" s="878"/>
      <c r="QRI19" s="880"/>
      <c r="QRJ19" s="878"/>
      <c r="QRK19" s="878"/>
      <c r="QRL19" s="878"/>
      <c r="QRM19" s="880"/>
      <c r="QRN19" s="878"/>
      <c r="QRO19" s="878"/>
      <c r="QRP19" s="878"/>
      <c r="QRQ19" s="880"/>
      <c r="QRR19" s="878"/>
      <c r="QRS19" s="878"/>
      <c r="QRT19" s="878"/>
      <c r="QRU19" s="880"/>
      <c r="QRV19" s="878"/>
      <c r="QRW19" s="878"/>
      <c r="QRX19" s="878"/>
      <c r="QRY19" s="880"/>
      <c r="QRZ19" s="878"/>
      <c r="QSA19" s="878"/>
      <c r="QSB19" s="878"/>
      <c r="QSC19" s="880"/>
      <c r="QSD19" s="878"/>
      <c r="QSE19" s="878"/>
      <c r="QSF19" s="878"/>
      <c r="QSG19" s="880"/>
      <c r="QSH19" s="878"/>
      <c r="QSI19" s="878"/>
      <c r="QSJ19" s="878"/>
      <c r="QSK19" s="880"/>
      <c r="QSL19" s="878"/>
      <c r="QSM19" s="878"/>
      <c r="QSN19" s="878"/>
      <c r="QSO19" s="880"/>
      <c r="QSP19" s="878"/>
      <c r="QSQ19" s="878"/>
      <c r="QSR19" s="878"/>
      <c r="QSS19" s="880"/>
      <c r="QST19" s="878"/>
      <c r="QSU19" s="878"/>
      <c r="QSV19" s="878"/>
      <c r="QSW19" s="880"/>
      <c r="QSX19" s="878"/>
      <c r="QSY19" s="878"/>
      <c r="QSZ19" s="878"/>
      <c r="QTA19" s="880"/>
      <c r="QTB19" s="878"/>
      <c r="QTC19" s="878"/>
      <c r="QTD19" s="878"/>
      <c r="QTE19" s="880"/>
      <c r="QTF19" s="878"/>
      <c r="QTG19" s="878"/>
      <c r="QTH19" s="878"/>
      <c r="QTI19" s="880"/>
      <c r="QTJ19" s="878"/>
      <c r="QTK19" s="878"/>
      <c r="QTL19" s="878"/>
      <c r="QTM19" s="880"/>
      <c r="QTN19" s="878"/>
      <c r="QTO19" s="878"/>
      <c r="QTP19" s="878"/>
      <c r="QTQ19" s="880"/>
      <c r="QTR19" s="878"/>
      <c r="QTS19" s="878"/>
      <c r="QTT19" s="878"/>
      <c r="QTU19" s="880"/>
      <c r="QTV19" s="878"/>
      <c r="QTW19" s="878"/>
      <c r="QTX19" s="878"/>
      <c r="QTY19" s="880"/>
      <c r="QTZ19" s="878"/>
      <c r="QUA19" s="878"/>
      <c r="QUB19" s="878"/>
      <c r="QUC19" s="880"/>
      <c r="QUD19" s="878"/>
      <c r="QUE19" s="878"/>
      <c r="QUF19" s="878"/>
      <c r="QUG19" s="880"/>
      <c r="QUH19" s="878"/>
      <c r="QUI19" s="878"/>
      <c r="QUJ19" s="878"/>
      <c r="QUK19" s="880"/>
      <c r="QUL19" s="878"/>
      <c r="QUM19" s="878"/>
      <c r="QUN19" s="878"/>
      <c r="QUO19" s="880"/>
      <c r="QUP19" s="878"/>
      <c r="QUQ19" s="878"/>
      <c r="QUR19" s="878"/>
      <c r="QUS19" s="880"/>
      <c r="QUT19" s="878"/>
      <c r="QUU19" s="878"/>
      <c r="QUV19" s="878"/>
      <c r="QUW19" s="880"/>
      <c r="QUX19" s="878"/>
      <c r="QUY19" s="878"/>
      <c r="QUZ19" s="878"/>
      <c r="QVA19" s="880"/>
      <c r="QVB19" s="878"/>
      <c r="QVC19" s="878"/>
      <c r="QVD19" s="878"/>
      <c r="QVE19" s="880"/>
      <c r="QVF19" s="878"/>
      <c r="QVG19" s="878"/>
      <c r="QVH19" s="878"/>
      <c r="QVI19" s="880"/>
      <c r="QVJ19" s="878"/>
      <c r="QVK19" s="878"/>
      <c r="QVL19" s="878"/>
      <c r="QVM19" s="880"/>
      <c r="QVN19" s="878"/>
      <c r="QVO19" s="878"/>
      <c r="QVP19" s="878"/>
      <c r="QVQ19" s="880"/>
      <c r="QVR19" s="878"/>
      <c r="QVS19" s="878"/>
      <c r="QVT19" s="878"/>
      <c r="QVU19" s="880"/>
      <c r="QVV19" s="878"/>
      <c r="QVW19" s="878"/>
      <c r="QVX19" s="878"/>
      <c r="QVY19" s="880"/>
      <c r="QVZ19" s="878"/>
      <c r="QWA19" s="878"/>
      <c r="QWB19" s="878"/>
      <c r="QWC19" s="880"/>
      <c r="QWD19" s="878"/>
      <c r="QWE19" s="878"/>
      <c r="QWF19" s="878"/>
      <c r="QWG19" s="880"/>
      <c r="QWH19" s="878"/>
      <c r="QWI19" s="878"/>
      <c r="QWJ19" s="878"/>
      <c r="QWK19" s="880"/>
      <c r="QWL19" s="878"/>
      <c r="QWM19" s="878"/>
      <c r="QWN19" s="878"/>
      <c r="QWO19" s="880"/>
      <c r="QWP19" s="878"/>
      <c r="QWQ19" s="878"/>
      <c r="QWR19" s="878"/>
      <c r="QWS19" s="880"/>
      <c r="QWT19" s="878"/>
      <c r="QWU19" s="878"/>
      <c r="QWV19" s="878"/>
      <c r="QWW19" s="880"/>
      <c r="QWX19" s="878"/>
      <c r="QWY19" s="878"/>
      <c r="QWZ19" s="878"/>
      <c r="QXA19" s="880"/>
      <c r="QXB19" s="878"/>
      <c r="QXC19" s="878"/>
      <c r="QXD19" s="878"/>
      <c r="QXE19" s="880"/>
      <c r="QXF19" s="878"/>
      <c r="QXG19" s="878"/>
      <c r="QXH19" s="878"/>
      <c r="QXI19" s="880"/>
      <c r="QXJ19" s="878"/>
      <c r="QXK19" s="878"/>
      <c r="QXL19" s="878"/>
      <c r="QXM19" s="880"/>
      <c r="QXN19" s="878"/>
      <c r="QXO19" s="878"/>
      <c r="QXP19" s="878"/>
      <c r="QXQ19" s="880"/>
      <c r="QXR19" s="878"/>
      <c r="QXS19" s="878"/>
      <c r="QXT19" s="878"/>
      <c r="QXU19" s="880"/>
      <c r="QXV19" s="878"/>
      <c r="QXW19" s="878"/>
      <c r="QXX19" s="878"/>
      <c r="QXY19" s="880"/>
      <c r="QXZ19" s="878"/>
      <c r="QYA19" s="878"/>
      <c r="QYB19" s="878"/>
      <c r="QYC19" s="880"/>
      <c r="QYD19" s="878"/>
      <c r="QYE19" s="878"/>
      <c r="QYF19" s="878"/>
      <c r="QYG19" s="880"/>
      <c r="QYH19" s="878"/>
      <c r="QYI19" s="878"/>
      <c r="QYJ19" s="878"/>
      <c r="QYK19" s="880"/>
      <c r="QYL19" s="878"/>
      <c r="QYM19" s="878"/>
      <c r="QYN19" s="878"/>
      <c r="QYO19" s="880"/>
      <c r="QYP19" s="878"/>
      <c r="QYQ19" s="878"/>
      <c r="QYR19" s="878"/>
      <c r="QYS19" s="880"/>
      <c r="QYT19" s="878"/>
      <c r="QYU19" s="878"/>
      <c r="QYV19" s="878"/>
      <c r="QYW19" s="880"/>
      <c r="QYX19" s="878"/>
      <c r="QYY19" s="878"/>
      <c r="QYZ19" s="878"/>
      <c r="QZA19" s="880"/>
      <c r="QZB19" s="878"/>
      <c r="QZC19" s="878"/>
      <c r="QZD19" s="878"/>
      <c r="QZE19" s="880"/>
      <c r="QZF19" s="878"/>
      <c r="QZG19" s="878"/>
      <c r="QZH19" s="878"/>
      <c r="QZI19" s="880"/>
      <c r="QZJ19" s="878"/>
      <c r="QZK19" s="878"/>
      <c r="QZL19" s="878"/>
      <c r="QZM19" s="880"/>
      <c r="QZN19" s="878"/>
      <c r="QZO19" s="878"/>
      <c r="QZP19" s="878"/>
      <c r="QZQ19" s="880"/>
      <c r="QZR19" s="878"/>
      <c r="QZS19" s="878"/>
      <c r="QZT19" s="878"/>
      <c r="QZU19" s="880"/>
      <c r="QZV19" s="878"/>
      <c r="QZW19" s="878"/>
      <c r="QZX19" s="878"/>
      <c r="QZY19" s="880"/>
      <c r="QZZ19" s="878"/>
      <c r="RAA19" s="878"/>
      <c r="RAB19" s="878"/>
      <c r="RAC19" s="880"/>
      <c r="RAD19" s="878"/>
      <c r="RAE19" s="878"/>
      <c r="RAF19" s="878"/>
      <c r="RAG19" s="880"/>
      <c r="RAH19" s="878"/>
      <c r="RAI19" s="878"/>
      <c r="RAJ19" s="878"/>
      <c r="RAK19" s="880"/>
      <c r="RAL19" s="878"/>
      <c r="RAM19" s="878"/>
      <c r="RAN19" s="878"/>
      <c r="RAO19" s="880"/>
      <c r="RAP19" s="878"/>
      <c r="RAQ19" s="878"/>
      <c r="RAR19" s="878"/>
      <c r="RAS19" s="880"/>
      <c r="RAT19" s="878"/>
      <c r="RAU19" s="878"/>
      <c r="RAV19" s="878"/>
      <c r="RAW19" s="880"/>
      <c r="RAX19" s="878"/>
      <c r="RAY19" s="878"/>
      <c r="RAZ19" s="878"/>
      <c r="RBA19" s="880"/>
      <c r="RBB19" s="878"/>
      <c r="RBC19" s="878"/>
      <c r="RBD19" s="878"/>
      <c r="RBE19" s="880"/>
      <c r="RBF19" s="878"/>
      <c r="RBG19" s="878"/>
      <c r="RBH19" s="878"/>
      <c r="RBI19" s="880"/>
      <c r="RBJ19" s="878"/>
      <c r="RBK19" s="878"/>
      <c r="RBL19" s="878"/>
      <c r="RBM19" s="880"/>
      <c r="RBN19" s="878"/>
      <c r="RBO19" s="878"/>
      <c r="RBP19" s="878"/>
      <c r="RBQ19" s="880"/>
      <c r="RBR19" s="878"/>
      <c r="RBS19" s="878"/>
      <c r="RBT19" s="878"/>
      <c r="RBU19" s="880"/>
      <c r="RBV19" s="878"/>
      <c r="RBW19" s="878"/>
      <c r="RBX19" s="878"/>
      <c r="RBY19" s="880"/>
      <c r="RBZ19" s="878"/>
      <c r="RCA19" s="878"/>
      <c r="RCB19" s="878"/>
      <c r="RCC19" s="880"/>
      <c r="RCD19" s="878"/>
      <c r="RCE19" s="878"/>
      <c r="RCF19" s="878"/>
      <c r="RCG19" s="880"/>
      <c r="RCH19" s="878"/>
      <c r="RCI19" s="878"/>
      <c r="RCJ19" s="878"/>
      <c r="RCK19" s="880"/>
      <c r="RCL19" s="878"/>
      <c r="RCM19" s="878"/>
      <c r="RCN19" s="878"/>
      <c r="RCO19" s="880"/>
      <c r="RCP19" s="878"/>
      <c r="RCQ19" s="878"/>
      <c r="RCR19" s="878"/>
      <c r="RCS19" s="880"/>
      <c r="RCT19" s="878"/>
      <c r="RCU19" s="878"/>
      <c r="RCV19" s="878"/>
      <c r="RCW19" s="880"/>
      <c r="RCX19" s="878"/>
      <c r="RCY19" s="878"/>
      <c r="RCZ19" s="878"/>
      <c r="RDA19" s="880"/>
      <c r="RDB19" s="878"/>
      <c r="RDC19" s="878"/>
      <c r="RDD19" s="878"/>
      <c r="RDE19" s="880"/>
      <c r="RDF19" s="878"/>
      <c r="RDG19" s="878"/>
      <c r="RDH19" s="878"/>
      <c r="RDI19" s="880"/>
      <c r="RDJ19" s="878"/>
      <c r="RDK19" s="878"/>
      <c r="RDL19" s="878"/>
      <c r="RDM19" s="880"/>
      <c r="RDN19" s="878"/>
      <c r="RDO19" s="878"/>
      <c r="RDP19" s="878"/>
      <c r="RDQ19" s="880"/>
      <c r="RDR19" s="878"/>
      <c r="RDS19" s="878"/>
      <c r="RDT19" s="878"/>
      <c r="RDU19" s="880"/>
      <c r="RDV19" s="878"/>
      <c r="RDW19" s="878"/>
      <c r="RDX19" s="878"/>
      <c r="RDY19" s="880"/>
      <c r="RDZ19" s="878"/>
      <c r="REA19" s="878"/>
      <c r="REB19" s="878"/>
      <c r="REC19" s="880"/>
      <c r="RED19" s="878"/>
      <c r="REE19" s="878"/>
      <c r="REF19" s="878"/>
      <c r="REG19" s="880"/>
      <c r="REH19" s="878"/>
      <c r="REI19" s="878"/>
      <c r="REJ19" s="878"/>
      <c r="REK19" s="880"/>
      <c r="REL19" s="878"/>
      <c r="REM19" s="878"/>
      <c r="REN19" s="878"/>
      <c r="REO19" s="880"/>
      <c r="REP19" s="878"/>
      <c r="REQ19" s="878"/>
      <c r="RER19" s="878"/>
      <c r="RES19" s="880"/>
      <c r="RET19" s="878"/>
      <c r="REU19" s="878"/>
      <c r="REV19" s="878"/>
      <c r="REW19" s="880"/>
      <c r="REX19" s="878"/>
      <c r="REY19" s="878"/>
      <c r="REZ19" s="878"/>
      <c r="RFA19" s="880"/>
      <c r="RFB19" s="878"/>
      <c r="RFC19" s="878"/>
      <c r="RFD19" s="878"/>
      <c r="RFE19" s="880"/>
      <c r="RFF19" s="878"/>
      <c r="RFG19" s="878"/>
      <c r="RFH19" s="878"/>
      <c r="RFI19" s="880"/>
      <c r="RFJ19" s="878"/>
      <c r="RFK19" s="878"/>
      <c r="RFL19" s="878"/>
      <c r="RFM19" s="880"/>
      <c r="RFN19" s="878"/>
      <c r="RFO19" s="878"/>
      <c r="RFP19" s="878"/>
      <c r="RFQ19" s="880"/>
      <c r="RFR19" s="878"/>
      <c r="RFS19" s="878"/>
      <c r="RFT19" s="878"/>
      <c r="RFU19" s="880"/>
      <c r="RFV19" s="878"/>
      <c r="RFW19" s="878"/>
      <c r="RFX19" s="878"/>
      <c r="RFY19" s="880"/>
      <c r="RFZ19" s="878"/>
      <c r="RGA19" s="878"/>
      <c r="RGB19" s="878"/>
      <c r="RGC19" s="880"/>
      <c r="RGD19" s="878"/>
      <c r="RGE19" s="878"/>
      <c r="RGF19" s="878"/>
      <c r="RGG19" s="880"/>
      <c r="RGH19" s="878"/>
      <c r="RGI19" s="878"/>
      <c r="RGJ19" s="878"/>
      <c r="RGK19" s="880"/>
      <c r="RGL19" s="878"/>
      <c r="RGM19" s="878"/>
      <c r="RGN19" s="878"/>
      <c r="RGO19" s="880"/>
      <c r="RGP19" s="878"/>
      <c r="RGQ19" s="878"/>
      <c r="RGR19" s="878"/>
      <c r="RGS19" s="880"/>
      <c r="RGT19" s="878"/>
      <c r="RGU19" s="878"/>
      <c r="RGV19" s="878"/>
      <c r="RGW19" s="880"/>
      <c r="RGX19" s="878"/>
      <c r="RGY19" s="878"/>
      <c r="RGZ19" s="878"/>
      <c r="RHA19" s="880"/>
      <c r="RHB19" s="878"/>
      <c r="RHC19" s="878"/>
      <c r="RHD19" s="878"/>
      <c r="RHE19" s="880"/>
      <c r="RHF19" s="878"/>
      <c r="RHG19" s="878"/>
      <c r="RHH19" s="878"/>
      <c r="RHI19" s="880"/>
      <c r="RHJ19" s="878"/>
      <c r="RHK19" s="878"/>
      <c r="RHL19" s="878"/>
      <c r="RHM19" s="880"/>
      <c r="RHN19" s="878"/>
      <c r="RHO19" s="878"/>
      <c r="RHP19" s="878"/>
      <c r="RHQ19" s="880"/>
      <c r="RHR19" s="878"/>
      <c r="RHS19" s="878"/>
      <c r="RHT19" s="878"/>
      <c r="RHU19" s="880"/>
      <c r="RHV19" s="878"/>
      <c r="RHW19" s="878"/>
      <c r="RHX19" s="878"/>
      <c r="RHY19" s="880"/>
      <c r="RHZ19" s="878"/>
      <c r="RIA19" s="878"/>
      <c r="RIB19" s="878"/>
      <c r="RIC19" s="880"/>
      <c r="RID19" s="878"/>
      <c r="RIE19" s="878"/>
      <c r="RIF19" s="878"/>
      <c r="RIG19" s="880"/>
      <c r="RIH19" s="878"/>
      <c r="RII19" s="878"/>
      <c r="RIJ19" s="878"/>
      <c r="RIK19" s="880"/>
      <c r="RIL19" s="878"/>
      <c r="RIM19" s="878"/>
      <c r="RIN19" s="878"/>
      <c r="RIO19" s="880"/>
      <c r="RIP19" s="878"/>
      <c r="RIQ19" s="878"/>
      <c r="RIR19" s="878"/>
      <c r="RIS19" s="880"/>
      <c r="RIT19" s="878"/>
      <c r="RIU19" s="878"/>
      <c r="RIV19" s="878"/>
      <c r="RIW19" s="880"/>
      <c r="RIX19" s="878"/>
      <c r="RIY19" s="878"/>
      <c r="RIZ19" s="878"/>
      <c r="RJA19" s="880"/>
      <c r="RJB19" s="878"/>
      <c r="RJC19" s="878"/>
      <c r="RJD19" s="878"/>
      <c r="RJE19" s="880"/>
      <c r="RJF19" s="878"/>
      <c r="RJG19" s="878"/>
      <c r="RJH19" s="878"/>
      <c r="RJI19" s="880"/>
      <c r="RJJ19" s="878"/>
      <c r="RJK19" s="878"/>
      <c r="RJL19" s="878"/>
      <c r="RJM19" s="880"/>
      <c r="RJN19" s="878"/>
      <c r="RJO19" s="878"/>
      <c r="RJP19" s="878"/>
      <c r="RJQ19" s="880"/>
      <c r="RJR19" s="878"/>
      <c r="RJS19" s="878"/>
      <c r="RJT19" s="878"/>
      <c r="RJU19" s="880"/>
      <c r="RJV19" s="878"/>
      <c r="RJW19" s="878"/>
      <c r="RJX19" s="878"/>
      <c r="RJY19" s="880"/>
      <c r="RJZ19" s="878"/>
      <c r="RKA19" s="878"/>
      <c r="RKB19" s="878"/>
      <c r="RKC19" s="880"/>
      <c r="RKD19" s="878"/>
      <c r="RKE19" s="878"/>
      <c r="RKF19" s="878"/>
      <c r="RKG19" s="880"/>
      <c r="RKH19" s="878"/>
      <c r="RKI19" s="878"/>
      <c r="RKJ19" s="878"/>
      <c r="RKK19" s="880"/>
      <c r="RKL19" s="878"/>
      <c r="RKM19" s="878"/>
      <c r="RKN19" s="878"/>
      <c r="RKO19" s="880"/>
      <c r="RKP19" s="878"/>
      <c r="RKQ19" s="878"/>
      <c r="RKR19" s="878"/>
      <c r="RKS19" s="880"/>
      <c r="RKT19" s="878"/>
      <c r="RKU19" s="878"/>
      <c r="RKV19" s="878"/>
      <c r="RKW19" s="880"/>
      <c r="RKX19" s="878"/>
      <c r="RKY19" s="878"/>
      <c r="RKZ19" s="878"/>
      <c r="RLA19" s="880"/>
      <c r="RLB19" s="878"/>
      <c r="RLC19" s="878"/>
      <c r="RLD19" s="878"/>
      <c r="RLE19" s="880"/>
      <c r="RLF19" s="878"/>
      <c r="RLG19" s="878"/>
      <c r="RLH19" s="878"/>
      <c r="RLI19" s="880"/>
      <c r="RLJ19" s="878"/>
      <c r="RLK19" s="878"/>
      <c r="RLL19" s="878"/>
      <c r="RLM19" s="880"/>
      <c r="RLN19" s="878"/>
      <c r="RLO19" s="878"/>
      <c r="RLP19" s="878"/>
      <c r="RLQ19" s="880"/>
      <c r="RLR19" s="878"/>
      <c r="RLS19" s="878"/>
      <c r="RLT19" s="878"/>
      <c r="RLU19" s="880"/>
      <c r="RLV19" s="878"/>
      <c r="RLW19" s="878"/>
      <c r="RLX19" s="878"/>
      <c r="RLY19" s="880"/>
      <c r="RLZ19" s="878"/>
      <c r="RMA19" s="878"/>
      <c r="RMB19" s="878"/>
      <c r="RMC19" s="880"/>
      <c r="RMD19" s="878"/>
      <c r="RME19" s="878"/>
      <c r="RMF19" s="878"/>
      <c r="RMG19" s="880"/>
      <c r="RMH19" s="878"/>
      <c r="RMI19" s="878"/>
      <c r="RMJ19" s="878"/>
      <c r="RMK19" s="880"/>
      <c r="RML19" s="878"/>
      <c r="RMM19" s="878"/>
      <c r="RMN19" s="878"/>
      <c r="RMO19" s="880"/>
      <c r="RMP19" s="878"/>
      <c r="RMQ19" s="878"/>
      <c r="RMR19" s="878"/>
      <c r="RMS19" s="880"/>
      <c r="RMT19" s="878"/>
      <c r="RMU19" s="878"/>
      <c r="RMV19" s="878"/>
      <c r="RMW19" s="880"/>
      <c r="RMX19" s="878"/>
      <c r="RMY19" s="878"/>
      <c r="RMZ19" s="878"/>
      <c r="RNA19" s="880"/>
      <c r="RNB19" s="878"/>
      <c r="RNC19" s="878"/>
      <c r="RND19" s="878"/>
      <c r="RNE19" s="880"/>
      <c r="RNF19" s="878"/>
      <c r="RNG19" s="878"/>
      <c r="RNH19" s="878"/>
      <c r="RNI19" s="880"/>
      <c r="RNJ19" s="878"/>
      <c r="RNK19" s="878"/>
      <c r="RNL19" s="878"/>
      <c r="RNM19" s="880"/>
      <c r="RNN19" s="878"/>
      <c r="RNO19" s="878"/>
      <c r="RNP19" s="878"/>
      <c r="RNQ19" s="880"/>
      <c r="RNR19" s="878"/>
      <c r="RNS19" s="878"/>
      <c r="RNT19" s="878"/>
      <c r="RNU19" s="880"/>
      <c r="RNV19" s="878"/>
      <c r="RNW19" s="878"/>
      <c r="RNX19" s="878"/>
      <c r="RNY19" s="880"/>
      <c r="RNZ19" s="878"/>
      <c r="ROA19" s="878"/>
      <c r="ROB19" s="878"/>
      <c r="ROC19" s="880"/>
      <c r="ROD19" s="878"/>
      <c r="ROE19" s="878"/>
      <c r="ROF19" s="878"/>
      <c r="ROG19" s="880"/>
      <c r="ROH19" s="878"/>
      <c r="ROI19" s="878"/>
      <c r="ROJ19" s="878"/>
      <c r="ROK19" s="880"/>
      <c r="ROL19" s="878"/>
      <c r="ROM19" s="878"/>
      <c r="RON19" s="878"/>
      <c r="ROO19" s="880"/>
      <c r="ROP19" s="878"/>
      <c r="ROQ19" s="878"/>
      <c r="ROR19" s="878"/>
      <c r="ROS19" s="880"/>
      <c r="ROT19" s="878"/>
      <c r="ROU19" s="878"/>
      <c r="ROV19" s="878"/>
      <c r="ROW19" s="880"/>
      <c r="ROX19" s="878"/>
      <c r="ROY19" s="878"/>
      <c r="ROZ19" s="878"/>
      <c r="RPA19" s="880"/>
      <c r="RPB19" s="878"/>
      <c r="RPC19" s="878"/>
      <c r="RPD19" s="878"/>
      <c r="RPE19" s="880"/>
      <c r="RPF19" s="878"/>
      <c r="RPG19" s="878"/>
      <c r="RPH19" s="878"/>
      <c r="RPI19" s="880"/>
      <c r="RPJ19" s="878"/>
      <c r="RPK19" s="878"/>
      <c r="RPL19" s="878"/>
      <c r="RPM19" s="880"/>
      <c r="RPN19" s="878"/>
      <c r="RPO19" s="878"/>
      <c r="RPP19" s="878"/>
      <c r="RPQ19" s="880"/>
      <c r="RPR19" s="878"/>
      <c r="RPS19" s="878"/>
      <c r="RPT19" s="878"/>
      <c r="RPU19" s="880"/>
      <c r="RPV19" s="878"/>
      <c r="RPW19" s="878"/>
      <c r="RPX19" s="878"/>
      <c r="RPY19" s="880"/>
      <c r="RPZ19" s="878"/>
      <c r="RQA19" s="878"/>
      <c r="RQB19" s="878"/>
      <c r="RQC19" s="880"/>
      <c r="RQD19" s="878"/>
      <c r="RQE19" s="878"/>
      <c r="RQF19" s="878"/>
      <c r="RQG19" s="880"/>
      <c r="RQH19" s="878"/>
      <c r="RQI19" s="878"/>
      <c r="RQJ19" s="878"/>
      <c r="RQK19" s="880"/>
      <c r="RQL19" s="878"/>
      <c r="RQM19" s="878"/>
      <c r="RQN19" s="878"/>
      <c r="RQO19" s="880"/>
      <c r="RQP19" s="878"/>
      <c r="RQQ19" s="878"/>
      <c r="RQR19" s="878"/>
      <c r="RQS19" s="880"/>
      <c r="RQT19" s="878"/>
      <c r="RQU19" s="878"/>
      <c r="RQV19" s="878"/>
      <c r="RQW19" s="880"/>
      <c r="RQX19" s="878"/>
      <c r="RQY19" s="878"/>
      <c r="RQZ19" s="878"/>
      <c r="RRA19" s="880"/>
      <c r="RRB19" s="878"/>
      <c r="RRC19" s="878"/>
      <c r="RRD19" s="878"/>
      <c r="RRE19" s="880"/>
      <c r="RRF19" s="878"/>
      <c r="RRG19" s="878"/>
      <c r="RRH19" s="878"/>
      <c r="RRI19" s="880"/>
      <c r="RRJ19" s="878"/>
      <c r="RRK19" s="878"/>
      <c r="RRL19" s="878"/>
      <c r="RRM19" s="880"/>
      <c r="RRN19" s="878"/>
      <c r="RRO19" s="878"/>
      <c r="RRP19" s="878"/>
      <c r="RRQ19" s="880"/>
      <c r="RRR19" s="878"/>
      <c r="RRS19" s="878"/>
      <c r="RRT19" s="878"/>
      <c r="RRU19" s="880"/>
      <c r="RRV19" s="878"/>
      <c r="RRW19" s="878"/>
      <c r="RRX19" s="878"/>
      <c r="RRY19" s="880"/>
      <c r="RRZ19" s="878"/>
      <c r="RSA19" s="878"/>
      <c r="RSB19" s="878"/>
      <c r="RSC19" s="880"/>
      <c r="RSD19" s="878"/>
      <c r="RSE19" s="878"/>
      <c r="RSF19" s="878"/>
      <c r="RSG19" s="880"/>
      <c r="RSH19" s="878"/>
      <c r="RSI19" s="878"/>
      <c r="RSJ19" s="878"/>
      <c r="RSK19" s="880"/>
      <c r="RSL19" s="878"/>
      <c r="RSM19" s="878"/>
      <c r="RSN19" s="878"/>
      <c r="RSO19" s="880"/>
      <c r="RSP19" s="878"/>
      <c r="RSQ19" s="878"/>
      <c r="RSR19" s="878"/>
      <c r="RSS19" s="880"/>
      <c r="RST19" s="878"/>
      <c r="RSU19" s="878"/>
      <c r="RSV19" s="878"/>
      <c r="RSW19" s="880"/>
      <c r="RSX19" s="878"/>
      <c r="RSY19" s="878"/>
      <c r="RSZ19" s="878"/>
      <c r="RTA19" s="880"/>
      <c r="RTB19" s="878"/>
      <c r="RTC19" s="878"/>
      <c r="RTD19" s="878"/>
      <c r="RTE19" s="880"/>
      <c r="RTF19" s="878"/>
      <c r="RTG19" s="878"/>
      <c r="RTH19" s="878"/>
      <c r="RTI19" s="880"/>
      <c r="RTJ19" s="878"/>
      <c r="RTK19" s="878"/>
      <c r="RTL19" s="878"/>
      <c r="RTM19" s="880"/>
      <c r="RTN19" s="878"/>
      <c r="RTO19" s="878"/>
      <c r="RTP19" s="878"/>
      <c r="RTQ19" s="880"/>
      <c r="RTR19" s="878"/>
      <c r="RTS19" s="878"/>
      <c r="RTT19" s="878"/>
      <c r="RTU19" s="880"/>
      <c r="RTV19" s="878"/>
      <c r="RTW19" s="878"/>
      <c r="RTX19" s="878"/>
      <c r="RTY19" s="880"/>
      <c r="RTZ19" s="878"/>
      <c r="RUA19" s="878"/>
      <c r="RUB19" s="878"/>
      <c r="RUC19" s="880"/>
      <c r="RUD19" s="878"/>
      <c r="RUE19" s="878"/>
      <c r="RUF19" s="878"/>
      <c r="RUG19" s="880"/>
      <c r="RUH19" s="878"/>
      <c r="RUI19" s="878"/>
      <c r="RUJ19" s="878"/>
      <c r="RUK19" s="880"/>
      <c r="RUL19" s="878"/>
      <c r="RUM19" s="878"/>
      <c r="RUN19" s="878"/>
      <c r="RUO19" s="880"/>
      <c r="RUP19" s="878"/>
      <c r="RUQ19" s="878"/>
      <c r="RUR19" s="878"/>
      <c r="RUS19" s="880"/>
      <c r="RUT19" s="878"/>
      <c r="RUU19" s="878"/>
      <c r="RUV19" s="878"/>
      <c r="RUW19" s="880"/>
      <c r="RUX19" s="878"/>
      <c r="RUY19" s="878"/>
      <c r="RUZ19" s="878"/>
      <c r="RVA19" s="880"/>
      <c r="RVB19" s="878"/>
      <c r="RVC19" s="878"/>
      <c r="RVD19" s="878"/>
      <c r="RVE19" s="880"/>
      <c r="RVF19" s="878"/>
      <c r="RVG19" s="878"/>
      <c r="RVH19" s="878"/>
      <c r="RVI19" s="880"/>
      <c r="RVJ19" s="878"/>
      <c r="RVK19" s="878"/>
      <c r="RVL19" s="878"/>
      <c r="RVM19" s="880"/>
      <c r="RVN19" s="878"/>
      <c r="RVO19" s="878"/>
      <c r="RVP19" s="878"/>
      <c r="RVQ19" s="880"/>
      <c r="RVR19" s="878"/>
      <c r="RVS19" s="878"/>
      <c r="RVT19" s="878"/>
      <c r="RVU19" s="880"/>
      <c r="RVV19" s="878"/>
      <c r="RVW19" s="878"/>
      <c r="RVX19" s="878"/>
      <c r="RVY19" s="880"/>
      <c r="RVZ19" s="878"/>
      <c r="RWA19" s="878"/>
      <c r="RWB19" s="878"/>
      <c r="RWC19" s="880"/>
      <c r="RWD19" s="878"/>
      <c r="RWE19" s="878"/>
      <c r="RWF19" s="878"/>
      <c r="RWG19" s="880"/>
      <c r="RWH19" s="878"/>
      <c r="RWI19" s="878"/>
      <c r="RWJ19" s="878"/>
      <c r="RWK19" s="880"/>
      <c r="RWL19" s="878"/>
      <c r="RWM19" s="878"/>
      <c r="RWN19" s="878"/>
      <c r="RWO19" s="880"/>
      <c r="RWP19" s="878"/>
      <c r="RWQ19" s="878"/>
      <c r="RWR19" s="878"/>
      <c r="RWS19" s="880"/>
      <c r="RWT19" s="878"/>
      <c r="RWU19" s="878"/>
      <c r="RWV19" s="878"/>
      <c r="RWW19" s="880"/>
      <c r="RWX19" s="878"/>
      <c r="RWY19" s="878"/>
      <c r="RWZ19" s="878"/>
      <c r="RXA19" s="880"/>
      <c r="RXB19" s="878"/>
      <c r="RXC19" s="878"/>
      <c r="RXD19" s="878"/>
      <c r="RXE19" s="880"/>
      <c r="RXF19" s="878"/>
      <c r="RXG19" s="878"/>
      <c r="RXH19" s="878"/>
      <c r="RXI19" s="880"/>
      <c r="RXJ19" s="878"/>
      <c r="RXK19" s="878"/>
      <c r="RXL19" s="878"/>
      <c r="RXM19" s="880"/>
      <c r="RXN19" s="878"/>
      <c r="RXO19" s="878"/>
      <c r="RXP19" s="878"/>
      <c r="RXQ19" s="880"/>
      <c r="RXR19" s="878"/>
      <c r="RXS19" s="878"/>
      <c r="RXT19" s="878"/>
      <c r="RXU19" s="880"/>
      <c r="RXV19" s="878"/>
      <c r="RXW19" s="878"/>
      <c r="RXX19" s="878"/>
      <c r="RXY19" s="880"/>
      <c r="RXZ19" s="878"/>
      <c r="RYA19" s="878"/>
      <c r="RYB19" s="878"/>
      <c r="RYC19" s="880"/>
      <c r="RYD19" s="878"/>
      <c r="RYE19" s="878"/>
      <c r="RYF19" s="878"/>
      <c r="RYG19" s="880"/>
      <c r="RYH19" s="878"/>
      <c r="RYI19" s="878"/>
      <c r="RYJ19" s="878"/>
      <c r="RYK19" s="880"/>
      <c r="RYL19" s="878"/>
      <c r="RYM19" s="878"/>
      <c r="RYN19" s="878"/>
      <c r="RYO19" s="880"/>
      <c r="RYP19" s="878"/>
      <c r="RYQ19" s="878"/>
      <c r="RYR19" s="878"/>
      <c r="RYS19" s="880"/>
      <c r="RYT19" s="878"/>
      <c r="RYU19" s="878"/>
      <c r="RYV19" s="878"/>
      <c r="RYW19" s="880"/>
      <c r="RYX19" s="878"/>
      <c r="RYY19" s="878"/>
      <c r="RYZ19" s="878"/>
      <c r="RZA19" s="880"/>
      <c r="RZB19" s="878"/>
      <c r="RZC19" s="878"/>
      <c r="RZD19" s="878"/>
      <c r="RZE19" s="880"/>
      <c r="RZF19" s="878"/>
      <c r="RZG19" s="878"/>
      <c r="RZH19" s="878"/>
      <c r="RZI19" s="880"/>
      <c r="RZJ19" s="878"/>
      <c r="RZK19" s="878"/>
      <c r="RZL19" s="878"/>
      <c r="RZM19" s="880"/>
      <c r="RZN19" s="878"/>
      <c r="RZO19" s="878"/>
      <c r="RZP19" s="878"/>
      <c r="RZQ19" s="880"/>
      <c r="RZR19" s="878"/>
      <c r="RZS19" s="878"/>
      <c r="RZT19" s="878"/>
      <c r="RZU19" s="880"/>
      <c r="RZV19" s="878"/>
      <c r="RZW19" s="878"/>
      <c r="RZX19" s="878"/>
      <c r="RZY19" s="880"/>
      <c r="RZZ19" s="878"/>
      <c r="SAA19" s="878"/>
      <c r="SAB19" s="878"/>
      <c r="SAC19" s="880"/>
      <c r="SAD19" s="878"/>
      <c r="SAE19" s="878"/>
      <c r="SAF19" s="878"/>
      <c r="SAG19" s="880"/>
      <c r="SAH19" s="878"/>
      <c r="SAI19" s="878"/>
      <c r="SAJ19" s="878"/>
      <c r="SAK19" s="880"/>
      <c r="SAL19" s="878"/>
      <c r="SAM19" s="878"/>
      <c r="SAN19" s="878"/>
      <c r="SAO19" s="880"/>
      <c r="SAP19" s="878"/>
      <c r="SAQ19" s="878"/>
      <c r="SAR19" s="878"/>
      <c r="SAS19" s="880"/>
      <c r="SAT19" s="878"/>
      <c r="SAU19" s="878"/>
      <c r="SAV19" s="878"/>
      <c r="SAW19" s="880"/>
      <c r="SAX19" s="878"/>
      <c r="SAY19" s="878"/>
      <c r="SAZ19" s="878"/>
      <c r="SBA19" s="880"/>
      <c r="SBB19" s="878"/>
      <c r="SBC19" s="878"/>
      <c r="SBD19" s="878"/>
      <c r="SBE19" s="880"/>
      <c r="SBF19" s="878"/>
      <c r="SBG19" s="878"/>
      <c r="SBH19" s="878"/>
      <c r="SBI19" s="880"/>
      <c r="SBJ19" s="878"/>
      <c r="SBK19" s="878"/>
      <c r="SBL19" s="878"/>
      <c r="SBM19" s="880"/>
      <c r="SBN19" s="878"/>
      <c r="SBO19" s="878"/>
      <c r="SBP19" s="878"/>
      <c r="SBQ19" s="880"/>
      <c r="SBR19" s="878"/>
      <c r="SBS19" s="878"/>
      <c r="SBT19" s="878"/>
      <c r="SBU19" s="880"/>
      <c r="SBV19" s="878"/>
      <c r="SBW19" s="878"/>
      <c r="SBX19" s="878"/>
      <c r="SBY19" s="880"/>
      <c r="SBZ19" s="878"/>
      <c r="SCA19" s="878"/>
      <c r="SCB19" s="878"/>
      <c r="SCC19" s="880"/>
      <c r="SCD19" s="878"/>
      <c r="SCE19" s="878"/>
      <c r="SCF19" s="878"/>
      <c r="SCG19" s="880"/>
      <c r="SCH19" s="878"/>
      <c r="SCI19" s="878"/>
      <c r="SCJ19" s="878"/>
      <c r="SCK19" s="880"/>
      <c r="SCL19" s="878"/>
      <c r="SCM19" s="878"/>
      <c r="SCN19" s="878"/>
      <c r="SCO19" s="880"/>
      <c r="SCP19" s="878"/>
      <c r="SCQ19" s="878"/>
      <c r="SCR19" s="878"/>
      <c r="SCS19" s="880"/>
      <c r="SCT19" s="878"/>
      <c r="SCU19" s="878"/>
      <c r="SCV19" s="878"/>
      <c r="SCW19" s="880"/>
      <c r="SCX19" s="878"/>
      <c r="SCY19" s="878"/>
      <c r="SCZ19" s="878"/>
      <c r="SDA19" s="880"/>
      <c r="SDB19" s="878"/>
      <c r="SDC19" s="878"/>
      <c r="SDD19" s="878"/>
      <c r="SDE19" s="880"/>
      <c r="SDF19" s="878"/>
      <c r="SDG19" s="878"/>
      <c r="SDH19" s="878"/>
      <c r="SDI19" s="880"/>
      <c r="SDJ19" s="878"/>
      <c r="SDK19" s="878"/>
      <c r="SDL19" s="878"/>
      <c r="SDM19" s="880"/>
      <c r="SDN19" s="878"/>
      <c r="SDO19" s="878"/>
      <c r="SDP19" s="878"/>
      <c r="SDQ19" s="880"/>
      <c r="SDR19" s="878"/>
      <c r="SDS19" s="878"/>
      <c r="SDT19" s="878"/>
      <c r="SDU19" s="880"/>
      <c r="SDV19" s="878"/>
      <c r="SDW19" s="878"/>
      <c r="SDX19" s="878"/>
      <c r="SDY19" s="880"/>
      <c r="SDZ19" s="878"/>
      <c r="SEA19" s="878"/>
      <c r="SEB19" s="878"/>
      <c r="SEC19" s="880"/>
      <c r="SED19" s="878"/>
      <c r="SEE19" s="878"/>
      <c r="SEF19" s="878"/>
      <c r="SEG19" s="880"/>
      <c r="SEH19" s="878"/>
      <c r="SEI19" s="878"/>
      <c r="SEJ19" s="878"/>
      <c r="SEK19" s="880"/>
      <c r="SEL19" s="878"/>
      <c r="SEM19" s="878"/>
      <c r="SEN19" s="878"/>
      <c r="SEO19" s="880"/>
      <c r="SEP19" s="878"/>
      <c r="SEQ19" s="878"/>
      <c r="SER19" s="878"/>
      <c r="SES19" s="880"/>
      <c r="SET19" s="878"/>
      <c r="SEU19" s="878"/>
      <c r="SEV19" s="878"/>
      <c r="SEW19" s="880"/>
      <c r="SEX19" s="878"/>
      <c r="SEY19" s="878"/>
      <c r="SEZ19" s="878"/>
      <c r="SFA19" s="880"/>
      <c r="SFB19" s="878"/>
      <c r="SFC19" s="878"/>
      <c r="SFD19" s="878"/>
      <c r="SFE19" s="880"/>
      <c r="SFF19" s="878"/>
      <c r="SFG19" s="878"/>
      <c r="SFH19" s="878"/>
      <c r="SFI19" s="880"/>
      <c r="SFJ19" s="878"/>
      <c r="SFK19" s="878"/>
      <c r="SFL19" s="878"/>
      <c r="SFM19" s="880"/>
      <c r="SFN19" s="878"/>
      <c r="SFO19" s="878"/>
      <c r="SFP19" s="878"/>
      <c r="SFQ19" s="880"/>
      <c r="SFR19" s="878"/>
      <c r="SFS19" s="878"/>
      <c r="SFT19" s="878"/>
      <c r="SFU19" s="880"/>
      <c r="SFV19" s="878"/>
      <c r="SFW19" s="878"/>
      <c r="SFX19" s="878"/>
      <c r="SFY19" s="880"/>
      <c r="SFZ19" s="878"/>
      <c r="SGA19" s="878"/>
      <c r="SGB19" s="878"/>
      <c r="SGC19" s="880"/>
      <c r="SGD19" s="878"/>
      <c r="SGE19" s="878"/>
      <c r="SGF19" s="878"/>
      <c r="SGG19" s="880"/>
      <c r="SGH19" s="878"/>
      <c r="SGI19" s="878"/>
      <c r="SGJ19" s="878"/>
      <c r="SGK19" s="880"/>
      <c r="SGL19" s="878"/>
      <c r="SGM19" s="878"/>
      <c r="SGN19" s="878"/>
      <c r="SGO19" s="880"/>
      <c r="SGP19" s="878"/>
      <c r="SGQ19" s="878"/>
      <c r="SGR19" s="878"/>
      <c r="SGS19" s="880"/>
      <c r="SGT19" s="878"/>
      <c r="SGU19" s="878"/>
      <c r="SGV19" s="878"/>
      <c r="SGW19" s="880"/>
      <c r="SGX19" s="878"/>
      <c r="SGY19" s="878"/>
      <c r="SGZ19" s="878"/>
      <c r="SHA19" s="880"/>
      <c r="SHB19" s="878"/>
      <c r="SHC19" s="878"/>
      <c r="SHD19" s="878"/>
      <c r="SHE19" s="880"/>
      <c r="SHF19" s="878"/>
      <c r="SHG19" s="878"/>
      <c r="SHH19" s="878"/>
      <c r="SHI19" s="880"/>
      <c r="SHJ19" s="878"/>
      <c r="SHK19" s="878"/>
      <c r="SHL19" s="878"/>
      <c r="SHM19" s="880"/>
      <c r="SHN19" s="878"/>
      <c r="SHO19" s="878"/>
      <c r="SHP19" s="878"/>
      <c r="SHQ19" s="880"/>
      <c r="SHR19" s="878"/>
      <c r="SHS19" s="878"/>
      <c r="SHT19" s="878"/>
      <c r="SHU19" s="880"/>
      <c r="SHV19" s="878"/>
      <c r="SHW19" s="878"/>
      <c r="SHX19" s="878"/>
      <c r="SHY19" s="880"/>
      <c r="SHZ19" s="878"/>
      <c r="SIA19" s="878"/>
      <c r="SIB19" s="878"/>
      <c r="SIC19" s="880"/>
      <c r="SID19" s="878"/>
      <c r="SIE19" s="878"/>
      <c r="SIF19" s="878"/>
      <c r="SIG19" s="880"/>
      <c r="SIH19" s="878"/>
      <c r="SII19" s="878"/>
      <c r="SIJ19" s="878"/>
      <c r="SIK19" s="880"/>
      <c r="SIL19" s="878"/>
      <c r="SIM19" s="878"/>
      <c r="SIN19" s="878"/>
      <c r="SIO19" s="880"/>
      <c r="SIP19" s="878"/>
      <c r="SIQ19" s="878"/>
      <c r="SIR19" s="878"/>
      <c r="SIS19" s="880"/>
      <c r="SIT19" s="878"/>
      <c r="SIU19" s="878"/>
      <c r="SIV19" s="878"/>
      <c r="SIW19" s="880"/>
      <c r="SIX19" s="878"/>
      <c r="SIY19" s="878"/>
      <c r="SIZ19" s="878"/>
      <c r="SJA19" s="880"/>
      <c r="SJB19" s="878"/>
      <c r="SJC19" s="878"/>
      <c r="SJD19" s="878"/>
      <c r="SJE19" s="880"/>
      <c r="SJF19" s="878"/>
      <c r="SJG19" s="878"/>
      <c r="SJH19" s="878"/>
      <c r="SJI19" s="880"/>
      <c r="SJJ19" s="878"/>
      <c r="SJK19" s="878"/>
      <c r="SJL19" s="878"/>
      <c r="SJM19" s="880"/>
      <c r="SJN19" s="878"/>
      <c r="SJO19" s="878"/>
      <c r="SJP19" s="878"/>
      <c r="SJQ19" s="880"/>
      <c r="SJR19" s="878"/>
      <c r="SJS19" s="878"/>
      <c r="SJT19" s="878"/>
      <c r="SJU19" s="880"/>
      <c r="SJV19" s="878"/>
      <c r="SJW19" s="878"/>
      <c r="SJX19" s="878"/>
      <c r="SJY19" s="880"/>
      <c r="SJZ19" s="878"/>
      <c r="SKA19" s="878"/>
      <c r="SKB19" s="878"/>
      <c r="SKC19" s="880"/>
      <c r="SKD19" s="878"/>
      <c r="SKE19" s="878"/>
      <c r="SKF19" s="878"/>
      <c r="SKG19" s="880"/>
      <c r="SKH19" s="878"/>
      <c r="SKI19" s="878"/>
      <c r="SKJ19" s="878"/>
      <c r="SKK19" s="880"/>
      <c r="SKL19" s="878"/>
      <c r="SKM19" s="878"/>
      <c r="SKN19" s="878"/>
      <c r="SKO19" s="880"/>
      <c r="SKP19" s="878"/>
      <c r="SKQ19" s="878"/>
      <c r="SKR19" s="878"/>
      <c r="SKS19" s="880"/>
      <c r="SKT19" s="878"/>
      <c r="SKU19" s="878"/>
      <c r="SKV19" s="878"/>
      <c r="SKW19" s="880"/>
      <c r="SKX19" s="878"/>
      <c r="SKY19" s="878"/>
      <c r="SKZ19" s="878"/>
      <c r="SLA19" s="880"/>
      <c r="SLB19" s="878"/>
      <c r="SLC19" s="878"/>
      <c r="SLD19" s="878"/>
      <c r="SLE19" s="880"/>
      <c r="SLF19" s="878"/>
      <c r="SLG19" s="878"/>
      <c r="SLH19" s="878"/>
      <c r="SLI19" s="880"/>
      <c r="SLJ19" s="878"/>
      <c r="SLK19" s="878"/>
      <c r="SLL19" s="878"/>
      <c r="SLM19" s="880"/>
      <c r="SLN19" s="878"/>
      <c r="SLO19" s="878"/>
      <c r="SLP19" s="878"/>
      <c r="SLQ19" s="880"/>
      <c r="SLR19" s="878"/>
      <c r="SLS19" s="878"/>
      <c r="SLT19" s="878"/>
      <c r="SLU19" s="880"/>
      <c r="SLV19" s="878"/>
      <c r="SLW19" s="878"/>
      <c r="SLX19" s="878"/>
      <c r="SLY19" s="880"/>
      <c r="SLZ19" s="878"/>
      <c r="SMA19" s="878"/>
      <c r="SMB19" s="878"/>
      <c r="SMC19" s="880"/>
      <c r="SMD19" s="878"/>
      <c r="SME19" s="878"/>
      <c r="SMF19" s="878"/>
      <c r="SMG19" s="880"/>
      <c r="SMH19" s="878"/>
      <c r="SMI19" s="878"/>
      <c r="SMJ19" s="878"/>
      <c r="SMK19" s="880"/>
      <c r="SML19" s="878"/>
      <c r="SMM19" s="878"/>
      <c r="SMN19" s="878"/>
      <c r="SMO19" s="880"/>
      <c r="SMP19" s="878"/>
      <c r="SMQ19" s="878"/>
      <c r="SMR19" s="878"/>
      <c r="SMS19" s="880"/>
      <c r="SMT19" s="878"/>
      <c r="SMU19" s="878"/>
      <c r="SMV19" s="878"/>
      <c r="SMW19" s="880"/>
      <c r="SMX19" s="878"/>
      <c r="SMY19" s="878"/>
      <c r="SMZ19" s="878"/>
      <c r="SNA19" s="880"/>
      <c r="SNB19" s="878"/>
      <c r="SNC19" s="878"/>
      <c r="SND19" s="878"/>
      <c r="SNE19" s="880"/>
      <c r="SNF19" s="878"/>
      <c r="SNG19" s="878"/>
      <c r="SNH19" s="878"/>
      <c r="SNI19" s="880"/>
      <c r="SNJ19" s="878"/>
      <c r="SNK19" s="878"/>
      <c r="SNL19" s="878"/>
      <c r="SNM19" s="880"/>
      <c r="SNN19" s="878"/>
      <c r="SNO19" s="878"/>
      <c r="SNP19" s="878"/>
      <c r="SNQ19" s="880"/>
      <c r="SNR19" s="878"/>
      <c r="SNS19" s="878"/>
      <c r="SNT19" s="878"/>
      <c r="SNU19" s="880"/>
      <c r="SNV19" s="878"/>
      <c r="SNW19" s="878"/>
      <c r="SNX19" s="878"/>
      <c r="SNY19" s="880"/>
      <c r="SNZ19" s="878"/>
      <c r="SOA19" s="878"/>
      <c r="SOB19" s="878"/>
      <c r="SOC19" s="880"/>
      <c r="SOD19" s="878"/>
      <c r="SOE19" s="878"/>
      <c r="SOF19" s="878"/>
      <c r="SOG19" s="880"/>
      <c r="SOH19" s="878"/>
      <c r="SOI19" s="878"/>
      <c r="SOJ19" s="878"/>
      <c r="SOK19" s="880"/>
      <c r="SOL19" s="878"/>
      <c r="SOM19" s="878"/>
      <c r="SON19" s="878"/>
      <c r="SOO19" s="880"/>
      <c r="SOP19" s="878"/>
      <c r="SOQ19" s="878"/>
      <c r="SOR19" s="878"/>
      <c r="SOS19" s="880"/>
      <c r="SOT19" s="878"/>
      <c r="SOU19" s="878"/>
      <c r="SOV19" s="878"/>
      <c r="SOW19" s="880"/>
      <c r="SOX19" s="878"/>
      <c r="SOY19" s="878"/>
      <c r="SOZ19" s="878"/>
      <c r="SPA19" s="880"/>
      <c r="SPB19" s="878"/>
      <c r="SPC19" s="878"/>
      <c r="SPD19" s="878"/>
      <c r="SPE19" s="880"/>
      <c r="SPF19" s="878"/>
      <c r="SPG19" s="878"/>
      <c r="SPH19" s="878"/>
      <c r="SPI19" s="880"/>
      <c r="SPJ19" s="878"/>
      <c r="SPK19" s="878"/>
      <c r="SPL19" s="878"/>
      <c r="SPM19" s="880"/>
      <c r="SPN19" s="878"/>
      <c r="SPO19" s="878"/>
      <c r="SPP19" s="878"/>
      <c r="SPQ19" s="880"/>
      <c r="SPR19" s="878"/>
      <c r="SPS19" s="878"/>
      <c r="SPT19" s="878"/>
      <c r="SPU19" s="880"/>
      <c r="SPV19" s="878"/>
      <c r="SPW19" s="878"/>
      <c r="SPX19" s="878"/>
      <c r="SPY19" s="880"/>
      <c r="SPZ19" s="878"/>
      <c r="SQA19" s="878"/>
      <c r="SQB19" s="878"/>
      <c r="SQC19" s="880"/>
      <c r="SQD19" s="878"/>
      <c r="SQE19" s="878"/>
      <c r="SQF19" s="878"/>
      <c r="SQG19" s="880"/>
      <c r="SQH19" s="878"/>
      <c r="SQI19" s="878"/>
      <c r="SQJ19" s="878"/>
      <c r="SQK19" s="880"/>
      <c r="SQL19" s="878"/>
      <c r="SQM19" s="878"/>
      <c r="SQN19" s="878"/>
      <c r="SQO19" s="880"/>
      <c r="SQP19" s="878"/>
      <c r="SQQ19" s="878"/>
      <c r="SQR19" s="878"/>
      <c r="SQS19" s="880"/>
      <c r="SQT19" s="878"/>
      <c r="SQU19" s="878"/>
      <c r="SQV19" s="878"/>
      <c r="SQW19" s="880"/>
      <c r="SQX19" s="878"/>
      <c r="SQY19" s="878"/>
      <c r="SQZ19" s="878"/>
      <c r="SRA19" s="880"/>
      <c r="SRB19" s="878"/>
      <c r="SRC19" s="878"/>
      <c r="SRD19" s="878"/>
      <c r="SRE19" s="880"/>
      <c r="SRF19" s="878"/>
      <c r="SRG19" s="878"/>
      <c r="SRH19" s="878"/>
      <c r="SRI19" s="880"/>
      <c r="SRJ19" s="878"/>
      <c r="SRK19" s="878"/>
      <c r="SRL19" s="878"/>
      <c r="SRM19" s="880"/>
      <c r="SRN19" s="878"/>
      <c r="SRO19" s="878"/>
      <c r="SRP19" s="878"/>
      <c r="SRQ19" s="880"/>
      <c r="SRR19" s="878"/>
      <c r="SRS19" s="878"/>
      <c r="SRT19" s="878"/>
      <c r="SRU19" s="880"/>
      <c r="SRV19" s="878"/>
      <c r="SRW19" s="878"/>
      <c r="SRX19" s="878"/>
      <c r="SRY19" s="880"/>
      <c r="SRZ19" s="878"/>
      <c r="SSA19" s="878"/>
      <c r="SSB19" s="878"/>
      <c r="SSC19" s="880"/>
      <c r="SSD19" s="878"/>
      <c r="SSE19" s="878"/>
      <c r="SSF19" s="878"/>
      <c r="SSG19" s="880"/>
      <c r="SSH19" s="878"/>
      <c r="SSI19" s="878"/>
      <c r="SSJ19" s="878"/>
      <c r="SSK19" s="880"/>
      <c r="SSL19" s="878"/>
      <c r="SSM19" s="878"/>
      <c r="SSN19" s="878"/>
      <c r="SSO19" s="880"/>
      <c r="SSP19" s="878"/>
      <c r="SSQ19" s="878"/>
      <c r="SSR19" s="878"/>
      <c r="SSS19" s="880"/>
      <c r="SST19" s="878"/>
      <c r="SSU19" s="878"/>
      <c r="SSV19" s="878"/>
      <c r="SSW19" s="880"/>
      <c r="SSX19" s="878"/>
      <c r="SSY19" s="878"/>
      <c r="SSZ19" s="878"/>
      <c r="STA19" s="880"/>
      <c r="STB19" s="878"/>
      <c r="STC19" s="878"/>
      <c r="STD19" s="878"/>
      <c r="STE19" s="880"/>
      <c r="STF19" s="878"/>
      <c r="STG19" s="878"/>
      <c r="STH19" s="878"/>
      <c r="STI19" s="880"/>
      <c r="STJ19" s="878"/>
      <c r="STK19" s="878"/>
      <c r="STL19" s="878"/>
      <c r="STM19" s="880"/>
      <c r="STN19" s="878"/>
      <c r="STO19" s="878"/>
      <c r="STP19" s="878"/>
      <c r="STQ19" s="880"/>
      <c r="STR19" s="878"/>
      <c r="STS19" s="878"/>
      <c r="STT19" s="878"/>
      <c r="STU19" s="880"/>
      <c r="STV19" s="878"/>
      <c r="STW19" s="878"/>
      <c r="STX19" s="878"/>
      <c r="STY19" s="880"/>
      <c r="STZ19" s="878"/>
      <c r="SUA19" s="878"/>
      <c r="SUB19" s="878"/>
      <c r="SUC19" s="880"/>
      <c r="SUD19" s="878"/>
      <c r="SUE19" s="878"/>
      <c r="SUF19" s="878"/>
      <c r="SUG19" s="880"/>
      <c r="SUH19" s="878"/>
      <c r="SUI19" s="878"/>
      <c r="SUJ19" s="878"/>
      <c r="SUK19" s="880"/>
      <c r="SUL19" s="878"/>
      <c r="SUM19" s="878"/>
      <c r="SUN19" s="878"/>
      <c r="SUO19" s="880"/>
      <c r="SUP19" s="878"/>
      <c r="SUQ19" s="878"/>
      <c r="SUR19" s="878"/>
      <c r="SUS19" s="880"/>
      <c r="SUT19" s="878"/>
      <c r="SUU19" s="878"/>
      <c r="SUV19" s="878"/>
      <c r="SUW19" s="880"/>
      <c r="SUX19" s="878"/>
      <c r="SUY19" s="878"/>
      <c r="SUZ19" s="878"/>
      <c r="SVA19" s="880"/>
      <c r="SVB19" s="878"/>
      <c r="SVC19" s="878"/>
      <c r="SVD19" s="878"/>
      <c r="SVE19" s="880"/>
      <c r="SVF19" s="878"/>
      <c r="SVG19" s="878"/>
      <c r="SVH19" s="878"/>
      <c r="SVI19" s="880"/>
      <c r="SVJ19" s="878"/>
      <c r="SVK19" s="878"/>
      <c r="SVL19" s="878"/>
      <c r="SVM19" s="880"/>
      <c r="SVN19" s="878"/>
      <c r="SVO19" s="878"/>
      <c r="SVP19" s="878"/>
      <c r="SVQ19" s="880"/>
      <c r="SVR19" s="878"/>
      <c r="SVS19" s="878"/>
      <c r="SVT19" s="878"/>
      <c r="SVU19" s="880"/>
      <c r="SVV19" s="878"/>
      <c r="SVW19" s="878"/>
      <c r="SVX19" s="878"/>
      <c r="SVY19" s="880"/>
      <c r="SVZ19" s="878"/>
      <c r="SWA19" s="878"/>
      <c r="SWB19" s="878"/>
      <c r="SWC19" s="880"/>
      <c r="SWD19" s="878"/>
      <c r="SWE19" s="878"/>
      <c r="SWF19" s="878"/>
      <c r="SWG19" s="880"/>
      <c r="SWH19" s="878"/>
      <c r="SWI19" s="878"/>
      <c r="SWJ19" s="878"/>
      <c r="SWK19" s="880"/>
      <c r="SWL19" s="878"/>
      <c r="SWM19" s="878"/>
      <c r="SWN19" s="878"/>
      <c r="SWO19" s="880"/>
      <c r="SWP19" s="878"/>
      <c r="SWQ19" s="878"/>
      <c r="SWR19" s="878"/>
      <c r="SWS19" s="880"/>
      <c r="SWT19" s="878"/>
      <c r="SWU19" s="878"/>
      <c r="SWV19" s="878"/>
      <c r="SWW19" s="880"/>
      <c r="SWX19" s="878"/>
      <c r="SWY19" s="878"/>
      <c r="SWZ19" s="878"/>
      <c r="SXA19" s="880"/>
      <c r="SXB19" s="878"/>
      <c r="SXC19" s="878"/>
      <c r="SXD19" s="878"/>
      <c r="SXE19" s="880"/>
      <c r="SXF19" s="878"/>
      <c r="SXG19" s="878"/>
      <c r="SXH19" s="878"/>
      <c r="SXI19" s="880"/>
      <c r="SXJ19" s="878"/>
      <c r="SXK19" s="878"/>
      <c r="SXL19" s="878"/>
      <c r="SXM19" s="880"/>
      <c r="SXN19" s="878"/>
      <c r="SXO19" s="878"/>
      <c r="SXP19" s="878"/>
      <c r="SXQ19" s="880"/>
      <c r="SXR19" s="878"/>
      <c r="SXS19" s="878"/>
      <c r="SXT19" s="878"/>
      <c r="SXU19" s="880"/>
      <c r="SXV19" s="878"/>
      <c r="SXW19" s="878"/>
      <c r="SXX19" s="878"/>
      <c r="SXY19" s="880"/>
      <c r="SXZ19" s="878"/>
      <c r="SYA19" s="878"/>
      <c r="SYB19" s="878"/>
      <c r="SYC19" s="880"/>
      <c r="SYD19" s="878"/>
      <c r="SYE19" s="878"/>
      <c r="SYF19" s="878"/>
      <c r="SYG19" s="880"/>
      <c r="SYH19" s="878"/>
      <c r="SYI19" s="878"/>
      <c r="SYJ19" s="878"/>
      <c r="SYK19" s="880"/>
      <c r="SYL19" s="878"/>
      <c r="SYM19" s="878"/>
      <c r="SYN19" s="878"/>
      <c r="SYO19" s="880"/>
      <c r="SYP19" s="878"/>
      <c r="SYQ19" s="878"/>
      <c r="SYR19" s="878"/>
      <c r="SYS19" s="880"/>
      <c r="SYT19" s="878"/>
      <c r="SYU19" s="878"/>
      <c r="SYV19" s="878"/>
      <c r="SYW19" s="880"/>
      <c r="SYX19" s="878"/>
      <c r="SYY19" s="878"/>
      <c r="SYZ19" s="878"/>
      <c r="SZA19" s="880"/>
      <c r="SZB19" s="878"/>
      <c r="SZC19" s="878"/>
      <c r="SZD19" s="878"/>
      <c r="SZE19" s="880"/>
      <c r="SZF19" s="878"/>
      <c r="SZG19" s="878"/>
      <c r="SZH19" s="878"/>
      <c r="SZI19" s="880"/>
      <c r="SZJ19" s="878"/>
      <c r="SZK19" s="878"/>
      <c r="SZL19" s="878"/>
      <c r="SZM19" s="880"/>
      <c r="SZN19" s="878"/>
      <c r="SZO19" s="878"/>
      <c r="SZP19" s="878"/>
      <c r="SZQ19" s="880"/>
      <c r="SZR19" s="878"/>
      <c r="SZS19" s="878"/>
      <c r="SZT19" s="878"/>
      <c r="SZU19" s="880"/>
      <c r="SZV19" s="878"/>
      <c r="SZW19" s="878"/>
      <c r="SZX19" s="878"/>
      <c r="SZY19" s="880"/>
      <c r="SZZ19" s="878"/>
      <c r="TAA19" s="878"/>
      <c r="TAB19" s="878"/>
      <c r="TAC19" s="880"/>
      <c r="TAD19" s="878"/>
      <c r="TAE19" s="878"/>
      <c r="TAF19" s="878"/>
      <c r="TAG19" s="880"/>
      <c r="TAH19" s="878"/>
      <c r="TAI19" s="878"/>
      <c r="TAJ19" s="878"/>
      <c r="TAK19" s="880"/>
      <c r="TAL19" s="878"/>
      <c r="TAM19" s="878"/>
      <c r="TAN19" s="878"/>
      <c r="TAO19" s="880"/>
      <c r="TAP19" s="878"/>
      <c r="TAQ19" s="878"/>
      <c r="TAR19" s="878"/>
      <c r="TAS19" s="880"/>
      <c r="TAT19" s="878"/>
      <c r="TAU19" s="878"/>
      <c r="TAV19" s="878"/>
      <c r="TAW19" s="880"/>
      <c r="TAX19" s="878"/>
      <c r="TAY19" s="878"/>
      <c r="TAZ19" s="878"/>
      <c r="TBA19" s="880"/>
      <c r="TBB19" s="878"/>
      <c r="TBC19" s="878"/>
      <c r="TBD19" s="878"/>
      <c r="TBE19" s="880"/>
      <c r="TBF19" s="878"/>
      <c r="TBG19" s="878"/>
      <c r="TBH19" s="878"/>
      <c r="TBI19" s="880"/>
      <c r="TBJ19" s="878"/>
      <c r="TBK19" s="878"/>
      <c r="TBL19" s="878"/>
      <c r="TBM19" s="880"/>
      <c r="TBN19" s="878"/>
      <c r="TBO19" s="878"/>
      <c r="TBP19" s="878"/>
      <c r="TBQ19" s="880"/>
      <c r="TBR19" s="878"/>
      <c r="TBS19" s="878"/>
      <c r="TBT19" s="878"/>
      <c r="TBU19" s="880"/>
      <c r="TBV19" s="878"/>
      <c r="TBW19" s="878"/>
      <c r="TBX19" s="878"/>
      <c r="TBY19" s="880"/>
      <c r="TBZ19" s="878"/>
      <c r="TCA19" s="878"/>
      <c r="TCB19" s="878"/>
      <c r="TCC19" s="880"/>
      <c r="TCD19" s="878"/>
      <c r="TCE19" s="878"/>
      <c r="TCF19" s="878"/>
      <c r="TCG19" s="880"/>
      <c r="TCH19" s="878"/>
      <c r="TCI19" s="878"/>
      <c r="TCJ19" s="878"/>
      <c r="TCK19" s="880"/>
      <c r="TCL19" s="878"/>
      <c r="TCM19" s="878"/>
      <c r="TCN19" s="878"/>
      <c r="TCO19" s="880"/>
      <c r="TCP19" s="878"/>
      <c r="TCQ19" s="878"/>
      <c r="TCR19" s="878"/>
      <c r="TCS19" s="880"/>
      <c r="TCT19" s="878"/>
      <c r="TCU19" s="878"/>
      <c r="TCV19" s="878"/>
      <c r="TCW19" s="880"/>
      <c r="TCX19" s="878"/>
      <c r="TCY19" s="878"/>
      <c r="TCZ19" s="878"/>
      <c r="TDA19" s="880"/>
      <c r="TDB19" s="878"/>
      <c r="TDC19" s="878"/>
      <c r="TDD19" s="878"/>
      <c r="TDE19" s="880"/>
      <c r="TDF19" s="878"/>
      <c r="TDG19" s="878"/>
      <c r="TDH19" s="878"/>
      <c r="TDI19" s="880"/>
      <c r="TDJ19" s="878"/>
      <c r="TDK19" s="878"/>
      <c r="TDL19" s="878"/>
      <c r="TDM19" s="880"/>
      <c r="TDN19" s="878"/>
      <c r="TDO19" s="878"/>
      <c r="TDP19" s="878"/>
      <c r="TDQ19" s="880"/>
      <c r="TDR19" s="878"/>
      <c r="TDS19" s="878"/>
      <c r="TDT19" s="878"/>
      <c r="TDU19" s="880"/>
      <c r="TDV19" s="878"/>
      <c r="TDW19" s="878"/>
      <c r="TDX19" s="878"/>
      <c r="TDY19" s="880"/>
      <c r="TDZ19" s="878"/>
      <c r="TEA19" s="878"/>
      <c r="TEB19" s="878"/>
      <c r="TEC19" s="880"/>
      <c r="TED19" s="878"/>
      <c r="TEE19" s="878"/>
      <c r="TEF19" s="878"/>
      <c r="TEG19" s="880"/>
      <c r="TEH19" s="878"/>
      <c r="TEI19" s="878"/>
      <c r="TEJ19" s="878"/>
      <c r="TEK19" s="880"/>
      <c r="TEL19" s="878"/>
      <c r="TEM19" s="878"/>
      <c r="TEN19" s="878"/>
      <c r="TEO19" s="880"/>
      <c r="TEP19" s="878"/>
      <c r="TEQ19" s="878"/>
      <c r="TER19" s="878"/>
      <c r="TES19" s="880"/>
      <c r="TET19" s="878"/>
      <c r="TEU19" s="878"/>
      <c r="TEV19" s="878"/>
      <c r="TEW19" s="880"/>
      <c r="TEX19" s="878"/>
      <c r="TEY19" s="878"/>
      <c r="TEZ19" s="878"/>
      <c r="TFA19" s="880"/>
      <c r="TFB19" s="878"/>
      <c r="TFC19" s="878"/>
      <c r="TFD19" s="878"/>
      <c r="TFE19" s="880"/>
      <c r="TFF19" s="878"/>
      <c r="TFG19" s="878"/>
      <c r="TFH19" s="878"/>
      <c r="TFI19" s="880"/>
      <c r="TFJ19" s="878"/>
      <c r="TFK19" s="878"/>
      <c r="TFL19" s="878"/>
      <c r="TFM19" s="880"/>
      <c r="TFN19" s="878"/>
      <c r="TFO19" s="878"/>
      <c r="TFP19" s="878"/>
      <c r="TFQ19" s="880"/>
      <c r="TFR19" s="878"/>
      <c r="TFS19" s="878"/>
      <c r="TFT19" s="878"/>
      <c r="TFU19" s="880"/>
      <c r="TFV19" s="878"/>
      <c r="TFW19" s="878"/>
      <c r="TFX19" s="878"/>
      <c r="TFY19" s="880"/>
      <c r="TFZ19" s="878"/>
      <c r="TGA19" s="878"/>
      <c r="TGB19" s="878"/>
      <c r="TGC19" s="880"/>
      <c r="TGD19" s="878"/>
      <c r="TGE19" s="878"/>
      <c r="TGF19" s="878"/>
      <c r="TGG19" s="880"/>
      <c r="TGH19" s="878"/>
      <c r="TGI19" s="878"/>
      <c r="TGJ19" s="878"/>
      <c r="TGK19" s="880"/>
      <c r="TGL19" s="878"/>
      <c r="TGM19" s="878"/>
      <c r="TGN19" s="878"/>
      <c r="TGO19" s="880"/>
      <c r="TGP19" s="878"/>
      <c r="TGQ19" s="878"/>
      <c r="TGR19" s="878"/>
      <c r="TGS19" s="880"/>
      <c r="TGT19" s="878"/>
      <c r="TGU19" s="878"/>
      <c r="TGV19" s="878"/>
      <c r="TGW19" s="880"/>
      <c r="TGX19" s="878"/>
      <c r="TGY19" s="878"/>
      <c r="TGZ19" s="878"/>
      <c r="THA19" s="880"/>
      <c r="THB19" s="878"/>
      <c r="THC19" s="878"/>
      <c r="THD19" s="878"/>
      <c r="THE19" s="880"/>
      <c r="THF19" s="878"/>
      <c r="THG19" s="878"/>
      <c r="THH19" s="878"/>
      <c r="THI19" s="880"/>
      <c r="THJ19" s="878"/>
      <c r="THK19" s="878"/>
      <c r="THL19" s="878"/>
      <c r="THM19" s="880"/>
      <c r="THN19" s="878"/>
      <c r="THO19" s="878"/>
      <c r="THP19" s="878"/>
      <c r="THQ19" s="880"/>
      <c r="THR19" s="878"/>
      <c r="THS19" s="878"/>
      <c r="THT19" s="878"/>
      <c r="THU19" s="880"/>
      <c r="THV19" s="878"/>
      <c r="THW19" s="878"/>
      <c r="THX19" s="878"/>
      <c r="THY19" s="880"/>
      <c r="THZ19" s="878"/>
      <c r="TIA19" s="878"/>
      <c r="TIB19" s="878"/>
      <c r="TIC19" s="880"/>
      <c r="TID19" s="878"/>
      <c r="TIE19" s="878"/>
      <c r="TIF19" s="878"/>
      <c r="TIG19" s="880"/>
      <c r="TIH19" s="878"/>
      <c r="TII19" s="878"/>
      <c r="TIJ19" s="878"/>
      <c r="TIK19" s="880"/>
      <c r="TIL19" s="878"/>
      <c r="TIM19" s="878"/>
      <c r="TIN19" s="878"/>
      <c r="TIO19" s="880"/>
      <c r="TIP19" s="878"/>
      <c r="TIQ19" s="878"/>
      <c r="TIR19" s="878"/>
      <c r="TIS19" s="880"/>
      <c r="TIT19" s="878"/>
      <c r="TIU19" s="878"/>
      <c r="TIV19" s="878"/>
      <c r="TIW19" s="880"/>
      <c r="TIX19" s="878"/>
      <c r="TIY19" s="878"/>
      <c r="TIZ19" s="878"/>
      <c r="TJA19" s="880"/>
      <c r="TJB19" s="878"/>
      <c r="TJC19" s="878"/>
      <c r="TJD19" s="878"/>
      <c r="TJE19" s="880"/>
      <c r="TJF19" s="878"/>
      <c r="TJG19" s="878"/>
      <c r="TJH19" s="878"/>
      <c r="TJI19" s="880"/>
      <c r="TJJ19" s="878"/>
      <c r="TJK19" s="878"/>
      <c r="TJL19" s="878"/>
      <c r="TJM19" s="880"/>
      <c r="TJN19" s="878"/>
      <c r="TJO19" s="878"/>
      <c r="TJP19" s="878"/>
      <c r="TJQ19" s="880"/>
      <c r="TJR19" s="878"/>
      <c r="TJS19" s="878"/>
      <c r="TJT19" s="878"/>
      <c r="TJU19" s="880"/>
      <c r="TJV19" s="878"/>
      <c r="TJW19" s="878"/>
      <c r="TJX19" s="878"/>
      <c r="TJY19" s="880"/>
      <c r="TJZ19" s="878"/>
      <c r="TKA19" s="878"/>
      <c r="TKB19" s="878"/>
      <c r="TKC19" s="880"/>
      <c r="TKD19" s="878"/>
      <c r="TKE19" s="878"/>
      <c r="TKF19" s="878"/>
      <c r="TKG19" s="880"/>
      <c r="TKH19" s="878"/>
      <c r="TKI19" s="878"/>
      <c r="TKJ19" s="878"/>
      <c r="TKK19" s="880"/>
      <c r="TKL19" s="878"/>
      <c r="TKM19" s="878"/>
      <c r="TKN19" s="878"/>
      <c r="TKO19" s="880"/>
      <c r="TKP19" s="878"/>
      <c r="TKQ19" s="878"/>
      <c r="TKR19" s="878"/>
      <c r="TKS19" s="880"/>
      <c r="TKT19" s="878"/>
      <c r="TKU19" s="878"/>
      <c r="TKV19" s="878"/>
      <c r="TKW19" s="880"/>
      <c r="TKX19" s="878"/>
      <c r="TKY19" s="878"/>
      <c r="TKZ19" s="878"/>
      <c r="TLA19" s="880"/>
      <c r="TLB19" s="878"/>
      <c r="TLC19" s="878"/>
      <c r="TLD19" s="878"/>
      <c r="TLE19" s="880"/>
      <c r="TLF19" s="878"/>
      <c r="TLG19" s="878"/>
      <c r="TLH19" s="878"/>
      <c r="TLI19" s="880"/>
      <c r="TLJ19" s="878"/>
      <c r="TLK19" s="878"/>
      <c r="TLL19" s="878"/>
      <c r="TLM19" s="880"/>
      <c r="TLN19" s="878"/>
      <c r="TLO19" s="878"/>
      <c r="TLP19" s="878"/>
      <c r="TLQ19" s="880"/>
      <c r="TLR19" s="878"/>
      <c r="TLS19" s="878"/>
      <c r="TLT19" s="878"/>
      <c r="TLU19" s="880"/>
      <c r="TLV19" s="878"/>
      <c r="TLW19" s="878"/>
      <c r="TLX19" s="878"/>
      <c r="TLY19" s="880"/>
      <c r="TLZ19" s="878"/>
      <c r="TMA19" s="878"/>
      <c r="TMB19" s="878"/>
      <c r="TMC19" s="880"/>
      <c r="TMD19" s="878"/>
      <c r="TME19" s="878"/>
      <c r="TMF19" s="878"/>
      <c r="TMG19" s="880"/>
      <c r="TMH19" s="878"/>
      <c r="TMI19" s="878"/>
      <c r="TMJ19" s="878"/>
      <c r="TMK19" s="880"/>
      <c r="TML19" s="878"/>
      <c r="TMM19" s="878"/>
      <c r="TMN19" s="878"/>
      <c r="TMO19" s="880"/>
      <c r="TMP19" s="878"/>
      <c r="TMQ19" s="878"/>
      <c r="TMR19" s="878"/>
      <c r="TMS19" s="880"/>
      <c r="TMT19" s="878"/>
      <c r="TMU19" s="878"/>
      <c r="TMV19" s="878"/>
      <c r="TMW19" s="880"/>
      <c r="TMX19" s="878"/>
      <c r="TMY19" s="878"/>
      <c r="TMZ19" s="878"/>
      <c r="TNA19" s="880"/>
      <c r="TNB19" s="878"/>
      <c r="TNC19" s="878"/>
      <c r="TND19" s="878"/>
      <c r="TNE19" s="880"/>
      <c r="TNF19" s="878"/>
      <c r="TNG19" s="878"/>
      <c r="TNH19" s="878"/>
      <c r="TNI19" s="880"/>
      <c r="TNJ19" s="878"/>
      <c r="TNK19" s="878"/>
      <c r="TNL19" s="878"/>
      <c r="TNM19" s="880"/>
      <c r="TNN19" s="878"/>
      <c r="TNO19" s="878"/>
      <c r="TNP19" s="878"/>
      <c r="TNQ19" s="880"/>
      <c r="TNR19" s="878"/>
      <c r="TNS19" s="878"/>
      <c r="TNT19" s="878"/>
      <c r="TNU19" s="880"/>
      <c r="TNV19" s="878"/>
      <c r="TNW19" s="878"/>
      <c r="TNX19" s="878"/>
      <c r="TNY19" s="880"/>
      <c r="TNZ19" s="878"/>
      <c r="TOA19" s="878"/>
      <c r="TOB19" s="878"/>
      <c r="TOC19" s="880"/>
      <c r="TOD19" s="878"/>
      <c r="TOE19" s="878"/>
      <c r="TOF19" s="878"/>
      <c r="TOG19" s="880"/>
      <c r="TOH19" s="878"/>
      <c r="TOI19" s="878"/>
      <c r="TOJ19" s="878"/>
      <c r="TOK19" s="880"/>
      <c r="TOL19" s="878"/>
      <c r="TOM19" s="878"/>
      <c r="TON19" s="878"/>
      <c r="TOO19" s="880"/>
      <c r="TOP19" s="878"/>
      <c r="TOQ19" s="878"/>
      <c r="TOR19" s="878"/>
      <c r="TOS19" s="880"/>
      <c r="TOT19" s="878"/>
      <c r="TOU19" s="878"/>
      <c r="TOV19" s="878"/>
      <c r="TOW19" s="880"/>
      <c r="TOX19" s="878"/>
      <c r="TOY19" s="878"/>
      <c r="TOZ19" s="878"/>
      <c r="TPA19" s="880"/>
      <c r="TPB19" s="878"/>
      <c r="TPC19" s="878"/>
      <c r="TPD19" s="878"/>
      <c r="TPE19" s="880"/>
      <c r="TPF19" s="878"/>
      <c r="TPG19" s="878"/>
      <c r="TPH19" s="878"/>
      <c r="TPI19" s="880"/>
      <c r="TPJ19" s="878"/>
      <c r="TPK19" s="878"/>
      <c r="TPL19" s="878"/>
      <c r="TPM19" s="880"/>
      <c r="TPN19" s="878"/>
      <c r="TPO19" s="878"/>
      <c r="TPP19" s="878"/>
      <c r="TPQ19" s="880"/>
      <c r="TPR19" s="878"/>
      <c r="TPS19" s="878"/>
      <c r="TPT19" s="878"/>
      <c r="TPU19" s="880"/>
      <c r="TPV19" s="878"/>
      <c r="TPW19" s="878"/>
      <c r="TPX19" s="878"/>
      <c r="TPY19" s="880"/>
      <c r="TPZ19" s="878"/>
      <c r="TQA19" s="878"/>
      <c r="TQB19" s="878"/>
      <c r="TQC19" s="880"/>
      <c r="TQD19" s="878"/>
      <c r="TQE19" s="878"/>
      <c r="TQF19" s="878"/>
      <c r="TQG19" s="880"/>
      <c r="TQH19" s="878"/>
      <c r="TQI19" s="878"/>
      <c r="TQJ19" s="878"/>
      <c r="TQK19" s="880"/>
      <c r="TQL19" s="878"/>
      <c r="TQM19" s="878"/>
      <c r="TQN19" s="878"/>
      <c r="TQO19" s="880"/>
      <c r="TQP19" s="878"/>
      <c r="TQQ19" s="878"/>
      <c r="TQR19" s="878"/>
      <c r="TQS19" s="880"/>
      <c r="TQT19" s="878"/>
      <c r="TQU19" s="878"/>
      <c r="TQV19" s="878"/>
      <c r="TQW19" s="880"/>
      <c r="TQX19" s="878"/>
      <c r="TQY19" s="878"/>
      <c r="TQZ19" s="878"/>
      <c r="TRA19" s="880"/>
      <c r="TRB19" s="878"/>
      <c r="TRC19" s="878"/>
      <c r="TRD19" s="878"/>
      <c r="TRE19" s="880"/>
      <c r="TRF19" s="878"/>
      <c r="TRG19" s="878"/>
      <c r="TRH19" s="878"/>
      <c r="TRI19" s="880"/>
      <c r="TRJ19" s="878"/>
      <c r="TRK19" s="878"/>
      <c r="TRL19" s="878"/>
      <c r="TRM19" s="880"/>
      <c r="TRN19" s="878"/>
      <c r="TRO19" s="878"/>
      <c r="TRP19" s="878"/>
      <c r="TRQ19" s="880"/>
      <c r="TRR19" s="878"/>
      <c r="TRS19" s="878"/>
      <c r="TRT19" s="878"/>
      <c r="TRU19" s="880"/>
      <c r="TRV19" s="878"/>
      <c r="TRW19" s="878"/>
      <c r="TRX19" s="878"/>
      <c r="TRY19" s="880"/>
      <c r="TRZ19" s="878"/>
      <c r="TSA19" s="878"/>
      <c r="TSB19" s="878"/>
      <c r="TSC19" s="880"/>
      <c r="TSD19" s="878"/>
      <c r="TSE19" s="878"/>
      <c r="TSF19" s="878"/>
      <c r="TSG19" s="880"/>
      <c r="TSH19" s="878"/>
      <c r="TSI19" s="878"/>
      <c r="TSJ19" s="878"/>
      <c r="TSK19" s="880"/>
      <c r="TSL19" s="878"/>
      <c r="TSM19" s="878"/>
      <c r="TSN19" s="878"/>
      <c r="TSO19" s="880"/>
      <c r="TSP19" s="878"/>
      <c r="TSQ19" s="878"/>
      <c r="TSR19" s="878"/>
      <c r="TSS19" s="880"/>
      <c r="TST19" s="878"/>
      <c r="TSU19" s="878"/>
      <c r="TSV19" s="878"/>
      <c r="TSW19" s="880"/>
      <c r="TSX19" s="878"/>
      <c r="TSY19" s="878"/>
      <c r="TSZ19" s="878"/>
      <c r="TTA19" s="880"/>
      <c r="TTB19" s="878"/>
      <c r="TTC19" s="878"/>
      <c r="TTD19" s="878"/>
      <c r="TTE19" s="880"/>
      <c r="TTF19" s="878"/>
      <c r="TTG19" s="878"/>
      <c r="TTH19" s="878"/>
      <c r="TTI19" s="880"/>
      <c r="TTJ19" s="878"/>
      <c r="TTK19" s="878"/>
      <c r="TTL19" s="878"/>
      <c r="TTM19" s="880"/>
      <c r="TTN19" s="878"/>
      <c r="TTO19" s="878"/>
      <c r="TTP19" s="878"/>
      <c r="TTQ19" s="880"/>
      <c r="TTR19" s="878"/>
      <c r="TTS19" s="878"/>
      <c r="TTT19" s="878"/>
      <c r="TTU19" s="880"/>
      <c r="TTV19" s="878"/>
      <c r="TTW19" s="878"/>
      <c r="TTX19" s="878"/>
      <c r="TTY19" s="880"/>
      <c r="TTZ19" s="878"/>
      <c r="TUA19" s="878"/>
      <c r="TUB19" s="878"/>
      <c r="TUC19" s="880"/>
      <c r="TUD19" s="878"/>
      <c r="TUE19" s="878"/>
      <c r="TUF19" s="878"/>
      <c r="TUG19" s="880"/>
      <c r="TUH19" s="878"/>
      <c r="TUI19" s="878"/>
      <c r="TUJ19" s="878"/>
      <c r="TUK19" s="880"/>
      <c r="TUL19" s="878"/>
      <c r="TUM19" s="878"/>
      <c r="TUN19" s="878"/>
      <c r="TUO19" s="880"/>
      <c r="TUP19" s="878"/>
      <c r="TUQ19" s="878"/>
      <c r="TUR19" s="878"/>
      <c r="TUS19" s="880"/>
      <c r="TUT19" s="878"/>
      <c r="TUU19" s="878"/>
      <c r="TUV19" s="878"/>
      <c r="TUW19" s="880"/>
      <c r="TUX19" s="878"/>
      <c r="TUY19" s="878"/>
      <c r="TUZ19" s="878"/>
      <c r="TVA19" s="880"/>
      <c r="TVB19" s="878"/>
      <c r="TVC19" s="878"/>
      <c r="TVD19" s="878"/>
      <c r="TVE19" s="880"/>
      <c r="TVF19" s="878"/>
      <c r="TVG19" s="878"/>
      <c r="TVH19" s="878"/>
      <c r="TVI19" s="880"/>
      <c r="TVJ19" s="878"/>
      <c r="TVK19" s="878"/>
      <c r="TVL19" s="878"/>
      <c r="TVM19" s="880"/>
      <c r="TVN19" s="878"/>
      <c r="TVO19" s="878"/>
      <c r="TVP19" s="878"/>
      <c r="TVQ19" s="880"/>
      <c r="TVR19" s="878"/>
      <c r="TVS19" s="878"/>
      <c r="TVT19" s="878"/>
      <c r="TVU19" s="880"/>
      <c r="TVV19" s="878"/>
      <c r="TVW19" s="878"/>
      <c r="TVX19" s="878"/>
      <c r="TVY19" s="880"/>
      <c r="TVZ19" s="878"/>
      <c r="TWA19" s="878"/>
      <c r="TWB19" s="878"/>
      <c r="TWC19" s="880"/>
      <c r="TWD19" s="878"/>
      <c r="TWE19" s="878"/>
      <c r="TWF19" s="878"/>
      <c r="TWG19" s="880"/>
      <c r="TWH19" s="878"/>
      <c r="TWI19" s="878"/>
      <c r="TWJ19" s="878"/>
      <c r="TWK19" s="880"/>
      <c r="TWL19" s="878"/>
      <c r="TWM19" s="878"/>
      <c r="TWN19" s="878"/>
      <c r="TWO19" s="880"/>
      <c r="TWP19" s="878"/>
      <c r="TWQ19" s="878"/>
      <c r="TWR19" s="878"/>
      <c r="TWS19" s="880"/>
      <c r="TWT19" s="878"/>
      <c r="TWU19" s="878"/>
      <c r="TWV19" s="878"/>
      <c r="TWW19" s="880"/>
      <c r="TWX19" s="878"/>
      <c r="TWY19" s="878"/>
      <c r="TWZ19" s="878"/>
      <c r="TXA19" s="880"/>
      <c r="TXB19" s="878"/>
      <c r="TXC19" s="878"/>
      <c r="TXD19" s="878"/>
      <c r="TXE19" s="880"/>
      <c r="TXF19" s="878"/>
      <c r="TXG19" s="878"/>
      <c r="TXH19" s="878"/>
      <c r="TXI19" s="880"/>
      <c r="TXJ19" s="878"/>
      <c r="TXK19" s="878"/>
      <c r="TXL19" s="878"/>
      <c r="TXM19" s="880"/>
      <c r="TXN19" s="878"/>
      <c r="TXO19" s="878"/>
      <c r="TXP19" s="878"/>
      <c r="TXQ19" s="880"/>
      <c r="TXR19" s="878"/>
      <c r="TXS19" s="878"/>
      <c r="TXT19" s="878"/>
      <c r="TXU19" s="880"/>
      <c r="TXV19" s="878"/>
      <c r="TXW19" s="878"/>
      <c r="TXX19" s="878"/>
      <c r="TXY19" s="880"/>
      <c r="TXZ19" s="878"/>
      <c r="TYA19" s="878"/>
      <c r="TYB19" s="878"/>
      <c r="TYC19" s="880"/>
      <c r="TYD19" s="878"/>
      <c r="TYE19" s="878"/>
      <c r="TYF19" s="878"/>
      <c r="TYG19" s="880"/>
      <c r="TYH19" s="878"/>
      <c r="TYI19" s="878"/>
      <c r="TYJ19" s="878"/>
      <c r="TYK19" s="880"/>
      <c r="TYL19" s="878"/>
      <c r="TYM19" s="878"/>
      <c r="TYN19" s="878"/>
      <c r="TYO19" s="880"/>
      <c r="TYP19" s="878"/>
      <c r="TYQ19" s="878"/>
      <c r="TYR19" s="878"/>
      <c r="TYS19" s="880"/>
      <c r="TYT19" s="878"/>
      <c r="TYU19" s="878"/>
      <c r="TYV19" s="878"/>
      <c r="TYW19" s="880"/>
      <c r="TYX19" s="878"/>
      <c r="TYY19" s="878"/>
      <c r="TYZ19" s="878"/>
      <c r="TZA19" s="880"/>
      <c r="TZB19" s="878"/>
      <c r="TZC19" s="878"/>
      <c r="TZD19" s="878"/>
      <c r="TZE19" s="880"/>
      <c r="TZF19" s="878"/>
      <c r="TZG19" s="878"/>
      <c r="TZH19" s="878"/>
      <c r="TZI19" s="880"/>
      <c r="TZJ19" s="878"/>
      <c r="TZK19" s="878"/>
      <c r="TZL19" s="878"/>
      <c r="TZM19" s="880"/>
      <c r="TZN19" s="878"/>
      <c r="TZO19" s="878"/>
      <c r="TZP19" s="878"/>
      <c r="TZQ19" s="880"/>
      <c r="TZR19" s="878"/>
      <c r="TZS19" s="878"/>
      <c r="TZT19" s="878"/>
      <c r="TZU19" s="880"/>
      <c r="TZV19" s="878"/>
      <c r="TZW19" s="878"/>
      <c r="TZX19" s="878"/>
      <c r="TZY19" s="880"/>
      <c r="TZZ19" s="878"/>
      <c r="UAA19" s="878"/>
      <c r="UAB19" s="878"/>
      <c r="UAC19" s="880"/>
      <c r="UAD19" s="878"/>
      <c r="UAE19" s="878"/>
      <c r="UAF19" s="878"/>
      <c r="UAG19" s="880"/>
      <c r="UAH19" s="878"/>
      <c r="UAI19" s="878"/>
      <c r="UAJ19" s="878"/>
      <c r="UAK19" s="880"/>
      <c r="UAL19" s="878"/>
      <c r="UAM19" s="878"/>
      <c r="UAN19" s="878"/>
      <c r="UAO19" s="880"/>
      <c r="UAP19" s="878"/>
      <c r="UAQ19" s="878"/>
      <c r="UAR19" s="878"/>
      <c r="UAS19" s="880"/>
      <c r="UAT19" s="878"/>
      <c r="UAU19" s="878"/>
      <c r="UAV19" s="878"/>
      <c r="UAW19" s="880"/>
      <c r="UAX19" s="878"/>
      <c r="UAY19" s="878"/>
      <c r="UAZ19" s="878"/>
      <c r="UBA19" s="880"/>
      <c r="UBB19" s="878"/>
      <c r="UBC19" s="878"/>
      <c r="UBD19" s="878"/>
      <c r="UBE19" s="880"/>
      <c r="UBF19" s="878"/>
      <c r="UBG19" s="878"/>
      <c r="UBH19" s="878"/>
      <c r="UBI19" s="880"/>
      <c r="UBJ19" s="878"/>
      <c r="UBK19" s="878"/>
      <c r="UBL19" s="878"/>
      <c r="UBM19" s="880"/>
      <c r="UBN19" s="878"/>
      <c r="UBO19" s="878"/>
      <c r="UBP19" s="878"/>
      <c r="UBQ19" s="880"/>
      <c r="UBR19" s="878"/>
      <c r="UBS19" s="878"/>
      <c r="UBT19" s="878"/>
      <c r="UBU19" s="880"/>
      <c r="UBV19" s="878"/>
      <c r="UBW19" s="878"/>
      <c r="UBX19" s="878"/>
      <c r="UBY19" s="880"/>
      <c r="UBZ19" s="878"/>
      <c r="UCA19" s="878"/>
      <c r="UCB19" s="878"/>
      <c r="UCC19" s="880"/>
      <c r="UCD19" s="878"/>
      <c r="UCE19" s="878"/>
      <c r="UCF19" s="878"/>
      <c r="UCG19" s="880"/>
      <c r="UCH19" s="878"/>
      <c r="UCI19" s="878"/>
      <c r="UCJ19" s="878"/>
      <c r="UCK19" s="880"/>
      <c r="UCL19" s="878"/>
      <c r="UCM19" s="878"/>
      <c r="UCN19" s="878"/>
      <c r="UCO19" s="880"/>
      <c r="UCP19" s="878"/>
      <c r="UCQ19" s="878"/>
      <c r="UCR19" s="878"/>
      <c r="UCS19" s="880"/>
      <c r="UCT19" s="878"/>
      <c r="UCU19" s="878"/>
      <c r="UCV19" s="878"/>
      <c r="UCW19" s="880"/>
      <c r="UCX19" s="878"/>
      <c r="UCY19" s="878"/>
      <c r="UCZ19" s="878"/>
      <c r="UDA19" s="880"/>
      <c r="UDB19" s="878"/>
      <c r="UDC19" s="878"/>
      <c r="UDD19" s="878"/>
      <c r="UDE19" s="880"/>
      <c r="UDF19" s="878"/>
      <c r="UDG19" s="878"/>
      <c r="UDH19" s="878"/>
      <c r="UDI19" s="880"/>
      <c r="UDJ19" s="878"/>
      <c r="UDK19" s="878"/>
      <c r="UDL19" s="878"/>
      <c r="UDM19" s="880"/>
      <c r="UDN19" s="878"/>
      <c r="UDO19" s="878"/>
      <c r="UDP19" s="878"/>
      <c r="UDQ19" s="880"/>
      <c r="UDR19" s="878"/>
      <c r="UDS19" s="878"/>
      <c r="UDT19" s="878"/>
      <c r="UDU19" s="880"/>
      <c r="UDV19" s="878"/>
      <c r="UDW19" s="878"/>
      <c r="UDX19" s="878"/>
      <c r="UDY19" s="880"/>
      <c r="UDZ19" s="878"/>
      <c r="UEA19" s="878"/>
      <c r="UEB19" s="878"/>
      <c r="UEC19" s="880"/>
      <c r="UED19" s="878"/>
      <c r="UEE19" s="878"/>
      <c r="UEF19" s="878"/>
      <c r="UEG19" s="880"/>
      <c r="UEH19" s="878"/>
      <c r="UEI19" s="878"/>
      <c r="UEJ19" s="878"/>
      <c r="UEK19" s="880"/>
      <c r="UEL19" s="878"/>
      <c r="UEM19" s="878"/>
      <c r="UEN19" s="878"/>
      <c r="UEO19" s="880"/>
      <c r="UEP19" s="878"/>
      <c r="UEQ19" s="878"/>
      <c r="UER19" s="878"/>
      <c r="UES19" s="880"/>
      <c r="UET19" s="878"/>
      <c r="UEU19" s="878"/>
      <c r="UEV19" s="878"/>
      <c r="UEW19" s="880"/>
      <c r="UEX19" s="878"/>
      <c r="UEY19" s="878"/>
      <c r="UEZ19" s="878"/>
      <c r="UFA19" s="880"/>
      <c r="UFB19" s="878"/>
      <c r="UFC19" s="878"/>
      <c r="UFD19" s="878"/>
      <c r="UFE19" s="880"/>
      <c r="UFF19" s="878"/>
      <c r="UFG19" s="878"/>
      <c r="UFH19" s="878"/>
      <c r="UFI19" s="880"/>
      <c r="UFJ19" s="878"/>
      <c r="UFK19" s="878"/>
      <c r="UFL19" s="878"/>
      <c r="UFM19" s="880"/>
      <c r="UFN19" s="878"/>
      <c r="UFO19" s="878"/>
      <c r="UFP19" s="878"/>
      <c r="UFQ19" s="880"/>
      <c r="UFR19" s="878"/>
      <c r="UFS19" s="878"/>
      <c r="UFT19" s="878"/>
      <c r="UFU19" s="880"/>
      <c r="UFV19" s="878"/>
      <c r="UFW19" s="878"/>
      <c r="UFX19" s="878"/>
      <c r="UFY19" s="880"/>
      <c r="UFZ19" s="878"/>
      <c r="UGA19" s="878"/>
      <c r="UGB19" s="878"/>
      <c r="UGC19" s="880"/>
      <c r="UGD19" s="878"/>
      <c r="UGE19" s="878"/>
      <c r="UGF19" s="878"/>
      <c r="UGG19" s="880"/>
      <c r="UGH19" s="878"/>
      <c r="UGI19" s="878"/>
      <c r="UGJ19" s="878"/>
      <c r="UGK19" s="880"/>
      <c r="UGL19" s="878"/>
      <c r="UGM19" s="878"/>
      <c r="UGN19" s="878"/>
      <c r="UGO19" s="880"/>
      <c r="UGP19" s="878"/>
      <c r="UGQ19" s="878"/>
      <c r="UGR19" s="878"/>
      <c r="UGS19" s="880"/>
      <c r="UGT19" s="878"/>
      <c r="UGU19" s="878"/>
      <c r="UGV19" s="878"/>
      <c r="UGW19" s="880"/>
      <c r="UGX19" s="878"/>
      <c r="UGY19" s="878"/>
      <c r="UGZ19" s="878"/>
      <c r="UHA19" s="880"/>
      <c r="UHB19" s="878"/>
      <c r="UHC19" s="878"/>
      <c r="UHD19" s="878"/>
      <c r="UHE19" s="880"/>
      <c r="UHF19" s="878"/>
      <c r="UHG19" s="878"/>
      <c r="UHH19" s="878"/>
      <c r="UHI19" s="880"/>
      <c r="UHJ19" s="878"/>
      <c r="UHK19" s="878"/>
      <c r="UHL19" s="878"/>
      <c r="UHM19" s="880"/>
      <c r="UHN19" s="878"/>
      <c r="UHO19" s="878"/>
      <c r="UHP19" s="878"/>
      <c r="UHQ19" s="880"/>
      <c r="UHR19" s="878"/>
      <c r="UHS19" s="878"/>
      <c r="UHT19" s="878"/>
      <c r="UHU19" s="880"/>
      <c r="UHV19" s="878"/>
      <c r="UHW19" s="878"/>
      <c r="UHX19" s="878"/>
      <c r="UHY19" s="880"/>
      <c r="UHZ19" s="878"/>
      <c r="UIA19" s="878"/>
      <c r="UIB19" s="878"/>
      <c r="UIC19" s="880"/>
      <c r="UID19" s="878"/>
      <c r="UIE19" s="878"/>
      <c r="UIF19" s="878"/>
      <c r="UIG19" s="880"/>
      <c r="UIH19" s="878"/>
      <c r="UII19" s="878"/>
      <c r="UIJ19" s="878"/>
      <c r="UIK19" s="880"/>
      <c r="UIL19" s="878"/>
      <c r="UIM19" s="878"/>
      <c r="UIN19" s="878"/>
      <c r="UIO19" s="880"/>
      <c r="UIP19" s="878"/>
      <c r="UIQ19" s="878"/>
      <c r="UIR19" s="878"/>
      <c r="UIS19" s="880"/>
      <c r="UIT19" s="878"/>
      <c r="UIU19" s="878"/>
      <c r="UIV19" s="878"/>
      <c r="UIW19" s="880"/>
      <c r="UIX19" s="878"/>
      <c r="UIY19" s="878"/>
      <c r="UIZ19" s="878"/>
      <c r="UJA19" s="880"/>
      <c r="UJB19" s="878"/>
      <c r="UJC19" s="878"/>
      <c r="UJD19" s="878"/>
      <c r="UJE19" s="880"/>
      <c r="UJF19" s="878"/>
      <c r="UJG19" s="878"/>
      <c r="UJH19" s="878"/>
      <c r="UJI19" s="880"/>
      <c r="UJJ19" s="878"/>
      <c r="UJK19" s="878"/>
      <c r="UJL19" s="878"/>
      <c r="UJM19" s="880"/>
      <c r="UJN19" s="878"/>
      <c r="UJO19" s="878"/>
      <c r="UJP19" s="878"/>
      <c r="UJQ19" s="880"/>
      <c r="UJR19" s="878"/>
      <c r="UJS19" s="878"/>
      <c r="UJT19" s="878"/>
      <c r="UJU19" s="880"/>
      <c r="UJV19" s="878"/>
      <c r="UJW19" s="878"/>
      <c r="UJX19" s="878"/>
      <c r="UJY19" s="880"/>
      <c r="UJZ19" s="878"/>
      <c r="UKA19" s="878"/>
      <c r="UKB19" s="878"/>
      <c r="UKC19" s="880"/>
      <c r="UKD19" s="878"/>
      <c r="UKE19" s="878"/>
      <c r="UKF19" s="878"/>
      <c r="UKG19" s="880"/>
      <c r="UKH19" s="878"/>
      <c r="UKI19" s="878"/>
      <c r="UKJ19" s="878"/>
      <c r="UKK19" s="880"/>
      <c r="UKL19" s="878"/>
      <c r="UKM19" s="878"/>
      <c r="UKN19" s="878"/>
      <c r="UKO19" s="880"/>
      <c r="UKP19" s="878"/>
      <c r="UKQ19" s="878"/>
      <c r="UKR19" s="878"/>
      <c r="UKS19" s="880"/>
      <c r="UKT19" s="878"/>
      <c r="UKU19" s="878"/>
      <c r="UKV19" s="878"/>
      <c r="UKW19" s="880"/>
      <c r="UKX19" s="878"/>
      <c r="UKY19" s="878"/>
      <c r="UKZ19" s="878"/>
      <c r="ULA19" s="880"/>
      <c r="ULB19" s="878"/>
      <c r="ULC19" s="878"/>
      <c r="ULD19" s="878"/>
      <c r="ULE19" s="880"/>
      <c r="ULF19" s="878"/>
      <c r="ULG19" s="878"/>
      <c r="ULH19" s="878"/>
      <c r="ULI19" s="880"/>
      <c r="ULJ19" s="878"/>
      <c r="ULK19" s="878"/>
      <c r="ULL19" s="878"/>
      <c r="ULM19" s="880"/>
      <c r="ULN19" s="878"/>
      <c r="ULO19" s="878"/>
      <c r="ULP19" s="878"/>
      <c r="ULQ19" s="880"/>
      <c r="ULR19" s="878"/>
      <c r="ULS19" s="878"/>
      <c r="ULT19" s="878"/>
      <c r="ULU19" s="880"/>
      <c r="ULV19" s="878"/>
      <c r="ULW19" s="878"/>
      <c r="ULX19" s="878"/>
      <c r="ULY19" s="880"/>
      <c r="ULZ19" s="878"/>
      <c r="UMA19" s="878"/>
      <c r="UMB19" s="878"/>
      <c r="UMC19" s="880"/>
      <c r="UMD19" s="878"/>
      <c r="UME19" s="878"/>
      <c r="UMF19" s="878"/>
      <c r="UMG19" s="880"/>
      <c r="UMH19" s="878"/>
      <c r="UMI19" s="878"/>
      <c r="UMJ19" s="878"/>
      <c r="UMK19" s="880"/>
      <c r="UML19" s="878"/>
      <c r="UMM19" s="878"/>
      <c r="UMN19" s="878"/>
      <c r="UMO19" s="880"/>
      <c r="UMP19" s="878"/>
      <c r="UMQ19" s="878"/>
      <c r="UMR19" s="878"/>
      <c r="UMS19" s="880"/>
      <c r="UMT19" s="878"/>
      <c r="UMU19" s="878"/>
      <c r="UMV19" s="878"/>
      <c r="UMW19" s="880"/>
      <c r="UMX19" s="878"/>
      <c r="UMY19" s="878"/>
      <c r="UMZ19" s="878"/>
      <c r="UNA19" s="880"/>
      <c r="UNB19" s="878"/>
      <c r="UNC19" s="878"/>
      <c r="UND19" s="878"/>
      <c r="UNE19" s="880"/>
      <c r="UNF19" s="878"/>
      <c r="UNG19" s="878"/>
      <c r="UNH19" s="878"/>
      <c r="UNI19" s="880"/>
      <c r="UNJ19" s="878"/>
      <c r="UNK19" s="878"/>
      <c r="UNL19" s="878"/>
      <c r="UNM19" s="880"/>
      <c r="UNN19" s="878"/>
      <c r="UNO19" s="878"/>
      <c r="UNP19" s="878"/>
      <c r="UNQ19" s="880"/>
      <c r="UNR19" s="878"/>
      <c r="UNS19" s="878"/>
      <c r="UNT19" s="878"/>
      <c r="UNU19" s="880"/>
      <c r="UNV19" s="878"/>
      <c r="UNW19" s="878"/>
      <c r="UNX19" s="878"/>
      <c r="UNY19" s="880"/>
      <c r="UNZ19" s="878"/>
      <c r="UOA19" s="878"/>
      <c r="UOB19" s="878"/>
      <c r="UOC19" s="880"/>
      <c r="UOD19" s="878"/>
      <c r="UOE19" s="878"/>
      <c r="UOF19" s="878"/>
      <c r="UOG19" s="880"/>
      <c r="UOH19" s="878"/>
      <c r="UOI19" s="878"/>
      <c r="UOJ19" s="878"/>
      <c r="UOK19" s="880"/>
      <c r="UOL19" s="878"/>
      <c r="UOM19" s="878"/>
      <c r="UON19" s="878"/>
      <c r="UOO19" s="880"/>
      <c r="UOP19" s="878"/>
      <c r="UOQ19" s="878"/>
      <c r="UOR19" s="878"/>
      <c r="UOS19" s="880"/>
      <c r="UOT19" s="878"/>
      <c r="UOU19" s="878"/>
      <c r="UOV19" s="878"/>
      <c r="UOW19" s="880"/>
      <c r="UOX19" s="878"/>
      <c r="UOY19" s="878"/>
      <c r="UOZ19" s="878"/>
      <c r="UPA19" s="880"/>
      <c r="UPB19" s="878"/>
      <c r="UPC19" s="878"/>
      <c r="UPD19" s="878"/>
      <c r="UPE19" s="880"/>
      <c r="UPF19" s="878"/>
      <c r="UPG19" s="878"/>
      <c r="UPH19" s="878"/>
      <c r="UPI19" s="880"/>
      <c r="UPJ19" s="878"/>
      <c r="UPK19" s="878"/>
      <c r="UPL19" s="878"/>
      <c r="UPM19" s="880"/>
      <c r="UPN19" s="878"/>
      <c r="UPO19" s="878"/>
      <c r="UPP19" s="878"/>
      <c r="UPQ19" s="880"/>
      <c r="UPR19" s="878"/>
      <c r="UPS19" s="878"/>
      <c r="UPT19" s="878"/>
      <c r="UPU19" s="880"/>
      <c r="UPV19" s="878"/>
      <c r="UPW19" s="878"/>
      <c r="UPX19" s="878"/>
      <c r="UPY19" s="880"/>
      <c r="UPZ19" s="878"/>
      <c r="UQA19" s="878"/>
      <c r="UQB19" s="878"/>
      <c r="UQC19" s="880"/>
      <c r="UQD19" s="878"/>
      <c r="UQE19" s="878"/>
      <c r="UQF19" s="878"/>
      <c r="UQG19" s="880"/>
      <c r="UQH19" s="878"/>
      <c r="UQI19" s="878"/>
      <c r="UQJ19" s="878"/>
      <c r="UQK19" s="880"/>
      <c r="UQL19" s="878"/>
      <c r="UQM19" s="878"/>
      <c r="UQN19" s="878"/>
      <c r="UQO19" s="880"/>
      <c r="UQP19" s="878"/>
      <c r="UQQ19" s="878"/>
      <c r="UQR19" s="878"/>
      <c r="UQS19" s="880"/>
      <c r="UQT19" s="878"/>
      <c r="UQU19" s="878"/>
      <c r="UQV19" s="878"/>
      <c r="UQW19" s="880"/>
      <c r="UQX19" s="878"/>
      <c r="UQY19" s="878"/>
      <c r="UQZ19" s="878"/>
      <c r="URA19" s="880"/>
      <c r="URB19" s="878"/>
      <c r="URC19" s="878"/>
      <c r="URD19" s="878"/>
      <c r="URE19" s="880"/>
      <c r="URF19" s="878"/>
      <c r="URG19" s="878"/>
      <c r="URH19" s="878"/>
      <c r="URI19" s="880"/>
      <c r="URJ19" s="878"/>
      <c r="URK19" s="878"/>
      <c r="URL19" s="878"/>
      <c r="URM19" s="880"/>
      <c r="URN19" s="878"/>
      <c r="URO19" s="878"/>
      <c r="URP19" s="878"/>
      <c r="URQ19" s="880"/>
      <c r="URR19" s="878"/>
      <c r="URS19" s="878"/>
      <c r="URT19" s="878"/>
      <c r="URU19" s="880"/>
      <c r="URV19" s="878"/>
      <c r="URW19" s="878"/>
      <c r="URX19" s="878"/>
      <c r="URY19" s="880"/>
      <c r="URZ19" s="878"/>
      <c r="USA19" s="878"/>
      <c r="USB19" s="878"/>
      <c r="USC19" s="880"/>
      <c r="USD19" s="878"/>
      <c r="USE19" s="878"/>
      <c r="USF19" s="878"/>
      <c r="USG19" s="880"/>
      <c r="USH19" s="878"/>
      <c r="USI19" s="878"/>
      <c r="USJ19" s="878"/>
      <c r="USK19" s="880"/>
      <c r="USL19" s="878"/>
      <c r="USM19" s="878"/>
      <c r="USN19" s="878"/>
      <c r="USO19" s="880"/>
      <c r="USP19" s="878"/>
      <c r="USQ19" s="878"/>
      <c r="USR19" s="878"/>
      <c r="USS19" s="880"/>
      <c r="UST19" s="878"/>
      <c r="USU19" s="878"/>
      <c r="USV19" s="878"/>
      <c r="USW19" s="880"/>
      <c r="USX19" s="878"/>
      <c r="USY19" s="878"/>
      <c r="USZ19" s="878"/>
      <c r="UTA19" s="880"/>
      <c r="UTB19" s="878"/>
      <c r="UTC19" s="878"/>
      <c r="UTD19" s="878"/>
      <c r="UTE19" s="880"/>
      <c r="UTF19" s="878"/>
      <c r="UTG19" s="878"/>
      <c r="UTH19" s="878"/>
      <c r="UTI19" s="880"/>
      <c r="UTJ19" s="878"/>
      <c r="UTK19" s="878"/>
      <c r="UTL19" s="878"/>
      <c r="UTM19" s="880"/>
      <c r="UTN19" s="878"/>
      <c r="UTO19" s="878"/>
      <c r="UTP19" s="878"/>
      <c r="UTQ19" s="880"/>
      <c r="UTR19" s="878"/>
      <c r="UTS19" s="878"/>
      <c r="UTT19" s="878"/>
      <c r="UTU19" s="880"/>
      <c r="UTV19" s="878"/>
      <c r="UTW19" s="878"/>
      <c r="UTX19" s="878"/>
      <c r="UTY19" s="880"/>
      <c r="UTZ19" s="878"/>
      <c r="UUA19" s="878"/>
      <c r="UUB19" s="878"/>
      <c r="UUC19" s="880"/>
      <c r="UUD19" s="878"/>
      <c r="UUE19" s="878"/>
      <c r="UUF19" s="878"/>
      <c r="UUG19" s="880"/>
      <c r="UUH19" s="878"/>
      <c r="UUI19" s="878"/>
      <c r="UUJ19" s="878"/>
      <c r="UUK19" s="880"/>
      <c r="UUL19" s="878"/>
      <c r="UUM19" s="878"/>
      <c r="UUN19" s="878"/>
      <c r="UUO19" s="880"/>
      <c r="UUP19" s="878"/>
      <c r="UUQ19" s="878"/>
      <c r="UUR19" s="878"/>
      <c r="UUS19" s="880"/>
      <c r="UUT19" s="878"/>
      <c r="UUU19" s="878"/>
      <c r="UUV19" s="878"/>
      <c r="UUW19" s="880"/>
      <c r="UUX19" s="878"/>
      <c r="UUY19" s="878"/>
      <c r="UUZ19" s="878"/>
      <c r="UVA19" s="880"/>
      <c r="UVB19" s="878"/>
      <c r="UVC19" s="878"/>
      <c r="UVD19" s="878"/>
      <c r="UVE19" s="880"/>
      <c r="UVF19" s="878"/>
      <c r="UVG19" s="878"/>
      <c r="UVH19" s="878"/>
      <c r="UVI19" s="880"/>
      <c r="UVJ19" s="878"/>
      <c r="UVK19" s="878"/>
      <c r="UVL19" s="878"/>
      <c r="UVM19" s="880"/>
      <c r="UVN19" s="878"/>
      <c r="UVO19" s="878"/>
      <c r="UVP19" s="878"/>
      <c r="UVQ19" s="880"/>
      <c r="UVR19" s="878"/>
      <c r="UVS19" s="878"/>
      <c r="UVT19" s="878"/>
      <c r="UVU19" s="880"/>
      <c r="UVV19" s="878"/>
      <c r="UVW19" s="878"/>
      <c r="UVX19" s="878"/>
      <c r="UVY19" s="880"/>
      <c r="UVZ19" s="878"/>
      <c r="UWA19" s="878"/>
      <c r="UWB19" s="878"/>
      <c r="UWC19" s="880"/>
      <c r="UWD19" s="878"/>
      <c r="UWE19" s="878"/>
      <c r="UWF19" s="878"/>
      <c r="UWG19" s="880"/>
      <c r="UWH19" s="878"/>
      <c r="UWI19" s="878"/>
      <c r="UWJ19" s="878"/>
      <c r="UWK19" s="880"/>
      <c r="UWL19" s="878"/>
      <c r="UWM19" s="878"/>
      <c r="UWN19" s="878"/>
      <c r="UWO19" s="880"/>
      <c r="UWP19" s="878"/>
      <c r="UWQ19" s="878"/>
      <c r="UWR19" s="878"/>
      <c r="UWS19" s="880"/>
      <c r="UWT19" s="878"/>
      <c r="UWU19" s="878"/>
      <c r="UWV19" s="878"/>
      <c r="UWW19" s="880"/>
      <c r="UWX19" s="878"/>
      <c r="UWY19" s="878"/>
      <c r="UWZ19" s="878"/>
      <c r="UXA19" s="880"/>
      <c r="UXB19" s="878"/>
      <c r="UXC19" s="878"/>
      <c r="UXD19" s="878"/>
      <c r="UXE19" s="880"/>
      <c r="UXF19" s="878"/>
      <c r="UXG19" s="878"/>
      <c r="UXH19" s="878"/>
      <c r="UXI19" s="880"/>
      <c r="UXJ19" s="878"/>
      <c r="UXK19" s="878"/>
      <c r="UXL19" s="878"/>
      <c r="UXM19" s="880"/>
      <c r="UXN19" s="878"/>
      <c r="UXO19" s="878"/>
      <c r="UXP19" s="878"/>
      <c r="UXQ19" s="880"/>
      <c r="UXR19" s="878"/>
      <c r="UXS19" s="878"/>
      <c r="UXT19" s="878"/>
      <c r="UXU19" s="880"/>
      <c r="UXV19" s="878"/>
      <c r="UXW19" s="878"/>
      <c r="UXX19" s="878"/>
      <c r="UXY19" s="880"/>
      <c r="UXZ19" s="878"/>
      <c r="UYA19" s="878"/>
      <c r="UYB19" s="878"/>
      <c r="UYC19" s="880"/>
      <c r="UYD19" s="878"/>
      <c r="UYE19" s="878"/>
      <c r="UYF19" s="878"/>
      <c r="UYG19" s="880"/>
      <c r="UYH19" s="878"/>
      <c r="UYI19" s="878"/>
      <c r="UYJ19" s="878"/>
      <c r="UYK19" s="880"/>
      <c r="UYL19" s="878"/>
      <c r="UYM19" s="878"/>
      <c r="UYN19" s="878"/>
      <c r="UYO19" s="880"/>
      <c r="UYP19" s="878"/>
      <c r="UYQ19" s="878"/>
      <c r="UYR19" s="878"/>
      <c r="UYS19" s="880"/>
      <c r="UYT19" s="878"/>
      <c r="UYU19" s="878"/>
      <c r="UYV19" s="878"/>
      <c r="UYW19" s="880"/>
      <c r="UYX19" s="878"/>
      <c r="UYY19" s="878"/>
      <c r="UYZ19" s="878"/>
      <c r="UZA19" s="880"/>
      <c r="UZB19" s="878"/>
      <c r="UZC19" s="878"/>
      <c r="UZD19" s="878"/>
      <c r="UZE19" s="880"/>
      <c r="UZF19" s="878"/>
      <c r="UZG19" s="878"/>
      <c r="UZH19" s="878"/>
      <c r="UZI19" s="880"/>
      <c r="UZJ19" s="878"/>
      <c r="UZK19" s="878"/>
      <c r="UZL19" s="878"/>
      <c r="UZM19" s="880"/>
      <c r="UZN19" s="878"/>
      <c r="UZO19" s="878"/>
      <c r="UZP19" s="878"/>
      <c r="UZQ19" s="880"/>
      <c r="UZR19" s="878"/>
      <c r="UZS19" s="878"/>
      <c r="UZT19" s="878"/>
      <c r="UZU19" s="880"/>
      <c r="UZV19" s="878"/>
      <c r="UZW19" s="878"/>
      <c r="UZX19" s="878"/>
      <c r="UZY19" s="880"/>
      <c r="UZZ19" s="878"/>
      <c r="VAA19" s="878"/>
      <c r="VAB19" s="878"/>
      <c r="VAC19" s="880"/>
      <c r="VAD19" s="878"/>
      <c r="VAE19" s="878"/>
      <c r="VAF19" s="878"/>
      <c r="VAG19" s="880"/>
      <c r="VAH19" s="878"/>
      <c r="VAI19" s="878"/>
      <c r="VAJ19" s="878"/>
      <c r="VAK19" s="880"/>
      <c r="VAL19" s="878"/>
      <c r="VAM19" s="878"/>
      <c r="VAN19" s="878"/>
      <c r="VAO19" s="880"/>
      <c r="VAP19" s="878"/>
      <c r="VAQ19" s="878"/>
      <c r="VAR19" s="878"/>
      <c r="VAS19" s="880"/>
      <c r="VAT19" s="878"/>
      <c r="VAU19" s="878"/>
      <c r="VAV19" s="878"/>
      <c r="VAW19" s="880"/>
      <c r="VAX19" s="878"/>
      <c r="VAY19" s="878"/>
      <c r="VAZ19" s="878"/>
      <c r="VBA19" s="880"/>
      <c r="VBB19" s="878"/>
      <c r="VBC19" s="878"/>
      <c r="VBD19" s="878"/>
      <c r="VBE19" s="880"/>
      <c r="VBF19" s="878"/>
      <c r="VBG19" s="878"/>
      <c r="VBH19" s="878"/>
      <c r="VBI19" s="880"/>
      <c r="VBJ19" s="878"/>
      <c r="VBK19" s="878"/>
      <c r="VBL19" s="878"/>
      <c r="VBM19" s="880"/>
      <c r="VBN19" s="878"/>
      <c r="VBO19" s="878"/>
      <c r="VBP19" s="878"/>
      <c r="VBQ19" s="880"/>
      <c r="VBR19" s="878"/>
      <c r="VBS19" s="878"/>
      <c r="VBT19" s="878"/>
      <c r="VBU19" s="880"/>
      <c r="VBV19" s="878"/>
      <c r="VBW19" s="878"/>
      <c r="VBX19" s="878"/>
      <c r="VBY19" s="880"/>
      <c r="VBZ19" s="878"/>
      <c r="VCA19" s="878"/>
      <c r="VCB19" s="878"/>
      <c r="VCC19" s="880"/>
      <c r="VCD19" s="878"/>
      <c r="VCE19" s="878"/>
      <c r="VCF19" s="878"/>
      <c r="VCG19" s="880"/>
      <c r="VCH19" s="878"/>
      <c r="VCI19" s="878"/>
      <c r="VCJ19" s="878"/>
      <c r="VCK19" s="880"/>
      <c r="VCL19" s="878"/>
      <c r="VCM19" s="878"/>
      <c r="VCN19" s="878"/>
      <c r="VCO19" s="880"/>
      <c r="VCP19" s="878"/>
      <c r="VCQ19" s="878"/>
      <c r="VCR19" s="878"/>
      <c r="VCS19" s="880"/>
      <c r="VCT19" s="878"/>
      <c r="VCU19" s="878"/>
      <c r="VCV19" s="878"/>
      <c r="VCW19" s="880"/>
      <c r="VCX19" s="878"/>
      <c r="VCY19" s="878"/>
      <c r="VCZ19" s="878"/>
      <c r="VDA19" s="880"/>
      <c r="VDB19" s="878"/>
      <c r="VDC19" s="878"/>
      <c r="VDD19" s="878"/>
      <c r="VDE19" s="880"/>
      <c r="VDF19" s="878"/>
      <c r="VDG19" s="878"/>
      <c r="VDH19" s="878"/>
      <c r="VDI19" s="880"/>
      <c r="VDJ19" s="878"/>
      <c r="VDK19" s="878"/>
      <c r="VDL19" s="878"/>
      <c r="VDM19" s="880"/>
      <c r="VDN19" s="878"/>
      <c r="VDO19" s="878"/>
      <c r="VDP19" s="878"/>
      <c r="VDQ19" s="880"/>
      <c r="VDR19" s="878"/>
      <c r="VDS19" s="878"/>
      <c r="VDT19" s="878"/>
      <c r="VDU19" s="880"/>
      <c r="VDV19" s="878"/>
      <c r="VDW19" s="878"/>
      <c r="VDX19" s="878"/>
      <c r="VDY19" s="880"/>
      <c r="VDZ19" s="878"/>
      <c r="VEA19" s="878"/>
      <c r="VEB19" s="878"/>
      <c r="VEC19" s="880"/>
      <c r="VED19" s="878"/>
      <c r="VEE19" s="878"/>
      <c r="VEF19" s="878"/>
      <c r="VEG19" s="880"/>
      <c r="VEH19" s="878"/>
      <c r="VEI19" s="878"/>
      <c r="VEJ19" s="878"/>
      <c r="VEK19" s="880"/>
      <c r="VEL19" s="878"/>
      <c r="VEM19" s="878"/>
      <c r="VEN19" s="878"/>
      <c r="VEO19" s="880"/>
      <c r="VEP19" s="878"/>
      <c r="VEQ19" s="878"/>
      <c r="VER19" s="878"/>
      <c r="VES19" s="880"/>
      <c r="VET19" s="878"/>
      <c r="VEU19" s="878"/>
      <c r="VEV19" s="878"/>
      <c r="VEW19" s="880"/>
      <c r="VEX19" s="878"/>
      <c r="VEY19" s="878"/>
      <c r="VEZ19" s="878"/>
      <c r="VFA19" s="880"/>
      <c r="VFB19" s="878"/>
      <c r="VFC19" s="878"/>
      <c r="VFD19" s="878"/>
      <c r="VFE19" s="880"/>
      <c r="VFF19" s="878"/>
      <c r="VFG19" s="878"/>
      <c r="VFH19" s="878"/>
      <c r="VFI19" s="880"/>
      <c r="VFJ19" s="878"/>
      <c r="VFK19" s="878"/>
      <c r="VFL19" s="878"/>
      <c r="VFM19" s="880"/>
      <c r="VFN19" s="878"/>
      <c r="VFO19" s="878"/>
      <c r="VFP19" s="878"/>
      <c r="VFQ19" s="880"/>
      <c r="VFR19" s="878"/>
      <c r="VFS19" s="878"/>
      <c r="VFT19" s="878"/>
      <c r="VFU19" s="880"/>
      <c r="VFV19" s="878"/>
      <c r="VFW19" s="878"/>
      <c r="VFX19" s="878"/>
      <c r="VFY19" s="880"/>
      <c r="VFZ19" s="878"/>
      <c r="VGA19" s="878"/>
      <c r="VGB19" s="878"/>
      <c r="VGC19" s="880"/>
      <c r="VGD19" s="878"/>
      <c r="VGE19" s="878"/>
      <c r="VGF19" s="878"/>
      <c r="VGG19" s="880"/>
      <c r="VGH19" s="878"/>
      <c r="VGI19" s="878"/>
      <c r="VGJ19" s="878"/>
      <c r="VGK19" s="880"/>
      <c r="VGL19" s="878"/>
      <c r="VGM19" s="878"/>
      <c r="VGN19" s="878"/>
      <c r="VGO19" s="880"/>
      <c r="VGP19" s="878"/>
      <c r="VGQ19" s="878"/>
      <c r="VGR19" s="878"/>
      <c r="VGS19" s="880"/>
      <c r="VGT19" s="878"/>
      <c r="VGU19" s="878"/>
      <c r="VGV19" s="878"/>
      <c r="VGW19" s="880"/>
      <c r="VGX19" s="878"/>
      <c r="VGY19" s="878"/>
      <c r="VGZ19" s="878"/>
      <c r="VHA19" s="880"/>
      <c r="VHB19" s="878"/>
      <c r="VHC19" s="878"/>
      <c r="VHD19" s="878"/>
      <c r="VHE19" s="880"/>
      <c r="VHF19" s="878"/>
      <c r="VHG19" s="878"/>
      <c r="VHH19" s="878"/>
      <c r="VHI19" s="880"/>
      <c r="VHJ19" s="878"/>
      <c r="VHK19" s="878"/>
      <c r="VHL19" s="878"/>
      <c r="VHM19" s="880"/>
      <c r="VHN19" s="878"/>
      <c r="VHO19" s="878"/>
      <c r="VHP19" s="878"/>
      <c r="VHQ19" s="880"/>
      <c r="VHR19" s="878"/>
      <c r="VHS19" s="878"/>
      <c r="VHT19" s="878"/>
      <c r="VHU19" s="880"/>
      <c r="VHV19" s="878"/>
      <c r="VHW19" s="878"/>
      <c r="VHX19" s="878"/>
      <c r="VHY19" s="880"/>
      <c r="VHZ19" s="878"/>
      <c r="VIA19" s="878"/>
      <c r="VIB19" s="878"/>
      <c r="VIC19" s="880"/>
      <c r="VID19" s="878"/>
      <c r="VIE19" s="878"/>
      <c r="VIF19" s="878"/>
      <c r="VIG19" s="880"/>
      <c r="VIH19" s="878"/>
      <c r="VII19" s="878"/>
      <c r="VIJ19" s="878"/>
      <c r="VIK19" s="880"/>
      <c r="VIL19" s="878"/>
      <c r="VIM19" s="878"/>
      <c r="VIN19" s="878"/>
      <c r="VIO19" s="880"/>
      <c r="VIP19" s="878"/>
      <c r="VIQ19" s="878"/>
      <c r="VIR19" s="878"/>
      <c r="VIS19" s="880"/>
      <c r="VIT19" s="878"/>
      <c r="VIU19" s="878"/>
      <c r="VIV19" s="878"/>
      <c r="VIW19" s="880"/>
      <c r="VIX19" s="878"/>
      <c r="VIY19" s="878"/>
      <c r="VIZ19" s="878"/>
      <c r="VJA19" s="880"/>
      <c r="VJB19" s="878"/>
      <c r="VJC19" s="878"/>
      <c r="VJD19" s="878"/>
      <c r="VJE19" s="880"/>
      <c r="VJF19" s="878"/>
      <c r="VJG19" s="878"/>
      <c r="VJH19" s="878"/>
      <c r="VJI19" s="880"/>
      <c r="VJJ19" s="878"/>
      <c r="VJK19" s="878"/>
      <c r="VJL19" s="878"/>
      <c r="VJM19" s="880"/>
      <c r="VJN19" s="878"/>
      <c r="VJO19" s="878"/>
      <c r="VJP19" s="878"/>
      <c r="VJQ19" s="880"/>
      <c r="VJR19" s="878"/>
      <c r="VJS19" s="878"/>
      <c r="VJT19" s="878"/>
      <c r="VJU19" s="880"/>
      <c r="VJV19" s="878"/>
      <c r="VJW19" s="878"/>
      <c r="VJX19" s="878"/>
      <c r="VJY19" s="880"/>
      <c r="VJZ19" s="878"/>
      <c r="VKA19" s="878"/>
      <c r="VKB19" s="878"/>
      <c r="VKC19" s="880"/>
      <c r="VKD19" s="878"/>
      <c r="VKE19" s="878"/>
      <c r="VKF19" s="878"/>
      <c r="VKG19" s="880"/>
      <c r="VKH19" s="878"/>
      <c r="VKI19" s="878"/>
      <c r="VKJ19" s="878"/>
      <c r="VKK19" s="880"/>
      <c r="VKL19" s="878"/>
      <c r="VKM19" s="878"/>
      <c r="VKN19" s="878"/>
      <c r="VKO19" s="880"/>
      <c r="VKP19" s="878"/>
      <c r="VKQ19" s="878"/>
      <c r="VKR19" s="878"/>
      <c r="VKS19" s="880"/>
      <c r="VKT19" s="878"/>
      <c r="VKU19" s="878"/>
      <c r="VKV19" s="878"/>
      <c r="VKW19" s="880"/>
      <c r="VKX19" s="878"/>
      <c r="VKY19" s="878"/>
      <c r="VKZ19" s="878"/>
      <c r="VLA19" s="880"/>
      <c r="VLB19" s="878"/>
      <c r="VLC19" s="878"/>
      <c r="VLD19" s="878"/>
      <c r="VLE19" s="880"/>
      <c r="VLF19" s="878"/>
      <c r="VLG19" s="878"/>
      <c r="VLH19" s="878"/>
      <c r="VLI19" s="880"/>
      <c r="VLJ19" s="878"/>
      <c r="VLK19" s="878"/>
      <c r="VLL19" s="878"/>
      <c r="VLM19" s="880"/>
      <c r="VLN19" s="878"/>
      <c r="VLO19" s="878"/>
      <c r="VLP19" s="878"/>
      <c r="VLQ19" s="880"/>
      <c r="VLR19" s="878"/>
      <c r="VLS19" s="878"/>
      <c r="VLT19" s="878"/>
      <c r="VLU19" s="880"/>
      <c r="VLV19" s="878"/>
      <c r="VLW19" s="878"/>
      <c r="VLX19" s="878"/>
      <c r="VLY19" s="880"/>
      <c r="VLZ19" s="878"/>
      <c r="VMA19" s="878"/>
      <c r="VMB19" s="878"/>
      <c r="VMC19" s="880"/>
      <c r="VMD19" s="878"/>
      <c r="VME19" s="878"/>
      <c r="VMF19" s="878"/>
      <c r="VMG19" s="880"/>
      <c r="VMH19" s="878"/>
      <c r="VMI19" s="878"/>
      <c r="VMJ19" s="878"/>
      <c r="VMK19" s="880"/>
      <c r="VML19" s="878"/>
      <c r="VMM19" s="878"/>
      <c r="VMN19" s="878"/>
      <c r="VMO19" s="880"/>
      <c r="VMP19" s="878"/>
      <c r="VMQ19" s="878"/>
      <c r="VMR19" s="878"/>
      <c r="VMS19" s="880"/>
      <c r="VMT19" s="878"/>
      <c r="VMU19" s="878"/>
      <c r="VMV19" s="878"/>
      <c r="VMW19" s="880"/>
      <c r="VMX19" s="878"/>
      <c r="VMY19" s="878"/>
      <c r="VMZ19" s="878"/>
      <c r="VNA19" s="880"/>
      <c r="VNB19" s="878"/>
      <c r="VNC19" s="878"/>
      <c r="VND19" s="878"/>
      <c r="VNE19" s="880"/>
      <c r="VNF19" s="878"/>
      <c r="VNG19" s="878"/>
      <c r="VNH19" s="878"/>
      <c r="VNI19" s="880"/>
      <c r="VNJ19" s="878"/>
      <c r="VNK19" s="878"/>
      <c r="VNL19" s="878"/>
      <c r="VNM19" s="880"/>
      <c r="VNN19" s="878"/>
      <c r="VNO19" s="878"/>
      <c r="VNP19" s="878"/>
      <c r="VNQ19" s="880"/>
      <c r="VNR19" s="878"/>
      <c r="VNS19" s="878"/>
      <c r="VNT19" s="878"/>
      <c r="VNU19" s="880"/>
      <c r="VNV19" s="878"/>
      <c r="VNW19" s="878"/>
      <c r="VNX19" s="878"/>
      <c r="VNY19" s="880"/>
      <c r="VNZ19" s="878"/>
      <c r="VOA19" s="878"/>
      <c r="VOB19" s="878"/>
      <c r="VOC19" s="880"/>
      <c r="VOD19" s="878"/>
      <c r="VOE19" s="878"/>
      <c r="VOF19" s="878"/>
      <c r="VOG19" s="880"/>
      <c r="VOH19" s="878"/>
      <c r="VOI19" s="878"/>
      <c r="VOJ19" s="878"/>
      <c r="VOK19" s="880"/>
      <c r="VOL19" s="878"/>
      <c r="VOM19" s="878"/>
      <c r="VON19" s="878"/>
      <c r="VOO19" s="880"/>
      <c r="VOP19" s="878"/>
      <c r="VOQ19" s="878"/>
      <c r="VOR19" s="878"/>
      <c r="VOS19" s="880"/>
      <c r="VOT19" s="878"/>
      <c r="VOU19" s="878"/>
      <c r="VOV19" s="878"/>
      <c r="VOW19" s="880"/>
      <c r="VOX19" s="878"/>
      <c r="VOY19" s="878"/>
      <c r="VOZ19" s="878"/>
      <c r="VPA19" s="880"/>
      <c r="VPB19" s="878"/>
      <c r="VPC19" s="878"/>
      <c r="VPD19" s="878"/>
      <c r="VPE19" s="880"/>
      <c r="VPF19" s="878"/>
      <c r="VPG19" s="878"/>
      <c r="VPH19" s="878"/>
      <c r="VPI19" s="880"/>
      <c r="VPJ19" s="878"/>
      <c r="VPK19" s="878"/>
      <c r="VPL19" s="878"/>
      <c r="VPM19" s="880"/>
      <c r="VPN19" s="878"/>
      <c r="VPO19" s="878"/>
      <c r="VPP19" s="878"/>
      <c r="VPQ19" s="880"/>
      <c r="VPR19" s="878"/>
      <c r="VPS19" s="878"/>
      <c r="VPT19" s="878"/>
      <c r="VPU19" s="880"/>
      <c r="VPV19" s="878"/>
      <c r="VPW19" s="878"/>
      <c r="VPX19" s="878"/>
      <c r="VPY19" s="880"/>
      <c r="VPZ19" s="878"/>
      <c r="VQA19" s="878"/>
      <c r="VQB19" s="878"/>
      <c r="VQC19" s="880"/>
      <c r="VQD19" s="878"/>
      <c r="VQE19" s="878"/>
      <c r="VQF19" s="878"/>
      <c r="VQG19" s="880"/>
      <c r="VQH19" s="878"/>
      <c r="VQI19" s="878"/>
      <c r="VQJ19" s="878"/>
      <c r="VQK19" s="880"/>
      <c r="VQL19" s="878"/>
      <c r="VQM19" s="878"/>
      <c r="VQN19" s="878"/>
      <c r="VQO19" s="880"/>
      <c r="VQP19" s="878"/>
      <c r="VQQ19" s="878"/>
      <c r="VQR19" s="878"/>
      <c r="VQS19" s="880"/>
      <c r="VQT19" s="878"/>
      <c r="VQU19" s="878"/>
      <c r="VQV19" s="878"/>
      <c r="VQW19" s="880"/>
      <c r="VQX19" s="878"/>
      <c r="VQY19" s="878"/>
      <c r="VQZ19" s="878"/>
      <c r="VRA19" s="880"/>
      <c r="VRB19" s="878"/>
      <c r="VRC19" s="878"/>
      <c r="VRD19" s="878"/>
      <c r="VRE19" s="880"/>
      <c r="VRF19" s="878"/>
      <c r="VRG19" s="878"/>
      <c r="VRH19" s="878"/>
      <c r="VRI19" s="880"/>
      <c r="VRJ19" s="878"/>
      <c r="VRK19" s="878"/>
      <c r="VRL19" s="878"/>
      <c r="VRM19" s="880"/>
      <c r="VRN19" s="878"/>
      <c r="VRO19" s="878"/>
      <c r="VRP19" s="878"/>
      <c r="VRQ19" s="880"/>
      <c r="VRR19" s="878"/>
      <c r="VRS19" s="878"/>
      <c r="VRT19" s="878"/>
      <c r="VRU19" s="880"/>
      <c r="VRV19" s="878"/>
      <c r="VRW19" s="878"/>
      <c r="VRX19" s="878"/>
      <c r="VRY19" s="880"/>
      <c r="VRZ19" s="878"/>
      <c r="VSA19" s="878"/>
      <c r="VSB19" s="878"/>
      <c r="VSC19" s="880"/>
      <c r="VSD19" s="878"/>
      <c r="VSE19" s="878"/>
      <c r="VSF19" s="878"/>
      <c r="VSG19" s="880"/>
      <c r="VSH19" s="878"/>
      <c r="VSI19" s="878"/>
      <c r="VSJ19" s="878"/>
      <c r="VSK19" s="880"/>
      <c r="VSL19" s="878"/>
      <c r="VSM19" s="878"/>
      <c r="VSN19" s="878"/>
      <c r="VSO19" s="880"/>
      <c r="VSP19" s="878"/>
      <c r="VSQ19" s="878"/>
      <c r="VSR19" s="878"/>
      <c r="VSS19" s="880"/>
      <c r="VST19" s="878"/>
      <c r="VSU19" s="878"/>
      <c r="VSV19" s="878"/>
      <c r="VSW19" s="880"/>
      <c r="VSX19" s="878"/>
      <c r="VSY19" s="878"/>
      <c r="VSZ19" s="878"/>
      <c r="VTA19" s="880"/>
      <c r="VTB19" s="878"/>
      <c r="VTC19" s="878"/>
      <c r="VTD19" s="878"/>
      <c r="VTE19" s="880"/>
      <c r="VTF19" s="878"/>
      <c r="VTG19" s="878"/>
      <c r="VTH19" s="878"/>
      <c r="VTI19" s="880"/>
      <c r="VTJ19" s="878"/>
      <c r="VTK19" s="878"/>
      <c r="VTL19" s="878"/>
      <c r="VTM19" s="880"/>
      <c r="VTN19" s="878"/>
      <c r="VTO19" s="878"/>
      <c r="VTP19" s="878"/>
      <c r="VTQ19" s="880"/>
      <c r="VTR19" s="878"/>
      <c r="VTS19" s="878"/>
      <c r="VTT19" s="878"/>
      <c r="VTU19" s="880"/>
      <c r="VTV19" s="878"/>
      <c r="VTW19" s="878"/>
      <c r="VTX19" s="878"/>
      <c r="VTY19" s="880"/>
      <c r="VTZ19" s="878"/>
      <c r="VUA19" s="878"/>
      <c r="VUB19" s="878"/>
      <c r="VUC19" s="880"/>
      <c r="VUD19" s="878"/>
      <c r="VUE19" s="878"/>
      <c r="VUF19" s="878"/>
      <c r="VUG19" s="880"/>
      <c r="VUH19" s="878"/>
      <c r="VUI19" s="878"/>
      <c r="VUJ19" s="878"/>
      <c r="VUK19" s="880"/>
      <c r="VUL19" s="878"/>
      <c r="VUM19" s="878"/>
      <c r="VUN19" s="878"/>
      <c r="VUO19" s="880"/>
      <c r="VUP19" s="878"/>
      <c r="VUQ19" s="878"/>
      <c r="VUR19" s="878"/>
      <c r="VUS19" s="880"/>
      <c r="VUT19" s="878"/>
      <c r="VUU19" s="878"/>
      <c r="VUV19" s="878"/>
      <c r="VUW19" s="880"/>
      <c r="VUX19" s="878"/>
      <c r="VUY19" s="878"/>
      <c r="VUZ19" s="878"/>
      <c r="VVA19" s="880"/>
      <c r="VVB19" s="878"/>
      <c r="VVC19" s="878"/>
      <c r="VVD19" s="878"/>
      <c r="VVE19" s="880"/>
      <c r="VVF19" s="878"/>
      <c r="VVG19" s="878"/>
      <c r="VVH19" s="878"/>
      <c r="VVI19" s="880"/>
      <c r="VVJ19" s="878"/>
      <c r="VVK19" s="878"/>
      <c r="VVL19" s="878"/>
      <c r="VVM19" s="880"/>
      <c r="VVN19" s="878"/>
      <c r="VVO19" s="878"/>
      <c r="VVP19" s="878"/>
      <c r="VVQ19" s="880"/>
      <c r="VVR19" s="878"/>
      <c r="VVS19" s="878"/>
      <c r="VVT19" s="878"/>
      <c r="VVU19" s="880"/>
      <c r="VVV19" s="878"/>
      <c r="VVW19" s="878"/>
      <c r="VVX19" s="878"/>
      <c r="VVY19" s="880"/>
      <c r="VVZ19" s="878"/>
      <c r="VWA19" s="878"/>
      <c r="VWB19" s="878"/>
      <c r="VWC19" s="880"/>
      <c r="VWD19" s="878"/>
      <c r="VWE19" s="878"/>
      <c r="VWF19" s="878"/>
      <c r="VWG19" s="880"/>
      <c r="VWH19" s="878"/>
      <c r="VWI19" s="878"/>
      <c r="VWJ19" s="878"/>
      <c r="VWK19" s="880"/>
      <c r="VWL19" s="878"/>
      <c r="VWM19" s="878"/>
      <c r="VWN19" s="878"/>
      <c r="VWO19" s="880"/>
      <c r="VWP19" s="878"/>
      <c r="VWQ19" s="878"/>
      <c r="VWR19" s="878"/>
      <c r="VWS19" s="880"/>
      <c r="VWT19" s="878"/>
      <c r="VWU19" s="878"/>
      <c r="VWV19" s="878"/>
      <c r="VWW19" s="880"/>
      <c r="VWX19" s="878"/>
      <c r="VWY19" s="878"/>
      <c r="VWZ19" s="878"/>
      <c r="VXA19" s="880"/>
      <c r="VXB19" s="878"/>
      <c r="VXC19" s="878"/>
      <c r="VXD19" s="878"/>
      <c r="VXE19" s="880"/>
      <c r="VXF19" s="878"/>
      <c r="VXG19" s="878"/>
      <c r="VXH19" s="878"/>
      <c r="VXI19" s="880"/>
      <c r="VXJ19" s="878"/>
      <c r="VXK19" s="878"/>
      <c r="VXL19" s="878"/>
      <c r="VXM19" s="880"/>
      <c r="VXN19" s="878"/>
      <c r="VXO19" s="878"/>
      <c r="VXP19" s="878"/>
      <c r="VXQ19" s="880"/>
      <c r="VXR19" s="878"/>
      <c r="VXS19" s="878"/>
      <c r="VXT19" s="878"/>
      <c r="VXU19" s="880"/>
      <c r="VXV19" s="878"/>
      <c r="VXW19" s="878"/>
      <c r="VXX19" s="878"/>
      <c r="VXY19" s="880"/>
      <c r="VXZ19" s="878"/>
      <c r="VYA19" s="878"/>
      <c r="VYB19" s="878"/>
      <c r="VYC19" s="880"/>
      <c r="VYD19" s="878"/>
      <c r="VYE19" s="878"/>
      <c r="VYF19" s="878"/>
      <c r="VYG19" s="880"/>
      <c r="VYH19" s="878"/>
      <c r="VYI19" s="878"/>
      <c r="VYJ19" s="878"/>
      <c r="VYK19" s="880"/>
      <c r="VYL19" s="878"/>
      <c r="VYM19" s="878"/>
      <c r="VYN19" s="878"/>
      <c r="VYO19" s="880"/>
      <c r="VYP19" s="878"/>
      <c r="VYQ19" s="878"/>
      <c r="VYR19" s="878"/>
      <c r="VYS19" s="880"/>
      <c r="VYT19" s="878"/>
      <c r="VYU19" s="878"/>
      <c r="VYV19" s="878"/>
      <c r="VYW19" s="880"/>
      <c r="VYX19" s="878"/>
      <c r="VYY19" s="878"/>
      <c r="VYZ19" s="878"/>
      <c r="VZA19" s="880"/>
      <c r="VZB19" s="878"/>
      <c r="VZC19" s="878"/>
      <c r="VZD19" s="878"/>
      <c r="VZE19" s="880"/>
      <c r="VZF19" s="878"/>
      <c r="VZG19" s="878"/>
      <c r="VZH19" s="878"/>
      <c r="VZI19" s="880"/>
      <c r="VZJ19" s="878"/>
      <c r="VZK19" s="878"/>
      <c r="VZL19" s="878"/>
      <c r="VZM19" s="880"/>
      <c r="VZN19" s="878"/>
      <c r="VZO19" s="878"/>
      <c r="VZP19" s="878"/>
      <c r="VZQ19" s="880"/>
      <c r="VZR19" s="878"/>
      <c r="VZS19" s="878"/>
      <c r="VZT19" s="878"/>
      <c r="VZU19" s="880"/>
      <c r="VZV19" s="878"/>
      <c r="VZW19" s="878"/>
      <c r="VZX19" s="878"/>
      <c r="VZY19" s="880"/>
      <c r="VZZ19" s="878"/>
      <c r="WAA19" s="878"/>
      <c r="WAB19" s="878"/>
      <c r="WAC19" s="880"/>
      <c r="WAD19" s="878"/>
      <c r="WAE19" s="878"/>
      <c r="WAF19" s="878"/>
      <c r="WAG19" s="880"/>
      <c r="WAH19" s="878"/>
      <c r="WAI19" s="878"/>
      <c r="WAJ19" s="878"/>
      <c r="WAK19" s="880"/>
      <c r="WAL19" s="878"/>
      <c r="WAM19" s="878"/>
      <c r="WAN19" s="878"/>
      <c r="WAO19" s="880"/>
      <c r="WAP19" s="878"/>
      <c r="WAQ19" s="878"/>
      <c r="WAR19" s="878"/>
      <c r="WAS19" s="880"/>
      <c r="WAT19" s="878"/>
      <c r="WAU19" s="878"/>
      <c r="WAV19" s="878"/>
      <c r="WAW19" s="880"/>
      <c r="WAX19" s="878"/>
      <c r="WAY19" s="878"/>
      <c r="WAZ19" s="878"/>
      <c r="WBA19" s="880"/>
      <c r="WBB19" s="878"/>
      <c r="WBC19" s="878"/>
      <c r="WBD19" s="878"/>
      <c r="WBE19" s="880"/>
      <c r="WBF19" s="878"/>
      <c r="WBG19" s="878"/>
      <c r="WBH19" s="878"/>
      <c r="WBI19" s="880"/>
      <c r="WBJ19" s="878"/>
      <c r="WBK19" s="878"/>
      <c r="WBL19" s="878"/>
      <c r="WBM19" s="880"/>
      <c r="WBN19" s="878"/>
      <c r="WBO19" s="878"/>
      <c r="WBP19" s="878"/>
      <c r="WBQ19" s="880"/>
      <c r="WBR19" s="878"/>
      <c r="WBS19" s="878"/>
      <c r="WBT19" s="878"/>
      <c r="WBU19" s="880"/>
      <c r="WBV19" s="878"/>
      <c r="WBW19" s="878"/>
      <c r="WBX19" s="878"/>
      <c r="WBY19" s="880"/>
      <c r="WBZ19" s="878"/>
      <c r="WCA19" s="878"/>
      <c r="WCB19" s="878"/>
      <c r="WCC19" s="880"/>
      <c r="WCD19" s="878"/>
      <c r="WCE19" s="878"/>
      <c r="WCF19" s="878"/>
      <c r="WCG19" s="880"/>
      <c r="WCH19" s="878"/>
      <c r="WCI19" s="878"/>
      <c r="WCJ19" s="878"/>
      <c r="WCK19" s="880"/>
      <c r="WCL19" s="878"/>
      <c r="WCM19" s="878"/>
      <c r="WCN19" s="878"/>
      <c r="WCO19" s="880"/>
      <c r="WCP19" s="878"/>
      <c r="WCQ19" s="878"/>
      <c r="WCR19" s="878"/>
      <c r="WCS19" s="880"/>
      <c r="WCT19" s="878"/>
      <c r="WCU19" s="878"/>
      <c r="WCV19" s="878"/>
      <c r="WCW19" s="880"/>
      <c r="WCX19" s="878"/>
      <c r="WCY19" s="878"/>
      <c r="WCZ19" s="878"/>
      <c r="WDA19" s="880"/>
      <c r="WDB19" s="878"/>
      <c r="WDC19" s="878"/>
      <c r="WDD19" s="878"/>
      <c r="WDE19" s="880"/>
      <c r="WDF19" s="878"/>
      <c r="WDG19" s="878"/>
      <c r="WDH19" s="878"/>
      <c r="WDI19" s="880"/>
      <c r="WDJ19" s="878"/>
      <c r="WDK19" s="878"/>
      <c r="WDL19" s="878"/>
      <c r="WDM19" s="880"/>
      <c r="WDN19" s="878"/>
      <c r="WDO19" s="878"/>
      <c r="WDP19" s="878"/>
      <c r="WDQ19" s="880"/>
      <c r="WDR19" s="878"/>
      <c r="WDS19" s="878"/>
      <c r="WDT19" s="878"/>
      <c r="WDU19" s="880"/>
      <c r="WDV19" s="878"/>
      <c r="WDW19" s="878"/>
      <c r="WDX19" s="878"/>
      <c r="WDY19" s="880"/>
      <c r="WDZ19" s="878"/>
      <c r="WEA19" s="878"/>
      <c r="WEB19" s="878"/>
      <c r="WEC19" s="880"/>
      <c r="WED19" s="878"/>
      <c r="WEE19" s="878"/>
      <c r="WEF19" s="878"/>
      <c r="WEG19" s="880"/>
      <c r="WEH19" s="878"/>
      <c r="WEI19" s="878"/>
      <c r="WEJ19" s="878"/>
      <c r="WEK19" s="880"/>
      <c r="WEL19" s="878"/>
      <c r="WEM19" s="878"/>
      <c r="WEN19" s="878"/>
      <c r="WEO19" s="880"/>
      <c r="WEP19" s="878"/>
      <c r="WEQ19" s="878"/>
      <c r="WER19" s="878"/>
      <c r="WES19" s="880"/>
      <c r="WET19" s="878"/>
      <c r="WEU19" s="878"/>
      <c r="WEV19" s="878"/>
      <c r="WEW19" s="880"/>
      <c r="WEX19" s="878"/>
      <c r="WEY19" s="878"/>
      <c r="WEZ19" s="878"/>
      <c r="WFA19" s="880"/>
      <c r="WFB19" s="878"/>
      <c r="WFC19" s="878"/>
      <c r="WFD19" s="878"/>
      <c r="WFE19" s="880"/>
      <c r="WFF19" s="878"/>
      <c r="WFG19" s="878"/>
      <c r="WFH19" s="878"/>
      <c r="WFI19" s="880"/>
      <c r="WFJ19" s="878"/>
      <c r="WFK19" s="878"/>
      <c r="WFL19" s="878"/>
      <c r="WFM19" s="880"/>
      <c r="WFN19" s="878"/>
      <c r="WFO19" s="878"/>
      <c r="WFP19" s="878"/>
      <c r="WFQ19" s="880"/>
      <c r="WFR19" s="878"/>
      <c r="WFS19" s="878"/>
      <c r="WFT19" s="878"/>
      <c r="WFU19" s="880"/>
      <c r="WFV19" s="878"/>
      <c r="WFW19" s="878"/>
      <c r="WFX19" s="878"/>
      <c r="WFY19" s="880"/>
      <c r="WFZ19" s="878"/>
      <c r="WGA19" s="878"/>
      <c r="WGB19" s="878"/>
      <c r="WGC19" s="880"/>
      <c r="WGD19" s="878"/>
      <c r="WGE19" s="878"/>
      <c r="WGF19" s="878"/>
      <c r="WGG19" s="880"/>
      <c r="WGH19" s="878"/>
      <c r="WGI19" s="878"/>
      <c r="WGJ19" s="878"/>
      <c r="WGK19" s="880"/>
      <c r="WGL19" s="878"/>
      <c r="WGM19" s="878"/>
      <c r="WGN19" s="878"/>
      <c r="WGO19" s="880"/>
      <c r="WGP19" s="878"/>
      <c r="WGQ19" s="878"/>
      <c r="WGR19" s="878"/>
      <c r="WGS19" s="880"/>
      <c r="WGT19" s="878"/>
      <c r="WGU19" s="878"/>
      <c r="WGV19" s="878"/>
      <c r="WGW19" s="880"/>
      <c r="WGX19" s="878"/>
      <c r="WGY19" s="878"/>
      <c r="WGZ19" s="878"/>
      <c r="WHA19" s="880"/>
      <c r="WHB19" s="878"/>
      <c r="WHC19" s="878"/>
      <c r="WHD19" s="878"/>
      <c r="WHE19" s="880"/>
      <c r="WHF19" s="878"/>
      <c r="WHG19" s="878"/>
      <c r="WHH19" s="878"/>
      <c r="WHI19" s="880"/>
      <c r="WHJ19" s="878"/>
      <c r="WHK19" s="878"/>
      <c r="WHL19" s="878"/>
      <c r="WHM19" s="880"/>
      <c r="WHN19" s="878"/>
      <c r="WHO19" s="878"/>
      <c r="WHP19" s="878"/>
      <c r="WHQ19" s="880"/>
      <c r="WHR19" s="878"/>
      <c r="WHS19" s="878"/>
      <c r="WHT19" s="878"/>
      <c r="WHU19" s="880"/>
      <c r="WHV19" s="878"/>
      <c r="WHW19" s="878"/>
      <c r="WHX19" s="878"/>
      <c r="WHY19" s="880"/>
      <c r="WHZ19" s="878"/>
      <c r="WIA19" s="878"/>
      <c r="WIB19" s="878"/>
      <c r="WIC19" s="880"/>
      <c r="WID19" s="878"/>
      <c r="WIE19" s="878"/>
      <c r="WIF19" s="878"/>
      <c r="WIG19" s="880"/>
      <c r="WIH19" s="878"/>
      <c r="WII19" s="878"/>
      <c r="WIJ19" s="878"/>
      <c r="WIK19" s="880"/>
      <c r="WIL19" s="878"/>
      <c r="WIM19" s="878"/>
      <c r="WIN19" s="878"/>
      <c r="WIO19" s="880"/>
      <c r="WIP19" s="878"/>
      <c r="WIQ19" s="878"/>
      <c r="WIR19" s="878"/>
      <c r="WIS19" s="880"/>
      <c r="WIT19" s="878"/>
      <c r="WIU19" s="878"/>
      <c r="WIV19" s="878"/>
      <c r="WIW19" s="880"/>
      <c r="WIX19" s="878"/>
      <c r="WIY19" s="878"/>
      <c r="WIZ19" s="878"/>
      <c r="WJA19" s="880"/>
      <c r="WJB19" s="878"/>
      <c r="WJC19" s="878"/>
      <c r="WJD19" s="878"/>
      <c r="WJE19" s="880"/>
      <c r="WJF19" s="878"/>
      <c r="WJG19" s="878"/>
      <c r="WJH19" s="878"/>
      <c r="WJI19" s="880"/>
      <c r="WJJ19" s="878"/>
      <c r="WJK19" s="878"/>
      <c r="WJL19" s="878"/>
      <c r="WJM19" s="880"/>
      <c r="WJN19" s="878"/>
      <c r="WJO19" s="878"/>
      <c r="WJP19" s="878"/>
      <c r="WJQ19" s="880"/>
      <c r="WJR19" s="878"/>
      <c r="WJS19" s="878"/>
      <c r="WJT19" s="878"/>
      <c r="WJU19" s="880"/>
      <c r="WJV19" s="878"/>
      <c r="WJW19" s="878"/>
      <c r="WJX19" s="878"/>
      <c r="WJY19" s="880"/>
      <c r="WJZ19" s="878"/>
      <c r="WKA19" s="878"/>
      <c r="WKB19" s="878"/>
      <c r="WKC19" s="880"/>
      <c r="WKD19" s="878"/>
      <c r="WKE19" s="878"/>
      <c r="WKF19" s="878"/>
      <c r="WKG19" s="880"/>
      <c r="WKH19" s="878"/>
      <c r="WKI19" s="878"/>
      <c r="WKJ19" s="878"/>
      <c r="WKK19" s="880"/>
      <c r="WKL19" s="878"/>
      <c r="WKM19" s="878"/>
      <c r="WKN19" s="878"/>
      <c r="WKO19" s="880"/>
      <c r="WKP19" s="878"/>
      <c r="WKQ19" s="878"/>
      <c r="WKR19" s="878"/>
      <c r="WKS19" s="880"/>
      <c r="WKT19" s="878"/>
      <c r="WKU19" s="878"/>
      <c r="WKV19" s="878"/>
      <c r="WKW19" s="880"/>
      <c r="WKX19" s="878"/>
      <c r="WKY19" s="878"/>
      <c r="WKZ19" s="878"/>
      <c r="WLA19" s="880"/>
      <c r="WLB19" s="878"/>
      <c r="WLC19" s="878"/>
      <c r="WLD19" s="878"/>
      <c r="WLE19" s="880"/>
      <c r="WLF19" s="878"/>
      <c r="WLG19" s="878"/>
      <c r="WLH19" s="878"/>
      <c r="WLI19" s="880"/>
      <c r="WLJ19" s="878"/>
      <c r="WLK19" s="878"/>
      <c r="WLL19" s="878"/>
      <c r="WLM19" s="880"/>
      <c r="WLN19" s="878"/>
      <c r="WLO19" s="878"/>
      <c r="WLP19" s="878"/>
      <c r="WLQ19" s="880"/>
      <c r="WLR19" s="878"/>
      <c r="WLS19" s="878"/>
      <c r="WLT19" s="878"/>
      <c r="WLU19" s="880"/>
      <c r="WLV19" s="878"/>
      <c r="WLW19" s="878"/>
      <c r="WLX19" s="878"/>
      <c r="WLY19" s="880"/>
      <c r="WLZ19" s="878"/>
      <c r="WMA19" s="878"/>
      <c r="WMB19" s="878"/>
      <c r="WMC19" s="880"/>
      <c r="WMD19" s="878"/>
      <c r="WME19" s="878"/>
      <c r="WMF19" s="878"/>
      <c r="WMG19" s="880"/>
      <c r="WMH19" s="878"/>
      <c r="WMI19" s="878"/>
      <c r="WMJ19" s="878"/>
      <c r="WMK19" s="880"/>
      <c r="WML19" s="878"/>
      <c r="WMM19" s="878"/>
      <c r="WMN19" s="878"/>
      <c r="WMO19" s="880"/>
      <c r="WMP19" s="878"/>
      <c r="WMQ19" s="878"/>
      <c r="WMR19" s="878"/>
      <c r="WMS19" s="880"/>
      <c r="WMT19" s="878"/>
      <c r="WMU19" s="878"/>
      <c r="WMV19" s="878"/>
      <c r="WMW19" s="880"/>
      <c r="WMX19" s="878"/>
      <c r="WMY19" s="878"/>
      <c r="WMZ19" s="878"/>
      <c r="WNA19" s="880"/>
      <c r="WNB19" s="878"/>
      <c r="WNC19" s="878"/>
      <c r="WND19" s="878"/>
      <c r="WNE19" s="880"/>
      <c r="WNF19" s="878"/>
      <c r="WNG19" s="878"/>
      <c r="WNH19" s="878"/>
      <c r="WNI19" s="880"/>
      <c r="WNJ19" s="878"/>
      <c r="WNK19" s="878"/>
      <c r="WNL19" s="878"/>
      <c r="WNM19" s="880"/>
      <c r="WNN19" s="878"/>
      <c r="WNO19" s="878"/>
      <c r="WNP19" s="878"/>
      <c r="WNQ19" s="880"/>
      <c r="WNR19" s="878"/>
      <c r="WNS19" s="878"/>
      <c r="WNT19" s="878"/>
      <c r="WNU19" s="880"/>
      <c r="WNV19" s="878"/>
      <c r="WNW19" s="878"/>
      <c r="WNX19" s="878"/>
      <c r="WNY19" s="880"/>
      <c r="WNZ19" s="878"/>
      <c r="WOA19" s="878"/>
      <c r="WOB19" s="878"/>
      <c r="WOC19" s="880"/>
      <c r="WOD19" s="878"/>
      <c r="WOE19" s="878"/>
      <c r="WOF19" s="878"/>
      <c r="WOG19" s="880"/>
      <c r="WOH19" s="878"/>
      <c r="WOI19" s="878"/>
      <c r="WOJ19" s="878"/>
      <c r="WOK19" s="880"/>
      <c r="WOL19" s="878"/>
      <c r="WOM19" s="878"/>
      <c r="WON19" s="878"/>
      <c r="WOO19" s="880"/>
      <c r="WOP19" s="878"/>
      <c r="WOQ19" s="878"/>
      <c r="WOR19" s="878"/>
      <c r="WOS19" s="880"/>
      <c r="WOT19" s="878"/>
      <c r="WOU19" s="878"/>
      <c r="WOV19" s="878"/>
      <c r="WOW19" s="880"/>
      <c r="WOX19" s="878"/>
      <c r="WOY19" s="878"/>
      <c r="WOZ19" s="878"/>
      <c r="WPA19" s="880"/>
      <c r="WPB19" s="878"/>
      <c r="WPC19" s="878"/>
      <c r="WPD19" s="878"/>
      <c r="WPE19" s="880"/>
      <c r="WPF19" s="878"/>
      <c r="WPG19" s="878"/>
      <c r="WPH19" s="878"/>
      <c r="WPI19" s="880"/>
      <c r="WPJ19" s="878"/>
      <c r="WPK19" s="878"/>
      <c r="WPL19" s="878"/>
      <c r="WPM19" s="880"/>
      <c r="WPN19" s="878"/>
      <c r="WPO19" s="878"/>
      <c r="WPP19" s="878"/>
      <c r="WPQ19" s="880"/>
      <c r="WPR19" s="878"/>
      <c r="WPS19" s="878"/>
      <c r="WPT19" s="878"/>
      <c r="WPU19" s="880"/>
      <c r="WPV19" s="878"/>
      <c r="WPW19" s="878"/>
      <c r="WPX19" s="878"/>
      <c r="WPY19" s="880"/>
      <c r="WPZ19" s="878"/>
      <c r="WQA19" s="878"/>
      <c r="WQB19" s="878"/>
      <c r="WQC19" s="880"/>
      <c r="WQD19" s="878"/>
      <c r="WQE19" s="878"/>
      <c r="WQF19" s="878"/>
      <c r="WQG19" s="880"/>
      <c r="WQH19" s="878"/>
      <c r="WQI19" s="878"/>
      <c r="WQJ19" s="878"/>
      <c r="WQK19" s="880"/>
      <c r="WQL19" s="878"/>
      <c r="WQM19" s="878"/>
      <c r="WQN19" s="878"/>
      <c r="WQO19" s="880"/>
      <c r="WQP19" s="878"/>
      <c r="WQQ19" s="878"/>
      <c r="WQR19" s="878"/>
      <c r="WQS19" s="880"/>
      <c r="WQT19" s="878"/>
      <c r="WQU19" s="878"/>
      <c r="WQV19" s="878"/>
      <c r="WQW19" s="880"/>
      <c r="WQX19" s="878"/>
      <c r="WQY19" s="878"/>
      <c r="WQZ19" s="878"/>
      <c r="WRA19" s="880"/>
      <c r="WRB19" s="878"/>
      <c r="WRC19" s="878"/>
      <c r="WRD19" s="878"/>
      <c r="WRE19" s="880"/>
      <c r="WRF19" s="878"/>
      <c r="WRG19" s="878"/>
      <c r="WRH19" s="878"/>
      <c r="WRI19" s="880"/>
      <c r="WRJ19" s="878"/>
      <c r="WRK19" s="878"/>
      <c r="WRL19" s="878"/>
      <c r="WRM19" s="880"/>
      <c r="WRN19" s="878"/>
      <c r="WRO19" s="878"/>
      <c r="WRP19" s="878"/>
      <c r="WRQ19" s="880"/>
      <c r="WRR19" s="878"/>
      <c r="WRS19" s="878"/>
      <c r="WRT19" s="878"/>
      <c r="WRU19" s="880"/>
      <c r="WRV19" s="878"/>
      <c r="WRW19" s="878"/>
      <c r="WRX19" s="878"/>
      <c r="WRY19" s="880"/>
      <c r="WRZ19" s="878"/>
      <c r="WSA19" s="878"/>
      <c r="WSB19" s="878"/>
      <c r="WSC19" s="880"/>
      <c r="WSD19" s="878"/>
      <c r="WSE19" s="878"/>
      <c r="WSF19" s="878"/>
      <c r="WSG19" s="880"/>
      <c r="WSH19" s="878"/>
      <c r="WSI19" s="878"/>
      <c r="WSJ19" s="878"/>
      <c r="WSK19" s="880"/>
      <c r="WSL19" s="878"/>
      <c r="WSM19" s="878"/>
      <c r="WSN19" s="878"/>
      <c r="WSO19" s="880"/>
      <c r="WSP19" s="878"/>
      <c r="WSQ19" s="878"/>
      <c r="WSR19" s="878"/>
      <c r="WSS19" s="880"/>
      <c r="WST19" s="878"/>
      <c r="WSU19" s="878"/>
      <c r="WSV19" s="878"/>
      <c r="WSW19" s="880"/>
      <c r="WSX19" s="878"/>
      <c r="WSY19" s="878"/>
      <c r="WSZ19" s="878"/>
      <c r="WTA19" s="880"/>
      <c r="WTB19" s="878"/>
      <c r="WTC19" s="878"/>
      <c r="WTD19" s="878"/>
      <c r="WTE19" s="880"/>
      <c r="WTF19" s="878"/>
      <c r="WTG19" s="878"/>
      <c r="WTH19" s="878"/>
      <c r="WTI19" s="880"/>
      <c r="WTJ19" s="878"/>
      <c r="WTK19" s="878"/>
      <c r="WTL19" s="878"/>
      <c r="WTM19" s="880"/>
      <c r="WTN19" s="878"/>
      <c r="WTO19" s="878"/>
      <c r="WTP19" s="878"/>
      <c r="WTQ19" s="880"/>
      <c r="WTR19" s="878"/>
      <c r="WTS19" s="878"/>
      <c r="WTT19" s="878"/>
      <c r="WTU19" s="880"/>
      <c r="WTV19" s="878"/>
      <c r="WTW19" s="878"/>
      <c r="WTX19" s="878"/>
      <c r="WTY19" s="880"/>
      <c r="WTZ19" s="878"/>
      <c r="WUA19" s="878"/>
      <c r="WUB19" s="878"/>
      <c r="WUC19" s="880"/>
      <c r="WUD19" s="878"/>
      <c r="WUE19" s="878"/>
      <c r="WUF19" s="878"/>
      <c r="WUG19" s="880"/>
      <c r="WUH19" s="878"/>
      <c r="WUI19" s="878"/>
      <c r="WUJ19" s="878"/>
      <c r="WUK19" s="880"/>
      <c r="WUL19" s="878"/>
      <c r="WUM19" s="878"/>
      <c r="WUN19" s="878"/>
      <c r="WUO19" s="880"/>
      <c r="WUP19" s="878"/>
      <c r="WUQ19" s="878"/>
      <c r="WUR19" s="878"/>
      <c r="WUS19" s="880"/>
      <c r="WUT19" s="878"/>
      <c r="WUU19" s="878"/>
      <c r="WUV19" s="878"/>
      <c r="WUW19" s="880"/>
      <c r="WUX19" s="878"/>
      <c r="WUY19" s="878"/>
      <c r="WUZ19" s="878"/>
      <c r="WVA19" s="880"/>
      <c r="WVB19" s="878"/>
      <c r="WVC19" s="878"/>
      <c r="WVD19" s="878"/>
      <c r="WVE19" s="880"/>
      <c r="WVF19" s="878"/>
      <c r="WVG19" s="878"/>
      <c r="WVH19" s="878"/>
      <c r="WVI19" s="880"/>
      <c r="WVJ19" s="878"/>
      <c r="WVK19" s="878"/>
      <c r="WVL19" s="878"/>
      <c r="WVM19" s="880"/>
      <c r="WVN19" s="878"/>
      <c r="WVO19" s="878"/>
      <c r="WVP19" s="878"/>
      <c r="WVQ19" s="880"/>
      <c r="WVR19" s="878"/>
      <c r="WVS19" s="878"/>
      <c r="WVT19" s="878"/>
      <c r="WVU19" s="880"/>
      <c r="WVV19" s="878"/>
      <c r="WVW19" s="878"/>
      <c r="WVX19" s="878"/>
      <c r="WVY19" s="880"/>
      <c r="WVZ19" s="878"/>
      <c r="WWA19" s="878"/>
      <c r="WWB19" s="878"/>
      <c r="WWC19" s="880"/>
      <c r="WWD19" s="878"/>
      <c r="WWE19" s="878"/>
      <c r="WWF19" s="878"/>
      <c r="WWG19" s="880"/>
      <c r="WWH19" s="878"/>
      <c r="WWI19" s="878"/>
      <c r="WWJ19" s="878"/>
      <c r="WWK19" s="880"/>
      <c r="WWL19" s="878"/>
      <c r="WWM19" s="878"/>
      <c r="WWN19" s="878"/>
      <c r="WWO19" s="880"/>
      <c r="WWP19" s="878"/>
      <c r="WWQ19" s="878"/>
      <c r="WWR19" s="878"/>
      <c r="WWS19" s="880"/>
      <c r="WWT19" s="878"/>
      <c r="WWU19" s="878"/>
      <c r="WWV19" s="878"/>
      <c r="WWW19" s="880"/>
      <c r="WWX19" s="878"/>
      <c r="WWY19" s="878"/>
      <c r="WWZ19" s="878"/>
      <c r="WXA19" s="880"/>
      <c r="WXB19" s="878"/>
      <c r="WXC19" s="878"/>
      <c r="WXD19" s="878"/>
      <c r="WXE19" s="880"/>
      <c r="WXF19" s="878"/>
      <c r="WXG19" s="878"/>
      <c r="WXH19" s="878"/>
      <c r="WXI19" s="880"/>
      <c r="WXJ19" s="878"/>
      <c r="WXK19" s="878"/>
      <c r="WXL19" s="878"/>
      <c r="WXM19" s="880"/>
      <c r="WXN19" s="878"/>
      <c r="WXO19" s="878"/>
      <c r="WXP19" s="878"/>
      <c r="WXQ19" s="880"/>
      <c r="WXR19" s="878"/>
      <c r="WXS19" s="878"/>
      <c r="WXT19" s="878"/>
      <c r="WXU19" s="880"/>
      <c r="WXV19" s="878"/>
      <c r="WXW19" s="878"/>
      <c r="WXX19" s="878"/>
      <c r="WXY19" s="880"/>
      <c r="WXZ19" s="878"/>
      <c r="WYA19" s="878"/>
      <c r="WYB19" s="878"/>
      <c r="WYC19" s="880"/>
      <c r="WYD19" s="878"/>
      <c r="WYE19" s="878"/>
      <c r="WYF19" s="878"/>
      <c r="WYG19" s="880"/>
      <c r="WYH19" s="878"/>
      <c r="WYI19" s="878"/>
      <c r="WYJ19" s="878"/>
      <c r="WYK19" s="880"/>
      <c r="WYL19" s="878"/>
      <c r="WYM19" s="878"/>
      <c r="WYN19" s="878"/>
      <c r="WYO19" s="880"/>
      <c r="WYP19" s="878"/>
      <c r="WYQ19" s="878"/>
      <c r="WYR19" s="878"/>
      <c r="WYS19" s="880"/>
      <c r="WYT19" s="878"/>
      <c r="WYU19" s="878"/>
      <c r="WYV19" s="878"/>
      <c r="WYW19" s="880"/>
      <c r="WYX19" s="878"/>
      <c r="WYY19" s="878"/>
      <c r="WYZ19" s="878"/>
      <c r="WZA19" s="880"/>
      <c r="WZB19" s="878"/>
      <c r="WZC19" s="878"/>
      <c r="WZD19" s="878"/>
      <c r="WZE19" s="880"/>
      <c r="WZF19" s="878"/>
      <c r="WZG19" s="878"/>
      <c r="WZH19" s="878"/>
      <c r="WZI19" s="880"/>
      <c r="WZJ19" s="878"/>
      <c r="WZK19" s="878"/>
      <c r="WZL19" s="878"/>
      <c r="WZM19" s="880"/>
      <c r="WZN19" s="878"/>
      <c r="WZO19" s="878"/>
      <c r="WZP19" s="878"/>
      <c r="WZQ19" s="880"/>
      <c r="WZR19" s="878"/>
      <c r="WZS19" s="878"/>
      <c r="WZT19" s="878"/>
      <c r="WZU19" s="880"/>
      <c r="WZV19" s="878"/>
      <c r="WZW19" s="878"/>
      <c r="WZX19" s="878"/>
      <c r="WZY19" s="880"/>
      <c r="WZZ19" s="878"/>
      <c r="XAA19" s="878"/>
      <c r="XAB19" s="878"/>
      <c r="XAC19" s="880"/>
      <c r="XAD19" s="878"/>
      <c r="XAE19" s="878"/>
      <c r="XAF19" s="878"/>
      <c r="XAG19" s="880"/>
      <c r="XAH19" s="878"/>
      <c r="XAI19" s="878"/>
      <c r="XAJ19" s="878"/>
      <c r="XAK19" s="880"/>
      <c r="XAL19" s="878"/>
      <c r="XAM19" s="878"/>
      <c r="XAN19" s="878"/>
      <c r="XAO19" s="880"/>
      <c r="XAP19" s="878"/>
      <c r="XAQ19" s="878"/>
      <c r="XAR19" s="878"/>
      <c r="XAS19" s="880"/>
      <c r="XAT19" s="878"/>
      <c r="XAU19" s="878"/>
      <c r="XAV19" s="878"/>
      <c r="XAW19" s="880"/>
      <c r="XAX19" s="878"/>
      <c r="XAY19" s="878"/>
      <c r="XAZ19" s="878"/>
      <c r="XBA19" s="880"/>
      <c r="XBB19" s="878"/>
      <c r="XBC19" s="878"/>
      <c r="XBD19" s="878"/>
      <c r="XBE19" s="880"/>
      <c r="XBF19" s="878"/>
      <c r="XBG19" s="878"/>
      <c r="XBH19" s="878"/>
      <c r="XBI19" s="880"/>
      <c r="XBJ19" s="878"/>
      <c r="XBK19" s="878"/>
      <c r="XBL19" s="878"/>
      <c r="XBM19" s="880"/>
      <c r="XBN19" s="878"/>
      <c r="XBO19" s="878"/>
      <c r="XBP19" s="878"/>
      <c r="XBQ19" s="880"/>
      <c r="XBR19" s="878"/>
      <c r="XBS19" s="878"/>
      <c r="XBT19" s="878"/>
      <c r="XBU19" s="880"/>
      <c r="XBV19" s="878"/>
      <c r="XBW19" s="878"/>
      <c r="XBX19" s="878"/>
      <c r="XBY19" s="880"/>
      <c r="XBZ19" s="878"/>
      <c r="XCA19" s="878"/>
      <c r="XCB19" s="878"/>
      <c r="XCC19" s="880"/>
      <c r="XCD19" s="878"/>
      <c r="XCE19" s="878"/>
      <c r="XCF19" s="878"/>
      <c r="XCG19" s="880"/>
      <c r="XCH19" s="878"/>
      <c r="XCI19" s="878"/>
      <c r="XCJ19" s="878"/>
      <c r="XCK19" s="880"/>
      <c r="XCL19" s="878"/>
      <c r="XCM19" s="878"/>
      <c r="XCN19" s="878"/>
      <c r="XCO19" s="880"/>
      <c r="XCP19" s="878"/>
      <c r="XCQ19" s="878"/>
      <c r="XCR19" s="878"/>
      <c r="XCS19" s="880"/>
      <c r="XCT19" s="878"/>
      <c r="XCU19" s="878"/>
      <c r="XCV19" s="878"/>
      <c r="XCW19" s="880"/>
      <c r="XCX19" s="878"/>
      <c r="XCY19" s="878"/>
      <c r="XCZ19" s="878"/>
      <c r="XDA19" s="880"/>
      <c r="XDB19" s="878"/>
      <c r="XDC19" s="878"/>
      <c r="XDD19" s="878"/>
      <c r="XDE19" s="880"/>
      <c r="XDF19" s="878"/>
      <c r="XDG19" s="878"/>
      <c r="XDH19" s="878"/>
      <c r="XDI19" s="880"/>
      <c r="XDJ19" s="878"/>
      <c r="XDK19" s="878"/>
      <c r="XDL19" s="878"/>
      <c r="XDM19" s="880"/>
      <c r="XDN19" s="878"/>
      <c r="XDO19" s="878"/>
      <c r="XDP19" s="878"/>
      <c r="XDQ19" s="880"/>
      <c r="XDR19" s="878"/>
      <c r="XDS19" s="878"/>
      <c r="XDT19" s="878"/>
      <c r="XDU19" s="880"/>
      <c r="XDV19" s="878"/>
      <c r="XDW19" s="878"/>
      <c r="XDX19" s="878"/>
      <c r="XDY19" s="880"/>
      <c r="XDZ19" s="878"/>
      <c r="XEA19" s="878"/>
      <c r="XEB19" s="878"/>
      <c r="XEC19" s="880"/>
      <c r="XED19" s="878"/>
      <c r="XEE19" s="878"/>
      <c r="XEF19" s="878"/>
      <c r="XEG19" s="880"/>
      <c r="XEH19" s="878"/>
      <c r="XEI19" s="878"/>
      <c r="XEJ19" s="878"/>
      <c r="XEK19" s="880"/>
      <c r="XEL19" s="878"/>
      <c r="XEM19" s="878"/>
      <c r="XEN19" s="878"/>
    </row>
    <row r="20" spans="1:16368" s="869" customFormat="1" ht="21" customHeight="1" thickBot="1" x14ac:dyDescent="0.35">
      <c r="A20" s="868"/>
      <c r="B20" s="868"/>
      <c r="C20" s="868"/>
      <c r="D20" s="873"/>
      <c r="E20" s="881"/>
      <c r="F20" s="896">
        <f>SUM(F8:F19)</f>
        <v>320249449107</v>
      </c>
      <c r="G20" s="882"/>
      <c r="H20" s="896">
        <f>SUM(H8:H19)</f>
        <v>52500066951</v>
      </c>
      <c r="I20" s="883"/>
      <c r="J20" s="884"/>
      <c r="K20" s="875"/>
      <c r="L20" s="876"/>
      <c r="M20" s="877"/>
    </row>
    <row r="21" spans="1:16368" s="869" customFormat="1" ht="21" customHeight="1" thickTop="1" x14ac:dyDescent="0.3">
      <c r="A21" s="868"/>
      <c r="B21" s="868"/>
      <c r="C21" s="868"/>
      <c r="D21" s="868"/>
      <c r="E21" s="874"/>
      <c r="F21" s="885"/>
      <c r="G21" s="885"/>
      <c r="H21" s="885"/>
      <c r="I21" s="885"/>
      <c r="J21" s="877"/>
      <c r="K21" s="875"/>
      <c r="L21" s="876"/>
      <c r="M21" s="877"/>
    </row>
    <row r="22" spans="1:16368" s="511" customFormat="1" ht="40.5" customHeight="1" x14ac:dyDescent="0.25">
      <c r="A22" s="322"/>
      <c r="B22" s="322"/>
      <c r="C22" s="322"/>
      <c r="D22" s="322"/>
      <c r="E22" s="322"/>
      <c r="F22" s="322"/>
      <c r="G22" s="322"/>
      <c r="H22" s="322"/>
      <c r="I22" s="322"/>
      <c r="J22" s="576"/>
      <c r="K22" s="583"/>
      <c r="L22" s="860"/>
      <c r="M22" s="576"/>
      <c r="N22" s="577"/>
      <c r="O22" s="578"/>
      <c r="P22" s="578"/>
      <c r="Q22" s="578"/>
      <c r="R22" s="578"/>
      <c r="S22" s="581"/>
      <c r="T22" s="581"/>
      <c r="U22" s="581"/>
      <c r="V22" s="581"/>
      <c r="W22" s="581"/>
      <c r="X22" s="581"/>
    </row>
    <row r="23" spans="1:16368" ht="32.25" customHeight="1" x14ac:dyDescent="0.6">
      <c r="A23" s="424" t="s">
        <v>342</v>
      </c>
      <c r="B23" s="424"/>
      <c r="C23" s="424"/>
      <c r="D23" s="527"/>
      <c r="E23" s="488"/>
      <c r="F23" s="527"/>
      <c r="G23" s="248"/>
      <c r="H23" s="527"/>
      <c r="I23" s="250"/>
      <c r="J23" s="527" t="s">
        <v>57</v>
      </c>
      <c r="K23" s="250"/>
      <c r="L23" s="250"/>
      <c r="M23" s="250"/>
    </row>
    <row r="24" spans="1:16368" s="906" customFormat="1" ht="60.75" customHeight="1" x14ac:dyDescent="0.7">
      <c r="A24" s="912"/>
      <c r="B24" s="912"/>
      <c r="C24" s="912"/>
      <c r="D24" s="897" t="s">
        <v>241</v>
      </c>
      <c r="E24" s="898"/>
      <c r="F24" s="897" t="s">
        <v>1430</v>
      </c>
      <c r="G24" s="879"/>
      <c r="H24" s="897" t="s">
        <v>1431</v>
      </c>
      <c r="I24" s="899"/>
      <c r="J24" s="900" t="s">
        <v>55</v>
      </c>
      <c r="K24" s="902"/>
      <c r="L24" s="902"/>
      <c r="M24" s="902"/>
    </row>
    <row r="25" spans="1:16368" s="906" customFormat="1" ht="32.25" customHeight="1" x14ac:dyDescent="0.7">
      <c r="A25" s="911" t="s">
        <v>364</v>
      </c>
      <c r="B25" s="911"/>
      <c r="C25" s="911"/>
      <c r="D25" s="901"/>
      <c r="E25" s="898"/>
      <c r="F25" s="901"/>
      <c r="G25" s="898"/>
      <c r="H25" s="901"/>
      <c r="I25" s="902"/>
      <c r="J25" s="901"/>
      <c r="K25" s="902"/>
      <c r="L25" s="902"/>
      <c r="M25" s="902"/>
    </row>
    <row r="26" spans="1:16368" s="906" customFormat="1" ht="32.25" customHeight="1" x14ac:dyDescent="0.3">
      <c r="A26" s="911" t="s">
        <v>456</v>
      </c>
      <c r="B26" s="911"/>
      <c r="C26" s="911"/>
      <c r="D26" s="879">
        <f>SUM('تراز 1400'!$I$244)</f>
        <v>2736305700</v>
      </c>
      <c r="E26" s="903"/>
      <c r="F26" s="879">
        <v>0</v>
      </c>
      <c r="G26" s="903"/>
      <c r="H26" s="879">
        <f>SUM('تراز 1400'!$I$246:$I$248)</f>
        <v>31614827954</v>
      </c>
      <c r="I26" s="903"/>
      <c r="J26" s="879">
        <f>D26+F26+H26</f>
        <v>34351133654</v>
      </c>
      <c r="K26" s="903"/>
      <c r="L26" s="903"/>
    </row>
    <row r="27" spans="1:16368" s="906" customFormat="1" ht="32.25" customHeight="1" x14ac:dyDescent="0.3">
      <c r="A27" s="895" t="s">
        <v>58</v>
      </c>
      <c r="B27" s="879"/>
      <c r="C27" s="895"/>
      <c r="D27" s="879">
        <f>SUM('تراز 1400'!$K$244)</f>
        <v>1000145176</v>
      </c>
      <c r="E27" s="903"/>
      <c r="F27" s="879">
        <v>0</v>
      </c>
      <c r="G27" s="903"/>
      <c r="H27" s="879">
        <v>0</v>
      </c>
      <c r="I27" s="903"/>
      <c r="J27" s="879">
        <f>D27+F27+H27</f>
        <v>1000145176</v>
      </c>
      <c r="K27" s="903"/>
      <c r="L27" s="903"/>
    </row>
    <row r="28" spans="1:16368" s="906" customFormat="1" ht="32.25" customHeight="1" thickBot="1" x14ac:dyDescent="0.35">
      <c r="A28" s="911" t="s">
        <v>2437</v>
      </c>
      <c r="B28" s="911"/>
      <c r="C28" s="911"/>
      <c r="D28" s="896">
        <f>SUM(D26:D27)</f>
        <v>3736450876</v>
      </c>
      <c r="E28" s="904"/>
      <c r="F28" s="896">
        <f>SUM(F26:F27)</f>
        <v>0</v>
      </c>
      <c r="G28" s="904"/>
      <c r="H28" s="896">
        <f>SUM(H26:H27)</f>
        <v>31614827954</v>
      </c>
      <c r="I28" s="904"/>
      <c r="J28" s="896">
        <f>D28+F28+H28</f>
        <v>35351278830</v>
      </c>
      <c r="K28" s="903"/>
      <c r="L28" s="903"/>
    </row>
    <row r="29" spans="1:16368" s="906" customFormat="1" ht="32.25" customHeight="1" thickTop="1" x14ac:dyDescent="0.3">
      <c r="A29" s="911" t="s">
        <v>365</v>
      </c>
      <c r="B29" s="911"/>
      <c r="C29" s="911"/>
      <c r="D29" s="903"/>
      <c r="E29" s="903"/>
      <c r="F29" s="903"/>
      <c r="G29" s="903"/>
      <c r="H29" s="903"/>
      <c r="I29" s="903"/>
      <c r="J29" s="903"/>
      <c r="K29" s="903"/>
      <c r="L29" s="903"/>
    </row>
    <row r="30" spans="1:16368" s="906" customFormat="1" ht="32.25" customHeight="1" x14ac:dyDescent="0.3">
      <c r="A30" s="911" t="s">
        <v>456</v>
      </c>
      <c r="B30" s="911"/>
      <c r="C30" s="911"/>
      <c r="D30" s="905">
        <f>SUM('تراز 1400'!$J$245)</f>
        <v>1334035557</v>
      </c>
      <c r="F30" s="905">
        <v>0</v>
      </c>
      <c r="H30" s="905">
        <v>0</v>
      </c>
      <c r="J30" s="879">
        <f>D30+F30+H30</f>
        <v>1334035557</v>
      </c>
    </row>
    <row r="31" spans="1:16368" s="906" customFormat="1" ht="32.25" customHeight="1" x14ac:dyDescent="0.3">
      <c r="A31" s="895" t="s">
        <v>56</v>
      </c>
      <c r="B31" s="895"/>
      <c r="C31" s="895"/>
      <c r="D31" s="907">
        <f>SUM('تراز 1400'!$L$245)</f>
        <v>798351497</v>
      </c>
      <c r="F31" s="907">
        <v>0</v>
      </c>
      <c r="H31" s="907">
        <v>0</v>
      </c>
      <c r="J31" s="907">
        <f>D31+F31+H31</f>
        <v>798351497</v>
      </c>
    </row>
    <row r="32" spans="1:16368" s="906" customFormat="1" ht="32.25" customHeight="1" thickBot="1" x14ac:dyDescent="0.35">
      <c r="A32" s="911" t="s">
        <v>2437</v>
      </c>
      <c r="B32" s="911"/>
      <c r="C32" s="911"/>
      <c r="D32" s="908">
        <f>SUM(D30:D31)</f>
        <v>2132387054</v>
      </c>
      <c r="E32" s="909"/>
      <c r="F32" s="908">
        <f>SUM(F30:F31)</f>
        <v>0</v>
      </c>
      <c r="G32" s="909"/>
      <c r="H32" s="908">
        <f>SUM(H30:H31)</f>
        <v>0</v>
      </c>
      <c r="I32" s="909"/>
      <c r="J32" s="908">
        <f>D32+F32+H32</f>
        <v>2132387054</v>
      </c>
    </row>
    <row r="33" spans="1:13" s="906" customFormat="1" ht="32.25" customHeight="1" thickTop="1" thickBot="1" x14ac:dyDescent="0.35">
      <c r="A33" s="911" t="s">
        <v>2438</v>
      </c>
      <c r="B33" s="911"/>
      <c r="C33" s="911"/>
      <c r="D33" s="910">
        <f>D28-D32</f>
        <v>1604063822</v>
      </c>
      <c r="E33" s="909"/>
      <c r="F33" s="910">
        <f>F28-F32</f>
        <v>0</v>
      </c>
      <c r="G33" s="909"/>
      <c r="H33" s="910">
        <f>H27-H31</f>
        <v>0</v>
      </c>
      <c r="I33" s="909"/>
      <c r="J33" s="910">
        <f>J28-J32</f>
        <v>33218891776</v>
      </c>
    </row>
    <row r="34" spans="1:13" s="906" customFormat="1" ht="32.25" customHeight="1" thickTop="1" thickBot="1" x14ac:dyDescent="0.35">
      <c r="A34" s="911" t="s">
        <v>1429</v>
      </c>
      <c r="B34" s="911"/>
      <c r="C34" s="911"/>
      <c r="D34" s="910">
        <f>D26-D30</f>
        <v>1402270143</v>
      </c>
      <c r="E34" s="909"/>
      <c r="F34" s="910">
        <f>F26-F30</f>
        <v>0</v>
      </c>
      <c r="G34" s="909"/>
      <c r="H34" s="910">
        <f>H26-H30</f>
        <v>31614827954</v>
      </c>
      <c r="I34" s="909"/>
      <c r="J34" s="910">
        <f>D34+H34</f>
        <v>33017098097</v>
      </c>
    </row>
    <row r="35" spans="1:13" s="906" customFormat="1" ht="32.25" customHeight="1" thickTop="1" x14ac:dyDescent="0.3">
      <c r="A35" s="911"/>
      <c r="B35" s="911"/>
      <c r="C35" s="911"/>
      <c r="D35" s="903"/>
      <c r="E35" s="903"/>
      <c r="F35" s="903"/>
      <c r="G35" s="903"/>
      <c r="H35" s="903"/>
      <c r="I35" s="903"/>
      <c r="J35" s="903"/>
      <c r="K35" s="903"/>
      <c r="L35" s="903"/>
    </row>
    <row r="36" spans="1:13" s="906" customFormat="1" ht="38.25" customHeight="1" x14ac:dyDescent="0.3">
      <c r="A36" s="1206" t="s">
        <v>1432</v>
      </c>
      <c r="B36" s="1206"/>
      <c r="C36" s="1206"/>
      <c r="D36" s="1206"/>
      <c r="E36" s="1206"/>
      <c r="F36" s="1206"/>
      <c r="G36" s="1206"/>
      <c r="H36" s="1206"/>
      <c r="I36" s="1206"/>
      <c r="J36" s="1206"/>
      <c r="K36" s="1206"/>
      <c r="L36" s="1206"/>
      <c r="M36" s="913"/>
    </row>
    <row r="37" spans="1:13" s="906" customFormat="1" ht="18.600000000000001" customHeight="1" x14ac:dyDescent="0.3">
      <c r="A37" s="895"/>
      <c r="B37" s="895"/>
      <c r="C37" s="895"/>
      <c r="D37" s="895"/>
      <c r="E37" s="895"/>
      <c r="F37" s="895"/>
      <c r="G37" s="895"/>
      <c r="H37" s="895"/>
      <c r="I37" s="895"/>
      <c r="J37" s="895"/>
      <c r="K37" s="895"/>
      <c r="L37" s="913"/>
      <c r="M37" s="913"/>
    </row>
    <row r="38" spans="1:13" ht="21" x14ac:dyDescent="0.25">
      <c r="A38" s="261"/>
      <c r="B38" s="261"/>
      <c r="C38" s="261"/>
    </row>
    <row r="39" spans="1:13" ht="21" x14ac:dyDescent="0.25">
      <c r="A39" s="261"/>
      <c r="B39" s="261"/>
      <c r="C39" s="261"/>
    </row>
    <row r="40" spans="1:13" ht="15" x14ac:dyDescent="0.25"/>
    <row r="41" spans="1:13" ht="15" x14ac:dyDescent="0.25"/>
    <row r="42" spans="1:13" ht="15" x14ac:dyDescent="0.25"/>
    <row r="43" spans="1:13" ht="15" x14ac:dyDescent="0.25"/>
    <row r="44" spans="1:13" ht="15" x14ac:dyDescent="0.25"/>
    <row r="45" spans="1:13" ht="15" x14ac:dyDescent="0.25"/>
    <row r="46" spans="1:13" ht="15" x14ac:dyDescent="0.25"/>
    <row r="47" spans="1:13" ht="15" x14ac:dyDescent="0.25"/>
    <row r="48" spans="1:13"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sheetData>
  <mergeCells count="5">
    <mergeCell ref="A5:L5"/>
    <mergeCell ref="A3:L3"/>
    <mergeCell ref="A2:L2"/>
    <mergeCell ref="A1:L1"/>
    <mergeCell ref="A36:L36"/>
  </mergeCells>
  <printOptions horizontalCentered="1"/>
  <pageMargins left="0.51181102362204722" right="0.51181102362204722" top="0.51181102362204722" bottom="0.51181102362204722" header="0" footer="0"/>
  <pageSetup paperSize="9" scale="67" orientation="portrait" r:id="rId1"/>
  <headerFooter>
    <oddFooter>&amp;C&amp;"B Nazanin,Regular"&amp;12&amp;A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8A297-C557-4609-A126-58D8AFF63743}">
  <sheetPr codeName="Sheet23">
    <tabColor rgb="FFFF0000"/>
    <pageSetUpPr fitToPage="1"/>
  </sheetPr>
  <dimension ref="A1:AG35"/>
  <sheetViews>
    <sheetView rightToLeft="1" view="pageBreakPreview" zoomScale="80" zoomScaleNormal="70" zoomScaleSheetLayoutView="80" workbookViewId="0">
      <selection activeCell="L20" sqref="L20"/>
    </sheetView>
  </sheetViews>
  <sheetFormatPr defaultColWidth="8.7109375" defaultRowHeight="150" customHeight="1" x14ac:dyDescent="0.25"/>
  <cols>
    <col min="1" max="1" width="39.85546875" style="298" customWidth="1"/>
    <col min="2" max="2" width="7.7109375" style="298" customWidth="1"/>
    <col min="3" max="3" width="0.5703125" style="298" customWidth="1"/>
    <col min="4" max="4" width="14.7109375" style="298" customWidth="1"/>
    <col min="5" max="5" width="0.85546875" style="298" customWidth="1"/>
    <col min="6" max="6" width="14.28515625" style="298" customWidth="1"/>
    <col min="7" max="7" width="0.5703125" style="298" customWidth="1"/>
    <col min="8" max="8" width="15.85546875" style="298" bestFit="1" customWidth="1"/>
    <col min="9" max="9" width="0.7109375" style="298" customWidth="1"/>
    <col min="10" max="10" width="16" style="298" bestFit="1" customWidth="1"/>
    <col min="11" max="11" width="0.42578125" style="298" customWidth="1"/>
    <col min="12" max="12" width="16.5703125" style="298" bestFit="1" customWidth="1"/>
    <col min="13" max="13" width="0.85546875" style="298" customWidth="1"/>
    <col min="14" max="14" width="16.5703125" style="298" bestFit="1" customWidth="1"/>
    <col min="15" max="15" width="0.7109375" style="440" customWidth="1"/>
    <col min="16" max="16" width="10.42578125" style="298" customWidth="1"/>
    <col min="17" max="17" width="7.42578125" style="298" customWidth="1"/>
    <col min="18" max="18" width="8.85546875" style="253" customWidth="1"/>
    <col min="19" max="19" width="29.5703125" style="253" bestFit="1" customWidth="1"/>
    <col min="20" max="16384" width="8.7109375" style="253"/>
  </cols>
  <sheetData>
    <row r="1" spans="1:20" s="243" customFormat="1" ht="19.5" customHeight="1" x14ac:dyDescent="0.25">
      <c r="A1" s="1122" t="str">
        <f>'1'!A1:H1</f>
        <v>شرکت پالایش میعانات گازی آدیش جنوبی (سهامي خاص) - در مرحله قبل از بهره برداری</v>
      </c>
      <c r="B1" s="1122"/>
      <c r="C1" s="1122"/>
      <c r="D1" s="1122"/>
      <c r="E1" s="1122"/>
      <c r="F1" s="1122"/>
      <c r="G1" s="1122"/>
      <c r="H1" s="1122"/>
      <c r="I1" s="1122"/>
      <c r="J1" s="1122"/>
      <c r="K1" s="1122"/>
      <c r="L1" s="1122"/>
      <c r="M1" s="1122"/>
      <c r="N1" s="1122"/>
      <c r="O1" s="1122"/>
      <c r="P1" s="385"/>
      <c r="Q1" s="385"/>
      <c r="R1" s="385"/>
    </row>
    <row r="2" spans="1:20" s="243" customFormat="1" ht="19.5" customHeight="1" x14ac:dyDescent="0.25">
      <c r="A2" s="1122" t="str">
        <f>'5'!A2:H2</f>
        <v xml:space="preserve">یادداشت های توضیحی صورت های مالی </v>
      </c>
      <c r="B2" s="1122"/>
      <c r="C2" s="1122"/>
      <c r="D2" s="1122"/>
      <c r="E2" s="1122"/>
      <c r="F2" s="1122"/>
      <c r="G2" s="1122"/>
      <c r="H2" s="1122"/>
      <c r="I2" s="1122"/>
      <c r="J2" s="1122"/>
      <c r="K2" s="1122"/>
      <c r="L2" s="1122"/>
      <c r="M2" s="1122"/>
      <c r="N2" s="1122"/>
      <c r="O2" s="1122"/>
      <c r="P2" s="385"/>
      <c r="Q2" s="385"/>
      <c r="R2" s="385"/>
    </row>
    <row r="3" spans="1:20" s="243" customFormat="1" ht="19.5" customHeight="1" x14ac:dyDescent="0.25">
      <c r="A3" s="1122" t="str">
        <f>'5'!A3:H3</f>
        <v>سال مالی منتهی به 29 اسفندماه 1400</v>
      </c>
      <c r="B3" s="1122"/>
      <c r="C3" s="1122"/>
      <c r="D3" s="1122"/>
      <c r="E3" s="1122"/>
      <c r="F3" s="1122"/>
      <c r="G3" s="1122"/>
      <c r="H3" s="1122"/>
      <c r="I3" s="1122"/>
      <c r="J3" s="1122"/>
      <c r="K3" s="1122"/>
      <c r="L3" s="1122"/>
      <c r="M3" s="1122"/>
      <c r="N3" s="1122"/>
      <c r="O3" s="1122"/>
      <c r="P3" s="385"/>
      <c r="Q3" s="385"/>
      <c r="R3" s="385"/>
    </row>
    <row r="4" spans="1:20" s="243" customFormat="1" ht="19.5" customHeight="1" x14ac:dyDescent="0.25">
      <c r="A4" s="486"/>
      <c r="B4" s="486"/>
      <c r="C4" s="486"/>
      <c r="D4" s="486"/>
      <c r="E4" s="486"/>
      <c r="F4" s="486"/>
      <c r="G4" s="486"/>
      <c r="H4" s="486"/>
      <c r="I4" s="486"/>
      <c r="J4" s="486"/>
      <c r="K4" s="486"/>
      <c r="L4" s="486"/>
      <c r="M4" s="486"/>
      <c r="N4" s="486"/>
      <c r="O4" s="486"/>
      <c r="P4" s="486"/>
      <c r="Q4" s="486"/>
      <c r="R4" s="486"/>
    </row>
    <row r="5" spans="1:20" ht="21" x14ac:dyDescent="0.25">
      <c r="A5" s="322"/>
      <c r="B5" s="322"/>
      <c r="C5" s="322"/>
    </row>
    <row r="6" spans="1:20" ht="22.5" x14ac:dyDescent="0.6">
      <c r="A6" s="494" t="s">
        <v>343</v>
      </c>
      <c r="B6" s="494"/>
      <c r="C6" s="494"/>
      <c r="D6" s="282"/>
      <c r="E6" s="282"/>
      <c r="F6" s="282"/>
      <c r="G6" s="282"/>
      <c r="H6" s="282"/>
      <c r="I6" s="282"/>
      <c r="J6" s="282"/>
      <c r="K6" s="282"/>
      <c r="L6" s="282"/>
      <c r="M6" s="282"/>
      <c r="N6" s="282"/>
      <c r="O6" s="282"/>
      <c r="P6" s="282"/>
      <c r="Q6" s="282"/>
      <c r="R6" s="282"/>
      <c r="S6" s="282"/>
      <c r="T6" s="282"/>
    </row>
    <row r="7" spans="1:20" ht="24.75" customHeight="1" x14ac:dyDescent="0.25">
      <c r="A7" s="1209" t="s">
        <v>417</v>
      </c>
      <c r="B7" s="1209"/>
      <c r="C7" s="1209"/>
      <c r="D7" s="1209"/>
      <c r="E7" s="1209"/>
      <c r="F7" s="1209"/>
      <c r="G7" s="1209"/>
      <c r="H7" s="1209"/>
      <c r="I7" s="528"/>
      <c r="J7" s="528"/>
      <c r="K7" s="528"/>
      <c r="M7" s="528"/>
      <c r="N7" s="528"/>
      <c r="O7" s="528"/>
      <c r="P7" s="528"/>
      <c r="Q7" s="528"/>
      <c r="R7" s="529"/>
      <c r="S7" s="529"/>
      <c r="T7" s="529"/>
    </row>
    <row r="8" spans="1:20" s="343" customFormat="1" ht="25.5" customHeight="1" x14ac:dyDescent="0.7">
      <c r="B8" s="1207" t="s">
        <v>125</v>
      </c>
      <c r="D8" s="1208" t="s">
        <v>2200</v>
      </c>
      <c r="E8" s="1208"/>
      <c r="F8" s="1208"/>
      <c r="G8" s="1208"/>
      <c r="H8" s="1208"/>
      <c r="I8" s="1208"/>
      <c r="J8" s="1208"/>
      <c r="K8" s="1208"/>
      <c r="L8" s="1208"/>
      <c r="M8" s="1207"/>
      <c r="N8" s="514" t="s">
        <v>1428</v>
      </c>
      <c r="O8" s="413"/>
      <c r="P8" s="393"/>
      <c r="Q8" s="393"/>
    </row>
    <row r="9" spans="1:20" s="343" customFormat="1" ht="41.25" customHeight="1" x14ac:dyDescent="0.7">
      <c r="A9" s="258"/>
      <c r="B9" s="1208"/>
      <c r="C9" s="530"/>
      <c r="D9" s="514" t="s">
        <v>59</v>
      </c>
      <c r="E9" s="270"/>
      <c r="F9" s="514" t="s">
        <v>243</v>
      </c>
      <c r="G9" s="270"/>
      <c r="H9" s="530" t="s">
        <v>153</v>
      </c>
      <c r="I9" s="530"/>
      <c r="J9" s="514" t="s">
        <v>244</v>
      </c>
      <c r="K9" s="530"/>
      <c r="L9" s="514" t="s">
        <v>242</v>
      </c>
      <c r="M9" s="530"/>
      <c r="N9" s="514" t="s">
        <v>242</v>
      </c>
      <c r="O9" s="413"/>
      <c r="P9" s="393"/>
      <c r="Q9" s="393"/>
    </row>
    <row r="10" spans="1:20" s="343" customFormat="1" ht="27.95" customHeight="1" x14ac:dyDescent="0.7">
      <c r="A10" s="258"/>
      <c r="B10" s="258"/>
      <c r="C10" s="531"/>
      <c r="D10" s="270"/>
      <c r="E10" s="270"/>
      <c r="F10" s="270"/>
      <c r="G10" s="270"/>
      <c r="H10" s="532" t="s">
        <v>54</v>
      </c>
      <c r="I10" s="393"/>
      <c r="J10" s="533" t="s">
        <v>54</v>
      </c>
      <c r="K10" s="533"/>
      <c r="L10" s="533" t="s">
        <v>54</v>
      </c>
      <c r="M10" s="533"/>
      <c r="N10" s="533" t="s">
        <v>54</v>
      </c>
      <c r="O10" s="413"/>
      <c r="P10" s="393"/>
      <c r="Q10" s="393"/>
    </row>
    <row r="11" spans="1:20" ht="27.95" customHeight="1" x14ac:dyDescent="0.6">
      <c r="A11" s="322" t="s">
        <v>245</v>
      </c>
      <c r="B11" s="246" t="s">
        <v>362</v>
      </c>
      <c r="C11" s="246"/>
      <c r="D11" s="246">
        <v>120000000</v>
      </c>
      <c r="E11" s="246"/>
      <c r="F11" s="246">
        <v>12</v>
      </c>
      <c r="G11" s="314"/>
      <c r="H11" s="388">
        <v>120000000000</v>
      </c>
      <c r="I11" s="249"/>
      <c r="J11" s="249">
        <v>0</v>
      </c>
      <c r="K11" s="249"/>
      <c r="L11" s="249">
        <f>SUM('تراز 1400'!$M$190)</f>
        <v>120000000000</v>
      </c>
      <c r="M11" s="249"/>
      <c r="N11" s="249">
        <f>L11</f>
        <v>120000000000</v>
      </c>
    </row>
    <row r="12" spans="1:20" ht="27.95" customHeight="1" x14ac:dyDescent="0.6">
      <c r="A12" s="322" t="s">
        <v>361</v>
      </c>
      <c r="B12" s="246" t="s">
        <v>363</v>
      </c>
      <c r="C12" s="246"/>
      <c r="G12" s="298">
        <f>C12+D12+E12</f>
        <v>0</v>
      </c>
      <c r="H12" s="440"/>
      <c r="J12" s="249"/>
      <c r="L12" s="447">
        <f>SUM('تراز 1400'!$M$29)</f>
        <v>40000000000</v>
      </c>
      <c r="N12" s="447">
        <v>40000000000</v>
      </c>
    </row>
    <row r="13" spans="1:20" s="343" customFormat="1" ht="27.95" customHeight="1" thickBot="1" x14ac:dyDescent="0.75">
      <c r="A13" s="393"/>
      <c r="B13" s="393"/>
      <c r="C13" s="393"/>
      <c r="D13" s="393"/>
      <c r="E13" s="393"/>
      <c r="F13" s="393"/>
      <c r="G13" s="393"/>
      <c r="H13" s="393"/>
      <c r="I13" s="393"/>
      <c r="J13" s="393"/>
      <c r="K13" s="393"/>
      <c r="L13" s="534">
        <f>SUM(L11:L12)</f>
        <v>160000000000</v>
      </c>
      <c r="M13" s="393"/>
      <c r="N13" s="535">
        <f>SUM(N11:N12)</f>
        <v>160000000000</v>
      </c>
      <c r="O13" s="413"/>
      <c r="P13" s="393"/>
      <c r="Q13" s="393"/>
    </row>
    <row r="14" spans="1:20" s="343" customFormat="1" ht="24" thickTop="1" x14ac:dyDescent="0.7">
      <c r="A14" s="393"/>
      <c r="B14" s="393"/>
      <c r="C14" s="393"/>
      <c r="D14" s="393"/>
      <c r="E14" s="393"/>
      <c r="F14" s="393"/>
      <c r="G14" s="393"/>
      <c r="H14" s="393"/>
      <c r="I14" s="393"/>
      <c r="J14" s="393"/>
      <c r="K14" s="393"/>
      <c r="L14" s="638"/>
      <c r="M14" s="393"/>
      <c r="N14" s="537"/>
      <c r="O14" s="413"/>
      <c r="P14" s="393"/>
      <c r="Q14" s="393"/>
    </row>
    <row r="15" spans="1:20" ht="36.75" customHeight="1" x14ac:dyDescent="0.25">
      <c r="A15" s="1203" t="s">
        <v>1605</v>
      </c>
      <c r="B15" s="1203"/>
      <c r="C15" s="1203"/>
      <c r="D15" s="1203"/>
      <c r="E15" s="1203"/>
      <c r="F15" s="1203"/>
      <c r="G15" s="1203"/>
      <c r="H15" s="1203"/>
      <c r="I15" s="1203"/>
      <c r="J15" s="1203"/>
      <c r="K15" s="1203"/>
      <c r="L15" s="1203"/>
      <c r="M15" s="1203"/>
      <c r="N15" s="1203"/>
    </row>
    <row r="16" spans="1:20" ht="36.75" customHeight="1" x14ac:dyDescent="0.25">
      <c r="A16" s="1203" t="s">
        <v>1739</v>
      </c>
      <c r="B16" s="1203"/>
      <c r="C16" s="1203"/>
      <c r="D16" s="1203"/>
      <c r="E16" s="1203"/>
      <c r="F16" s="1203"/>
      <c r="G16" s="1203"/>
      <c r="H16" s="1203"/>
      <c r="I16" s="1203"/>
      <c r="J16" s="1203"/>
      <c r="K16" s="1203"/>
      <c r="L16" s="1203"/>
      <c r="M16" s="1203"/>
      <c r="N16" s="1203"/>
    </row>
    <row r="17" spans="15:33" ht="15" x14ac:dyDescent="0.25"/>
    <row r="18" spans="15:33" ht="15" x14ac:dyDescent="0.25"/>
    <row r="19" spans="15:33" ht="15" x14ac:dyDescent="0.25"/>
    <row r="20" spans="15:33" ht="15" x14ac:dyDescent="0.25"/>
    <row r="21" spans="15:33" ht="15" x14ac:dyDescent="0.25"/>
    <row r="22" spans="15:33" ht="15" x14ac:dyDescent="0.25"/>
    <row r="23" spans="15:33" ht="15" x14ac:dyDescent="0.25"/>
    <row r="24" spans="15:33" ht="15" x14ac:dyDescent="0.25"/>
    <row r="25" spans="15:33" ht="15" x14ac:dyDescent="0.25"/>
    <row r="26" spans="15:33" ht="15" x14ac:dyDescent="0.25"/>
    <row r="27" spans="15:33" ht="15" x14ac:dyDescent="0.25"/>
    <row r="28" spans="15:33" ht="15" x14ac:dyDescent="0.25"/>
    <row r="29" spans="15:33" ht="15" x14ac:dyDescent="0.25"/>
    <row r="30" spans="15:33" s="298" customFormat="1" ht="15" x14ac:dyDescent="0.25">
      <c r="O30" s="440"/>
      <c r="R30" s="253"/>
      <c r="S30" s="253"/>
      <c r="T30" s="253"/>
      <c r="U30" s="253"/>
      <c r="V30" s="253"/>
      <c r="W30" s="253"/>
      <c r="X30" s="253"/>
      <c r="Y30" s="253"/>
      <c r="Z30" s="253"/>
      <c r="AA30" s="253"/>
      <c r="AB30" s="253"/>
      <c r="AC30" s="253"/>
      <c r="AD30" s="253"/>
      <c r="AE30" s="253"/>
      <c r="AF30" s="253"/>
      <c r="AG30" s="253"/>
    </row>
    <row r="31" spans="15:33" s="298" customFormat="1" ht="15" x14ac:dyDescent="0.25">
      <c r="O31" s="440"/>
      <c r="R31" s="253"/>
      <c r="S31" s="253"/>
      <c r="T31" s="253"/>
      <c r="U31" s="253"/>
      <c r="V31" s="253"/>
      <c r="W31" s="253"/>
      <c r="X31" s="253"/>
      <c r="Y31" s="253"/>
      <c r="Z31" s="253"/>
      <c r="AA31" s="253"/>
      <c r="AB31" s="253"/>
      <c r="AC31" s="253"/>
      <c r="AD31" s="253"/>
      <c r="AE31" s="253"/>
      <c r="AF31" s="253"/>
      <c r="AG31" s="253"/>
    </row>
    <row r="32" spans="15:33" s="298" customFormat="1" ht="15" x14ac:dyDescent="0.25">
      <c r="O32" s="440"/>
      <c r="R32" s="253"/>
      <c r="S32" s="253"/>
      <c r="T32" s="253"/>
      <c r="U32" s="253"/>
      <c r="V32" s="253"/>
      <c r="W32" s="253"/>
      <c r="X32" s="253"/>
      <c r="Y32" s="253"/>
      <c r="Z32" s="253"/>
      <c r="AA32" s="253"/>
      <c r="AB32" s="253"/>
      <c r="AC32" s="253"/>
      <c r="AD32" s="253"/>
      <c r="AE32" s="253"/>
      <c r="AF32" s="253"/>
      <c r="AG32" s="253"/>
    </row>
    <row r="33" spans="15:33" s="298" customFormat="1" ht="15" x14ac:dyDescent="0.25">
      <c r="O33" s="440"/>
      <c r="R33" s="253"/>
      <c r="S33" s="253"/>
      <c r="T33" s="253"/>
      <c r="U33" s="253"/>
      <c r="V33" s="253"/>
      <c r="W33" s="253"/>
      <c r="X33" s="253"/>
      <c r="Y33" s="253"/>
      <c r="Z33" s="253"/>
      <c r="AA33" s="253"/>
      <c r="AB33" s="253"/>
      <c r="AC33" s="253"/>
      <c r="AD33" s="253"/>
      <c r="AE33" s="253"/>
      <c r="AF33" s="253"/>
      <c r="AG33" s="253"/>
    </row>
    <row r="34" spans="15:33" s="298" customFormat="1" ht="15" x14ac:dyDescent="0.25">
      <c r="O34" s="440"/>
      <c r="R34" s="253"/>
      <c r="S34" s="253"/>
      <c r="T34" s="253"/>
      <c r="U34" s="253"/>
      <c r="V34" s="253"/>
      <c r="W34" s="253"/>
      <c r="X34" s="253"/>
      <c r="Y34" s="253"/>
      <c r="Z34" s="253"/>
      <c r="AA34" s="253"/>
      <c r="AB34" s="253"/>
      <c r="AC34" s="253"/>
      <c r="AD34" s="253"/>
      <c r="AE34" s="253"/>
      <c r="AF34" s="253"/>
      <c r="AG34" s="253"/>
    </row>
    <row r="35" spans="15:33" s="298" customFormat="1" ht="15" x14ac:dyDescent="0.25">
      <c r="O35" s="440"/>
      <c r="R35" s="253"/>
      <c r="S35" s="253"/>
      <c r="T35" s="253"/>
      <c r="U35" s="253"/>
      <c r="V35" s="253"/>
      <c r="W35" s="253"/>
      <c r="X35" s="253"/>
      <c r="Y35" s="253"/>
      <c r="Z35" s="253"/>
      <c r="AA35" s="253"/>
      <c r="AB35" s="253"/>
      <c r="AC35" s="253"/>
      <c r="AD35" s="253"/>
      <c r="AE35" s="253"/>
      <c r="AF35" s="253"/>
      <c r="AG35" s="253"/>
    </row>
  </sheetData>
  <mergeCells count="8">
    <mergeCell ref="B8:B9"/>
    <mergeCell ref="D8:M8"/>
    <mergeCell ref="A15:N15"/>
    <mergeCell ref="A16:N16"/>
    <mergeCell ref="A1:O1"/>
    <mergeCell ref="A2:O2"/>
    <mergeCell ref="A3:O3"/>
    <mergeCell ref="A7:H7"/>
  </mergeCells>
  <printOptions horizontalCentered="1"/>
  <pageMargins left="0.5" right="0.5" top="0.5" bottom="0.5" header="0" footer="0"/>
  <pageSetup paperSize="9" scale="93" orientation="landscape" r:id="rId1"/>
  <headerFooter>
    <oddFooter>&amp;C&amp;"B Nazanin,Regular"&amp;12&amp;A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rgb="FFFF0000"/>
    <pageSetUpPr fitToPage="1"/>
  </sheetPr>
  <dimension ref="A1:J29"/>
  <sheetViews>
    <sheetView rightToLeft="1" view="pageBreakPreview" zoomScale="90" zoomScaleNormal="70" zoomScaleSheetLayoutView="90" workbookViewId="0">
      <selection activeCell="L20" sqref="L20"/>
    </sheetView>
  </sheetViews>
  <sheetFormatPr defaultColWidth="8.7109375" defaultRowHeight="150" customHeight="1" x14ac:dyDescent="0.25"/>
  <cols>
    <col min="1" max="1" width="33.42578125" style="939" customWidth="1"/>
    <col min="2" max="2" width="11.5703125" style="242" customWidth="1"/>
    <col min="3" max="3" width="1" style="298" customWidth="1"/>
    <col min="4" max="4" width="16.140625" style="298" customWidth="1"/>
    <col min="5" max="5" width="0.85546875" style="298" customWidth="1"/>
    <col min="6" max="6" width="17.42578125" style="298" customWidth="1"/>
    <col min="7" max="7" width="0.5703125" style="298" customWidth="1"/>
    <col min="8" max="8" width="15.28515625" style="298" customWidth="1"/>
    <col min="9" max="9" width="1" style="253" customWidth="1"/>
    <col min="10" max="10" width="16.5703125" style="253" customWidth="1"/>
    <col min="11" max="11" width="8.7109375" style="253"/>
    <col min="12" max="12" width="21.140625" style="253" customWidth="1"/>
    <col min="13" max="16384" width="8.7109375" style="253"/>
  </cols>
  <sheetData>
    <row r="1" spans="1:10" s="243" customFormat="1" ht="19.5" customHeight="1" x14ac:dyDescent="0.25">
      <c r="A1" s="1122" t="str">
        <f>'1'!A1:H1</f>
        <v>شرکت پالایش میعانات گازی آدیش جنوبی (سهامي خاص) - در مرحله قبل از بهره برداری</v>
      </c>
      <c r="B1" s="1122"/>
      <c r="C1" s="1122"/>
      <c r="D1" s="1122"/>
      <c r="E1" s="1122"/>
      <c r="F1" s="1122"/>
      <c r="G1" s="1122"/>
      <c r="H1" s="1122"/>
      <c r="I1" s="1122"/>
      <c r="J1" s="1122"/>
    </row>
    <row r="2" spans="1:10" s="243" customFormat="1" ht="19.5" customHeight="1" x14ac:dyDescent="0.25">
      <c r="A2" s="1122" t="str">
        <f>'5'!A2:H2</f>
        <v xml:space="preserve">یادداشت های توضیحی صورت های مالی </v>
      </c>
      <c r="B2" s="1122"/>
      <c r="C2" s="1122"/>
      <c r="D2" s="1122"/>
      <c r="E2" s="1122"/>
      <c r="F2" s="1122"/>
      <c r="G2" s="1122"/>
      <c r="H2" s="1122"/>
      <c r="I2" s="1122"/>
      <c r="J2" s="1122"/>
    </row>
    <row r="3" spans="1:10" s="243" customFormat="1" ht="19.5" customHeight="1" x14ac:dyDescent="0.25">
      <c r="A3" s="1122" t="str">
        <f>'5'!A3:H3</f>
        <v>سال مالی منتهی به 29 اسفندماه 1400</v>
      </c>
      <c r="B3" s="1122"/>
      <c r="C3" s="1122"/>
      <c r="D3" s="1122"/>
      <c r="E3" s="1122"/>
      <c r="F3" s="1122"/>
      <c r="G3" s="1122"/>
      <c r="H3" s="1122"/>
      <c r="I3" s="1122"/>
      <c r="J3" s="1122"/>
    </row>
    <row r="4" spans="1:10" s="243" customFormat="1" ht="19.5" customHeight="1" x14ac:dyDescent="0.25">
      <c r="A4" s="933"/>
      <c r="B4" s="841"/>
      <c r="C4" s="438"/>
      <c r="D4" s="438"/>
      <c r="E4" s="438"/>
      <c r="F4" s="438"/>
      <c r="G4" s="438"/>
      <c r="H4" s="438"/>
      <c r="I4" s="438"/>
      <c r="J4" s="438"/>
    </row>
    <row r="5" spans="1:10" s="243" customFormat="1" ht="19.5" customHeight="1" x14ac:dyDescent="0.25">
      <c r="A5" s="934"/>
      <c r="B5" s="842"/>
      <c r="C5" s="486"/>
      <c r="D5" s="486"/>
      <c r="E5" s="486"/>
      <c r="F5" s="486"/>
      <c r="G5" s="486"/>
      <c r="H5" s="486"/>
      <c r="I5" s="486"/>
    </row>
    <row r="6" spans="1:10" ht="23.25" x14ac:dyDescent="0.6">
      <c r="A6" s="1009" t="s">
        <v>1713</v>
      </c>
      <c r="B6" s="843" t="s">
        <v>125</v>
      </c>
      <c r="C6" s="424"/>
      <c r="D6" s="247" t="s">
        <v>1428</v>
      </c>
      <c r="E6" s="488"/>
      <c r="F6" s="247" t="s">
        <v>1428</v>
      </c>
      <c r="G6" s="248"/>
      <c r="H6" s="250"/>
      <c r="I6" s="250"/>
    </row>
    <row r="7" spans="1:10" ht="23.25" x14ac:dyDescent="0.6">
      <c r="A7" s="1025"/>
      <c r="B7" s="844"/>
      <c r="C7" s="250"/>
      <c r="D7" s="259" t="s">
        <v>7</v>
      </c>
      <c r="E7" s="259"/>
      <c r="F7" s="259" t="s">
        <v>7</v>
      </c>
      <c r="G7" s="246"/>
      <c r="H7" s="250"/>
      <c r="I7" s="250"/>
    </row>
    <row r="8" spans="1:10" s="305" customFormat="1" ht="23.25" x14ac:dyDescent="0.6">
      <c r="A8" s="1006" t="s">
        <v>246</v>
      </c>
      <c r="B8" s="230" t="s">
        <v>1740</v>
      </c>
      <c r="C8" s="429"/>
      <c r="D8" s="525">
        <f>SUM('تراز 1400'!$M$167)</f>
        <v>10565557380</v>
      </c>
      <c r="E8" s="259"/>
      <c r="F8" s="525">
        <v>29022927834</v>
      </c>
      <c r="G8" s="259"/>
      <c r="H8" s="250"/>
      <c r="I8" s="250"/>
    </row>
    <row r="9" spans="1:10" s="305" customFormat="1" ht="23.25" x14ac:dyDescent="0.6">
      <c r="A9" s="1006" t="s">
        <v>698</v>
      </c>
      <c r="B9" s="230"/>
      <c r="C9" s="429"/>
      <c r="D9" s="525">
        <f>SUM('تراز 1400'!$M$161:$M$166)</f>
        <v>0</v>
      </c>
      <c r="E9" s="259"/>
      <c r="F9" s="525">
        <v>299559245</v>
      </c>
      <c r="G9" s="259"/>
      <c r="H9" s="250"/>
      <c r="I9" s="250"/>
    </row>
    <row r="10" spans="1:10" s="305" customFormat="1" ht="21" x14ac:dyDescent="0.6">
      <c r="A10" s="1006" t="s">
        <v>247</v>
      </c>
      <c r="B10" s="230" t="s">
        <v>1741</v>
      </c>
      <c r="C10" s="261"/>
      <c r="D10" s="526">
        <f>SUM('تراز 1400'!$M$152:$M$160)</f>
        <v>1327976592</v>
      </c>
      <c r="E10" s="246"/>
      <c r="F10" s="526">
        <v>1156665175</v>
      </c>
      <c r="G10" s="246"/>
      <c r="H10" s="250"/>
      <c r="I10" s="250"/>
    </row>
    <row r="11" spans="1:10" s="300" customFormat="1" ht="24" thickBot="1" x14ac:dyDescent="0.75">
      <c r="A11" s="936"/>
      <c r="B11" s="845"/>
      <c r="C11" s="258"/>
      <c r="D11" s="267">
        <f>SUM(D8:D10)</f>
        <v>11893533972</v>
      </c>
      <c r="E11" s="259"/>
      <c r="F11" s="267">
        <f>SUM(F8:F10)</f>
        <v>30479152254</v>
      </c>
      <c r="G11" s="248"/>
      <c r="H11" s="343"/>
      <c r="I11" s="343"/>
    </row>
    <row r="12" spans="1:10" ht="24" thickTop="1" x14ac:dyDescent="0.6">
      <c r="A12" s="936"/>
      <c r="B12" s="845"/>
      <c r="C12" s="258"/>
      <c r="D12" s="259"/>
      <c r="E12" s="259"/>
      <c r="F12" s="259"/>
      <c r="G12" s="259"/>
      <c r="H12" s="250"/>
      <c r="I12" s="250"/>
    </row>
    <row r="13" spans="1:10" ht="23.25" x14ac:dyDescent="0.6">
      <c r="A13" s="936"/>
      <c r="B13" s="845"/>
      <c r="C13" s="258"/>
      <c r="D13" s="270"/>
      <c r="E13" s="270"/>
      <c r="F13" s="270"/>
      <c r="G13" s="270"/>
      <c r="H13" s="250"/>
      <c r="I13" s="250"/>
    </row>
    <row r="14" spans="1:10" ht="27" customHeight="1" x14ac:dyDescent="0.25">
      <c r="A14" s="1210" t="s">
        <v>2435</v>
      </c>
      <c r="B14" s="1210"/>
      <c r="C14" s="1210"/>
      <c r="D14" s="1210"/>
      <c r="E14" s="1210"/>
      <c r="F14" s="1210"/>
      <c r="G14" s="1210"/>
      <c r="H14" s="1210"/>
      <c r="I14" s="1210"/>
      <c r="J14" s="1210"/>
    </row>
    <row r="15" spans="1:10" ht="18.75" customHeight="1" x14ac:dyDescent="0.25">
      <c r="A15" s="1203"/>
      <c r="B15" s="1203"/>
      <c r="C15" s="1203"/>
      <c r="D15" s="1203"/>
      <c r="E15" s="1203"/>
      <c r="F15" s="1203"/>
      <c r="G15" s="1203"/>
      <c r="H15" s="1203"/>
      <c r="I15" s="1203"/>
      <c r="J15" s="1203"/>
    </row>
    <row r="16" spans="1:10" ht="93" customHeight="1" x14ac:dyDescent="0.25">
      <c r="A16" s="1210" t="s">
        <v>2436</v>
      </c>
      <c r="B16" s="1210"/>
      <c r="C16" s="1210"/>
      <c r="D16" s="1210"/>
      <c r="E16" s="1210"/>
      <c r="F16" s="1210"/>
      <c r="G16" s="1210"/>
      <c r="H16" s="1210"/>
      <c r="I16" s="1210"/>
      <c r="J16" s="1210"/>
    </row>
    <row r="17" spans="1:10" ht="21" x14ac:dyDescent="0.6">
      <c r="A17" s="937"/>
      <c r="B17" s="846"/>
      <c r="C17" s="491"/>
      <c r="D17" s="408"/>
      <c r="E17" s="408"/>
      <c r="F17" s="469"/>
      <c r="G17" s="408"/>
      <c r="H17" s="250"/>
      <c r="I17" s="250"/>
    </row>
    <row r="18" spans="1:10" ht="23.25" customHeight="1" x14ac:dyDescent="0.6">
      <c r="A18" s="938" t="s">
        <v>605</v>
      </c>
      <c r="B18" s="846"/>
      <c r="C18" s="491"/>
      <c r="D18" s="746">
        <v>0</v>
      </c>
      <c r="E18" s="469"/>
      <c r="F18" s="469"/>
      <c r="G18" s="469"/>
      <c r="H18" s="469"/>
      <c r="I18" s="250"/>
    </row>
    <row r="19" spans="1:10" ht="23.25" customHeight="1" x14ac:dyDescent="0.25">
      <c r="A19" s="938" t="s">
        <v>684</v>
      </c>
      <c r="D19" s="746">
        <v>114549407</v>
      </c>
    </row>
    <row r="20" spans="1:10" ht="23.25" customHeight="1" x14ac:dyDescent="0.25">
      <c r="A20" s="938" t="s">
        <v>682</v>
      </c>
      <c r="D20" s="746">
        <v>403000000</v>
      </c>
    </row>
    <row r="21" spans="1:10" ht="23.25" customHeight="1" x14ac:dyDescent="0.25">
      <c r="A21" s="938" t="s">
        <v>1978</v>
      </c>
      <c r="D21" s="746">
        <v>240000000</v>
      </c>
    </row>
    <row r="22" spans="1:10" ht="23.25" customHeight="1" x14ac:dyDescent="0.25">
      <c r="A22" s="938" t="s">
        <v>704</v>
      </c>
      <c r="D22" s="746">
        <v>0</v>
      </c>
    </row>
    <row r="23" spans="1:10" ht="23.25" customHeight="1" x14ac:dyDescent="0.25">
      <c r="A23" s="938" t="s">
        <v>694</v>
      </c>
      <c r="D23" s="746">
        <v>0</v>
      </c>
    </row>
    <row r="24" spans="1:10" ht="23.25" customHeight="1" x14ac:dyDescent="0.25">
      <c r="A24" s="938" t="s">
        <v>688</v>
      </c>
      <c r="D24" s="746">
        <v>454121904</v>
      </c>
    </row>
    <row r="25" spans="1:10" ht="23.25" customHeight="1" x14ac:dyDescent="0.25">
      <c r="A25" s="938" t="s">
        <v>1982</v>
      </c>
      <c r="D25" s="746">
        <v>76305281</v>
      </c>
    </row>
    <row r="26" spans="1:10" ht="23.25" customHeight="1" x14ac:dyDescent="0.25">
      <c r="A26" s="938" t="s">
        <v>696</v>
      </c>
      <c r="D26" s="746">
        <v>40000000</v>
      </c>
    </row>
    <row r="29" spans="1:10" ht="12" customHeight="1" x14ac:dyDescent="0.25">
      <c r="A29" s="935"/>
      <c r="B29" s="847"/>
      <c r="C29" s="261"/>
      <c r="D29" s="261"/>
      <c r="E29" s="261"/>
      <c r="F29" s="261"/>
      <c r="G29" s="261">
        <f>C29+D29+E29</f>
        <v>0</v>
      </c>
      <c r="H29" s="261"/>
      <c r="I29" s="261"/>
      <c r="J29" s="261"/>
    </row>
  </sheetData>
  <mergeCells count="6">
    <mergeCell ref="A1:J1"/>
    <mergeCell ref="A3:J3"/>
    <mergeCell ref="A2:J2"/>
    <mergeCell ref="A16:J16"/>
    <mergeCell ref="A14:J14"/>
    <mergeCell ref="A15:J15"/>
  </mergeCells>
  <printOptions horizontalCentered="1"/>
  <pageMargins left="0.51181102362204722" right="0.9055118110236221" top="0.51181102362204722" bottom="0.51181102362204722" header="0" footer="0"/>
  <pageSetup paperSize="9" orientation="landscape" r:id="rId1"/>
  <headerFooter>
    <oddFooter>&amp;C&amp;"B Nazanin,Regular"&amp;12&amp;A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95EFC-A962-4084-A8EE-D50EC0865313}">
  <sheetPr codeName="Sheet25">
    <tabColor rgb="FFFF0000"/>
    <pageSetUpPr fitToPage="1"/>
  </sheetPr>
  <dimension ref="A1:J45"/>
  <sheetViews>
    <sheetView rightToLeft="1" view="pageBreakPreview" topLeftCell="A10" zoomScaleNormal="70" zoomScaleSheetLayoutView="100" workbookViewId="0">
      <selection activeCell="L20" sqref="L20"/>
    </sheetView>
  </sheetViews>
  <sheetFormatPr defaultColWidth="8.7109375" defaultRowHeight="150" customHeight="1" x14ac:dyDescent="0.25"/>
  <cols>
    <col min="1" max="1" width="39" style="298" customWidth="1"/>
    <col min="2" max="2" width="8" style="298" customWidth="1"/>
    <col min="3" max="3" width="1" style="298" customWidth="1"/>
    <col min="4" max="4" width="18.5703125" style="387" bestFit="1" customWidth="1"/>
    <col min="5" max="5" width="0.85546875" style="387" customWidth="1"/>
    <col min="6" max="6" width="17" style="387" customWidth="1"/>
    <col min="7" max="7" width="0.5703125" style="387" customWidth="1"/>
    <col min="8" max="8" width="18.5703125" style="387" bestFit="1" customWidth="1"/>
    <col min="9" max="9" width="1" style="635" customWidth="1"/>
    <col min="10" max="10" width="18.5703125" style="635" bestFit="1" customWidth="1"/>
    <col min="11" max="16384" width="8.7109375" style="253"/>
  </cols>
  <sheetData>
    <row r="1" spans="1:10" s="243" customFormat="1" ht="19.5" customHeight="1" x14ac:dyDescent="0.25">
      <c r="A1" s="1122" t="s">
        <v>1875</v>
      </c>
      <c r="B1" s="1122"/>
      <c r="C1" s="1122"/>
      <c r="D1" s="1122"/>
      <c r="E1" s="1122"/>
      <c r="F1" s="1122"/>
      <c r="G1" s="1122"/>
      <c r="H1" s="1122"/>
      <c r="I1" s="1122"/>
      <c r="J1" s="1122"/>
    </row>
    <row r="2" spans="1:10" s="243" customFormat="1" ht="19.5" customHeight="1" x14ac:dyDescent="0.25">
      <c r="A2" s="1122" t="s">
        <v>129</v>
      </c>
      <c r="B2" s="1122"/>
      <c r="C2" s="1122"/>
      <c r="D2" s="1122"/>
      <c r="E2" s="1122"/>
      <c r="F2" s="1122"/>
      <c r="G2" s="1122"/>
      <c r="H2" s="1122"/>
      <c r="I2" s="1122"/>
      <c r="J2" s="1122"/>
    </row>
    <row r="3" spans="1:10" s="243" customFormat="1" ht="19.5" customHeight="1" x14ac:dyDescent="0.25">
      <c r="A3" s="1122" t="s">
        <v>2199</v>
      </c>
      <c r="B3" s="1122"/>
      <c r="C3" s="1122"/>
      <c r="D3" s="1122"/>
      <c r="E3" s="1122"/>
      <c r="F3" s="1122"/>
      <c r="G3" s="1122"/>
      <c r="H3" s="1122"/>
      <c r="I3" s="1122"/>
      <c r="J3" s="1122"/>
    </row>
    <row r="4" spans="1:10" ht="33" customHeight="1" x14ac:dyDescent="0.25">
      <c r="A4" s="491"/>
      <c r="B4" s="491"/>
      <c r="C4" s="491"/>
      <c r="D4" s="408"/>
      <c r="E4" s="408"/>
      <c r="F4" s="647"/>
      <c r="G4" s="408"/>
      <c r="H4" s="447"/>
      <c r="I4" s="447"/>
    </row>
    <row r="5" spans="1:10" ht="36.75" customHeight="1" x14ac:dyDescent="0.25">
      <c r="A5" s="513" t="s">
        <v>1714</v>
      </c>
      <c r="B5" s="255"/>
      <c r="C5" s="255"/>
      <c r="D5" s="1208" t="s">
        <v>2200</v>
      </c>
      <c r="E5" s="1208"/>
      <c r="F5" s="1208"/>
      <c r="G5" s="1208"/>
      <c r="H5" s="1208"/>
      <c r="I5" s="530"/>
      <c r="J5" s="514" t="s">
        <v>1428</v>
      </c>
    </row>
    <row r="6" spans="1:10" s="250" customFormat="1" ht="46.5" x14ac:dyDescent="0.6">
      <c r="A6" s="414"/>
      <c r="B6" s="515" t="s">
        <v>6</v>
      </c>
      <c r="C6" s="429"/>
      <c r="D6" s="263" t="s">
        <v>242</v>
      </c>
      <c r="E6" s="408"/>
      <c r="F6" s="263" t="s">
        <v>249</v>
      </c>
      <c r="G6" s="408"/>
      <c r="H6" s="263" t="s">
        <v>60</v>
      </c>
      <c r="I6" s="447"/>
      <c r="J6" s="263" t="s">
        <v>60</v>
      </c>
    </row>
    <row r="7" spans="1:10" s="286" customFormat="1" ht="27" customHeight="1" x14ac:dyDescent="0.25">
      <c r="B7" s="246"/>
      <c r="C7" s="314"/>
      <c r="D7" s="530" t="s">
        <v>54</v>
      </c>
      <c r="E7" s="408"/>
      <c r="F7" s="530" t="s">
        <v>54</v>
      </c>
      <c r="G7" s="408"/>
      <c r="H7" s="530" t="s">
        <v>54</v>
      </c>
      <c r="I7" s="447"/>
      <c r="J7" s="530" t="s">
        <v>54</v>
      </c>
    </row>
    <row r="8" spans="1:10" s="286" customFormat="1" ht="27" customHeight="1" x14ac:dyDescent="0.25">
      <c r="A8" s="429" t="s">
        <v>2456</v>
      </c>
      <c r="B8" s="246"/>
      <c r="C8" s="314"/>
      <c r="D8" s="314"/>
      <c r="E8" s="227"/>
      <c r="F8" s="662"/>
      <c r="G8" s="915"/>
      <c r="H8" s="662"/>
      <c r="I8" s="662"/>
      <c r="J8" s="772"/>
    </row>
    <row r="9" spans="1:10" s="343" customFormat="1" ht="27" customHeight="1" x14ac:dyDescent="0.7">
      <c r="A9" s="517" t="s">
        <v>261</v>
      </c>
      <c r="B9" s="530"/>
      <c r="C9" s="530"/>
      <c r="D9" s="419">
        <f>SUM('تراز 1400'!$M$27:$M$28)</f>
        <v>746009490</v>
      </c>
      <c r="E9" s="408"/>
      <c r="F9" s="647">
        <v>0</v>
      </c>
      <c r="G9" s="408"/>
      <c r="H9" s="647">
        <f>D9+F9</f>
        <v>746009490</v>
      </c>
      <c r="I9" s="447"/>
      <c r="J9" s="419">
        <v>0</v>
      </c>
    </row>
    <row r="10" spans="1:10" s="343" customFormat="1" ht="27" customHeight="1" x14ac:dyDescent="0.7">
      <c r="A10" s="763"/>
      <c r="B10" s="530"/>
      <c r="C10" s="530"/>
      <c r="D10" s="263">
        <f t="shared" ref="D10:J10" si="0">SUM(D9)</f>
        <v>746009490</v>
      </c>
      <c r="E10" s="224">
        <f t="shared" si="0"/>
        <v>0</v>
      </c>
      <c r="F10" s="916">
        <f t="shared" si="0"/>
        <v>0</v>
      </c>
      <c r="G10" s="917">
        <f t="shared" si="0"/>
        <v>0</v>
      </c>
      <c r="H10" s="916">
        <f t="shared" si="0"/>
        <v>746009490</v>
      </c>
      <c r="I10" s="533">
        <f t="shared" si="0"/>
        <v>0</v>
      </c>
      <c r="J10" s="916">
        <f t="shared" si="0"/>
        <v>0</v>
      </c>
    </row>
    <row r="11" spans="1:10" s="250" customFormat="1" ht="30" customHeight="1" x14ac:dyDescent="0.6">
      <c r="A11" s="429" t="s">
        <v>250</v>
      </c>
      <c r="B11" s="516"/>
      <c r="C11" s="429"/>
      <c r="D11" s="447"/>
      <c r="E11" s="447"/>
      <c r="F11" s="447"/>
      <c r="G11" s="447"/>
      <c r="H11" s="447"/>
      <c r="I11" s="447"/>
      <c r="J11" s="447"/>
    </row>
    <row r="12" spans="1:10" s="250" customFormat="1" ht="30" customHeight="1" x14ac:dyDescent="0.6">
      <c r="A12" s="517" t="s">
        <v>251</v>
      </c>
      <c r="B12" s="518" t="s">
        <v>414</v>
      </c>
      <c r="C12" s="429"/>
      <c r="D12" s="419">
        <f>SUM('تراز 1400'!$M$59:$M$60)</f>
        <v>215358397193</v>
      </c>
      <c r="E12" s="408"/>
      <c r="F12" s="647">
        <v>0</v>
      </c>
      <c r="G12" s="408"/>
      <c r="H12" s="647">
        <f>D12+F12</f>
        <v>215358397193</v>
      </c>
      <c r="I12" s="447"/>
      <c r="J12" s="419">
        <v>415839397193</v>
      </c>
    </row>
    <row r="13" spans="1:10" s="250" customFormat="1" ht="30" customHeight="1" x14ac:dyDescent="0.6">
      <c r="A13" s="517" t="s">
        <v>252</v>
      </c>
      <c r="B13" s="518" t="s">
        <v>415</v>
      </c>
      <c r="C13" s="429"/>
      <c r="D13" s="419">
        <f>SUM('تراز 1400'!$M$62:$M$69)</f>
        <v>1105699760</v>
      </c>
      <c r="E13" s="408"/>
      <c r="F13" s="647">
        <v>0</v>
      </c>
      <c r="G13" s="408"/>
      <c r="H13" s="647">
        <f>D13+F13</f>
        <v>1105699760</v>
      </c>
      <c r="I13" s="447"/>
      <c r="J13" s="419">
        <v>47659909</v>
      </c>
    </row>
    <row r="14" spans="1:10" s="250" customFormat="1" ht="30" customHeight="1" x14ac:dyDescent="0.6">
      <c r="A14" s="517" t="s">
        <v>1423</v>
      </c>
      <c r="B14" s="518" t="s">
        <v>1606</v>
      </c>
      <c r="C14" s="429"/>
      <c r="D14" s="419">
        <f>SUM('تراز 1400'!$M$70)</f>
        <v>0</v>
      </c>
      <c r="E14" s="408"/>
      <c r="F14" s="647">
        <v>0</v>
      </c>
      <c r="G14" s="408"/>
      <c r="H14" s="647">
        <f>D14+F14</f>
        <v>0</v>
      </c>
      <c r="I14" s="447"/>
      <c r="J14" s="419">
        <v>452398000000</v>
      </c>
    </row>
    <row r="15" spans="1:10" s="343" customFormat="1" ht="30" customHeight="1" x14ac:dyDescent="0.7">
      <c r="A15" s="519"/>
      <c r="B15" s="520"/>
      <c r="C15" s="429"/>
      <c r="D15" s="521">
        <f>SUM(D12:D14)</f>
        <v>216464096953</v>
      </c>
      <c r="E15" s="522"/>
      <c r="F15" s="521">
        <f>SUM(F12:F14)</f>
        <v>0</v>
      </c>
      <c r="G15" s="522"/>
      <c r="H15" s="521">
        <f>SUM(H12:H14)</f>
        <v>216464096953</v>
      </c>
      <c r="I15" s="533"/>
      <c r="J15" s="521">
        <f>SUM(J12:J14)</f>
        <v>868285057102</v>
      </c>
    </row>
    <row r="16" spans="1:10" s="343" customFormat="1" ht="39.75" customHeight="1" x14ac:dyDescent="0.7">
      <c r="A16" s="523" t="s">
        <v>1819</v>
      </c>
      <c r="B16" s="520"/>
      <c r="C16" s="429"/>
      <c r="D16" s="521">
        <f>'25'!E16</f>
        <v>0</v>
      </c>
      <c r="E16" s="522"/>
      <c r="F16" s="521">
        <v>0</v>
      </c>
      <c r="G16" s="522"/>
      <c r="H16" s="521">
        <f>D16+F16</f>
        <v>0</v>
      </c>
      <c r="I16" s="533"/>
      <c r="J16" s="521">
        <v>-452398000000</v>
      </c>
    </row>
    <row r="17" spans="1:10" s="343" customFormat="1" ht="24.75" customHeight="1" x14ac:dyDescent="0.7">
      <c r="A17" s="523"/>
      <c r="B17" s="520"/>
      <c r="C17" s="429"/>
      <c r="D17" s="392">
        <f>D15+D16</f>
        <v>216464096953</v>
      </c>
      <c r="E17" s="392">
        <f>E15+E16</f>
        <v>0</v>
      </c>
      <c r="F17" s="392">
        <f>F15+F16</f>
        <v>0</v>
      </c>
      <c r="G17" s="414">
        <f t="shared" ref="G17:I17" si="1">G15+G16</f>
        <v>0</v>
      </c>
      <c r="H17" s="392">
        <f>H15+H16</f>
        <v>216464096953</v>
      </c>
      <c r="I17" s="414">
        <f t="shared" si="1"/>
        <v>0</v>
      </c>
      <c r="J17" s="392">
        <f>J15+J16</f>
        <v>415887057102</v>
      </c>
    </row>
    <row r="18" spans="1:10" s="250" customFormat="1" ht="30" customHeight="1" x14ac:dyDescent="0.6">
      <c r="A18" s="429" t="s">
        <v>253</v>
      </c>
      <c r="B18" s="518"/>
      <c r="C18" s="429"/>
      <c r="D18" s="419"/>
      <c r="E18" s="408"/>
      <c r="F18" s="647"/>
      <c r="G18" s="408"/>
      <c r="H18" s="647"/>
      <c r="I18" s="447"/>
      <c r="J18" s="419"/>
    </row>
    <row r="19" spans="1:10" s="250" customFormat="1" ht="30" customHeight="1" x14ac:dyDescent="0.6">
      <c r="A19" s="517" t="s">
        <v>1578</v>
      </c>
      <c r="B19" s="518" t="s">
        <v>1715</v>
      </c>
      <c r="C19" s="429"/>
      <c r="D19" s="647">
        <f>'22'!D16</f>
        <v>5674554815</v>
      </c>
      <c r="E19" s="408"/>
      <c r="F19" s="647">
        <v>0</v>
      </c>
      <c r="G19" s="408"/>
      <c r="H19" s="647">
        <f>D19+F19</f>
        <v>5674554815</v>
      </c>
      <c r="I19" s="447"/>
      <c r="J19" s="647">
        <v>5072509324</v>
      </c>
    </row>
    <row r="20" spans="1:10" s="250" customFormat="1" ht="30" customHeight="1" x14ac:dyDescent="0.6">
      <c r="A20" s="517" t="s">
        <v>1579</v>
      </c>
      <c r="B20" s="518" t="s">
        <v>1716</v>
      </c>
      <c r="C20" s="429"/>
      <c r="D20" s="647">
        <f>SUM('تراز 1400'!$M$35:$M$36,'تراز 1400'!$K$37,'تراز 1400'!M$39:M$40)</f>
        <v>2567665681857</v>
      </c>
      <c r="E20" s="408"/>
      <c r="F20" s="647"/>
      <c r="G20" s="408"/>
      <c r="H20" s="647">
        <f>D20+F20</f>
        <v>2567665681857</v>
      </c>
      <c r="I20" s="447"/>
      <c r="J20" s="647">
        <v>4071582000000</v>
      </c>
    </row>
    <row r="21" spans="1:10" s="250" customFormat="1" ht="30" customHeight="1" x14ac:dyDescent="0.6">
      <c r="A21" s="407" t="s">
        <v>255</v>
      </c>
      <c r="B21" s="518" t="s">
        <v>1717</v>
      </c>
      <c r="C21" s="429"/>
      <c r="D21" s="647">
        <f>SUM('تراز 1400'!$M$42:$M$57)</f>
        <v>1247600644</v>
      </c>
      <c r="E21" s="408"/>
      <c r="F21" s="647">
        <v>0</v>
      </c>
      <c r="G21" s="408"/>
      <c r="H21" s="647">
        <f>D21+F21</f>
        <v>1247600644</v>
      </c>
      <c r="I21" s="447"/>
      <c r="J21" s="647">
        <v>115913938</v>
      </c>
    </row>
    <row r="22" spans="1:10" s="250" customFormat="1" ht="30" customHeight="1" x14ac:dyDescent="0.6">
      <c r="A22" s="517" t="s">
        <v>335</v>
      </c>
      <c r="B22" s="518"/>
      <c r="C22" s="518"/>
      <c r="D22" s="647">
        <f>SUM('تراز 1400'!$M$58)</f>
        <v>0</v>
      </c>
      <c r="E22" s="647"/>
      <c r="F22" s="419">
        <v>0</v>
      </c>
      <c r="G22" s="408"/>
      <c r="H22" s="647">
        <f>D22+F22</f>
        <v>0</v>
      </c>
      <c r="I22" s="447"/>
      <c r="J22" s="647">
        <v>200000000</v>
      </c>
    </row>
    <row r="23" spans="1:10" s="343" customFormat="1" ht="30" customHeight="1" x14ac:dyDescent="0.7">
      <c r="A23" s="414"/>
      <c r="B23" s="520"/>
      <c r="C23" s="520"/>
      <c r="D23" s="521">
        <f>SUM(D19:D22)</f>
        <v>2574587837316</v>
      </c>
      <c r="E23" s="315"/>
      <c r="F23" s="521">
        <f>SUM(F19:F22)</f>
        <v>0</v>
      </c>
      <c r="G23" s="315"/>
      <c r="H23" s="521">
        <f>D23+F23</f>
        <v>2574587837316</v>
      </c>
      <c r="I23" s="533"/>
      <c r="J23" s="521">
        <f>SUM(J19:J22)</f>
        <v>4076970423262</v>
      </c>
    </row>
    <row r="24" spans="1:10" s="343" customFormat="1" ht="30" customHeight="1" thickBot="1" x14ac:dyDescent="0.75">
      <c r="A24" s="524"/>
      <c r="B24" s="524"/>
      <c r="C24" s="524"/>
      <c r="D24" s="484">
        <f>D17+D23+D10</f>
        <v>2791797943759</v>
      </c>
      <c r="E24" s="315"/>
      <c r="F24" s="484">
        <f>F17+F23+F10</f>
        <v>0</v>
      </c>
      <c r="G24" s="315">
        <f t="shared" ref="G24" si="2">G17+G23</f>
        <v>0</v>
      </c>
      <c r="H24" s="484">
        <f>H17+H23+H10</f>
        <v>2791797943759</v>
      </c>
      <c r="I24" s="315"/>
      <c r="J24" s="484">
        <f>J17+J23+J10</f>
        <v>4492857480364</v>
      </c>
    </row>
    <row r="25" spans="1:10" ht="21.75" thickTop="1" x14ac:dyDescent="0.25">
      <c r="A25" s="491"/>
      <c r="B25" s="491"/>
      <c r="C25" s="491"/>
      <c r="D25" s="647"/>
      <c r="E25" s="647"/>
      <c r="F25" s="647"/>
      <c r="G25" s="647"/>
      <c r="H25" s="647"/>
      <c r="I25" s="447"/>
    </row>
    <row r="26" spans="1:10" ht="21" x14ac:dyDescent="0.25">
      <c r="A26" s="491"/>
      <c r="B26" s="491"/>
      <c r="C26" s="491"/>
      <c r="D26" s="647"/>
      <c r="E26" s="647"/>
      <c r="F26" s="647"/>
      <c r="G26" s="647"/>
      <c r="H26" s="647"/>
      <c r="I26" s="447"/>
    </row>
    <row r="27" spans="1:10" s="809" customFormat="1" ht="63.75" customHeight="1" x14ac:dyDescent="0.25">
      <c r="A27" s="1211" t="s">
        <v>2432</v>
      </c>
      <c r="B27" s="1211"/>
      <c r="C27" s="1211"/>
      <c r="D27" s="1211"/>
      <c r="E27" s="1211"/>
      <c r="F27" s="1211"/>
      <c r="G27" s="1211"/>
      <c r="H27" s="1211"/>
      <c r="I27" s="1211"/>
      <c r="J27" s="1211"/>
    </row>
    <row r="28" spans="1:10" ht="25.5" customHeight="1" x14ac:dyDescent="0.25">
      <c r="A28" s="1211" t="s">
        <v>2433</v>
      </c>
      <c r="B28" s="1211"/>
      <c r="C28" s="1211"/>
      <c r="D28" s="1211"/>
      <c r="E28" s="1211"/>
      <c r="F28" s="1211"/>
      <c r="G28" s="1211"/>
      <c r="H28" s="1211"/>
      <c r="I28" s="1211"/>
      <c r="J28" s="1211"/>
    </row>
    <row r="29" spans="1:10" ht="16.5" customHeight="1" x14ac:dyDescent="0.25">
      <c r="A29" s="261"/>
      <c r="B29" s="261"/>
      <c r="C29" s="261"/>
      <c r="D29" s="246"/>
      <c r="E29" s="246"/>
      <c r="F29" s="246"/>
      <c r="G29" s="246"/>
      <c r="H29" s="246"/>
      <c r="I29" s="246"/>
      <c r="J29" s="918"/>
    </row>
    <row r="30" spans="1:10" s="809" customFormat="1" ht="46.5" customHeight="1" x14ac:dyDescent="0.25">
      <c r="A30" s="1203" t="s">
        <v>2428</v>
      </c>
      <c r="B30" s="1203"/>
      <c r="C30" s="1203"/>
      <c r="D30" s="1203"/>
      <c r="E30" s="1203"/>
      <c r="F30" s="1203"/>
      <c r="G30" s="1203"/>
      <c r="H30" s="1203"/>
      <c r="I30" s="1203"/>
      <c r="J30" s="1203"/>
    </row>
    <row r="31" spans="1:10" ht="16.5" customHeight="1" x14ac:dyDescent="0.25">
      <c r="A31" s="261"/>
      <c r="B31" s="261"/>
      <c r="C31" s="261"/>
      <c r="D31" s="246"/>
      <c r="E31" s="246"/>
      <c r="F31" s="246"/>
      <c r="G31" s="246"/>
      <c r="H31" s="246"/>
      <c r="I31" s="246"/>
      <c r="J31" s="918"/>
    </row>
    <row r="32" spans="1:10" s="809" customFormat="1" ht="57" customHeight="1" x14ac:dyDescent="0.25">
      <c r="A32" s="1203" t="s">
        <v>2429</v>
      </c>
      <c r="B32" s="1203"/>
      <c r="C32" s="1203"/>
      <c r="D32" s="1203"/>
      <c r="E32" s="1203"/>
      <c r="F32" s="1203"/>
      <c r="G32" s="1203"/>
      <c r="H32" s="1203"/>
      <c r="I32" s="1203"/>
      <c r="J32" s="1203"/>
    </row>
    <row r="33" spans="1:10" ht="12" customHeight="1" x14ac:dyDescent="0.25">
      <c r="A33" s="261"/>
      <c r="B33" s="261"/>
      <c r="C33" s="261"/>
      <c r="D33" s="246"/>
      <c r="E33" s="246"/>
      <c r="F33" s="246"/>
      <c r="G33" s="246"/>
      <c r="H33" s="246"/>
      <c r="I33" s="246"/>
      <c r="J33" s="246"/>
    </row>
    <row r="45" spans="1:10" ht="12" customHeight="1" x14ac:dyDescent="0.25">
      <c r="A45" s="261"/>
      <c r="B45" s="261"/>
      <c r="C45" s="261"/>
      <c r="D45" s="246"/>
      <c r="E45" s="246"/>
      <c r="F45" s="246"/>
      <c r="G45" s="246"/>
      <c r="H45" s="246"/>
      <c r="I45" s="246"/>
      <c r="J45" s="246"/>
    </row>
  </sheetData>
  <mergeCells count="8">
    <mergeCell ref="A32:J32"/>
    <mergeCell ref="A28:J28"/>
    <mergeCell ref="A1:J1"/>
    <mergeCell ref="A2:J2"/>
    <mergeCell ref="A3:J3"/>
    <mergeCell ref="A30:J30"/>
    <mergeCell ref="D5:H5"/>
    <mergeCell ref="A27:J27"/>
  </mergeCells>
  <printOptions horizontalCentered="1"/>
  <pageMargins left="0.51181102362204722" right="0.70866141732283472" top="0.51181102362204722" bottom="0.51181102362204722" header="0" footer="0"/>
  <pageSetup paperSize="9" scale="72" orientation="portrait" r:id="rId1"/>
  <headerFooter>
    <oddFooter>&amp;C&amp;"B Nazanin,Regular"&amp;12&amp;A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B9CCE-2265-4D5F-A95F-9E22D46C359E}">
  <sheetPr codeName="Sheet26">
    <tabColor rgb="FFFF0000"/>
    <pageSetUpPr fitToPage="1"/>
  </sheetPr>
  <dimension ref="A1:O47"/>
  <sheetViews>
    <sheetView rightToLeft="1" view="pageBreakPreview" topLeftCell="A16" zoomScale="110" zoomScaleNormal="70" zoomScaleSheetLayoutView="110" workbookViewId="0">
      <selection activeCell="L20" sqref="L20"/>
    </sheetView>
  </sheetViews>
  <sheetFormatPr defaultColWidth="8.7109375" defaultRowHeight="150" customHeight="1" x14ac:dyDescent="0.25"/>
  <cols>
    <col min="1" max="1" width="47.42578125" style="298" customWidth="1"/>
    <col min="2" max="2" width="11" style="298" customWidth="1"/>
    <col min="3" max="3" width="0.5703125" style="298" customWidth="1"/>
    <col min="4" max="4" width="18.42578125" style="421" customWidth="1"/>
    <col min="5" max="5" width="1" style="421" customWidth="1"/>
    <col min="6" max="6" width="24.7109375" style="421" customWidth="1"/>
    <col min="7" max="7" width="19.5703125" style="298" bestFit="1" customWidth="1"/>
    <col min="8" max="8" width="0.85546875" style="298" customWidth="1"/>
    <col min="9" max="9" width="20.5703125" style="440" customWidth="1"/>
    <col min="10" max="11" width="8.7109375" style="253"/>
    <col min="12" max="12" width="14.140625" style="253" bestFit="1" customWidth="1"/>
    <col min="13" max="14" width="8.7109375" style="253"/>
    <col min="15" max="15" width="13.85546875" style="253" bestFit="1" customWidth="1"/>
    <col min="16" max="16384" width="8.7109375" style="253"/>
  </cols>
  <sheetData>
    <row r="1" spans="1:9" s="243" customFormat="1" ht="19.5" customHeight="1" x14ac:dyDescent="0.25">
      <c r="A1" s="1122" t="str">
        <f>'1'!A1:H1</f>
        <v>شرکت پالایش میعانات گازی آدیش جنوبی (سهامي خاص) - در مرحله قبل از بهره برداری</v>
      </c>
      <c r="B1" s="1122"/>
      <c r="C1" s="1122"/>
      <c r="D1" s="1122"/>
      <c r="E1" s="1122"/>
      <c r="F1" s="1122"/>
      <c r="G1" s="385"/>
      <c r="H1" s="385"/>
      <c r="I1" s="385"/>
    </row>
    <row r="2" spans="1:9" s="243" customFormat="1" ht="19.5" customHeight="1" x14ac:dyDescent="0.25">
      <c r="A2" s="1122" t="str">
        <f>'[11]6'!A2:H2</f>
        <v xml:space="preserve">یادداشت های توضیحی صورت های مالی </v>
      </c>
      <c r="B2" s="1122"/>
      <c r="C2" s="1122"/>
      <c r="D2" s="1122"/>
      <c r="E2" s="1122"/>
      <c r="F2" s="1122"/>
      <c r="G2" s="385"/>
      <c r="H2" s="385"/>
      <c r="I2" s="385"/>
    </row>
    <row r="3" spans="1:9" s="243" customFormat="1" ht="19.5" customHeight="1" x14ac:dyDescent="0.25">
      <c r="A3" s="1122" t="str">
        <f>'5'!A3:H3</f>
        <v>سال مالی منتهی به 29 اسفندماه 1400</v>
      </c>
      <c r="B3" s="1122"/>
      <c r="C3" s="1122"/>
      <c r="D3" s="1122"/>
      <c r="E3" s="1122"/>
      <c r="F3" s="1122"/>
      <c r="G3" s="385"/>
      <c r="H3" s="385"/>
      <c r="I3" s="385"/>
    </row>
    <row r="4" spans="1:9" s="243" customFormat="1" ht="19.5" customHeight="1" x14ac:dyDescent="0.25">
      <c r="A4" s="438"/>
      <c r="B4" s="438"/>
      <c r="C4" s="438"/>
      <c r="D4" s="438"/>
      <c r="E4" s="438"/>
      <c r="F4" s="438"/>
      <c r="G4" s="438"/>
      <c r="H4" s="438"/>
      <c r="I4" s="438"/>
    </row>
    <row r="5" spans="1:9" ht="23.25" customHeight="1" x14ac:dyDescent="0.25">
      <c r="A5" s="441" t="s">
        <v>1719</v>
      </c>
      <c r="D5" s="253"/>
      <c r="E5" s="253"/>
      <c r="F5" s="253"/>
      <c r="I5" s="253"/>
    </row>
    <row r="6" spans="1:9" ht="23.25" customHeight="1" x14ac:dyDescent="0.25">
      <c r="A6" s="441"/>
      <c r="D6" s="247" t="s">
        <v>2200</v>
      </c>
      <c r="E6" s="259"/>
      <c r="F6" s="247" t="s">
        <v>1428</v>
      </c>
      <c r="G6" s="298" t="e">
        <f>C6+D6+E6</f>
        <v>#VALUE!</v>
      </c>
      <c r="I6" s="253"/>
    </row>
    <row r="7" spans="1:9" ht="23.25" customHeight="1" x14ac:dyDescent="0.25">
      <c r="A7" s="441"/>
      <c r="D7" s="259" t="s">
        <v>7</v>
      </c>
      <c r="E7" s="259"/>
      <c r="F7" s="259" t="s">
        <v>7</v>
      </c>
      <c r="I7" s="253"/>
    </row>
    <row r="8" spans="1:9" ht="23.25" customHeight="1" x14ac:dyDescent="0.25">
      <c r="A8" s="457" t="s">
        <v>269</v>
      </c>
      <c r="D8" s="408">
        <f>SUM('تراز 1400'!$M$30)</f>
        <v>10379803</v>
      </c>
      <c r="E8" s="246"/>
      <c r="F8" s="246">
        <v>1892162</v>
      </c>
      <c r="I8" s="253"/>
    </row>
    <row r="9" spans="1:9" ht="23.25" customHeight="1" x14ac:dyDescent="0.6">
      <c r="A9" s="457" t="s">
        <v>541</v>
      </c>
      <c r="D9" s="408">
        <f>SUM('تراز 1400'!$M$33)</f>
        <v>16088</v>
      </c>
      <c r="E9" s="250"/>
      <c r="F9" s="408">
        <v>16088</v>
      </c>
      <c r="I9" s="253"/>
    </row>
    <row r="10" spans="1:9" ht="23.25" customHeight="1" x14ac:dyDescent="0.6">
      <c r="A10" s="508" t="s">
        <v>1424</v>
      </c>
      <c r="D10" s="408">
        <f>SUM('تراز 1400'!$M$34)</f>
        <v>468165100</v>
      </c>
      <c r="E10" s="250"/>
      <c r="F10" s="408">
        <v>468165100</v>
      </c>
      <c r="I10" s="253"/>
    </row>
    <row r="11" spans="1:9" ht="23.25" customHeight="1" x14ac:dyDescent="0.25">
      <c r="A11" s="508" t="s">
        <v>1425</v>
      </c>
      <c r="D11" s="408">
        <f>'تراز 1400'!I37</f>
        <v>4539200000</v>
      </c>
      <c r="E11" s="261"/>
      <c r="F11" s="408">
        <v>4539200000</v>
      </c>
      <c r="I11" s="253"/>
    </row>
    <row r="12" spans="1:9" ht="23.25" customHeight="1" x14ac:dyDescent="0.25">
      <c r="A12" s="508" t="s">
        <v>1426</v>
      </c>
      <c r="D12" s="408">
        <f>SUM('تراز 1400'!$M$38)</f>
        <v>0</v>
      </c>
      <c r="E12" s="261"/>
      <c r="F12" s="408">
        <v>42959490</v>
      </c>
      <c r="I12" s="253"/>
    </row>
    <row r="13" spans="1:9" ht="23.25" customHeight="1" x14ac:dyDescent="0.25">
      <c r="A13" s="457" t="s">
        <v>1427</v>
      </c>
      <c r="D13" s="408">
        <f>SUM('تراز 1400'!$M$41)</f>
        <v>11591484</v>
      </c>
      <c r="E13" s="261"/>
      <c r="F13" s="408">
        <v>20276484</v>
      </c>
      <c r="I13" s="253"/>
    </row>
    <row r="14" spans="1:9" ht="23.25" customHeight="1" x14ac:dyDescent="0.25">
      <c r="A14" s="457" t="s">
        <v>2426</v>
      </c>
      <c r="D14" s="408">
        <f>SUM('تراز 1400'!$M$31)</f>
        <v>569202340</v>
      </c>
      <c r="E14" s="261"/>
      <c r="F14" s="408">
        <v>0</v>
      </c>
      <c r="I14" s="253"/>
    </row>
    <row r="15" spans="1:9" ht="23.25" customHeight="1" x14ac:dyDescent="0.25">
      <c r="A15" s="457" t="s">
        <v>2427</v>
      </c>
      <c r="D15" s="408">
        <f>SUM('تراز 1400'!$M$32)</f>
        <v>76000000</v>
      </c>
      <c r="E15" s="261"/>
      <c r="F15" s="408">
        <v>0</v>
      </c>
      <c r="I15" s="253"/>
    </row>
    <row r="16" spans="1:9" ht="23.25" customHeight="1" thickBot="1" x14ac:dyDescent="0.3">
      <c r="D16" s="484">
        <f>SUM(D8:D15)</f>
        <v>5674554815</v>
      </c>
      <c r="E16" s="258"/>
      <c r="F16" s="484">
        <f>SUM(F8:F15)</f>
        <v>5072509324</v>
      </c>
      <c r="I16" s="253"/>
    </row>
    <row r="17" spans="1:10" ht="20.25" customHeight="1" thickTop="1" x14ac:dyDescent="0.25">
      <c r="D17" s="298"/>
      <c r="E17" s="298"/>
      <c r="F17" s="298"/>
      <c r="I17" s="253"/>
    </row>
    <row r="18" spans="1:10" ht="44.25" customHeight="1" x14ac:dyDescent="0.25">
      <c r="A18" s="1203" t="s">
        <v>2431</v>
      </c>
      <c r="B18" s="1203"/>
      <c r="C18" s="1203"/>
      <c r="D18" s="1203"/>
      <c r="E18" s="1203"/>
      <c r="F18" s="1203"/>
      <c r="G18" s="489"/>
      <c r="H18" s="489"/>
      <c r="I18" s="489"/>
      <c r="J18" s="489"/>
    </row>
    <row r="19" spans="1:10" ht="17.25" customHeight="1" x14ac:dyDescent="0.25">
      <c r="A19" s="261"/>
      <c r="B19" s="261"/>
      <c r="C19" s="261"/>
      <c r="D19" s="261"/>
      <c r="E19" s="261"/>
      <c r="F19" s="261"/>
      <c r="G19" s="261"/>
      <c r="H19" s="261"/>
      <c r="I19" s="261"/>
      <c r="J19" s="261"/>
    </row>
    <row r="20" spans="1:10" ht="34.5" customHeight="1" x14ac:dyDescent="0.25">
      <c r="A20" s="1203" t="s">
        <v>2430</v>
      </c>
      <c r="B20" s="1203"/>
      <c r="C20" s="1203"/>
      <c r="D20" s="1203"/>
      <c r="E20" s="1203"/>
      <c r="F20" s="1203"/>
      <c r="G20" s="1203"/>
      <c r="H20" s="1203"/>
      <c r="I20" s="1203"/>
      <c r="J20" s="1203"/>
    </row>
    <row r="21" spans="1:10" s="243" customFormat="1" ht="26.25" customHeight="1" x14ac:dyDescent="0.25">
      <c r="A21" s="438"/>
      <c r="B21" s="438"/>
      <c r="C21" s="438"/>
      <c r="D21" s="438"/>
      <c r="E21" s="438"/>
      <c r="F21" s="438"/>
      <c r="G21" s="438"/>
      <c r="H21" s="438"/>
      <c r="I21" s="438"/>
    </row>
    <row r="22" spans="1:10" ht="23.25" x14ac:dyDescent="0.6">
      <c r="A22" s="506" t="s">
        <v>1720</v>
      </c>
      <c r="B22" s="446" t="s">
        <v>125</v>
      </c>
      <c r="C22" s="507"/>
      <c r="D22" s="247" t="s">
        <v>2200</v>
      </c>
      <c r="E22" s="259"/>
      <c r="F22" s="247" t="s">
        <v>1428</v>
      </c>
      <c r="G22" s="427"/>
      <c r="H22" s="427"/>
      <c r="I22" s="305"/>
    </row>
    <row r="23" spans="1:10" ht="23.25" x14ac:dyDescent="0.6">
      <c r="A23" s="429"/>
      <c r="B23" s="398"/>
      <c r="C23" s="398"/>
      <c r="D23" s="246" t="s">
        <v>7</v>
      </c>
      <c r="E23" s="246"/>
      <c r="F23" s="246" t="s">
        <v>7</v>
      </c>
      <c r="G23" s="305"/>
      <c r="H23" s="305"/>
      <c r="I23" s="305"/>
    </row>
    <row r="24" spans="1:10" s="250" customFormat="1" ht="23.25" customHeight="1" x14ac:dyDescent="0.6">
      <c r="A24" s="503" t="s">
        <v>479</v>
      </c>
      <c r="B24" s="444"/>
      <c r="C24" s="398"/>
      <c r="D24" s="408">
        <f>SUM('تراز 1400'!$M$3:$M$16)</f>
        <v>231271247268</v>
      </c>
      <c r="E24" s="408"/>
      <c r="F24" s="408">
        <v>64254862069</v>
      </c>
      <c r="I24" s="339"/>
    </row>
    <row r="25" spans="1:10" s="250" customFormat="1" ht="23.25" customHeight="1" x14ac:dyDescent="0.6">
      <c r="A25" s="741" t="s">
        <v>519</v>
      </c>
      <c r="B25" s="444" t="s">
        <v>326</v>
      </c>
      <c r="C25" s="398"/>
      <c r="D25" s="408">
        <f>SUM('تراز 1400'!$M$17:$M$18)</f>
        <v>12108954820</v>
      </c>
      <c r="E25" s="408"/>
      <c r="F25" s="408">
        <v>13538920141</v>
      </c>
    </row>
    <row r="26" spans="1:10" s="250" customFormat="1" ht="23.25" customHeight="1" x14ac:dyDescent="0.6">
      <c r="A26" s="741" t="s">
        <v>507</v>
      </c>
      <c r="B26" s="444" t="s">
        <v>327</v>
      </c>
      <c r="C26" s="398"/>
      <c r="D26" s="408">
        <f>SUM('تراز 1400'!$M$19:$M$25)</f>
        <v>11492250</v>
      </c>
      <c r="E26" s="408"/>
      <c r="F26" s="408">
        <v>321367947</v>
      </c>
    </row>
    <row r="27" spans="1:10" s="250" customFormat="1" ht="23.25" customHeight="1" x14ac:dyDescent="0.6">
      <c r="A27" s="741" t="s">
        <v>474</v>
      </c>
      <c r="B27" s="444" t="s">
        <v>328</v>
      </c>
      <c r="C27" s="398"/>
      <c r="D27" s="408">
        <f>SUM('تراز 1400'!$M$2)</f>
        <v>4166860597</v>
      </c>
      <c r="E27" s="408"/>
      <c r="F27" s="408">
        <v>2656699391</v>
      </c>
    </row>
    <row r="28" spans="1:10" s="250" customFormat="1" ht="23.25" customHeight="1" x14ac:dyDescent="0.6">
      <c r="A28" s="741" t="s">
        <v>525</v>
      </c>
      <c r="B28" s="444" t="s">
        <v>329</v>
      </c>
      <c r="C28" s="398"/>
      <c r="D28" s="408">
        <f>SUM('تراز 1400'!$M$26)</f>
        <v>74198042689</v>
      </c>
      <c r="E28" s="408"/>
      <c r="F28" s="408">
        <v>74198042689</v>
      </c>
    </row>
    <row r="29" spans="1:10" s="250" customFormat="1" ht="23.25" customHeight="1" thickBot="1" x14ac:dyDescent="0.65">
      <c r="A29" s="259"/>
      <c r="B29" s="444"/>
      <c r="C29" s="398"/>
      <c r="D29" s="267">
        <f>SUM(D24:D28)</f>
        <v>321756597624</v>
      </c>
      <c r="E29" s="259"/>
      <c r="F29" s="267">
        <f>SUM(F24:F28)</f>
        <v>154969892237</v>
      </c>
    </row>
    <row r="30" spans="1:10" ht="16.5" customHeight="1" thickTop="1" x14ac:dyDescent="0.55000000000000004">
      <c r="A30" s="458"/>
      <c r="B30" s="305"/>
      <c r="C30" s="305"/>
      <c r="D30" s="742"/>
      <c r="E30" s="742"/>
      <c r="F30" s="742"/>
      <c r="G30" s="305"/>
      <c r="H30" s="305"/>
      <c r="I30" s="305"/>
    </row>
    <row r="31" spans="1:10" s="509" customFormat="1" ht="78" customHeight="1" x14ac:dyDescent="0.4">
      <c r="A31" s="1212" t="s">
        <v>2434</v>
      </c>
      <c r="B31" s="1212"/>
      <c r="C31" s="1212"/>
      <c r="D31" s="1212"/>
      <c r="E31" s="1212"/>
      <c r="F31" s="1212"/>
      <c r="G31" s="489"/>
      <c r="H31" s="489"/>
      <c r="I31" s="489"/>
      <c r="J31" s="467"/>
    </row>
    <row r="32" spans="1:10" ht="16.5" customHeight="1" x14ac:dyDescent="0.55000000000000004">
      <c r="A32" s="458"/>
      <c r="B32" s="305"/>
      <c r="C32" s="305"/>
      <c r="G32" s="305"/>
      <c r="H32" s="305"/>
      <c r="I32" s="305"/>
    </row>
    <row r="33" spans="1:15" s="509" customFormat="1" ht="49.5" customHeight="1" x14ac:dyDescent="0.4">
      <c r="A33" s="1212" t="s">
        <v>2201</v>
      </c>
      <c r="B33" s="1212"/>
      <c r="C33" s="1212"/>
      <c r="D33" s="1212"/>
      <c r="E33" s="1212"/>
      <c r="F33" s="1212"/>
      <c r="G33" s="1203"/>
      <c r="H33" s="1203"/>
      <c r="J33" s="467"/>
    </row>
    <row r="34" spans="1:15" ht="16.5" customHeight="1" x14ac:dyDescent="0.55000000000000004">
      <c r="A34" s="458"/>
      <c r="B34" s="305"/>
      <c r="C34" s="305"/>
      <c r="G34" s="305"/>
      <c r="H34" s="305"/>
      <c r="I34" s="305"/>
    </row>
    <row r="35" spans="1:15" s="509" customFormat="1" ht="62.25" customHeight="1" x14ac:dyDescent="0.4">
      <c r="A35" s="1212" t="s">
        <v>2202</v>
      </c>
      <c r="B35" s="1212"/>
      <c r="C35" s="1212"/>
      <c r="D35" s="1212"/>
      <c r="E35" s="1212"/>
      <c r="F35" s="1212"/>
      <c r="G35" s="1203"/>
      <c r="H35" s="1203"/>
      <c r="I35" s="1203"/>
      <c r="J35" s="467"/>
    </row>
    <row r="36" spans="1:15" ht="16.5" customHeight="1" x14ac:dyDescent="0.55000000000000004">
      <c r="A36" s="458"/>
      <c r="B36" s="305"/>
      <c r="C36" s="305"/>
      <c r="D36" s="742"/>
      <c r="E36" s="742"/>
      <c r="F36" s="742"/>
      <c r="G36" s="305"/>
      <c r="H36" s="305"/>
      <c r="I36" s="305"/>
      <c r="O36" s="509"/>
    </row>
    <row r="37" spans="1:15" s="509" customFormat="1" ht="26.25" customHeight="1" x14ac:dyDescent="0.4">
      <c r="A37" s="1212" t="s">
        <v>1721</v>
      </c>
      <c r="B37" s="1212"/>
      <c r="C37" s="1212"/>
      <c r="D37" s="1212"/>
      <c r="E37" s="1212"/>
      <c r="F37" s="1212"/>
      <c r="G37" s="510"/>
      <c r="H37" s="510"/>
      <c r="I37" s="510"/>
      <c r="J37" s="467"/>
      <c r="O37" s="511"/>
    </row>
    <row r="38" spans="1:15" ht="16.5" customHeight="1" x14ac:dyDescent="0.55000000000000004">
      <c r="A38" s="458"/>
      <c r="B38" s="305"/>
      <c r="C38" s="305"/>
      <c r="D38" s="742"/>
      <c r="E38" s="742"/>
      <c r="F38" s="742"/>
      <c r="G38" s="305"/>
      <c r="H38" s="305"/>
      <c r="I38" s="305"/>
      <c r="O38" s="509"/>
    </row>
    <row r="39" spans="1:15" s="511" customFormat="1" ht="58.5" customHeight="1" x14ac:dyDescent="0.25">
      <c r="A39" s="1213"/>
      <c r="B39" s="1213"/>
      <c r="C39" s="1213"/>
      <c r="D39" s="1213"/>
      <c r="E39" s="1213"/>
      <c r="F39" s="1213"/>
      <c r="G39" s="512"/>
      <c r="H39" s="512"/>
      <c r="I39" s="512"/>
      <c r="O39" s="253"/>
    </row>
    <row r="40" spans="1:15" ht="12" customHeight="1" x14ac:dyDescent="0.25">
      <c r="A40" s="1214"/>
      <c r="B40" s="1214"/>
      <c r="C40" s="1214"/>
      <c r="D40" s="1214"/>
      <c r="E40" s="1214"/>
      <c r="F40" s="1214"/>
      <c r="G40" s="1214"/>
      <c r="H40" s="1214"/>
      <c r="I40" s="1214"/>
    </row>
    <row r="41" spans="1:15" ht="15" x14ac:dyDescent="0.25"/>
    <row r="47" spans="1:15" ht="150" customHeight="1" x14ac:dyDescent="0.25">
      <c r="G47" s="298">
        <f>C47+D47+E47</f>
        <v>0</v>
      </c>
    </row>
  </sheetData>
  <mergeCells count="13">
    <mergeCell ref="A35:F35"/>
    <mergeCell ref="G35:I35"/>
    <mergeCell ref="A37:F37"/>
    <mergeCell ref="A39:F39"/>
    <mergeCell ref="A40:I40"/>
    <mergeCell ref="A31:F31"/>
    <mergeCell ref="A33:F33"/>
    <mergeCell ref="G33:H33"/>
    <mergeCell ref="A1:F1"/>
    <mergeCell ref="A2:F2"/>
    <mergeCell ref="A3:F3"/>
    <mergeCell ref="A20:J20"/>
    <mergeCell ref="A18:F18"/>
  </mergeCells>
  <printOptions horizontalCentered="1"/>
  <pageMargins left="0.51181102362204722" right="0.70866141732283472" top="0.51181102362204722" bottom="0.51181102362204722" header="0" footer="0"/>
  <pageSetup paperSize="9" scale="80" orientation="portrait" r:id="rId1"/>
  <headerFooter>
    <oddFooter>&amp;C&amp;"B Nazanin,Regular"&amp;12&amp;A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7">
    <tabColor rgb="FFFF0000"/>
    <pageSetUpPr fitToPage="1"/>
  </sheetPr>
  <dimension ref="A1:P29"/>
  <sheetViews>
    <sheetView rightToLeft="1" view="pageBreakPreview" topLeftCell="A13" zoomScale="98" zoomScaleNormal="70" zoomScaleSheetLayoutView="98" workbookViewId="0">
      <selection activeCell="A20" sqref="A20:M20"/>
    </sheetView>
  </sheetViews>
  <sheetFormatPr defaultColWidth="8.7109375" defaultRowHeight="150" customHeight="1" x14ac:dyDescent="0.25"/>
  <cols>
    <col min="1" max="1" width="27.7109375" style="298" customWidth="1"/>
    <col min="2" max="2" width="0.42578125" style="298" customWidth="1"/>
    <col min="3" max="3" width="14.5703125" style="387" bestFit="1" customWidth="1"/>
    <col min="4" max="4" width="0.42578125" style="387" customWidth="1"/>
    <col min="5" max="5" width="10.5703125" style="387" customWidth="1"/>
    <col min="6" max="6" width="0.42578125" style="387" customWidth="1"/>
    <col min="7" max="7" width="19" style="387" bestFit="1" customWidth="1"/>
    <col min="8" max="8" width="0.5703125" style="387" customWidth="1"/>
    <col min="9" max="9" width="14.5703125" style="387" bestFit="1" customWidth="1"/>
    <col min="10" max="10" width="0.42578125" style="387" customWidth="1"/>
    <col min="11" max="11" width="11.42578125" style="387" customWidth="1"/>
    <col min="12" max="12" width="0.42578125" style="387" customWidth="1"/>
    <col min="13" max="13" width="19" style="387" bestFit="1" customWidth="1"/>
    <col min="14" max="14" width="0.85546875" style="298" customWidth="1"/>
    <col min="15" max="15" width="3.42578125" style="298" customWidth="1"/>
    <col min="16" max="16" width="29.7109375" style="253" bestFit="1" customWidth="1"/>
    <col min="17" max="16384" width="8.7109375" style="253"/>
  </cols>
  <sheetData>
    <row r="1" spans="1:16" s="243" customFormat="1" ht="19.5" customHeight="1" x14ac:dyDescent="0.25">
      <c r="A1" s="1122" t="str">
        <f>'1'!A1:H1</f>
        <v>شرکت پالایش میعانات گازی آدیش جنوبی (سهامي خاص) - در مرحله قبل از بهره برداری</v>
      </c>
      <c r="B1" s="1122"/>
      <c r="C1" s="1122"/>
      <c r="D1" s="1122"/>
      <c r="E1" s="1122"/>
      <c r="F1" s="1122"/>
      <c r="G1" s="1122"/>
      <c r="H1" s="1122"/>
      <c r="I1" s="1122"/>
      <c r="J1" s="1122"/>
      <c r="K1" s="1122"/>
      <c r="L1" s="1122"/>
      <c r="M1" s="1122"/>
      <c r="N1" s="385"/>
      <c r="O1" s="385"/>
    </row>
    <row r="2" spans="1:16" s="243" customFormat="1" ht="19.5" customHeight="1" x14ac:dyDescent="0.25">
      <c r="A2" s="1122" t="str">
        <f>'5'!A2:H2</f>
        <v xml:space="preserve">یادداشت های توضیحی صورت های مالی </v>
      </c>
      <c r="B2" s="1122"/>
      <c r="C2" s="1122"/>
      <c r="D2" s="1122"/>
      <c r="E2" s="1122"/>
      <c r="F2" s="1122"/>
      <c r="G2" s="1122"/>
      <c r="H2" s="1122"/>
      <c r="I2" s="1122"/>
      <c r="J2" s="1122"/>
      <c r="K2" s="1122"/>
      <c r="L2" s="1122"/>
      <c r="M2" s="1122"/>
      <c r="N2" s="385"/>
      <c r="O2" s="385"/>
    </row>
    <row r="3" spans="1:16" s="243" customFormat="1" ht="19.5" customHeight="1" x14ac:dyDescent="0.25">
      <c r="A3" s="1122" t="str">
        <f>'5'!A3:H3</f>
        <v>سال مالی منتهی به 29 اسفندماه 1400</v>
      </c>
      <c r="B3" s="1122"/>
      <c r="C3" s="1122"/>
      <c r="D3" s="1122"/>
      <c r="E3" s="1122"/>
      <c r="F3" s="1122"/>
      <c r="G3" s="1122"/>
      <c r="H3" s="1122"/>
      <c r="I3" s="1122"/>
      <c r="J3" s="1122"/>
      <c r="K3" s="1122"/>
      <c r="L3" s="1122"/>
      <c r="M3" s="1122"/>
      <c r="N3" s="385"/>
      <c r="O3" s="385"/>
    </row>
    <row r="4" spans="1:16" ht="35.25" customHeight="1" x14ac:dyDescent="0.6">
      <c r="A4" s="282"/>
      <c r="B4" s="282"/>
      <c r="C4" s="493"/>
      <c r="D4" s="493"/>
      <c r="E4" s="493"/>
      <c r="F4" s="493"/>
      <c r="G4" s="493"/>
      <c r="H4" s="493"/>
      <c r="I4" s="493"/>
      <c r="J4" s="493"/>
      <c r="K4" s="493"/>
      <c r="L4" s="493"/>
      <c r="M4" s="493"/>
      <c r="N4" s="282"/>
      <c r="O4" s="282"/>
    </row>
    <row r="5" spans="1:16" ht="25.5" customHeight="1" x14ac:dyDescent="0.6">
      <c r="A5" s="1218" t="s">
        <v>1722</v>
      </c>
      <c r="B5" s="1218"/>
      <c r="C5" s="1218"/>
      <c r="D5" s="1218"/>
      <c r="E5" s="1218"/>
      <c r="F5" s="1218"/>
      <c r="G5" s="1218"/>
      <c r="H5" s="1218"/>
      <c r="I5" s="1218"/>
      <c r="J5" s="1218"/>
      <c r="K5" s="1218"/>
      <c r="L5" s="406"/>
      <c r="M5" s="406"/>
      <c r="N5" s="282"/>
      <c r="O5" s="282"/>
    </row>
    <row r="6" spans="1:16" ht="69.75" customHeight="1" x14ac:dyDescent="0.25">
      <c r="A6" s="1131" t="s">
        <v>2517</v>
      </c>
      <c r="B6" s="1131"/>
      <c r="C6" s="1131"/>
      <c r="D6" s="1131"/>
      <c r="E6" s="1131"/>
      <c r="F6" s="1131"/>
      <c r="G6" s="1131"/>
      <c r="H6" s="1131"/>
      <c r="I6" s="1136"/>
      <c r="J6" s="1136"/>
      <c r="K6" s="1136"/>
      <c r="L6" s="1136"/>
      <c r="M6" s="1136"/>
      <c r="N6" s="495"/>
      <c r="O6" s="495"/>
      <c r="P6" s="330">
        <f>470000000*10000</f>
        <v>4700000000000</v>
      </c>
    </row>
    <row r="7" spans="1:16" s="300" customFormat="1" ht="22.5" customHeight="1" x14ac:dyDescent="0.7">
      <c r="A7" s="496"/>
      <c r="B7" s="497"/>
      <c r="C7" s="1219" t="s">
        <v>2200</v>
      </c>
      <c r="D7" s="1219"/>
      <c r="E7" s="1219"/>
      <c r="F7" s="1219"/>
      <c r="G7" s="1219"/>
      <c r="H7" s="497"/>
      <c r="I7" s="1219" t="s">
        <v>1428</v>
      </c>
      <c r="J7" s="1219"/>
      <c r="K7" s="1219"/>
      <c r="L7" s="1219"/>
      <c r="M7" s="1219"/>
      <c r="N7" s="496"/>
      <c r="O7" s="496"/>
    </row>
    <row r="8" spans="1:16" s="300" customFormat="1" ht="25.5" customHeight="1" x14ac:dyDescent="0.7">
      <c r="A8" s="496"/>
      <c r="B8" s="497"/>
      <c r="C8" s="498" t="s">
        <v>59</v>
      </c>
      <c r="D8" s="499"/>
      <c r="E8" s="498" t="s">
        <v>105</v>
      </c>
      <c r="F8" s="499"/>
      <c r="G8" s="498" t="s">
        <v>256</v>
      </c>
      <c r="H8" s="497"/>
      <c r="I8" s="498" t="s">
        <v>59</v>
      </c>
      <c r="J8" s="499"/>
      <c r="K8" s="498" t="s">
        <v>105</v>
      </c>
      <c r="L8" s="499"/>
      <c r="M8" s="498" t="s">
        <v>256</v>
      </c>
      <c r="N8" s="496"/>
      <c r="O8" s="496"/>
    </row>
    <row r="9" spans="1:16" s="300" customFormat="1" ht="25.5" customHeight="1" x14ac:dyDescent="0.7">
      <c r="A9" s="496"/>
      <c r="B9" s="497"/>
      <c r="C9" s="499"/>
      <c r="D9" s="499"/>
      <c r="E9" s="499"/>
      <c r="F9" s="499"/>
      <c r="G9" s="248" t="s">
        <v>54</v>
      </c>
      <c r="H9" s="497"/>
      <c r="I9" s="248"/>
      <c r="J9" s="499"/>
      <c r="K9" s="499"/>
      <c r="L9" s="499"/>
      <c r="M9" s="248" t="s">
        <v>54</v>
      </c>
      <c r="N9" s="496"/>
      <c r="O9" s="496"/>
    </row>
    <row r="10" spans="1:16" s="305" customFormat="1" ht="27.75" customHeight="1" x14ac:dyDescent="0.6">
      <c r="A10" s="500" t="s">
        <v>257</v>
      </c>
      <c r="B10" s="497"/>
      <c r="C10" s="501">
        <f>G10/10000</f>
        <v>290400000</v>
      </c>
      <c r="D10" s="502"/>
      <c r="E10" s="744">
        <f>C10/C15</f>
        <v>0.36299999999999999</v>
      </c>
      <c r="F10" s="469"/>
      <c r="G10" s="469">
        <f>SUM('تراز 1400'!$N$577)</f>
        <v>2904000000000</v>
      </c>
      <c r="H10" s="497"/>
      <c r="I10" s="501">
        <v>188000000</v>
      </c>
      <c r="J10" s="502"/>
      <c r="K10" s="743">
        <v>0.4</v>
      </c>
      <c r="L10" s="469"/>
      <c r="M10" s="469">
        <v>1880000000000</v>
      </c>
      <c r="N10" s="503"/>
      <c r="O10" s="503"/>
    </row>
    <row r="11" spans="1:16" s="305" customFormat="1" ht="27.75" customHeight="1" x14ac:dyDescent="0.6">
      <c r="A11" s="500" t="s">
        <v>258</v>
      </c>
      <c r="B11" s="497"/>
      <c r="C11" s="501">
        <f>G11/10000</f>
        <v>360087777</v>
      </c>
      <c r="D11" s="502"/>
      <c r="E11" s="744">
        <f>C11/C15</f>
        <v>0.45010972124999998</v>
      </c>
      <c r="F11" s="469"/>
      <c r="G11" s="469">
        <f>SUM('تراز 1400'!$N$578)</f>
        <v>3600877770000</v>
      </c>
      <c r="H11" s="497"/>
      <c r="I11" s="469">
        <v>183300000</v>
      </c>
      <c r="J11" s="502"/>
      <c r="K11" s="743">
        <v>0.39</v>
      </c>
      <c r="L11" s="469"/>
      <c r="M11" s="469">
        <v>1833000000000</v>
      </c>
      <c r="N11" s="503"/>
      <c r="O11" s="503"/>
    </row>
    <row r="12" spans="1:16" s="305" customFormat="1" ht="27.75" customHeight="1" x14ac:dyDescent="0.6">
      <c r="A12" s="500" t="s">
        <v>259</v>
      </c>
      <c r="B12" s="497"/>
      <c r="C12" s="501">
        <f>G12/10000</f>
        <v>80169604</v>
      </c>
      <c r="D12" s="502"/>
      <c r="E12" s="744">
        <f>C12/C15</f>
        <v>0.10021200500000001</v>
      </c>
      <c r="F12" s="469"/>
      <c r="G12" s="469">
        <f>SUM('تراز 1400'!$N$579)</f>
        <v>801696040000</v>
      </c>
      <c r="H12" s="497"/>
      <c r="I12" s="469">
        <v>51180000</v>
      </c>
      <c r="J12" s="502"/>
      <c r="K12" s="743">
        <v>0.10889361702127659</v>
      </c>
      <c r="L12" s="469"/>
      <c r="M12" s="469">
        <v>511800000000</v>
      </c>
      <c r="N12" s="503"/>
      <c r="O12" s="503"/>
    </row>
    <row r="13" spans="1:16" s="305" customFormat="1" ht="27.75" customHeight="1" x14ac:dyDescent="0.6">
      <c r="A13" s="500" t="s">
        <v>162</v>
      </c>
      <c r="B13" s="497"/>
      <c r="C13" s="501">
        <f>G13/10000</f>
        <v>68822619</v>
      </c>
      <c r="D13" s="502"/>
      <c r="E13" s="744">
        <f>C13/C15</f>
        <v>8.6028273749999995E-2</v>
      </c>
      <c r="F13" s="469"/>
      <c r="G13" s="469">
        <f>SUM('تراز 1400'!$N$581)</f>
        <v>688226190000</v>
      </c>
      <c r="H13" s="497"/>
      <c r="I13" s="469">
        <v>47000000</v>
      </c>
      <c r="J13" s="502"/>
      <c r="K13" s="743">
        <v>0.1</v>
      </c>
      <c r="L13" s="469"/>
      <c r="M13" s="469">
        <v>470000000000</v>
      </c>
      <c r="N13" s="503"/>
      <c r="O13" s="503"/>
    </row>
    <row r="14" spans="1:16" s="305" customFormat="1" ht="27.75" customHeight="1" x14ac:dyDescent="0.6">
      <c r="A14" s="500" t="s">
        <v>260</v>
      </c>
      <c r="B14" s="497"/>
      <c r="C14" s="501">
        <f>G14/10000</f>
        <v>520000</v>
      </c>
      <c r="D14" s="502"/>
      <c r="E14" s="744">
        <f>C14/C15</f>
        <v>6.4999999999999997E-4</v>
      </c>
      <c r="F14" s="469"/>
      <c r="G14" s="469">
        <f>SUM('تراز 1400'!$N$580)</f>
        <v>5200000000</v>
      </c>
      <c r="H14" s="497"/>
      <c r="I14" s="469">
        <v>520000</v>
      </c>
      <c r="J14" s="502"/>
      <c r="K14" s="743">
        <v>1.1063829787234043E-3</v>
      </c>
      <c r="L14" s="469"/>
      <c r="M14" s="469">
        <v>5200000000</v>
      </c>
      <c r="N14" s="503"/>
      <c r="O14" s="503"/>
    </row>
    <row r="15" spans="1:16" s="300" customFormat="1" ht="27.75" customHeight="1" thickBot="1" x14ac:dyDescent="0.75">
      <c r="A15" s="413"/>
      <c r="B15" s="497"/>
      <c r="C15" s="484">
        <f>SUM(C10:C14)</f>
        <v>800000000</v>
      </c>
      <c r="D15" s="315"/>
      <c r="E15" s="745">
        <f>SUM(E10:E14)</f>
        <v>1</v>
      </c>
      <c r="F15" s="315"/>
      <c r="G15" s="484">
        <f>SUM(G10:G14)</f>
        <v>8000000000000</v>
      </c>
      <c r="H15" s="497"/>
      <c r="I15" s="484">
        <v>470000000</v>
      </c>
      <c r="J15" s="315"/>
      <c r="K15" s="745">
        <v>1</v>
      </c>
      <c r="L15" s="315"/>
      <c r="M15" s="484">
        <f>SUM(M10:M14)</f>
        <v>4700000000000</v>
      </c>
      <c r="N15" s="413"/>
      <c r="O15" s="413"/>
    </row>
    <row r="16" spans="1:16" ht="21.75" thickTop="1" x14ac:dyDescent="0.6">
      <c r="A16" s="398"/>
      <c r="B16" s="398"/>
      <c r="C16" s="444"/>
      <c r="D16" s="444"/>
      <c r="E16" s="444"/>
      <c r="F16" s="444"/>
      <c r="G16" s="444"/>
      <c r="H16" s="444"/>
      <c r="I16" s="444"/>
      <c r="J16" s="444"/>
      <c r="K16" s="444"/>
      <c r="L16" s="444"/>
      <c r="M16" s="444"/>
      <c r="N16" s="398"/>
      <c r="O16" s="398"/>
    </row>
    <row r="17" spans="1:15" ht="21" x14ac:dyDescent="0.6">
      <c r="A17" s="398"/>
      <c r="B17" s="398"/>
      <c r="C17" s="444"/>
      <c r="D17" s="444"/>
      <c r="E17" s="444"/>
      <c r="F17" s="444"/>
      <c r="G17" s="444"/>
      <c r="H17" s="444"/>
      <c r="I17" s="444"/>
      <c r="J17" s="444"/>
      <c r="K17" s="444"/>
      <c r="L17" s="444"/>
      <c r="M17" s="444"/>
      <c r="N17" s="398"/>
      <c r="O17" s="398"/>
    </row>
    <row r="18" spans="1:15" ht="21" x14ac:dyDescent="0.6">
      <c r="A18" s="398"/>
      <c r="B18" s="398"/>
      <c r="C18" s="444"/>
      <c r="D18" s="444"/>
      <c r="E18" s="444"/>
      <c r="F18" s="444"/>
      <c r="G18" s="444"/>
      <c r="H18" s="444"/>
      <c r="I18" s="444"/>
      <c r="J18" s="444"/>
      <c r="K18" s="444"/>
      <c r="L18" s="444"/>
      <c r="M18" s="444"/>
      <c r="N18" s="398"/>
      <c r="O18" s="398"/>
    </row>
    <row r="19" spans="1:15" s="410" customFormat="1" ht="26.25" customHeight="1" x14ac:dyDescent="0.55000000000000004">
      <c r="A19" s="1217"/>
      <c r="B19" s="1217"/>
      <c r="C19" s="1217"/>
      <c r="D19" s="1217"/>
      <c r="E19" s="1217"/>
      <c r="F19" s="1217"/>
      <c r="G19" s="1217"/>
      <c r="H19" s="1217"/>
      <c r="I19" s="1217"/>
      <c r="J19" s="1217"/>
      <c r="K19" s="1217"/>
      <c r="L19" s="1216"/>
      <c r="M19" s="1216"/>
      <c r="N19" s="504"/>
      <c r="O19" s="504"/>
    </row>
    <row r="20" spans="1:15" s="410" customFormat="1" ht="65.25" customHeight="1" x14ac:dyDescent="0.25">
      <c r="A20" s="1215"/>
      <c r="B20" s="1215"/>
      <c r="C20" s="1215"/>
      <c r="D20" s="1215"/>
      <c r="E20" s="1215"/>
      <c r="F20" s="1215"/>
      <c r="G20" s="1215"/>
      <c r="H20" s="1215"/>
      <c r="I20" s="1215"/>
      <c r="J20" s="1215"/>
      <c r="K20" s="1215"/>
      <c r="L20" s="1215"/>
      <c r="M20" s="1215"/>
      <c r="N20" s="505"/>
      <c r="O20" s="505"/>
    </row>
    <row r="21" spans="1:15" ht="15" x14ac:dyDescent="0.25"/>
    <row r="22" spans="1:15" ht="58.5" customHeight="1" x14ac:dyDescent="0.25"/>
    <row r="29" spans="1:15" ht="150" customHeight="1" x14ac:dyDescent="0.25">
      <c r="G29" s="387">
        <f>C29+D29+E29</f>
        <v>0</v>
      </c>
    </row>
  </sheetData>
  <sortState xmlns:xlrd2="http://schemas.microsoft.com/office/spreadsheetml/2017/richdata2" ref="A9:I12">
    <sortCondition descending="1" ref="C9:C12"/>
  </sortState>
  <mergeCells count="10">
    <mergeCell ref="A20:M20"/>
    <mergeCell ref="L19:M19"/>
    <mergeCell ref="A3:M3"/>
    <mergeCell ref="A2:M2"/>
    <mergeCell ref="A1:M1"/>
    <mergeCell ref="A19:K19"/>
    <mergeCell ref="A5:K5"/>
    <mergeCell ref="C7:G7"/>
    <mergeCell ref="I7:M7"/>
    <mergeCell ref="A6:M6"/>
  </mergeCells>
  <printOptions horizontalCentered="1"/>
  <pageMargins left="0.51181102362204722" right="0.51181102362204722" top="0.51181102362204722" bottom="0.51181102362204722" header="0" footer="0"/>
  <pageSetup paperSize="9" orientation="landscape" r:id="rId1"/>
  <headerFooter>
    <oddFooter>&amp;C&amp;"B Nazanin,Regular"&amp;12&amp;A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78F4A-409E-439E-ABD4-FEC9E2BA8603}">
  <sheetPr codeName="Sheet3">
    <tabColor theme="2"/>
  </sheetPr>
  <dimension ref="A1:S928"/>
  <sheetViews>
    <sheetView rightToLeft="1" view="pageBreakPreview" topLeftCell="A700" zoomScale="120" zoomScaleNormal="100" zoomScaleSheetLayoutView="120" workbookViewId="0">
      <selection activeCell="H706" sqref="H706:N721"/>
    </sheetView>
  </sheetViews>
  <sheetFormatPr defaultColWidth="8.7109375" defaultRowHeight="18" x14ac:dyDescent="0.45"/>
  <cols>
    <col min="1" max="1" width="4.7109375" style="103" customWidth="1"/>
    <col min="2" max="2" width="7.42578125" style="103" customWidth="1"/>
    <col min="3" max="3" width="5" style="103" customWidth="1"/>
    <col min="4" max="4" width="12.85546875" style="103" customWidth="1"/>
    <col min="5" max="5" width="5.42578125" style="103" customWidth="1"/>
    <col min="6" max="6" width="13.42578125" style="103" customWidth="1"/>
    <col min="7" max="7" width="8.7109375" style="103"/>
    <col min="8" max="8" width="19.28515625" style="103" customWidth="1"/>
    <col min="9" max="9" width="42.42578125" style="103" hidden="1" customWidth="1"/>
    <col min="10" max="11" width="10.85546875" style="103" customWidth="1"/>
    <col min="12" max="12" width="16" style="103" customWidth="1"/>
    <col min="13" max="13" width="11.85546875" style="103" customWidth="1"/>
    <col min="14" max="14" width="12.85546875" style="103" customWidth="1"/>
    <col min="15" max="15" width="10.85546875" style="103" customWidth="1"/>
    <col min="16" max="16" width="7.42578125" style="128" customWidth="1"/>
    <col min="17" max="17" width="21" style="103" bestFit="1" customWidth="1"/>
    <col min="18" max="18" width="14.42578125" style="103" customWidth="1"/>
    <col min="19" max="19" width="10.85546875" style="103" bestFit="1" customWidth="1"/>
    <col min="20" max="16384" width="8.7109375" style="103"/>
  </cols>
  <sheetData>
    <row r="1" spans="1:16" x14ac:dyDescent="0.45">
      <c r="A1" s="102" t="s">
        <v>458</v>
      </c>
      <c r="B1" s="102" t="s">
        <v>1477</v>
      </c>
      <c r="C1" s="102" t="s">
        <v>459</v>
      </c>
      <c r="D1" s="102" t="s">
        <v>1479</v>
      </c>
      <c r="E1" s="102" t="s">
        <v>460</v>
      </c>
      <c r="F1" s="102" t="s">
        <v>1480</v>
      </c>
      <c r="G1" s="102" t="s">
        <v>462</v>
      </c>
      <c r="H1" s="102" t="s">
        <v>461</v>
      </c>
      <c r="I1" s="102" t="s">
        <v>1575</v>
      </c>
      <c r="J1" s="102" t="s">
        <v>465</v>
      </c>
      <c r="K1" s="102" t="s">
        <v>466</v>
      </c>
      <c r="L1" s="102" t="s">
        <v>463</v>
      </c>
      <c r="M1" s="102" t="s">
        <v>464</v>
      </c>
      <c r="N1" s="102" t="s">
        <v>467</v>
      </c>
      <c r="O1" s="102" t="s">
        <v>468</v>
      </c>
      <c r="P1" s="102" t="s">
        <v>125</v>
      </c>
    </row>
    <row r="2" spans="1:16" x14ac:dyDescent="0.45">
      <c r="A2" s="104" t="s">
        <v>469</v>
      </c>
      <c r="B2" s="104" t="s">
        <v>470</v>
      </c>
      <c r="C2" s="104" t="s">
        <v>471</v>
      </c>
      <c r="D2" s="104" t="s">
        <v>472</v>
      </c>
      <c r="E2" s="104" t="s">
        <v>473</v>
      </c>
      <c r="F2" s="104" t="s">
        <v>474</v>
      </c>
      <c r="G2" s="104" t="s">
        <v>475</v>
      </c>
      <c r="H2" s="104" t="s">
        <v>476</v>
      </c>
      <c r="I2" s="104" t="s">
        <v>477</v>
      </c>
      <c r="J2" s="105">
        <v>1643491888</v>
      </c>
      <c r="K2" s="105">
        <v>0</v>
      </c>
      <c r="L2" s="105">
        <v>1047407503</v>
      </c>
      <c r="M2" s="105">
        <v>34200000</v>
      </c>
      <c r="N2" s="112">
        <v>2656699391</v>
      </c>
      <c r="O2" s="105">
        <v>0</v>
      </c>
      <c r="P2" s="129" t="s">
        <v>329</v>
      </c>
    </row>
    <row r="3" spans="1:16" x14ac:dyDescent="0.45">
      <c r="A3" s="104" t="s">
        <v>469</v>
      </c>
      <c r="B3" s="104" t="s">
        <v>470</v>
      </c>
      <c r="C3" s="104" t="s">
        <v>471</v>
      </c>
      <c r="D3" s="104" t="s">
        <v>472</v>
      </c>
      <c r="E3" s="104" t="s">
        <v>516</v>
      </c>
      <c r="F3" s="104" t="s">
        <v>517</v>
      </c>
      <c r="G3" s="104" t="s">
        <v>475</v>
      </c>
      <c r="H3" s="104" t="s">
        <v>476</v>
      </c>
      <c r="I3" s="104" t="s">
        <v>477</v>
      </c>
      <c r="J3" s="105">
        <v>0</v>
      </c>
      <c r="K3" s="105">
        <v>0</v>
      </c>
      <c r="L3" s="105">
        <v>4642505000</v>
      </c>
      <c r="M3" s="105">
        <v>4642505000</v>
      </c>
      <c r="N3" s="112">
        <v>0</v>
      </c>
      <c r="O3" s="105">
        <v>0</v>
      </c>
      <c r="P3" s="129" t="s">
        <v>329</v>
      </c>
    </row>
    <row r="4" spans="1:16" x14ac:dyDescent="0.45">
      <c r="A4" s="104" t="s">
        <v>469</v>
      </c>
      <c r="B4" s="104" t="s">
        <v>470</v>
      </c>
      <c r="C4" s="104" t="s">
        <v>471</v>
      </c>
      <c r="D4" s="104" t="s">
        <v>472</v>
      </c>
      <c r="E4" s="104" t="s">
        <v>478</v>
      </c>
      <c r="F4" s="104" t="s">
        <v>479</v>
      </c>
      <c r="G4" s="104" t="s">
        <v>480</v>
      </c>
      <c r="H4" s="104" t="s">
        <v>481</v>
      </c>
      <c r="I4" s="104" t="s">
        <v>1481</v>
      </c>
      <c r="J4" s="105">
        <v>50000000</v>
      </c>
      <c r="K4" s="105">
        <v>0</v>
      </c>
      <c r="L4" s="105">
        <v>2368946270547</v>
      </c>
      <c r="M4" s="105">
        <v>2368946270547</v>
      </c>
      <c r="N4" s="112">
        <v>50000000</v>
      </c>
      <c r="O4" s="105">
        <v>0</v>
      </c>
      <c r="P4" s="129" t="s">
        <v>326</v>
      </c>
    </row>
    <row r="5" spans="1:16" x14ac:dyDescent="0.45">
      <c r="A5" s="104" t="s">
        <v>469</v>
      </c>
      <c r="B5" s="104" t="s">
        <v>470</v>
      </c>
      <c r="C5" s="104" t="s">
        <v>471</v>
      </c>
      <c r="D5" s="104" t="s">
        <v>472</v>
      </c>
      <c r="E5" s="104" t="s">
        <v>478</v>
      </c>
      <c r="F5" s="104" t="s">
        <v>479</v>
      </c>
      <c r="G5" s="104" t="s">
        <v>482</v>
      </c>
      <c r="H5" s="104" t="s">
        <v>483</v>
      </c>
      <c r="I5" s="104" t="s">
        <v>1482</v>
      </c>
      <c r="J5" s="105">
        <v>48778899246</v>
      </c>
      <c r="K5" s="105">
        <v>0</v>
      </c>
      <c r="L5" s="105">
        <v>2371036548492</v>
      </c>
      <c r="M5" s="105">
        <v>2363776268994</v>
      </c>
      <c r="N5" s="112">
        <v>56039178744</v>
      </c>
      <c r="O5" s="105">
        <v>0</v>
      </c>
      <c r="P5" s="129" t="s">
        <v>326</v>
      </c>
    </row>
    <row r="6" spans="1:16" x14ac:dyDescent="0.45">
      <c r="A6" s="104" t="s">
        <v>469</v>
      </c>
      <c r="B6" s="104" t="s">
        <v>470</v>
      </c>
      <c r="C6" s="104" t="s">
        <v>471</v>
      </c>
      <c r="D6" s="104" t="s">
        <v>472</v>
      </c>
      <c r="E6" s="104" t="s">
        <v>478</v>
      </c>
      <c r="F6" s="104" t="s">
        <v>479</v>
      </c>
      <c r="G6" s="104" t="s">
        <v>484</v>
      </c>
      <c r="H6" s="104" t="s">
        <v>485</v>
      </c>
      <c r="I6" s="104" t="s">
        <v>1483</v>
      </c>
      <c r="J6" s="105">
        <v>260307486</v>
      </c>
      <c r="K6" s="105">
        <v>0</v>
      </c>
      <c r="L6" s="105">
        <v>62506158000</v>
      </c>
      <c r="M6" s="105">
        <v>62493525397</v>
      </c>
      <c r="N6" s="112">
        <v>272940089</v>
      </c>
      <c r="O6" s="105">
        <v>0</v>
      </c>
      <c r="P6" s="129" t="s">
        <v>326</v>
      </c>
    </row>
    <row r="7" spans="1:16" x14ac:dyDescent="0.45">
      <c r="A7" s="104" t="s">
        <v>469</v>
      </c>
      <c r="B7" s="104" t="s">
        <v>470</v>
      </c>
      <c r="C7" s="104" t="s">
        <v>471</v>
      </c>
      <c r="D7" s="104" t="s">
        <v>472</v>
      </c>
      <c r="E7" s="104" t="s">
        <v>478</v>
      </c>
      <c r="F7" s="104" t="s">
        <v>479</v>
      </c>
      <c r="G7" s="104" t="s">
        <v>486</v>
      </c>
      <c r="H7" s="104" t="s">
        <v>487</v>
      </c>
      <c r="I7" s="104" t="s">
        <v>1484</v>
      </c>
      <c r="J7" s="105">
        <v>775794301</v>
      </c>
      <c r="K7" s="105">
        <v>0</v>
      </c>
      <c r="L7" s="105">
        <v>15266378635</v>
      </c>
      <c r="M7" s="105">
        <v>15000077000</v>
      </c>
      <c r="N7" s="112">
        <v>1042095936</v>
      </c>
      <c r="O7" s="105">
        <v>0</v>
      </c>
      <c r="P7" s="129" t="s">
        <v>326</v>
      </c>
    </row>
    <row r="8" spans="1:16" x14ac:dyDescent="0.45">
      <c r="A8" s="104" t="s">
        <v>469</v>
      </c>
      <c r="B8" s="104" t="s">
        <v>470</v>
      </c>
      <c r="C8" s="104" t="s">
        <v>471</v>
      </c>
      <c r="D8" s="104" t="s">
        <v>472</v>
      </c>
      <c r="E8" s="104" t="s">
        <v>478</v>
      </c>
      <c r="F8" s="104" t="s">
        <v>479</v>
      </c>
      <c r="G8" s="104" t="s">
        <v>488</v>
      </c>
      <c r="H8" s="104" t="s">
        <v>489</v>
      </c>
      <c r="I8" s="104" t="s">
        <v>1485</v>
      </c>
      <c r="J8" s="105">
        <v>0</v>
      </c>
      <c r="K8" s="105">
        <v>0</v>
      </c>
      <c r="L8" s="105">
        <v>16157983038</v>
      </c>
      <c r="M8" s="105">
        <v>16157983038</v>
      </c>
      <c r="N8" s="112">
        <v>0</v>
      </c>
      <c r="O8" s="105">
        <v>0</v>
      </c>
      <c r="P8" s="129" t="s">
        <v>326</v>
      </c>
    </row>
    <row r="9" spans="1:16" x14ac:dyDescent="0.45">
      <c r="A9" s="104" t="s">
        <v>469</v>
      </c>
      <c r="B9" s="104" t="s">
        <v>470</v>
      </c>
      <c r="C9" s="104" t="s">
        <v>471</v>
      </c>
      <c r="D9" s="104" t="s">
        <v>472</v>
      </c>
      <c r="E9" s="104" t="s">
        <v>478</v>
      </c>
      <c r="F9" s="104" t="s">
        <v>479</v>
      </c>
      <c r="G9" s="104" t="s">
        <v>490</v>
      </c>
      <c r="H9" s="104" t="s">
        <v>491</v>
      </c>
      <c r="I9" s="104" t="s">
        <v>1486</v>
      </c>
      <c r="J9" s="105">
        <v>5932779527</v>
      </c>
      <c r="K9" s="105">
        <v>0</v>
      </c>
      <c r="L9" s="105">
        <v>689875599640</v>
      </c>
      <c r="M9" s="105">
        <v>690882795486</v>
      </c>
      <c r="N9" s="112">
        <v>4925583681</v>
      </c>
      <c r="O9" s="105">
        <v>0</v>
      </c>
      <c r="P9" s="129" t="s">
        <v>326</v>
      </c>
    </row>
    <row r="10" spans="1:16" x14ac:dyDescent="0.45">
      <c r="A10" s="104" t="s">
        <v>469</v>
      </c>
      <c r="B10" s="104" t="s">
        <v>470</v>
      </c>
      <c r="C10" s="104" t="s">
        <v>471</v>
      </c>
      <c r="D10" s="104" t="s">
        <v>472</v>
      </c>
      <c r="E10" s="104" t="s">
        <v>478</v>
      </c>
      <c r="F10" s="104" t="s">
        <v>479</v>
      </c>
      <c r="G10" s="104" t="s">
        <v>492</v>
      </c>
      <c r="H10" s="104" t="s">
        <v>493</v>
      </c>
      <c r="I10" s="104" t="s">
        <v>1487</v>
      </c>
      <c r="J10" s="105">
        <v>81326</v>
      </c>
      <c r="K10" s="105">
        <v>0</v>
      </c>
      <c r="L10" s="105">
        <v>0</v>
      </c>
      <c r="M10" s="105">
        <v>60000</v>
      </c>
      <c r="N10" s="112">
        <v>21326</v>
      </c>
      <c r="O10" s="105">
        <v>0</v>
      </c>
      <c r="P10" s="129" t="s">
        <v>326</v>
      </c>
    </row>
    <row r="11" spans="1:16" x14ac:dyDescent="0.45">
      <c r="A11" s="104" t="s">
        <v>469</v>
      </c>
      <c r="B11" s="104" t="s">
        <v>470</v>
      </c>
      <c r="C11" s="104" t="s">
        <v>471</v>
      </c>
      <c r="D11" s="104" t="s">
        <v>472</v>
      </c>
      <c r="E11" s="104" t="s">
        <v>478</v>
      </c>
      <c r="F11" s="104" t="s">
        <v>479</v>
      </c>
      <c r="G11" s="104" t="s">
        <v>494</v>
      </c>
      <c r="H11" s="104" t="s">
        <v>495</v>
      </c>
      <c r="I11" s="104" t="s">
        <v>1488</v>
      </c>
      <c r="J11" s="105">
        <v>27171867</v>
      </c>
      <c r="K11" s="105">
        <v>0</v>
      </c>
      <c r="L11" s="105">
        <v>7457000</v>
      </c>
      <c r="M11" s="105">
        <v>415000</v>
      </c>
      <c r="N11" s="112">
        <v>34213867</v>
      </c>
      <c r="O11" s="105">
        <v>0</v>
      </c>
      <c r="P11" s="129" t="s">
        <v>326</v>
      </c>
    </row>
    <row r="12" spans="1:16" x14ac:dyDescent="0.45">
      <c r="A12" s="104" t="s">
        <v>469</v>
      </c>
      <c r="B12" s="104" t="s">
        <v>470</v>
      </c>
      <c r="C12" s="104" t="s">
        <v>471</v>
      </c>
      <c r="D12" s="104" t="s">
        <v>472</v>
      </c>
      <c r="E12" s="104" t="s">
        <v>478</v>
      </c>
      <c r="F12" s="104" t="s">
        <v>479</v>
      </c>
      <c r="G12" s="104" t="s">
        <v>496</v>
      </c>
      <c r="H12" s="104" t="s">
        <v>497</v>
      </c>
      <c r="I12" s="104" t="s">
        <v>477</v>
      </c>
      <c r="J12" s="105">
        <v>4505208</v>
      </c>
      <c r="K12" s="105">
        <v>0</v>
      </c>
      <c r="L12" s="105">
        <v>414233</v>
      </c>
      <c r="M12" s="105">
        <v>438047</v>
      </c>
      <c r="N12" s="112">
        <v>4481394</v>
      </c>
      <c r="O12" s="105">
        <v>0</v>
      </c>
      <c r="P12" s="129" t="s">
        <v>326</v>
      </c>
    </row>
    <row r="13" spans="1:16" x14ac:dyDescent="0.45">
      <c r="A13" s="104" t="s">
        <v>469</v>
      </c>
      <c r="B13" s="104" t="s">
        <v>470</v>
      </c>
      <c r="C13" s="104" t="s">
        <v>471</v>
      </c>
      <c r="D13" s="104" t="s">
        <v>472</v>
      </c>
      <c r="E13" s="104" t="s">
        <v>478</v>
      </c>
      <c r="F13" s="104" t="s">
        <v>479</v>
      </c>
      <c r="G13" s="104" t="s">
        <v>498</v>
      </c>
      <c r="H13" s="104" t="s">
        <v>499</v>
      </c>
      <c r="I13" s="104" t="s">
        <v>1489</v>
      </c>
      <c r="J13" s="105">
        <v>0</v>
      </c>
      <c r="K13" s="105">
        <v>0</v>
      </c>
      <c r="L13" s="105">
        <v>355025445526</v>
      </c>
      <c r="M13" s="105">
        <v>354945026692</v>
      </c>
      <c r="N13" s="112">
        <v>80418834</v>
      </c>
      <c r="O13" s="105">
        <v>0</v>
      </c>
      <c r="P13" s="129" t="s">
        <v>326</v>
      </c>
    </row>
    <row r="14" spans="1:16" x14ac:dyDescent="0.45">
      <c r="A14" s="104" t="s">
        <v>469</v>
      </c>
      <c r="B14" s="104" t="s">
        <v>470</v>
      </c>
      <c r="C14" s="104" t="s">
        <v>471</v>
      </c>
      <c r="D14" s="104" t="s">
        <v>472</v>
      </c>
      <c r="E14" s="104" t="s">
        <v>478</v>
      </c>
      <c r="F14" s="104" t="s">
        <v>479</v>
      </c>
      <c r="G14" s="104" t="s">
        <v>500</v>
      </c>
      <c r="H14" s="104" t="s">
        <v>501</v>
      </c>
      <c r="I14" s="104" t="s">
        <v>1489</v>
      </c>
      <c r="J14" s="105">
        <v>0</v>
      </c>
      <c r="K14" s="105">
        <v>0</v>
      </c>
      <c r="L14" s="105">
        <v>311941338283</v>
      </c>
      <c r="M14" s="105">
        <v>310135410085</v>
      </c>
      <c r="N14" s="112">
        <v>1805928198</v>
      </c>
      <c r="O14" s="105">
        <v>0</v>
      </c>
      <c r="P14" s="129" t="s">
        <v>326</v>
      </c>
    </row>
    <row r="15" spans="1:16" x14ac:dyDescent="0.45">
      <c r="A15" s="104" t="s">
        <v>469</v>
      </c>
      <c r="B15" s="104" t="s">
        <v>470</v>
      </c>
      <c r="C15" s="104" t="s">
        <v>471</v>
      </c>
      <c r="D15" s="104" t="s">
        <v>472</v>
      </c>
      <c r="E15" s="104" t="s">
        <v>478</v>
      </c>
      <c r="F15" s="104" t="s">
        <v>479</v>
      </c>
      <c r="G15" s="104" t="s">
        <v>502</v>
      </c>
      <c r="H15" s="104" t="s">
        <v>503</v>
      </c>
      <c r="I15" s="104" t="s">
        <v>1489</v>
      </c>
      <c r="J15" s="105">
        <v>0</v>
      </c>
      <c r="K15" s="105">
        <v>0</v>
      </c>
      <c r="L15" s="105">
        <v>260034254142</v>
      </c>
      <c r="M15" s="105">
        <v>260034254142</v>
      </c>
      <c r="N15" s="112">
        <v>0</v>
      </c>
      <c r="O15" s="105">
        <v>0</v>
      </c>
      <c r="P15" s="129" t="s">
        <v>326</v>
      </c>
    </row>
    <row r="16" spans="1:16" x14ac:dyDescent="0.45">
      <c r="A16" s="104" t="s">
        <v>469</v>
      </c>
      <c r="B16" s="104" t="s">
        <v>470</v>
      </c>
      <c r="C16" s="104" t="s">
        <v>471</v>
      </c>
      <c r="D16" s="104" t="s">
        <v>472</v>
      </c>
      <c r="E16" s="104" t="s">
        <v>478</v>
      </c>
      <c r="F16" s="104" t="s">
        <v>479</v>
      </c>
      <c r="G16" s="104" t="s">
        <v>504</v>
      </c>
      <c r="H16" s="104" t="s">
        <v>505</v>
      </c>
      <c r="I16" s="104" t="s">
        <v>1489</v>
      </c>
      <c r="J16" s="105">
        <v>0</v>
      </c>
      <c r="K16" s="105">
        <v>0</v>
      </c>
      <c r="L16" s="105">
        <v>341737963795</v>
      </c>
      <c r="M16" s="105">
        <v>341737963795</v>
      </c>
      <c r="N16" s="112">
        <v>0</v>
      </c>
      <c r="O16" s="105">
        <v>0</v>
      </c>
      <c r="P16" s="129" t="s">
        <v>326</v>
      </c>
    </row>
    <row r="17" spans="1:18" x14ac:dyDescent="0.45">
      <c r="A17" s="104" t="s">
        <v>469</v>
      </c>
      <c r="B17" s="104" t="s">
        <v>470</v>
      </c>
      <c r="C17" s="104" t="s">
        <v>471</v>
      </c>
      <c r="D17" s="104" t="s">
        <v>472</v>
      </c>
      <c r="E17" s="104" t="s">
        <v>518</v>
      </c>
      <c r="F17" s="104" t="s">
        <v>519</v>
      </c>
      <c r="G17" s="104" t="s">
        <v>520</v>
      </c>
      <c r="H17" s="104" t="s">
        <v>521</v>
      </c>
      <c r="I17" s="104" t="s">
        <v>1490</v>
      </c>
      <c r="J17" s="105">
        <v>23502665000</v>
      </c>
      <c r="K17" s="105">
        <v>0</v>
      </c>
      <c r="L17" s="105">
        <v>5191901041</v>
      </c>
      <c r="M17" s="105">
        <v>15183283500</v>
      </c>
      <c r="N17" s="112">
        <v>13511282541</v>
      </c>
      <c r="O17" s="105">
        <v>0</v>
      </c>
      <c r="P17" s="129" t="s">
        <v>327</v>
      </c>
    </row>
    <row r="18" spans="1:18" x14ac:dyDescent="0.45">
      <c r="A18" s="104" t="s">
        <v>469</v>
      </c>
      <c r="B18" s="104" t="s">
        <v>470</v>
      </c>
      <c r="C18" s="104" t="s">
        <v>471</v>
      </c>
      <c r="D18" s="104" t="s">
        <v>472</v>
      </c>
      <c r="E18" s="104" t="s">
        <v>518</v>
      </c>
      <c r="F18" s="104" t="s">
        <v>519</v>
      </c>
      <c r="G18" s="104" t="s">
        <v>522</v>
      </c>
      <c r="H18" s="104" t="s">
        <v>523</v>
      </c>
      <c r="I18" s="104" t="s">
        <v>1489</v>
      </c>
      <c r="J18" s="105">
        <v>0</v>
      </c>
      <c r="K18" s="105">
        <v>0</v>
      </c>
      <c r="L18" s="105">
        <v>34200000</v>
      </c>
      <c r="M18" s="105">
        <v>6562400</v>
      </c>
      <c r="N18" s="112">
        <v>27637600</v>
      </c>
      <c r="O18" s="105">
        <v>0</v>
      </c>
      <c r="P18" s="129" t="s">
        <v>327</v>
      </c>
    </row>
    <row r="19" spans="1:18" x14ac:dyDescent="0.45">
      <c r="A19" s="104" t="s">
        <v>469</v>
      </c>
      <c r="B19" s="104" t="s">
        <v>470</v>
      </c>
      <c r="C19" s="104" t="s">
        <v>471</v>
      </c>
      <c r="D19" s="104" t="s">
        <v>472</v>
      </c>
      <c r="E19" s="104" t="s">
        <v>506</v>
      </c>
      <c r="F19" s="104" t="s">
        <v>507</v>
      </c>
      <c r="G19" s="104" t="s">
        <v>508</v>
      </c>
      <c r="H19" s="104" t="s">
        <v>509</v>
      </c>
      <c r="I19" s="104" t="s">
        <v>1491</v>
      </c>
      <c r="J19" s="105">
        <v>7499750</v>
      </c>
      <c r="K19" s="105">
        <v>0</v>
      </c>
      <c r="L19" s="105">
        <v>0</v>
      </c>
      <c r="M19" s="105">
        <v>0</v>
      </c>
      <c r="N19" s="112">
        <v>7499750</v>
      </c>
      <c r="O19" s="105">
        <v>0</v>
      </c>
      <c r="P19" s="129" t="s">
        <v>328</v>
      </c>
    </row>
    <row r="20" spans="1:18" x14ac:dyDescent="0.45">
      <c r="A20" s="104" t="s">
        <v>469</v>
      </c>
      <c r="B20" s="104" t="s">
        <v>470</v>
      </c>
      <c r="C20" s="104" t="s">
        <v>471</v>
      </c>
      <c r="D20" s="104" t="s">
        <v>472</v>
      </c>
      <c r="E20" s="104" t="s">
        <v>506</v>
      </c>
      <c r="F20" s="104" t="s">
        <v>507</v>
      </c>
      <c r="G20" s="104" t="s">
        <v>510</v>
      </c>
      <c r="H20" s="104" t="s">
        <v>511</v>
      </c>
      <c r="I20" s="104" t="s">
        <v>477</v>
      </c>
      <c r="J20" s="105">
        <v>37073489</v>
      </c>
      <c r="K20" s="105">
        <v>0</v>
      </c>
      <c r="L20" s="105">
        <v>9460988556</v>
      </c>
      <c r="M20" s="105">
        <v>9184193848</v>
      </c>
      <c r="N20" s="112">
        <v>313868197</v>
      </c>
      <c r="O20" s="105">
        <v>0</v>
      </c>
      <c r="P20" s="129" t="s">
        <v>328</v>
      </c>
    </row>
    <row r="21" spans="1:18" x14ac:dyDescent="0.45">
      <c r="A21" s="104" t="s">
        <v>469</v>
      </c>
      <c r="B21" s="104" t="s">
        <v>470</v>
      </c>
      <c r="C21" s="104" t="s">
        <v>471</v>
      </c>
      <c r="D21" s="104" t="s">
        <v>472</v>
      </c>
      <c r="E21" s="104" t="s">
        <v>506</v>
      </c>
      <c r="F21" s="104" t="s">
        <v>507</v>
      </c>
      <c r="G21" s="104" t="s">
        <v>512</v>
      </c>
      <c r="H21" s="104" t="s">
        <v>513</v>
      </c>
      <c r="I21" s="104" t="s">
        <v>477</v>
      </c>
      <c r="J21" s="105">
        <v>0</v>
      </c>
      <c r="K21" s="105">
        <v>0</v>
      </c>
      <c r="L21" s="105">
        <v>15900000</v>
      </c>
      <c r="M21" s="105">
        <v>15900000</v>
      </c>
      <c r="N21" s="112">
        <v>0</v>
      </c>
      <c r="O21" s="105">
        <v>0</v>
      </c>
      <c r="P21" s="129" t="s">
        <v>328</v>
      </c>
    </row>
    <row r="22" spans="1:18" x14ac:dyDescent="0.45">
      <c r="A22" s="104" t="s">
        <v>469</v>
      </c>
      <c r="B22" s="104" t="s">
        <v>470</v>
      </c>
      <c r="C22" s="104" t="s">
        <v>471</v>
      </c>
      <c r="D22" s="104" t="s">
        <v>472</v>
      </c>
      <c r="E22" s="104" t="s">
        <v>506</v>
      </c>
      <c r="F22" s="104" t="s">
        <v>507</v>
      </c>
      <c r="G22" s="104" t="s">
        <v>514</v>
      </c>
      <c r="H22" s="104" t="s">
        <v>515</v>
      </c>
      <c r="I22" s="104" t="s">
        <v>477</v>
      </c>
      <c r="J22" s="105">
        <v>0</v>
      </c>
      <c r="K22" s="105">
        <v>0</v>
      </c>
      <c r="L22" s="105">
        <v>1500000000</v>
      </c>
      <c r="M22" s="105">
        <v>1500000000</v>
      </c>
      <c r="N22" s="112">
        <v>0</v>
      </c>
      <c r="O22" s="105">
        <v>0</v>
      </c>
      <c r="P22" s="129" t="s">
        <v>328</v>
      </c>
    </row>
    <row r="23" spans="1:18" x14ac:dyDescent="0.45">
      <c r="A23" s="104" t="s">
        <v>469</v>
      </c>
      <c r="B23" s="104" t="s">
        <v>470</v>
      </c>
      <c r="C23" s="104" t="s">
        <v>524</v>
      </c>
      <c r="D23" s="104" t="s">
        <v>525</v>
      </c>
      <c r="E23" s="104" t="s">
        <v>526</v>
      </c>
      <c r="F23" s="104" t="s">
        <v>527</v>
      </c>
      <c r="G23" s="104" t="s">
        <v>528</v>
      </c>
      <c r="H23" s="104" t="s">
        <v>529</v>
      </c>
      <c r="I23" s="104" t="s">
        <v>1489</v>
      </c>
      <c r="J23" s="105">
        <v>74198042689</v>
      </c>
      <c r="K23" s="105">
        <v>0</v>
      </c>
      <c r="L23" s="105">
        <v>0</v>
      </c>
      <c r="M23" s="105">
        <v>0</v>
      </c>
      <c r="N23" s="112">
        <v>74198042689</v>
      </c>
      <c r="O23" s="105">
        <v>0</v>
      </c>
      <c r="P23" s="129" t="s">
        <v>344</v>
      </c>
    </row>
    <row r="24" spans="1:18" x14ac:dyDescent="0.45">
      <c r="A24" s="104" t="s">
        <v>469</v>
      </c>
      <c r="B24" s="104" t="s">
        <v>470</v>
      </c>
      <c r="C24" s="104" t="s">
        <v>530</v>
      </c>
      <c r="D24" s="104" t="s">
        <v>531</v>
      </c>
      <c r="E24" s="104" t="s">
        <v>532</v>
      </c>
      <c r="F24" s="104" t="s">
        <v>533</v>
      </c>
      <c r="G24" s="104" t="s">
        <v>482</v>
      </c>
      <c r="H24" s="104" t="s">
        <v>483</v>
      </c>
      <c r="I24" s="104" t="s">
        <v>1482</v>
      </c>
      <c r="J24" s="105">
        <v>0</v>
      </c>
      <c r="K24" s="105">
        <v>0</v>
      </c>
      <c r="L24" s="105">
        <v>395000000000</v>
      </c>
      <c r="M24" s="105">
        <v>395000000000</v>
      </c>
      <c r="N24" s="108">
        <v>0</v>
      </c>
      <c r="O24" s="105">
        <v>0</v>
      </c>
      <c r="P24" s="129" t="s">
        <v>1580</v>
      </c>
      <c r="Q24" s="103" t="s">
        <v>1581</v>
      </c>
    </row>
    <row r="25" spans="1:18" x14ac:dyDescent="0.45">
      <c r="A25" s="104" t="s">
        <v>469</v>
      </c>
      <c r="B25" s="104" t="s">
        <v>470</v>
      </c>
      <c r="C25" s="104" t="s">
        <v>534</v>
      </c>
      <c r="D25" s="104" t="s">
        <v>535</v>
      </c>
      <c r="E25" s="104" t="s">
        <v>536</v>
      </c>
      <c r="F25" s="104" t="s">
        <v>535</v>
      </c>
      <c r="G25" s="104" t="s">
        <v>537</v>
      </c>
      <c r="H25" s="104" t="s">
        <v>538</v>
      </c>
      <c r="I25" s="104" t="s">
        <v>1492</v>
      </c>
      <c r="J25" s="105">
        <v>40000000000</v>
      </c>
      <c r="K25" s="105">
        <v>0</v>
      </c>
      <c r="L25" s="105">
        <v>0</v>
      </c>
      <c r="M25" s="105">
        <v>0</v>
      </c>
      <c r="N25" s="106">
        <v>40000000000</v>
      </c>
      <c r="O25" s="105">
        <v>0</v>
      </c>
      <c r="P25" s="129" t="s">
        <v>363</v>
      </c>
    </row>
    <row r="26" spans="1:18" x14ac:dyDescent="0.45">
      <c r="A26" s="104" t="s">
        <v>469</v>
      </c>
      <c r="B26" s="104" t="s">
        <v>470</v>
      </c>
      <c r="C26" s="104" t="s">
        <v>534</v>
      </c>
      <c r="D26" s="104" t="s">
        <v>535</v>
      </c>
      <c r="E26" s="104" t="s">
        <v>536</v>
      </c>
      <c r="F26" s="104" t="s">
        <v>535</v>
      </c>
      <c r="G26" s="104" t="s">
        <v>539</v>
      </c>
      <c r="H26" s="104" t="s">
        <v>269</v>
      </c>
      <c r="I26" s="104" t="s">
        <v>1493</v>
      </c>
      <c r="J26" s="105">
        <v>0</v>
      </c>
      <c r="K26" s="105">
        <v>0</v>
      </c>
      <c r="L26" s="105">
        <v>1892162</v>
      </c>
      <c r="M26" s="105">
        <v>0</v>
      </c>
      <c r="N26" s="108">
        <v>1892162</v>
      </c>
      <c r="O26" s="105">
        <v>0</v>
      </c>
      <c r="P26" s="129" t="s">
        <v>1715</v>
      </c>
    </row>
    <row r="27" spans="1:18" x14ac:dyDescent="0.45">
      <c r="A27" s="104" t="s">
        <v>469</v>
      </c>
      <c r="B27" s="104" t="s">
        <v>470</v>
      </c>
      <c r="C27" s="104" t="s">
        <v>534</v>
      </c>
      <c r="D27" s="104" t="s">
        <v>535</v>
      </c>
      <c r="E27" s="104" t="s">
        <v>536</v>
      </c>
      <c r="F27" s="104" t="s">
        <v>535</v>
      </c>
      <c r="G27" s="104" t="s">
        <v>540</v>
      </c>
      <c r="H27" s="104" t="s">
        <v>541</v>
      </c>
      <c r="I27" s="104" t="s">
        <v>1494</v>
      </c>
      <c r="J27" s="105">
        <v>6174088</v>
      </c>
      <c r="K27" s="105">
        <v>0</v>
      </c>
      <c r="L27" s="105">
        <v>0</v>
      </c>
      <c r="M27" s="105">
        <v>6158000</v>
      </c>
      <c r="N27" s="108">
        <v>16088</v>
      </c>
      <c r="O27" s="105">
        <v>0</v>
      </c>
      <c r="P27" s="129" t="s">
        <v>1715</v>
      </c>
    </row>
    <row r="28" spans="1:18" x14ac:dyDescent="0.45">
      <c r="A28" s="104" t="s">
        <v>469</v>
      </c>
      <c r="B28" s="104" t="s">
        <v>470</v>
      </c>
      <c r="C28" s="104" t="s">
        <v>534</v>
      </c>
      <c r="D28" s="104" t="s">
        <v>535</v>
      </c>
      <c r="E28" s="104" t="s">
        <v>536</v>
      </c>
      <c r="F28" s="104" t="s">
        <v>535</v>
      </c>
      <c r="G28" s="104" t="s">
        <v>542</v>
      </c>
      <c r="H28" s="104" t="s">
        <v>543</v>
      </c>
      <c r="I28" s="104" t="s">
        <v>1495</v>
      </c>
      <c r="J28" s="105">
        <v>0</v>
      </c>
      <c r="K28" s="105">
        <v>0</v>
      </c>
      <c r="L28" s="105">
        <v>468165100</v>
      </c>
      <c r="M28" s="105">
        <v>0</v>
      </c>
      <c r="N28" s="108">
        <v>468165100</v>
      </c>
      <c r="O28" s="105">
        <v>0</v>
      </c>
      <c r="P28" s="129" t="s">
        <v>1715</v>
      </c>
    </row>
    <row r="29" spans="1:18" x14ac:dyDescent="0.45">
      <c r="A29" s="104" t="s">
        <v>469</v>
      </c>
      <c r="B29" s="104" t="s">
        <v>470</v>
      </c>
      <c r="C29" s="104" t="s">
        <v>534</v>
      </c>
      <c r="D29" s="104" t="s">
        <v>535</v>
      </c>
      <c r="E29" s="104" t="s">
        <v>536</v>
      </c>
      <c r="F29" s="104" t="s">
        <v>535</v>
      </c>
      <c r="G29" s="104" t="s">
        <v>544</v>
      </c>
      <c r="H29" s="104" t="s">
        <v>545</v>
      </c>
      <c r="I29" s="104" t="s">
        <v>477</v>
      </c>
      <c r="J29" s="105">
        <v>0</v>
      </c>
      <c r="K29" s="105">
        <v>0</v>
      </c>
      <c r="L29" s="105">
        <v>4539200000</v>
      </c>
      <c r="M29" s="105">
        <v>0</v>
      </c>
      <c r="N29" s="108">
        <v>4539200000</v>
      </c>
      <c r="O29" s="105">
        <v>0</v>
      </c>
      <c r="P29" s="135" t="s">
        <v>1374</v>
      </c>
      <c r="Q29" s="138"/>
      <c r="R29" s="137"/>
    </row>
    <row r="30" spans="1:18" x14ac:dyDescent="0.45">
      <c r="A30" s="104" t="s">
        <v>469</v>
      </c>
      <c r="B30" s="104" t="s">
        <v>470</v>
      </c>
      <c r="C30" s="104" t="s">
        <v>534</v>
      </c>
      <c r="D30" s="104" t="s">
        <v>535</v>
      </c>
      <c r="E30" s="104" t="s">
        <v>536</v>
      </c>
      <c r="F30" s="104" t="s">
        <v>535</v>
      </c>
      <c r="G30" s="104" t="s">
        <v>546</v>
      </c>
      <c r="H30" s="104" t="s">
        <v>547</v>
      </c>
      <c r="I30" s="104" t="s">
        <v>477</v>
      </c>
      <c r="J30" s="105">
        <v>0</v>
      </c>
      <c r="K30" s="105">
        <v>0</v>
      </c>
      <c r="L30" s="105">
        <v>42959490</v>
      </c>
      <c r="M30" s="105">
        <v>0</v>
      </c>
      <c r="N30" s="108">
        <v>42959490</v>
      </c>
      <c r="O30" s="105">
        <v>0</v>
      </c>
      <c r="P30" s="135" t="s">
        <v>1715</v>
      </c>
      <c r="Q30" s="136"/>
      <c r="R30" s="137"/>
    </row>
    <row r="31" spans="1:18" x14ac:dyDescent="0.45">
      <c r="A31" s="104" t="s">
        <v>469</v>
      </c>
      <c r="B31" s="104" t="s">
        <v>470</v>
      </c>
      <c r="C31" s="104" t="s">
        <v>534</v>
      </c>
      <c r="D31" s="104" t="s">
        <v>535</v>
      </c>
      <c r="E31" s="104" t="s">
        <v>536</v>
      </c>
      <c r="F31" s="104" t="s">
        <v>535</v>
      </c>
      <c r="G31" s="104">
        <v>400260</v>
      </c>
      <c r="H31" s="104" t="s">
        <v>609</v>
      </c>
      <c r="I31" s="104" t="s">
        <v>477</v>
      </c>
      <c r="J31" s="105">
        <v>0</v>
      </c>
      <c r="K31" s="105">
        <v>0</v>
      </c>
      <c r="L31" s="105">
        <v>4210640000000</v>
      </c>
      <c r="M31" s="105">
        <v>139058000000</v>
      </c>
      <c r="N31" s="108">
        <v>4071582000000</v>
      </c>
      <c r="O31" s="105">
        <v>0</v>
      </c>
      <c r="P31" s="129" t="s">
        <v>1716</v>
      </c>
    </row>
    <row r="32" spans="1:18" x14ac:dyDescent="0.45">
      <c r="A32" s="104" t="s">
        <v>469</v>
      </c>
      <c r="B32" s="104" t="s">
        <v>470</v>
      </c>
      <c r="C32" s="104" t="s">
        <v>534</v>
      </c>
      <c r="D32" s="104" t="s">
        <v>535</v>
      </c>
      <c r="E32" s="104" t="s">
        <v>536</v>
      </c>
      <c r="F32" s="104" t="s">
        <v>535</v>
      </c>
      <c r="G32" s="104" t="s">
        <v>548</v>
      </c>
      <c r="H32" s="104" t="s">
        <v>549</v>
      </c>
      <c r="I32" s="104" t="s">
        <v>477</v>
      </c>
      <c r="J32" s="105">
        <v>0</v>
      </c>
      <c r="K32" s="105">
        <v>0</v>
      </c>
      <c r="L32" s="105">
        <v>20276484</v>
      </c>
      <c r="M32" s="105">
        <v>0</v>
      </c>
      <c r="N32" s="108">
        <v>20276484</v>
      </c>
      <c r="O32" s="105">
        <v>0</v>
      </c>
      <c r="P32" s="129" t="s">
        <v>1715</v>
      </c>
    </row>
    <row r="33" spans="1:16" x14ac:dyDescent="0.45">
      <c r="A33" s="104" t="s">
        <v>469</v>
      </c>
      <c r="B33" s="104" t="s">
        <v>470</v>
      </c>
      <c r="C33" s="104" t="s">
        <v>534</v>
      </c>
      <c r="D33" s="104" t="s">
        <v>535</v>
      </c>
      <c r="E33" s="104" t="s">
        <v>550</v>
      </c>
      <c r="F33" s="104" t="s">
        <v>551</v>
      </c>
      <c r="G33" s="104" t="s">
        <v>552</v>
      </c>
      <c r="H33" s="104" t="s">
        <v>553</v>
      </c>
      <c r="I33" s="104" t="s">
        <v>477</v>
      </c>
      <c r="J33" s="105">
        <v>3000000</v>
      </c>
      <c r="K33" s="105">
        <v>0</v>
      </c>
      <c r="L33" s="105">
        <v>0</v>
      </c>
      <c r="M33" s="105">
        <v>3000000</v>
      </c>
      <c r="N33" s="108">
        <v>0</v>
      </c>
      <c r="O33" s="105">
        <v>0</v>
      </c>
      <c r="P33" s="129" t="s">
        <v>1715</v>
      </c>
    </row>
    <row r="34" spans="1:16" x14ac:dyDescent="0.45">
      <c r="A34" s="104" t="s">
        <v>469</v>
      </c>
      <c r="B34" s="104" t="s">
        <v>470</v>
      </c>
      <c r="C34" s="104" t="s">
        <v>534</v>
      </c>
      <c r="D34" s="104" t="s">
        <v>535</v>
      </c>
      <c r="E34" s="104" t="s">
        <v>550</v>
      </c>
      <c r="F34" s="104" t="s">
        <v>551</v>
      </c>
      <c r="G34" s="104" t="s">
        <v>554</v>
      </c>
      <c r="H34" s="104" t="s">
        <v>555</v>
      </c>
      <c r="I34" s="104" t="s">
        <v>477</v>
      </c>
      <c r="J34" s="105">
        <v>0</v>
      </c>
      <c r="K34" s="105">
        <v>0</v>
      </c>
      <c r="L34" s="105">
        <v>200000000</v>
      </c>
      <c r="M34" s="105">
        <v>114285712</v>
      </c>
      <c r="N34" s="108">
        <v>85714288</v>
      </c>
      <c r="O34" s="105">
        <v>0</v>
      </c>
      <c r="P34" s="129" t="s">
        <v>1717</v>
      </c>
    </row>
    <row r="35" spans="1:16" x14ac:dyDescent="0.45">
      <c r="A35" s="104" t="s">
        <v>469</v>
      </c>
      <c r="B35" s="104" t="s">
        <v>470</v>
      </c>
      <c r="C35" s="104" t="s">
        <v>534</v>
      </c>
      <c r="D35" s="104" t="s">
        <v>535</v>
      </c>
      <c r="E35" s="104" t="s">
        <v>550</v>
      </c>
      <c r="F35" s="104" t="s">
        <v>551</v>
      </c>
      <c r="G35" s="104" t="s">
        <v>556</v>
      </c>
      <c r="H35" s="104" t="s">
        <v>557</v>
      </c>
      <c r="I35" s="104" t="s">
        <v>477</v>
      </c>
      <c r="J35" s="105">
        <v>0</v>
      </c>
      <c r="K35" s="105">
        <v>0</v>
      </c>
      <c r="L35" s="105">
        <v>4605250</v>
      </c>
      <c r="M35" s="105">
        <v>4605250</v>
      </c>
      <c r="N35" s="108">
        <v>0</v>
      </c>
      <c r="O35" s="105">
        <v>0</v>
      </c>
      <c r="P35" s="129" t="s">
        <v>1717</v>
      </c>
    </row>
    <row r="36" spans="1:16" x14ac:dyDescent="0.45">
      <c r="A36" s="104" t="s">
        <v>469</v>
      </c>
      <c r="B36" s="104" t="s">
        <v>470</v>
      </c>
      <c r="C36" s="104" t="s">
        <v>534</v>
      </c>
      <c r="D36" s="104" t="s">
        <v>535</v>
      </c>
      <c r="E36" s="104" t="s">
        <v>558</v>
      </c>
      <c r="F36" s="104" t="s">
        <v>559</v>
      </c>
      <c r="G36" s="104" t="s">
        <v>560</v>
      </c>
      <c r="H36" s="104" t="s">
        <v>561</v>
      </c>
      <c r="I36" s="104" t="s">
        <v>477</v>
      </c>
      <c r="J36" s="105">
        <v>0</v>
      </c>
      <c r="K36" s="105">
        <v>0</v>
      </c>
      <c r="L36" s="105">
        <v>11052600</v>
      </c>
      <c r="M36" s="105">
        <v>8289450</v>
      </c>
      <c r="N36" s="108">
        <v>2763150</v>
      </c>
      <c r="O36" s="105">
        <v>0</v>
      </c>
      <c r="P36" s="129" t="s">
        <v>1717</v>
      </c>
    </row>
    <row r="37" spans="1:16" x14ac:dyDescent="0.45">
      <c r="A37" s="104" t="s">
        <v>469</v>
      </c>
      <c r="B37" s="104" t="s">
        <v>470</v>
      </c>
      <c r="C37" s="104" t="s">
        <v>534</v>
      </c>
      <c r="D37" s="104" t="s">
        <v>535</v>
      </c>
      <c r="E37" s="104" t="s">
        <v>558</v>
      </c>
      <c r="F37" s="104" t="s">
        <v>559</v>
      </c>
      <c r="G37" s="104" t="s">
        <v>562</v>
      </c>
      <c r="H37" s="104" t="s">
        <v>563</v>
      </c>
      <c r="I37" s="104" t="s">
        <v>477</v>
      </c>
      <c r="J37" s="105">
        <v>9675000</v>
      </c>
      <c r="K37" s="105">
        <v>0</v>
      </c>
      <c r="L37" s="105">
        <v>33157800</v>
      </c>
      <c r="M37" s="105">
        <v>34543350</v>
      </c>
      <c r="N37" s="108">
        <v>8289450</v>
      </c>
      <c r="O37" s="105">
        <v>0</v>
      </c>
      <c r="P37" s="129" t="s">
        <v>1717</v>
      </c>
    </row>
    <row r="38" spans="1:16" x14ac:dyDescent="0.45">
      <c r="A38" s="104" t="s">
        <v>469</v>
      </c>
      <c r="B38" s="104" t="s">
        <v>470</v>
      </c>
      <c r="C38" s="104" t="s">
        <v>534</v>
      </c>
      <c r="D38" s="104" t="s">
        <v>535</v>
      </c>
      <c r="E38" s="104" t="s">
        <v>558</v>
      </c>
      <c r="F38" s="104" t="s">
        <v>559</v>
      </c>
      <c r="G38" s="104" t="s">
        <v>564</v>
      </c>
      <c r="H38" s="104" t="s">
        <v>565</v>
      </c>
      <c r="I38" s="104" t="s">
        <v>477</v>
      </c>
      <c r="J38" s="105">
        <v>1935000</v>
      </c>
      <c r="K38" s="105">
        <v>0</v>
      </c>
      <c r="L38" s="105">
        <v>11052600</v>
      </c>
      <c r="M38" s="105">
        <v>10224450</v>
      </c>
      <c r="N38" s="108">
        <v>2763150</v>
      </c>
      <c r="O38" s="105">
        <v>0</v>
      </c>
      <c r="P38" s="129" t="s">
        <v>1717</v>
      </c>
    </row>
    <row r="39" spans="1:16" x14ac:dyDescent="0.45">
      <c r="A39" s="104" t="s">
        <v>469</v>
      </c>
      <c r="B39" s="104" t="s">
        <v>470</v>
      </c>
      <c r="C39" s="104" t="s">
        <v>534</v>
      </c>
      <c r="D39" s="104" t="s">
        <v>535</v>
      </c>
      <c r="E39" s="104" t="s">
        <v>558</v>
      </c>
      <c r="F39" s="104" t="s">
        <v>559</v>
      </c>
      <c r="G39" s="104" t="s">
        <v>554</v>
      </c>
      <c r="H39" s="104" t="s">
        <v>555</v>
      </c>
      <c r="I39" s="104" t="s">
        <v>477</v>
      </c>
      <c r="J39" s="105">
        <v>9675000</v>
      </c>
      <c r="K39" s="105">
        <v>0</v>
      </c>
      <c r="L39" s="105">
        <v>55263000</v>
      </c>
      <c r="M39" s="105">
        <v>51122250</v>
      </c>
      <c r="N39" s="108">
        <v>13815750</v>
      </c>
      <c r="O39" s="105">
        <v>0</v>
      </c>
      <c r="P39" s="129" t="s">
        <v>1717</v>
      </c>
    </row>
    <row r="40" spans="1:16" x14ac:dyDescent="0.45">
      <c r="A40" s="104" t="s">
        <v>469</v>
      </c>
      <c r="B40" s="104" t="s">
        <v>470</v>
      </c>
      <c r="C40" s="104" t="s">
        <v>534</v>
      </c>
      <c r="D40" s="104" t="s">
        <v>535</v>
      </c>
      <c r="E40" s="104" t="s">
        <v>558</v>
      </c>
      <c r="F40" s="104" t="s">
        <v>559</v>
      </c>
      <c r="G40" s="104" t="s">
        <v>566</v>
      </c>
      <c r="H40" s="104" t="s">
        <v>567</v>
      </c>
      <c r="I40" s="104" t="s">
        <v>477</v>
      </c>
      <c r="J40" s="105">
        <v>5805000</v>
      </c>
      <c r="K40" s="105">
        <v>0</v>
      </c>
      <c r="L40" s="105">
        <v>0</v>
      </c>
      <c r="M40" s="105">
        <v>5805000</v>
      </c>
      <c r="N40" s="108">
        <v>0</v>
      </c>
      <c r="O40" s="105">
        <v>0</v>
      </c>
      <c r="P40" s="129" t="s">
        <v>1717</v>
      </c>
    </row>
    <row r="41" spans="1:16" x14ac:dyDescent="0.45">
      <c r="A41" s="104" t="s">
        <v>469</v>
      </c>
      <c r="B41" s="104" t="s">
        <v>470</v>
      </c>
      <c r="C41" s="104" t="s">
        <v>534</v>
      </c>
      <c r="D41" s="104" t="s">
        <v>535</v>
      </c>
      <c r="E41" s="104" t="s">
        <v>558</v>
      </c>
      <c r="F41" s="104" t="s">
        <v>559</v>
      </c>
      <c r="G41" s="104" t="s">
        <v>568</v>
      </c>
      <c r="H41" s="104" t="s">
        <v>569</v>
      </c>
      <c r="I41" s="104" t="s">
        <v>477</v>
      </c>
      <c r="J41" s="105">
        <v>1740000</v>
      </c>
      <c r="K41" s="105">
        <v>0</v>
      </c>
      <c r="L41" s="105">
        <v>11052600</v>
      </c>
      <c r="M41" s="105">
        <v>10224450</v>
      </c>
      <c r="N41" s="108">
        <v>2568150</v>
      </c>
      <c r="O41" s="105">
        <v>0</v>
      </c>
      <c r="P41" s="129" t="s">
        <v>1717</v>
      </c>
    </row>
    <row r="42" spans="1:16" x14ac:dyDescent="0.45">
      <c r="A42" s="104" t="s">
        <v>469</v>
      </c>
      <c r="B42" s="104" t="s">
        <v>470</v>
      </c>
      <c r="C42" s="104" t="s">
        <v>534</v>
      </c>
      <c r="D42" s="104" t="s">
        <v>535</v>
      </c>
      <c r="E42" s="104" t="s">
        <v>558</v>
      </c>
      <c r="F42" s="104" t="s">
        <v>559</v>
      </c>
      <c r="G42" s="104" t="s">
        <v>556</v>
      </c>
      <c r="H42" s="104" t="s">
        <v>557</v>
      </c>
      <c r="I42" s="104" t="s">
        <v>477</v>
      </c>
      <c r="J42" s="105">
        <v>0</v>
      </c>
      <c r="K42" s="105">
        <v>0</v>
      </c>
      <c r="L42" s="105">
        <v>55263000</v>
      </c>
      <c r="M42" s="105">
        <v>55263000</v>
      </c>
      <c r="N42" s="108">
        <v>0</v>
      </c>
      <c r="O42" s="105">
        <v>0</v>
      </c>
      <c r="P42" s="129" t="s">
        <v>1717</v>
      </c>
    </row>
    <row r="43" spans="1:16" x14ac:dyDescent="0.45">
      <c r="A43" s="104" t="s">
        <v>469</v>
      </c>
      <c r="B43" s="104" t="s">
        <v>470</v>
      </c>
      <c r="C43" s="104" t="s">
        <v>534</v>
      </c>
      <c r="D43" s="104" t="s">
        <v>535</v>
      </c>
      <c r="E43" s="104" t="s">
        <v>570</v>
      </c>
      <c r="F43" s="104" t="s">
        <v>571</v>
      </c>
      <c r="G43" s="104" t="s">
        <v>564</v>
      </c>
      <c r="H43" s="104" t="s">
        <v>565</v>
      </c>
      <c r="I43" s="104" t="s">
        <v>477</v>
      </c>
      <c r="J43" s="105">
        <v>0</v>
      </c>
      <c r="K43" s="105">
        <v>0</v>
      </c>
      <c r="L43" s="105">
        <v>428248349</v>
      </c>
      <c r="M43" s="105">
        <v>428248349</v>
      </c>
      <c r="N43" s="108">
        <v>0</v>
      </c>
      <c r="O43" s="105">
        <v>0</v>
      </c>
      <c r="P43" s="129" t="s">
        <v>1717</v>
      </c>
    </row>
    <row r="44" spans="1:16" x14ac:dyDescent="0.45">
      <c r="A44" s="104" t="s">
        <v>469</v>
      </c>
      <c r="B44" s="104" t="s">
        <v>470</v>
      </c>
      <c r="C44" s="104" t="s">
        <v>572</v>
      </c>
      <c r="D44" s="104" t="s">
        <v>573</v>
      </c>
      <c r="E44" s="104" t="s">
        <v>574</v>
      </c>
      <c r="F44" s="104" t="s">
        <v>575</v>
      </c>
      <c r="G44" s="104" t="s">
        <v>576</v>
      </c>
      <c r="H44" s="104" t="s">
        <v>335</v>
      </c>
      <c r="I44" s="104" t="s">
        <v>1496</v>
      </c>
      <c r="J44" s="105">
        <v>200000000</v>
      </c>
      <c r="K44" s="105">
        <v>0</v>
      </c>
      <c r="L44" s="105">
        <v>0</v>
      </c>
      <c r="M44" s="105">
        <v>0</v>
      </c>
      <c r="N44" s="108">
        <v>200000000</v>
      </c>
      <c r="O44" s="105">
        <v>0</v>
      </c>
      <c r="P44" s="129" t="s">
        <v>1717</v>
      </c>
    </row>
    <row r="45" spans="1:16" x14ac:dyDescent="0.45">
      <c r="A45" s="104" t="s">
        <v>469</v>
      </c>
      <c r="B45" s="104" t="s">
        <v>470</v>
      </c>
      <c r="C45" s="104" t="s">
        <v>572</v>
      </c>
      <c r="D45" s="104" t="s">
        <v>573</v>
      </c>
      <c r="E45" s="104" t="s">
        <v>597</v>
      </c>
      <c r="F45" s="104" t="s">
        <v>598</v>
      </c>
      <c r="G45" s="104" t="s">
        <v>599</v>
      </c>
      <c r="H45" s="104" t="s">
        <v>600</v>
      </c>
      <c r="I45" s="104" t="s">
        <v>1497</v>
      </c>
      <c r="J45" s="105">
        <v>0</v>
      </c>
      <c r="K45" s="105">
        <v>0</v>
      </c>
      <c r="L45" s="105">
        <v>369875000000</v>
      </c>
      <c r="M45" s="105">
        <v>0</v>
      </c>
      <c r="N45" s="108">
        <v>369875000000</v>
      </c>
      <c r="O45" s="105">
        <v>0</v>
      </c>
      <c r="P45" s="129" t="s">
        <v>1717</v>
      </c>
    </row>
    <row r="46" spans="1:16" x14ac:dyDescent="0.45">
      <c r="A46" s="104" t="s">
        <v>469</v>
      </c>
      <c r="B46" s="104" t="s">
        <v>470</v>
      </c>
      <c r="C46" s="104" t="s">
        <v>572</v>
      </c>
      <c r="D46" s="104" t="s">
        <v>573</v>
      </c>
      <c r="E46" s="104" t="s">
        <v>597</v>
      </c>
      <c r="F46" s="104" t="s">
        <v>598</v>
      </c>
      <c r="G46" s="104" t="s">
        <v>601</v>
      </c>
      <c r="H46" s="104" t="s">
        <v>183</v>
      </c>
      <c r="I46" s="104" t="s">
        <v>1498</v>
      </c>
      <c r="J46" s="105">
        <v>49940513065</v>
      </c>
      <c r="K46" s="105">
        <v>0</v>
      </c>
      <c r="L46" s="105">
        <v>0</v>
      </c>
      <c r="M46" s="105">
        <v>3976115872</v>
      </c>
      <c r="N46" s="108">
        <v>45964397193</v>
      </c>
      <c r="O46" s="105">
        <v>0</v>
      </c>
      <c r="P46" s="129" t="s">
        <v>1717</v>
      </c>
    </row>
    <row r="47" spans="1:16" x14ac:dyDescent="0.45">
      <c r="A47" s="104" t="s">
        <v>469</v>
      </c>
      <c r="B47" s="104" t="s">
        <v>470</v>
      </c>
      <c r="C47" s="104" t="s">
        <v>572</v>
      </c>
      <c r="D47" s="104" t="s">
        <v>573</v>
      </c>
      <c r="E47" s="104" t="s">
        <v>602</v>
      </c>
      <c r="F47" s="104" t="s">
        <v>603</v>
      </c>
      <c r="G47" s="104" t="s">
        <v>604</v>
      </c>
      <c r="H47" s="104" t="s">
        <v>605</v>
      </c>
      <c r="I47" s="104" t="s">
        <v>1499</v>
      </c>
      <c r="J47" s="105">
        <v>28242471760</v>
      </c>
      <c r="K47" s="105">
        <v>0</v>
      </c>
      <c r="L47" s="105">
        <v>314420707388</v>
      </c>
      <c r="M47" s="105">
        <v>342663179148</v>
      </c>
      <c r="N47" s="108">
        <v>0</v>
      </c>
      <c r="O47" s="105">
        <v>0</v>
      </c>
      <c r="P47" s="129" t="s">
        <v>1374</v>
      </c>
    </row>
    <row r="48" spans="1:16" x14ac:dyDescent="0.45">
      <c r="A48" s="104" t="s">
        <v>469</v>
      </c>
      <c r="B48" s="104" t="s">
        <v>470</v>
      </c>
      <c r="C48" s="104" t="s">
        <v>572</v>
      </c>
      <c r="D48" s="104" t="s">
        <v>573</v>
      </c>
      <c r="E48" s="104" t="s">
        <v>577</v>
      </c>
      <c r="F48" s="104" t="s">
        <v>578</v>
      </c>
      <c r="G48" s="104" t="s">
        <v>579</v>
      </c>
      <c r="H48" s="104" t="s">
        <v>580</v>
      </c>
      <c r="I48" s="104" t="s">
        <v>1500</v>
      </c>
      <c r="J48" s="105">
        <v>860000000</v>
      </c>
      <c r="K48" s="105">
        <v>0</v>
      </c>
      <c r="L48" s="105">
        <v>500000000</v>
      </c>
      <c r="M48" s="105">
        <v>1360000000</v>
      </c>
      <c r="N48" s="108">
        <v>0</v>
      </c>
      <c r="O48" s="105">
        <v>0</v>
      </c>
      <c r="P48" s="129" t="s">
        <v>415</v>
      </c>
    </row>
    <row r="49" spans="1:16" x14ac:dyDescent="0.45">
      <c r="A49" s="104" t="s">
        <v>469</v>
      </c>
      <c r="B49" s="104" t="s">
        <v>470</v>
      </c>
      <c r="C49" s="104" t="s">
        <v>572</v>
      </c>
      <c r="D49" s="104" t="s">
        <v>573</v>
      </c>
      <c r="E49" s="104" t="s">
        <v>577</v>
      </c>
      <c r="F49" s="104" t="s">
        <v>578</v>
      </c>
      <c r="G49" s="104" t="s">
        <v>581</v>
      </c>
      <c r="H49" s="104" t="s">
        <v>582</v>
      </c>
      <c r="I49" s="104" t="s">
        <v>1501</v>
      </c>
      <c r="J49" s="105">
        <v>0</v>
      </c>
      <c r="K49" s="105">
        <v>0</v>
      </c>
      <c r="L49" s="105">
        <v>72000000</v>
      </c>
      <c r="M49" s="105">
        <v>72000000</v>
      </c>
      <c r="N49" s="108">
        <v>0</v>
      </c>
      <c r="O49" s="105">
        <v>0</v>
      </c>
      <c r="P49" s="129" t="s">
        <v>415</v>
      </c>
    </row>
    <row r="50" spans="1:16" x14ac:dyDescent="0.45">
      <c r="A50" s="104" t="s">
        <v>469</v>
      </c>
      <c r="B50" s="104" t="s">
        <v>470</v>
      </c>
      <c r="C50" s="104" t="s">
        <v>572</v>
      </c>
      <c r="D50" s="104" t="s">
        <v>573</v>
      </c>
      <c r="E50" s="104" t="s">
        <v>577</v>
      </c>
      <c r="F50" s="104" t="s">
        <v>578</v>
      </c>
      <c r="G50" s="104" t="s">
        <v>583</v>
      </c>
      <c r="H50" s="104" t="s">
        <v>584</v>
      </c>
      <c r="I50" s="104" t="s">
        <v>477</v>
      </c>
      <c r="J50" s="105">
        <v>0</v>
      </c>
      <c r="K50" s="105">
        <v>0</v>
      </c>
      <c r="L50" s="105">
        <v>96000000</v>
      </c>
      <c r="M50" s="105">
        <v>96000000</v>
      </c>
      <c r="N50" s="108">
        <v>0</v>
      </c>
      <c r="O50" s="105">
        <v>0</v>
      </c>
      <c r="P50" s="129" t="s">
        <v>415</v>
      </c>
    </row>
    <row r="51" spans="1:16" x14ac:dyDescent="0.45">
      <c r="A51" s="104" t="s">
        <v>469</v>
      </c>
      <c r="B51" s="104" t="s">
        <v>470</v>
      </c>
      <c r="C51" s="104" t="s">
        <v>572</v>
      </c>
      <c r="D51" s="104" t="s">
        <v>573</v>
      </c>
      <c r="E51" s="104" t="s">
        <v>577</v>
      </c>
      <c r="F51" s="104" t="s">
        <v>578</v>
      </c>
      <c r="G51" s="104" t="s">
        <v>585</v>
      </c>
      <c r="H51" s="104" t="s">
        <v>586</v>
      </c>
      <c r="I51" s="104" t="s">
        <v>477</v>
      </c>
      <c r="J51" s="105">
        <v>0</v>
      </c>
      <c r="K51" s="105">
        <v>0</v>
      </c>
      <c r="L51" s="105">
        <v>400000000</v>
      </c>
      <c r="M51" s="105">
        <v>400000000</v>
      </c>
      <c r="N51" s="108">
        <v>0</v>
      </c>
      <c r="O51" s="105">
        <v>0</v>
      </c>
      <c r="P51" s="129" t="s">
        <v>415</v>
      </c>
    </row>
    <row r="52" spans="1:16" x14ac:dyDescent="0.45">
      <c r="A52" s="104" t="s">
        <v>469</v>
      </c>
      <c r="B52" s="104" t="s">
        <v>470</v>
      </c>
      <c r="C52" s="104" t="s">
        <v>572</v>
      </c>
      <c r="D52" s="104" t="s">
        <v>573</v>
      </c>
      <c r="E52" s="104" t="s">
        <v>577</v>
      </c>
      <c r="F52" s="104" t="s">
        <v>578</v>
      </c>
      <c r="G52" s="104" t="s">
        <v>587</v>
      </c>
      <c r="H52" s="104" t="s">
        <v>588</v>
      </c>
      <c r="I52" s="104" t="s">
        <v>477</v>
      </c>
      <c r="J52" s="105">
        <v>0</v>
      </c>
      <c r="K52" s="105">
        <v>0</v>
      </c>
      <c r="L52" s="105">
        <v>100000000</v>
      </c>
      <c r="M52" s="105">
        <v>100000000</v>
      </c>
      <c r="N52" s="108">
        <v>0</v>
      </c>
      <c r="O52" s="105">
        <v>0</v>
      </c>
      <c r="P52" s="129" t="s">
        <v>415</v>
      </c>
    </row>
    <row r="53" spans="1:16" x14ac:dyDescent="0.45">
      <c r="A53" s="104" t="s">
        <v>469</v>
      </c>
      <c r="B53" s="104" t="s">
        <v>470</v>
      </c>
      <c r="C53" s="104" t="s">
        <v>572</v>
      </c>
      <c r="D53" s="104" t="s">
        <v>573</v>
      </c>
      <c r="E53" s="104" t="s">
        <v>577</v>
      </c>
      <c r="F53" s="104" t="s">
        <v>578</v>
      </c>
      <c r="G53" s="104" t="s">
        <v>589</v>
      </c>
      <c r="H53" s="104" t="s">
        <v>590</v>
      </c>
      <c r="I53" s="104" t="s">
        <v>477</v>
      </c>
      <c r="J53" s="105">
        <v>0</v>
      </c>
      <c r="K53" s="105">
        <v>0</v>
      </c>
      <c r="L53" s="105">
        <v>300000000</v>
      </c>
      <c r="M53" s="105">
        <v>300000000</v>
      </c>
      <c r="N53" s="108">
        <v>0</v>
      </c>
      <c r="O53" s="105">
        <v>0</v>
      </c>
      <c r="P53" s="129" t="s">
        <v>415</v>
      </c>
    </row>
    <row r="54" spans="1:16" x14ac:dyDescent="0.45">
      <c r="A54" s="104" t="s">
        <v>469</v>
      </c>
      <c r="B54" s="104" t="s">
        <v>470</v>
      </c>
      <c r="C54" s="104" t="s">
        <v>572</v>
      </c>
      <c r="D54" s="104" t="s">
        <v>573</v>
      </c>
      <c r="E54" s="104" t="s">
        <v>577</v>
      </c>
      <c r="F54" s="104" t="s">
        <v>578</v>
      </c>
      <c r="G54" s="104" t="s">
        <v>591</v>
      </c>
      <c r="H54" s="104" t="s">
        <v>592</v>
      </c>
      <c r="I54" s="104" t="s">
        <v>477</v>
      </c>
      <c r="J54" s="105">
        <v>0</v>
      </c>
      <c r="K54" s="105">
        <v>0</v>
      </c>
      <c r="L54" s="105">
        <v>40000000</v>
      </c>
      <c r="M54" s="105">
        <v>40000000</v>
      </c>
      <c r="N54" s="108">
        <v>0</v>
      </c>
      <c r="O54" s="105">
        <v>0</v>
      </c>
      <c r="P54" s="129" t="s">
        <v>415</v>
      </c>
    </row>
    <row r="55" spans="1:16" x14ac:dyDescent="0.45">
      <c r="A55" s="104" t="s">
        <v>469</v>
      </c>
      <c r="B55" s="104" t="s">
        <v>470</v>
      </c>
      <c r="C55" s="104" t="s">
        <v>572</v>
      </c>
      <c r="D55" s="104" t="s">
        <v>573</v>
      </c>
      <c r="E55" s="104" t="s">
        <v>577</v>
      </c>
      <c r="F55" s="104" t="s">
        <v>578</v>
      </c>
      <c r="G55" s="104" t="s">
        <v>593</v>
      </c>
      <c r="H55" s="104" t="s">
        <v>594</v>
      </c>
      <c r="I55" s="104" t="s">
        <v>477</v>
      </c>
      <c r="J55" s="105">
        <v>0</v>
      </c>
      <c r="K55" s="105">
        <v>0</v>
      </c>
      <c r="L55" s="105">
        <v>100000000</v>
      </c>
      <c r="M55" s="105">
        <v>52340091</v>
      </c>
      <c r="N55" s="108">
        <v>47659909</v>
      </c>
      <c r="O55" s="105">
        <v>0</v>
      </c>
      <c r="P55" s="129" t="s">
        <v>415</v>
      </c>
    </row>
    <row r="56" spans="1:16" x14ac:dyDescent="0.45">
      <c r="A56" s="104" t="s">
        <v>469</v>
      </c>
      <c r="B56" s="104" t="s">
        <v>470</v>
      </c>
      <c r="C56" s="104" t="s">
        <v>572</v>
      </c>
      <c r="D56" s="104" t="s">
        <v>573</v>
      </c>
      <c r="E56" s="104" t="s">
        <v>577</v>
      </c>
      <c r="F56" s="104" t="s">
        <v>578</v>
      </c>
      <c r="G56" s="104" t="s">
        <v>595</v>
      </c>
      <c r="H56" s="104" t="s">
        <v>596</v>
      </c>
      <c r="I56" s="104" t="s">
        <v>477</v>
      </c>
      <c r="J56" s="105">
        <v>0</v>
      </c>
      <c r="K56" s="105">
        <v>0</v>
      </c>
      <c r="L56" s="105">
        <v>80000000</v>
      </c>
      <c r="M56" s="105">
        <v>80000000</v>
      </c>
      <c r="N56" s="108">
        <v>0</v>
      </c>
      <c r="O56" s="105">
        <v>0</v>
      </c>
      <c r="P56" s="129" t="s">
        <v>415</v>
      </c>
    </row>
    <row r="57" spans="1:16" x14ac:dyDescent="0.45">
      <c r="A57" s="104" t="s">
        <v>469</v>
      </c>
      <c r="B57" s="104" t="s">
        <v>470</v>
      </c>
      <c r="C57" s="104" t="s">
        <v>572</v>
      </c>
      <c r="D57" s="104" t="s">
        <v>573</v>
      </c>
      <c r="E57" s="104" t="s">
        <v>606</v>
      </c>
      <c r="F57" s="104" t="s">
        <v>607</v>
      </c>
      <c r="G57" s="104" t="s">
        <v>608</v>
      </c>
      <c r="H57" s="104" t="s">
        <v>609</v>
      </c>
      <c r="I57" s="104" t="s">
        <v>477</v>
      </c>
      <c r="J57" s="105">
        <v>0</v>
      </c>
      <c r="K57" s="105">
        <v>0</v>
      </c>
      <c r="L57" s="105">
        <v>469686000000</v>
      </c>
      <c r="M57" s="105">
        <v>17288000000</v>
      </c>
      <c r="N57" s="108">
        <v>452398000000</v>
      </c>
      <c r="O57" s="105">
        <v>0</v>
      </c>
      <c r="P57" s="129" t="s">
        <v>1606</v>
      </c>
    </row>
    <row r="58" spans="1:16" x14ac:dyDescent="0.45">
      <c r="A58" s="104" t="s">
        <v>469</v>
      </c>
      <c r="B58" s="104" t="s">
        <v>470</v>
      </c>
      <c r="C58" s="104" t="s">
        <v>572</v>
      </c>
      <c r="D58" s="104" t="s">
        <v>573</v>
      </c>
      <c r="E58" s="104" t="s">
        <v>606</v>
      </c>
      <c r="F58" s="104" t="s">
        <v>607</v>
      </c>
      <c r="G58" s="104" t="s">
        <v>508</v>
      </c>
      <c r="H58" s="104" t="s">
        <v>509</v>
      </c>
      <c r="I58" s="104" t="s">
        <v>1491</v>
      </c>
      <c r="J58" s="105">
        <v>140083271340</v>
      </c>
      <c r="K58" s="105">
        <v>0</v>
      </c>
      <c r="L58" s="105">
        <v>0</v>
      </c>
      <c r="M58" s="105">
        <v>140083271340</v>
      </c>
      <c r="N58" s="111">
        <v>0</v>
      </c>
      <c r="O58" s="105">
        <v>0</v>
      </c>
      <c r="P58" s="129" t="s">
        <v>1583</v>
      </c>
    </row>
    <row r="59" spans="1:16" x14ac:dyDescent="0.45">
      <c r="A59" s="104" t="s">
        <v>469</v>
      </c>
      <c r="B59" s="104" t="s">
        <v>470</v>
      </c>
      <c r="C59" s="104" t="s">
        <v>610</v>
      </c>
      <c r="D59" s="104" t="s">
        <v>611</v>
      </c>
      <c r="E59" s="104" t="s">
        <v>612</v>
      </c>
      <c r="F59" s="104" t="s">
        <v>613</v>
      </c>
      <c r="G59" s="104" t="s">
        <v>601</v>
      </c>
      <c r="H59" s="104" t="s">
        <v>183</v>
      </c>
      <c r="I59" s="104" t="s">
        <v>1498</v>
      </c>
      <c r="J59" s="105">
        <v>0</v>
      </c>
      <c r="K59" s="105">
        <v>0</v>
      </c>
      <c r="L59" s="105">
        <v>30000000000</v>
      </c>
      <c r="M59" s="105">
        <v>0</v>
      </c>
      <c r="N59" s="107">
        <v>30000000000</v>
      </c>
      <c r="O59" s="105">
        <v>0</v>
      </c>
      <c r="P59" s="129" t="s">
        <v>412</v>
      </c>
    </row>
    <row r="60" spans="1:16" x14ac:dyDescent="0.45">
      <c r="A60" s="104" t="s">
        <v>469</v>
      </c>
      <c r="B60" s="104" t="s">
        <v>470</v>
      </c>
      <c r="C60" s="104" t="s">
        <v>610</v>
      </c>
      <c r="D60" s="104" t="s">
        <v>611</v>
      </c>
      <c r="E60" s="104" t="s">
        <v>612</v>
      </c>
      <c r="F60" s="104" t="s">
        <v>613</v>
      </c>
      <c r="G60" s="104" t="s">
        <v>614</v>
      </c>
      <c r="H60" s="104" t="s">
        <v>615</v>
      </c>
      <c r="I60" s="104" t="s">
        <v>1502</v>
      </c>
      <c r="J60" s="105">
        <v>582460123</v>
      </c>
      <c r="K60" s="105">
        <v>0</v>
      </c>
      <c r="L60" s="105">
        <v>930035739</v>
      </c>
      <c r="M60" s="105">
        <v>582460123</v>
      </c>
      <c r="N60" s="107">
        <v>930035739</v>
      </c>
      <c r="O60" s="105">
        <v>0</v>
      </c>
      <c r="P60" s="129" t="s">
        <v>412</v>
      </c>
    </row>
    <row r="61" spans="1:16" x14ac:dyDescent="0.45">
      <c r="A61" s="104" t="s">
        <v>469</v>
      </c>
      <c r="B61" s="104" t="s">
        <v>470</v>
      </c>
      <c r="C61" s="104" t="s">
        <v>610</v>
      </c>
      <c r="D61" s="104" t="s">
        <v>611</v>
      </c>
      <c r="E61" s="104" t="s">
        <v>612</v>
      </c>
      <c r="F61" s="104" t="s">
        <v>613</v>
      </c>
      <c r="G61" s="104" t="s">
        <v>616</v>
      </c>
      <c r="H61" s="104" t="s">
        <v>617</v>
      </c>
      <c r="I61" s="104" t="s">
        <v>1503</v>
      </c>
      <c r="J61" s="105">
        <v>0</v>
      </c>
      <c r="K61" s="105">
        <v>0</v>
      </c>
      <c r="L61" s="105">
        <v>22969381500</v>
      </c>
      <c r="M61" s="105">
        <v>22969381500</v>
      </c>
      <c r="N61" s="107">
        <v>0</v>
      </c>
      <c r="O61" s="105">
        <v>0</v>
      </c>
      <c r="P61" s="129" t="s">
        <v>412</v>
      </c>
    </row>
    <row r="62" spans="1:16" x14ac:dyDescent="0.45">
      <c r="A62" s="104" t="s">
        <v>469</v>
      </c>
      <c r="B62" s="104" t="s">
        <v>470</v>
      </c>
      <c r="C62" s="104" t="s">
        <v>610</v>
      </c>
      <c r="D62" s="104" t="s">
        <v>611</v>
      </c>
      <c r="E62" s="104" t="s">
        <v>612</v>
      </c>
      <c r="F62" s="104" t="s">
        <v>613</v>
      </c>
      <c r="G62" s="104" t="s">
        <v>618</v>
      </c>
      <c r="H62" s="104" t="s">
        <v>619</v>
      </c>
      <c r="I62" s="104" t="s">
        <v>1504</v>
      </c>
      <c r="J62" s="105">
        <v>400000000</v>
      </c>
      <c r="K62" s="105">
        <v>0</v>
      </c>
      <c r="L62" s="105">
        <v>0</v>
      </c>
      <c r="M62" s="105">
        <v>0</v>
      </c>
      <c r="N62" s="107">
        <v>400000000</v>
      </c>
      <c r="O62" s="105">
        <v>0</v>
      </c>
      <c r="P62" s="129" t="s">
        <v>412</v>
      </c>
    </row>
    <row r="63" spans="1:16" x14ac:dyDescent="0.45">
      <c r="A63" s="104" t="s">
        <v>469</v>
      </c>
      <c r="B63" s="104" t="s">
        <v>470</v>
      </c>
      <c r="C63" s="104" t="s">
        <v>610</v>
      </c>
      <c r="D63" s="104" t="s">
        <v>611</v>
      </c>
      <c r="E63" s="104" t="s">
        <v>612</v>
      </c>
      <c r="F63" s="104" t="s">
        <v>613</v>
      </c>
      <c r="G63" s="104" t="s">
        <v>620</v>
      </c>
      <c r="H63" s="104" t="s">
        <v>621</v>
      </c>
      <c r="I63" s="104" t="s">
        <v>1505</v>
      </c>
      <c r="J63" s="105">
        <v>1400000000</v>
      </c>
      <c r="K63" s="105">
        <v>0</v>
      </c>
      <c r="L63" s="105">
        <v>0</v>
      </c>
      <c r="M63" s="105">
        <v>1400000000</v>
      </c>
      <c r="N63" s="107">
        <v>0</v>
      </c>
      <c r="O63" s="105">
        <v>0</v>
      </c>
      <c r="P63" s="129" t="s">
        <v>412</v>
      </c>
    </row>
    <row r="64" spans="1:16" x14ac:dyDescent="0.45">
      <c r="A64" s="104" t="s">
        <v>469</v>
      </c>
      <c r="B64" s="104" t="s">
        <v>470</v>
      </c>
      <c r="C64" s="104" t="s">
        <v>610</v>
      </c>
      <c r="D64" s="104" t="s">
        <v>611</v>
      </c>
      <c r="E64" s="104" t="s">
        <v>612</v>
      </c>
      <c r="F64" s="104" t="s">
        <v>613</v>
      </c>
      <c r="G64" s="104" t="s">
        <v>622</v>
      </c>
      <c r="H64" s="104" t="s">
        <v>623</v>
      </c>
      <c r="I64" s="104" t="s">
        <v>1506</v>
      </c>
      <c r="J64" s="105">
        <v>2450000000</v>
      </c>
      <c r="K64" s="105">
        <v>0</v>
      </c>
      <c r="L64" s="105">
        <v>14800000000</v>
      </c>
      <c r="M64" s="105">
        <v>3390000000</v>
      </c>
      <c r="N64" s="107">
        <v>13860000000</v>
      </c>
      <c r="O64" s="105">
        <v>0</v>
      </c>
      <c r="P64" s="129" t="s">
        <v>412</v>
      </c>
    </row>
    <row r="65" spans="1:16" x14ac:dyDescent="0.45">
      <c r="A65" s="104" t="s">
        <v>469</v>
      </c>
      <c r="B65" s="104" t="s">
        <v>470</v>
      </c>
      <c r="C65" s="104" t="s">
        <v>610</v>
      </c>
      <c r="D65" s="104" t="s">
        <v>611</v>
      </c>
      <c r="E65" s="104" t="s">
        <v>612</v>
      </c>
      <c r="F65" s="104" t="s">
        <v>613</v>
      </c>
      <c r="G65" s="104" t="s">
        <v>634</v>
      </c>
      <c r="H65" s="104" t="s">
        <v>635</v>
      </c>
      <c r="I65" s="104" t="s">
        <v>1507</v>
      </c>
      <c r="J65" s="105">
        <v>1560078509</v>
      </c>
      <c r="K65" s="105">
        <v>0</v>
      </c>
      <c r="L65" s="105">
        <v>423859470</v>
      </c>
      <c r="M65" s="105">
        <v>1560078509</v>
      </c>
      <c r="N65" s="107">
        <v>423859470</v>
      </c>
      <c r="O65" s="105">
        <v>0</v>
      </c>
      <c r="P65" s="129" t="s">
        <v>412</v>
      </c>
    </row>
    <row r="66" spans="1:16" x14ac:dyDescent="0.45">
      <c r="A66" s="104" t="s">
        <v>469</v>
      </c>
      <c r="B66" s="104" t="s">
        <v>470</v>
      </c>
      <c r="C66" s="104" t="s">
        <v>610</v>
      </c>
      <c r="D66" s="104" t="s">
        <v>611</v>
      </c>
      <c r="E66" s="104" t="s">
        <v>612</v>
      </c>
      <c r="F66" s="104" t="s">
        <v>613</v>
      </c>
      <c r="G66" s="104" t="s">
        <v>626</v>
      </c>
      <c r="H66" s="104" t="s">
        <v>627</v>
      </c>
      <c r="I66" s="104" t="s">
        <v>1508</v>
      </c>
      <c r="J66" s="105">
        <v>0</v>
      </c>
      <c r="K66" s="105">
        <v>0</v>
      </c>
      <c r="L66" s="105">
        <v>15566023155</v>
      </c>
      <c r="M66" s="105">
        <v>15566023155</v>
      </c>
      <c r="N66" s="107">
        <v>0</v>
      </c>
      <c r="O66" s="105">
        <v>0</v>
      </c>
      <c r="P66" s="129" t="s">
        <v>412</v>
      </c>
    </row>
    <row r="67" spans="1:16" x14ac:dyDescent="0.45">
      <c r="A67" s="104" t="s">
        <v>469</v>
      </c>
      <c r="B67" s="104" t="s">
        <v>470</v>
      </c>
      <c r="C67" s="104" t="s">
        <v>610</v>
      </c>
      <c r="D67" s="104" t="s">
        <v>611</v>
      </c>
      <c r="E67" s="104" t="s">
        <v>612</v>
      </c>
      <c r="F67" s="104" t="s">
        <v>613</v>
      </c>
      <c r="G67" s="104" t="s">
        <v>636</v>
      </c>
      <c r="H67" s="104" t="s">
        <v>637</v>
      </c>
      <c r="I67" s="104" t="s">
        <v>1509</v>
      </c>
      <c r="J67" s="105">
        <v>18991093852</v>
      </c>
      <c r="K67" s="105">
        <v>0</v>
      </c>
      <c r="L67" s="105">
        <v>0</v>
      </c>
      <c r="M67" s="105">
        <v>18991093852</v>
      </c>
      <c r="N67" s="107">
        <v>0</v>
      </c>
      <c r="O67" s="105">
        <v>0</v>
      </c>
      <c r="P67" s="129" t="s">
        <v>412</v>
      </c>
    </row>
    <row r="68" spans="1:16" x14ac:dyDescent="0.45">
      <c r="A68" s="104" t="s">
        <v>469</v>
      </c>
      <c r="B68" s="104" t="s">
        <v>470</v>
      </c>
      <c r="C68" s="104" t="s">
        <v>610</v>
      </c>
      <c r="D68" s="104" t="s">
        <v>611</v>
      </c>
      <c r="E68" s="104" t="s">
        <v>612</v>
      </c>
      <c r="F68" s="104" t="s">
        <v>613</v>
      </c>
      <c r="G68" s="104" t="s">
        <v>624</v>
      </c>
      <c r="H68" s="104" t="s">
        <v>625</v>
      </c>
      <c r="I68" s="104" t="s">
        <v>1510</v>
      </c>
      <c r="J68" s="105">
        <v>807011520</v>
      </c>
      <c r="K68" s="105">
        <v>0</v>
      </c>
      <c r="L68" s="105">
        <v>1948356900</v>
      </c>
      <c r="M68" s="105">
        <v>2755368420</v>
      </c>
      <c r="N68" s="107">
        <v>0</v>
      </c>
      <c r="O68" s="105">
        <v>0</v>
      </c>
      <c r="P68" s="129" t="s">
        <v>412</v>
      </c>
    </row>
    <row r="69" spans="1:16" x14ac:dyDescent="0.45">
      <c r="A69" s="104" t="s">
        <v>469</v>
      </c>
      <c r="B69" s="104" t="s">
        <v>470</v>
      </c>
      <c r="C69" s="104" t="s">
        <v>610</v>
      </c>
      <c r="D69" s="104" t="s">
        <v>611</v>
      </c>
      <c r="E69" s="104" t="s">
        <v>612</v>
      </c>
      <c r="F69" s="104" t="s">
        <v>613</v>
      </c>
      <c r="G69" s="104" t="s">
        <v>628</v>
      </c>
      <c r="H69" s="104" t="s">
        <v>629</v>
      </c>
      <c r="I69" s="104" t="s">
        <v>1511</v>
      </c>
      <c r="J69" s="105">
        <v>77565311800</v>
      </c>
      <c r="K69" s="105">
        <v>0</v>
      </c>
      <c r="L69" s="105">
        <v>0</v>
      </c>
      <c r="M69" s="105">
        <v>77565311800</v>
      </c>
      <c r="N69" s="107">
        <v>0</v>
      </c>
      <c r="O69" s="105">
        <v>0</v>
      </c>
      <c r="P69" s="129" t="s">
        <v>412</v>
      </c>
    </row>
    <row r="70" spans="1:16" x14ac:dyDescent="0.45">
      <c r="A70" s="104" t="s">
        <v>469</v>
      </c>
      <c r="B70" s="104" t="s">
        <v>470</v>
      </c>
      <c r="C70" s="104" t="s">
        <v>610</v>
      </c>
      <c r="D70" s="104" t="s">
        <v>611</v>
      </c>
      <c r="E70" s="104" t="s">
        <v>612</v>
      </c>
      <c r="F70" s="104" t="s">
        <v>613</v>
      </c>
      <c r="G70" s="104" t="s">
        <v>630</v>
      </c>
      <c r="H70" s="104" t="s">
        <v>631</v>
      </c>
      <c r="I70" s="104" t="s">
        <v>477</v>
      </c>
      <c r="J70" s="105">
        <v>0</v>
      </c>
      <c r="K70" s="105">
        <v>0</v>
      </c>
      <c r="L70" s="105">
        <v>4711791600</v>
      </c>
      <c r="M70" s="105">
        <v>4711791600</v>
      </c>
      <c r="N70" s="107">
        <v>0</v>
      </c>
      <c r="O70" s="105">
        <v>0</v>
      </c>
      <c r="P70" s="129" t="s">
        <v>412</v>
      </c>
    </row>
    <row r="71" spans="1:16" x14ac:dyDescent="0.45">
      <c r="A71" s="104" t="s">
        <v>469</v>
      </c>
      <c r="B71" s="104" t="s">
        <v>470</v>
      </c>
      <c r="C71" s="104" t="s">
        <v>610</v>
      </c>
      <c r="D71" s="104" t="s">
        <v>611</v>
      </c>
      <c r="E71" s="104" t="s">
        <v>612</v>
      </c>
      <c r="F71" s="104" t="s">
        <v>613</v>
      </c>
      <c r="G71" s="104" t="s">
        <v>632</v>
      </c>
      <c r="H71" s="104" t="s">
        <v>633</v>
      </c>
      <c r="I71" s="104" t="s">
        <v>477</v>
      </c>
      <c r="J71" s="105">
        <v>0</v>
      </c>
      <c r="K71" s="105">
        <v>0</v>
      </c>
      <c r="L71" s="105">
        <v>401000000000</v>
      </c>
      <c r="M71" s="105">
        <v>395289158918</v>
      </c>
      <c r="N71" s="107">
        <v>5710841082</v>
      </c>
      <c r="O71" s="105">
        <v>0</v>
      </c>
      <c r="P71" s="129" t="s">
        <v>412</v>
      </c>
    </row>
    <row r="72" spans="1:16" x14ac:dyDescent="0.45">
      <c r="A72" s="104" t="s">
        <v>469</v>
      </c>
      <c r="B72" s="104" t="s">
        <v>470</v>
      </c>
      <c r="C72" s="104" t="s">
        <v>610</v>
      </c>
      <c r="D72" s="104" t="s">
        <v>611</v>
      </c>
      <c r="E72" s="104" t="s">
        <v>612</v>
      </c>
      <c r="F72" s="104" t="s">
        <v>613</v>
      </c>
      <c r="G72" s="104" t="s">
        <v>638</v>
      </c>
      <c r="H72" s="104" t="s">
        <v>639</v>
      </c>
      <c r="I72" s="104" t="s">
        <v>477</v>
      </c>
      <c r="J72" s="105">
        <v>0</v>
      </c>
      <c r="K72" s="105">
        <v>0</v>
      </c>
      <c r="L72" s="105">
        <v>368011250</v>
      </c>
      <c r="M72" s="105">
        <v>368011250</v>
      </c>
      <c r="N72" s="107">
        <v>0</v>
      </c>
      <c r="O72" s="105">
        <v>0</v>
      </c>
      <c r="P72" s="129" t="s">
        <v>412</v>
      </c>
    </row>
    <row r="73" spans="1:16" x14ac:dyDescent="0.45">
      <c r="A73" s="104" t="s">
        <v>469</v>
      </c>
      <c r="B73" s="104" t="s">
        <v>470</v>
      </c>
      <c r="C73" s="104" t="s">
        <v>610</v>
      </c>
      <c r="D73" s="104" t="s">
        <v>611</v>
      </c>
      <c r="E73" s="104" t="s">
        <v>612</v>
      </c>
      <c r="F73" s="104" t="s">
        <v>613</v>
      </c>
      <c r="G73" s="104" t="s">
        <v>546</v>
      </c>
      <c r="H73" s="104" t="s">
        <v>547</v>
      </c>
      <c r="I73" s="104" t="s">
        <v>477</v>
      </c>
      <c r="J73" s="105">
        <v>0</v>
      </c>
      <c r="K73" s="105">
        <v>0</v>
      </c>
      <c r="L73" s="105">
        <v>421265000</v>
      </c>
      <c r="M73" s="105">
        <v>421265000</v>
      </c>
      <c r="N73" s="107">
        <v>0</v>
      </c>
      <c r="O73" s="105">
        <v>0</v>
      </c>
      <c r="P73" s="129" t="s">
        <v>412</v>
      </c>
    </row>
    <row r="74" spans="1:16" x14ac:dyDescent="0.45">
      <c r="A74" s="104" t="s">
        <v>469</v>
      </c>
      <c r="B74" s="104" t="s">
        <v>470</v>
      </c>
      <c r="C74" s="104" t="s">
        <v>610</v>
      </c>
      <c r="D74" s="104" t="s">
        <v>611</v>
      </c>
      <c r="E74" s="104" t="s">
        <v>612</v>
      </c>
      <c r="F74" s="104" t="s">
        <v>613</v>
      </c>
      <c r="G74" s="104" t="s">
        <v>640</v>
      </c>
      <c r="H74" s="104" t="s">
        <v>641</v>
      </c>
      <c r="I74" s="104" t="s">
        <v>477</v>
      </c>
      <c r="J74" s="105">
        <v>0</v>
      </c>
      <c r="K74" s="105">
        <v>0</v>
      </c>
      <c r="L74" s="105">
        <v>1000000000</v>
      </c>
      <c r="M74" s="105">
        <v>667494400</v>
      </c>
      <c r="N74" s="107">
        <v>332505600</v>
      </c>
      <c r="O74" s="105">
        <v>0</v>
      </c>
      <c r="P74" s="129" t="s">
        <v>412</v>
      </c>
    </row>
    <row r="75" spans="1:16" x14ac:dyDescent="0.45">
      <c r="A75" s="104" t="s">
        <v>469</v>
      </c>
      <c r="B75" s="104" t="s">
        <v>470</v>
      </c>
      <c r="C75" s="104" t="s">
        <v>610</v>
      </c>
      <c r="D75" s="104" t="s">
        <v>611</v>
      </c>
      <c r="E75" s="104" t="s">
        <v>612</v>
      </c>
      <c r="F75" s="104" t="s">
        <v>613</v>
      </c>
      <c r="G75" s="104" t="s">
        <v>642</v>
      </c>
      <c r="H75" s="104" t="s">
        <v>643</v>
      </c>
      <c r="I75" s="104" t="s">
        <v>477</v>
      </c>
      <c r="J75" s="105">
        <v>0</v>
      </c>
      <c r="K75" s="105">
        <v>0</v>
      </c>
      <c r="L75" s="105">
        <v>236880000</v>
      </c>
      <c r="M75" s="105">
        <v>236880000</v>
      </c>
      <c r="N75" s="107">
        <v>0</v>
      </c>
      <c r="O75" s="105">
        <v>0</v>
      </c>
      <c r="P75" s="129" t="s">
        <v>412</v>
      </c>
    </row>
    <row r="76" spans="1:16" x14ac:dyDescent="0.45">
      <c r="A76" s="104" t="s">
        <v>469</v>
      </c>
      <c r="B76" s="104" t="s">
        <v>470</v>
      </c>
      <c r="C76" s="104" t="s">
        <v>610</v>
      </c>
      <c r="D76" s="104" t="s">
        <v>611</v>
      </c>
      <c r="E76" s="104" t="s">
        <v>612</v>
      </c>
      <c r="F76" s="104" t="s">
        <v>613</v>
      </c>
      <c r="G76" s="104" t="s">
        <v>644</v>
      </c>
      <c r="H76" s="104" t="s">
        <v>645</v>
      </c>
      <c r="I76" s="104" t="s">
        <v>477</v>
      </c>
      <c r="J76" s="105">
        <v>0</v>
      </c>
      <c r="K76" s="105">
        <v>0</v>
      </c>
      <c r="L76" s="105">
        <v>842825060</v>
      </c>
      <c r="M76" s="105">
        <v>0</v>
      </c>
      <c r="N76" s="107">
        <v>842825060</v>
      </c>
      <c r="O76" s="105">
        <v>0</v>
      </c>
      <c r="P76" s="129" t="s">
        <v>412</v>
      </c>
    </row>
    <row r="77" spans="1:16" x14ac:dyDescent="0.45">
      <c r="A77" s="104" t="s">
        <v>469</v>
      </c>
      <c r="B77" s="104" t="s">
        <v>470</v>
      </c>
      <c r="C77" s="104" t="s">
        <v>610</v>
      </c>
      <c r="D77" s="104" t="s">
        <v>611</v>
      </c>
      <c r="E77" s="104" t="s">
        <v>646</v>
      </c>
      <c r="F77" s="104" t="s">
        <v>647</v>
      </c>
      <c r="G77" s="104" t="s">
        <v>599</v>
      </c>
      <c r="H77" s="104" t="s">
        <v>600</v>
      </c>
      <c r="I77" s="104" t="s">
        <v>1497</v>
      </c>
      <c r="J77" s="105">
        <v>1784659562082</v>
      </c>
      <c r="K77" s="105">
        <v>0</v>
      </c>
      <c r="L77" s="105">
        <v>13040653298</v>
      </c>
      <c r="M77" s="105">
        <v>297779957981</v>
      </c>
      <c r="N77" s="107">
        <v>1499920257399</v>
      </c>
      <c r="O77" s="105">
        <v>0</v>
      </c>
      <c r="P77" s="129" t="s">
        <v>411</v>
      </c>
    </row>
    <row r="78" spans="1:16" x14ac:dyDescent="0.45">
      <c r="A78" s="104" t="s">
        <v>469</v>
      </c>
      <c r="B78" s="104" t="s">
        <v>470</v>
      </c>
      <c r="C78" s="104" t="s">
        <v>610</v>
      </c>
      <c r="D78" s="104" t="s">
        <v>611</v>
      </c>
      <c r="E78" s="104" t="s">
        <v>646</v>
      </c>
      <c r="F78" s="104" t="s">
        <v>647</v>
      </c>
      <c r="G78" s="104" t="s">
        <v>601</v>
      </c>
      <c r="H78" s="104" t="s">
        <v>183</v>
      </c>
      <c r="I78" s="104" t="s">
        <v>1498</v>
      </c>
      <c r="J78" s="105">
        <v>556344405915</v>
      </c>
      <c r="K78" s="105">
        <v>0</v>
      </c>
      <c r="L78" s="105">
        <v>0</v>
      </c>
      <c r="M78" s="105">
        <v>22257314017</v>
      </c>
      <c r="N78" s="107">
        <v>534087091898</v>
      </c>
      <c r="O78" s="105">
        <v>0</v>
      </c>
      <c r="P78" s="129" t="s">
        <v>411</v>
      </c>
    </row>
    <row r="79" spans="1:16" x14ac:dyDescent="0.45">
      <c r="A79" s="104" t="s">
        <v>469</v>
      </c>
      <c r="B79" s="104" t="s">
        <v>470</v>
      </c>
      <c r="C79" s="104" t="s">
        <v>610</v>
      </c>
      <c r="D79" s="104" t="s">
        <v>611</v>
      </c>
      <c r="E79" s="104" t="s">
        <v>646</v>
      </c>
      <c r="F79" s="104" t="s">
        <v>647</v>
      </c>
      <c r="G79" s="104" t="s">
        <v>648</v>
      </c>
      <c r="H79" s="104" t="s">
        <v>649</v>
      </c>
      <c r="I79" s="104" t="s">
        <v>1512</v>
      </c>
      <c r="J79" s="105">
        <v>76117670052</v>
      </c>
      <c r="K79" s="105">
        <v>0</v>
      </c>
      <c r="L79" s="105">
        <v>16412151836</v>
      </c>
      <c r="M79" s="105">
        <v>49129756417</v>
      </c>
      <c r="N79" s="107">
        <v>43400065471</v>
      </c>
      <c r="O79" s="105">
        <v>0</v>
      </c>
      <c r="P79" s="129" t="s">
        <v>411</v>
      </c>
    </row>
    <row r="80" spans="1:16" x14ac:dyDescent="0.45">
      <c r="A80" s="104" t="s">
        <v>469</v>
      </c>
      <c r="B80" s="104" t="s">
        <v>470</v>
      </c>
      <c r="C80" s="104" t="s">
        <v>610</v>
      </c>
      <c r="D80" s="104" t="s">
        <v>611</v>
      </c>
      <c r="E80" s="104" t="s">
        <v>646</v>
      </c>
      <c r="F80" s="104" t="s">
        <v>647</v>
      </c>
      <c r="G80" s="104" t="s">
        <v>650</v>
      </c>
      <c r="H80" s="104" t="s">
        <v>651</v>
      </c>
      <c r="I80" s="104" t="s">
        <v>477</v>
      </c>
      <c r="J80" s="105">
        <v>0</v>
      </c>
      <c r="K80" s="105">
        <v>0</v>
      </c>
      <c r="L80" s="105">
        <v>133556201875</v>
      </c>
      <c r="M80" s="105">
        <v>0</v>
      </c>
      <c r="N80" s="107">
        <v>133556201875</v>
      </c>
      <c r="O80" s="105">
        <v>0</v>
      </c>
      <c r="P80" s="129" t="s">
        <v>411</v>
      </c>
    </row>
    <row r="81" spans="1:16" x14ac:dyDescent="0.45">
      <c r="A81" s="104" t="s">
        <v>469</v>
      </c>
      <c r="B81" s="104" t="s">
        <v>470</v>
      </c>
      <c r="C81" s="104" t="s">
        <v>610</v>
      </c>
      <c r="D81" s="104" t="s">
        <v>611</v>
      </c>
      <c r="E81" s="104" t="s">
        <v>646</v>
      </c>
      <c r="F81" s="104" t="s">
        <v>647</v>
      </c>
      <c r="G81" s="104" t="s">
        <v>652</v>
      </c>
      <c r="H81" s="104" t="s">
        <v>653</v>
      </c>
      <c r="I81" s="104" t="s">
        <v>477</v>
      </c>
      <c r="J81" s="105">
        <v>90066075300</v>
      </c>
      <c r="K81" s="105">
        <v>0</v>
      </c>
      <c r="L81" s="105">
        <v>0</v>
      </c>
      <c r="M81" s="105">
        <v>0</v>
      </c>
      <c r="N81" s="107">
        <v>90066075300</v>
      </c>
      <c r="O81" s="105">
        <v>0</v>
      </c>
      <c r="P81" s="129" t="s">
        <v>411</v>
      </c>
    </row>
    <row r="82" spans="1:16" x14ac:dyDescent="0.45">
      <c r="A82" s="104" t="s">
        <v>469</v>
      </c>
      <c r="B82" s="104" t="s">
        <v>470</v>
      </c>
      <c r="C82" s="104" t="s">
        <v>610</v>
      </c>
      <c r="D82" s="104" t="s">
        <v>611</v>
      </c>
      <c r="E82" s="104" t="s">
        <v>646</v>
      </c>
      <c r="F82" s="104" t="s">
        <v>647</v>
      </c>
      <c r="G82" s="104" t="s">
        <v>656</v>
      </c>
      <c r="H82" s="104" t="s">
        <v>657</v>
      </c>
      <c r="I82" s="104" t="s">
        <v>477</v>
      </c>
      <c r="J82" s="105">
        <v>179822160000</v>
      </c>
      <c r="K82" s="105">
        <v>0</v>
      </c>
      <c r="L82" s="105">
        <v>0</v>
      </c>
      <c r="M82" s="105">
        <v>0</v>
      </c>
      <c r="N82" s="107">
        <v>179822160000</v>
      </c>
      <c r="O82" s="105">
        <v>0</v>
      </c>
      <c r="P82" s="129" t="s">
        <v>411</v>
      </c>
    </row>
    <row r="83" spans="1:16" x14ac:dyDescent="0.45">
      <c r="A83" s="104" t="s">
        <v>469</v>
      </c>
      <c r="B83" s="104" t="s">
        <v>470</v>
      </c>
      <c r="C83" s="104" t="s">
        <v>610</v>
      </c>
      <c r="D83" s="104" t="s">
        <v>611</v>
      </c>
      <c r="E83" s="104" t="s">
        <v>646</v>
      </c>
      <c r="F83" s="104" t="s">
        <v>647</v>
      </c>
      <c r="G83" s="104" t="s">
        <v>658</v>
      </c>
      <c r="H83" s="104" t="s">
        <v>659</v>
      </c>
      <c r="I83" s="104" t="s">
        <v>477</v>
      </c>
      <c r="J83" s="105">
        <v>0</v>
      </c>
      <c r="K83" s="105">
        <v>0</v>
      </c>
      <c r="L83" s="105">
        <v>41598619625</v>
      </c>
      <c r="M83" s="105">
        <v>0</v>
      </c>
      <c r="N83" s="107">
        <v>41598619625</v>
      </c>
      <c r="O83" s="105">
        <v>0</v>
      </c>
      <c r="P83" s="129" t="s">
        <v>411</v>
      </c>
    </row>
    <row r="84" spans="1:16" x14ac:dyDescent="0.45">
      <c r="A84" s="104" t="s">
        <v>469</v>
      </c>
      <c r="B84" s="104" t="s">
        <v>470</v>
      </c>
      <c r="C84" s="104" t="s">
        <v>610</v>
      </c>
      <c r="D84" s="104" t="s">
        <v>611</v>
      </c>
      <c r="E84" s="104" t="s">
        <v>646</v>
      </c>
      <c r="F84" s="104" t="s">
        <v>647</v>
      </c>
      <c r="G84" s="104" t="s">
        <v>660</v>
      </c>
      <c r="H84" s="104" t="s">
        <v>661</v>
      </c>
      <c r="I84" s="104" t="s">
        <v>477</v>
      </c>
      <c r="J84" s="105">
        <v>0</v>
      </c>
      <c r="K84" s="105">
        <v>0</v>
      </c>
      <c r="L84" s="105">
        <v>116385918000</v>
      </c>
      <c r="M84" s="105">
        <v>0</v>
      </c>
      <c r="N84" s="107">
        <v>116385918000</v>
      </c>
      <c r="O84" s="105">
        <v>0</v>
      </c>
      <c r="P84" s="129" t="s">
        <v>411</v>
      </c>
    </row>
    <row r="85" spans="1:16" x14ac:dyDescent="0.45">
      <c r="A85" s="104" t="s">
        <v>469</v>
      </c>
      <c r="B85" s="104" t="s">
        <v>470</v>
      </c>
      <c r="C85" s="104" t="s">
        <v>610</v>
      </c>
      <c r="D85" s="104" t="s">
        <v>611</v>
      </c>
      <c r="E85" s="104" t="s">
        <v>646</v>
      </c>
      <c r="F85" s="104" t="s">
        <v>647</v>
      </c>
      <c r="G85" s="104" t="s">
        <v>662</v>
      </c>
      <c r="H85" s="104" t="s">
        <v>663</v>
      </c>
      <c r="I85" s="104" t="s">
        <v>477</v>
      </c>
      <c r="J85" s="105">
        <v>24333210415</v>
      </c>
      <c r="K85" s="105">
        <v>0</v>
      </c>
      <c r="L85" s="105">
        <v>0</v>
      </c>
      <c r="M85" s="105">
        <v>21768300</v>
      </c>
      <c r="N85" s="107">
        <v>24311442115</v>
      </c>
      <c r="O85" s="105">
        <v>0</v>
      </c>
      <c r="P85" s="129" t="s">
        <v>411</v>
      </c>
    </row>
    <row r="86" spans="1:16" x14ac:dyDescent="0.45">
      <c r="A86" s="104" t="s">
        <v>469</v>
      </c>
      <c r="B86" s="104" t="s">
        <v>470</v>
      </c>
      <c r="C86" s="104" t="s">
        <v>610</v>
      </c>
      <c r="D86" s="104" t="s">
        <v>611</v>
      </c>
      <c r="E86" s="104" t="s">
        <v>646</v>
      </c>
      <c r="F86" s="104" t="s">
        <v>647</v>
      </c>
      <c r="G86" s="104" t="s">
        <v>544</v>
      </c>
      <c r="H86" s="104" t="s">
        <v>545</v>
      </c>
      <c r="I86" s="104" t="s">
        <v>477</v>
      </c>
      <c r="J86" s="105">
        <v>81570490000</v>
      </c>
      <c r="K86" s="105">
        <v>0</v>
      </c>
      <c r="L86" s="105">
        <v>0</v>
      </c>
      <c r="M86" s="105">
        <v>14213097846</v>
      </c>
      <c r="N86" s="107">
        <v>67357392154</v>
      </c>
      <c r="O86" s="105">
        <v>0</v>
      </c>
      <c r="P86" s="129" t="s">
        <v>411</v>
      </c>
    </row>
    <row r="87" spans="1:16" x14ac:dyDescent="0.45">
      <c r="A87" s="104" t="s">
        <v>469</v>
      </c>
      <c r="B87" s="104" t="s">
        <v>470</v>
      </c>
      <c r="C87" s="104" t="s">
        <v>610</v>
      </c>
      <c r="D87" s="104" t="s">
        <v>611</v>
      </c>
      <c r="E87" s="104" t="s">
        <v>646</v>
      </c>
      <c r="F87" s="104" t="s">
        <v>647</v>
      </c>
      <c r="G87" s="104" t="s">
        <v>664</v>
      </c>
      <c r="H87" s="104" t="s">
        <v>665</v>
      </c>
      <c r="I87" s="104" t="s">
        <v>477</v>
      </c>
      <c r="J87" s="105">
        <v>14651582367</v>
      </c>
      <c r="K87" s="105">
        <v>0</v>
      </c>
      <c r="L87" s="105">
        <v>0</v>
      </c>
      <c r="M87" s="105">
        <v>0</v>
      </c>
      <c r="N87" s="107">
        <v>14651582367</v>
      </c>
      <c r="O87" s="105">
        <v>0</v>
      </c>
      <c r="P87" s="129" t="s">
        <v>411</v>
      </c>
    </row>
    <row r="88" spans="1:16" x14ac:dyDescent="0.45">
      <c r="A88" s="104" t="s">
        <v>469</v>
      </c>
      <c r="B88" s="104" t="s">
        <v>470</v>
      </c>
      <c r="C88" s="104" t="s">
        <v>610</v>
      </c>
      <c r="D88" s="104" t="s">
        <v>611</v>
      </c>
      <c r="E88" s="104" t="s">
        <v>646</v>
      </c>
      <c r="F88" s="104" t="s">
        <v>647</v>
      </c>
      <c r="G88" s="104" t="s">
        <v>666</v>
      </c>
      <c r="H88" s="104" t="s">
        <v>667</v>
      </c>
      <c r="I88" s="104" t="s">
        <v>477</v>
      </c>
      <c r="J88" s="105">
        <v>0</v>
      </c>
      <c r="K88" s="105">
        <v>0</v>
      </c>
      <c r="L88" s="105">
        <v>57707761250</v>
      </c>
      <c r="M88" s="105">
        <v>0</v>
      </c>
      <c r="N88" s="107">
        <v>57707761250</v>
      </c>
      <c r="O88" s="105">
        <v>0</v>
      </c>
      <c r="P88" s="129" t="s">
        <v>411</v>
      </c>
    </row>
    <row r="89" spans="1:16" x14ac:dyDescent="0.45">
      <c r="A89" s="104" t="s">
        <v>469</v>
      </c>
      <c r="B89" s="104" t="s">
        <v>470</v>
      </c>
      <c r="C89" s="104" t="s">
        <v>610</v>
      </c>
      <c r="D89" s="104" t="s">
        <v>611</v>
      </c>
      <c r="E89" s="104" t="s">
        <v>646</v>
      </c>
      <c r="F89" s="104" t="s">
        <v>647</v>
      </c>
      <c r="G89" s="104" t="s">
        <v>674</v>
      </c>
      <c r="H89" s="104" t="s">
        <v>675</v>
      </c>
      <c r="I89" s="104" t="s">
        <v>477</v>
      </c>
      <c r="J89" s="105">
        <v>0</v>
      </c>
      <c r="K89" s="105">
        <v>0</v>
      </c>
      <c r="L89" s="105">
        <v>161872095000</v>
      </c>
      <c r="M89" s="105">
        <v>0</v>
      </c>
      <c r="N89" s="107">
        <v>161872095000</v>
      </c>
      <c r="O89" s="105">
        <v>0</v>
      </c>
      <c r="P89" s="129" t="s">
        <v>411</v>
      </c>
    </row>
    <row r="90" spans="1:16" x14ac:dyDescent="0.45">
      <c r="A90" s="104" t="s">
        <v>469</v>
      </c>
      <c r="B90" s="104" t="s">
        <v>470</v>
      </c>
      <c r="C90" s="104" t="s">
        <v>610</v>
      </c>
      <c r="D90" s="104" t="s">
        <v>611</v>
      </c>
      <c r="E90" s="104" t="s">
        <v>646</v>
      </c>
      <c r="F90" s="104" t="s">
        <v>647</v>
      </c>
      <c r="G90" s="104" t="s">
        <v>676</v>
      </c>
      <c r="H90" s="104" t="s">
        <v>677</v>
      </c>
      <c r="I90" s="104" t="s">
        <v>477</v>
      </c>
      <c r="J90" s="105">
        <v>0</v>
      </c>
      <c r="K90" s="105">
        <v>0</v>
      </c>
      <c r="L90" s="105">
        <v>12142200000</v>
      </c>
      <c r="M90" s="105">
        <v>0</v>
      </c>
      <c r="N90" s="107">
        <v>12142200000</v>
      </c>
      <c r="O90" s="105">
        <v>0</v>
      </c>
      <c r="P90" s="129" t="s">
        <v>411</v>
      </c>
    </row>
    <row r="91" spans="1:16" x14ac:dyDescent="0.45">
      <c r="A91" s="104" t="s">
        <v>469</v>
      </c>
      <c r="B91" s="104" t="s">
        <v>470</v>
      </c>
      <c r="C91" s="104" t="s">
        <v>610</v>
      </c>
      <c r="D91" s="104" t="s">
        <v>611</v>
      </c>
      <c r="E91" s="104" t="s">
        <v>680</v>
      </c>
      <c r="F91" s="104" t="s">
        <v>247</v>
      </c>
      <c r="G91" s="104" t="s">
        <v>683</v>
      </c>
      <c r="H91" s="104" t="s">
        <v>684</v>
      </c>
      <c r="I91" s="104" t="s">
        <v>1513</v>
      </c>
      <c r="J91" s="105">
        <v>0</v>
      </c>
      <c r="K91" s="105">
        <v>0</v>
      </c>
      <c r="L91" s="105">
        <v>77297567</v>
      </c>
      <c r="M91" s="105">
        <v>0</v>
      </c>
      <c r="N91" s="110">
        <v>77297567</v>
      </c>
      <c r="O91" s="105">
        <v>0</v>
      </c>
      <c r="P91" s="129" t="s">
        <v>1742</v>
      </c>
    </row>
    <row r="92" spans="1:16" x14ac:dyDescent="0.45">
      <c r="A92" s="104" t="s">
        <v>469</v>
      </c>
      <c r="B92" s="104" t="s">
        <v>470</v>
      </c>
      <c r="C92" s="104" t="s">
        <v>610</v>
      </c>
      <c r="D92" s="104" t="s">
        <v>611</v>
      </c>
      <c r="E92" s="104" t="s">
        <v>680</v>
      </c>
      <c r="F92" s="104" t="s">
        <v>247</v>
      </c>
      <c r="G92" s="104" t="s">
        <v>681</v>
      </c>
      <c r="H92" s="104" t="s">
        <v>682</v>
      </c>
      <c r="I92" s="104" t="s">
        <v>1514</v>
      </c>
      <c r="J92" s="105">
        <v>403000000</v>
      </c>
      <c r="K92" s="105">
        <v>0</v>
      </c>
      <c r="L92" s="105">
        <v>0</v>
      </c>
      <c r="M92" s="105">
        <v>0</v>
      </c>
      <c r="N92" s="110">
        <v>403000000</v>
      </c>
      <c r="O92" s="105">
        <v>0</v>
      </c>
      <c r="P92" s="129" t="s">
        <v>1742</v>
      </c>
    </row>
    <row r="93" spans="1:16" x14ac:dyDescent="0.45">
      <c r="A93" s="104" t="s">
        <v>469</v>
      </c>
      <c r="B93" s="104" t="s">
        <v>470</v>
      </c>
      <c r="C93" s="104" t="s">
        <v>610</v>
      </c>
      <c r="D93" s="104" t="s">
        <v>611</v>
      </c>
      <c r="E93" s="104" t="s">
        <v>680</v>
      </c>
      <c r="F93" s="104" t="s">
        <v>247</v>
      </c>
      <c r="G93" s="104" t="s">
        <v>685</v>
      </c>
      <c r="H93" s="104" t="s">
        <v>686</v>
      </c>
      <c r="I93" s="104" t="s">
        <v>1515</v>
      </c>
      <c r="J93" s="105">
        <v>240000000</v>
      </c>
      <c r="K93" s="105">
        <v>0</v>
      </c>
      <c r="L93" s="105">
        <v>0</v>
      </c>
      <c r="M93" s="105">
        <v>0</v>
      </c>
      <c r="N93" s="110">
        <v>240000000</v>
      </c>
      <c r="O93" s="105">
        <v>0</v>
      </c>
      <c r="P93" s="129" t="s">
        <v>1742</v>
      </c>
    </row>
    <row r="94" spans="1:16" x14ac:dyDescent="0.45">
      <c r="A94" s="104" t="s">
        <v>469</v>
      </c>
      <c r="B94" s="104" t="s">
        <v>470</v>
      </c>
      <c r="C94" s="104" t="s">
        <v>610</v>
      </c>
      <c r="D94" s="104" t="s">
        <v>611</v>
      </c>
      <c r="E94" s="104" t="s">
        <v>680</v>
      </c>
      <c r="F94" s="104" t="s">
        <v>247</v>
      </c>
      <c r="G94" s="104" t="s">
        <v>691</v>
      </c>
      <c r="H94" s="104" t="s">
        <v>692</v>
      </c>
      <c r="I94" s="104" t="s">
        <v>477</v>
      </c>
      <c r="J94" s="105">
        <v>0</v>
      </c>
      <c r="K94" s="105">
        <v>0</v>
      </c>
      <c r="L94" s="105">
        <v>4428710000</v>
      </c>
      <c r="M94" s="105">
        <v>4428710000</v>
      </c>
      <c r="N94" s="110">
        <v>0</v>
      </c>
      <c r="O94" s="105">
        <v>0</v>
      </c>
      <c r="P94" s="129" t="s">
        <v>1742</v>
      </c>
    </row>
    <row r="95" spans="1:16" x14ac:dyDescent="0.45">
      <c r="A95" s="104" t="s">
        <v>469</v>
      </c>
      <c r="B95" s="104" t="s">
        <v>470</v>
      </c>
      <c r="C95" s="104" t="s">
        <v>610</v>
      </c>
      <c r="D95" s="104" t="s">
        <v>611</v>
      </c>
      <c r="E95" s="104" t="s">
        <v>680</v>
      </c>
      <c r="F95" s="104" t="s">
        <v>247</v>
      </c>
      <c r="G95" s="104" t="s">
        <v>693</v>
      </c>
      <c r="H95" s="104" t="s">
        <v>694</v>
      </c>
      <c r="I95" s="104" t="s">
        <v>477</v>
      </c>
      <c r="J95" s="105">
        <v>0</v>
      </c>
      <c r="K95" s="105">
        <v>0</v>
      </c>
      <c r="L95" s="105">
        <v>90000000</v>
      </c>
      <c r="M95" s="105">
        <v>0</v>
      </c>
      <c r="N95" s="110">
        <v>90000000</v>
      </c>
      <c r="O95" s="105">
        <v>0</v>
      </c>
      <c r="P95" s="129" t="s">
        <v>1742</v>
      </c>
    </row>
    <row r="96" spans="1:16" x14ac:dyDescent="0.45">
      <c r="A96" s="104" t="s">
        <v>469</v>
      </c>
      <c r="B96" s="104" t="s">
        <v>470</v>
      </c>
      <c r="C96" s="104" t="s">
        <v>610</v>
      </c>
      <c r="D96" s="104" t="s">
        <v>611</v>
      </c>
      <c r="E96" s="104" t="s">
        <v>680</v>
      </c>
      <c r="F96" s="104" t="s">
        <v>247</v>
      </c>
      <c r="G96" s="104" t="s">
        <v>687</v>
      </c>
      <c r="H96" s="104" t="s">
        <v>688</v>
      </c>
      <c r="I96" s="104" t="s">
        <v>477</v>
      </c>
      <c r="J96" s="105">
        <v>0</v>
      </c>
      <c r="K96" s="105">
        <v>0</v>
      </c>
      <c r="L96" s="105">
        <v>306367608</v>
      </c>
      <c r="M96" s="105">
        <v>0</v>
      </c>
      <c r="N96" s="110">
        <v>306367608</v>
      </c>
      <c r="O96" s="105">
        <v>0</v>
      </c>
      <c r="P96" s="129" t="s">
        <v>1742</v>
      </c>
    </row>
    <row r="97" spans="1:16" x14ac:dyDescent="0.45">
      <c r="A97" s="104" t="s">
        <v>469</v>
      </c>
      <c r="B97" s="104" t="s">
        <v>470</v>
      </c>
      <c r="C97" s="104" t="s">
        <v>610</v>
      </c>
      <c r="D97" s="104" t="s">
        <v>611</v>
      </c>
      <c r="E97" s="104" t="s">
        <v>680</v>
      </c>
      <c r="F97" s="104" t="s">
        <v>247</v>
      </c>
      <c r="G97" s="104" t="s">
        <v>689</v>
      </c>
      <c r="H97" s="104" t="s">
        <v>690</v>
      </c>
      <c r="I97" s="104" t="s">
        <v>477</v>
      </c>
      <c r="J97" s="105">
        <v>0</v>
      </c>
      <c r="K97" s="105">
        <v>0</v>
      </c>
      <c r="L97" s="105">
        <v>430000000</v>
      </c>
      <c r="M97" s="105">
        <v>430000000</v>
      </c>
      <c r="N97" s="110">
        <v>0</v>
      </c>
      <c r="O97" s="105">
        <v>0</v>
      </c>
      <c r="P97" s="129" t="s">
        <v>1742</v>
      </c>
    </row>
    <row r="98" spans="1:16" x14ac:dyDescent="0.45">
      <c r="A98" s="104" t="s">
        <v>469</v>
      </c>
      <c r="B98" s="104" t="s">
        <v>470</v>
      </c>
      <c r="C98" s="104" t="s">
        <v>610</v>
      </c>
      <c r="D98" s="104" t="s">
        <v>611</v>
      </c>
      <c r="E98" s="104" t="s">
        <v>680</v>
      </c>
      <c r="F98" s="104" t="s">
        <v>247</v>
      </c>
      <c r="G98" s="104" t="s">
        <v>695</v>
      </c>
      <c r="H98" s="104" t="s">
        <v>696</v>
      </c>
      <c r="I98" s="104" t="s">
        <v>477</v>
      </c>
      <c r="J98" s="105">
        <v>0</v>
      </c>
      <c r="K98" s="105">
        <v>0</v>
      </c>
      <c r="L98" s="105">
        <v>40000000</v>
      </c>
      <c r="M98" s="105">
        <v>0</v>
      </c>
      <c r="N98" s="110">
        <v>40000000</v>
      </c>
      <c r="O98" s="105">
        <v>0</v>
      </c>
      <c r="P98" s="129" t="s">
        <v>1742</v>
      </c>
    </row>
    <row r="99" spans="1:16" x14ac:dyDescent="0.45">
      <c r="A99" s="104" t="s">
        <v>469</v>
      </c>
      <c r="B99" s="104" t="s">
        <v>470</v>
      </c>
      <c r="C99" s="104" t="s">
        <v>610</v>
      </c>
      <c r="D99" s="104" t="s">
        <v>611</v>
      </c>
      <c r="E99" s="104" t="s">
        <v>697</v>
      </c>
      <c r="F99" s="104" t="s">
        <v>698</v>
      </c>
      <c r="G99" s="104" t="s">
        <v>699</v>
      </c>
      <c r="H99" s="104" t="s">
        <v>700</v>
      </c>
      <c r="I99" s="104" t="s">
        <v>1516</v>
      </c>
      <c r="J99" s="105">
        <v>0</v>
      </c>
      <c r="K99" s="105">
        <v>0</v>
      </c>
      <c r="L99" s="105">
        <v>300000000</v>
      </c>
      <c r="M99" s="105">
        <v>300000000</v>
      </c>
      <c r="N99" s="110">
        <v>0</v>
      </c>
      <c r="O99" s="105">
        <v>0</v>
      </c>
      <c r="P99" s="129" t="s">
        <v>1741</v>
      </c>
    </row>
    <row r="100" spans="1:16" x14ac:dyDescent="0.45">
      <c r="A100" s="104" t="s">
        <v>469</v>
      </c>
      <c r="B100" s="104" t="s">
        <v>470</v>
      </c>
      <c r="C100" s="104" t="s">
        <v>610</v>
      </c>
      <c r="D100" s="104" t="s">
        <v>611</v>
      </c>
      <c r="E100" s="104" t="s">
        <v>697</v>
      </c>
      <c r="F100" s="104" t="s">
        <v>698</v>
      </c>
      <c r="G100" s="104" t="s">
        <v>701</v>
      </c>
      <c r="H100" s="104" t="s">
        <v>702</v>
      </c>
      <c r="I100" s="104" t="s">
        <v>1517</v>
      </c>
      <c r="J100" s="105">
        <v>0</v>
      </c>
      <c r="K100" s="105">
        <v>0</v>
      </c>
      <c r="L100" s="105">
        <v>55825154</v>
      </c>
      <c r="M100" s="105">
        <v>0</v>
      </c>
      <c r="N100" s="110">
        <v>55825154</v>
      </c>
      <c r="O100" s="105">
        <v>0</v>
      </c>
      <c r="P100" s="129" t="s">
        <v>1741</v>
      </c>
    </row>
    <row r="101" spans="1:16" x14ac:dyDescent="0.45">
      <c r="A101" s="104" t="s">
        <v>469</v>
      </c>
      <c r="B101" s="104" t="s">
        <v>470</v>
      </c>
      <c r="C101" s="104" t="s">
        <v>610</v>
      </c>
      <c r="D101" s="104" t="s">
        <v>611</v>
      </c>
      <c r="E101" s="104" t="s">
        <v>697</v>
      </c>
      <c r="F101" s="104" t="s">
        <v>698</v>
      </c>
      <c r="G101" s="104" t="s">
        <v>703</v>
      </c>
      <c r="H101" s="104" t="s">
        <v>704</v>
      </c>
      <c r="I101" s="104" t="s">
        <v>1518</v>
      </c>
      <c r="J101" s="105">
        <v>0</v>
      </c>
      <c r="K101" s="105">
        <v>0</v>
      </c>
      <c r="L101" s="105">
        <v>150000000</v>
      </c>
      <c r="M101" s="105">
        <v>150000000</v>
      </c>
      <c r="N101" s="110">
        <v>0</v>
      </c>
      <c r="O101" s="105">
        <v>0</v>
      </c>
      <c r="P101" s="129" t="s">
        <v>1741</v>
      </c>
    </row>
    <row r="102" spans="1:16" x14ac:dyDescent="0.45">
      <c r="A102" s="104" t="s">
        <v>469</v>
      </c>
      <c r="B102" s="104" t="s">
        <v>470</v>
      </c>
      <c r="C102" s="104" t="s">
        <v>610</v>
      </c>
      <c r="D102" s="104" t="s">
        <v>611</v>
      </c>
      <c r="E102" s="104" t="s">
        <v>697</v>
      </c>
      <c r="F102" s="104" t="s">
        <v>698</v>
      </c>
      <c r="G102" s="104" t="s">
        <v>705</v>
      </c>
      <c r="H102" s="104" t="s">
        <v>706</v>
      </c>
      <c r="I102" s="104" t="s">
        <v>1519</v>
      </c>
      <c r="J102" s="105">
        <v>22997365</v>
      </c>
      <c r="K102" s="105">
        <v>0</v>
      </c>
      <c r="L102" s="105">
        <v>24834091</v>
      </c>
      <c r="M102" s="105">
        <v>22997365</v>
      </c>
      <c r="N102" s="110">
        <v>24834091</v>
      </c>
      <c r="O102" s="105">
        <v>0</v>
      </c>
      <c r="P102" s="129" t="s">
        <v>1741</v>
      </c>
    </row>
    <row r="103" spans="1:16" x14ac:dyDescent="0.45">
      <c r="A103" s="104" t="s">
        <v>469</v>
      </c>
      <c r="B103" s="104" t="s">
        <v>470</v>
      </c>
      <c r="C103" s="104" t="s">
        <v>610</v>
      </c>
      <c r="D103" s="104" t="s">
        <v>611</v>
      </c>
      <c r="E103" s="104" t="s">
        <v>697</v>
      </c>
      <c r="F103" s="104" t="s">
        <v>698</v>
      </c>
      <c r="G103" s="104" t="s">
        <v>707</v>
      </c>
      <c r="H103" s="104" t="s">
        <v>708</v>
      </c>
      <c r="I103" s="104" t="s">
        <v>477</v>
      </c>
      <c r="J103" s="105">
        <v>0</v>
      </c>
      <c r="K103" s="105">
        <v>0</v>
      </c>
      <c r="L103" s="105">
        <v>200000000</v>
      </c>
      <c r="M103" s="105">
        <v>0</v>
      </c>
      <c r="N103" s="110">
        <v>200000000</v>
      </c>
      <c r="O103" s="105">
        <v>0</v>
      </c>
      <c r="P103" s="129" t="s">
        <v>1741</v>
      </c>
    </row>
    <row r="104" spans="1:16" x14ac:dyDescent="0.45">
      <c r="A104" s="104" t="s">
        <v>469</v>
      </c>
      <c r="B104" s="104" t="s">
        <v>470</v>
      </c>
      <c r="C104" s="104" t="s">
        <v>610</v>
      </c>
      <c r="D104" s="104" t="s">
        <v>611</v>
      </c>
      <c r="E104" s="104" t="s">
        <v>697</v>
      </c>
      <c r="F104" s="104" t="s">
        <v>698</v>
      </c>
      <c r="G104" s="104" t="s">
        <v>709</v>
      </c>
      <c r="H104" s="104" t="s">
        <v>710</v>
      </c>
      <c r="I104" s="104" t="s">
        <v>477</v>
      </c>
      <c r="J104" s="105">
        <v>0</v>
      </c>
      <c r="K104" s="105">
        <v>0</v>
      </c>
      <c r="L104" s="105">
        <v>455670000</v>
      </c>
      <c r="M104" s="105">
        <v>455670000</v>
      </c>
      <c r="N104" s="110">
        <v>0</v>
      </c>
      <c r="O104" s="105">
        <v>0</v>
      </c>
      <c r="P104" s="129" t="s">
        <v>1741</v>
      </c>
    </row>
    <row r="105" spans="1:16" x14ac:dyDescent="0.45">
      <c r="A105" s="104" t="s">
        <v>469</v>
      </c>
      <c r="B105" s="104" t="s">
        <v>470</v>
      </c>
      <c r="C105" s="104" t="s">
        <v>610</v>
      </c>
      <c r="D105" s="104" t="s">
        <v>611</v>
      </c>
      <c r="E105" s="104" t="s">
        <v>697</v>
      </c>
      <c r="F105" s="104" t="s">
        <v>698</v>
      </c>
      <c r="G105" s="104" t="s">
        <v>711</v>
      </c>
      <c r="H105" s="104" t="s">
        <v>712</v>
      </c>
      <c r="I105" s="104" t="s">
        <v>477</v>
      </c>
      <c r="J105" s="105">
        <v>0</v>
      </c>
      <c r="K105" s="105">
        <v>0</v>
      </c>
      <c r="L105" s="105">
        <v>285672000</v>
      </c>
      <c r="M105" s="105">
        <v>285672000</v>
      </c>
      <c r="N105" s="110">
        <v>0</v>
      </c>
      <c r="O105" s="105">
        <v>0</v>
      </c>
      <c r="P105" s="129" t="s">
        <v>1741</v>
      </c>
    </row>
    <row r="106" spans="1:16" x14ac:dyDescent="0.45">
      <c r="A106" s="104" t="s">
        <v>469</v>
      </c>
      <c r="B106" s="104" t="s">
        <v>470</v>
      </c>
      <c r="C106" s="104" t="s">
        <v>610</v>
      </c>
      <c r="D106" s="104" t="s">
        <v>611</v>
      </c>
      <c r="E106" s="104" t="s">
        <v>697</v>
      </c>
      <c r="F106" s="104" t="s">
        <v>698</v>
      </c>
      <c r="G106" s="104" t="s">
        <v>713</v>
      </c>
      <c r="H106" s="104" t="s">
        <v>714</v>
      </c>
      <c r="I106" s="104" t="s">
        <v>477</v>
      </c>
      <c r="J106" s="105">
        <v>0</v>
      </c>
      <c r="K106" s="105">
        <v>0</v>
      </c>
      <c r="L106" s="105">
        <v>250000000</v>
      </c>
      <c r="M106" s="105">
        <v>250000000</v>
      </c>
      <c r="N106" s="110">
        <v>0</v>
      </c>
      <c r="O106" s="105">
        <v>0</v>
      </c>
      <c r="P106" s="129" t="s">
        <v>1741</v>
      </c>
    </row>
    <row r="107" spans="1:16" x14ac:dyDescent="0.45">
      <c r="A107" s="104" t="s">
        <v>469</v>
      </c>
      <c r="B107" s="104" t="s">
        <v>470</v>
      </c>
      <c r="C107" s="104" t="s">
        <v>610</v>
      </c>
      <c r="D107" s="104" t="s">
        <v>611</v>
      </c>
      <c r="E107" s="104" t="s">
        <v>697</v>
      </c>
      <c r="F107" s="104" t="s">
        <v>698</v>
      </c>
      <c r="G107" s="104" t="s">
        <v>715</v>
      </c>
      <c r="H107" s="104" t="s">
        <v>716</v>
      </c>
      <c r="I107" s="104" t="s">
        <v>477</v>
      </c>
      <c r="J107" s="105">
        <v>0</v>
      </c>
      <c r="K107" s="105">
        <v>0</v>
      </c>
      <c r="L107" s="105">
        <v>7202000</v>
      </c>
      <c r="M107" s="105">
        <v>7202000</v>
      </c>
      <c r="N107" s="110">
        <v>0</v>
      </c>
      <c r="O107" s="105">
        <v>0</v>
      </c>
      <c r="P107" s="129" t="s">
        <v>1741</v>
      </c>
    </row>
    <row r="108" spans="1:16" x14ac:dyDescent="0.45">
      <c r="A108" s="104" t="s">
        <v>469</v>
      </c>
      <c r="B108" s="104" t="s">
        <v>470</v>
      </c>
      <c r="C108" s="104" t="s">
        <v>610</v>
      </c>
      <c r="D108" s="104" t="s">
        <v>611</v>
      </c>
      <c r="E108" s="104" t="s">
        <v>697</v>
      </c>
      <c r="F108" s="104" t="s">
        <v>698</v>
      </c>
      <c r="G108" s="104" t="s">
        <v>717</v>
      </c>
      <c r="H108" s="104" t="s">
        <v>718</v>
      </c>
      <c r="I108" s="104" t="s">
        <v>477</v>
      </c>
      <c r="J108" s="105">
        <v>0</v>
      </c>
      <c r="K108" s="105">
        <v>0</v>
      </c>
      <c r="L108" s="105">
        <v>3171330000</v>
      </c>
      <c r="M108" s="105">
        <v>3171330000</v>
      </c>
      <c r="N108" s="110">
        <v>0</v>
      </c>
      <c r="O108" s="105">
        <v>0</v>
      </c>
      <c r="P108" s="129" t="s">
        <v>1741</v>
      </c>
    </row>
    <row r="109" spans="1:16" x14ac:dyDescent="0.45">
      <c r="A109" s="104" t="s">
        <v>469</v>
      </c>
      <c r="B109" s="104" t="s">
        <v>470</v>
      </c>
      <c r="C109" s="104" t="s">
        <v>610</v>
      </c>
      <c r="D109" s="104" t="s">
        <v>611</v>
      </c>
      <c r="E109" s="104" t="s">
        <v>697</v>
      </c>
      <c r="F109" s="104" t="s">
        <v>698</v>
      </c>
      <c r="G109" s="104" t="s">
        <v>719</v>
      </c>
      <c r="H109" s="104" t="s">
        <v>720</v>
      </c>
      <c r="I109" s="104" t="s">
        <v>477</v>
      </c>
      <c r="J109" s="105">
        <v>0</v>
      </c>
      <c r="K109" s="105">
        <v>0</v>
      </c>
      <c r="L109" s="105">
        <v>100000000</v>
      </c>
      <c r="M109" s="105">
        <v>100000000</v>
      </c>
      <c r="N109" s="110">
        <v>0</v>
      </c>
      <c r="O109" s="105">
        <v>0</v>
      </c>
      <c r="P109" s="129" t="s">
        <v>1741</v>
      </c>
    </row>
    <row r="110" spans="1:16" x14ac:dyDescent="0.45">
      <c r="A110" s="104" t="s">
        <v>469</v>
      </c>
      <c r="B110" s="104" t="s">
        <v>470</v>
      </c>
      <c r="C110" s="104" t="s">
        <v>610</v>
      </c>
      <c r="D110" s="104" t="s">
        <v>611</v>
      </c>
      <c r="E110" s="104" t="s">
        <v>697</v>
      </c>
      <c r="F110" s="104" t="s">
        <v>698</v>
      </c>
      <c r="G110" s="104" t="s">
        <v>721</v>
      </c>
      <c r="H110" s="104" t="s">
        <v>722</v>
      </c>
      <c r="I110" s="104" t="s">
        <v>477</v>
      </c>
      <c r="J110" s="105">
        <v>0</v>
      </c>
      <c r="K110" s="105">
        <v>0</v>
      </c>
      <c r="L110" s="105">
        <v>60000000</v>
      </c>
      <c r="M110" s="105">
        <v>60000000</v>
      </c>
      <c r="N110" s="110">
        <v>0</v>
      </c>
      <c r="O110" s="105">
        <v>0</v>
      </c>
      <c r="P110" s="129" t="s">
        <v>1741</v>
      </c>
    </row>
    <row r="111" spans="1:16" x14ac:dyDescent="0.45">
      <c r="A111" s="104" t="s">
        <v>469</v>
      </c>
      <c r="B111" s="104" t="s">
        <v>470</v>
      </c>
      <c r="C111" s="104" t="s">
        <v>610</v>
      </c>
      <c r="D111" s="104" t="s">
        <v>611</v>
      </c>
      <c r="E111" s="104" t="s">
        <v>697</v>
      </c>
      <c r="F111" s="104" t="s">
        <v>698</v>
      </c>
      <c r="G111" s="104" t="s">
        <v>723</v>
      </c>
      <c r="H111" s="104" t="s">
        <v>724</v>
      </c>
      <c r="I111" s="104" t="s">
        <v>477</v>
      </c>
      <c r="J111" s="105">
        <v>0</v>
      </c>
      <c r="K111" s="105">
        <v>0</v>
      </c>
      <c r="L111" s="105">
        <v>18900000</v>
      </c>
      <c r="M111" s="105">
        <v>0</v>
      </c>
      <c r="N111" s="110">
        <v>18900000</v>
      </c>
      <c r="O111" s="105">
        <v>0</v>
      </c>
      <c r="P111" s="129" t="s">
        <v>1741</v>
      </c>
    </row>
    <row r="112" spans="1:16" x14ac:dyDescent="0.45">
      <c r="A112" s="104" t="s">
        <v>469</v>
      </c>
      <c r="B112" s="104" t="s">
        <v>470</v>
      </c>
      <c r="C112" s="104" t="s">
        <v>610</v>
      </c>
      <c r="D112" s="104" t="s">
        <v>611</v>
      </c>
      <c r="E112" s="104" t="s">
        <v>725</v>
      </c>
      <c r="F112" s="104" t="s">
        <v>726</v>
      </c>
      <c r="G112" s="104" t="s">
        <v>727</v>
      </c>
      <c r="H112" s="104" t="s">
        <v>728</v>
      </c>
      <c r="I112" s="104" t="s">
        <v>1520</v>
      </c>
      <c r="J112" s="105">
        <v>26319294</v>
      </c>
      <c r="K112" s="105">
        <v>0</v>
      </c>
      <c r="L112" s="105">
        <v>0</v>
      </c>
      <c r="M112" s="105">
        <v>26319294</v>
      </c>
      <c r="N112" s="110">
        <v>0</v>
      </c>
      <c r="O112" s="105">
        <v>0</v>
      </c>
      <c r="P112" s="129" t="s">
        <v>1740</v>
      </c>
    </row>
    <row r="113" spans="1:16" x14ac:dyDescent="0.45">
      <c r="A113" s="104" t="s">
        <v>469</v>
      </c>
      <c r="B113" s="104" t="s">
        <v>470</v>
      </c>
      <c r="C113" s="104" t="s">
        <v>610</v>
      </c>
      <c r="D113" s="104" t="s">
        <v>611</v>
      </c>
      <c r="E113" s="104" t="s">
        <v>725</v>
      </c>
      <c r="F113" s="104" t="s">
        <v>726</v>
      </c>
      <c r="G113" s="104" t="s">
        <v>729</v>
      </c>
      <c r="H113" s="104" t="s">
        <v>730</v>
      </c>
      <c r="I113" s="104" t="s">
        <v>1521</v>
      </c>
      <c r="J113" s="105">
        <v>320958179</v>
      </c>
      <c r="K113" s="105">
        <v>0</v>
      </c>
      <c r="L113" s="105">
        <v>29022927834</v>
      </c>
      <c r="M113" s="105">
        <v>320958179</v>
      </c>
      <c r="N113" s="110">
        <v>29022927834</v>
      </c>
      <c r="O113" s="105">
        <v>0</v>
      </c>
      <c r="P113" s="129" t="s">
        <v>1740</v>
      </c>
    </row>
    <row r="114" spans="1:16" x14ac:dyDescent="0.45">
      <c r="A114" s="104" t="s">
        <v>469</v>
      </c>
      <c r="B114" s="104" t="s">
        <v>470</v>
      </c>
      <c r="C114" s="104" t="s">
        <v>610</v>
      </c>
      <c r="D114" s="104" t="s">
        <v>611</v>
      </c>
      <c r="E114" s="104" t="s">
        <v>731</v>
      </c>
      <c r="F114" s="104" t="s">
        <v>732</v>
      </c>
      <c r="G114" s="104" t="s">
        <v>683</v>
      </c>
      <c r="H114" s="104" t="s">
        <v>684</v>
      </c>
      <c r="I114" s="104" t="s">
        <v>1513</v>
      </c>
      <c r="J114" s="105">
        <v>51501675</v>
      </c>
      <c r="K114" s="105">
        <v>0</v>
      </c>
      <c r="L114" s="105">
        <v>0</v>
      </c>
      <c r="M114" s="105">
        <v>51501675</v>
      </c>
      <c r="N114" s="107">
        <v>0</v>
      </c>
      <c r="O114" s="105">
        <v>0</v>
      </c>
      <c r="P114" s="129" t="s">
        <v>413</v>
      </c>
    </row>
    <row r="115" spans="1:16" x14ac:dyDescent="0.45">
      <c r="A115" s="104" t="s">
        <v>469</v>
      </c>
      <c r="B115" s="104" t="s">
        <v>470</v>
      </c>
      <c r="C115" s="104" t="s">
        <v>610</v>
      </c>
      <c r="D115" s="104" t="s">
        <v>611</v>
      </c>
      <c r="E115" s="104" t="s">
        <v>731</v>
      </c>
      <c r="F115" s="104" t="s">
        <v>732</v>
      </c>
      <c r="G115" s="104" t="s">
        <v>733</v>
      </c>
      <c r="H115" s="104" t="s">
        <v>734</v>
      </c>
      <c r="I115" s="104" t="s">
        <v>1522</v>
      </c>
      <c r="J115" s="105">
        <v>28000000</v>
      </c>
      <c r="K115" s="105">
        <v>0</v>
      </c>
      <c r="L115" s="105">
        <v>0</v>
      </c>
      <c r="M115" s="105">
        <v>28000000</v>
      </c>
      <c r="N115" s="107">
        <v>0</v>
      </c>
      <c r="O115" s="105">
        <v>0</v>
      </c>
      <c r="P115" s="129" t="s">
        <v>413</v>
      </c>
    </row>
    <row r="116" spans="1:16" x14ac:dyDescent="0.45">
      <c r="A116" s="104" t="s">
        <v>469</v>
      </c>
      <c r="B116" s="104" t="s">
        <v>470</v>
      </c>
      <c r="C116" s="104" t="s">
        <v>610</v>
      </c>
      <c r="D116" s="104" t="s">
        <v>611</v>
      </c>
      <c r="E116" s="104" t="s">
        <v>731</v>
      </c>
      <c r="F116" s="104" t="s">
        <v>732</v>
      </c>
      <c r="G116" s="104" t="s">
        <v>735</v>
      </c>
      <c r="H116" s="104" t="s">
        <v>736</v>
      </c>
      <c r="I116" s="104" t="s">
        <v>477</v>
      </c>
      <c r="J116" s="105">
        <v>0</v>
      </c>
      <c r="K116" s="105">
        <v>0</v>
      </c>
      <c r="L116" s="105">
        <v>543485600</v>
      </c>
      <c r="M116" s="105">
        <v>543485600</v>
      </c>
      <c r="N116" s="107">
        <v>0</v>
      </c>
      <c r="O116" s="105">
        <v>0</v>
      </c>
      <c r="P116" s="129" t="s">
        <v>413</v>
      </c>
    </row>
    <row r="117" spans="1:16" x14ac:dyDescent="0.45">
      <c r="A117" s="104" t="s">
        <v>469</v>
      </c>
      <c r="B117" s="104" t="s">
        <v>470</v>
      </c>
      <c r="C117" s="104" t="s">
        <v>610</v>
      </c>
      <c r="D117" s="104" t="s">
        <v>611</v>
      </c>
      <c r="E117" s="104" t="s">
        <v>731</v>
      </c>
      <c r="F117" s="104" t="s">
        <v>732</v>
      </c>
      <c r="G117" s="104" t="s">
        <v>737</v>
      </c>
      <c r="H117" s="104" t="s">
        <v>738</v>
      </c>
      <c r="I117" s="104" t="s">
        <v>477</v>
      </c>
      <c r="J117" s="105">
        <v>0</v>
      </c>
      <c r="K117" s="105">
        <v>0</v>
      </c>
      <c r="L117" s="105">
        <v>2250000000</v>
      </c>
      <c r="M117" s="105">
        <v>0</v>
      </c>
      <c r="N117" s="107">
        <v>2250000000</v>
      </c>
      <c r="O117" s="105">
        <v>0</v>
      </c>
      <c r="P117" s="129" t="s">
        <v>413</v>
      </c>
    </row>
    <row r="118" spans="1:16" x14ac:dyDescent="0.45">
      <c r="A118" s="104" t="s">
        <v>469</v>
      </c>
      <c r="B118" s="104" t="s">
        <v>470</v>
      </c>
      <c r="C118" s="104" t="s">
        <v>610</v>
      </c>
      <c r="D118" s="104" t="s">
        <v>611</v>
      </c>
      <c r="E118" s="104" t="s">
        <v>731</v>
      </c>
      <c r="F118" s="104" t="s">
        <v>732</v>
      </c>
      <c r="G118" s="104" t="s">
        <v>739</v>
      </c>
      <c r="H118" s="104" t="s">
        <v>740</v>
      </c>
      <c r="I118" s="104" t="s">
        <v>477</v>
      </c>
      <c r="J118" s="105">
        <v>0</v>
      </c>
      <c r="K118" s="105">
        <v>0</v>
      </c>
      <c r="L118" s="105">
        <v>746053440</v>
      </c>
      <c r="M118" s="105">
        <v>746053440</v>
      </c>
      <c r="N118" s="107">
        <v>0</v>
      </c>
      <c r="O118" s="105">
        <v>0</v>
      </c>
      <c r="P118" s="129" t="s">
        <v>413</v>
      </c>
    </row>
    <row r="119" spans="1:16" x14ac:dyDescent="0.45">
      <c r="A119" s="104" t="s">
        <v>157</v>
      </c>
      <c r="B119" s="104" t="s">
        <v>741</v>
      </c>
      <c r="C119" s="104" t="s">
        <v>742</v>
      </c>
      <c r="D119" s="104" t="s">
        <v>743</v>
      </c>
      <c r="E119" s="104" t="s">
        <v>744</v>
      </c>
      <c r="F119" s="104" t="s">
        <v>745</v>
      </c>
      <c r="G119" s="104" t="s">
        <v>537</v>
      </c>
      <c r="H119" s="104" t="s">
        <v>538</v>
      </c>
      <c r="I119" s="104" t="s">
        <v>1492</v>
      </c>
      <c r="J119" s="105">
        <v>120000000000</v>
      </c>
      <c r="K119" s="105">
        <v>0</v>
      </c>
      <c r="L119" s="105">
        <v>0</v>
      </c>
      <c r="M119" s="105">
        <v>0</v>
      </c>
      <c r="N119" s="106">
        <v>120000000000</v>
      </c>
      <c r="O119" s="105">
        <v>0</v>
      </c>
      <c r="P119" s="129" t="s">
        <v>362</v>
      </c>
    </row>
    <row r="120" spans="1:16" x14ac:dyDescent="0.45">
      <c r="A120" s="104" t="s">
        <v>157</v>
      </c>
      <c r="B120" s="104" t="s">
        <v>741</v>
      </c>
      <c r="C120" s="104" t="s">
        <v>746</v>
      </c>
      <c r="D120" s="104" t="s">
        <v>747</v>
      </c>
      <c r="E120" s="104" t="s">
        <v>748</v>
      </c>
      <c r="F120" s="104" t="s">
        <v>165</v>
      </c>
      <c r="G120" s="104" t="s">
        <v>477</v>
      </c>
      <c r="H120" s="104" t="s">
        <v>477</v>
      </c>
      <c r="I120" s="104" t="s">
        <v>477</v>
      </c>
      <c r="J120" s="105">
        <v>22926893696</v>
      </c>
      <c r="K120" s="105">
        <v>0</v>
      </c>
      <c r="L120" s="108">
        <v>0</v>
      </c>
      <c r="M120" s="108">
        <v>0</v>
      </c>
      <c r="N120" s="105">
        <v>22926893696</v>
      </c>
      <c r="O120" s="105">
        <v>0</v>
      </c>
      <c r="P120" s="129" t="s">
        <v>1193</v>
      </c>
    </row>
    <row r="121" spans="1:16" x14ac:dyDescent="0.45">
      <c r="A121" s="104" t="s">
        <v>157</v>
      </c>
      <c r="B121" s="104" t="s">
        <v>741</v>
      </c>
      <c r="C121" s="104" t="s">
        <v>746</v>
      </c>
      <c r="D121" s="104" t="s">
        <v>747</v>
      </c>
      <c r="E121" s="104" t="s">
        <v>749</v>
      </c>
      <c r="F121" s="104" t="s">
        <v>750</v>
      </c>
      <c r="G121" s="104" t="s">
        <v>477</v>
      </c>
      <c r="H121" s="104" t="s">
        <v>477</v>
      </c>
      <c r="I121" s="104" t="s">
        <v>477</v>
      </c>
      <c r="J121" s="105">
        <v>0</v>
      </c>
      <c r="K121" s="105">
        <v>0</v>
      </c>
      <c r="L121" s="108">
        <v>56111290259</v>
      </c>
      <c r="M121" s="108">
        <v>0</v>
      </c>
      <c r="N121" s="105">
        <v>56111290259</v>
      </c>
      <c r="O121" s="105">
        <v>0</v>
      </c>
      <c r="P121" s="129" t="s">
        <v>1193</v>
      </c>
    </row>
    <row r="122" spans="1:16" x14ac:dyDescent="0.45">
      <c r="A122" s="104" t="s">
        <v>157</v>
      </c>
      <c r="B122" s="104" t="s">
        <v>741</v>
      </c>
      <c r="C122" s="104" t="s">
        <v>746</v>
      </c>
      <c r="D122" s="104" t="s">
        <v>747</v>
      </c>
      <c r="E122" s="104" t="s">
        <v>752</v>
      </c>
      <c r="F122" s="104" t="s">
        <v>145</v>
      </c>
      <c r="G122" s="104" t="s">
        <v>477</v>
      </c>
      <c r="H122" s="104" t="s">
        <v>477</v>
      </c>
      <c r="I122" s="104" t="s">
        <v>477</v>
      </c>
      <c r="J122" s="105">
        <v>962095413</v>
      </c>
      <c r="K122" s="105">
        <v>0</v>
      </c>
      <c r="L122" s="108">
        <v>2395581452</v>
      </c>
      <c r="M122" s="108">
        <v>181800000</v>
      </c>
      <c r="N122" s="105">
        <v>3175876865</v>
      </c>
      <c r="O122" s="105">
        <v>0</v>
      </c>
      <c r="P122" s="129" t="s">
        <v>1193</v>
      </c>
    </row>
    <row r="123" spans="1:16" x14ac:dyDescent="0.45">
      <c r="A123" s="104" t="s">
        <v>157</v>
      </c>
      <c r="B123" s="104" t="s">
        <v>741</v>
      </c>
      <c r="C123" s="104" t="s">
        <v>746</v>
      </c>
      <c r="D123" s="104" t="s">
        <v>747</v>
      </c>
      <c r="E123" s="104" t="s">
        <v>753</v>
      </c>
      <c r="F123" s="104" t="s">
        <v>754</v>
      </c>
      <c r="G123" s="104" t="s">
        <v>477</v>
      </c>
      <c r="H123" s="104" t="s">
        <v>477</v>
      </c>
      <c r="I123" s="104" t="s">
        <v>477</v>
      </c>
      <c r="J123" s="105">
        <v>195200000</v>
      </c>
      <c r="K123" s="105">
        <v>0</v>
      </c>
      <c r="L123" s="108">
        <v>0</v>
      </c>
      <c r="M123" s="108">
        <v>195200000</v>
      </c>
      <c r="N123" s="105">
        <v>0</v>
      </c>
      <c r="O123" s="105">
        <v>0</v>
      </c>
      <c r="P123" s="129" t="s">
        <v>1193</v>
      </c>
    </row>
    <row r="124" spans="1:16" x14ac:dyDescent="0.45">
      <c r="A124" s="104" t="s">
        <v>157</v>
      </c>
      <c r="B124" s="104" t="s">
        <v>741</v>
      </c>
      <c r="C124" s="104" t="s">
        <v>746</v>
      </c>
      <c r="D124" s="104" t="s">
        <v>747</v>
      </c>
      <c r="E124" s="104" t="s">
        <v>755</v>
      </c>
      <c r="F124" s="104" t="s">
        <v>756</v>
      </c>
      <c r="G124" s="104" t="s">
        <v>477</v>
      </c>
      <c r="H124" s="104" t="s">
        <v>477</v>
      </c>
      <c r="I124" s="104" t="s">
        <v>477</v>
      </c>
      <c r="J124" s="105">
        <v>2261475512</v>
      </c>
      <c r="K124" s="105">
        <v>0</v>
      </c>
      <c r="L124" s="108">
        <v>165000000</v>
      </c>
      <c r="M124" s="108">
        <v>0</v>
      </c>
      <c r="N124" s="105">
        <v>2426475512</v>
      </c>
      <c r="O124" s="105">
        <v>0</v>
      </c>
      <c r="P124" s="129" t="s">
        <v>1193</v>
      </c>
    </row>
    <row r="125" spans="1:16" x14ac:dyDescent="0.45">
      <c r="A125" s="104" t="s">
        <v>157</v>
      </c>
      <c r="B125" s="104" t="s">
        <v>741</v>
      </c>
      <c r="C125" s="104" t="s">
        <v>746</v>
      </c>
      <c r="D125" s="104" t="s">
        <v>747</v>
      </c>
      <c r="E125" s="104" t="s">
        <v>757</v>
      </c>
      <c r="F125" s="104" t="s">
        <v>53</v>
      </c>
      <c r="G125" s="104" t="s">
        <v>477</v>
      </c>
      <c r="H125" s="104" t="s">
        <v>477</v>
      </c>
      <c r="I125" s="104" t="s">
        <v>477</v>
      </c>
      <c r="J125" s="105">
        <v>12288906729</v>
      </c>
      <c r="K125" s="105">
        <v>0</v>
      </c>
      <c r="L125" s="108">
        <v>8796663960</v>
      </c>
      <c r="M125" s="108">
        <v>2436972357</v>
      </c>
      <c r="N125" s="105">
        <v>18648598332</v>
      </c>
      <c r="O125" s="105">
        <v>0</v>
      </c>
      <c r="P125" s="129" t="s">
        <v>1193</v>
      </c>
    </row>
    <row r="126" spans="1:16" x14ac:dyDescent="0.45">
      <c r="A126" s="104" t="s">
        <v>157</v>
      </c>
      <c r="B126" s="104" t="s">
        <v>741</v>
      </c>
      <c r="C126" s="104" t="s">
        <v>746</v>
      </c>
      <c r="D126" s="104" t="s">
        <v>747</v>
      </c>
      <c r="E126" s="104" t="s">
        <v>758</v>
      </c>
      <c r="F126" s="104" t="s">
        <v>759</v>
      </c>
      <c r="G126" s="104" t="s">
        <v>477</v>
      </c>
      <c r="H126" s="104" t="s">
        <v>477</v>
      </c>
      <c r="I126" s="104" t="s">
        <v>477</v>
      </c>
      <c r="J126" s="105">
        <v>0</v>
      </c>
      <c r="K126" s="105">
        <v>0</v>
      </c>
      <c r="L126" s="109">
        <v>0</v>
      </c>
      <c r="M126" s="109">
        <v>486174154</v>
      </c>
      <c r="N126" s="105">
        <v>0</v>
      </c>
      <c r="O126" s="105">
        <v>486174154</v>
      </c>
      <c r="P126" s="129" t="s">
        <v>1193</v>
      </c>
    </row>
    <row r="127" spans="1:16" x14ac:dyDescent="0.45">
      <c r="A127" s="104" t="s">
        <v>157</v>
      </c>
      <c r="B127" s="104" t="s">
        <v>741</v>
      </c>
      <c r="C127" s="104" t="s">
        <v>746</v>
      </c>
      <c r="D127" s="104" t="s">
        <v>747</v>
      </c>
      <c r="E127" s="104" t="s">
        <v>760</v>
      </c>
      <c r="F127" s="104" t="s">
        <v>761</v>
      </c>
      <c r="G127" s="104" t="s">
        <v>477</v>
      </c>
      <c r="H127" s="104" t="s">
        <v>477</v>
      </c>
      <c r="I127" s="104" t="s">
        <v>477</v>
      </c>
      <c r="J127" s="105">
        <v>0</v>
      </c>
      <c r="K127" s="105">
        <v>46120847</v>
      </c>
      <c r="L127" s="109">
        <v>9031891</v>
      </c>
      <c r="M127" s="109">
        <v>491538731</v>
      </c>
      <c r="N127" s="105">
        <v>0</v>
      </c>
      <c r="O127" s="105">
        <v>528627687</v>
      </c>
      <c r="P127" s="129" t="s">
        <v>1193</v>
      </c>
    </row>
    <row r="128" spans="1:16" x14ac:dyDescent="0.45">
      <c r="A128" s="104" t="s">
        <v>157</v>
      </c>
      <c r="B128" s="104" t="s">
        <v>741</v>
      </c>
      <c r="C128" s="104" t="s">
        <v>746</v>
      </c>
      <c r="D128" s="104" t="s">
        <v>747</v>
      </c>
      <c r="E128" s="104" t="s">
        <v>762</v>
      </c>
      <c r="F128" s="104" t="s">
        <v>763</v>
      </c>
      <c r="G128" s="104" t="s">
        <v>477</v>
      </c>
      <c r="H128" s="104" t="s">
        <v>477</v>
      </c>
      <c r="I128" s="104" t="s">
        <v>477</v>
      </c>
      <c r="J128" s="105">
        <v>0</v>
      </c>
      <c r="K128" s="105">
        <v>18460639</v>
      </c>
      <c r="L128" s="109">
        <v>18460639</v>
      </c>
      <c r="M128" s="109">
        <v>0</v>
      </c>
      <c r="N128" s="105">
        <v>0</v>
      </c>
      <c r="O128" s="105">
        <v>0</v>
      </c>
      <c r="P128" s="129" t="s">
        <v>1193</v>
      </c>
    </row>
    <row r="129" spans="1:16" x14ac:dyDescent="0.45">
      <c r="A129" s="104" t="s">
        <v>157</v>
      </c>
      <c r="B129" s="104" t="s">
        <v>741</v>
      </c>
      <c r="C129" s="104" t="s">
        <v>746</v>
      </c>
      <c r="D129" s="104" t="s">
        <v>747</v>
      </c>
      <c r="E129" s="104" t="s">
        <v>764</v>
      </c>
      <c r="F129" s="104" t="s">
        <v>765</v>
      </c>
      <c r="G129" s="104" t="s">
        <v>477</v>
      </c>
      <c r="H129" s="104" t="s">
        <v>477</v>
      </c>
      <c r="I129" s="104" t="s">
        <v>477</v>
      </c>
      <c r="J129" s="105">
        <v>0</v>
      </c>
      <c r="K129" s="105">
        <v>625778155</v>
      </c>
      <c r="L129" s="109">
        <v>0</v>
      </c>
      <c r="M129" s="109">
        <v>392766410</v>
      </c>
      <c r="N129" s="105">
        <v>0</v>
      </c>
      <c r="O129" s="105">
        <v>1018544565</v>
      </c>
      <c r="P129" s="129" t="s">
        <v>1193</v>
      </c>
    </row>
    <row r="130" spans="1:16" x14ac:dyDescent="0.45">
      <c r="A130" s="104" t="s">
        <v>157</v>
      </c>
      <c r="B130" s="104" t="s">
        <v>741</v>
      </c>
      <c r="C130" s="104" t="s">
        <v>746</v>
      </c>
      <c r="D130" s="104" t="s">
        <v>747</v>
      </c>
      <c r="E130" s="104" t="s">
        <v>766</v>
      </c>
      <c r="F130" s="104" t="s">
        <v>767</v>
      </c>
      <c r="G130" s="104" t="s">
        <v>477</v>
      </c>
      <c r="H130" s="104" t="s">
        <v>477</v>
      </c>
      <c r="I130" s="104" t="s">
        <v>477</v>
      </c>
      <c r="J130" s="105">
        <v>0</v>
      </c>
      <c r="K130" s="105">
        <v>3831383978</v>
      </c>
      <c r="L130" s="109">
        <v>291132293</v>
      </c>
      <c r="M130" s="109">
        <v>3789451641</v>
      </c>
      <c r="N130" s="105">
        <v>0</v>
      </c>
      <c r="O130" s="105">
        <v>7329703326</v>
      </c>
      <c r="P130" s="129" t="s">
        <v>1193</v>
      </c>
    </row>
    <row r="131" spans="1:16" x14ac:dyDescent="0.45">
      <c r="A131" s="104" t="s">
        <v>157</v>
      </c>
      <c r="B131" s="104" t="s">
        <v>741</v>
      </c>
      <c r="C131" s="104" t="s">
        <v>768</v>
      </c>
      <c r="D131" s="104" t="s">
        <v>769</v>
      </c>
      <c r="E131" s="104" t="s">
        <v>770</v>
      </c>
      <c r="F131" s="104" t="s">
        <v>144</v>
      </c>
      <c r="G131" s="104" t="s">
        <v>771</v>
      </c>
      <c r="H131" s="104" t="s">
        <v>772</v>
      </c>
      <c r="I131" s="104" t="s">
        <v>477</v>
      </c>
      <c r="J131" s="105">
        <v>9689813791</v>
      </c>
      <c r="K131" s="105">
        <v>0</v>
      </c>
      <c r="L131" s="105">
        <v>0</v>
      </c>
      <c r="M131" s="105">
        <v>0</v>
      </c>
      <c r="N131" s="123">
        <v>9689813791</v>
      </c>
      <c r="O131" s="105">
        <v>0</v>
      </c>
      <c r="P131" s="130"/>
    </row>
    <row r="132" spans="1:16" x14ac:dyDescent="0.45">
      <c r="A132" s="104" t="s">
        <v>157</v>
      </c>
      <c r="B132" s="104" t="s">
        <v>741</v>
      </c>
      <c r="C132" s="104" t="s">
        <v>768</v>
      </c>
      <c r="D132" s="104" t="s">
        <v>769</v>
      </c>
      <c r="E132" s="104" t="s">
        <v>770</v>
      </c>
      <c r="F132" s="104" t="s">
        <v>144</v>
      </c>
      <c r="G132" s="104" t="s">
        <v>773</v>
      </c>
      <c r="H132" s="104" t="s">
        <v>774</v>
      </c>
      <c r="I132" s="104" t="s">
        <v>477</v>
      </c>
      <c r="J132" s="105">
        <v>4181219060</v>
      </c>
      <c r="K132" s="105">
        <v>0</v>
      </c>
      <c r="L132" s="105">
        <v>0</v>
      </c>
      <c r="M132" s="105">
        <v>0</v>
      </c>
      <c r="N132" s="123">
        <v>4181219060</v>
      </c>
      <c r="O132" s="105">
        <v>0</v>
      </c>
      <c r="P132" s="130"/>
    </row>
    <row r="133" spans="1:16" x14ac:dyDescent="0.45">
      <c r="A133" s="104" t="s">
        <v>157</v>
      </c>
      <c r="B133" s="104" t="s">
        <v>741</v>
      </c>
      <c r="C133" s="104" t="s">
        <v>768</v>
      </c>
      <c r="D133" s="104" t="s">
        <v>769</v>
      </c>
      <c r="E133" s="104" t="s">
        <v>770</v>
      </c>
      <c r="F133" s="104" t="s">
        <v>144</v>
      </c>
      <c r="G133" s="104" t="s">
        <v>775</v>
      </c>
      <c r="H133" s="104" t="s">
        <v>776</v>
      </c>
      <c r="I133" s="104" t="s">
        <v>477</v>
      </c>
      <c r="J133" s="105">
        <v>5139993406</v>
      </c>
      <c r="K133" s="105">
        <v>0</v>
      </c>
      <c r="L133" s="105">
        <v>0</v>
      </c>
      <c r="M133" s="105">
        <v>0</v>
      </c>
      <c r="N133" s="123">
        <v>5139993406</v>
      </c>
      <c r="O133" s="105">
        <v>0</v>
      </c>
      <c r="P133" s="130"/>
    </row>
    <row r="134" spans="1:16" x14ac:dyDescent="0.45">
      <c r="A134" s="104" t="s">
        <v>157</v>
      </c>
      <c r="B134" s="104" t="s">
        <v>741</v>
      </c>
      <c r="C134" s="104" t="s">
        <v>768</v>
      </c>
      <c r="D134" s="104" t="s">
        <v>769</v>
      </c>
      <c r="E134" s="104" t="s">
        <v>770</v>
      </c>
      <c r="F134" s="104" t="s">
        <v>144</v>
      </c>
      <c r="G134" s="104" t="s">
        <v>777</v>
      </c>
      <c r="H134" s="104" t="s">
        <v>778</v>
      </c>
      <c r="I134" s="104" t="s">
        <v>477</v>
      </c>
      <c r="J134" s="105">
        <v>12903595992</v>
      </c>
      <c r="K134" s="105">
        <v>0</v>
      </c>
      <c r="L134" s="105">
        <v>0</v>
      </c>
      <c r="M134" s="105">
        <v>0</v>
      </c>
      <c r="N134" s="123">
        <v>12903595992</v>
      </c>
      <c r="O134" s="105">
        <v>0</v>
      </c>
      <c r="P134" s="130"/>
    </row>
    <row r="135" spans="1:16" x14ac:dyDescent="0.45">
      <c r="A135" s="104" t="s">
        <v>157</v>
      </c>
      <c r="B135" s="104" t="s">
        <v>741</v>
      </c>
      <c r="C135" s="104" t="s">
        <v>768</v>
      </c>
      <c r="D135" s="104" t="s">
        <v>769</v>
      </c>
      <c r="E135" s="104" t="s">
        <v>770</v>
      </c>
      <c r="F135" s="104" t="s">
        <v>144</v>
      </c>
      <c r="G135" s="104" t="s">
        <v>779</v>
      </c>
      <c r="H135" s="104" t="s">
        <v>780</v>
      </c>
      <c r="I135" s="104" t="s">
        <v>477</v>
      </c>
      <c r="J135" s="105">
        <v>48669728729</v>
      </c>
      <c r="K135" s="105">
        <v>0</v>
      </c>
      <c r="L135" s="105">
        <v>0</v>
      </c>
      <c r="M135" s="105">
        <v>0</v>
      </c>
      <c r="N135" s="123">
        <v>48669728729</v>
      </c>
      <c r="O135" s="105">
        <v>0</v>
      </c>
      <c r="P135" s="130"/>
    </row>
    <row r="136" spans="1:16" x14ac:dyDescent="0.45">
      <c r="A136" s="104" t="s">
        <v>157</v>
      </c>
      <c r="B136" s="104" t="s">
        <v>741</v>
      </c>
      <c r="C136" s="104" t="s">
        <v>768</v>
      </c>
      <c r="D136" s="104" t="s">
        <v>769</v>
      </c>
      <c r="E136" s="104" t="s">
        <v>770</v>
      </c>
      <c r="F136" s="104" t="s">
        <v>144</v>
      </c>
      <c r="G136" s="104" t="s">
        <v>781</v>
      </c>
      <c r="H136" s="104" t="s">
        <v>782</v>
      </c>
      <c r="I136" s="104" t="s">
        <v>477</v>
      </c>
      <c r="J136" s="105">
        <v>864123525</v>
      </c>
      <c r="K136" s="105">
        <v>0</v>
      </c>
      <c r="L136" s="105">
        <v>0</v>
      </c>
      <c r="M136" s="105">
        <v>0</v>
      </c>
      <c r="N136" s="123">
        <v>864123525</v>
      </c>
      <c r="O136" s="105">
        <v>0</v>
      </c>
      <c r="P136" s="130"/>
    </row>
    <row r="137" spans="1:16" x14ac:dyDescent="0.45">
      <c r="A137" s="104" t="s">
        <v>157</v>
      </c>
      <c r="B137" s="104" t="s">
        <v>741</v>
      </c>
      <c r="C137" s="104" t="s">
        <v>768</v>
      </c>
      <c r="D137" s="104" t="s">
        <v>769</v>
      </c>
      <c r="E137" s="104" t="s">
        <v>770</v>
      </c>
      <c r="F137" s="104" t="s">
        <v>144</v>
      </c>
      <c r="G137" s="104" t="s">
        <v>783</v>
      </c>
      <c r="H137" s="104" t="s">
        <v>784</v>
      </c>
      <c r="I137" s="104" t="s">
        <v>477</v>
      </c>
      <c r="J137" s="105">
        <v>5441431957</v>
      </c>
      <c r="K137" s="105">
        <v>12482487</v>
      </c>
      <c r="L137" s="105">
        <v>0</v>
      </c>
      <c r="M137" s="105">
        <v>0</v>
      </c>
      <c r="N137" s="123">
        <v>5428949470</v>
      </c>
      <c r="O137" s="105">
        <v>0</v>
      </c>
      <c r="P137" s="130"/>
    </row>
    <row r="138" spans="1:16" x14ac:dyDescent="0.45">
      <c r="A138" s="104" t="s">
        <v>157</v>
      </c>
      <c r="B138" s="104" t="s">
        <v>741</v>
      </c>
      <c r="C138" s="104" t="s">
        <v>768</v>
      </c>
      <c r="D138" s="104" t="s">
        <v>769</v>
      </c>
      <c r="E138" s="104" t="s">
        <v>785</v>
      </c>
      <c r="F138" s="104" t="s">
        <v>786</v>
      </c>
      <c r="G138" s="104" t="s">
        <v>771</v>
      </c>
      <c r="H138" s="104" t="s">
        <v>772</v>
      </c>
      <c r="I138" s="104" t="s">
        <v>477</v>
      </c>
      <c r="J138" s="105">
        <v>106757145</v>
      </c>
      <c r="K138" s="105">
        <v>0</v>
      </c>
      <c r="L138" s="105">
        <v>0</v>
      </c>
      <c r="M138" s="105">
        <v>0</v>
      </c>
      <c r="N138" s="105">
        <v>106757145</v>
      </c>
      <c r="O138" s="105">
        <v>0</v>
      </c>
      <c r="P138" s="130"/>
    </row>
    <row r="139" spans="1:16" x14ac:dyDescent="0.45">
      <c r="A139" s="104" t="s">
        <v>157</v>
      </c>
      <c r="B139" s="104" t="s">
        <v>741</v>
      </c>
      <c r="C139" s="104" t="s">
        <v>768</v>
      </c>
      <c r="D139" s="104" t="s">
        <v>769</v>
      </c>
      <c r="E139" s="104" t="s">
        <v>785</v>
      </c>
      <c r="F139" s="104" t="s">
        <v>786</v>
      </c>
      <c r="G139" s="104" t="s">
        <v>773</v>
      </c>
      <c r="H139" s="104" t="s">
        <v>774</v>
      </c>
      <c r="I139" s="104" t="s">
        <v>477</v>
      </c>
      <c r="J139" s="105">
        <v>2469829199</v>
      </c>
      <c r="K139" s="105">
        <v>0</v>
      </c>
      <c r="L139" s="105">
        <v>0</v>
      </c>
      <c r="M139" s="105">
        <v>0</v>
      </c>
      <c r="N139" s="105">
        <v>2469829199</v>
      </c>
      <c r="O139" s="105">
        <v>0</v>
      </c>
      <c r="P139" s="130"/>
    </row>
    <row r="140" spans="1:16" x14ac:dyDescent="0.45">
      <c r="A140" s="104" t="s">
        <v>157</v>
      </c>
      <c r="B140" s="104" t="s">
        <v>741</v>
      </c>
      <c r="C140" s="104" t="s">
        <v>768</v>
      </c>
      <c r="D140" s="104" t="s">
        <v>769</v>
      </c>
      <c r="E140" s="104" t="s">
        <v>785</v>
      </c>
      <c r="F140" s="104" t="s">
        <v>786</v>
      </c>
      <c r="G140" s="104" t="s">
        <v>775</v>
      </c>
      <c r="H140" s="104" t="s">
        <v>776</v>
      </c>
      <c r="I140" s="104" t="s">
        <v>477</v>
      </c>
      <c r="J140" s="105">
        <v>15912000</v>
      </c>
      <c r="K140" s="105">
        <v>0</v>
      </c>
      <c r="L140" s="105">
        <v>0</v>
      </c>
      <c r="M140" s="105">
        <v>0</v>
      </c>
      <c r="N140" s="105">
        <v>15912000</v>
      </c>
      <c r="O140" s="105">
        <v>0</v>
      </c>
      <c r="P140" s="130"/>
    </row>
    <row r="141" spans="1:16" x14ac:dyDescent="0.45">
      <c r="A141" s="104" t="s">
        <v>157</v>
      </c>
      <c r="B141" s="104" t="s">
        <v>741</v>
      </c>
      <c r="C141" s="104" t="s">
        <v>768</v>
      </c>
      <c r="D141" s="104" t="s">
        <v>769</v>
      </c>
      <c r="E141" s="104" t="s">
        <v>785</v>
      </c>
      <c r="F141" s="104" t="s">
        <v>786</v>
      </c>
      <c r="G141" s="104" t="s">
        <v>777</v>
      </c>
      <c r="H141" s="104" t="s">
        <v>778</v>
      </c>
      <c r="I141" s="104" t="s">
        <v>477</v>
      </c>
      <c r="J141" s="105">
        <v>1095054516</v>
      </c>
      <c r="K141" s="105">
        <v>0</v>
      </c>
      <c r="L141" s="105">
        <v>0</v>
      </c>
      <c r="M141" s="105">
        <v>0</v>
      </c>
      <c r="N141" s="105">
        <v>1095054516</v>
      </c>
      <c r="O141" s="105">
        <v>0</v>
      </c>
      <c r="P141" s="130"/>
    </row>
    <row r="142" spans="1:16" x14ac:dyDescent="0.45">
      <c r="A142" s="104" t="s">
        <v>157</v>
      </c>
      <c r="B142" s="104" t="s">
        <v>741</v>
      </c>
      <c r="C142" s="104" t="s">
        <v>768</v>
      </c>
      <c r="D142" s="104" t="s">
        <v>769</v>
      </c>
      <c r="E142" s="104" t="s">
        <v>785</v>
      </c>
      <c r="F142" s="104" t="s">
        <v>786</v>
      </c>
      <c r="G142" s="104" t="s">
        <v>779</v>
      </c>
      <c r="H142" s="104" t="s">
        <v>780</v>
      </c>
      <c r="I142" s="104" t="s">
        <v>477</v>
      </c>
      <c r="J142" s="105">
        <v>4127095148</v>
      </c>
      <c r="K142" s="105">
        <v>0</v>
      </c>
      <c r="L142" s="105">
        <v>0</v>
      </c>
      <c r="M142" s="105">
        <v>0</v>
      </c>
      <c r="N142" s="105">
        <v>4127095148</v>
      </c>
      <c r="O142" s="105">
        <v>0</v>
      </c>
      <c r="P142" s="130"/>
    </row>
    <row r="143" spans="1:16" x14ac:dyDescent="0.45">
      <c r="A143" s="104" t="s">
        <v>157</v>
      </c>
      <c r="B143" s="104" t="s">
        <v>741</v>
      </c>
      <c r="C143" s="104" t="s">
        <v>768</v>
      </c>
      <c r="D143" s="104" t="s">
        <v>769</v>
      </c>
      <c r="E143" s="104" t="s">
        <v>785</v>
      </c>
      <c r="F143" s="104" t="s">
        <v>786</v>
      </c>
      <c r="G143" s="104" t="s">
        <v>781</v>
      </c>
      <c r="H143" s="104" t="s">
        <v>782</v>
      </c>
      <c r="I143" s="104" t="s">
        <v>477</v>
      </c>
      <c r="J143" s="105">
        <v>163240689</v>
      </c>
      <c r="K143" s="105">
        <v>0</v>
      </c>
      <c r="L143" s="105">
        <v>0</v>
      </c>
      <c r="M143" s="105">
        <v>0</v>
      </c>
      <c r="N143" s="105">
        <v>163240689</v>
      </c>
      <c r="O143" s="105">
        <v>0</v>
      </c>
      <c r="P143" s="130"/>
    </row>
    <row r="144" spans="1:16" x14ac:dyDescent="0.45">
      <c r="A144" s="104" t="s">
        <v>157</v>
      </c>
      <c r="B144" s="104" t="s">
        <v>741</v>
      </c>
      <c r="C144" s="104" t="s">
        <v>768</v>
      </c>
      <c r="D144" s="104" t="s">
        <v>769</v>
      </c>
      <c r="E144" s="104" t="s">
        <v>785</v>
      </c>
      <c r="F144" s="104" t="s">
        <v>786</v>
      </c>
      <c r="G144" s="104" t="s">
        <v>783</v>
      </c>
      <c r="H144" s="104" t="s">
        <v>784</v>
      </c>
      <c r="I144" s="104" t="s">
        <v>477</v>
      </c>
      <c r="J144" s="105">
        <v>93461472</v>
      </c>
      <c r="K144" s="105">
        <v>0</v>
      </c>
      <c r="L144" s="105">
        <v>0</v>
      </c>
      <c r="M144" s="105">
        <v>0</v>
      </c>
      <c r="N144" s="105">
        <v>93461472</v>
      </c>
      <c r="O144" s="105">
        <v>0</v>
      </c>
      <c r="P144" s="130"/>
    </row>
    <row r="145" spans="1:19" x14ac:dyDescent="0.45">
      <c r="A145" s="104" t="s">
        <v>157</v>
      </c>
      <c r="B145" s="104" t="s">
        <v>741</v>
      </c>
      <c r="C145" s="104" t="s">
        <v>768</v>
      </c>
      <c r="D145" s="104" t="s">
        <v>769</v>
      </c>
      <c r="E145" s="104" t="s">
        <v>787</v>
      </c>
      <c r="F145" s="104" t="s">
        <v>788</v>
      </c>
      <c r="G145" s="104" t="s">
        <v>779</v>
      </c>
      <c r="H145" s="104" t="s">
        <v>780</v>
      </c>
      <c r="I145" s="104" t="s">
        <v>477</v>
      </c>
      <c r="J145" s="105">
        <v>2812796517765</v>
      </c>
      <c r="K145" s="105">
        <v>0</v>
      </c>
      <c r="L145" s="105">
        <v>118663903074</v>
      </c>
      <c r="M145" s="105">
        <v>2931460420839</v>
      </c>
      <c r="N145" s="105">
        <v>0</v>
      </c>
      <c r="O145" s="105">
        <v>0</v>
      </c>
      <c r="P145" s="130"/>
    </row>
    <row r="146" spans="1:19" x14ac:dyDescent="0.45">
      <c r="A146" s="104" t="s">
        <v>157</v>
      </c>
      <c r="B146" s="104" t="s">
        <v>741</v>
      </c>
      <c r="C146" s="104" t="s">
        <v>768</v>
      </c>
      <c r="D146" s="104" t="s">
        <v>769</v>
      </c>
      <c r="E146" s="104" t="s">
        <v>789</v>
      </c>
      <c r="F146" s="104" t="s">
        <v>790</v>
      </c>
      <c r="G146" s="104" t="s">
        <v>771</v>
      </c>
      <c r="H146" s="104" t="s">
        <v>772</v>
      </c>
      <c r="I146" s="104" t="s">
        <v>477</v>
      </c>
      <c r="J146" s="105">
        <v>166260801633</v>
      </c>
      <c r="K146" s="105">
        <v>0</v>
      </c>
      <c r="L146" s="105">
        <v>0</v>
      </c>
      <c r="M146" s="105">
        <v>0</v>
      </c>
      <c r="N146" s="105">
        <v>166260801633</v>
      </c>
      <c r="O146" s="105">
        <v>0</v>
      </c>
      <c r="P146" s="130"/>
    </row>
    <row r="147" spans="1:19" x14ac:dyDescent="0.45">
      <c r="A147" s="104" t="s">
        <v>157</v>
      </c>
      <c r="B147" s="104" t="s">
        <v>741</v>
      </c>
      <c r="C147" s="104" t="s">
        <v>768</v>
      </c>
      <c r="D147" s="104" t="s">
        <v>769</v>
      </c>
      <c r="E147" s="104" t="s">
        <v>789</v>
      </c>
      <c r="F147" s="104" t="s">
        <v>790</v>
      </c>
      <c r="G147" s="104" t="s">
        <v>773</v>
      </c>
      <c r="H147" s="104" t="s">
        <v>774</v>
      </c>
      <c r="I147" s="104" t="s">
        <v>477</v>
      </c>
      <c r="J147" s="105">
        <v>1850165051</v>
      </c>
      <c r="K147" s="105">
        <v>0</v>
      </c>
      <c r="L147" s="105">
        <v>0</v>
      </c>
      <c r="M147" s="105">
        <v>0</v>
      </c>
      <c r="N147" s="105">
        <v>1850165051</v>
      </c>
      <c r="O147" s="105">
        <v>0</v>
      </c>
      <c r="P147" s="130"/>
    </row>
    <row r="148" spans="1:19" x14ac:dyDescent="0.45">
      <c r="A148" s="104" t="s">
        <v>157</v>
      </c>
      <c r="B148" s="104" t="s">
        <v>741</v>
      </c>
      <c r="C148" s="104" t="s">
        <v>768</v>
      </c>
      <c r="D148" s="104" t="s">
        <v>769</v>
      </c>
      <c r="E148" s="104" t="s">
        <v>789</v>
      </c>
      <c r="F148" s="104" t="s">
        <v>790</v>
      </c>
      <c r="G148" s="104" t="s">
        <v>775</v>
      </c>
      <c r="H148" s="104" t="s">
        <v>776</v>
      </c>
      <c r="I148" s="104" t="s">
        <v>477</v>
      </c>
      <c r="J148" s="105">
        <v>180245981</v>
      </c>
      <c r="K148" s="105">
        <v>0</v>
      </c>
      <c r="L148" s="105">
        <v>0</v>
      </c>
      <c r="M148" s="105">
        <v>0</v>
      </c>
      <c r="N148" s="105">
        <v>180245981</v>
      </c>
      <c r="O148" s="105">
        <v>0</v>
      </c>
      <c r="P148" s="130"/>
    </row>
    <row r="149" spans="1:19" x14ac:dyDescent="0.45">
      <c r="A149" s="104" t="s">
        <v>157</v>
      </c>
      <c r="B149" s="104" t="s">
        <v>741</v>
      </c>
      <c r="C149" s="104" t="s">
        <v>768</v>
      </c>
      <c r="D149" s="104" t="s">
        <v>769</v>
      </c>
      <c r="E149" s="104" t="s">
        <v>789</v>
      </c>
      <c r="F149" s="104" t="s">
        <v>790</v>
      </c>
      <c r="G149" s="104" t="s">
        <v>777</v>
      </c>
      <c r="H149" s="104" t="s">
        <v>778</v>
      </c>
      <c r="I149" s="104" t="s">
        <v>477</v>
      </c>
      <c r="J149" s="105">
        <v>96215143211</v>
      </c>
      <c r="K149" s="105">
        <v>0</v>
      </c>
      <c r="L149" s="105">
        <v>0</v>
      </c>
      <c r="M149" s="105">
        <v>0</v>
      </c>
      <c r="N149" s="105">
        <v>96215143211</v>
      </c>
      <c r="O149" s="105">
        <v>0</v>
      </c>
      <c r="P149" s="130"/>
    </row>
    <row r="150" spans="1:19" x14ac:dyDescent="0.45">
      <c r="A150" s="104" t="s">
        <v>157</v>
      </c>
      <c r="B150" s="104" t="s">
        <v>741</v>
      </c>
      <c r="C150" s="104" t="s">
        <v>768</v>
      </c>
      <c r="D150" s="104" t="s">
        <v>769</v>
      </c>
      <c r="E150" s="104" t="s">
        <v>789</v>
      </c>
      <c r="F150" s="104" t="s">
        <v>790</v>
      </c>
      <c r="G150" s="104" t="s">
        <v>779</v>
      </c>
      <c r="H150" s="104" t="s">
        <v>780</v>
      </c>
      <c r="I150" s="104" t="s">
        <v>477</v>
      </c>
      <c r="J150" s="105">
        <v>1534673270464</v>
      </c>
      <c r="K150" s="105">
        <v>0</v>
      </c>
      <c r="L150" s="105">
        <v>11394602</v>
      </c>
      <c r="M150" s="105">
        <v>11394602</v>
      </c>
      <c r="N150" s="105">
        <v>1534673270464</v>
      </c>
      <c r="O150" s="105">
        <v>0</v>
      </c>
      <c r="P150" s="130"/>
    </row>
    <row r="151" spans="1:19" x14ac:dyDescent="0.45">
      <c r="A151" s="104" t="s">
        <v>157</v>
      </c>
      <c r="B151" s="104" t="s">
        <v>741</v>
      </c>
      <c r="C151" s="104" t="s">
        <v>768</v>
      </c>
      <c r="D151" s="104" t="s">
        <v>769</v>
      </c>
      <c r="E151" s="104" t="s">
        <v>789</v>
      </c>
      <c r="F151" s="104" t="s">
        <v>790</v>
      </c>
      <c r="G151" s="104" t="s">
        <v>781</v>
      </c>
      <c r="H151" s="104" t="s">
        <v>782</v>
      </c>
      <c r="I151" s="104" t="s">
        <v>477</v>
      </c>
      <c r="J151" s="105">
        <v>2631400425</v>
      </c>
      <c r="K151" s="105">
        <v>0</v>
      </c>
      <c r="L151" s="105">
        <v>0</v>
      </c>
      <c r="M151" s="105">
        <v>0</v>
      </c>
      <c r="N151" s="105">
        <v>2631400425</v>
      </c>
      <c r="O151" s="105">
        <v>0</v>
      </c>
      <c r="P151" s="130"/>
    </row>
    <row r="152" spans="1:19" x14ac:dyDescent="0.45">
      <c r="A152" s="104" t="s">
        <v>157</v>
      </c>
      <c r="B152" s="104" t="s">
        <v>741</v>
      </c>
      <c r="C152" s="104" t="s">
        <v>768</v>
      </c>
      <c r="D152" s="104" t="s">
        <v>769</v>
      </c>
      <c r="E152" s="104" t="s">
        <v>789</v>
      </c>
      <c r="F152" s="104" t="s">
        <v>790</v>
      </c>
      <c r="G152" s="104" t="s">
        <v>783</v>
      </c>
      <c r="H152" s="104" t="s">
        <v>784</v>
      </c>
      <c r="I152" s="104" t="s">
        <v>477</v>
      </c>
      <c r="J152" s="105">
        <v>291267999</v>
      </c>
      <c r="K152" s="105">
        <v>0</v>
      </c>
      <c r="L152" s="105">
        <v>0</v>
      </c>
      <c r="M152" s="105">
        <v>0</v>
      </c>
      <c r="N152" s="105">
        <v>291267999</v>
      </c>
      <c r="O152" s="105">
        <v>0</v>
      </c>
      <c r="P152" s="130"/>
    </row>
    <row r="153" spans="1:19" x14ac:dyDescent="0.45">
      <c r="A153" s="104" t="s">
        <v>157</v>
      </c>
      <c r="B153" s="104" t="s">
        <v>741</v>
      </c>
      <c r="C153" s="104" t="s">
        <v>768</v>
      </c>
      <c r="D153" s="104" t="s">
        <v>769</v>
      </c>
      <c r="E153" s="104" t="s">
        <v>793</v>
      </c>
      <c r="F153" s="104" t="s">
        <v>331</v>
      </c>
      <c r="G153" s="104" t="s">
        <v>771</v>
      </c>
      <c r="H153" s="104" t="s">
        <v>772</v>
      </c>
      <c r="I153" s="104" t="s">
        <v>477</v>
      </c>
      <c r="J153" s="105">
        <v>46299305050</v>
      </c>
      <c r="K153" s="105">
        <v>0</v>
      </c>
      <c r="L153" s="105">
        <v>0</v>
      </c>
      <c r="M153" s="105">
        <v>0</v>
      </c>
      <c r="N153" s="105">
        <v>46299305050</v>
      </c>
      <c r="O153" s="105">
        <v>0</v>
      </c>
      <c r="P153" s="130"/>
      <c r="Q153" s="1112" t="s">
        <v>1595</v>
      </c>
      <c r="R153" s="1113"/>
    </row>
    <row r="154" spans="1:19" x14ac:dyDescent="0.45">
      <c r="A154" s="104" t="s">
        <v>157</v>
      </c>
      <c r="B154" s="104" t="s">
        <v>741</v>
      </c>
      <c r="C154" s="104" t="s">
        <v>768</v>
      </c>
      <c r="D154" s="104" t="s">
        <v>769</v>
      </c>
      <c r="E154" s="104" t="s">
        <v>794</v>
      </c>
      <c r="F154" s="104" t="s">
        <v>795</v>
      </c>
      <c r="G154" s="104" t="s">
        <v>477</v>
      </c>
      <c r="H154" s="104" t="s">
        <v>477</v>
      </c>
      <c r="I154" s="104" t="s">
        <v>477</v>
      </c>
      <c r="J154" s="105">
        <v>415523276000</v>
      </c>
      <c r="K154" s="105">
        <v>0</v>
      </c>
      <c r="L154" s="105">
        <v>20298354713</v>
      </c>
      <c r="M154" s="105">
        <v>412978031673</v>
      </c>
      <c r="N154" s="107">
        <v>22843599040</v>
      </c>
      <c r="O154" s="105">
        <v>0</v>
      </c>
      <c r="P154" s="129" t="s">
        <v>1582</v>
      </c>
      <c r="Q154" s="131">
        <v>18549276000</v>
      </c>
      <c r="R154" s="132"/>
    </row>
    <row r="155" spans="1:19" x14ac:dyDescent="0.45">
      <c r="A155" s="104" t="s">
        <v>157</v>
      </c>
      <c r="B155" s="104" t="s">
        <v>741</v>
      </c>
      <c r="C155" s="104" t="s">
        <v>796</v>
      </c>
      <c r="D155" s="104" t="s">
        <v>797</v>
      </c>
      <c r="E155" s="104" t="s">
        <v>798</v>
      </c>
      <c r="F155" s="104" t="s">
        <v>88</v>
      </c>
      <c r="G155" s="104" t="s">
        <v>477</v>
      </c>
      <c r="H155" s="104" t="s">
        <v>477</v>
      </c>
      <c r="I155" s="104" t="s">
        <v>477</v>
      </c>
      <c r="J155" s="105">
        <v>1270078200</v>
      </c>
      <c r="K155" s="105">
        <v>0</v>
      </c>
      <c r="L155" s="108">
        <v>1466227500</v>
      </c>
      <c r="M155" s="108">
        <v>0</v>
      </c>
      <c r="N155" s="105">
        <v>2736305700</v>
      </c>
      <c r="O155" s="105">
        <v>0</v>
      </c>
      <c r="P155" s="129" t="s">
        <v>1202</v>
      </c>
      <c r="Q155" s="131">
        <v>4000000000</v>
      </c>
      <c r="R155" s="132"/>
    </row>
    <row r="156" spans="1:19" x14ac:dyDescent="0.45">
      <c r="A156" s="104" t="s">
        <v>157</v>
      </c>
      <c r="B156" s="104" t="s">
        <v>741</v>
      </c>
      <c r="C156" s="104" t="s">
        <v>796</v>
      </c>
      <c r="D156" s="104" t="s">
        <v>797</v>
      </c>
      <c r="E156" s="104" t="s">
        <v>799</v>
      </c>
      <c r="F156" s="104" t="s">
        <v>800</v>
      </c>
      <c r="G156" s="104" t="s">
        <v>477</v>
      </c>
      <c r="H156" s="104" t="s">
        <v>477</v>
      </c>
      <c r="I156" s="104" t="s">
        <v>477</v>
      </c>
      <c r="J156" s="105">
        <v>0</v>
      </c>
      <c r="K156" s="105">
        <v>717132990</v>
      </c>
      <c r="L156" s="109">
        <v>0</v>
      </c>
      <c r="M156" s="109">
        <v>616902567</v>
      </c>
      <c r="N156" s="105">
        <v>0</v>
      </c>
      <c r="O156" s="105">
        <v>1334035557</v>
      </c>
      <c r="P156" s="129" t="s">
        <v>1202</v>
      </c>
      <c r="Q156" s="131">
        <v>392974000000</v>
      </c>
      <c r="R156" s="131">
        <v>0</v>
      </c>
      <c r="S156" s="134">
        <f>Q156+Q157-R158-R159-R160-R161-R162</f>
        <v>294323040</v>
      </c>
    </row>
    <row r="157" spans="1:19" x14ac:dyDescent="0.45">
      <c r="A157" s="104" t="s">
        <v>157</v>
      </c>
      <c r="B157" s="104" t="s">
        <v>741</v>
      </c>
      <c r="C157" s="104" t="s">
        <v>796</v>
      </c>
      <c r="D157" s="104" t="s">
        <v>797</v>
      </c>
      <c r="E157" s="104" t="s">
        <v>801</v>
      </c>
      <c r="F157" s="104" t="s">
        <v>802</v>
      </c>
      <c r="G157" s="104" t="s">
        <v>477</v>
      </c>
      <c r="H157" s="104" t="s">
        <v>477</v>
      </c>
      <c r="I157" s="104" t="s">
        <v>477</v>
      </c>
      <c r="J157" s="105">
        <v>0</v>
      </c>
      <c r="K157" s="105">
        <v>0</v>
      </c>
      <c r="L157" s="108">
        <v>23545080000</v>
      </c>
      <c r="M157" s="108">
        <v>0</v>
      </c>
      <c r="N157" s="105">
        <v>23545080000</v>
      </c>
      <c r="O157" s="105">
        <v>0</v>
      </c>
      <c r="P157" s="129" t="s">
        <v>1202</v>
      </c>
      <c r="Q157" s="131">
        <v>20298354713</v>
      </c>
      <c r="R157" s="131">
        <v>0</v>
      </c>
    </row>
    <row r="158" spans="1:19" x14ac:dyDescent="0.45">
      <c r="A158" s="104" t="s">
        <v>157</v>
      </c>
      <c r="B158" s="104" t="s">
        <v>741</v>
      </c>
      <c r="C158" s="104" t="s">
        <v>796</v>
      </c>
      <c r="D158" s="104" t="s">
        <v>797</v>
      </c>
      <c r="E158" s="104" t="s">
        <v>803</v>
      </c>
      <c r="F158" s="104" t="s">
        <v>804</v>
      </c>
      <c r="G158" s="104" t="s">
        <v>477</v>
      </c>
      <c r="H158" s="104" t="s">
        <v>477</v>
      </c>
      <c r="I158" s="104" t="s">
        <v>477</v>
      </c>
      <c r="J158" s="105">
        <v>0</v>
      </c>
      <c r="K158" s="105">
        <v>0</v>
      </c>
      <c r="L158" s="108">
        <v>7928325000</v>
      </c>
      <c r="M158" s="108">
        <v>0</v>
      </c>
      <c r="N158" s="105">
        <v>7928325000</v>
      </c>
      <c r="O158" s="105">
        <v>0</v>
      </c>
      <c r="P158" s="129" t="s">
        <v>1202</v>
      </c>
      <c r="Q158" s="129">
        <v>0</v>
      </c>
      <c r="R158" s="131">
        <v>180875000000</v>
      </c>
    </row>
    <row r="159" spans="1:19" x14ac:dyDescent="0.45">
      <c r="A159" s="104" t="s">
        <v>157</v>
      </c>
      <c r="B159" s="104" t="s">
        <v>741</v>
      </c>
      <c r="C159" s="104" t="s">
        <v>796</v>
      </c>
      <c r="D159" s="104" t="s">
        <v>797</v>
      </c>
      <c r="E159" s="104" t="s">
        <v>805</v>
      </c>
      <c r="F159" s="104" t="s">
        <v>806</v>
      </c>
      <c r="G159" s="104" t="s">
        <v>477</v>
      </c>
      <c r="H159" s="104" t="s">
        <v>477</v>
      </c>
      <c r="I159" s="104" t="s">
        <v>477</v>
      </c>
      <c r="J159" s="108">
        <v>141422954</v>
      </c>
      <c r="K159" s="105">
        <v>0</v>
      </c>
      <c r="L159" s="105">
        <v>0</v>
      </c>
      <c r="M159" s="105">
        <v>0</v>
      </c>
      <c r="N159" s="105">
        <v>141422954</v>
      </c>
      <c r="O159" s="105">
        <v>0</v>
      </c>
      <c r="P159" s="129" t="s">
        <v>1202</v>
      </c>
      <c r="Q159" s="129">
        <v>0</v>
      </c>
      <c r="R159" s="131">
        <v>22801662385</v>
      </c>
    </row>
    <row r="160" spans="1:19" x14ac:dyDescent="0.45">
      <c r="A160" s="104" t="s">
        <v>807</v>
      </c>
      <c r="B160" s="104" t="s">
        <v>808</v>
      </c>
      <c r="C160" s="104" t="s">
        <v>809</v>
      </c>
      <c r="D160" s="104" t="s">
        <v>810</v>
      </c>
      <c r="E160" s="104" t="s">
        <v>811</v>
      </c>
      <c r="F160" s="104" t="s">
        <v>812</v>
      </c>
      <c r="G160" s="104" t="s">
        <v>480</v>
      </c>
      <c r="H160" s="104" t="s">
        <v>481</v>
      </c>
      <c r="I160" s="104" t="s">
        <v>1481</v>
      </c>
      <c r="J160" s="105">
        <v>0</v>
      </c>
      <c r="K160" s="105">
        <v>4000000000</v>
      </c>
      <c r="L160" s="105">
        <v>8768026098</v>
      </c>
      <c r="M160" s="105">
        <v>4768026098</v>
      </c>
      <c r="N160" s="105">
        <v>0</v>
      </c>
      <c r="O160" s="116">
        <v>0</v>
      </c>
      <c r="P160" s="129" t="s">
        <v>367</v>
      </c>
      <c r="Q160" s="129">
        <v>0</v>
      </c>
      <c r="R160" s="131">
        <v>3014575</v>
      </c>
    </row>
    <row r="161" spans="1:18" x14ac:dyDescent="0.45">
      <c r="A161" s="104" t="s">
        <v>807</v>
      </c>
      <c r="B161" s="104" t="s">
        <v>808</v>
      </c>
      <c r="C161" s="104" t="s">
        <v>809</v>
      </c>
      <c r="D161" s="104" t="s">
        <v>810</v>
      </c>
      <c r="E161" s="104" t="s">
        <v>811</v>
      </c>
      <c r="F161" s="104" t="s">
        <v>812</v>
      </c>
      <c r="G161" s="104" t="s">
        <v>484</v>
      </c>
      <c r="H161" s="104" t="s">
        <v>485</v>
      </c>
      <c r="I161" s="104" t="s">
        <v>1483</v>
      </c>
      <c r="J161" s="105">
        <v>0</v>
      </c>
      <c r="K161" s="105">
        <v>6466062</v>
      </c>
      <c r="L161" s="105">
        <v>6466062</v>
      </c>
      <c r="M161" s="105">
        <v>0</v>
      </c>
      <c r="N161" s="105">
        <v>0</v>
      </c>
      <c r="O161" s="116">
        <v>0</v>
      </c>
      <c r="P161" s="129" t="s">
        <v>367</v>
      </c>
      <c r="Q161" s="129">
        <v>0</v>
      </c>
      <c r="R161" s="131">
        <v>20298354713</v>
      </c>
    </row>
    <row r="162" spans="1:18" x14ac:dyDescent="0.45">
      <c r="A162" s="104" t="s">
        <v>807</v>
      </c>
      <c r="B162" s="104" t="s">
        <v>808</v>
      </c>
      <c r="C162" s="104" t="s">
        <v>809</v>
      </c>
      <c r="D162" s="104" t="s">
        <v>810</v>
      </c>
      <c r="E162" s="104" t="s">
        <v>811</v>
      </c>
      <c r="F162" s="104" t="s">
        <v>812</v>
      </c>
      <c r="G162" s="104" t="s">
        <v>498</v>
      </c>
      <c r="H162" s="104" t="s">
        <v>499</v>
      </c>
      <c r="I162" s="104" t="s">
        <v>1489</v>
      </c>
      <c r="J162" s="105">
        <v>0</v>
      </c>
      <c r="K162" s="105">
        <v>0</v>
      </c>
      <c r="L162" s="105">
        <v>24511063636</v>
      </c>
      <c r="M162" s="105">
        <v>24511063636</v>
      </c>
      <c r="N162" s="105">
        <v>0</v>
      </c>
      <c r="O162" s="116">
        <v>0</v>
      </c>
      <c r="P162" s="129" t="s">
        <v>367</v>
      </c>
      <c r="Q162" s="129">
        <v>0</v>
      </c>
      <c r="R162" s="131">
        <v>189000000000</v>
      </c>
    </row>
    <row r="163" spans="1:18" x14ac:dyDescent="0.45">
      <c r="A163" s="104" t="s">
        <v>807</v>
      </c>
      <c r="B163" s="104" t="s">
        <v>808</v>
      </c>
      <c r="C163" s="104" t="s">
        <v>809</v>
      </c>
      <c r="D163" s="104" t="s">
        <v>810</v>
      </c>
      <c r="E163" s="104" t="s">
        <v>811</v>
      </c>
      <c r="F163" s="104" t="s">
        <v>812</v>
      </c>
      <c r="G163" s="104" t="s">
        <v>500</v>
      </c>
      <c r="H163" s="104" t="s">
        <v>501</v>
      </c>
      <c r="I163" s="104" t="s">
        <v>1489</v>
      </c>
      <c r="J163" s="105">
        <v>0</v>
      </c>
      <c r="K163" s="105">
        <v>0</v>
      </c>
      <c r="L163" s="105">
        <v>36385741143</v>
      </c>
      <c r="M163" s="105">
        <v>38363141143</v>
      </c>
      <c r="N163" s="105">
        <v>0</v>
      </c>
      <c r="O163" s="116">
        <v>1677400000</v>
      </c>
      <c r="P163" s="129" t="s">
        <v>367</v>
      </c>
    </row>
    <row r="164" spans="1:18" x14ac:dyDescent="0.45">
      <c r="A164" s="104" t="s">
        <v>807</v>
      </c>
      <c r="B164" s="104" t="s">
        <v>808</v>
      </c>
      <c r="C164" s="104" t="s">
        <v>809</v>
      </c>
      <c r="D164" s="104" t="s">
        <v>810</v>
      </c>
      <c r="E164" s="104" t="s">
        <v>813</v>
      </c>
      <c r="F164" s="104" t="s">
        <v>814</v>
      </c>
      <c r="G164" s="104" t="s">
        <v>699</v>
      </c>
      <c r="H164" s="104" t="s">
        <v>700</v>
      </c>
      <c r="I164" s="104" t="s">
        <v>1516</v>
      </c>
      <c r="J164" s="105">
        <v>0</v>
      </c>
      <c r="K164" s="105">
        <v>0</v>
      </c>
      <c r="L164" s="105">
        <v>436000000</v>
      </c>
      <c r="M164" s="105">
        <v>436000000</v>
      </c>
      <c r="N164" s="105">
        <v>0</v>
      </c>
      <c r="O164" s="117">
        <v>0</v>
      </c>
      <c r="P164" s="129" t="s">
        <v>1574</v>
      </c>
    </row>
    <row r="165" spans="1:18" x14ac:dyDescent="0.45">
      <c r="A165" s="104" t="s">
        <v>807</v>
      </c>
      <c r="B165" s="104" t="s">
        <v>808</v>
      </c>
      <c r="C165" s="104" t="s">
        <v>809</v>
      </c>
      <c r="D165" s="104" t="s">
        <v>810</v>
      </c>
      <c r="E165" s="104" t="s">
        <v>813</v>
      </c>
      <c r="F165" s="104" t="s">
        <v>814</v>
      </c>
      <c r="G165" s="104" t="s">
        <v>701</v>
      </c>
      <c r="H165" s="104" t="s">
        <v>702</v>
      </c>
      <c r="I165" s="104" t="s">
        <v>1517</v>
      </c>
      <c r="J165" s="105">
        <v>0</v>
      </c>
      <c r="K165" s="105">
        <v>0</v>
      </c>
      <c r="L165" s="105">
        <v>193665750</v>
      </c>
      <c r="M165" s="105">
        <v>193665750</v>
      </c>
      <c r="N165" s="105">
        <v>0</v>
      </c>
      <c r="O165" s="117">
        <v>0</v>
      </c>
      <c r="P165" s="129" t="s">
        <v>1574</v>
      </c>
    </row>
    <row r="166" spans="1:18" x14ac:dyDescent="0.45">
      <c r="A166" s="104" t="s">
        <v>807</v>
      </c>
      <c r="B166" s="104" t="s">
        <v>808</v>
      </c>
      <c r="C166" s="104" t="s">
        <v>809</v>
      </c>
      <c r="D166" s="104" t="s">
        <v>810</v>
      </c>
      <c r="E166" s="104" t="s">
        <v>813</v>
      </c>
      <c r="F166" s="104" t="s">
        <v>814</v>
      </c>
      <c r="G166" s="104" t="s">
        <v>815</v>
      </c>
      <c r="H166" s="104" t="s">
        <v>816</v>
      </c>
      <c r="I166" s="104" t="s">
        <v>1523</v>
      </c>
      <c r="J166" s="105">
        <v>0</v>
      </c>
      <c r="K166" s="105">
        <v>0</v>
      </c>
      <c r="L166" s="105">
        <v>24797500</v>
      </c>
      <c r="M166" s="105">
        <v>24797500</v>
      </c>
      <c r="N166" s="105">
        <v>0</v>
      </c>
      <c r="O166" s="117">
        <v>0</v>
      </c>
      <c r="P166" s="129" t="s">
        <v>1574</v>
      </c>
    </row>
    <row r="167" spans="1:18" x14ac:dyDescent="0.45">
      <c r="A167" s="104" t="s">
        <v>807</v>
      </c>
      <c r="B167" s="104" t="s">
        <v>808</v>
      </c>
      <c r="C167" s="104" t="s">
        <v>809</v>
      </c>
      <c r="D167" s="104" t="s">
        <v>810</v>
      </c>
      <c r="E167" s="104" t="s">
        <v>813</v>
      </c>
      <c r="F167" s="104" t="s">
        <v>814</v>
      </c>
      <c r="G167" s="104" t="s">
        <v>683</v>
      </c>
      <c r="H167" s="104" t="s">
        <v>684</v>
      </c>
      <c r="I167" s="104" t="s">
        <v>1513</v>
      </c>
      <c r="J167" s="105">
        <v>0</v>
      </c>
      <c r="K167" s="105">
        <v>0</v>
      </c>
      <c r="L167" s="105">
        <v>144151675</v>
      </c>
      <c r="M167" s="105">
        <v>144151675</v>
      </c>
      <c r="N167" s="105">
        <v>0</v>
      </c>
      <c r="O167" s="117">
        <v>0</v>
      </c>
      <c r="P167" s="129" t="s">
        <v>1574</v>
      </c>
    </row>
    <row r="168" spans="1:18" x14ac:dyDescent="0.45">
      <c r="A168" s="104" t="s">
        <v>807</v>
      </c>
      <c r="B168" s="104" t="s">
        <v>808</v>
      </c>
      <c r="C168" s="104" t="s">
        <v>809</v>
      </c>
      <c r="D168" s="104" t="s">
        <v>810</v>
      </c>
      <c r="E168" s="104" t="s">
        <v>813</v>
      </c>
      <c r="F168" s="104" t="s">
        <v>814</v>
      </c>
      <c r="G168" s="104" t="s">
        <v>817</v>
      </c>
      <c r="H168" s="104" t="s">
        <v>818</v>
      </c>
      <c r="I168" s="104" t="s">
        <v>1524</v>
      </c>
      <c r="J168" s="105">
        <v>0</v>
      </c>
      <c r="K168" s="105">
        <v>0</v>
      </c>
      <c r="L168" s="105">
        <v>127872300</v>
      </c>
      <c r="M168" s="105">
        <v>127872300</v>
      </c>
      <c r="N168" s="105">
        <v>0</v>
      </c>
      <c r="O168" s="117">
        <v>0</v>
      </c>
      <c r="P168" s="129" t="s">
        <v>1574</v>
      </c>
    </row>
    <row r="169" spans="1:18" x14ac:dyDescent="0.45">
      <c r="A169" s="104" t="s">
        <v>807</v>
      </c>
      <c r="B169" s="104" t="s">
        <v>808</v>
      </c>
      <c r="C169" s="104" t="s">
        <v>809</v>
      </c>
      <c r="D169" s="104" t="s">
        <v>810</v>
      </c>
      <c r="E169" s="104" t="s">
        <v>813</v>
      </c>
      <c r="F169" s="104" t="s">
        <v>814</v>
      </c>
      <c r="G169" s="104" t="s">
        <v>819</v>
      </c>
      <c r="H169" s="104" t="s">
        <v>820</v>
      </c>
      <c r="I169" s="104" t="s">
        <v>1525</v>
      </c>
      <c r="J169" s="105">
        <v>0</v>
      </c>
      <c r="K169" s="105">
        <v>0</v>
      </c>
      <c r="L169" s="105">
        <v>508775000</v>
      </c>
      <c r="M169" s="105">
        <v>508775000</v>
      </c>
      <c r="N169" s="105">
        <v>0</v>
      </c>
      <c r="O169" s="117">
        <v>0</v>
      </c>
      <c r="P169" s="129" t="s">
        <v>1574</v>
      </c>
    </row>
    <row r="170" spans="1:18" x14ac:dyDescent="0.45">
      <c r="A170" s="104" t="s">
        <v>807</v>
      </c>
      <c r="B170" s="104" t="s">
        <v>808</v>
      </c>
      <c r="C170" s="104" t="s">
        <v>809</v>
      </c>
      <c r="D170" s="104" t="s">
        <v>810</v>
      </c>
      <c r="E170" s="104" t="s">
        <v>813</v>
      </c>
      <c r="F170" s="104" t="s">
        <v>814</v>
      </c>
      <c r="G170" s="104" t="s">
        <v>821</v>
      </c>
      <c r="H170" s="104" t="s">
        <v>822</v>
      </c>
      <c r="I170" s="104" t="s">
        <v>1526</v>
      </c>
      <c r="J170" s="105">
        <v>0</v>
      </c>
      <c r="K170" s="105">
        <v>0</v>
      </c>
      <c r="L170" s="105">
        <v>374964361</v>
      </c>
      <c r="M170" s="105">
        <v>374964360</v>
      </c>
      <c r="N170" s="117">
        <v>1</v>
      </c>
      <c r="O170" s="117">
        <v>0</v>
      </c>
      <c r="P170" s="129" t="s">
        <v>1574</v>
      </c>
    </row>
    <row r="171" spans="1:18" x14ac:dyDescent="0.45">
      <c r="A171" s="104" t="s">
        <v>807</v>
      </c>
      <c r="B171" s="104" t="s">
        <v>808</v>
      </c>
      <c r="C171" s="104" t="s">
        <v>809</v>
      </c>
      <c r="D171" s="104" t="s">
        <v>810</v>
      </c>
      <c r="E171" s="104" t="s">
        <v>813</v>
      </c>
      <c r="F171" s="104" t="s">
        <v>814</v>
      </c>
      <c r="G171" s="104" t="s">
        <v>681</v>
      </c>
      <c r="H171" s="104" t="s">
        <v>682</v>
      </c>
      <c r="I171" s="104" t="s">
        <v>1514</v>
      </c>
      <c r="J171" s="105">
        <v>0</v>
      </c>
      <c r="K171" s="105">
        <v>0</v>
      </c>
      <c r="L171" s="105">
        <v>545000000</v>
      </c>
      <c r="M171" s="105">
        <v>545000000</v>
      </c>
      <c r="N171" s="105">
        <v>0</v>
      </c>
      <c r="O171" s="117">
        <v>0</v>
      </c>
      <c r="P171" s="129" t="s">
        <v>1574</v>
      </c>
    </row>
    <row r="172" spans="1:18" x14ac:dyDescent="0.45">
      <c r="A172" s="104" t="s">
        <v>807</v>
      </c>
      <c r="B172" s="104" t="s">
        <v>808</v>
      </c>
      <c r="C172" s="104" t="s">
        <v>809</v>
      </c>
      <c r="D172" s="104" t="s">
        <v>810</v>
      </c>
      <c r="E172" s="104" t="s">
        <v>813</v>
      </c>
      <c r="F172" s="104" t="s">
        <v>814</v>
      </c>
      <c r="G172" s="104" t="s">
        <v>539</v>
      </c>
      <c r="H172" s="104" t="s">
        <v>269</v>
      </c>
      <c r="I172" s="104" t="s">
        <v>1493</v>
      </c>
      <c r="J172" s="105">
        <v>0</v>
      </c>
      <c r="K172" s="105">
        <v>0</v>
      </c>
      <c r="L172" s="105">
        <v>4129411230</v>
      </c>
      <c r="M172" s="105">
        <v>4129411231</v>
      </c>
      <c r="N172" s="105">
        <v>0</v>
      </c>
      <c r="O172" s="117">
        <v>1</v>
      </c>
      <c r="P172" s="129" t="s">
        <v>1574</v>
      </c>
    </row>
    <row r="173" spans="1:18" x14ac:dyDescent="0.45">
      <c r="A173" s="104" t="s">
        <v>807</v>
      </c>
      <c r="B173" s="104" t="s">
        <v>808</v>
      </c>
      <c r="C173" s="104" t="s">
        <v>809</v>
      </c>
      <c r="D173" s="104" t="s">
        <v>810</v>
      </c>
      <c r="E173" s="104" t="s">
        <v>813</v>
      </c>
      <c r="F173" s="104" t="s">
        <v>814</v>
      </c>
      <c r="G173" s="104" t="s">
        <v>599</v>
      </c>
      <c r="H173" s="104" t="s">
        <v>600</v>
      </c>
      <c r="I173" s="104" t="s">
        <v>1497</v>
      </c>
      <c r="J173" s="105">
        <v>0</v>
      </c>
      <c r="K173" s="105">
        <v>51317614728</v>
      </c>
      <c r="L173" s="105">
        <v>2440032920636</v>
      </c>
      <c r="M173" s="105">
        <v>2660012560924</v>
      </c>
      <c r="N173" s="105">
        <v>0</v>
      </c>
      <c r="O173" s="117">
        <v>271297255016</v>
      </c>
      <c r="P173" s="129" t="s">
        <v>1574</v>
      </c>
    </row>
    <row r="174" spans="1:18" x14ac:dyDescent="0.45">
      <c r="A174" s="104" t="s">
        <v>807</v>
      </c>
      <c r="B174" s="104" t="s">
        <v>808</v>
      </c>
      <c r="C174" s="104" t="s">
        <v>809</v>
      </c>
      <c r="D174" s="104" t="s">
        <v>810</v>
      </c>
      <c r="E174" s="104" t="s">
        <v>813</v>
      </c>
      <c r="F174" s="104" t="s">
        <v>814</v>
      </c>
      <c r="G174" s="104" t="s">
        <v>685</v>
      </c>
      <c r="H174" s="104" t="s">
        <v>686</v>
      </c>
      <c r="I174" s="104" t="s">
        <v>1515</v>
      </c>
      <c r="J174" s="105">
        <v>0</v>
      </c>
      <c r="K174" s="105">
        <v>0</v>
      </c>
      <c r="L174" s="105">
        <v>81213000</v>
      </c>
      <c r="M174" s="105">
        <v>14384266051</v>
      </c>
      <c r="N174" s="105">
        <v>0</v>
      </c>
      <c r="O174" s="117">
        <v>14303053051</v>
      </c>
      <c r="P174" s="129" t="s">
        <v>1574</v>
      </c>
    </row>
    <row r="175" spans="1:18" x14ac:dyDescent="0.45">
      <c r="A175" s="104" t="s">
        <v>807</v>
      </c>
      <c r="B175" s="104" t="s">
        <v>808</v>
      </c>
      <c r="C175" s="104" t="s">
        <v>809</v>
      </c>
      <c r="D175" s="104" t="s">
        <v>810</v>
      </c>
      <c r="E175" s="104" t="s">
        <v>813</v>
      </c>
      <c r="F175" s="104" t="s">
        <v>814</v>
      </c>
      <c r="G175" s="104" t="s">
        <v>823</v>
      </c>
      <c r="H175" s="104" t="s">
        <v>824</v>
      </c>
      <c r="I175" s="104" t="s">
        <v>1527</v>
      </c>
      <c r="J175" s="105">
        <v>0</v>
      </c>
      <c r="K175" s="105">
        <v>0</v>
      </c>
      <c r="L175" s="105">
        <v>327000000</v>
      </c>
      <c r="M175" s="105">
        <v>327000000</v>
      </c>
      <c r="N175" s="105">
        <v>0</v>
      </c>
      <c r="O175" s="117">
        <v>0</v>
      </c>
      <c r="P175" s="129" t="s">
        <v>1574</v>
      </c>
    </row>
    <row r="176" spans="1:18" x14ac:dyDescent="0.45">
      <c r="A176" s="104" t="s">
        <v>807</v>
      </c>
      <c r="B176" s="104" t="s">
        <v>808</v>
      </c>
      <c r="C176" s="104" t="s">
        <v>809</v>
      </c>
      <c r="D176" s="104" t="s">
        <v>810</v>
      </c>
      <c r="E176" s="104" t="s">
        <v>813</v>
      </c>
      <c r="F176" s="104" t="s">
        <v>814</v>
      </c>
      <c r="G176" s="104" t="s">
        <v>825</v>
      </c>
      <c r="H176" s="104" t="s">
        <v>826</v>
      </c>
      <c r="I176" s="104" t="s">
        <v>1528</v>
      </c>
      <c r="J176" s="105">
        <v>0</v>
      </c>
      <c r="K176" s="105">
        <v>0</v>
      </c>
      <c r="L176" s="105">
        <v>734278500</v>
      </c>
      <c r="M176" s="105">
        <v>734278500</v>
      </c>
      <c r="N176" s="105">
        <v>0</v>
      </c>
      <c r="O176" s="117">
        <v>0</v>
      </c>
      <c r="P176" s="129" t="s">
        <v>1574</v>
      </c>
    </row>
    <row r="177" spans="1:16" x14ac:dyDescent="0.45">
      <c r="A177" s="104" t="s">
        <v>807</v>
      </c>
      <c r="B177" s="104" t="s">
        <v>808</v>
      </c>
      <c r="C177" s="104" t="s">
        <v>809</v>
      </c>
      <c r="D177" s="104" t="s">
        <v>810</v>
      </c>
      <c r="E177" s="104" t="s">
        <v>813</v>
      </c>
      <c r="F177" s="104" t="s">
        <v>814</v>
      </c>
      <c r="G177" s="104" t="s">
        <v>827</v>
      </c>
      <c r="H177" s="104" t="s">
        <v>828</v>
      </c>
      <c r="I177" s="104" t="s">
        <v>1529</v>
      </c>
      <c r="J177" s="105">
        <v>0</v>
      </c>
      <c r="K177" s="105">
        <v>0</v>
      </c>
      <c r="L177" s="105">
        <v>1503164500</v>
      </c>
      <c r="M177" s="105">
        <v>1503164500</v>
      </c>
      <c r="N177" s="105">
        <v>0</v>
      </c>
      <c r="O177" s="117">
        <v>0</v>
      </c>
      <c r="P177" s="129" t="s">
        <v>1574</v>
      </c>
    </row>
    <row r="178" spans="1:16" x14ac:dyDescent="0.45">
      <c r="A178" s="104" t="s">
        <v>807</v>
      </c>
      <c r="B178" s="104" t="s">
        <v>808</v>
      </c>
      <c r="C178" s="104" t="s">
        <v>809</v>
      </c>
      <c r="D178" s="104" t="s">
        <v>810</v>
      </c>
      <c r="E178" s="104" t="s">
        <v>813</v>
      </c>
      <c r="F178" s="104" t="s">
        <v>814</v>
      </c>
      <c r="G178" s="104" t="s">
        <v>601</v>
      </c>
      <c r="H178" s="104" t="s">
        <v>183</v>
      </c>
      <c r="I178" s="104" t="s">
        <v>1498</v>
      </c>
      <c r="J178" s="105">
        <v>0</v>
      </c>
      <c r="K178" s="105">
        <v>164624169140</v>
      </c>
      <c r="L178" s="105">
        <v>346734649666</v>
      </c>
      <c r="M178" s="105">
        <v>182110480526</v>
      </c>
      <c r="N178" s="105">
        <v>0</v>
      </c>
      <c r="O178" s="117">
        <v>0</v>
      </c>
      <c r="P178" s="129" t="s">
        <v>1574</v>
      </c>
    </row>
    <row r="179" spans="1:16" x14ac:dyDescent="0.45">
      <c r="A179" s="104" t="s">
        <v>807</v>
      </c>
      <c r="B179" s="104" t="s">
        <v>808</v>
      </c>
      <c r="C179" s="104" t="s">
        <v>809</v>
      </c>
      <c r="D179" s="104" t="s">
        <v>810</v>
      </c>
      <c r="E179" s="104" t="s">
        <v>813</v>
      </c>
      <c r="F179" s="104" t="s">
        <v>814</v>
      </c>
      <c r="G179" s="104" t="s">
        <v>829</v>
      </c>
      <c r="H179" s="104" t="s">
        <v>830</v>
      </c>
      <c r="I179" s="104" t="s">
        <v>1530</v>
      </c>
      <c r="J179" s="105">
        <v>0</v>
      </c>
      <c r="K179" s="105">
        <v>0</v>
      </c>
      <c r="L179" s="105">
        <v>236203000</v>
      </c>
      <c r="M179" s="105">
        <v>236203000</v>
      </c>
      <c r="N179" s="105">
        <v>0</v>
      </c>
      <c r="O179" s="117">
        <v>0</v>
      </c>
      <c r="P179" s="129" t="s">
        <v>1574</v>
      </c>
    </row>
    <row r="180" spans="1:16" x14ac:dyDescent="0.45">
      <c r="A180" s="104" t="s">
        <v>807</v>
      </c>
      <c r="B180" s="104" t="s">
        <v>808</v>
      </c>
      <c r="C180" s="104" t="s">
        <v>809</v>
      </c>
      <c r="D180" s="104" t="s">
        <v>810</v>
      </c>
      <c r="E180" s="104" t="s">
        <v>813</v>
      </c>
      <c r="F180" s="104" t="s">
        <v>814</v>
      </c>
      <c r="G180" s="104" t="s">
        <v>614</v>
      </c>
      <c r="H180" s="104" t="s">
        <v>615</v>
      </c>
      <c r="I180" s="104" t="s">
        <v>1502</v>
      </c>
      <c r="J180" s="105">
        <v>0</v>
      </c>
      <c r="K180" s="105">
        <v>0</v>
      </c>
      <c r="L180" s="105">
        <v>11913572143</v>
      </c>
      <c r="M180" s="105">
        <v>11913572143</v>
      </c>
      <c r="N180" s="105">
        <v>0</v>
      </c>
      <c r="O180" s="117">
        <v>0</v>
      </c>
      <c r="P180" s="129" t="s">
        <v>1574</v>
      </c>
    </row>
    <row r="181" spans="1:16" x14ac:dyDescent="0.45">
      <c r="A181" s="104" t="s">
        <v>807</v>
      </c>
      <c r="B181" s="104" t="s">
        <v>808</v>
      </c>
      <c r="C181" s="104" t="s">
        <v>809</v>
      </c>
      <c r="D181" s="104" t="s">
        <v>810</v>
      </c>
      <c r="E181" s="104" t="s">
        <v>813</v>
      </c>
      <c r="F181" s="104" t="s">
        <v>814</v>
      </c>
      <c r="G181" s="104" t="s">
        <v>831</v>
      </c>
      <c r="H181" s="104" t="s">
        <v>832</v>
      </c>
      <c r="I181" s="104" t="s">
        <v>1531</v>
      </c>
      <c r="J181" s="105">
        <v>0</v>
      </c>
      <c r="K181" s="105">
        <v>0</v>
      </c>
      <c r="L181" s="105">
        <v>18980000</v>
      </c>
      <c r="M181" s="105">
        <v>18980000</v>
      </c>
      <c r="N181" s="105">
        <v>0</v>
      </c>
      <c r="O181" s="117">
        <v>0</v>
      </c>
      <c r="P181" s="129" t="s">
        <v>1574</v>
      </c>
    </row>
    <row r="182" spans="1:16" x14ac:dyDescent="0.45">
      <c r="A182" s="104" t="s">
        <v>807</v>
      </c>
      <c r="B182" s="104" t="s">
        <v>808</v>
      </c>
      <c r="C182" s="104" t="s">
        <v>809</v>
      </c>
      <c r="D182" s="104" t="s">
        <v>810</v>
      </c>
      <c r="E182" s="104" t="s">
        <v>813</v>
      </c>
      <c r="F182" s="104" t="s">
        <v>814</v>
      </c>
      <c r="G182" s="104" t="s">
        <v>833</v>
      </c>
      <c r="H182" s="104" t="s">
        <v>324</v>
      </c>
      <c r="I182" s="104" t="s">
        <v>1532</v>
      </c>
      <c r="J182" s="105">
        <v>0</v>
      </c>
      <c r="K182" s="105">
        <v>70288906117</v>
      </c>
      <c r="L182" s="105">
        <v>878782797494</v>
      </c>
      <c r="M182" s="105">
        <v>884140155723</v>
      </c>
      <c r="N182" s="105">
        <v>0</v>
      </c>
      <c r="O182" s="117">
        <v>75646264346</v>
      </c>
      <c r="P182" s="129" t="s">
        <v>1574</v>
      </c>
    </row>
    <row r="183" spans="1:16" x14ac:dyDescent="0.45">
      <c r="A183" s="104" t="s">
        <v>807</v>
      </c>
      <c r="B183" s="104" t="s">
        <v>808</v>
      </c>
      <c r="C183" s="104" t="s">
        <v>809</v>
      </c>
      <c r="D183" s="104" t="s">
        <v>810</v>
      </c>
      <c r="E183" s="104" t="s">
        <v>813</v>
      </c>
      <c r="F183" s="104" t="s">
        <v>814</v>
      </c>
      <c r="G183" s="104" t="s">
        <v>834</v>
      </c>
      <c r="H183" s="104" t="s">
        <v>835</v>
      </c>
      <c r="I183" s="104" t="s">
        <v>1533</v>
      </c>
      <c r="J183" s="105">
        <v>0</v>
      </c>
      <c r="K183" s="105">
        <v>0</v>
      </c>
      <c r="L183" s="105">
        <v>1802366300</v>
      </c>
      <c r="M183" s="105">
        <v>1802366300</v>
      </c>
      <c r="N183" s="105">
        <v>0</v>
      </c>
      <c r="O183" s="117">
        <v>0</v>
      </c>
      <c r="P183" s="129" t="s">
        <v>1574</v>
      </c>
    </row>
    <row r="184" spans="1:16" x14ac:dyDescent="0.45">
      <c r="A184" s="104" t="s">
        <v>807</v>
      </c>
      <c r="B184" s="104" t="s">
        <v>808</v>
      </c>
      <c r="C184" s="104" t="s">
        <v>809</v>
      </c>
      <c r="D184" s="104" t="s">
        <v>810</v>
      </c>
      <c r="E184" s="104" t="s">
        <v>813</v>
      </c>
      <c r="F184" s="104" t="s">
        <v>814</v>
      </c>
      <c r="G184" s="104" t="s">
        <v>836</v>
      </c>
      <c r="H184" s="104" t="s">
        <v>837</v>
      </c>
      <c r="I184" s="104" t="s">
        <v>1534</v>
      </c>
      <c r="J184" s="105">
        <v>0</v>
      </c>
      <c r="K184" s="105">
        <v>0</v>
      </c>
      <c r="L184" s="105">
        <v>21800000</v>
      </c>
      <c r="M184" s="105">
        <v>21800000</v>
      </c>
      <c r="N184" s="105">
        <v>0</v>
      </c>
      <c r="O184" s="117">
        <v>0</v>
      </c>
      <c r="P184" s="129" t="s">
        <v>1574</v>
      </c>
    </row>
    <row r="185" spans="1:16" x14ac:dyDescent="0.45">
      <c r="A185" s="104" t="s">
        <v>807</v>
      </c>
      <c r="B185" s="104" t="s">
        <v>808</v>
      </c>
      <c r="C185" s="104" t="s">
        <v>809</v>
      </c>
      <c r="D185" s="104" t="s">
        <v>810</v>
      </c>
      <c r="E185" s="104" t="s">
        <v>813</v>
      </c>
      <c r="F185" s="104" t="s">
        <v>814</v>
      </c>
      <c r="G185" s="104" t="s">
        <v>648</v>
      </c>
      <c r="H185" s="104" t="s">
        <v>649</v>
      </c>
      <c r="I185" s="104" t="s">
        <v>1512</v>
      </c>
      <c r="J185" s="105">
        <v>164361840</v>
      </c>
      <c r="K185" s="105">
        <v>0</v>
      </c>
      <c r="L185" s="105">
        <v>347320480603</v>
      </c>
      <c r="M185" s="105">
        <v>347484842443</v>
      </c>
      <c r="N185" s="105">
        <v>0</v>
      </c>
      <c r="O185" s="117">
        <v>0</v>
      </c>
      <c r="P185" s="129" t="s">
        <v>1574</v>
      </c>
    </row>
    <row r="186" spans="1:16" x14ac:dyDescent="0.45">
      <c r="A186" s="104" t="s">
        <v>807</v>
      </c>
      <c r="B186" s="104" t="s">
        <v>808</v>
      </c>
      <c r="C186" s="104" t="s">
        <v>809</v>
      </c>
      <c r="D186" s="104" t="s">
        <v>810</v>
      </c>
      <c r="E186" s="104" t="s">
        <v>813</v>
      </c>
      <c r="F186" s="104" t="s">
        <v>814</v>
      </c>
      <c r="G186" s="104" t="s">
        <v>703</v>
      </c>
      <c r="H186" s="104" t="s">
        <v>704</v>
      </c>
      <c r="I186" s="104" t="s">
        <v>1518</v>
      </c>
      <c r="J186" s="105">
        <v>0</v>
      </c>
      <c r="K186" s="105">
        <v>0</v>
      </c>
      <c r="L186" s="105">
        <v>884120800</v>
      </c>
      <c r="M186" s="105">
        <v>884120800</v>
      </c>
      <c r="N186" s="105">
        <v>0</v>
      </c>
      <c r="O186" s="117">
        <v>0</v>
      </c>
      <c r="P186" s="129" t="s">
        <v>1574</v>
      </c>
    </row>
    <row r="187" spans="1:16" x14ac:dyDescent="0.45">
      <c r="A187" s="104" t="s">
        <v>807</v>
      </c>
      <c r="B187" s="104" t="s">
        <v>808</v>
      </c>
      <c r="C187" s="104" t="s">
        <v>809</v>
      </c>
      <c r="D187" s="104" t="s">
        <v>810</v>
      </c>
      <c r="E187" s="104" t="s">
        <v>813</v>
      </c>
      <c r="F187" s="104" t="s">
        <v>814</v>
      </c>
      <c r="G187" s="104" t="s">
        <v>838</v>
      </c>
      <c r="H187" s="104" t="s">
        <v>839</v>
      </c>
      <c r="I187" s="104" t="s">
        <v>1535</v>
      </c>
      <c r="J187" s="105">
        <v>0</v>
      </c>
      <c r="K187" s="105">
        <v>0</v>
      </c>
      <c r="L187" s="105">
        <v>135700000</v>
      </c>
      <c r="M187" s="105">
        <v>135700000</v>
      </c>
      <c r="N187" s="105">
        <v>0</v>
      </c>
      <c r="O187" s="117">
        <v>0</v>
      </c>
      <c r="P187" s="129" t="s">
        <v>1574</v>
      </c>
    </row>
    <row r="188" spans="1:16" x14ac:dyDescent="0.45">
      <c r="A188" s="104" t="s">
        <v>807</v>
      </c>
      <c r="B188" s="104" t="s">
        <v>808</v>
      </c>
      <c r="C188" s="104" t="s">
        <v>809</v>
      </c>
      <c r="D188" s="104" t="s">
        <v>810</v>
      </c>
      <c r="E188" s="104" t="s">
        <v>813</v>
      </c>
      <c r="F188" s="104" t="s">
        <v>814</v>
      </c>
      <c r="G188" s="104" t="s">
        <v>729</v>
      </c>
      <c r="H188" s="104" t="s">
        <v>730</v>
      </c>
      <c r="I188" s="104" t="s">
        <v>1521</v>
      </c>
      <c r="J188" s="105">
        <v>0</v>
      </c>
      <c r="K188" s="105">
        <v>0</v>
      </c>
      <c r="L188" s="105">
        <v>9392940640</v>
      </c>
      <c r="M188" s="105">
        <v>37165262896</v>
      </c>
      <c r="N188" s="105">
        <v>0</v>
      </c>
      <c r="O188" s="117">
        <v>27772322256</v>
      </c>
      <c r="P188" s="129" t="s">
        <v>1574</v>
      </c>
    </row>
    <row r="189" spans="1:16" x14ac:dyDescent="0.45">
      <c r="A189" s="104" t="s">
        <v>807</v>
      </c>
      <c r="B189" s="104" t="s">
        <v>808</v>
      </c>
      <c r="C189" s="104" t="s">
        <v>809</v>
      </c>
      <c r="D189" s="104" t="s">
        <v>810</v>
      </c>
      <c r="E189" s="104" t="s">
        <v>813</v>
      </c>
      <c r="F189" s="104" t="s">
        <v>814</v>
      </c>
      <c r="G189" s="104" t="s">
        <v>840</v>
      </c>
      <c r="H189" s="104" t="s">
        <v>841</v>
      </c>
      <c r="I189" s="104" t="s">
        <v>1536</v>
      </c>
      <c r="J189" s="105">
        <v>0</v>
      </c>
      <c r="K189" s="105">
        <v>0</v>
      </c>
      <c r="L189" s="105">
        <v>28628005120</v>
      </c>
      <c r="M189" s="105">
        <v>28639905120</v>
      </c>
      <c r="N189" s="105">
        <v>0</v>
      </c>
      <c r="O189" s="117">
        <v>11900000</v>
      </c>
      <c r="P189" s="129" t="s">
        <v>1574</v>
      </c>
    </row>
    <row r="190" spans="1:16" x14ac:dyDescent="0.45">
      <c r="A190" s="104" t="s">
        <v>807</v>
      </c>
      <c r="B190" s="104" t="s">
        <v>808</v>
      </c>
      <c r="C190" s="104" t="s">
        <v>809</v>
      </c>
      <c r="D190" s="104" t="s">
        <v>810</v>
      </c>
      <c r="E190" s="104" t="s">
        <v>813</v>
      </c>
      <c r="F190" s="104" t="s">
        <v>814</v>
      </c>
      <c r="G190" s="104" t="s">
        <v>842</v>
      </c>
      <c r="H190" s="104" t="s">
        <v>843</v>
      </c>
      <c r="I190" s="104" t="s">
        <v>1537</v>
      </c>
      <c r="J190" s="105">
        <v>0</v>
      </c>
      <c r="K190" s="105">
        <v>800000</v>
      </c>
      <c r="L190" s="105">
        <v>0</v>
      </c>
      <c r="M190" s="105">
        <v>0</v>
      </c>
      <c r="N190" s="105">
        <v>0</v>
      </c>
      <c r="O190" s="117">
        <v>800000</v>
      </c>
      <c r="P190" s="129" t="s">
        <v>1574</v>
      </c>
    </row>
    <row r="191" spans="1:16" x14ac:dyDescent="0.45">
      <c r="A191" s="104" t="s">
        <v>807</v>
      </c>
      <c r="B191" s="104" t="s">
        <v>808</v>
      </c>
      <c r="C191" s="104" t="s">
        <v>809</v>
      </c>
      <c r="D191" s="104" t="s">
        <v>810</v>
      </c>
      <c r="E191" s="104" t="s">
        <v>813</v>
      </c>
      <c r="F191" s="104" t="s">
        <v>814</v>
      </c>
      <c r="G191" s="104" t="s">
        <v>616</v>
      </c>
      <c r="H191" s="104" t="s">
        <v>617</v>
      </c>
      <c r="I191" s="104" t="s">
        <v>1503</v>
      </c>
      <c r="J191" s="105">
        <v>0</v>
      </c>
      <c r="K191" s="105">
        <v>1421320499</v>
      </c>
      <c r="L191" s="105">
        <v>26801478000</v>
      </c>
      <c r="M191" s="105">
        <v>27548723700</v>
      </c>
      <c r="N191" s="105">
        <v>0</v>
      </c>
      <c r="O191" s="117">
        <v>2168566199</v>
      </c>
      <c r="P191" s="129" t="s">
        <v>1574</v>
      </c>
    </row>
    <row r="192" spans="1:16" x14ac:dyDescent="0.45">
      <c r="A192" s="104" t="s">
        <v>807</v>
      </c>
      <c r="B192" s="104" t="s">
        <v>808</v>
      </c>
      <c r="C192" s="104" t="s">
        <v>809</v>
      </c>
      <c r="D192" s="104" t="s">
        <v>810</v>
      </c>
      <c r="E192" s="104" t="s">
        <v>813</v>
      </c>
      <c r="F192" s="104" t="s">
        <v>814</v>
      </c>
      <c r="G192" s="104" t="s">
        <v>844</v>
      </c>
      <c r="H192" s="104" t="s">
        <v>845</v>
      </c>
      <c r="I192" s="104" t="s">
        <v>1538</v>
      </c>
      <c r="J192" s="105">
        <v>0</v>
      </c>
      <c r="K192" s="105">
        <v>0</v>
      </c>
      <c r="L192" s="105">
        <v>1415365000</v>
      </c>
      <c r="M192" s="105">
        <v>1415365000</v>
      </c>
      <c r="N192" s="105">
        <v>0</v>
      </c>
      <c r="O192" s="117">
        <v>0</v>
      </c>
      <c r="P192" s="129" t="s">
        <v>1574</v>
      </c>
    </row>
    <row r="193" spans="1:16" x14ac:dyDescent="0.45">
      <c r="A193" s="104" t="s">
        <v>807</v>
      </c>
      <c r="B193" s="104" t="s">
        <v>808</v>
      </c>
      <c r="C193" s="104" t="s">
        <v>809</v>
      </c>
      <c r="D193" s="104" t="s">
        <v>810</v>
      </c>
      <c r="E193" s="104" t="s">
        <v>813</v>
      </c>
      <c r="F193" s="104" t="s">
        <v>814</v>
      </c>
      <c r="G193" s="104" t="s">
        <v>542</v>
      </c>
      <c r="H193" s="104" t="s">
        <v>543</v>
      </c>
      <c r="I193" s="104" t="s">
        <v>1495</v>
      </c>
      <c r="J193" s="105">
        <v>0</v>
      </c>
      <c r="K193" s="105">
        <v>17000</v>
      </c>
      <c r="L193" s="105">
        <v>0</v>
      </c>
      <c r="M193" s="105">
        <v>0</v>
      </c>
      <c r="N193" s="105">
        <v>0</v>
      </c>
      <c r="O193" s="117">
        <v>17000</v>
      </c>
      <c r="P193" s="129" t="s">
        <v>1574</v>
      </c>
    </row>
    <row r="194" spans="1:16" x14ac:dyDescent="0.45">
      <c r="A194" s="104" t="s">
        <v>807</v>
      </c>
      <c r="B194" s="104" t="s">
        <v>808</v>
      </c>
      <c r="C194" s="104" t="s">
        <v>809</v>
      </c>
      <c r="D194" s="104" t="s">
        <v>810</v>
      </c>
      <c r="E194" s="104" t="s">
        <v>813</v>
      </c>
      <c r="F194" s="104" t="s">
        <v>814</v>
      </c>
      <c r="G194" s="104" t="s">
        <v>618</v>
      </c>
      <c r="H194" s="104" t="s">
        <v>619</v>
      </c>
      <c r="I194" s="104" t="s">
        <v>1504</v>
      </c>
      <c r="J194" s="105">
        <v>0</v>
      </c>
      <c r="K194" s="105">
        <v>22950000</v>
      </c>
      <c r="L194" s="105">
        <v>0</v>
      </c>
      <c r="M194" s="105">
        <v>0</v>
      </c>
      <c r="N194" s="105">
        <v>0</v>
      </c>
      <c r="O194" s="117">
        <v>22950000</v>
      </c>
      <c r="P194" s="129" t="s">
        <v>1574</v>
      </c>
    </row>
    <row r="195" spans="1:16" x14ac:dyDescent="0.45">
      <c r="A195" s="104" t="s">
        <v>807</v>
      </c>
      <c r="B195" s="104" t="s">
        <v>808</v>
      </c>
      <c r="C195" s="104" t="s">
        <v>809</v>
      </c>
      <c r="D195" s="104" t="s">
        <v>810</v>
      </c>
      <c r="E195" s="104" t="s">
        <v>813</v>
      </c>
      <c r="F195" s="104" t="s">
        <v>814</v>
      </c>
      <c r="G195" s="104" t="s">
        <v>733</v>
      </c>
      <c r="H195" s="104" t="s">
        <v>734</v>
      </c>
      <c r="I195" s="104" t="s">
        <v>1522</v>
      </c>
      <c r="J195" s="105">
        <v>0</v>
      </c>
      <c r="K195" s="105">
        <v>0</v>
      </c>
      <c r="L195" s="105">
        <v>121000000</v>
      </c>
      <c r="M195" s="105">
        <v>121000000</v>
      </c>
      <c r="N195" s="105">
        <v>0</v>
      </c>
      <c r="O195" s="117">
        <v>0</v>
      </c>
      <c r="P195" s="129" t="s">
        <v>1574</v>
      </c>
    </row>
    <row r="196" spans="1:16" x14ac:dyDescent="0.45">
      <c r="A196" s="104" t="s">
        <v>807</v>
      </c>
      <c r="B196" s="104" t="s">
        <v>808</v>
      </c>
      <c r="C196" s="104" t="s">
        <v>809</v>
      </c>
      <c r="D196" s="104" t="s">
        <v>810</v>
      </c>
      <c r="E196" s="104" t="s">
        <v>813</v>
      </c>
      <c r="F196" s="104" t="s">
        <v>814</v>
      </c>
      <c r="G196" s="104" t="s">
        <v>620</v>
      </c>
      <c r="H196" s="104" t="s">
        <v>621</v>
      </c>
      <c r="I196" s="104" t="s">
        <v>1505</v>
      </c>
      <c r="J196" s="105">
        <v>0</v>
      </c>
      <c r="K196" s="105">
        <v>0</v>
      </c>
      <c r="L196" s="105">
        <v>1400000000</v>
      </c>
      <c r="M196" s="105">
        <v>1400000000</v>
      </c>
      <c r="N196" s="105">
        <v>0</v>
      </c>
      <c r="O196" s="117">
        <v>0</v>
      </c>
      <c r="P196" s="129" t="s">
        <v>1574</v>
      </c>
    </row>
    <row r="197" spans="1:16" x14ac:dyDescent="0.45">
      <c r="A197" s="104" t="s">
        <v>807</v>
      </c>
      <c r="B197" s="104" t="s">
        <v>808</v>
      </c>
      <c r="C197" s="104" t="s">
        <v>809</v>
      </c>
      <c r="D197" s="104" t="s">
        <v>810</v>
      </c>
      <c r="E197" s="104" t="s">
        <v>813</v>
      </c>
      <c r="F197" s="104" t="s">
        <v>814</v>
      </c>
      <c r="G197" s="104" t="s">
        <v>579</v>
      </c>
      <c r="H197" s="104" t="s">
        <v>580</v>
      </c>
      <c r="I197" s="104" t="s">
        <v>1500</v>
      </c>
      <c r="J197" s="105">
        <v>0</v>
      </c>
      <c r="K197" s="105">
        <v>0</v>
      </c>
      <c r="L197" s="105">
        <v>9668024505</v>
      </c>
      <c r="M197" s="105">
        <v>9668024505</v>
      </c>
      <c r="N197" s="105">
        <v>0</v>
      </c>
      <c r="O197" s="117">
        <v>0</v>
      </c>
      <c r="P197" s="129" t="s">
        <v>1574</v>
      </c>
    </row>
    <row r="198" spans="1:16" x14ac:dyDescent="0.45">
      <c r="A198" s="104" t="s">
        <v>807</v>
      </c>
      <c r="B198" s="104" t="s">
        <v>808</v>
      </c>
      <c r="C198" s="104" t="s">
        <v>809</v>
      </c>
      <c r="D198" s="104" t="s">
        <v>810</v>
      </c>
      <c r="E198" s="104" t="s">
        <v>813</v>
      </c>
      <c r="F198" s="104" t="s">
        <v>814</v>
      </c>
      <c r="G198" s="104" t="s">
        <v>846</v>
      </c>
      <c r="H198" s="104" t="s">
        <v>847</v>
      </c>
      <c r="I198" s="104" t="s">
        <v>1539</v>
      </c>
      <c r="J198" s="105">
        <v>0</v>
      </c>
      <c r="K198" s="105">
        <v>1600942680</v>
      </c>
      <c r="L198" s="105">
        <v>7387916000</v>
      </c>
      <c r="M198" s="105">
        <v>9852107790</v>
      </c>
      <c r="N198" s="105">
        <v>0</v>
      </c>
      <c r="O198" s="117">
        <v>4065134470</v>
      </c>
      <c r="P198" s="129" t="s">
        <v>1574</v>
      </c>
    </row>
    <row r="199" spans="1:16" x14ac:dyDescent="0.45">
      <c r="A199" s="104" t="s">
        <v>807</v>
      </c>
      <c r="B199" s="104" t="s">
        <v>808</v>
      </c>
      <c r="C199" s="104" t="s">
        <v>809</v>
      </c>
      <c r="D199" s="104" t="s">
        <v>810</v>
      </c>
      <c r="E199" s="104" t="s">
        <v>813</v>
      </c>
      <c r="F199" s="104" t="s">
        <v>814</v>
      </c>
      <c r="G199" s="104" t="s">
        <v>622</v>
      </c>
      <c r="H199" s="104" t="s">
        <v>623</v>
      </c>
      <c r="I199" s="104" t="s">
        <v>1506</v>
      </c>
      <c r="J199" s="105">
        <v>0</v>
      </c>
      <c r="K199" s="105">
        <v>0</v>
      </c>
      <c r="L199" s="105">
        <v>3390000000</v>
      </c>
      <c r="M199" s="105">
        <v>6780000000</v>
      </c>
      <c r="N199" s="105">
        <v>0</v>
      </c>
      <c r="O199" s="117">
        <v>3390000000</v>
      </c>
      <c r="P199" s="129" t="s">
        <v>1574</v>
      </c>
    </row>
    <row r="200" spans="1:16" x14ac:dyDescent="0.45">
      <c r="A200" s="104" t="s">
        <v>807</v>
      </c>
      <c r="B200" s="104" t="s">
        <v>808</v>
      </c>
      <c r="C200" s="104" t="s">
        <v>809</v>
      </c>
      <c r="D200" s="104" t="s">
        <v>810</v>
      </c>
      <c r="E200" s="104" t="s">
        <v>813</v>
      </c>
      <c r="F200" s="104" t="s">
        <v>814</v>
      </c>
      <c r="G200" s="104" t="s">
        <v>634</v>
      </c>
      <c r="H200" s="104" t="s">
        <v>635</v>
      </c>
      <c r="I200" s="104" t="s">
        <v>1507</v>
      </c>
      <c r="J200" s="105">
        <v>0</v>
      </c>
      <c r="K200" s="105">
        <v>0</v>
      </c>
      <c r="L200" s="105">
        <v>14379158509</v>
      </c>
      <c r="M200" s="105">
        <v>14379158509</v>
      </c>
      <c r="N200" s="105">
        <v>0</v>
      </c>
      <c r="O200" s="117">
        <v>0</v>
      </c>
      <c r="P200" s="129" t="s">
        <v>1574</v>
      </c>
    </row>
    <row r="201" spans="1:16" x14ac:dyDescent="0.45">
      <c r="A201" s="104" t="s">
        <v>807</v>
      </c>
      <c r="B201" s="104" t="s">
        <v>808</v>
      </c>
      <c r="C201" s="104" t="s">
        <v>809</v>
      </c>
      <c r="D201" s="104" t="s">
        <v>810</v>
      </c>
      <c r="E201" s="104" t="s">
        <v>813</v>
      </c>
      <c r="F201" s="104" t="s">
        <v>814</v>
      </c>
      <c r="G201" s="104" t="s">
        <v>626</v>
      </c>
      <c r="H201" s="104" t="s">
        <v>627</v>
      </c>
      <c r="I201" s="104" t="s">
        <v>1508</v>
      </c>
      <c r="J201" s="105">
        <v>0</v>
      </c>
      <c r="K201" s="105">
        <v>0</v>
      </c>
      <c r="L201" s="105">
        <v>32415839510</v>
      </c>
      <c r="M201" s="105">
        <v>32415839510</v>
      </c>
      <c r="N201" s="105">
        <v>0</v>
      </c>
      <c r="O201" s="117">
        <v>0</v>
      </c>
      <c r="P201" s="129" t="s">
        <v>1574</v>
      </c>
    </row>
    <row r="202" spans="1:16" x14ac:dyDescent="0.45">
      <c r="A202" s="104" t="s">
        <v>807</v>
      </c>
      <c r="B202" s="104" t="s">
        <v>808</v>
      </c>
      <c r="C202" s="104" t="s">
        <v>809</v>
      </c>
      <c r="D202" s="104" t="s">
        <v>810</v>
      </c>
      <c r="E202" s="104" t="s">
        <v>813</v>
      </c>
      <c r="F202" s="104" t="s">
        <v>814</v>
      </c>
      <c r="G202" s="104" t="s">
        <v>848</v>
      </c>
      <c r="H202" s="104" t="s">
        <v>849</v>
      </c>
      <c r="I202" s="104" t="s">
        <v>1540</v>
      </c>
      <c r="J202" s="105">
        <v>0</v>
      </c>
      <c r="K202" s="105">
        <v>0</v>
      </c>
      <c r="L202" s="105">
        <v>439270000</v>
      </c>
      <c r="M202" s="105">
        <v>452895000</v>
      </c>
      <c r="N202" s="105">
        <v>0</v>
      </c>
      <c r="O202" s="117">
        <v>13625000</v>
      </c>
      <c r="P202" s="129" t="s">
        <v>1574</v>
      </c>
    </row>
    <row r="203" spans="1:16" x14ac:dyDescent="0.45">
      <c r="A203" s="104" t="s">
        <v>807</v>
      </c>
      <c r="B203" s="104" t="s">
        <v>808</v>
      </c>
      <c r="C203" s="104" t="s">
        <v>809</v>
      </c>
      <c r="D203" s="104" t="s">
        <v>810</v>
      </c>
      <c r="E203" s="104" t="s">
        <v>813</v>
      </c>
      <c r="F203" s="104" t="s">
        <v>814</v>
      </c>
      <c r="G203" s="104" t="s">
        <v>850</v>
      </c>
      <c r="H203" s="104" t="s">
        <v>851</v>
      </c>
      <c r="I203" s="104" t="s">
        <v>1541</v>
      </c>
      <c r="J203" s="105">
        <v>0</v>
      </c>
      <c r="K203" s="105">
        <v>3520089400</v>
      </c>
      <c r="L203" s="105">
        <v>14185743650</v>
      </c>
      <c r="M203" s="105">
        <v>10665654250</v>
      </c>
      <c r="N203" s="105">
        <v>0</v>
      </c>
      <c r="O203" s="117">
        <v>0</v>
      </c>
      <c r="P203" s="129" t="s">
        <v>1574</v>
      </c>
    </row>
    <row r="204" spans="1:16" x14ac:dyDescent="0.45">
      <c r="A204" s="104" t="s">
        <v>807</v>
      </c>
      <c r="B204" s="104" t="s">
        <v>808</v>
      </c>
      <c r="C204" s="104" t="s">
        <v>809</v>
      </c>
      <c r="D204" s="104" t="s">
        <v>810</v>
      </c>
      <c r="E204" s="104" t="s">
        <v>813</v>
      </c>
      <c r="F204" s="104" t="s">
        <v>814</v>
      </c>
      <c r="G204" s="104" t="s">
        <v>636</v>
      </c>
      <c r="H204" s="104" t="s">
        <v>637</v>
      </c>
      <c r="I204" s="104" t="s">
        <v>1509</v>
      </c>
      <c r="J204" s="105">
        <v>0</v>
      </c>
      <c r="K204" s="105">
        <v>183260000</v>
      </c>
      <c r="L204" s="105">
        <v>21641093870</v>
      </c>
      <c r="M204" s="105">
        <v>21657442720</v>
      </c>
      <c r="N204" s="105">
        <v>0</v>
      </c>
      <c r="O204" s="117">
        <v>199608850</v>
      </c>
      <c r="P204" s="129" t="s">
        <v>1574</v>
      </c>
    </row>
    <row r="205" spans="1:16" x14ac:dyDescent="0.45">
      <c r="A205" s="104" t="s">
        <v>807</v>
      </c>
      <c r="B205" s="104" t="s">
        <v>808</v>
      </c>
      <c r="C205" s="104" t="s">
        <v>809</v>
      </c>
      <c r="D205" s="104" t="s">
        <v>810</v>
      </c>
      <c r="E205" s="104" t="s">
        <v>813</v>
      </c>
      <c r="F205" s="104" t="s">
        <v>814</v>
      </c>
      <c r="G205" s="104" t="s">
        <v>852</v>
      </c>
      <c r="H205" s="104" t="s">
        <v>853</v>
      </c>
      <c r="I205" s="104" t="s">
        <v>1542</v>
      </c>
      <c r="J205" s="105">
        <v>0</v>
      </c>
      <c r="K205" s="105">
        <v>0</v>
      </c>
      <c r="L205" s="105">
        <v>12045374500</v>
      </c>
      <c r="M205" s="105">
        <v>12045374500</v>
      </c>
      <c r="N205" s="105">
        <v>0</v>
      </c>
      <c r="O205" s="117">
        <v>0</v>
      </c>
      <c r="P205" s="129" t="s">
        <v>1574</v>
      </c>
    </row>
    <row r="206" spans="1:16" x14ac:dyDescent="0.45">
      <c r="A206" s="104" t="s">
        <v>807</v>
      </c>
      <c r="B206" s="104" t="s">
        <v>808</v>
      </c>
      <c r="C206" s="104" t="s">
        <v>809</v>
      </c>
      <c r="D206" s="104" t="s">
        <v>810</v>
      </c>
      <c r="E206" s="104" t="s">
        <v>813</v>
      </c>
      <c r="F206" s="104" t="s">
        <v>814</v>
      </c>
      <c r="G206" s="104" t="s">
        <v>854</v>
      </c>
      <c r="H206" s="104" t="s">
        <v>855</v>
      </c>
      <c r="I206" s="104" t="s">
        <v>1543</v>
      </c>
      <c r="J206" s="105">
        <v>0</v>
      </c>
      <c r="K206" s="105">
        <v>69171400</v>
      </c>
      <c r="L206" s="105">
        <v>69171400</v>
      </c>
      <c r="M206" s="105">
        <v>0</v>
      </c>
      <c r="N206" s="105">
        <v>0</v>
      </c>
      <c r="O206" s="117">
        <v>0</v>
      </c>
      <c r="P206" s="129" t="s">
        <v>1574</v>
      </c>
    </row>
    <row r="207" spans="1:16" x14ac:dyDescent="0.45">
      <c r="A207" s="104" t="s">
        <v>807</v>
      </c>
      <c r="B207" s="104" t="s">
        <v>808</v>
      </c>
      <c r="C207" s="104" t="s">
        <v>809</v>
      </c>
      <c r="D207" s="104" t="s">
        <v>810</v>
      </c>
      <c r="E207" s="104" t="s">
        <v>813</v>
      </c>
      <c r="F207" s="104" t="s">
        <v>814</v>
      </c>
      <c r="G207" s="104" t="s">
        <v>856</v>
      </c>
      <c r="H207" s="104" t="s">
        <v>857</v>
      </c>
      <c r="I207" s="104" t="s">
        <v>1544</v>
      </c>
      <c r="J207" s="105">
        <v>0</v>
      </c>
      <c r="K207" s="105">
        <v>57750820</v>
      </c>
      <c r="L207" s="105">
        <v>390473320</v>
      </c>
      <c r="M207" s="105">
        <v>332722500</v>
      </c>
      <c r="N207" s="105">
        <v>0</v>
      </c>
      <c r="O207" s="117">
        <v>0</v>
      </c>
      <c r="P207" s="129" t="s">
        <v>1574</v>
      </c>
    </row>
    <row r="208" spans="1:16" x14ac:dyDescent="0.45">
      <c r="A208" s="104" t="s">
        <v>807</v>
      </c>
      <c r="B208" s="104" t="s">
        <v>808</v>
      </c>
      <c r="C208" s="104" t="s">
        <v>809</v>
      </c>
      <c r="D208" s="104" t="s">
        <v>810</v>
      </c>
      <c r="E208" s="104" t="s">
        <v>813</v>
      </c>
      <c r="F208" s="104" t="s">
        <v>814</v>
      </c>
      <c r="G208" s="104" t="s">
        <v>858</v>
      </c>
      <c r="H208" s="104" t="s">
        <v>859</v>
      </c>
      <c r="I208" s="104" t="s">
        <v>1545</v>
      </c>
      <c r="J208" s="105">
        <v>0</v>
      </c>
      <c r="K208" s="105">
        <v>0</v>
      </c>
      <c r="L208" s="105">
        <v>193193371510</v>
      </c>
      <c r="M208" s="105">
        <v>193193371510</v>
      </c>
      <c r="N208" s="105">
        <v>0</v>
      </c>
      <c r="O208" s="117">
        <v>0</v>
      </c>
      <c r="P208" s="129" t="s">
        <v>1574</v>
      </c>
    </row>
    <row r="209" spans="1:16" x14ac:dyDescent="0.45">
      <c r="A209" s="104" t="s">
        <v>807</v>
      </c>
      <c r="B209" s="104" t="s">
        <v>808</v>
      </c>
      <c r="C209" s="104" t="s">
        <v>809</v>
      </c>
      <c r="D209" s="104" t="s">
        <v>810</v>
      </c>
      <c r="E209" s="104" t="s">
        <v>813</v>
      </c>
      <c r="F209" s="104" t="s">
        <v>814</v>
      </c>
      <c r="G209" s="104" t="s">
        <v>624</v>
      </c>
      <c r="H209" s="104" t="s">
        <v>625</v>
      </c>
      <c r="I209" s="104" t="s">
        <v>1510</v>
      </c>
      <c r="J209" s="105">
        <v>0</v>
      </c>
      <c r="K209" s="105">
        <v>0</v>
      </c>
      <c r="L209" s="105">
        <v>4660331150</v>
      </c>
      <c r="M209" s="105">
        <v>4660331150</v>
      </c>
      <c r="N209" s="105">
        <v>0</v>
      </c>
      <c r="O209" s="117">
        <v>0</v>
      </c>
      <c r="P209" s="129" t="s">
        <v>1574</v>
      </c>
    </row>
    <row r="210" spans="1:16" x14ac:dyDescent="0.45">
      <c r="A210" s="104" t="s">
        <v>807</v>
      </c>
      <c r="B210" s="104" t="s">
        <v>808</v>
      </c>
      <c r="C210" s="104" t="s">
        <v>809</v>
      </c>
      <c r="D210" s="104" t="s">
        <v>810</v>
      </c>
      <c r="E210" s="104" t="s">
        <v>813</v>
      </c>
      <c r="F210" s="104" t="s">
        <v>814</v>
      </c>
      <c r="G210" s="104" t="s">
        <v>860</v>
      </c>
      <c r="H210" s="104" t="s">
        <v>861</v>
      </c>
      <c r="I210" s="104" t="s">
        <v>1546</v>
      </c>
      <c r="J210" s="105">
        <v>0</v>
      </c>
      <c r="K210" s="105">
        <v>278250000</v>
      </c>
      <c r="L210" s="105">
        <v>272730396200</v>
      </c>
      <c r="M210" s="105">
        <v>294047376200</v>
      </c>
      <c r="N210" s="105">
        <v>0</v>
      </c>
      <c r="O210" s="117">
        <v>21595230000</v>
      </c>
      <c r="P210" s="129" t="s">
        <v>1574</v>
      </c>
    </row>
    <row r="211" spans="1:16" x14ac:dyDescent="0.45">
      <c r="A211" s="104" t="s">
        <v>807</v>
      </c>
      <c r="B211" s="104" t="s">
        <v>808</v>
      </c>
      <c r="C211" s="104" t="s">
        <v>809</v>
      </c>
      <c r="D211" s="104" t="s">
        <v>810</v>
      </c>
      <c r="E211" s="104" t="s">
        <v>813</v>
      </c>
      <c r="F211" s="104" t="s">
        <v>814</v>
      </c>
      <c r="G211" s="104" t="s">
        <v>628</v>
      </c>
      <c r="H211" s="104" t="s">
        <v>629</v>
      </c>
      <c r="I211" s="104" t="s">
        <v>1511</v>
      </c>
      <c r="J211" s="105">
        <v>0</v>
      </c>
      <c r="K211" s="105">
        <v>0</v>
      </c>
      <c r="L211" s="105">
        <v>521658347800</v>
      </c>
      <c r="M211" s="105">
        <v>521835687600</v>
      </c>
      <c r="N211" s="105">
        <v>0</v>
      </c>
      <c r="O211" s="117">
        <v>177339800</v>
      </c>
      <c r="P211" s="129" t="s">
        <v>1574</v>
      </c>
    </row>
    <row r="212" spans="1:16" x14ac:dyDescent="0.45">
      <c r="A212" s="104" t="s">
        <v>807</v>
      </c>
      <c r="B212" s="104" t="s">
        <v>808</v>
      </c>
      <c r="C212" s="104" t="s">
        <v>809</v>
      </c>
      <c r="D212" s="104" t="s">
        <v>810</v>
      </c>
      <c r="E212" s="104" t="s">
        <v>813</v>
      </c>
      <c r="F212" s="104" t="s">
        <v>814</v>
      </c>
      <c r="G212" s="104" t="s">
        <v>862</v>
      </c>
      <c r="H212" s="104" t="s">
        <v>863</v>
      </c>
      <c r="I212" s="104" t="s">
        <v>1547</v>
      </c>
      <c r="J212" s="105">
        <v>0</v>
      </c>
      <c r="K212" s="105">
        <v>99580000</v>
      </c>
      <c r="L212" s="105">
        <v>99580000</v>
      </c>
      <c r="M212" s="105">
        <v>0</v>
      </c>
      <c r="N212" s="105">
        <v>0</v>
      </c>
      <c r="O212" s="117">
        <v>0</v>
      </c>
      <c r="P212" s="129" t="s">
        <v>1574</v>
      </c>
    </row>
    <row r="213" spans="1:16" x14ac:dyDescent="0.45">
      <c r="A213" s="104" t="s">
        <v>807</v>
      </c>
      <c r="B213" s="104" t="s">
        <v>808</v>
      </c>
      <c r="C213" s="104" t="s">
        <v>809</v>
      </c>
      <c r="D213" s="104" t="s">
        <v>810</v>
      </c>
      <c r="E213" s="104" t="s">
        <v>813</v>
      </c>
      <c r="F213" s="104" t="s">
        <v>814</v>
      </c>
      <c r="G213" s="104" t="s">
        <v>581</v>
      </c>
      <c r="H213" s="104" t="s">
        <v>582</v>
      </c>
      <c r="I213" s="104" t="s">
        <v>1501</v>
      </c>
      <c r="J213" s="105">
        <v>0</v>
      </c>
      <c r="K213" s="105">
        <v>0</v>
      </c>
      <c r="L213" s="105">
        <v>233944487</v>
      </c>
      <c r="M213" s="105">
        <v>233944487</v>
      </c>
      <c r="N213" s="105">
        <v>0</v>
      </c>
      <c r="O213" s="117">
        <v>0</v>
      </c>
      <c r="P213" s="129" t="s">
        <v>1574</v>
      </c>
    </row>
    <row r="214" spans="1:16" x14ac:dyDescent="0.45">
      <c r="A214" s="104" t="s">
        <v>807</v>
      </c>
      <c r="B214" s="104" t="s">
        <v>808</v>
      </c>
      <c r="C214" s="104" t="s">
        <v>809</v>
      </c>
      <c r="D214" s="104" t="s">
        <v>810</v>
      </c>
      <c r="E214" s="104" t="s">
        <v>813</v>
      </c>
      <c r="F214" s="104" t="s">
        <v>814</v>
      </c>
      <c r="G214" s="104" t="s">
        <v>630</v>
      </c>
      <c r="H214" s="104" t="s">
        <v>631</v>
      </c>
      <c r="I214" s="104" t="s">
        <v>477</v>
      </c>
      <c r="J214" s="105">
        <v>0</v>
      </c>
      <c r="K214" s="105">
        <v>0</v>
      </c>
      <c r="L214" s="105">
        <v>9426089360</v>
      </c>
      <c r="M214" s="105">
        <v>9426089360</v>
      </c>
      <c r="N214" s="105">
        <v>0</v>
      </c>
      <c r="O214" s="117">
        <v>0</v>
      </c>
      <c r="P214" s="129" t="s">
        <v>1574</v>
      </c>
    </row>
    <row r="215" spans="1:16" x14ac:dyDescent="0.45">
      <c r="A215" s="104" t="s">
        <v>807</v>
      </c>
      <c r="B215" s="104" t="s">
        <v>808</v>
      </c>
      <c r="C215" s="104" t="s">
        <v>809</v>
      </c>
      <c r="D215" s="104" t="s">
        <v>810</v>
      </c>
      <c r="E215" s="104" t="s">
        <v>813</v>
      </c>
      <c r="F215" s="104" t="s">
        <v>814</v>
      </c>
      <c r="G215" s="104" t="s">
        <v>864</v>
      </c>
      <c r="H215" s="104" t="s">
        <v>865</v>
      </c>
      <c r="I215" s="104" t="s">
        <v>477</v>
      </c>
      <c r="J215" s="105">
        <v>0</v>
      </c>
      <c r="K215" s="105">
        <v>0</v>
      </c>
      <c r="L215" s="105">
        <v>173746000</v>
      </c>
      <c r="M215" s="105">
        <v>173746000</v>
      </c>
      <c r="N215" s="105">
        <v>0</v>
      </c>
      <c r="O215" s="117">
        <v>0</v>
      </c>
      <c r="P215" s="129" t="s">
        <v>1574</v>
      </c>
    </row>
    <row r="216" spans="1:16" x14ac:dyDescent="0.45">
      <c r="A216" s="104" t="s">
        <v>807</v>
      </c>
      <c r="B216" s="104" t="s">
        <v>808</v>
      </c>
      <c r="C216" s="104" t="s">
        <v>809</v>
      </c>
      <c r="D216" s="104" t="s">
        <v>810</v>
      </c>
      <c r="E216" s="104" t="s">
        <v>813</v>
      </c>
      <c r="F216" s="104" t="s">
        <v>814</v>
      </c>
      <c r="G216" s="104" t="s">
        <v>866</v>
      </c>
      <c r="H216" s="104" t="s">
        <v>867</v>
      </c>
      <c r="I216" s="104" t="s">
        <v>477</v>
      </c>
      <c r="J216" s="105">
        <v>0</v>
      </c>
      <c r="K216" s="105">
        <v>0</v>
      </c>
      <c r="L216" s="105">
        <v>429896000</v>
      </c>
      <c r="M216" s="105">
        <v>429896000</v>
      </c>
      <c r="N216" s="105">
        <v>0</v>
      </c>
      <c r="O216" s="117">
        <v>0</v>
      </c>
      <c r="P216" s="129" t="s">
        <v>1574</v>
      </c>
    </row>
    <row r="217" spans="1:16" x14ac:dyDescent="0.45">
      <c r="A217" s="104" t="s">
        <v>807</v>
      </c>
      <c r="B217" s="104" t="s">
        <v>808</v>
      </c>
      <c r="C217" s="104" t="s">
        <v>809</v>
      </c>
      <c r="D217" s="104" t="s">
        <v>810</v>
      </c>
      <c r="E217" s="104" t="s">
        <v>813</v>
      </c>
      <c r="F217" s="104" t="s">
        <v>814</v>
      </c>
      <c r="G217" s="104" t="s">
        <v>868</v>
      </c>
      <c r="H217" s="104" t="s">
        <v>869</v>
      </c>
      <c r="I217" s="104" t="s">
        <v>477</v>
      </c>
      <c r="J217" s="105">
        <v>0</v>
      </c>
      <c r="K217" s="105">
        <v>0</v>
      </c>
      <c r="L217" s="105">
        <v>17500000</v>
      </c>
      <c r="M217" s="105">
        <v>17500000</v>
      </c>
      <c r="N217" s="105">
        <v>0</v>
      </c>
      <c r="O217" s="117">
        <v>0</v>
      </c>
      <c r="P217" s="129" t="s">
        <v>1574</v>
      </c>
    </row>
    <row r="218" spans="1:16" x14ac:dyDescent="0.45">
      <c r="A218" s="104" t="s">
        <v>807</v>
      </c>
      <c r="B218" s="104" t="s">
        <v>808</v>
      </c>
      <c r="C218" s="104" t="s">
        <v>809</v>
      </c>
      <c r="D218" s="104" t="s">
        <v>810</v>
      </c>
      <c r="E218" s="104" t="s">
        <v>813</v>
      </c>
      <c r="F218" s="104" t="s">
        <v>814</v>
      </c>
      <c r="G218" s="104" t="s">
        <v>870</v>
      </c>
      <c r="H218" s="104" t="s">
        <v>871</v>
      </c>
      <c r="I218" s="104" t="s">
        <v>477</v>
      </c>
      <c r="J218" s="105">
        <v>0</v>
      </c>
      <c r="K218" s="105">
        <v>0</v>
      </c>
      <c r="L218" s="105">
        <v>29420000</v>
      </c>
      <c r="M218" s="105">
        <v>29420000</v>
      </c>
      <c r="N218" s="105">
        <v>0</v>
      </c>
      <c r="O218" s="117">
        <v>0</v>
      </c>
      <c r="P218" s="129" t="s">
        <v>1574</v>
      </c>
    </row>
    <row r="219" spans="1:16" x14ac:dyDescent="0.45">
      <c r="A219" s="104" t="s">
        <v>807</v>
      </c>
      <c r="B219" s="104" t="s">
        <v>808</v>
      </c>
      <c r="C219" s="104" t="s">
        <v>809</v>
      </c>
      <c r="D219" s="104" t="s">
        <v>810</v>
      </c>
      <c r="E219" s="104" t="s">
        <v>813</v>
      </c>
      <c r="F219" s="104" t="s">
        <v>814</v>
      </c>
      <c r="G219" s="104" t="s">
        <v>872</v>
      </c>
      <c r="H219" s="104" t="s">
        <v>873</v>
      </c>
      <c r="I219" s="104" t="s">
        <v>477</v>
      </c>
      <c r="J219" s="105">
        <v>0</v>
      </c>
      <c r="K219" s="105">
        <v>0</v>
      </c>
      <c r="L219" s="105">
        <v>12691709082</v>
      </c>
      <c r="M219" s="105">
        <v>12691735452</v>
      </c>
      <c r="N219" s="105">
        <v>0</v>
      </c>
      <c r="O219" s="117">
        <v>26370</v>
      </c>
      <c r="P219" s="129" t="s">
        <v>1574</v>
      </c>
    </row>
    <row r="220" spans="1:16" x14ac:dyDescent="0.45">
      <c r="A220" s="104" t="s">
        <v>807</v>
      </c>
      <c r="B220" s="104" t="s">
        <v>808</v>
      </c>
      <c r="C220" s="104" t="s">
        <v>809</v>
      </c>
      <c r="D220" s="104" t="s">
        <v>810</v>
      </c>
      <c r="E220" s="104" t="s">
        <v>813</v>
      </c>
      <c r="F220" s="104" t="s">
        <v>814</v>
      </c>
      <c r="G220" s="104" t="s">
        <v>874</v>
      </c>
      <c r="H220" s="104" t="s">
        <v>875</v>
      </c>
      <c r="I220" s="104" t="s">
        <v>477</v>
      </c>
      <c r="J220" s="105">
        <v>0</v>
      </c>
      <c r="K220" s="105">
        <v>0</v>
      </c>
      <c r="L220" s="105">
        <v>20463660</v>
      </c>
      <c r="M220" s="105">
        <v>20463660</v>
      </c>
      <c r="N220" s="105">
        <v>0</v>
      </c>
      <c r="O220" s="117">
        <v>0</v>
      </c>
      <c r="P220" s="129" t="s">
        <v>1574</v>
      </c>
    </row>
    <row r="221" spans="1:16" x14ac:dyDescent="0.45">
      <c r="A221" s="104" t="s">
        <v>807</v>
      </c>
      <c r="B221" s="104" t="s">
        <v>808</v>
      </c>
      <c r="C221" s="104" t="s">
        <v>809</v>
      </c>
      <c r="D221" s="104" t="s">
        <v>810</v>
      </c>
      <c r="E221" s="104" t="s">
        <v>813</v>
      </c>
      <c r="F221" s="104" t="s">
        <v>814</v>
      </c>
      <c r="G221" s="104" t="s">
        <v>632</v>
      </c>
      <c r="H221" s="104" t="s">
        <v>633</v>
      </c>
      <c r="I221" s="104" t="s">
        <v>477</v>
      </c>
      <c r="J221" s="105">
        <v>0</v>
      </c>
      <c r="K221" s="105">
        <v>0</v>
      </c>
      <c r="L221" s="105">
        <v>395289158918</v>
      </c>
      <c r="M221" s="105">
        <v>395289158918</v>
      </c>
      <c r="N221" s="105">
        <v>0</v>
      </c>
      <c r="O221" s="117">
        <v>0</v>
      </c>
      <c r="P221" s="129" t="s">
        <v>1574</v>
      </c>
    </row>
    <row r="222" spans="1:16" x14ac:dyDescent="0.45">
      <c r="A222" s="104" t="s">
        <v>807</v>
      </c>
      <c r="B222" s="104" t="s">
        <v>808</v>
      </c>
      <c r="C222" s="104" t="s">
        <v>809</v>
      </c>
      <c r="D222" s="104" t="s">
        <v>810</v>
      </c>
      <c r="E222" s="104" t="s">
        <v>813</v>
      </c>
      <c r="F222" s="104" t="s">
        <v>814</v>
      </c>
      <c r="G222" s="104" t="s">
        <v>583</v>
      </c>
      <c r="H222" s="104" t="s">
        <v>584</v>
      </c>
      <c r="I222" s="104" t="s">
        <v>477</v>
      </c>
      <c r="J222" s="105">
        <v>0</v>
      </c>
      <c r="K222" s="105">
        <v>0</v>
      </c>
      <c r="L222" s="105">
        <v>382133462</v>
      </c>
      <c r="M222" s="105">
        <v>382133462</v>
      </c>
      <c r="N222" s="105">
        <v>0</v>
      </c>
      <c r="O222" s="117">
        <v>0</v>
      </c>
      <c r="P222" s="129" t="s">
        <v>1574</v>
      </c>
    </row>
    <row r="223" spans="1:16" x14ac:dyDescent="0.45">
      <c r="A223" s="104" t="s">
        <v>807</v>
      </c>
      <c r="B223" s="104" t="s">
        <v>808</v>
      </c>
      <c r="C223" s="104" t="s">
        <v>809</v>
      </c>
      <c r="D223" s="104" t="s">
        <v>810</v>
      </c>
      <c r="E223" s="104" t="s">
        <v>813</v>
      </c>
      <c r="F223" s="104" t="s">
        <v>814</v>
      </c>
      <c r="G223" s="104" t="s">
        <v>876</v>
      </c>
      <c r="H223" s="104" t="s">
        <v>877</v>
      </c>
      <c r="I223" s="104" t="s">
        <v>477</v>
      </c>
      <c r="J223" s="105">
        <v>0</v>
      </c>
      <c r="K223" s="105">
        <v>0</v>
      </c>
      <c r="L223" s="105">
        <v>150158880</v>
      </c>
      <c r="M223" s="105">
        <v>150158880</v>
      </c>
      <c r="N223" s="105">
        <v>0</v>
      </c>
      <c r="O223" s="117">
        <v>0</v>
      </c>
      <c r="P223" s="129" t="s">
        <v>1574</v>
      </c>
    </row>
    <row r="224" spans="1:16" x14ac:dyDescent="0.45">
      <c r="A224" s="104" t="s">
        <v>807</v>
      </c>
      <c r="B224" s="104" t="s">
        <v>808</v>
      </c>
      <c r="C224" s="104" t="s">
        <v>809</v>
      </c>
      <c r="D224" s="104" t="s">
        <v>810</v>
      </c>
      <c r="E224" s="104" t="s">
        <v>813</v>
      </c>
      <c r="F224" s="104" t="s">
        <v>814</v>
      </c>
      <c r="G224" s="104" t="s">
        <v>878</v>
      </c>
      <c r="H224" s="104" t="s">
        <v>879</v>
      </c>
      <c r="I224" s="104" t="s">
        <v>477</v>
      </c>
      <c r="J224" s="105">
        <v>0</v>
      </c>
      <c r="K224" s="105">
        <v>0</v>
      </c>
      <c r="L224" s="105">
        <v>371300000</v>
      </c>
      <c r="M224" s="105">
        <v>371300000</v>
      </c>
      <c r="N224" s="105">
        <v>0</v>
      </c>
      <c r="O224" s="117">
        <v>0</v>
      </c>
      <c r="P224" s="129" t="s">
        <v>1574</v>
      </c>
    </row>
    <row r="225" spans="1:16" x14ac:dyDescent="0.45">
      <c r="A225" s="104" t="s">
        <v>807</v>
      </c>
      <c r="B225" s="104" t="s">
        <v>808</v>
      </c>
      <c r="C225" s="104" t="s">
        <v>809</v>
      </c>
      <c r="D225" s="104" t="s">
        <v>810</v>
      </c>
      <c r="E225" s="104" t="s">
        <v>813</v>
      </c>
      <c r="F225" s="104" t="s">
        <v>814</v>
      </c>
      <c r="G225" s="104" t="s">
        <v>880</v>
      </c>
      <c r="H225" s="104" t="s">
        <v>881</v>
      </c>
      <c r="I225" s="104" t="s">
        <v>477</v>
      </c>
      <c r="J225" s="105">
        <v>0</v>
      </c>
      <c r="K225" s="105">
        <v>0</v>
      </c>
      <c r="L225" s="105">
        <v>100640000</v>
      </c>
      <c r="M225" s="105">
        <v>100640000</v>
      </c>
      <c r="N225" s="105">
        <v>0</v>
      </c>
      <c r="O225" s="117">
        <v>0</v>
      </c>
      <c r="P225" s="129" t="s">
        <v>1574</v>
      </c>
    </row>
    <row r="226" spans="1:16" x14ac:dyDescent="0.45">
      <c r="A226" s="104" t="s">
        <v>807</v>
      </c>
      <c r="B226" s="104" t="s">
        <v>808</v>
      </c>
      <c r="C226" s="104" t="s">
        <v>809</v>
      </c>
      <c r="D226" s="104" t="s">
        <v>810</v>
      </c>
      <c r="E226" s="104" t="s">
        <v>813</v>
      </c>
      <c r="F226" s="104" t="s">
        <v>814</v>
      </c>
      <c r="G226" s="104" t="s">
        <v>882</v>
      </c>
      <c r="H226" s="104" t="s">
        <v>883</v>
      </c>
      <c r="I226" s="104" t="s">
        <v>477</v>
      </c>
      <c r="J226" s="105">
        <v>0</v>
      </c>
      <c r="K226" s="105">
        <v>0</v>
      </c>
      <c r="L226" s="105">
        <v>1751838748</v>
      </c>
      <c r="M226" s="105">
        <v>1751838748</v>
      </c>
      <c r="N226" s="105">
        <v>0</v>
      </c>
      <c r="O226" s="117">
        <v>0</v>
      </c>
      <c r="P226" s="129" t="s">
        <v>1574</v>
      </c>
    </row>
    <row r="227" spans="1:16" x14ac:dyDescent="0.45">
      <c r="A227" s="104" t="s">
        <v>807</v>
      </c>
      <c r="B227" s="104" t="s">
        <v>808</v>
      </c>
      <c r="C227" s="104" t="s">
        <v>809</v>
      </c>
      <c r="D227" s="104" t="s">
        <v>810</v>
      </c>
      <c r="E227" s="104" t="s">
        <v>813</v>
      </c>
      <c r="F227" s="104" t="s">
        <v>814</v>
      </c>
      <c r="G227" s="104" t="s">
        <v>585</v>
      </c>
      <c r="H227" s="104" t="s">
        <v>586</v>
      </c>
      <c r="I227" s="104" t="s">
        <v>477</v>
      </c>
      <c r="J227" s="105">
        <v>0</v>
      </c>
      <c r="K227" s="105">
        <v>0</v>
      </c>
      <c r="L227" s="105">
        <v>1068592497</v>
      </c>
      <c r="M227" s="105">
        <v>1068696869</v>
      </c>
      <c r="N227" s="105">
        <v>0</v>
      </c>
      <c r="O227" s="117">
        <v>104372</v>
      </c>
      <c r="P227" s="129" t="s">
        <v>1574</v>
      </c>
    </row>
    <row r="228" spans="1:16" x14ac:dyDescent="0.45">
      <c r="A228" s="104" t="s">
        <v>807</v>
      </c>
      <c r="B228" s="104" t="s">
        <v>808</v>
      </c>
      <c r="C228" s="104" t="s">
        <v>809</v>
      </c>
      <c r="D228" s="104" t="s">
        <v>810</v>
      </c>
      <c r="E228" s="104" t="s">
        <v>813</v>
      </c>
      <c r="F228" s="104" t="s">
        <v>814</v>
      </c>
      <c r="G228" s="104" t="s">
        <v>660</v>
      </c>
      <c r="H228" s="104" t="s">
        <v>661</v>
      </c>
      <c r="I228" s="104" t="s">
        <v>477</v>
      </c>
      <c r="J228" s="105">
        <v>0</v>
      </c>
      <c r="K228" s="105">
        <v>0</v>
      </c>
      <c r="L228" s="105">
        <v>95822550000</v>
      </c>
      <c r="M228" s="105">
        <v>95822550000</v>
      </c>
      <c r="N228" s="105">
        <v>0</v>
      </c>
      <c r="O228" s="117">
        <v>0</v>
      </c>
      <c r="P228" s="129" t="s">
        <v>1574</v>
      </c>
    </row>
    <row r="229" spans="1:16" x14ac:dyDescent="0.45">
      <c r="A229" s="104" t="s">
        <v>807</v>
      </c>
      <c r="B229" s="104" t="s">
        <v>808</v>
      </c>
      <c r="C229" s="104" t="s">
        <v>809</v>
      </c>
      <c r="D229" s="104" t="s">
        <v>810</v>
      </c>
      <c r="E229" s="104" t="s">
        <v>813</v>
      </c>
      <c r="F229" s="104" t="s">
        <v>814</v>
      </c>
      <c r="G229" s="104" t="s">
        <v>709</v>
      </c>
      <c r="H229" s="104" t="s">
        <v>710</v>
      </c>
      <c r="I229" s="104" t="s">
        <v>477</v>
      </c>
      <c r="J229" s="105">
        <v>0</v>
      </c>
      <c r="K229" s="105">
        <v>0</v>
      </c>
      <c r="L229" s="105">
        <v>921070000</v>
      </c>
      <c r="M229" s="105">
        <v>921070000</v>
      </c>
      <c r="N229" s="105">
        <v>0</v>
      </c>
      <c r="O229" s="117">
        <v>0</v>
      </c>
      <c r="P229" s="129" t="s">
        <v>1574</v>
      </c>
    </row>
    <row r="230" spans="1:16" x14ac:dyDescent="0.45">
      <c r="A230" s="104" t="s">
        <v>807</v>
      </c>
      <c r="B230" s="104" t="s">
        <v>808</v>
      </c>
      <c r="C230" s="104" t="s">
        <v>809</v>
      </c>
      <c r="D230" s="104" t="s">
        <v>810</v>
      </c>
      <c r="E230" s="104" t="s">
        <v>813</v>
      </c>
      <c r="F230" s="104" t="s">
        <v>814</v>
      </c>
      <c r="G230" s="104" t="s">
        <v>884</v>
      </c>
      <c r="H230" s="104" t="s">
        <v>885</v>
      </c>
      <c r="I230" s="104" t="s">
        <v>477</v>
      </c>
      <c r="J230" s="105">
        <v>0</v>
      </c>
      <c r="K230" s="105">
        <v>0</v>
      </c>
      <c r="L230" s="105">
        <v>2454680000</v>
      </c>
      <c r="M230" s="105">
        <v>2454680000</v>
      </c>
      <c r="N230" s="105">
        <v>0</v>
      </c>
      <c r="O230" s="117">
        <v>0</v>
      </c>
      <c r="P230" s="129" t="s">
        <v>1574</v>
      </c>
    </row>
    <row r="231" spans="1:16" x14ac:dyDescent="0.45">
      <c r="A231" s="104" t="s">
        <v>807</v>
      </c>
      <c r="B231" s="104" t="s">
        <v>808</v>
      </c>
      <c r="C231" s="104" t="s">
        <v>809</v>
      </c>
      <c r="D231" s="104" t="s">
        <v>810</v>
      </c>
      <c r="E231" s="104" t="s">
        <v>813</v>
      </c>
      <c r="F231" s="104" t="s">
        <v>814</v>
      </c>
      <c r="G231" s="104" t="s">
        <v>886</v>
      </c>
      <c r="H231" s="104" t="s">
        <v>887</v>
      </c>
      <c r="I231" s="104" t="s">
        <v>477</v>
      </c>
      <c r="J231" s="105">
        <v>0</v>
      </c>
      <c r="K231" s="105">
        <v>0</v>
      </c>
      <c r="L231" s="105">
        <v>46450350</v>
      </c>
      <c r="M231" s="105">
        <v>46450350</v>
      </c>
      <c r="N231" s="105">
        <v>0</v>
      </c>
      <c r="O231" s="117">
        <v>0</v>
      </c>
      <c r="P231" s="129" t="s">
        <v>1574</v>
      </c>
    </row>
    <row r="232" spans="1:16" x14ac:dyDescent="0.45">
      <c r="A232" s="104" t="s">
        <v>807</v>
      </c>
      <c r="B232" s="104" t="s">
        <v>808</v>
      </c>
      <c r="C232" s="104" t="s">
        <v>809</v>
      </c>
      <c r="D232" s="104" t="s">
        <v>810</v>
      </c>
      <c r="E232" s="104" t="s">
        <v>813</v>
      </c>
      <c r="F232" s="104" t="s">
        <v>814</v>
      </c>
      <c r="G232" s="104" t="s">
        <v>711</v>
      </c>
      <c r="H232" s="104" t="s">
        <v>712</v>
      </c>
      <c r="I232" s="104" t="s">
        <v>477</v>
      </c>
      <c r="J232" s="105">
        <v>0</v>
      </c>
      <c r="K232" s="105">
        <v>0</v>
      </c>
      <c r="L232" s="105">
        <v>571344000</v>
      </c>
      <c r="M232" s="105">
        <v>571344000</v>
      </c>
      <c r="N232" s="105">
        <v>0</v>
      </c>
      <c r="O232" s="117">
        <v>0</v>
      </c>
      <c r="P232" s="129" t="s">
        <v>1574</v>
      </c>
    </row>
    <row r="233" spans="1:16" x14ac:dyDescent="0.45">
      <c r="A233" s="104" t="s">
        <v>807</v>
      </c>
      <c r="B233" s="104" t="s">
        <v>808</v>
      </c>
      <c r="C233" s="104" t="s">
        <v>809</v>
      </c>
      <c r="D233" s="104" t="s">
        <v>810</v>
      </c>
      <c r="E233" s="104" t="s">
        <v>813</v>
      </c>
      <c r="F233" s="104" t="s">
        <v>814</v>
      </c>
      <c r="G233" s="104" t="s">
        <v>888</v>
      </c>
      <c r="H233" s="104" t="s">
        <v>889</v>
      </c>
      <c r="I233" s="104" t="s">
        <v>477</v>
      </c>
      <c r="J233" s="105">
        <v>0</v>
      </c>
      <c r="K233" s="105">
        <v>0</v>
      </c>
      <c r="L233" s="105">
        <v>2250000000</v>
      </c>
      <c r="M233" s="105">
        <v>2250000000</v>
      </c>
      <c r="N233" s="105">
        <v>0</v>
      </c>
      <c r="O233" s="117">
        <v>0</v>
      </c>
      <c r="P233" s="129" t="s">
        <v>1574</v>
      </c>
    </row>
    <row r="234" spans="1:16" x14ac:dyDescent="0.45">
      <c r="A234" s="104" t="s">
        <v>807</v>
      </c>
      <c r="B234" s="104" t="s">
        <v>808</v>
      </c>
      <c r="C234" s="104" t="s">
        <v>809</v>
      </c>
      <c r="D234" s="104" t="s">
        <v>810</v>
      </c>
      <c r="E234" s="104" t="s">
        <v>813</v>
      </c>
      <c r="F234" s="104" t="s">
        <v>814</v>
      </c>
      <c r="G234" s="104" t="s">
        <v>544</v>
      </c>
      <c r="H234" s="104" t="s">
        <v>545</v>
      </c>
      <c r="I234" s="104" t="s">
        <v>477</v>
      </c>
      <c r="J234" s="105">
        <v>0</v>
      </c>
      <c r="K234" s="105">
        <v>0</v>
      </c>
      <c r="L234" s="105">
        <v>111607146343</v>
      </c>
      <c r="M234" s="105">
        <v>111607146343</v>
      </c>
      <c r="N234" s="105">
        <v>0</v>
      </c>
      <c r="O234" s="117">
        <v>0</v>
      </c>
      <c r="P234" s="129" t="s">
        <v>1574</v>
      </c>
    </row>
    <row r="235" spans="1:16" x14ac:dyDescent="0.45">
      <c r="A235" s="104" t="s">
        <v>807</v>
      </c>
      <c r="B235" s="104" t="s">
        <v>808</v>
      </c>
      <c r="C235" s="104" t="s">
        <v>809</v>
      </c>
      <c r="D235" s="104" t="s">
        <v>810</v>
      </c>
      <c r="E235" s="104" t="s">
        <v>813</v>
      </c>
      <c r="F235" s="104" t="s">
        <v>814</v>
      </c>
      <c r="G235" s="104" t="s">
        <v>735</v>
      </c>
      <c r="H235" s="104" t="s">
        <v>736</v>
      </c>
      <c r="I235" s="104" t="s">
        <v>477</v>
      </c>
      <c r="J235" s="105">
        <v>0</v>
      </c>
      <c r="K235" s="105">
        <v>0</v>
      </c>
      <c r="L235" s="105">
        <v>846284720</v>
      </c>
      <c r="M235" s="105">
        <v>846284720</v>
      </c>
      <c r="N235" s="105">
        <v>0</v>
      </c>
      <c r="O235" s="117">
        <v>0</v>
      </c>
      <c r="P235" s="129" t="s">
        <v>1574</v>
      </c>
    </row>
    <row r="236" spans="1:16" x14ac:dyDescent="0.45">
      <c r="A236" s="104" t="s">
        <v>807</v>
      </c>
      <c r="B236" s="104" t="s">
        <v>808</v>
      </c>
      <c r="C236" s="104" t="s">
        <v>809</v>
      </c>
      <c r="D236" s="104" t="s">
        <v>810</v>
      </c>
      <c r="E236" s="104" t="s">
        <v>813</v>
      </c>
      <c r="F236" s="104" t="s">
        <v>814</v>
      </c>
      <c r="G236" s="104" t="s">
        <v>890</v>
      </c>
      <c r="H236" s="104" t="s">
        <v>891</v>
      </c>
      <c r="I236" s="104" t="s">
        <v>477</v>
      </c>
      <c r="J236" s="105">
        <v>0</v>
      </c>
      <c r="K236" s="105">
        <v>0</v>
      </c>
      <c r="L236" s="105">
        <v>325025400</v>
      </c>
      <c r="M236" s="105">
        <v>325025400</v>
      </c>
      <c r="N236" s="105">
        <v>0</v>
      </c>
      <c r="O236" s="117">
        <v>0</v>
      </c>
      <c r="P236" s="129" t="s">
        <v>1574</v>
      </c>
    </row>
    <row r="237" spans="1:16" x14ac:dyDescent="0.45">
      <c r="A237" s="104" t="s">
        <v>807</v>
      </c>
      <c r="B237" s="104" t="s">
        <v>808</v>
      </c>
      <c r="C237" s="104" t="s">
        <v>809</v>
      </c>
      <c r="D237" s="104" t="s">
        <v>810</v>
      </c>
      <c r="E237" s="104" t="s">
        <v>813</v>
      </c>
      <c r="F237" s="104" t="s">
        <v>814</v>
      </c>
      <c r="G237" s="104" t="s">
        <v>691</v>
      </c>
      <c r="H237" s="104" t="s">
        <v>692</v>
      </c>
      <c r="I237" s="104" t="s">
        <v>477</v>
      </c>
      <c r="J237" s="105">
        <v>0</v>
      </c>
      <c r="K237" s="105">
        <v>0</v>
      </c>
      <c r="L237" s="105">
        <v>11337582905</v>
      </c>
      <c r="M237" s="105">
        <v>11337582905</v>
      </c>
      <c r="N237" s="105">
        <v>0</v>
      </c>
      <c r="O237" s="117">
        <v>0</v>
      </c>
      <c r="P237" s="129" t="s">
        <v>1574</v>
      </c>
    </row>
    <row r="238" spans="1:16" x14ac:dyDescent="0.45">
      <c r="A238" s="104" t="s">
        <v>807</v>
      </c>
      <c r="B238" s="104" t="s">
        <v>808</v>
      </c>
      <c r="C238" s="104" t="s">
        <v>809</v>
      </c>
      <c r="D238" s="104" t="s">
        <v>810</v>
      </c>
      <c r="E238" s="104" t="s">
        <v>813</v>
      </c>
      <c r="F238" s="104" t="s">
        <v>814</v>
      </c>
      <c r="G238" s="104" t="s">
        <v>892</v>
      </c>
      <c r="H238" s="104" t="s">
        <v>893</v>
      </c>
      <c r="I238" s="104" t="s">
        <v>477</v>
      </c>
      <c r="J238" s="105">
        <v>0</v>
      </c>
      <c r="K238" s="105">
        <v>0</v>
      </c>
      <c r="L238" s="105">
        <v>273500000</v>
      </c>
      <c r="M238" s="105">
        <v>273500000</v>
      </c>
      <c r="N238" s="105">
        <v>0</v>
      </c>
      <c r="O238" s="117">
        <v>0</v>
      </c>
      <c r="P238" s="129" t="s">
        <v>1574</v>
      </c>
    </row>
    <row r="239" spans="1:16" x14ac:dyDescent="0.45">
      <c r="A239" s="104" t="s">
        <v>807</v>
      </c>
      <c r="B239" s="104" t="s">
        <v>808</v>
      </c>
      <c r="C239" s="104" t="s">
        <v>809</v>
      </c>
      <c r="D239" s="104" t="s">
        <v>810</v>
      </c>
      <c r="E239" s="104" t="s">
        <v>813</v>
      </c>
      <c r="F239" s="104" t="s">
        <v>814</v>
      </c>
      <c r="G239" s="104" t="s">
        <v>894</v>
      </c>
      <c r="H239" s="104" t="s">
        <v>895</v>
      </c>
      <c r="I239" s="104" t="s">
        <v>477</v>
      </c>
      <c r="J239" s="105">
        <v>0</v>
      </c>
      <c r="K239" s="105">
        <v>0</v>
      </c>
      <c r="L239" s="105">
        <v>26778875622</v>
      </c>
      <c r="M239" s="105">
        <v>26778875622</v>
      </c>
      <c r="N239" s="105">
        <v>0</v>
      </c>
      <c r="O239" s="117">
        <v>0</v>
      </c>
      <c r="P239" s="129" t="s">
        <v>1574</v>
      </c>
    </row>
    <row r="240" spans="1:16" x14ac:dyDescent="0.45">
      <c r="A240" s="104" t="s">
        <v>807</v>
      </c>
      <c r="B240" s="104" t="s">
        <v>808</v>
      </c>
      <c r="C240" s="104" t="s">
        <v>809</v>
      </c>
      <c r="D240" s="104" t="s">
        <v>810</v>
      </c>
      <c r="E240" s="104" t="s">
        <v>813</v>
      </c>
      <c r="F240" s="104" t="s">
        <v>814</v>
      </c>
      <c r="G240" s="104" t="s">
        <v>896</v>
      </c>
      <c r="H240" s="104" t="s">
        <v>897</v>
      </c>
      <c r="I240" s="104" t="s">
        <v>477</v>
      </c>
      <c r="J240" s="105">
        <v>0</v>
      </c>
      <c r="K240" s="105">
        <v>0</v>
      </c>
      <c r="L240" s="105">
        <v>4467880000</v>
      </c>
      <c r="M240" s="105">
        <v>4467880000</v>
      </c>
      <c r="N240" s="105">
        <v>0</v>
      </c>
      <c r="O240" s="117">
        <v>0</v>
      </c>
      <c r="P240" s="129" t="s">
        <v>1574</v>
      </c>
    </row>
    <row r="241" spans="1:16" x14ac:dyDescent="0.45">
      <c r="A241" s="104" t="s">
        <v>807</v>
      </c>
      <c r="B241" s="104" t="s">
        <v>808</v>
      </c>
      <c r="C241" s="104" t="s">
        <v>809</v>
      </c>
      <c r="D241" s="104" t="s">
        <v>810</v>
      </c>
      <c r="E241" s="104" t="s">
        <v>813</v>
      </c>
      <c r="F241" s="104" t="s">
        <v>814</v>
      </c>
      <c r="G241" s="104" t="s">
        <v>713</v>
      </c>
      <c r="H241" s="104" t="s">
        <v>714</v>
      </c>
      <c r="I241" s="104" t="s">
        <v>477</v>
      </c>
      <c r="J241" s="105">
        <v>0</v>
      </c>
      <c r="K241" s="105">
        <v>0</v>
      </c>
      <c r="L241" s="105">
        <v>545000000</v>
      </c>
      <c r="M241" s="105">
        <v>545000000</v>
      </c>
      <c r="N241" s="105">
        <v>0</v>
      </c>
      <c r="O241" s="117">
        <v>0</v>
      </c>
      <c r="P241" s="129" t="s">
        <v>1574</v>
      </c>
    </row>
    <row r="242" spans="1:16" x14ac:dyDescent="0.45">
      <c r="A242" s="104" t="s">
        <v>807</v>
      </c>
      <c r="B242" s="104" t="s">
        <v>808</v>
      </c>
      <c r="C242" s="104" t="s">
        <v>809</v>
      </c>
      <c r="D242" s="104" t="s">
        <v>810</v>
      </c>
      <c r="E242" s="104" t="s">
        <v>813</v>
      </c>
      <c r="F242" s="104" t="s">
        <v>814</v>
      </c>
      <c r="G242" s="104" t="s">
        <v>898</v>
      </c>
      <c r="H242" s="104" t="s">
        <v>899</v>
      </c>
      <c r="I242" s="104" t="s">
        <v>477</v>
      </c>
      <c r="J242" s="105">
        <v>0</v>
      </c>
      <c r="K242" s="105">
        <v>0</v>
      </c>
      <c r="L242" s="105">
        <v>165000000</v>
      </c>
      <c r="M242" s="105">
        <v>165000000</v>
      </c>
      <c r="N242" s="105">
        <v>0</v>
      </c>
      <c r="O242" s="117">
        <v>0</v>
      </c>
      <c r="P242" s="129" t="s">
        <v>1574</v>
      </c>
    </row>
    <row r="243" spans="1:16" x14ac:dyDescent="0.45">
      <c r="A243" s="104" t="s">
        <v>807</v>
      </c>
      <c r="B243" s="104" t="s">
        <v>808</v>
      </c>
      <c r="C243" s="104" t="s">
        <v>809</v>
      </c>
      <c r="D243" s="104" t="s">
        <v>810</v>
      </c>
      <c r="E243" s="104" t="s">
        <v>813</v>
      </c>
      <c r="F243" s="104" t="s">
        <v>814</v>
      </c>
      <c r="G243" s="104" t="s">
        <v>638</v>
      </c>
      <c r="H243" s="104" t="s">
        <v>639</v>
      </c>
      <c r="I243" s="104" t="s">
        <v>477</v>
      </c>
      <c r="J243" s="105">
        <v>0</v>
      </c>
      <c r="K243" s="105">
        <v>0</v>
      </c>
      <c r="L243" s="105">
        <v>736022500</v>
      </c>
      <c r="M243" s="105">
        <v>736022500</v>
      </c>
      <c r="N243" s="105">
        <v>0</v>
      </c>
      <c r="O243" s="117">
        <v>0</v>
      </c>
      <c r="P243" s="129" t="s">
        <v>1574</v>
      </c>
    </row>
    <row r="244" spans="1:16" x14ac:dyDescent="0.45">
      <c r="A244" s="104" t="s">
        <v>807</v>
      </c>
      <c r="B244" s="104" t="s">
        <v>808</v>
      </c>
      <c r="C244" s="104" t="s">
        <v>809</v>
      </c>
      <c r="D244" s="104" t="s">
        <v>810</v>
      </c>
      <c r="E244" s="104" t="s">
        <v>813</v>
      </c>
      <c r="F244" s="104" t="s">
        <v>814</v>
      </c>
      <c r="G244" s="104" t="s">
        <v>900</v>
      </c>
      <c r="H244" s="104" t="s">
        <v>901</v>
      </c>
      <c r="I244" s="104" t="s">
        <v>477</v>
      </c>
      <c r="J244" s="105">
        <v>0</v>
      </c>
      <c r="K244" s="105">
        <v>0</v>
      </c>
      <c r="L244" s="105">
        <v>3916263000</v>
      </c>
      <c r="M244" s="105">
        <v>4205579700</v>
      </c>
      <c r="N244" s="105">
        <v>0</v>
      </c>
      <c r="O244" s="117">
        <v>289316700</v>
      </c>
      <c r="P244" s="129" t="s">
        <v>1574</v>
      </c>
    </row>
    <row r="245" spans="1:16" x14ac:dyDescent="0.45">
      <c r="A245" s="104" t="s">
        <v>807</v>
      </c>
      <c r="B245" s="104" t="s">
        <v>808</v>
      </c>
      <c r="C245" s="104" t="s">
        <v>809</v>
      </c>
      <c r="D245" s="104" t="s">
        <v>810</v>
      </c>
      <c r="E245" s="104" t="s">
        <v>813</v>
      </c>
      <c r="F245" s="104" t="s">
        <v>814</v>
      </c>
      <c r="G245" s="104" t="s">
        <v>546</v>
      </c>
      <c r="H245" s="104" t="s">
        <v>547</v>
      </c>
      <c r="I245" s="104" t="s">
        <v>477</v>
      </c>
      <c r="J245" s="105">
        <v>0</v>
      </c>
      <c r="K245" s="105">
        <v>0</v>
      </c>
      <c r="L245" s="105">
        <v>822155800</v>
      </c>
      <c r="M245" s="105">
        <v>822155800</v>
      </c>
      <c r="N245" s="105">
        <v>0</v>
      </c>
      <c r="O245" s="117">
        <v>0</v>
      </c>
      <c r="P245" s="129" t="s">
        <v>1574</v>
      </c>
    </row>
    <row r="246" spans="1:16" x14ac:dyDescent="0.45">
      <c r="A246" s="104" t="s">
        <v>807</v>
      </c>
      <c r="B246" s="104" t="s">
        <v>808</v>
      </c>
      <c r="C246" s="104" t="s">
        <v>809</v>
      </c>
      <c r="D246" s="104" t="s">
        <v>810</v>
      </c>
      <c r="E246" s="104" t="s">
        <v>813</v>
      </c>
      <c r="F246" s="104" t="s">
        <v>814</v>
      </c>
      <c r="G246" s="104" t="s">
        <v>902</v>
      </c>
      <c r="H246" s="104" t="s">
        <v>903</v>
      </c>
      <c r="I246" s="104" t="s">
        <v>477</v>
      </c>
      <c r="J246" s="105">
        <v>0</v>
      </c>
      <c r="K246" s="105">
        <v>0</v>
      </c>
      <c r="L246" s="105">
        <v>36000000</v>
      </c>
      <c r="M246" s="105">
        <v>36000000</v>
      </c>
      <c r="N246" s="105">
        <v>0</v>
      </c>
      <c r="O246" s="117">
        <v>0</v>
      </c>
      <c r="P246" s="129" t="s">
        <v>1574</v>
      </c>
    </row>
    <row r="247" spans="1:16" x14ac:dyDescent="0.45">
      <c r="A247" s="104" t="s">
        <v>807</v>
      </c>
      <c r="B247" s="104" t="s">
        <v>808</v>
      </c>
      <c r="C247" s="104" t="s">
        <v>809</v>
      </c>
      <c r="D247" s="104" t="s">
        <v>810</v>
      </c>
      <c r="E247" s="104" t="s">
        <v>813</v>
      </c>
      <c r="F247" s="104" t="s">
        <v>814</v>
      </c>
      <c r="G247" s="104" t="s">
        <v>904</v>
      </c>
      <c r="H247" s="104" t="s">
        <v>905</v>
      </c>
      <c r="I247" s="104" t="s">
        <v>477</v>
      </c>
      <c r="J247" s="105">
        <v>0</v>
      </c>
      <c r="K247" s="105">
        <v>0</v>
      </c>
      <c r="L247" s="105">
        <v>264336097</v>
      </c>
      <c r="M247" s="105">
        <v>264336097</v>
      </c>
      <c r="N247" s="105">
        <v>0</v>
      </c>
      <c r="O247" s="117">
        <v>0</v>
      </c>
      <c r="P247" s="129" t="s">
        <v>1574</v>
      </c>
    </row>
    <row r="248" spans="1:16" x14ac:dyDescent="0.45">
      <c r="A248" s="104" t="s">
        <v>807</v>
      </c>
      <c r="B248" s="104" t="s">
        <v>808</v>
      </c>
      <c r="C248" s="104" t="s">
        <v>809</v>
      </c>
      <c r="D248" s="104" t="s">
        <v>810</v>
      </c>
      <c r="E248" s="104" t="s">
        <v>813</v>
      </c>
      <c r="F248" s="104" t="s">
        <v>814</v>
      </c>
      <c r="G248" s="104" t="s">
        <v>906</v>
      </c>
      <c r="H248" s="104" t="s">
        <v>907</v>
      </c>
      <c r="I248" s="104" t="s">
        <v>477</v>
      </c>
      <c r="J248" s="105">
        <v>0</v>
      </c>
      <c r="K248" s="105">
        <v>0</v>
      </c>
      <c r="L248" s="105">
        <v>73000000</v>
      </c>
      <c r="M248" s="105">
        <v>73000000</v>
      </c>
      <c r="N248" s="105">
        <v>0</v>
      </c>
      <c r="O248" s="117">
        <v>0</v>
      </c>
      <c r="P248" s="129" t="s">
        <v>1574</v>
      </c>
    </row>
    <row r="249" spans="1:16" x14ac:dyDescent="0.45">
      <c r="A249" s="104" t="s">
        <v>807</v>
      </c>
      <c r="B249" s="104" t="s">
        <v>808</v>
      </c>
      <c r="C249" s="104" t="s">
        <v>809</v>
      </c>
      <c r="D249" s="104" t="s">
        <v>810</v>
      </c>
      <c r="E249" s="104" t="s">
        <v>813</v>
      </c>
      <c r="F249" s="104" t="s">
        <v>814</v>
      </c>
      <c r="G249" s="104" t="s">
        <v>587</v>
      </c>
      <c r="H249" s="104" t="s">
        <v>588</v>
      </c>
      <c r="I249" s="104" t="s">
        <v>477</v>
      </c>
      <c r="J249" s="105">
        <v>0</v>
      </c>
      <c r="K249" s="105">
        <v>0</v>
      </c>
      <c r="L249" s="105">
        <v>14817615261</v>
      </c>
      <c r="M249" s="105">
        <v>14819224963</v>
      </c>
      <c r="N249" s="105">
        <v>0</v>
      </c>
      <c r="O249" s="117">
        <v>1609702</v>
      </c>
      <c r="P249" s="129" t="s">
        <v>1574</v>
      </c>
    </row>
    <row r="250" spans="1:16" x14ac:dyDescent="0.45">
      <c r="A250" s="104" t="s">
        <v>807</v>
      </c>
      <c r="B250" s="104" t="s">
        <v>808</v>
      </c>
      <c r="C250" s="104" t="s">
        <v>809</v>
      </c>
      <c r="D250" s="104" t="s">
        <v>810</v>
      </c>
      <c r="E250" s="104" t="s">
        <v>813</v>
      </c>
      <c r="F250" s="104" t="s">
        <v>814</v>
      </c>
      <c r="G250" s="104" t="s">
        <v>908</v>
      </c>
      <c r="H250" s="104" t="s">
        <v>909</v>
      </c>
      <c r="I250" s="104" t="s">
        <v>477</v>
      </c>
      <c r="J250" s="105">
        <v>0</v>
      </c>
      <c r="K250" s="105">
        <v>0</v>
      </c>
      <c r="L250" s="105">
        <v>1224385000</v>
      </c>
      <c r="M250" s="105">
        <v>1224385000</v>
      </c>
      <c r="N250" s="105">
        <v>0</v>
      </c>
      <c r="O250" s="117">
        <v>0</v>
      </c>
      <c r="P250" s="129" t="s">
        <v>1574</v>
      </c>
    </row>
    <row r="251" spans="1:16" x14ac:dyDescent="0.45">
      <c r="A251" s="104" t="s">
        <v>807</v>
      </c>
      <c r="B251" s="104" t="s">
        <v>808</v>
      </c>
      <c r="C251" s="104" t="s">
        <v>809</v>
      </c>
      <c r="D251" s="104" t="s">
        <v>810</v>
      </c>
      <c r="E251" s="104" t="s">
        <v>813</v>
      </c>
      <c r="F251" s="104" t="s">
        <v>814</v>
      </c>
      <c r="G251" s="104" t="s">
        <v>910</v>
      </c>
      <c r="H251" s="104" t="s">
        <v>911</v>
      </c>
      <c r="I251" s="104" t="s">
        <v>477</v>
      </c>
      <c r="J251" s="105">
        <v>0</v>
      </c>
      <c r="K251" s="105">
        <v>0</v>
      </c>
      <c r="L251" s="105">
        <v>1218538816</v>
      </c>
      <c r="M251" s="105">
        <v>1713644866</v>
      </c>
      <c r="N251" s="105">
        <v>0</v>
      </c>
      <c r="O251" s="117">
        <v>495106050</v>
      </c>
      <c r="P251" s="129" t="s">
        <v>1574</v>
      </c>
    </row>
    <row r="252" spans="1:16" x14ac:dyDescent="0.45">
      <c r="A252" s="104" t="s">
        <v>807</v>
      </c>
      <c r="B252" s="104" t="s">
        <v>808</v>
      </c>
      <c r="C252" s="104" t="s">
        <v>809</v>
      </c>
      <c r="D252" s="104" t="s">
        <v>810</v>
      </c>
      <c r="E252" s="104" t="s">
        <v>813</v>
      </c>
      <c r="F252" s="104" t="s">
        <v>814</v>
      </c>
      <c r="G252" s="104" t="s">
        <v>640</v>
      </c>
      <c r="H252" s="104" t="s">
        <v>641</v>
      </c>
      <c r="I252" s="104" t="s">
        <v>477</v>
      </c>
      <c r="J252" s="105">
        <v>0</v>
      </c>
      <c r="K252" s="105">
        <v>0</v>
      </c>
      <c r="L252" s="105">
        <v>11790748000</v>
      </c>
      <c r="M252" s="105">
        <v>11790748000</v>
      </c>
      <c r="N252" s="105">
        <v>0</v>
      </c>
      <c r="O252" s="117">
        <v>0</v>
      </c>
      <c r="P252" s="129" t="s">
        <v>1574</v>
      </c>
    </row>
    <row r="253" spans="1:16" x14ac:dyDescent="0.45">
      <c r="A253" s="104" t="s">
        <v>807</v>
      </c>
      <c r="B253" s="104" t="s">
        <v>808</v>
      </c>
      <c r="C253" s="104" t="s">
        <v>809</v>
      </c>
      <c r="D253" s="104" t="s">
        <v>810</v>
      </c>
      <c r="E253" s="104" t="s">
        <v>813</v>
      </c>
      <c r="F253" s="104" t="s">
        <v>814</v>
      </c>
      <c r="G253" s="104" t="s">
        <v>912</v>
      </c>
      <c r="H253" s="104" t="s">
        <v>913</v>
      </c>
      <c r="I253" s="104" t="s">
        <v>477</v>
      </c>
      <c r="J253" s="105">
        <v>0</v>
      </c>
      <c r="K253" s="105">
        <v>0</v>
      </c>
      <c r="L253" s="105">
        <v>24416000</v>
      </c>
      <c r="M253" s="105">
        <v>24416000</v>
      </c>
      <c r="N253" s="105">
        <v>0</v>
      </c>
      <c r="O253" s="117">
        <v>0</v>
      </c>
      <c r="P253" s="129" t="s">
        <v>1574</v>
      </c>
    </row>
    <row r="254" spans="1:16" x14ac:dyDescent="0.45">
      <c r="A254" s="104" t="s">
        <v>807</v>
      </c>
      <c r="B254" s="104" t="s">
        <v>808</v>
      </c>
      <c r="C254" s="104" t="s">
        <v>809</v>
      </c>
      <c r="D254" s="104" t="s">
        <v>810</v>
      </c>
      <c r="E254" s="104" t="s">
        <v>813</v>
      </c>
      <c r="F254" s="104" t="s">
        <v>814</v>
      </c>
      <c r="G254" s="104" t="s">
        <v>589</v>
      </c>
      <c r="H254" s="104" t="s">
        <v>590</v>
      </c>
      <c r="I254" s="104" t="s">
        <v>477</v>
      </c>
      <c r="J254" s="105">
        <v>0</v>
      </c>
      <c r="K254" s="105">
        <v>0</v>
      </c>
      <c r="L254" s="105">
        <v>756552010</v>
      </c>
      <c r="M254" s="105">
        <v>756552010</v>
      </c>
      <c r="N254" s="105">
        <v>0</v>
      </c>
      <c r="O254" s="117">
        <v>0</v>
      </c>
      <c r="P254" s="129" t="s">
        <v>1574</v>
      </c>
    </row>
    <row r="255" spans="1:16" x14ac:dyDescent="0.45">
      <c r="A255" s="104" t="s">
        <v>807</v>
      </c>
      <c r="B255" s="104" t="s">
        <v>808</v>
      </c>
      <c r="C255" s="104" t="s">
        <v>809</v>
      </c>
      <c r="D255" s="104" t="s">
        <v>810</v>
      </c>
      <c r="E255" s="104" t="s">
        <v>813</v>
      </c>
      <c r="F255" s="104" t="s">
        <v>814</v>
      </c>
      <c r="G255" s="104" t="s">
        <v>914</v>
      </c>
      <c r="H255" s="104" t="s">
        <v>915</v>
      </c>
      <c r="I255" s="104" t="s">
        <v>477</v>
      </c>
      <c r="J255" s="105">
        <v>0</v>
      </c>
      <c r="K255" s="105">
        <v>0</v>
      </c>
      <c r="L255" s="105">
        <v>239000000</v>
      </c>
      <c r="M255" s="105">
        <v>239000000</v>
      </c>
      <c r="N255" s="105">
        <v>0</v>
      </c>
      <c r="O255" s="117">
        <v>0</v>
      </c>
      <c r="P255" s="129" t="s">
        <v>1574</v>
      </c>
    </row>
    <row r="256" spans="1:16" x14ac:dyDescent="0.45">
      <c r="A256" s="104" t="s">
        <v>807</v>
      </c>
      <c r="B256" s="104" t="s">
        <v>808</v>
      </c>
      <c r="C256" s="104" t="s">
        <v>809</v>
      </c>
      <c r="D256" s="104" t="s">
        <v>810</v>
      </c>
      <c r="E256" s="104" t="s">
        <v>813</v>
      </c>
      <c r="F256" s="104" t="s">
        <v>814</v>
      </c>
      <c r="G256" s="104" t="s">
        <v>642</v>
      </c>
      <c r="H256" s="104" t="s">
        <v>643</v>
      </c>
      <c r="I256" s="104" t="s">
        <v>477</v>
      </c>
      <c r="J256" s="105">
        <v>0</v>
      </c>
      <c r="K256" s="105">
        <v>0</v>
      </c>
      <c r="L256" s="105">
        <v>368856000</v>
      </c>
      <c r="M256" s="105">
        <v>368856000</v>
      </c>
      <c r="N256" s="105">
        <v>0</v>
      </c>
      <c r="O256" s="117">
        <v>0</v>
      </c>
      <c r="P256" s="129" t="s">
        <v>1574</v>
      </c>
    </row>
    <row r="257" spans="1:16" x14ac:dyDescent="0.45">
      <c r="A257" s="104" t="s">
        <v>807</v>
      </c>
      <c r="B257" s="104" t="s">
        <v>808</v>
      </c>
      <c r="C257" s="104" t="s">
        <v>809</v>
      </c>
      <c r="D257" s="104" t="s">
        <v>810</v>
      </c>
      <c r="E257" s="104" t="s">
        <v>813</v>
      </c>
      <c r="F257" s="104" t="s">
        <v>814</v>
      </c>
      <c r="G257" s="104" t="s">
        <v>591</v>
      </c>
      <c r="H257" s="104" t="s">
        <v>592</v>
      </c>
      <c r="I257" s="104" t="s">
        <v>477</v>
      </c>
      <c r="J257" s="105">
        <v>0</v>
      </c>
      <c r="K257" s="105">
        <v>0</v>
      </c>
      <c r="L257" s="105">
        <v>284179587</v>
      </c>
      <c r="M257" s="105">
        <v>284179587</v>
      </c>
      <c r="N257" s="105">
        <v>0</v>
      </c>
      <c r="O257" s="117">
        <v>0</v>
      </c>
      <c r="P257" s="129" t="s">
        <v>1574</v>
      </c>
    </row>
    <row r="258" spans="1:16" x14ac:dyDescent="0.45">
      <c r="A258" s="104" t="s">
        <v>807</v>
      </c>
      <c r="B258" s="104" t="s">
        <v>808</v>
      </c>
      <c r="C258" s="104" t="s">
        <v>809</v>
      </c>
      <c r="D258" s="104" t="s">
        <v>810</v>
      </c>
      <c r="E258" s="104" t="s">
        <v>813</v>
      </c>
      <c r="F258" s="104" t="s">
        <v>814</v>
      </c>
      <c r="G258" s="104" t="s">
        <v>916</v>
      </c>
      <c r="H258" s="104" t="s">
        <v>917</v>
      </c>
      <c r="I258" s="104" t="s">
        <v>477</v>
      </c>
      <c r="J258" s="105">
        <v>0</v>
      </c>
      <c r="K258" s="105">
        <v>0</v>
      </c>
      <c r="L258" s="105">
        <v>77063000</v>
      </c>
      <c r="M258" s="105">
        <v>77063000</v>
      </c>
      <c r="N258" s="105">
        <v>0</v>
      </c>
      <c r="O258" s="117">
        <v>0</v>
      </c>
      <c r="P258" s="129" t="s">
        <v>1574</v>
      </c>
    </row>
    <row r="259" spans="1:16" x14ac:dyDescent="0.45">
      <c r="A259" s="104" t="s">
        <v>807</v>
      </c>
      <c r="B259" s="104" t="s">
        <v>808</v>
      </c>
      <c r="C259" s="104" t="s">
        <v>809</v>
      </c>
      <c r="D259" s="104" t="s">
        <v>810</v>
      </c>
      <c r="E259" s="104" t="s">
        <v>813</v>
      </c>
      <c r="F259" s="104" t="s">
        <v>814</v>
      </c>
      <c r="G259" s="104" t="s">
        <v>672</v>
      </c>
      <c r="H259" s="104" t="s">
        <v>673</v>
      </c>
      <c r="I259" s="104" t="s">
        <v>477</v>
      </c>
      <c r="J259" s="105">
        <v>0</v>
      </c>
      <c r="K259" s="105">
        <v>0</v>
      </c>
      <c r="L259" s="105">
        <v>161209761933</v>
      </c>
      <c r="M259" s="105">
        <v>161209761933</v>
      </c>
      <c r="N259" s="105">
        <v>0</v>
      </c>
      <c r="O259" s="117">
        <v>0</v>
      </c>
      <c r="P259" s="129" t="s">
        <v>1574</v>
      </c>
    </row>
    <row r="260" spans="1:16" x14ac:dyDescent="0.45">
      <c r="A260" s="104" t="s">
        <v>807</v>
      </c>
      <c r="B260" s="104" t="s">
        <v>808</v>
      </c>
      <c r="C260" s="104" t="s">
        <v>809</v>
      </c>
      <c r="D260" s="104" t="s">
        <v>810</v>
      </c>
      <c r="E260" s="104" t="s">
        <v>813</v>
      </c>
      <c r="F260" s="104" t="s">
        <v>814</v>
      </c>
      <c r="G260" s="104" t="s">
        <v>918</v>
      </c>
      <c r="H260" s="104" t="s">
        <v>919</v>
      </c>
      <c r="I260" s="104" t="s">
        <v>477</v>
      </c>
      <c r="J260" s="105">
        <v>0</v>
      </c>
      <c r="K260" s="105">
        <v>0</v>
      </c>
      <c r="L260" s="105">
        <v>25142974000</v>
      </c>
      <c r="M260" s="105">
        <v>25142974000</v>
      </c>
      <c r="N260" s="105">
        <v>0</v>
      </c>
      <c r="O260" s="117">
        <v>0</v>
      </c>
      <c r="P260" s="129" t="s">
        <v>1574</v>
      </c>
    </row>
    <row r="261" spans="1:16" x14ac:dyDescent="0.45">
      <c r="A261" s="104" t="s">
        <v>807</v>
      </c>
      <c r="B261" s="104" t="s">
        <v>808</v>
      </c>
      <c r="C261" s="104" t="s">
        <v>809</v>
      </c>
      <c r="D261" s="104" t="s">
        <v>810</v>
      </c>
      <c r="E261" s="104" t="s">
        <v>813</v>
      </c>
      <c r="F261" s="104" t="s">
        <v>814</v>
      </c>
      <c r="G261" s="104" t="s">
        <v>593</v>
      </c>
      <c r="H261" s="104" t="s">
        <v>594</v>
      </c>
      <c r="I261" s="104" t="s">
        <v>477</v>
      </c>
      <c r="J261" s="105">
        <v>0</v>
      </c>
      <c r="K261" s="105">
        <v>0</v>
      </c>
      <c r="L261" s="105">
        <v>206280285</v>
      </c>
      <c r="M261" s="105">
        <v>206280285</v>
      </c>
      <c r="N261" s="105">
        <v>0</v>
      </c>
      <c r="O261" s="117">
        <v>0</v>
      </c>
      <c r="P261" s="129" t="s">
        <v>1574</v>
      </c>
    </row>
    <row r="262" spans="1:16" x14ac:dyDescent="0.45">
      <c r="A262" s="104" t="s">
        <v>807</v>
      </c>
      <c r="B262" s="104" t="s">
        <v>808</v>
      </c>
      <c r="C262" s="104" t="s">
        <v>809</v>
      </c>
      <c r="D262" s="104" t="s">
        <v>810</v>
      </c>
      <c r="E262" s="104" t="s">
        <v>813</v>
      </c>
      <c r="F262" s="104" t="s">
        <v>814</v>
      </c>
      <c r="G262" s="104" t="s">
        <v>920</v>
      </c>
      <c r="H262" s="104" t="s">
        <v>921</v>
      </c>
      <c r="I262" s="104" t="s">
        <v>477</v>
      </c>
      <c r="J262" s="105">
        <v>0</v>
      </c>
      <c r="K262" s="105">
        <v>0</v>
      </c>
      <c r="L262" s="105">
        <v>2235255000</v>
      </c>
      <c r="M262" s="105">
        <v>2235255000</v>
      </c>
      <c r="N262" s="105">
        <v>0</v>
      </c>
      <c r="O262" s="117">
        <v>0</v>
      </c>
      <c r="P262" s="129" t="s">
        <v>1574</v>
      </c>
    </row>
    <row r="263" spans="1:16" x14ac:dyDescent="0.45">
      <c r="A263" s="104" t="s">
        <v>807</v>
      </c>
      <c r="B263" s="104" t="s">
        <v>808</v>
      </c>
      <c r="C263" s="104" t="s">
        <v>809</v>
      </c>
      <c r="D263" s="104" t="s">
        <v>810</v>
      </c>
      <c r="E263" s="104" t="s">
        <v>813</v>
      </c>
      <c r="F263" s="104" t="s">
        <v>814</v>
      </c>
      <c r="G263" s="104" t="s">
        <v>922</v>
      </c>
      <c r="H263" s="104" t="s">
        <v>923</v>
      </c>
      <c r="I263" s="104" t="s">
        <v>477</v>
      </c>
      <c r="J263" s="105">
        <v>0</v>
      </c>
      <c r="K263" s="105">
        <v>0</v>
      </c>
      <c r="L263" s="105">
        <v>38892098225</v>
      </c>
      <c r="M263" s="105">
        <v>38892098225</v>
      </c>
      <c r="N263" s="105">
        <v>0</v>
      </c>
      <c r="O263" s="117">
        <v>0</v>
      </c>
      <c r="P263" s="129" t="s">
        <v>1574</v>
      </c>
    </row>
    <row r="264" spans="1:16" x14ac:dyDescent="0.45">
      <c r="A264" s="104" t="s">
        <v>807</v>
      </c>
      <c r="B264" s="104" t="s">
        <v>808</v>
      </c>
      <c r="C264" s="104" t="s">
        <v>809</v>
      </c>
      <c r="D264" s="104" t="s">
        <v>810</v>
      </c>
      <c r="E264" s="104" t="s">
        <v>813</v>
      </c>
      <c r="F264" s="104" t="s">
        <v>814</v>
      </c>
      <c r="G264" s="104" t="s">
        <v>644</v>
      </c>
      <c r="H264" s="104" t="s">
        <v>645</v>
      </c>
      <c r="I264" s="104" t="s">
        <v>477</v>
      </c>
      <c r="J264" s="105">
        <v>0</v>
      </c>
      <c r="K264" s="105">
        <v>0</v>
      </c>
      <c r="L264" s="105">
        <v>9592000000</v>
      </c>
      <c r="M264" s="105">
        <v>9592000000</v>
      </c>
      <c r="N264" s="105">
        <v>0</v>
      </c>
      <c r="O264" s="117">
        <v>0</v>
      </c>
      <c r="P264" s="129" t="s">
        <v>1574</v>
      </c>
    </row>
    <row r="265" spans="1:16" x14ac:dyDescent="0.45">
      <c r="A265" s="104" t="s">
        <v>807</v>
      </c>
      <c r="B265" s="104" t="s">
        <v>808</v>
      </c>
      <c r="C265" s="104" t="s">
        <v>809</v>
      </c>
      <c r="D265" s="104" t="s">
        <v>810</v>
      </c>
      <c r="E265" s="104" t="s">
        <v>813</v>
      </c>
      <c r="F265" s="104" t="s">
        <v>814</v>
      </c>
      <c r="G265" s="104" t="s">
        <v>924</v>
      </c>
      <c r="H265" s="104" t="s">
        <v>925</v>
      </c>
      <c r="I265" s="104" t="s">
        <v>477</v>
      </c>
      <c r="J265" s="105">
        <v>0</v>
      </c>
      <c r="K265" s="105">
        <v>0</v>
      </c>
      <c r="L265" s="105">
        <v>395694000</v>
      </c>
      <c r="M265" s="105">
        <v>395694000</v>
      </c>
      <c r="N265" s="105">
        <v>0</v>
      </c>
      <c r="O265" s="117">
        <v>0</v>
      </c>
      <c r="P265" s="129" t="s">
        <v>1574</v>
      </c>
    </row>
    <row r="266" spans="1:16" x14ac:dyDescent="0.45">
      <c r="A266" s="104" t="s">
        <v>807</v>
      </c>
      <c r="B266" s="104" t="s">
        <v>808</v>
      </c>
      <c r="C266" s="104" t="s">
        <v>809</v>
      </c>
      <c r="D266" s="104" t="s">
        <v>810</v>
      </c>
      <c r="E266" s="104" t="s">
        <v>813</v>
      </c>
      <c r="F266" s="104" t="s">
        <v>814</v>
      </c>
      <c r="G266" s="104" t="s">
        <v>926</v>
      </c>
      <c r="H266" s="104" t="s">
        <v>927</v>
      </c>
      <c r="I266" s="104" t="s">
        <v>477</v>
      </c>
      <c r="J266" s="105">
        <v>0</v>
      </c>
      <c r="K266" s="105">
        <v>0</v>
      </c>
      <c r="L266" s="105">
        <v>236000000</v>
      </c>
      <c r="M266" s="105">
        <v>236000000</v>
      </c>
      <c r="N266" s="105">
        <v>0</v>
      </c>
      <c r="O266" s="117">
        <v>0</v>
      </c>
      <c r="P266" s="129" t="s">
        <v>1574</v>
      </c>
    </row>
    <row r="267" spans="1:16" x14ac:dyDescent="0.45">
      <c r="A267" s="104" t="s">
        <v>807</v>
      </c>
      <c r="B267" s="104" t="s">
        <v>808</v>
      </c>
      <c r="C267" s="104" t="s">
        <v>809</v>
      </c>
      <c r="D267" s="104" t="s">
        <v>810</v>
      </c>
      <c r="E267" s="104" t="s">
        <v>813</v>
      </c>
      <c r="F267" s="104" t="s">
        <v>814</v>
      </c>
      <c r="G267" s="104" t="s">
        <v>928</v>
      </c>
      <c r="H267" s="104" t="s">
        <v>929</v>
      </c>
      <c r="I267" s="104" t="s">
        <v>477</v>
      </c>
      <c r="J267" s="105">
        <v>0</v>
      </c>
      <c r="K267" s="105">
        <v>0</v>
      </c>
      <c r="L267" s="105">
        <v>9265000000</v>
      </c>
      <c r="M267" s="105">
        <v>9265000000</v>
      </c>
      <c r="N267" s="105">
        <v>0</v>
      </c>
      <c r="O267" s="117">
        <v>0</v>
      </c>
      <c r="P267" s="129" t="s">
        <v>1574</v>
      </c>
    </row>
    <row r="268" spans="1:16" x14ac:dyDescent="0.45">
      <c r="A268" s="104" t="s">
        <v>807</v>
      </c>
      <c r="B268" s="104" t="s">
        <v>808</v>
      </c>
      <c r="C268" s="104" t="s">
        <v>809</v>
      </c>
      <c r="D268" s="104" t="s">
        <v>810</v>
      </c>
      <c r="E268" s="104" t="s">
        <v>813</v>
      </c>
      <c r="F268" s="104" t="s">
        <v>814</v>
      </c>
      <c r="G268" s="104" t="s">
        <v>930</v>
      </c>
      <c r="H268" s="104" t="s">
        <v>931</v>
      </c>
      <c r="I268" s="104" t="s">
        <v>477</v>
      </c>
      <c r="J268" s="105">
        <v>0</v>
      </c>
      <c r="K268" s="105">
        <v>0</v>
      </c>
      <c r="L268" s="105">
        <v>712969226</v>
      </c>
      <c r="M268" s="105">
        <v>1830843746</v>
      </c>
      <c r="N268" s="105">
        <v>0</v>
      </c>
      <c r="O268" s="117">
        <v>1117874520</v>
      </c>
      <c r="P268" s="129" t="s">
        <v>1574</v>
      </c>
    </row>
    <row r="269" spans="1:16" x14ac:dyDescent="0.45">
      <c r="A269" s="104" t="s">
        <v>807</v>
      </c>
      <c r="B269" s="104" t="s">
        <v>808</v>
      </c>
      <c r="C269" s="104" t="s">
        <v>809</v>
      </c>
      <c r="D269" s="104" t="s">
        <v>810</v>
      </c>
      <c r="E269" s="104" t="s">
        <v>813</v>
      </c>
      <c r="F269" s="104" t="s">
        <v>814</v>
      </c>
      <c r="G269" s="104" t="s">
        <v>932</v>
      </c>
      <c r="H269" s="104" t="s">
        <v>933</v>
      </c>
      <c r="I269" s="104" t="s">
        <v>477</v>
      </c>
      <c r="J269" s="105">
        <v>0</v>
      </c>
      <c r="K269" s="105">
        <v>0</v>
      </c>
      <c r="L269" s="105">
        <v>85300000</v>
      </c>
      <c r="M269" s="105">
        <v>85300000</v>
      </c>
      <c r="N269" s="105">
        <v>0</v>
      </c>
      <c r="O269" s="117">
        <v>0</v>
      </c>
      <c r="P269" s="129" t="s">
        <v>1574</v>
      </c>
    </row>
    <row r="270" spans="1:16" x14ac:dyDescent="0.45">
      <c r="A270" s="104" t="s">
        <v>807</v>
      </c>
      <c r="B270" s="104" t="s">
        <v>808</v>
      </c>
      <c r="C270" s="104" t="s">
        <v>809</v>
      </c>
      <c r="D270" s="104" t="s">
        <v>810</v>
      </c>
      <c r="E270" s="104" t="s">
        <v>813</v>
      </c>
      <c r="F270" s="104" t="s">
        <v>814</v>
      </c>
      <c r="G270" s="104" t="s">
        <v>934</v>
      </c>
      <c r="H270" s="104" t="s">
        <v>935</v>
      </c>
      <c r="I270" s="104" t="s">
        <v>477</v>
      </c>
      <c r="J270" s="105">
        <v>0</v>
      </c>
      <c r="K270" s="105">
        <v>0</v>
      </c>
      <c r="L270" s="105">
        <v>26625000</v>
      </c>
      <c r="M270" s="105">
        <v>26625000</v>
      </c>
      <c r="N270" s="105">
        <v>0</v>
      </c>
      <c r="O270" s="117">
        <v>0</v>
      </c>
      <c r="P270" s="129" t="s">
        <v>1574</v>
      </c>
    </row>
    <row r="271" spans="1:16" x14ac:dyDescent="0.45">
      <c r="A271" s="104" t="s">
        <v>807</v>
      </c>
      <c r="B271" s="104" t="s">
        <v>808</v>
      </c>
      <c r="C271" s="104" t="s">
        <v>809</v>
      </c>
      <c r="D271" s="104" t="s">
        <v>810</v>
      </c>
      <c r="E271" s="104" t="s">
        <v>813</v>
      </c>
      <c r="F271" s="104" t="s">
        <v>814</v>
      </c>
      <c r="G271" s="104" t="s">
        <v>936</v>
      </c>
      <c r="H271" s="104" t="s">
        <v>937</v>
      </c>
      <c r="I271" s="104" t="s">
        <v>477</v>
      </c>
      <c r="J271" s="105">
        <v>0</v>
      </c>
      <c r="K271" s="105">
        <v>0</v>
      </c>
      <c r="L271" s="105">
        <v>69542000</v>
      </c>
      <c r="M271" s="105">
        <v>69542000</v>
      </c>
      <c r="N271" s="105">
        <v>0</v>
      </c>
      <c r="O271" s="117">
        <v>0</v>
      </c>
      <c r="P271" s="129" t="s">
        <v>1574</v>
      </c>
    </row>
    <row r="272" spans="1:16" x14ac:dyDescent="0.45">
      <c r="A272" s="104" t="s">
        <v>807</v>
      </c>
      <c r="B272" s="104" t="s">
        <v>808</v>
      </c>
      <c r="C272" s="104" t="s">
        <v>809</v>
      </c>
      <c r="D272" s="104" t="s">
        <v>810</v>
      </c>
      <c r="E272" s="104" t="s">
        <v>813</v>
      </c>
      <c r="F272" s="104" t="s">
        <v>814</v>
      </c>
      <c r="G272" s="104" t="s">
        <v>687</v>
      </c>
      <c r="H272" s="104" t="s">
        <v>688</v>
      </c>
      <c r="I272" s="104" t="s">
        <v>477</v>
      </c>
      <c r="J272" s="105">
        <v>0</v>
      </c>
      <c r="K272" s="105">
        <v>0</v>
      </c>
      <c r="L272" s="105">
        <v>75994800</v>
      </c>
      <c r="M272" s="105">
        <v>75994800</v>
      </c>
      <c r="N272" s="105">
        <v>0</v>
      </c>
      <c r="O272" s="117">
        <v>0</v>
      </c>
      <c r="P272" s="129" t="s">
        <v>1574</v>
      </c>
    </row>
    <row r="273" spans="1:16" x14ac:dyDescent="0.45">
      <c r="A273" s="104" t="s">
        <v>807</v>
      </c>
      <c r="B273" s="104" t="s">
        <v>808</v>
      </c>
      <c r="C273" s="104" t="s">
        <v>809</v>
      </c>
      <c r="D273" s="104" t="s">
        <v>810</v>
      </c>
      <c r="E273" s="104" t="s">
        <v>813</v>
      </c>
      <c r="F273" s="104" t="s">
        <v>814</v>
      </c>
      <c r="G273" s="104" t="s">
        <v>938</v>
      </c>
      <c r="H273" s="104" t="s">
        <v>939</v>
      </c>
      <c r="I273" s="104" t="s">
        <v>477</v>
      </c>
      <c r="J273" s="105">
        <v>0</v>
      </c>
      <c r="K273" s="105">
        <v>0</v>
      </c>
      <c r="L273" s="105">
        <v>140448000</v>
      </c>
      <c r="M273" s="105">
        <v>140448000</v>
      </c>
      <c r="N273" s="105">
        <v>0</v>
      </c>
      <c r="O273" s="117">
        <v>0</v>
      </c>
      <c r="P273" s="129" t="s">
        <v>1574</v>
      </c>
    </row>
    <row r="274" spans="1:16" x14ac:dyDescent="0.45">
      <c r="A274" s="104" t="s">
        <v>807</v>
      </c>
      <c r="B274" s="104" t="s">
        <v>808</v>
      </c>
      <c r="C274" s="104" t="s">
        <v>809</v>
      </c>
      <c r="D274" s="104" t="s">
        <v>810</v>
      </c>
      <c r="E274" s="104" t="s">
        <v>813</v>
      </c>
      <c r="F274" s="104" t="s">
        <v>814</v>
      </c>
      <c r="G274" s="104" t="s">
        <v>595</v>
      </c>
      <c r="H274" s="104" t="s">
        <v>596</v>
      </c>
      <c r="I274" s="104" t="s">
        <v>477</v>
      </c>
      <c r="J274" s="105">
        <v>0</v>
      </c>
      <c r="K274" s="105">
        <v>0</v>
      </c>
      <c r="L274" s="105">
        <v>343037998</v>
      </c>
      <c r="M274" s="105">
        <v>343037998</v>
      </c>
      <c r="N274" s="105">
        <v>0</v>
      </c>
      <c r="O274" s="117">
        <v>0</v>
      </c>
      <c r="P274" s="129" t="s">
        <v>1574</v>
      </c>
    </row>
    <row r="275" spans="1:16" x14ac:dyDescent="0.45">
      <c r="A275" s="104" t="s">
        <v>807</v>
      </c>
      <c r="B275" s="104" t="s">
        <v>808</v>
      </c>
      <c r="C275" s="104" t="s">
        <v>809</v>
      </c>
      <c r="D275" s="104" t="s">
        <v>810</v>
      </c>
      <c r="E275" s="104" t="s">
        <v>813</v>
      </c>
      <c r="F275" s="104" t="s">
        <v>814</v>
      </c>
      <c r="G275" s="104" t="s">
        <v>717</v>
      </c>
      <c r="H275" s="104" t="s">
        <v>718</v>
      </c>
      <c r="I275" s="104" t="s">
        <v>477</v>
      </c>
      <c r="J275" s="105">
        <v>0</v>
      </c>
      <c r="K275" s="105">
        <v>0</v>
      </c>
      <c r="L275" s="105">
        <v>9513990000</v>
      </c>
      <c r="M275" s="105">
        <v>9513990000</v>
      </c>
      <c r="N275" s="105">
        <v>0</v>
      </c>
      <c r="O275" s="117">
        <v>0</v>
      </c>
      <c r="P275" s="129" t="s">
        <v>1574</v>
      </c>
    </row>
    <row r="276" spans="1:16" x14ac:dyDescent="0.45">
      <c r="A276" s="104" t="s">
        <v>807</v>
      </c>
      <c r="B276" s="104" t="s">
        <v>808</v>
      </c>
      <c r="C276" s="104" t="s">
        <v>809</v>
      </c>
      <c r="D276" s="104" t="s">
        <v>810</v>
      </c>
      <c r="E276" s="104" t="s">
        <v>813</v>
      </c>
      <c r="F276" s="104" t="s">
        <v>814</v>
      </c>
      <c r="G276" s="104" t="s">
        <v>719</v>
      </c>
      <c r="H276" s="104" t="s">
        <v>720</v>
      </c>
      <c r="I276" s="104" t="s">
        <v>477</v>
      </c>
      <c r="J276" s="105">
        <v>0</v>
      </c>
      <c r="K276" s="105">
        <v>0</v>
      </c>
      <c r="L276" s="105">
        <v>240345000</v>
      </c>
      <c r="M276" s="105">
        <v>240345000</v>
      </c>
      <c r="N276" s="105">
        <v>0</v>
      </c>
      <c r="O276" s="117">
        <v>0</v>
      </c>
      <c r="P276" s="129" t="s">
        <v>1574</v>
      </c>
    </row>
    <row r="277" spans="1:16" x14ac:dyDescent="0.45">
      <c r="A277" s="104" t="s">
        <v>807</v>
      </c>
      <c r="B277" s="104" t="s">
        <v>808</v>
      </c>
      <c r="C277" s="104" t="s">
        <v>809</v>
      </c>
      <c r="D277" s="104" t="s">
        <v>810</v>
      </c>
      <c r="E277" s="104" t="s">
        <v>813</v>
      </c>
      <c r="F277" s="104" t="s">
        <v>814</v>
      </c>
      <c r="G277" s="104" t="s">
        <v>940</v>
      </c>
      <c r="H277" s="104" t="s">
        <v>941</v>
      </c>
      <c r="I277" s="104" t="s">
        <v>477</v>
      </c>
      <c r="J277" s="105">
        <v>0</v>
      </c>
      <c r="K277" s="105">
        <v>0</v>
      </c>
      <c r="L277" s="105">
        <v>23545080000</v>
      </c>
      <c r="M277" s="105">
        <v>23545080000</v>
      </c>
      <c r="N277" s="105">
        <v>0</v>
      </c>
      <c r="O277" s="117">
        <v>0</v>
      </c>
      <c r="P277" s="129" t="s">
        <v>1574</v>
      </c>
    </row>
    <row r="278" spans="1:16" x14ac:dyDescent="0.45">
      <c r="A278" s="104" t="s">
        <v>807</v>
      </c>
      <c r="B278" s="104" t="s">
        <v>808</v>
      </c>
      <c r="C278" s="104" t="s">
        <v>809</v>
      </c>
      <c r="D278" s="104" t="s">
        <v>810</v>
      </c>
      <c r="E278" s="104" t="s">
        <v>813</v>
      </c>
      <c r="F278" s="104" t="s">
        <v>814</v>
      </c>
      <c r="G278" s="104" t="s">
        <v>942</v>
      </c>
      <c r="H278" s="104" t="s">
        <v>943</v>
      </c>
      <c r="I278" s="104" t="s">
        <v>477</v>
      </c>
      <c r="J278" s="105">
        <v>0</v>
      </c>
      <c r="K278" s="105">
        <v>0</v>
      </c>
      <c r="L278" s="105">
        <v>42000000</v>
      </c>
      <c r="M278" s="105">
        <v>42000000</v>
      </c>
      <c r="N278" s="105">
        <v>0</v>
      </c>
      <c r="O278" s="117">
        <v>0</v>
      </c>
      <c r="P278" s="129" t="s">
        <v>1574</v>
      </c>
    </row>
    <row r="279" spans="1:16" x14ac:dyDescent="0.45">
      <c r="A279" s="104" t="s">
        <v>807</v>
      </c>
      <c r="B279" s="104" t="s">
        <v>808</v>
      </c>
      <c r="C279" s="104" t="s">
        <v>809</v>
      </c>
      <c r="D279" s="104" t="s">
        <v>810</v>
      </c>
      <c r="E279" s="104" t="s">
        <v>813</v>
      </c>
      <c r="F279" s="104" t="s">
        <v>814</v>
      </c>
      <c r="G279" s="104" t="s">
        <v>944</v>
      </c>
      <c r="H279" s="104" t="s">
        <v>945</v>
      </c>
      <c r="I279" s="104" t="s">
        <v>477</v>
      </c>
      <c r="J279" s="105">
        <v>0</v>
      </c>
      <c r="K279" s="105">
        <v>0</v>
      </c>
      <c r="L279" s="105">
        <v>715684560</v>
      </c>
      <c r="M279" s="105">
        <v>715684560</v>
      </c>
      <c r="N279" s="105">
        <v>0</v>
      </c>
      <c r="O279" s="117">
        <v>0</v>
      </c>
      <c r="P279" s="129" t="s">
        <v>1574</v>
      </c>
    </row>
    <row r="280" spans="1:16" x14ac:dyDescent="0.45">
      <c r="A280" s="104" t="s">
        <v>807</v>
      </c>
      <c r="B280" s="104" t="s">
        <v>808</v>
      </c>
      <c r="C280" s="104" t="s">
        <v>809</v>
      </c>
      <c r="D280" s="104" t="s">
        <v>810</v>
      </c>
      <c r="E280" s="104" t="s">
        <v>813</v>
      </c>
      <c r="F280" s="104" t="s">
        <v>814</v>
      </c>
      <c r="G280" s="104" t="s">
        <v>946</v>
      </c>
      <c r="H280" s="104" t="s">
        <v>947</v>
      </c>
      <c r="I280" s="104" t="s">
        <v>477</v>
      </c>
      <c r="J280" s="105">
        <v>0</v>
      </c>
      <c r="K280" s="105">
        <v>0</v>
      </c>
      <c r="L280" s="105">
        <v>777419500</v>
      </c>
      <c r="M280" s="105">
        <v>4062117000</v>
      </c>
      <c r="N280" s="105">
        <v>0</v>
      </c>
      <c r="O280" s="117">
        <v>3284697500</v>
      </c>
      <c r="P280" s="129" t="s">
        <v>1574</v>
      </c>
    </row>
    <row r="281" spans="1:16" x14ac:dyDescent="0.45">
      <c r="A281" s="104" t="s">
        <v>807</v>
      </c>
      <c r="B281" s="104" t="s">
        <v>808</v>
      </c>
      <c r="C281" s="104" t="s">
        <v>809</v>
      </c>
      <c r="D281" s="104" t="s">
        <v>810</v>
      </c>
      <c r="E281" s="104" t="s">
        <v>813</v>
      </c>
      <c r="F281" s="104" t="s">
        <v>814</v>
      </c>
      <c r="G281" s="104" t="s">
        <v>721</v>
      </c>
      <c r="H281" s="104" t="s">
        <v>722</v>
      </c>
      <c r="I281" s="104" t="s">
        <v>477</v>
      </c>
      <c r="J281" s="105">
        <v>0</v>
      </c>
      <c r="K281" s="105">
        <v>0</v>
      </c>
      <c r="L281" s="105">
        <v>128838000</v>
      </c>
      <c r="M281" s="105">
        <v>128838000</v>
      </c>
      <c r="N281" s="105">
        <v>0</v>
      </c>
      <c r="O281" s="117">
        <v>0</v>
      </c>
      <c r="P281" s="129" t="s">
        <v>1574</v>
      </c>
    </row>
    <row r="282" spans="1:16" x14ac:dyDescent="0.45">
      <c r="A282" s="104" t="s">
        <v>807</v>
      </c>
      <c r="B282" s="104" t="s">
        <v>808</v>
      </c>
      <c r="C282" s="104" t="s">
        <v>809</v>
      </c>
      <c r="D282" s="104" t="s">
        <v>810</v>
      </c>
      <c r="E282" s="104" t="s">
        <v>813</v>
      </c>
      <c r="F282" s="104" t="s">
        <v>814</v>
      </c>
      <c r="G282" s="104" t="s">
        <v>948</v>
      </c>
      <c r="H282" s="104" t="s">
        <v>949</v>
      </c>
      <c r="I282" s="104" t="s">
        <v>477</v>
      </c>
      <c r="J282" s="105">
        <v>0</v>
      </c>
      <c r="K282" s="105">
        <v>0</v>
      </c>
      <c r="L282" s="105">
        <v>33750000</v>
      </c>
      <c r="M282" s="105">
        <v>33750000</v>
      </c>
      <c r="N282" s="105">
        <v>0</v>
      </c>
      <c r="O282" s="117">
        <v>0</v>
      </c>
      <c r="P282" s="129" t="s">
        <v>1574</v>
      </c>
    </row>
    <row r="283" spans="1:16" x14ac:dyDescent="0.45">
      <c r="A283" s="104" t="s">
        <v>807</v>
      </c>
      <c r="B283" s="104" t="s">
        <v>808</v>
      </c>
      <c r="C283" s="104" t="s">
        <v>809</v>
      </c>
      <c r="D283" s="104" t="s">
        <v>810</v>
      </c>
      <c r="E283" s="104" t="s">
        <v>813</v>
      </c>
      <c r="F283" s="104" t="s">
        <v>814</v>
      </c>
      <c r="G283" s="104" t="s">
        <v>689</v>
      </c>
      <c r="H283" s="104" t="s">
        <v>690</v>
      </c>
      <c r="I283" s="104" t="s">
        <v>477</v>
      </c>
      <c r="J283" s="105">
        <v>0</v>
      </c>
      <c r="K283" s="105">
        <v>0</v>
      </c>
      <c r="L283" s="105">
        <v>861121800</v>
      </c>
      <c r="M283" s="105">
        <v>861121800</v>
      </c>
      <c r="N283" s="105">
        <v>0</v>
      </c>
      <c r="O283" s="117">
        <v>0</v>
      </c>
      <c r="P283" s="129" t="s">
        <v>1574</v>
      </c>
    </row>
    <row r="284" spans="1:16" x14ac:dyDescent="0.45">
      <c r="A284" s="104" t="s">
        <v>807</v>
      </c>
      <c r="B284" s="104" t="s">
        <v>808</v>
      </c>
      <c r="C284" s="104" t="s">
        <v>809</v>
      </c>
      <c r="D284" s="104" t="s">
        <v>810</v>
      </c>
      <c r="E284" s="104" t="s">
        <v>813</v>
      </c>
      <c r="F284" s="104" t="s">
        <v>814</v>
      </c>
      <c r="G284" s="104" t="s">
        <v>950</v>
      </c>
      <c r="H284" s="104" t="s">
        <v>951</v>
      </c>
      <c r="I284" s="104" t="s">
        <v>477</v>
      </c>
      <c r="J284" s="105">
        <v>0</v>
      </c>
      <c r="K284" s="105">
        <v>0</v>
      </c>
      <c r="L284" s="105">
        <v>1500000000</v>
      </c>
      <c r="M284" s="105">
        <v>2067700000</v>
      </c>
      <c r="N284" s="105">
        <v>0</v>
      </c>
      <c r="O284" s="117">
        <v>567700000</v>
      </c>
      <c r="P284" s="129" t="s">
        <v>1574</v>
      </c>
    </row>
    <row r="285" spans="1:16" x14ac:dyDescent="0.45">
      <c r="A285" s="104" t="s">
        <v>807</v>
      </c>
      <c r="B285" s="104" t="s">
        <v>808</v>
      </c>
      <c r="C285" s="104" t="s">
        <v>809</v>
      </c>
      <c r="D285" s="104" t="s">
        <v>810</v>
      </c>
      <c r="E285" s="104" t="s">
        <v>813</v>
      </c>
      <c r="F285" s="104" t="s">
        <v>814</v>
      </c>
      <c r="G285" s="104" t="s">
        <v>508</v>
      </c>
      <c r="H285" s="104" t="s">
        <v>509</v>
      </c>
      <c r="I285" s="104" t="s">
        <v>1491</v>
      </c>
      <c r="J285" s="105">
        <v>0</v>
      </c>
      <c r="K285" s="105">
        <v>140083271340</v>
      </c>
      <c r="L285" s="105">
        <v>140083271340</v>
      </c>
      <c r="M285" s="105">
        <v>0</v>
      </c>
      <c r="N285" s="105">
        <v>0</v>
      </c>
      <c r="O285" s="114">
        <v>0</v>
      </c>
      <c r="P285" s="129" t="s">
        <v>1583</v>
      </c>
    </row>
    <row r="286" spans="1:16" x14ac:dyDescent="0.45">
      <c r="A286" s="104" t="s">
        <v>807</v>
      </c>
      <c r="B286" s="104" t="s">
        <v>808</v>
      </c>
      <c r="C286" s="104" t="s">
        <v>809</v>
      </c>
      <c r="D286" s="104" t="s">
        <v>810</v>
      </c>
      <c r="E286" s="104" t="s">
        <v>813</v>
      </c>
      <c r="F286" s="104" t="s">
        <v>814</v>
      </c>
      <c r="G286" s="104" t="s">
        <v>952</v>
      </c>
      <c r="H286" s="104" t="s">
        <v>953</v>
      </c>
      <c r="I286" s="104" t="s">
        <v>1548</v>
      </c>
      <c r="J286" s="105">
        <v>0</v>
      </c>
      <c r="K286" s="105">
        <v>464008666803</v>
      </c>
      <c r="L286" s="105">
        <v>755650000000</v>
      </c>
      <c r="M286" s="105">
        <v>829101039250</v>
      </c>
      <c r="N286" s="105">
        <v>0</v>
      </c>
      <c r="O286" s="114">
        <v>537459706053</v>
      </c>
      <c r="P286" s="129" t="s">
        <v>1583</v>
      </c>
    </row>
    <row r="287" spans="1:16" x14ac:dyDescent="0.45">
      <c r="A287" s="104" t="s">
        <v>807</v>
      </c>
      <c r="B287" s="104" t="s">
        <v>808</v>
      </c>
      <c r="C287" s="104" t="s">
        <v>809</v>
      </c>
      <c r="D287" s="104" t="s">
        <v>810</v>
      </c>
      <c r="E287" s="104" t="s">
        <v>813</v>
      </c>
      <c r="F287" s="104" t="s">
        <v>814</v>
      </c>
      <c r="G287" s="104" t="s">
        <v>576</v>
      </c>
      <c r="H287" s="104" t="s">
        <v>335</v>
      </c>
      <c r="I287" s="104" t="s">
        <v>1496</v>
      </c>
      <c r="J287" s="105">
        <v>0</v>
      </c>
      <c r="K287" s="105">
        <v>55000000</v>
      </c>
      <c r="L287" s="105">
        <v>220000000</v>
      </c>
      <c r="M287" s="105">
        <v>165000000</v>
      </c>
      <c r="N287" s="105">
        <v>0</v>
      </c>
      <c r="O287" s="117">
        <v>0</v>
      </c>
      <c r="P287" s="129" t="s">
        <v>1574</v>
      </c>
    </row>
    <row r="288" spans="1:16" x14ac:dyDescent="0.45">
      <c r="A288" s="104" t="s">
        <v>807</v>
      </c>
      <c r="B288" s="104" t="s">
        <v>808</v>
      </c>
      <c r="C288" s="104" t="s">
        <v>809</v>
      </c>
      <c r="D288" s="104" t="s">
        <v>810</v>
      </c>
      <c r="E288" s="104" t="s">
        <v>813</v>
      </c>
      <c r="F288" s="104" t="s">
        <v>814</v>
      </c>
      <c r="G288" s="104" t="s">
        <v>556</v>
      </c>
      <c r="H288" s="104" t="s">
        <v>557</v>
      </c>
      <c r="I288" s="104" t="s">
        <v>477</v>
      </c>
      <c r="J288" s="105">
        <v>0</v>
      </c>
      <c r="K288" s="105">
        <v>0</v>
      </c>
      <c r="L288" s="105">
        <v>49536000</v>
      </c>
      <c r="M288" s="105">
        <v>49536000</v>
      </c>
      <c r="N288" s="105">
        <v>0</v>
      </c>
      <c r="O288" s="117">
        <v>0</v>
      </c>
      <c r="P288" s="129" t="s">
        <v>1574</v>
      </c>
    </row>
    <row r="289" spans="1:16" x14ac:dyDescent="0.45">
      <c r="A289" s="104" t="s">
        <v>807</v>
      </c>
      <c r="B289" s="104" t="s">
        <v>808</v>
      </c>
      <c r="C289" s="104" t="s">
        <v>809</v>
      </c>
      <c r="D289" s="104" t="s">
        <v>810</v>
      </c>
      <c r="E289" s="104" t="s">
        <v>813</v>
      </c>
      <c r="F289" s="104" t="s">
        <v>814</v>
      </c>
      <c r="G289" s="104" t="s">
        <v>548</v>
      </c>
      <c r="H289" s="104" t="s">
        <v>549</v>
      </c>
      <c r="I289" s="104" t="s">
        <v>477</v>
      </c>
      <c r="J289" s="105">
        <v>0</v>
      </c>
      <c r="K289" s="105">
        <v>0</v>
      </c>
      <c r="L289" s="105">
        <v>9814379998</v>
      </c>
      <c r="M289" s="105">
        <v>9814379998</v>
      </c>
      <c r="N289" s="105">
        <v>0</v>
      </c>
      <c r="O289" s="117">
        <v>0</v>
      </c>
      <c r="P289" s="129" t="s">
        <v>1574</v>
      </c>
    </row>
    <row r="290" spans="1:16" x14ac:dyDescent="0.45">
      <c r="A290" s="104" t="s">
        <v>807</v>
      </c>
      <c r="B290" s="104" t="s">
        <v>808</v>
      </c>
      <c r="C290" s="104" t="s">
        <v>809</v>
      </c>
      <c r="D290" s="104" t="s">
        <v>810</v>
      </c>
      <c r="E290" s="104" t="s">
        <v>813</v>
      </c>
      <c r="F290" s="104" t="s">
        <v>814</v>
      </c>
      <c r="G290" s="104" t="s">
        <v>739</v>
      </c>
      <c r="H290" s="104" t="s">
        <v>740</v>
      </c>
      <c r="I290" s="104" t="s">
        <v>477</v>
      </c>
      <c r="J290" s="105">
        <v>0</v>
      </c>
      <c r="K290" s="105">
        <v>0</v>
      </c>
      <c r="L290" s="105">
        <v>1432402500</v>
      </c>
      <c r="M290" s="105">
        <v>1432402500</v>
      </c>
      <c r="N290" s="105">
        <v>0</v>
      </c>
      <c r="O290" s="117">
        <v>0</v>
      </c>
      <c r="P290" s="129" t="s">
        <v>1574</v>
      </c>
    </row>
    <row r="291" spans="1:16" x14ac:dyDescent="0.45">
      <c r="A291" s="104" t="s">
        <v>807</v>
      </c>
      <c r="B291" s="104" t="s">
        <v>808</v>
      </c>
      <c r="C291" s="104" t="s">
        <v>809</v>
      </c>
      <c r="D291" s="104" t="s">
        <v>810</v>
      </c>
      <c r="E291" s="104" t="s">
        <v>813</v>
      </c>
      <c r="F291" s="104" t="s">
        <v>814</v>
      </c>
      <c r="G291" s="104" t="s">
        <v>954</v>
      </c>
      <c r="H291" s="104" t="s">
        <v>955</v>
      </c>
      <c r="I291" s="104" t="s">
        <v>477</v>
      </c>
      <c r="J291" s="105">
        <v>0</v>
      </c>
      <c r="K291" s="105">
        <v>0</v>
      </c>
      <c r="L291" s="105">
        <v>88000000</v>
      </c>
      <c r="M291" s="105">
        <v>88000000</v>
      </c>
      <c r="N291" s="105">
        <v>0</v>
      </c>
      <c r="O291" s="117">
        <v>0</v>
      </c>
      <c r="P291" s="129" t="s">
        <v>1574</v>
      </c>
    </row>
    <row r="292" spans="1:16" x14ac:dyDescent="0.45">
      <c r="A292" s="104" t="s">
        <v>807</v>
      </c>
      <c r="B292" s="104" t="s">
        <v>808</v>
      </c>
      <c r="C292" s="104" t="s">
        <v>809</v>
      </c>
      <c r="D292" s="104" t="s">
        <v>810</v>
      </c>
      <c r="E292" s="104" t="s">
        <v>813</v>
      </c>
      <c r="F292" s="104" t="s">
        <v>814</v>
      </c>
      <c r="G292" s="104" t="s">
        <v>956</v>
      </c>
      <c r="H292" s="104" t="s">
        <v>957</v>
      </c>
      <c r="I292" s="104" t="s">
        <v>477</v>
      </c>
      <c r="J292" s="105">
        <v>0</v>
      </c>
      <c r="K292" s="105">
        <v>0</v>
      </c>
      <c r="L292" s="105">
        <v>16350000</v>
      </c>
      <c r="M292" s="105">
        <v>16350000</v>
      </c>
      <c r="N292" s="105">
        <v>0</v>
      </c>
      <c r="O292" s="117">
        <v>0</v>
      </c>
      <c r="P292" s="129" t="s">
        <v>1574</v>
      </c>
    </row>
    <row r="293" spans="1:16" x14ac:dyDescent="0.45">
      <c r="A293" s="104" t="s">
        <v>807</v>
      </c>
      <c r="B293" s="104" t="s">
        <v>808</v>
      </c>
      <c r="C293" s="104" t="s">
        <v>809</v>
      </c>
      <c r="D293" s="104" t="s">
        <v>810</v>
      </c>
      <c r="E293" s="104" t="s">
        <v>813</v>
      </c>
      <c r="F293" s="104" t="s">
        <v>814</v>
      </c>
      <c r="G293" s="104" t="s">
        <v>958</v>
      </c>
      <c r="H293" s="104" t="s">
        <v>959</v>
      </c>
      <c r="I293" s="104" t="s">
        <v>477</v>
      </c>
      <c r="J293" s="105">
        <v>0</v>
      </c>
      <c r="K293" s="105">
        <v>0</v>
      </c>
      <c r="L293" s="105">
        <v>72000000</v>
      </c>
      <c r="M293" s="105">
        <v>72000000</v>
      </c>
      <c r="N293" s="105">
        <v>0</v>
      </c>
      <c r="O293" s="117">
        <v>0</v>
      </c>
      <c r="P293" s="129" t="s">
        <v>1574</v>
      </c>
    </row>
    <row r="294" spans="1:16" x14ac:dyDescent="0.45">
      <c r="A294" s="104" t="s">
        <v>807</v>
      </c>
      <c r="B294" s="104" t="s">
        <v>808</v>
      </c>
      <c r="C294" s="104" t="s">
        <v>809</v>
      </c>
      <c r="D294" s="104" t="s">
        <v>810</v>
      </c>
      <c r="E294" s="104" t="s">
        <v>813</v>
      </c>
      <c r="F294" s="104" t="s">
        <v>814</v>
      </c>
      <c r="G294" s="104" t="s">
        <v>960</v>
      </c>
      <c r="H294" s="104" t="s">
        <v>961</v>
      </c>
      <c r="I294" s="104" t="s">
        <v>477</v>
      </c>
      <c r="J294" s="105">
        <v>0</v>
      </c>
      <c r="K294" s="105">
        <v>0</v>
      </c>
      <c r="L294" s="105">
        <v>28000000</v>
      </c>
      <c r="M294" s="105">
        <v>28000000</v>
      </c>
      <c r="N294" s="105">
        <v>0</v>
      </c>
      <c r="O294" s="117">
        <v>0</v>
      </c>
      <c r="P294" s="129" t="s">
        <v>1574</v>
      </c>
    </row>
    <row r="295" spans="1:16" x14ac:dyDescent="0.45">
      <c r="A295" s="104" t="s">
        <v>807</v>
      </c>
      <c r="B295" s="104" t="s">
        <v>808</v>
      </c>
      <c r="C295" s="104" t="s">
        <v>809</v>
      </c>
      <c r="D295" s="104" t="s">
        <v>810</v>
      </c>
      <c r="E295" s="104" t="s">
        <v>813</v>
      </c>
      <c r="F295" s="104" t="s">
        <v>814</v>
      </c>
      <c r="G295" s="104" t="s">
        <v>962</v>
      </c>
      <c r="H295" s="104" t="s">
        <v>963</v>
      </c>
      <c r="I295" s="104" t="s">
        <v>477</v>
      </c>
      <c r="J295" s="105">
        <v>0</v>
      </c>
      <c r="K295" s="105">
        <v>0</v>
      </c>
      <c r="L295" s="105">
        <v>0</v>
      </c>
      <c r="M295" s="105">
        <v>118250000</v>
      </c>
      <c r="N295" s="105">
        <v>0</v>
      </c>
      <c r="O295" s="117">
        <v>118250000</v>
      </c>
      <c r="P295" s="129" t="s">
        <v>1574</v>
      </c>
    </row>
    <row r="296" spans="1:16" x14ac:dyDescent="0.45">
      <c r="A296" s="104" t="s">
        <v>807</v>
      </c>
      <c r="B296" s="104" t="s">
        <v>808</v>
      </c>
      <c r="C296" s="104" t="s">
        <v>809</v>
      </c>
      <c r="D296" s="104" t="s">
        <v>810</v>
      </c>
      <c r="E296" s="104" t="s">
        <v>964</v>
      </c>
      <c r="F296" s="104" t="s">
        <v>152</v>
      </c>
      <c r="G296" s="104" t="s">
        <v>965</v>
      </c>
      <c r="H296" s="104" t="s">
        <v>966</v>
      </c>
      <c r="I296" s="104" t="s">
        <v>1549</v>
      </c>
      <c r="J296" s="105">
        <v>0</v>
      </c>
      <c r="K296" s="105">
        <v>165411120</v>
      </c>
      <c r="L296" s="105">
        <v>506247378</v>
      </c>
      <c r="M296" s="105">
        <v>362732289</v>
      </c>
      <c r="N296" s="105">
        <v>0</v>
      </c>
      <c r="O296" s="117">
        <v>21896031</v>
      </c>
      <c r="P296" s="129" t="s">
        <v>1736</v>
      </c>
    </row>
    <row r="297" spans="1:16" x14ac:dyDescent="0.45">
      <c r="A297" s="104" t="s">
        <v>807</v>
      </c>
      <c r="B297" s="104" t="s">
        <v>808</v>
      </c>
      <c r="C297" s="104" t="s">
        <v>809</v>
      </c>
      <c r="D297" s="104" t="s">
        <v>810</v>
      </c>
      <c r="E297" s="104" t="s">
        <v>967</v>
      </c>
      <c r="F297" s="104" t="s">
        <v>968</v>
      </c>
      <c r="G297" s="104" t="s">
        <v>969</v>
      </c>
      <c r="H297" s="104" t="s">
        <v>970</v>
      </c>
      <c r="I297" s="104" t="s">
        <v>1550</v>
      </c>
      <c r="J297" s="105">
        <v>4708106</v>
      </c>
      <c r="K297" s="105">
        <v>0</v>
      </c>
      <c r="L297" s="105">
        <v>683602397</v>
      </c>
      <c r="M297" s="105">
        <v>683602397</v>
      </c>
      <c r="N297" s="117">
        <v>4708106</v>
      </c>
      <c r="O297" s="117">
        <v>0</v>
      </c>
      <c r="P297" s="129" t="s">
        <v>1736</v>
      </c>
    </row>
    <row r="298" spans="1:16" x14ac:dyDescent="0.45">
      <c r="A298" s="104" t="s">
        <v>807</v>
      </c>
      <c r="B298" s="104" t="s">
        <v>808</v>
      </c>
      <c r="C298" s="104" t="s">
        <v>809</v>
      </c>
      <c r="D298" s="104" t="s">
        <v>810</v>
      </c>
      <c r="E298" s="104" t="s">
        <v>971</v>
      </c>
      <c r="F298" s="104" t="s">
        <v>972</v>
      </c>
      <c r="G298" s="104" t="s">
        <v>548</v>
      </c>
      <c r="H298" s="104" t="s">
        <v>549</v>
      </c>
      <c r="I298" s="104" t="s">
        <v>477</v>
      </c>
      <c r="J298" s="105">
        <v>0</v>
      </c>
      <c r="K298" s="105">
        <v>0</v>
      </c>
      <c r="L298" s="105">
        <v>2156250942</v>
      </c>
      <c r="M298" s="105">
        <v>2156250002</v>
      </c>
      <c r="N298" s="117">
        <v>940</v>
      </c>
      <c r="O298" s="117">
        <v>0</v>
      </c>
      <c r="P298" s="129" t="s">
        <v>1736</v>
      </c>
    </row>
    <row r="299" spans="1:16" x14ac:dyDescent="0.45">
      <c r="A299" s="104" t="s">
        <v>807</v>
      </c>
      <c r="B299" s="104" t="s">
        <v>808</v>
      </c>
      <c r="C299" s="104" t="s">
        <v>809</v>
      </c>
      <c r="D299" s="104" t="s">
        <v>810</v>
      </c>
      <c r="E299" s="104" t="s">
        <v>973</v>
      </c>
      <c r="F299" s="104" t="s">
        <v>974</v>
      </c>
      <c r="G299" s="104" t="s">
        <v>975</v>
      </c>
      <c r="H299" s="104" t="s">
        <v>976</v>
      </c>
      <c r="I299" s="104" t="s">
        <v>1551</v>
      </c>
      <c r="J299" s="105">
        <v>0</v>
      </c>
      <c r="K299" s="105">
        <v>676298583</v>
      </c>
      <c r="L299" s="105">
        <v>2924033166</v>
      </c>
      <c r="M299" s="105">
        <v>2430936388</v>
      </c>
      <c r="N299" s="105">
        <v>0</v>
      </c>
      <c r="O299" s="117">
        <v>183201805</v>
      </c>
      <c r="P299" s="129" t="s">
        <v>1737</v>
      </c>
    </row>
    <row r="300" spans="1:16" x14ac:dyDescent="0.45">
      <c r="A300" s="104" t="s">
        <v>807</v>
      </c>
      <c r="B300" s="104" t="s">
        <v>808</v>
      </c>
      <c r="C300" s="104" t="s">
        <v>809</v>
      </c>
      <c r="D300" s="104" t="s">
        <v>810</v>
      </c>
      <c r="E300" s="104" t="s">
        <v>973</v>
      </c>
      <c r="F300" s="104" t="s">
        <v>974</v>
      </c>
      <c r="G300" s="104" t="s">
        <v>977</v>
      </c>
      <c r="H300" s="104" t="s">
        <v>978</v>
      </c>
      <c r="I300" s="104" t="s">
        <v>1552</v>
      </c>
      <c r="J300" s="105">
        <v>0</v>
      </c>
      <c r="K300" s="105">
        <v>24388992</v>
      </c>
      <c r="L300" s="105">
        <v>435634083</v>
      </c>
      <c r="M300" s="105">
        <v>460911348</v>
      </c>
      <c r="N300" s="105">
        <v>0</v>
      </c>
      <c r="O300" s="117">
        <v>49666257</v>
      </c>
      <c r="P300" s="129" t="s">
        <v>1737</v>
      </c>
    </row>
    <row r="301" spans="1:16" x14ac:dyDescent="0.45">
      <c r="A301" s="104" t="s">
        <v>807</v>
      </c>
      <c r="B301" s="104" t="s">
        <v>808</v>
      </c>
      <c r="C301" s="104" t="s">
        <v>809</v>
      </c>
      <c r="D301" s="104" t="s">
        <v>810</v>
      </c>
      <c r="E301" s="104" t="s">
        <v>979</v>
      </c>
      <c r="F301" s="104" t="s">
        <v>151</v>
      </c>
      <c r="G301" s="104" t="s">
        <v>560</v>
      </c>
      <c r="H301" s="104" t="s">
        <v>561</v>
      </c>
      <c r="I301" s="104" t="s">
        <v>477</v>
      </c>
      <c r="J301" s="105">
        <v>0</v>
      </c>
      <c r="K301" s="105">
        <v>50618049</v>
      </c>
      <c r="L301" s="105">
        <v>1793795891</v>
      </c>
      <c r="M301" s="105">
        <v>1955222942</v>
      </c>
      <c r="N301" s="105">
        <v>0</v>
      </c>
      <c r="O301" s="117">
        <v>212045100</v>
      </c>
      <c r="P301" s="129" t="s">
        <v>1735</v>
      </c>
    </row>
    <row r="302" spans="1:16" x14ac:dyDescent="0.45">
      <c r="A302" s="104" t="s">
        <v>807</v>
      </c>
      <c r="B302" s="104" t="s">
        <v>808</v>
      </c>
      <c r="C302" s="104" t="s">
        <v>809</v>
      </c>
      <c r="D302" s="104" t="s">
        <v>810</v>
      </c>
      <c r="E302" s="104" t="s">
        <v>979</v>
      </c>
      <c r="F302" s="104" t="s">
        <v>151</v>
      </c>
      <c r="G302" s="104" t="s">
        <v>562</v>
      </c>
      <c r="H302" s="104" t="s">
        <v>563</v>
      </c>
      <c r="I302" s="104" t="s">
        <v>477</v>
      </c>
      <c r="J302" s="105">
        <v>0</v>
      </c>
      <c r="K302" s="105">
        <v>0</v>
      </c>
      <c r="L302" s="105">
        <v>1111059784</v>
      </c>
      <c r="M302" s="105">
        <v>1282831369</v>
      </c>
      <c r="N302" s="105">
        <v>0</v>
      </c>
      <c r="O302" s="117">
        <v>171771585</v>
      </c>
      <c r="P302" s="129" t="s">
        <v>1735</v>
      </c>
    </row>
    <row r="303" spans="1:16" x14ac:dyDescent="0.45">
      <c r="A303" s="104" t="s">
        <v>807</v>
      </c>
      <c r="B303" s="104" t="s">
        <v>808</v>
      </c>
      <c r="C303" s="104" t="s">
        <v>809</v>
      </c>
      <c r="D303" s="104" t="s">
        <v>810</v>
      </c>
      <c r="E303" s="104" t="s">
        <v>979</v>
      </c>
      <c r="F303" s="104" t="s">
        <v>151</v>
      </c>
      <c r="G303" s="104" t="s">
        <v>564</v>
      </c>
      <c r="H303" s="104" t="s">
        <v>565</v>
      </c>
      <c r="I303" s="104" t="s">
        <v>477</v>
      </c>
      <c r="J303" s="105">
        <v>0</v>
      </c>
      <c r="K303" s="105">
        <v>0</v>
      </c>
      <c r="L303" s="105">
        <v>1253565384</v>
      </c>
      <c r="M303" s="105">
        <v>1389202993</v>
      </c>
      <c r="N303" s="105">
        <v>0</v>
      </c>
      <c r="O303" s="117">
        <v>135637609</v>
      </c>
      <c r="P303" s="129" t="s">
        <v>1735</v>
      </c>
    </row>
    <row r="304" spans="1:16" x14ac:dyDescent="0.45">
      <c r="A304" s="104" t="s">
        <v>807</v>
      </c>
      <c r="B304" s="104" t="s">
        <v>808</v>
      </c>
      <c r="C304" s="104" t="s">
        <v>809</v>
      </c>
      <c r="D304" s="104" t="s">
        <v>810</v>
      </c>
      <c r="E304" s="104" t="s">
        <v>979</v>
      </c>
      <c r="F304" s="104" t="s">
        <v>151</v>
      </c>
      <c r="G304" s="104" t="s">
        <v>552</v>
      </c>
      <c r="H304" s="104" t="s">
        <v>553</v>
      </c>
      <c r="I304" s="104" t="s">
        <v>477</v>
      </c>
      <c r="J304" s="105">
        <v>0</v>
      </c>
      <c r="K304" s="105">
        <v>13810644</v>
      </c>
      <c r="L304" s="105">
        <v>578188538</v>
      </c>
      <c r="M304" s="105">
        <v>631302051</v>
      </c>
      <c r="N304" s="105">
        <v>0</v>
      </c>
      <c r="O304" s="117">
        <v>66924157</v>
      </c>
      <c r="P304" s="129" t="s">
        <v>1735</v>
      </c>
    </row>
    <row r="305" spans="1:16" x14ac:dyDescent="0.45">
      <c r="A305" s="104" t="s">
        <v>807</v>
      </c>
      <c r="B305" s="104" t="s">
        <v>808</v>
      </c>
      <c r="C305" s="104" t="s">
        <v>809</v>
      </c>
      <c r="D305" s="104" t="s">
        <v>810</v>
      </c>
      <c r="E305" s="104" t="s">
        <v>979</v>
      </c>
      <c r="F305" s="104" t="s">
        <v>151</v>
      </c>
      <c r="G305" s="104" t="s">
        <v>554</v>
      </c>
      <c r="H305" s="104" t="s">
        <v>555</v>
      </c>
      <c r="I305" s="104" t="s">
        <v>477</v>
      </c>
      <c r="J305" s="105">
        <v>194595</v>
      </c>
      <c r="K305" s="105">
        <v>0</v>
      </c>
      <c r="L305" s="105">
        <v>673732078</v>
      </c>
      <c r="M305" s="105">
        <v>748970562</v>
      </c>
      <c r="N305" s="105">
        <v>0</v>
      </c>
      <c r="O305" s="117">
        <v>75043889</v>
      </c>
      <c r="P305" s="129" t="s">
        <v>1735</v>
      </c>
    </row>
    <row r="306" spans="1:16" x14ac:dyDescent="0.45">
      <c r="A306" s="104" t="s">
        <v>807</v>
      </c>
      <c r="B306" s="104" t="s">
        <v>808</v>
      </c>
      <c r="C306" s="104" t="s">
        <v>809</v>
      </c>
      <c r="D306" s="104" t="s">
        <v>810</v>
      </c>
      <c r="E306" s="104" t="s">
        <v>979</v>
      </c>
      <c r="F306" s="104" t="s">
        <v>151</v>
      </c>
      <c r="G306" s="104" t="s">
        <v>566</v>
      </c>
      <c r="H306" s="104" t="s">
        <v>567</v>
      </c>
      <c r="I306" s="104" t="s">
        <v>477</v>
      </c>
      <c r="J306" s="105">
        <v>0</v>
      </c>
      <c r="K306" s="105">
        <v>12867528</v>
      </c>
      <c r="L306" s="105">
        <v>513207815</v>
      </c>
      <c r="M306" s="105">
        <v>500340286</v>
      </c>
      <c r="N306" s="117">
        <v>1</v>
      </c>
      <c r="O306" s="117">
        <v>0</v>
      </c>
      <c r="P306" s="129" t="s">
        <v>1735</v>
      </c>
    </row>
    <row r="307" spans="1:16" x14ac:dyDescent="0.45">
      <c r="A307" s="104" t="s">
        <v>807</v>
      </c>
      <c r="B307" s="104" t="s">
        <v>808</v>
      </c>
      <c r="C307" s="104" t="s">
        <v>809</v>
      </c>
      <c r="D307" s="104" t="s">
        <v>810</v>
      </c>
      <c r="E307" s="104" t="s">
        <v>979</v>
      </c>
      <c r="F307" s="104" t="s">
        <v>151</v>
      </c>
      <c r="G307" s="104" t="s">
        <v>568</v>
      </c>
      <c r="H307" s="104" t="s">
        <v>569</v>
      </c>
      <c r="I307" s="104" t="s">
        <v>477</v>
      </c>
      <c r="J307" s="105">
        <v>0</v>
      </c>
      <c r="K307" s="105">
        <v>1779488</v>
      </c>
      <c r="L307" s="105">
        <v>696777509</v>
      </c>
      <c r="M307" s="105">
        <v>809598807</v>
      </c>
      <c r="N307" s="105">
        <v>0</v>
      </c>
      <c r="O307" s="117">
        <v>114600786</v>
      </c>
      <c r="P307" s="129" t="s">
        <v>1735</v>
      </c>
    </row>
    <row r="308" spans="1:16" x14ac:dyDescent="0.45">
      <c r="A308" s="104" t="s">
        <v>807</v>
      </c>
      <c r="B308" s="104" t="s">
        <v>808</v>
      </c>
      <c r="C308" s="104" t="s">
        <v>809</v>
      </c>
      <c r="D308" s="104" t="s">
        <v>810</v>
      </c>
      <c r="E308" s="104" t="s">
        <v>979</v>
      </c>
      <c r="F308" s="104" t="s">
        <v>151</v>
      </c>
      <c r="G308" s="104" t="s">
        <v>980</v>
      </c>
      <c r="H308" s="104" t="s">
        <v>981</v>
      </c>
      <c r="I308" s="104" t="s">
        <v>477</v>
      </c>
      <c r="J308" s="105">
        <v>0</v>
      </c>
      <c r="K308" s="105">
        <v>0</v>
      </c>
      <c r="L308" s="105">
        <v>348238512</v>
      </c>
      <c r="M308" s="105">
        <v>375572969</v>
      </c>
      <c r="N308" s="105">
        <v>0</v>
      </c>
      <c r="O308" s="117">
        <v>27334457</v>
      </c>
      <c r="P308" s="129" t="s">
        <v>1735</v>
      </c>
    </row>
    <row r="309" spans="1:16" x14ac:dyDescent="0.45">
      <c r="A309" s="104" t="s">
        <v>807</v>
      </c>
      <c r="B309" s="104" t="s">
        <v>808</v>
      </c>
      <c r="C309" s="104" t="s">
        <v>809</v>
      </c>
      <c r="D309" s="104" t="s">
        <v>810</v>
      </c>
      <c r="E309" s="104" t="s">
        <v>979</v>
      </c>
      <c r="F309" s="104" t="s">
        <v>151</v>
      </c>
      <c r="G309" s="104" t="s">
        <v>982</v>
      </c>
      <c r="H309" s="104" t="s">
        <v>983</v>
      </c>
      <c r="I309" s="104" t="s">
        <v>477</v>
      </c>
      <c r="J309" s="105">
        <v>0</v>
      </c>
      <c r="K309" s="105">
        <v>0</v>
      </c>
      <c r="L309" s="105">
        <v>144690035</v>
      </c>
      <c r="M309" s="105">
        <v>144690035</v>
      </c>
      <c r="N309" s="105">
        <v>0</v>
      </c>
      <c r="O309" s="117">
        <v>0</v>
      </c>
      <c r="P309" s="129" t="s">
        <v>1735</v>
      </c>
    </row>
    <row r="310" spans="1:16" x14ac:dyDescent="0.45">
      <c r="A310" s="104" t="s">
        <v>807</v>
      </c>
      <c r="B310" s="104" t="s">
        <v>808</v>
      </c>
      <c r="C310" s="104" t="s">
        <v>809</v>
      </c>
      <c r="D310" s="104" t="s">
        <v>810</v>
      </c>
      <c r="E310" s="104" t="s">
        <v>979</v>
      </c>
      <c r="F310" s="104" t="s">
        <v>151</v>
      </c>
      <c r="G310" s="104" t="s">
        <v>556</v>
      </c>
      <c r="H310" s="104" t="s">
        <v>557</v>
      </c>
      <c r="I310" s="104" t="s">
        <v>477</v>
      </c>
      <c r="J310" s="105">
        <v>0</v>
      </c>
      <c r="K310" s="105">
        <v>4874677</v>
      </c>
      <c r="L310" s="105">
        <v>469870578</v>
      </c>
      <c r="M310" s="105">
        <v>464995901</v>
      </c>
      <c r="N310" s="105">
        <v>0</v>
      </c>
      <c r="O310" s="117">
        <v>0</v>
      </c>
      <c r="P310" s="129" t="s">
        <v>1735</v>
      </c>
    </row>
    <row r="311" spans="1:16" x14ac:dyDescent="0.45">
      <c r="A311" s="104" t="s">
        <v>807</v>
      </c>
      <c r="B311" s="104" t="s">
        <v>808</v>
      </c>
      <c r="C311" s="104" t="s">
        <v>809</v>
      </c>
      <c r="D311" s="104" t="s">
        <v>810</v>
      </c>
      <c r="E311" s="104" t="s">
        <v>979</v>
      </c>
      <c r="F311" s="104" t="s">
        <v>151</v>
      </c>
      <c r="G311" s="104" t="s">
        <v>984</v>
      </c>
      <c r="H311" s="104" t="s">
        <v>985</v>
      </c>
      <c r="I311" s="104" t="s">
        <v>477</v>
      </c>
      <c r="J311" s="105">
        <v>0</v>
      </c>
      <c r="K311" s="105">
        <v>0</v>
      </c>
      <c r="L311" s="105">
        <v>509037876</v>
      </c>
      <c r="M311" s="105">
        <v>564216480</v>
      </c>
      <c r="N311" s="105">
        <v>0</v>
      </c>
      <c r="O311" s="117">
        <v>55178604</v>
      </c>
      <c r="P311" s="129" t="s">
        <v>1735</v>
      </c>
    </row>
    <row r="312" spans="1:16" x14ac:dyDescent="0.45">
      <c r="A312" s="104" t="s">
        <v>807</v>
      </c>
      <c r="B312" s="104" t="s">
        <v>808</v>
      </c>
      <c r="C312" s="104" t="s">
        <v>809</v>
      </c>
      <c r="D312" s="104" t="s">
        <v>810</v>
      </c>
      <c r="E312" s="104" t="s">
        <v>979</v>
      </c>
      <c r="F312" s="104" t="s">
        <v>151</v>
      </c>
      <c r="G312" s="104" t="s">
        <v>986</v>
      </c>
      <c r="H312" s="104" t="s">
        <v>987</v>
      </c>
      <c r="I312" s="104" t="s">
        <v>477</v>
      </c>
      <c r="J312" s="105">
        <v>0</v>
      </c>
      <c r="K312" s="105">
        <v>8872937</v>
      </c>
      <c r="L312" s="105">
        <v>8872937</v>
      </c>
      <c r="M312" s="105">
        <v>0</v>
      </c>
      <c r="N312" s="105">
        <v>0</v>
      </c>
      <c r="O312" s="117">
        <v>0</v>
      </c>
      <c r="P312" s="129" t="s">
        <v>1735</v>
      </c>
    </row>
    <row r="313" spans="1:16" x14ac:dyDescent="0.45">
      <c r="A313" s="104" t="s">
        <v>807</v>
      </c>
      <c r="B313" s="104" t="s">
        <v>808</v>
      </c>
      <c r="C313" s="104" t="s">
        <v>809</v>
      </c>
      <c r="D313" s="104" t="s">
        <v>810</v>
      </c>
      <c r="E313" s="104" t="s">
        <v>979</v>
      </c>
      <c r="F313" s="104" t="s">
        <v>151</v>
      </c>
      <c r="G313" s="104" t="s">
        <v>988</v>
      </c>
      <c r="H313" s="104" t="s">
        <v>989</v>
      </c>
      <c r="I313" s="104" t="s">
        <v>477</v>
      </c>
      <c r="J313" s="105">
        <v>0</v>
      </c>
      <c r="K313" s="105">
        <v>3133227</v>
      </c>
      <c r="L313" s="105">
        <v>3133227</v>
      </c>
      <c r="M313" s="105">
        <v>0</v>
      </c>
      <c r="N313" s="105">
        <v>0</v>
      </c>
      <c r="O313" s="117">
        <v>0</v>
      </c>
      <c r="P313" s="129" t="s">
        <v>1735</v>
      </c>
    </row>
    <row r="314" spans="1:16" x14ac:dyDescent="0.45">
      <c r="A314" s="104" t="s">
        <v>807</v>
      </c>
      <c r="B314" s="104" t="s">
        <v>808</v>
      </c>
      <c r="C314" s="104" t="s">
        <v>809</v>
      </c>
      <c r="D314" s="104" t="s">
        <v>810</v>
      </c>
      <c r="E314" s="104" t="s">
        <v>979</v>
      </c>
      <c r="F314" s="104" t="s">
        <v>151</v>
      </c>
      <c r="G314" s="104" t="s">
        <v>990</v>
      </c>
      <c r="H314" s="104" t="s">
        <v>991</v>
      </c>
      <c r="I314" s="104" t="s">
        <v>477</v>
      </c>
      <c r="J314" s="105">
        <v>0</v>
      </c>
      <c r="K314" s="105">
        <v>959988</v>
      </c>
      <c r="L314" s="105">
        <v>959988</v>
      </c>
      <c r="M314" s="105">
        <v>0</v>
      </c>
      <c r="N314" s="105">
        <v>0</v>
      </c>
      <c r="O314" s="117">
        <v>0</v>
      </c>
      <c r="P314" s="129" t="s">
        <v>1735</v>
      </c>
    </row>
    <row r="315" spans="1:16" x14ac:dyDescent="0.45">
      <c r="A315" s="104" t="s">
        <v>807</v>
      </c>
      <c r="B315" s="104" t="s">
        <v>808</v>
      </c>
      <c r="C315" s="104" t="s">
        <v>809</v>
      </c>
      <c r="D315" s="104" t="s">
        <v>810</v>
      </c>
      <c r="E315" s="104" t="s">
        <v>979</v>
      </c>
      <c r="F315" s="104" t="s">
        <v>151</v>
      </c>
      <c r="G315" s="104" t="s">
        <v>992</v>
      </c>
      <c r="H315" s="104" t="s">
        <v>993</v>
      </c>
      <c r="I315" s="104" t="s">
        <v>477</v>
      </c>
      <c r="J315" s="105">
        <v>0</v>
      </c>
      <c r="K315" s="105">
        <v>1390150</v>
      </c>
      <c r="L315" s="105">
        <v>1390150</v>
      </c>
      <c r="M315" s="105">
        <v>0</v>
      </c>
      <c r="N315" s="105">
        <v>0</v>
      </c>
      <c r="O315" s="117">
        <v>0</v>
      </c>
      <c r="P315" s="129" t="s">
        <v>1735</v>
      </c>
    </row>
    <row r="316" spans="1:16" x14ac:dyDescent="0.45">
      <c r="A316" s="104" t="s">
        <v>807</v>
      </c>
      <c r="B316" s="104" t="s">
        <v>808</v>
      </c>
      <c r="C316" s="104" t="s">
        <v>809</v>
      </c>
      <c r="D316" s="104" t="s">
        <v>810</v>
      </c>
      <c r="E316" s="104" t="s">
        <v>979</v>
      </c>
      <c r="F316" s="104" t="s">
        <v>151</v>
      </c>
      <c r="G316" s="104" t="s">
        <v>994</v>
      </c>
      <c r="H316" s="104" t="s">
        <v>995</v>
      </c>
      <c r="I316" s="104" t="s">
        <v>477</v>
      </c>
      <c r="J316" s="105">
        <v>0</v>
      </c>
      <c r="K316" s="105">
        <v>22384966</v>
      </c>
      <c r="L316" s="105">
        <v>22384966</v>
      </c>
      <c r="M316" s="105">
        <v>0</v>
      </c>
      <c r="N316" s="105">
        <v>0</v>
      </c>
      <c r="O316" s="117">
        <v>0</v>
      </c>
      <c r="P316" s="129" t="s">
        <v>1735</v>
      </c>
    </row>
    <row r="317" spans="1:16" x14ac:dyDescent="0.45">
      <c r="A317" s="104" t="s">
        <v>807</v>
      </c>
      <c r="B317" s="104" t="s">
        <v>808</v>
      </c>
      <c r="C317" s="104" t="s">
        <v>809</v>
      </c>
      <c r="D317" s="104" t="s">
        <v>810</v>
      </c>
      <c r="E317" s="104" t="s">
        <v>979</v>
      </c>
      <c r="F317" s="104" t="s">
        <v>151</v>
      </c>
      <c r="G317" s="104" t="s">
        <v>996</v>
      </c>
      <c r="H317" s="104" t="s">
        <v>997</v>
      </c>
      <c r="I317" s="104" t="s">
        <v>477</v>
      </c>
      <c r="J317" s="105">
        <v>0</v>
      </c>
      <c r="K317" s="105">
        <v>1324791</v>
      </c>
      <c r="L317" s="105">
        <v>1324791</v>
      </c>
      <c r="M317" s="105">
        <v>0</v>
      </c>
      <c r="N317" s="105">
        <v>0</v>
      </c>
      <c r="O317" s="117">
        <v>0</v>
      </c>
      <c r="P317" s="129" t="s">
        <v>1735</v>
      </c>
    </row>
    <row r="318" spans="1:16" x14ac:dyDescent="0.45">
      <c r="A318" s="104" t="s">
        <v>807</v>
      </c>
      <c r="B318" s="104" t="s">
        <v>808</v>
      </c>
      <c r="C318" s="104" t="s">
        <v>809</v>
      </c>
      <c r="D318" s="104" t="s">
        <v>810</v>
      </c>
      <c r="E318" s="104" t="s">
        <v>979</v>
      </c>
      <c r="F318" s="104" t="s">
        <v>151</v>
      </c>
      <c r="G318" s="104" t="s">
        <v>998</v>
      </c>
      <c r="H318" s="104" t="s">
        <v>999</v>
      </c>
      <c r="I318" s="104" t="s">
        <v>477</v>
      </c>
      <c r="J318" s="105">
        <v>0</v>
      </c>
      <c r="K318" s="105">
        <v>5618339</v>
      </c>
      <c r="L318" s="105">
        <v>5618339</v>
      </c>
      <c r="M318" s="105">
        <v>0</v>
      </c>
      <c r="N318" s="105">
        <v>0</v>
      </c>
      <c r="O318" s="117">
        <v>0</v>
      </c>
      <c r="P318" s="129" t="s">
        <v>1735</v>
      </c>
    </row>
    <row r="319" spans="1:16" x14ac:dyDescent="0.45">
      <c r="A319" s="104" t="s">
        <v>807</v>
      </c>
      <c r="B319" s="104" t="s">
        <v>808</v>
      </c>
      <c r="C319" s="104" t="s">
        <v>809</v>
      </c>
      <c r="D319" s="104" t="s">
        <v>810</v>
      </c>
      <c r="E319" s="104" t="s">
        <v>979</v>
      </c>
      <c r="F319" s="104" t="s">
        <v>151</v>
      </c>
      <c r="G319" s="104" t="s">
        <v>1000</v>
      </c>
      <c r="H319" s="104" t="s">
        <v>1001</v>
      </c>
      <c r="I319" s="104" t="s">
        <v>477</v>
      </c>
      <c r="J319" s="105">
        <v>0</v>
      </c>
      <c r="K319" s="105">
        <v>39248876</v>
      </c>
      <c r="L319" s="105">
        <v>39248876</v>
      </c>
      <c r="M319" s="105">
        <v>0</v>
      </c>
      <c r="N319" s="105">
        <v>0</v>
      </c>
      <c r="O319" s="117">
        <v>0</v>
      </c>
      <c r="P319" s="129" t="s">
        <v>1735</v>
      </c>
    </row>
    <row r="320" spans="1:16" x14ac:dyDescent="0.45">
      <c r="A320" s="104" t="s">
        <v>807</v>
      </c>
      <c r="B320" s="104" t="s">
        <v>808</v>
      </c>
      <c r="C320" s="104" t="s">
        <v>809</v>
      </c>
      <c r="D320" s="104" t="s">
        <v>810</v>
      </c>
      <c r="E320" s="104" t="s">
        <v>979</v>
      </c>
      <c r="F320" s="104" t="s">
        <v>151</v>
      </c>
      <c r="G320" s="104" t="s">
        <v>1002</v>
      </c>
      <c r="H320" s="104" t="s">
        <v>1003</v>
      </c>
      <c r="I320" s="104" t="s">
        <v>477</v>
      </c>
      <c r="J320" s="105">
        <v>0</v>
      </c>
      <c r="K320" s="105">
        <v>1286062</v>
      </c>
      <c r="L320" s="105">
        <v>1286062</v>
      </c>
      <c r="M320" s="105">
        <v>0</v>
      </c>
      <c r="N320" s="105">
        <v>0</v>
      </c>
      <c r="O320" s="117">
        <v>0</v>
      </c>
      <c r="P320" s="129" t="s">
        <v>1735</v>
      </c>
    </row>
    <row r="321" spans="1:16" x14ac:dyDescent="0.45">
      <c r="A321" s="104" t="s">
        <v>807</v>
      </c>
      <c r="B321" s="104" t="s">
        <v>808</v>
      </c>
      <c r="C321" s="104" t="s">
        <v>809</v>
      </c>
      <c r="D321" s="104" t="s">
        <v>810</v>
      </c>
      <c r="E321" s="104" t="s">
        <v>979</v>
      </c>
      <c r="F321" s="104" t="s">
        <v>151</v>
      </c>
      <c r="G321" s="104" t="s">
        <v>1004</v>
      </c>
      <c r="H321" s="104" t="s">
        <v>1005</v>
      </c>
      <c r="I321" s="104" t="s">
        <v>477</v>
      </c>
      <c r="J321" s="105">
        <v>0</v>
      </c>
      <c r="K321" s="105">
        <v>11510627</v>
      </c>
      <c r="L321" s="105">
        <v>11510627</v>
      </c>
      <c r="M321" s="105">
        <v>0</v>
      </c>
      <c r="N321" s="105">
        <v>0</v>
      </c>
      <c r="O321" s="117">
        <v>0</v>
      </c>
      <c r="P321" s="129" t="s">
        <v>1735</v>
      </c>
    </row>
    <row r="322" spans="1:16" x14ac:dyDescent="0.45">
      <c r="A322" s="104" t="s">
        <v>807</v>
      </c>
      <c r="B322" s="104" t="s">
        <v>808</v>
      </c>
      <c r="C322" s="104" t="s">
        <v>809</v>
      </c>
      <c r="D322" s="104" t="s">
        <v>810</v>
      </c>
      <c r="E322" s="104" t="s">
        <v>979</v>
      </c>
      <c r="F322" s="104" t="s">
        <v>151</v>
      </c>
      <c r="G322" s="104" t="s">
        <v>1006</v>
      </c>
      <c r="H322" s="104" t="s">
        <v>1007</v>
      </c>
      <c r="I322" s="104" t="s">
        <v>477</v>
      </c>
      <c r="J322" s="105">
        <v>0</v>
      </c>
      <c r="K322" s="105">
        <v>8775718</v>
      </c>
      <c r="L322" s="105">
        <v>8775718</v>
      </c>
      <c r="M322" s="105">
        <v>0</v>
      </c>
      <c r="N322" s="105">
        <v>0</v>
      </c>
      <c r="O322" s="117">
        <v>0</v>
      </c>
      <c r="P322" s="129" t="s">
        <v>1735</v>
      </c>
    </row>
    <row r="323" spans="1:16" x14ac:dyDescent="0.45">
      <c r="A323" s="104" t="s">
        <v>807</v>
      </c>
      <c r="B323" s="104" t="s">
        <v>808</v>
      </c>
      <c r="C323" s="104" t="s">
        <v>809</v>
      </c>
      <c r="D323" s="104" t="s">
        <v>810</v>
      </c>
      <c r="E323" s="104" t="s">
        <v>979</v>
      </c>
      <c r="F323" s="104" t="s">
        <v>151</v>
      </c>
      <c r="G323" s="104" t="s">
        <v>1008</v>
      </c>
      <c r="H323" s="104" t="s">
        <v>1009</v>
      </c>
      <c r="I323" s="104" t="s">
        <v>477</v>
      </c>
      <c r="J323" s="105">
        <v>0</v>
      </c>
      <c r="K323" s="105">
        <v>1458555</v>
      </c>
      <c r="L323" s="105">
        <v>1458555</v>
      </c>
      <c r="M323" s="105">
        <v>0</v>
      </c>
      <c r="N323" s="105">
        <v>0</v>
      </c>
      <c r="O323" s="117">
        <v>0</v>
      </c>
      <c r="P323" s="129" t="s">
        <v>1735</v>
      </c>
    </row>
    <row r="324" spans="1:16" x14ac:dyDescent="0.45">
      <c r="A324" s="104" t="s">
        <v>807</v>
      </c>
      <c r="B324" s="104" t="s">
        <v>808</v>
      </c>
      <c r="C324" s="104" t="s">
        <v>809</v>
      </c>
      <c r="D324" s="104" t="s">
        <v>810</v>
      </c>
      <c r="E324" s="104" t="s">
        <v>979</v>
      </c>
      <c r="F324" s="104" t="s">
        <v>151</v>
      </c>
      <c r="G324" s="104" t="s">
        <v>1010</v>
      </c>
      <c r="H324" s="104" t="s">
        <v>1011</v>
      </c>
      <c r="I324" s="104" t="s">
        <v>477</v>
      </c>
      <c r="J324" s="105">
        <v>0</v>
      </c>
      <c r="K324" s="105">
        <v>6384934</v>
      </c>
      <c r="L324" s="105">
        <v>6384934</v>
      </c>
      <c r="M324" s="105">
        <v>0</v>
      </c>
      <c r="N324" s="105">
        <v>0</v>
      </c>
      <c r="O324" s="117">
        <v>0</v>
      </c>
      <c r="P324" s="129" t="s">
        <v>1735</v>
      </c>
    </row>
    <row r="325" spans="1:16" x14ac:dyDescent="0.45">
      <c r="A325" s="104" t="s">
        <v>807</v>
      </c>
      <c r="B325" s="104" t="s">
        <v>808</v>
      </c>
      <c r="C325" s="104" t="s">
        <v>809</v>
      </c>
      <c r="D325" s="104" t="s">
        <v>810</v>
      </c>
      <c r="E325" s="104" t="s">
        <v>979</v>
      </c>
      <c r="F325" s="104" t="s">
        <v>151</v>
      </c>
      <c r="G325" s="104" t="s">
        <v>1012</v>
      </c>
      <c r="H325" s="104" t="s">
        <v>1013</v>
      </c>
      <c r="I325" s="104" t="s">
        <v>477</v>
      </c>
      <c r="J325" s="105">
        <v>0</v>
      </c>
      <c r="K325" s="105">
        <v>7364784</v>
      </c>
      <c r="L325" s="105">
        <v>7364784</v>
      </c>
      <c r="M325" s="105">
        <v>0</v>
      </c>
      <c r="N325" s="105">
        <v>0</v>
      </c>
      <c r="O325" s="117">
        <v>0</v>
      </c>
      <c r="P325" s="129" t="s">
        <v>1735</v>
      </c>
    </row>
    <row r="326" spans="1:16" x14ac:dyDescent="0.45">
      <c r="A326" s="104" t="s">
        <v>807</v>
      </c>
      <c r="B326" s="104" t="s">
        <v>808</v>
      </c>
      <c r="C326" s="104" t="s">
        <v>809</v>
      </c>
      <c r="D326" s="104" t="s">
        <v>810</v>
      </c>
      <c r="E326" s="104" t="s">
        <v>979</v>
      </c>
      <c r="F326" s="104" t="s">
        <v>151</v>
      </c>
      <c r="G326" s="104" t="s">
        <v>1014</v>
      </c>
      <c r="H326" s="104" t="s">
        <v>1015</v>
      </c>
      <c r="I326" s="104" t="s">
        <v>477</v>
      </c>
      <c r="J326" s="105">
        <v>0</v>
      </c>
      <c r="K326" s="105">
        <v>6158177</v>
      </c>
      <c r="L326" s="105">
        <v>6158177</v>
      </c>
      <c r="M326" s="105">
        <v>0</v>
      </c>
      <c r="N326" s="105">
        <v>0</v>
      </c>
      <c r="O326" s="117">
        <v>0</v>
      </c>
      <c r="P326" s="129" t="s">
        <v>1735</v>
      </c>
    </row>
    <row r="327" spans="1:16" x14ac:dyDescent="0.45">
      <c r="A327" s="104" t="s">
        <v>807</v>
      </c>
      <c r="B327" s="104" t="s">
        <v>808</v>
      </c>
      <c r="C327" s="104" t="s">
        <v>809</v>
      </c>
      <c r="D327" s="104" t="s">
        <v>810</v>
      </c>
      <c r="E327" s="104" t="s">
        <v>979</v>
      </c>
      <c r="F327" s="104" t="s">
        <v>151</v>
      </c>
      <c r="G327" s="104" t="s">
        <v>1016</v>
      </c>
      <c r="H327" s="104" t="s">
        <v>1017</v>
      </c>
      <c r="I327" s="104" t="s">
        <v>477</v>
      </c>
      <c r="J327" s="105">
        <v>0</v>
      </c>
      <c r="K327" s="105">
        <v>643707</v>
      </c>
      <c r="L327" s="105">
        <v>643707</v>
      </c>
      <c r="M327" s="105">
        <v>0</v>
      </c>
      <c r="N327" s="105">
        <v>0</v>
      </c>
      <c r="O327" s="117">
        <v>0</v>
      </c>
      <c r="P327" s="129" t="s">
        <v>1735</v>
      </c>
    </row>
    <row r="328" spans="1:16" x14ac:dyDescent="0.45">
      <c r="A328" s="104" t="s">
        <v>807</v>
      </c>
      <c r="B328" s="104" t="s">
        <v>808</v>
      </c>
      <c r="C328" s="104" t="s">
        <v>809</v>
      </c>
      <c r="D328" s="104" t="s">
        <v>810</v>
      </c>
      <c r="E328" s="104" t="s">
        <v>979</v>
      </c>
      <c r="F328" s="104" t="s">
        <v>151</v>
      </c>
      <c r="G328" s="104" t="s">
        <v>1018</v>
      </c>
      <c r="H328" s="104" t="s">
        <v>1019</v>
      </c>
      <c r="I328" s="104" t="s">
        <v>477</v>
      </c>
      <c r="J328" s="105">
        <v>0</v>
      </c>
      <c r="K328" s="105">
        <v>9263852</v>
      </c>
      <c r="L328" s="105">
        <v>9263852</v>
      </c>
      <c r="M328" s="105">
        <v>0</v>
      </c>
      <c r="N328" s="105">
        <v>0</v>
      </c>
      <c r="O328" s="117">
        <v>0</v>
      </c>
      <c r="P328" s="129" t="s">
        <v>1735</v>
      </c>
    </row>
    <row r="329" spans="1:16" x14ac:dyDescent="0.45">
      <c r="A329" s="104" t="s">
        <v>807</v>
      </c>
      <c r="B329" s="104" t="s">
        <v>808</v>
      </c>
      <c r="C329" s="104" t="s">
        <v>809</v>
      </c>
      <c r="D329" s="104" t="s">
        <v>810</v>
      </c>
      <c r="E329" s="104" t="s">
        <v>979</v>
      </c>
      <c r="F329" s="104" t="s">
        <v>151</v>
      </c>
      <c r="G329" s="104" t="s">
        <v>1020</v>
      </c>
      <c r="H329" s="104" t="s">
        <v>1021</v>
      </c>
      <c r="I329" s="104" t="s">
        <v>477</v>
      </c>
      <c r="J329" s="105">
        <v>0</v>
      </c>
      <c r="K329" s="105">
        <v>388144</v>
      </c>
      <c r="L329" s="105">
        <v>388144</v>
      </c>
      <c r="M329" s="105">
        <v>0</v>
      </c>
      <c r="N329" s="105">
        <v>0</v>
      </c>
      <c r="O329" s="117">
        <v>0</v>
      </c>
      <c r="P329" s="129" t="s">
        <v>1735</v>
      </c>
    </row>
    <row r="330" spans="1:16" x14ac:dyDescent="0.45">
      <c r="A330" s="104" t="s">
        <v>807</v>
      </c>
      <c r="B330" s="104" t="s">
        <v>808</v>
      </c>
      <c r="C330" s="104" t="s">
        <v>809</v>
      </c>
      <c r="D330" s="104" t="s">
        <v>810</v>
      </c>
      <c r="E330" s="104" t="s">
        <v>979</v>
      </c>
      <c r="F330" s="104" t="s">
        <v>151</v>
      </c>
      <c r="G330" s="104" t="s">
        <v>1022</v>
      </c>
      <c r="H330" s="104" t="s">
        <v>1023</v>
      </c>
      <c r="I330" s="104" t="s">
        <v>477</v>
      </c>
      <c r="J330" s="105">
        <v>0</v>
      </c>
      <c r="K330" s="105">
        <v>35579738</v>
      </c>
      <c r="L330" s="105">
        <v>21349892</v>
      </c>
      <c r="M330" s="105">
        <v>0</v>
      </c>
      <c r="N330" s="105">
        <v>0</v>
      </c>
      <c r="O330" s="117">
        <v>14229846</v>
      </c>
      <c r="P330" s="129" t="s">
        <v>1735</v>
      </c>
    </row>
    <row r="331" spans="1:16" x14ac:dyDescent="0.45">
      <c r="A331" s="104" t="s">
        <v>807</v>
      </c>
      <c r="B331" s="104" t="s">
        <v>808</v>
      </c>
      <c r="C331" s="104" t="s">
        <v>809</v>
      </c>
      <c r="D331" s="104" t="s">
        <v>810</v>
      </c>
      <c r="E331" s="104" t="s">
        <v>979</v>
      </c>
      <c r="F331" s="104" t="s">
        <v>151</v>
      </c>
      <c r="G331" s="104" t="s">
        <v>1024</v>
      </c>
      <c r="H331" s="104" t="s">
        <v>1025</v>
      </c>
      <c r="I331" s="104" t="s">
        <v>477</v>
      </c>
      <c r="J331" s="105">
        <v>0</v>
      </c>
      <c r="K331" s="105">
        <v>2960854</v>
      </c>
      <c r="L331" s="105">
        <v>2960854</v>
      </c>
      <c r="M331" s="105">
        <v>0</v>
      </c>
      <c r="N331" s="105">
        <v>0</v>
      </c>
      <c r="O331" s="117">
        <v>0</v>
      </c>
      <c r="P331" s="129" t="s">
        <v>1735</v>
      </c>
    </row>
    <row r="332" spans="1:16" x14ac:dyDescent="0.45">
      <c r="A332" s="104" t="s">
        <v>807</v>
      </c>
      <c r="B332" s="104" t="s">
        <v>808</v>
      </c>
      <c r="C332" s="104" t="s">
        <v>809</v>
      </c>
      <c r="D332" s="104" t="s">
        <v>810</v>
      </c>
      <c r="E332" s="104" t="s">
        <v>979</v>
      </c>
      <c r="F332" s="104" t="s">
        <v>151</v>
      </c>
      <c r="G332" s="104" t="s">
        <v>1026</v>
      </c>
      <c r="H332" s="104" t="s">
        <v>1027</v>
      </c>
      <c r="I332" s="104" t="s">
        <v>477</v>
      </c>
      <c r="J332" s="105">
        <v>0</v>
      </c>
      <c r="K332" s="105">
        <v>9087176</v>
      </c>
      <c r="L332" s="105">
        <v>9087176</v>
      </c>
      <c r="M332" s="105">
        <v>0</v>
      </c>
      <c r="N332" s="105">
        <v>0</v>
      </c>
      <c r="O332" s="117">
        <v>0</v>
      </c>
      <c r="P332" s="129" t="s">
        <v>1735</v>
      </c>
    </row>
    <row r="333" spans="1:16" x14ac:dyDescent="0.45">
      <c r="A333" s="104" t="s">
        <v>807</v>
      </c>
      <c r="B333" s="104" t="s">
        <v>808</v>
      </c>
      <c r="C333" s="104" t="s">
        <v>809</v>
      </c>
      <c r="D333" s="104" t="s">
        <v>810</v>
      </c>
      <c r="E333" s="104" t="s">
        <v>979</v>
      </c>
      <c r="F333" s="104" t="s">
        <v>151</v>
      </c>
      <c r="G333" s="104" t="s">
        <v>1028</v>
      </c>
      <c r="H333" s="104" t="s">
        <v>1029</v>
      </c>
      <c r="I333" s="104" t="s">
        <v>477</v>
      </c>
      <c r="J333" s="105">
        <v>0</v>
      </c>
      <c r="K333" s="105">
        <v>713319</v>
      </c>
      <c r="L333" s="105">
        <v>713319</v>
      </c>
      <c r="M333" s="105">
        <v>0</v>
      </c>
      <c r="N333" s="105">
        <v>0</v>
      </c>
      <c r="O333" s="117">
        <v>0</v>
      </c>
      <c r="P333" s="129" t="s">
        <v>1735</v>
      </c>
    </row>
    <row r="334" spans="1:16" x14ac:dyDescent="0.45">
      <c r="A334" s="104" t="s">
        <v>807</v>
      </c>
      <c r="B334" s="104" t="s">
        <v>808</v>
      </c>
      <c r="C334" s="104" t="s">
        <v>809</v>
      </c>
      <c r="D334" s="104" t="s">
        <v>810</v>
      </c>
      <c r="E334" s="104" t="s">
        <v>979</v>
      </c>
      <c r="F334" s="104" t="s">
        <v>151</v>
      </c>
      <c r="G334" s="104" t="s">
        <v>1030</v>
      </c>
      <c r="H334" s="104" t="s">
        <v>1031</v>
      </c>
      <c r="I334" s="104" t="s">
        <v>477</v>
      </c>
      <c r="J334" s="105">
        <v>0</v>
      </c>
      <c r="K334" s="105">
        <v>0</v>
      </c>
      <c r="L334" s="105">
        <v>101376000</v>
      </c>
      <c r="M334" s="105">
        <v>101376000</v>
      </c>
      <c r="N334" s="105">
        <v>0</v>
      </c>
      <c r="O334" s="117">
        <v>0</v>
      </c>
      <c r="P334" s="129" t="s">
        <v>1735</v>
      </c>
    </row>
    <row r="335" spans="1:16" x14ac:dyDescent="0.45">
      <c r="A335" s="104" t="s">
        <v>807</v>
      </c>
      <c r="B335" s="104" t="s">
        <v>808</v>
      </c>
      <c r="C335" s="104" t="s">
        <v>809</v>
      </c>
      <c r="D335" s="104" t="s">
        <v>810</v>
      </c>
      <c r="E335" s="104" t="s">
        <v>979</v>
      </c>
      <c r="F335" s="104" t="s">
        <v>151</v>
      </c>
      <c r="G335" s="104" t="s">
        <v>1032</v>
      </c>
      <c r="H335" s="104" t="s">
        <v>1033</v>
      </c>
      <c r="I335" s="104" t="s">
        <v>477</v>
      </c>
      <c r="J335" s="105">
        <v>0</v>
      </c>
      <c r="K335" s="105">
        <v>2362290</v>
      </c>
      <c r="L335" s="105">
        <v>2362290</v>
      </c>
      <c r="M335" s="105">
        <v>0</v>
      </c>
      <c r="N335" s="105">
        <v>0</v>
      </c>
      <c r="O335" s="117">
        <v>0</v>
      </c>
      <c r="P335" s="129" t="s">
        <v>1735</v>
      </c>
    </row>
    <row r="336" spans="1:16" x14ac:dyDescent="0.45">
      <c r="A336" s="104" t="s">
        <v>807</v>
      </c>
      <c r="B336" s="104" t="s">
        <v>808</v>
      </c>
      <c r="C336" s="104" t="s">
        <v>809</v>
      </c>
      <c r="D336" s="104" t="s">
        <v>810</v>
      </c>
      <c r="E336" s="104" t="s">
        <v>979</v>
      </c>
      <c r="F336" s="104" t="s">
        <v>151</v>
      </c>
      <c r="G336" s="104" t="s">
        <v>1034</v>
      </c>
      <c r="H336" s="104" t="s">
        <v>1035</v>
      </c>
      <c r="I336" s="104" t="s">
        <v>477</v>
      </c>
      <c r="J336" s="105">
        <v>0</v>
      </c>
      <c r="K336" s="105">
        <v>9366724</v>
      </c>
      <c r="L336" s="105">
        <v>9366727</v>
      </c>
      <c r="M336" s="105">
        <v>0</v>
      </c>
      <c r="N336" s="117">
        <v>3</v>
      </c>
      <c r="O336" s="117">
        <v>0</v>
      </c>
      <c r="P336" s="129" t="s">
        <v>1735</v>
      </c>
    </row>
    <row r="337" spans="1:16" x14ac:dyDescent="0.45">
      <c r="A337" s="104" t="s">
        <v>807</v>
      </c>
      <c r="B337" s="104" t="s">
        <v>808</v>
      </c>
      <c r="C337" s="104" t="s">
        <v>809</v>
      </c>
      <c r="D337" s="104" t="s">
        <v>810</v>
      </c>
      <c r="E337" s="104" t="s">
        <v>979</v>
      </c>
      <c r="F337" s="104" t="s">
        <v>151</v>
      </c>
      <c r="G337" s="104" t="s">
        <v>1036</v>
      </c>
      <c r="H337" s="104" t="s">
        <v>1037</v>
      </c>
      <c r="I337" s="104" t="s">
        <v>477</v>
      </c>
      <c r="J337" s="105">
        <v>0</v>
      </c>
      <c r="K337" s="105">
        <v>3130410</v>
      </c>
      <c r="L337" s="105">
        <v>3130410</v>
      </c>
      <c r="M337" s="105">
        <v>0</v>
      </c>
      <c r="N337" s="105">
        <v>0</v>
      </c>
      <c r="O337" s="117">
        <v>0</v>
      </c>
      <c r="P337" s="129" t="s">
        <v>1735</v>
      </c>
    </row>
    <row r="338" spans="1:16" x14ac:dyDescent="0.45">
      <c r="A338" s="104" t="s">
        <v>807</v>
      </c>
      <c r="B338" s="104" t="s">
        <v>808</v>
      </c>
      <c r="C338" s="104" t="s">
        <v>809</v>
      </c>
      <c r="D338" s="104" t="s">
        <v>810</v>
      </c>
      <c r="E338" s="104" t="s">
        <v>979</v>
      </c>
      <c r="F338" s="104" t="s">
        <v>151</v>
      </c>
      <c r="G338" s="104" t="s">
        <v>1038</v>
      </c>
      <c r="H338" s="104" t="s">
        <v>1039</v>
      </c>
      <c r="I338" s="104" t="s">
        <v>477</v>
      </c>
      <c r="J338" s="105">
        <v>0</v>
      </c>
      <c r="K338" s="105">
        <v>9459343</v>
      </c>
      <c r="L338" s="105">
        <v>20494613</v>
      </c>
      <c r="M338" s="105">
        <v>11035270</v>
      </c>
      <c r="N338" s="105">
        <v>0</v>
      </c>
      <c r="O338" s="117">
        <v>0</v>
      </c>
      <c r="P338" s="129" t="s">
        <v>1735</v>
      </c>
    </row>
    <row r="339" spans="1:16" x14ac:dyDescent="0.45">
      <c r="A339" s="104" t="s">
        <v>807</v>
      </c>
      <c r="B339" s="104" t="s">
        <v>808</v>
      </c>
      <c r="C339" s="104" t="s">
        <v>809</v>
      </c>
      <c r="D339" s="104" t="s">
        <v>810</v>
      </c>
      <c r="E339" s="104" t="s">
        <v>979</v>
      </c>
      <c r="F339" s="104" t="s">
        <v>151</v>
      </c>
      <c r="G339" s="104" t="s">
        <v>1040</v>
      </c>
      <c r="H339" s="104" t="s">
        <v>1041</v>
      </c>
      <c r="I339" s="104" t="s">
        <v>477</v>
      </c>
      <c r="J339" s="105">
        <v>0</v>
      </c>
      <c r="K339" s="105">
        <v>0</v>
      </c>
      <c r="L339" s="105">
        <v>271034400</v>
      </c>
      <c r="M339" s="105">
        <v>271034400</v>
      </c>
      <c r="N339" s="105">
        <v>0</v>
      </c>
      <c r="O339" s="117">
        <v>0</v>
      </c>
      <c r="P339" s="129" t="s">
        <v>1735</v>
      </c>
    </row>
    <row r="340" spans="1:16" x14ac:dyDescent="0.45">
      <c r="A340" s="104" t="s">
        <v>807</v>
      </c>
      <c r="B340" s="104" t="s">
        <v>808</v>
      </c>
      <c r="C340" s="104" t="s">
        <v>809</v>
      </c>
      <c r="D340" s="104" t="s">
        <v>810</v>
      </c>
      <c r="E340" s="104" t="s">
        <v>979</v>
      </c>
      <c r="F340" s="104" t="s">
        <v>151</v>
      </c>
      <c r="G340" s="104" t="s">
        <v>1042</v>
      </c>
      <c r="H340" s="104" t="s">
        <v>1043</v>
      </c>
      <c r="I340" s="104" t="s">
        <v>477</v>
      </c>
      <c r="J340" s="105">
        <v>0</v>
      </c>
      <c r="K340" s="105">
        <v>0</v>
      </c>
      <c r="L340" s="105">
        <v>291465000</v>
      </c>
      <c r="M340" s="105">
        <v>291465000</v>
      </c>
      <c r="N340" s="105">
        <v>0</v>
      </c>
      <c r="O340" s="117">
        <v>0</v>
      </c>
      <c r="P340" s="129" t="s">
        <v>1735</v>
      </c>
    </row>
    <row r="341" spans="1:16" x14ac:dyDescent="0.45">
      <c r="A341" s="104" t="s">
        <v>807</v>
      </c>
      <c r="B341" s="104" t="s">
        <v>808</v>
      </c>
      <c r="C341" s="104" t="s">
        <v>809</v>
      </c>
      <c r="D341" s="104" t="s">
        <v>810</v>
      </c>
      <c r="E341" s="104" t="s">
        <v>979</v>
      </c>
      <c r="F341" s="104" t="s">
        <v>151</v>
      </c>
      <c r="G341" s="104" t="s">
        <v>1044</v>
      </c>
      <c r="H341" s="104" t="s">
        <v>1045</v>
      </c>
      <c r="I341" s="104" t="s">
        <v>477</v>
      </c>
      <c r="J341" s="105">
        <v>0</v>
      </c>
      <c r="K341" s="105">
        <v>0</v>
      </c>
      <c r="L341" s="105">
        <v>178145250</v>
      </c>
      <c r="M341" s="105">
        <v>178145250</v>
      </c>
      <c r="N341" s="105">
        <v>0</v>
      </c>
      <c r="O341" s="117">
        <v>0</v>
      </c>
      <c r="P341" s="129" t="s">
        <v>1735</v>
      </c>
    </row>
    <row r="342" spans="1:16" x14ac:dyDescent="0.45">
      <c r="A342" s="104" t="s">
        <v>807</v>
      </c>
      <c r="B342" s="104" t="s">
        <v>808</v>
      </c>
      <c r="C342" s="104" t="s">
        <v>809</v>
      </c>
      <c r="D342" s="104" t="s">
        <v>810</v>
      </c>
      <c r="E342" s="104" t="s">
        <v>979</v>
      </c>
      <c r="F342" s="104" t="s">
        <v>151</v>
      </c>
      <c r="G342" s="104" t="s">
        <v>1046</v>
      </c>
      <c r="H342" s="104" t="s">
        <v>1047</v>
      </c>
      <c r="I342" s="104" t="s">
        <v>477</v>
      </c>
      <c r="J342" s="105">
        <v>0</v>
      </c>
      <c r="K342" s="105">
        <v>0</v>
      </c>
      <c r="L342" s="105">
        <v>11160000</v>
      </c>
      <c r="M342" s="105">
        <v>11160000</v>
      </c>
      <c r="N342" s="105">
        <v>0</v>
      </c>
      <c r="O342" s="117">
        <v>0</v>
      </c>
      <c r="P342" s="129" t="s">
        <v>1735</v>
      </c>
    </row>
    <row r="343" spans="1:16" x14ac:dyDescent="0.45">
      <c r="A343" s="104" t="s">
        <v>807</v>
      </c>
      <c r="B343" s="104" t="s">
        <v>808</v>
      </c>
      <c r="C343" s="104" t="s">
        <v>809</v>
      </c>
      <c r="D343" s="104" t="s">
        <v>810</v>
      </c>
      <c r="E343" s="104" t="s">
        <v>979</v>
      </c>
      <c r="F343" s="104" t="s">
        <v>151</v>
      </c>
      <c r="G343" s="104" t="s">
        <v>1048</v>
      </c>
      <c r="H343" s="104" t="s">
        <v>1049</v>
      </c>
      <c r="I343" s="104" t="s">
        <v>1553</v>
      </c>
      <c r="J343" s="105">
        <v>0</v>
      </c>
      <c r="K343" s="105">
        <v>0</v>
      </c>
      <c r="L343" s="105">
        <v>259020000</v>
      </c>
      <c r="M343" s="105">
        <v>259020000</v>
      </c>
      <c r="N343" s="105">
        <v>0</v>
      </c>
      <c r="O343" s="117">
        <v>0</v>
      </c>
      <c r="P343" s="129" t="s">
        <v>1735</v>
      </c>
    </row>
    <row r="344" spans="1:16" x14ac:dyDescent="0.45">
      <c r="A344" s="104" t="s">
        <v>807</v>
      </c>
      <c r="B344" s="104" t="s">
        <v>808</v>
      </c>
      <c r="C344" s="104" t="s">
        <v>809</v>
      </c>
      <c r="D344" s="104" t="s">
        <v>810</v>
      </c>
      <c r="E344" s="104" t="s">
        <v>979</v>
      </c>
      <c r="F344" s="104" t="s">
        <v>151</v>
      </c>
      <c r="G344" s="104" t="s">
        <v>1050</v>
      </c>
      <c r="H344" s="104" t="s">
        <v>1051</v>
      </c>
      <c r="I344" s="104" t="s">
        <v>477</v>
      </c>
      <c r="J344" s="105">
        <v>0</v>
      </c>
      <c r="K344" s="105">
        <v>0</v>
      </c>
      <c r="L344" s="105">
        <v>76345500</v>
      </c>
      <c r="M344" s="105">
        <v>76345500</v>
      </c>
      <c r="N344" s="105">
        <v>0</v>
      </c>
      <c r="O344" s="117">
        <v>0</v>
      </c>
      <c r="P344" s="129" t="s">
        <v>1735</v>
      </c>
    </row>
    <row r="345" spans="1:16" x14ac:dyDescent="0.45">
      <c r="A345" s="104" t="s">
        <v>807</v>
      </c>
      <c r="B345" s="104" t="s">
        <v>808</v>
      </c>
      <c r="C345" s="104" t="s">
        <v>809</v>
      </c>
      <c r="D345" s="104" t="s">
        <v>810</v>
      </c>
      <c r="E345" s="104" t="s">
        <v>979</v>
      </c>
      <c r="F345" s="104" t="s">
        <v>151</v>
      </c>
      <c r="G345" s="104" t="s">
        <v>1052</v>
      </c>
      <c r="H345" s="104" t="s">
        <v>1053</v>
      </c>
      <c r="I345" s="104" t="s">
        <v>477</v>
      </c>
      <c r="J345" s="105">
        <v>0</v>
      </c>
      <c r="K345" s="105">
        <v>0</v>
      </c>
      <c r="L345" s="105">
        <v>163872001</v>
      </c>
      <c r="M345" s="105">
        <v>163872000</v>
      </c>
      <c r="N345" s="117">
        <v>1</v>
      </c>
      <c r="O345" s="117">
        <v>0</v>
      </c>
      <c r="P345" s="129" t="s">
        <v>1735</v>
      </c>
    </row>
    <row r="346" spans="1:16" x14ac:dyDescent="0.45">
      <c r="A346" s="104" t="s">
        <v>807</v>
      </c>
      <c r="B346" s="104" t="s">
        <v>808</v>
      </c>
      <c r="C346" s="104" t="s">
        <v>809</v>
      </c>
      <c r="D346" s="104" t="s">
        <v>810</v>
      </c>
      <c r="E346" s="104" t="s">
        <v>979</v>
      </c>
      <c r="F346" s="104" t="s">
        <v>151</v>
      </c>
      <c r="G346" s="104" t="s">
        <v>1054</v>
      </c>
      <c r="H346" s="104" t="s">
        <v>1055</v>
      </c>
      <c r="I346" s="104" t="s">
        <v>477</v>
      </c>
      <c r="J346" s="105">
        <v>0</v>
      </c>
      <c r="K346" s="105">
        <v>0</v>
      </c>
      <c r="L346" s="105">
        <v>151357500</v>
      </c>
      <c r="M346" s="105">
        <v>151357500</v>
      </c>
      <c r="N346" s="105">
        <v>0</v>
      </c>
      <c r="O346" s="117">
        <v>0</v>
      </c>
      <c r="P346" s="129" t="s">
        <v>1735</v>
      </c>
    </row>
    <row r="347" spans="1:16" x14ac:dyDescent="0.45">
      <c r="A347" s="104" t="s">
        <v>807</v>
      </c>
      <c r="B347" s="104" t="s">
        <v>808</v>
      </c>
      <c r="C347" s="104" t="s">
        <v>809</v>
      </c>
      <c r="D347" s="104" t="s">
        <v>810</v>
      </c>
      <c r="E347" s="104" t="s">
        <v>979</v>
      </c>
      <c r="F347" s="104" t="s">
        <v>151</v>
      </c>
      <c r="G347" s="104" t="s">
        <v>1056</v>
      </c>
      <c r="H347" s="104" t="s">
        <v>1057</v>
      </c>
      <c r="I347" s="104" t="s">
        <v>477</v>
      </c>
      <c r="J347" s="105">
        <v>0</v>
      </c>
      <c r="K347" s="105">
        <v>0</v>
      </c>
      <c r="L347" s="105">
        <v>57024000</v>
      </c>
      <c r="M347" s="105">
        <v>57024000</v>
      </c>
      <c r="N347" s="105">
        <v>0</v>
      </c>
      <c r="O347" s="117">
        <v>0</v>
      </c>
      <c r="P347" s="129" t="s">
        <v>1735</v>
      </c>
    </row>
    <row r="348" spans="1:16" x14ac:dyDescent="0.45">
      <c r="A348" s="104" t="s">
        <v>807</v>
      </c>
      <c r="B348" s="104" t="s">
        <v>808</v>
      </c>
      <c r="C348" s="104" t="s">
        <v>809</v>
      </c>
      <c r="D348" s="104" t="s">
        <v>810</v>
      </c>
      <c r="E348" s="104" t="s">
        <v>979</v>
      </c>
      <c r="F348" s="104" t="s">
        <v>151</v>
      </c>
      <c r="G348" s="104" t="s">
        <v>1058</v>
      </c>
      <c r="H348" s="104" t="s">
        <v>1059</v>
      </c>
      <c r="I348" s="104" t="s">
        <v>477</v>
      </c>
      <c r="J348" s="105">
        <v>0</v>
      </c>
      <c r="K348" s="105">
        <v>0</v>
      </c>
      <c r="L348" s="105">
        <v>54998250</v>
      </c>
      <c r="M348" s="105">
        <v>54998250</v>
      </c>
      <c r="N348" s="105">
        <v>0</v>
      </c>
      <c r="O348" s="117">
        <v>0</v>
      </c>
      <c r="P348" s="129" t="s">
        <v>1735</v>
      </c>
    </row>
    <row r="349" spans="1:16" x14ac:dyDescent="0.45">
      <c r="A349" s="104" t="s">
        <v>807</v>
      </c>
      <c r="B349" s="104" t="s">
        <v>808</v>
      </c>
      <c r="C349" s="104" t="s">
        <v>809</v>
      </c>
      <c r="D349" s="104" t="s">
        <v>810</v>
      </c>
      <c r="E349" s="104" t="s">
        <v>979</v>
      </c>
      <c r="F349" s="104" t="s">
        <v>151</v>
      </c>
      <c r="G349" s="104" t="s">
        <v>1060</v>
      </c>
      <c r="H349" s="104" t="s">
        <v>1061</v>
      </c>
      <c r="I349" s="104" t="s">
        <v>477</v>
      </c>
      <c r="J349" s="105">
        <v>0</v>
      </c>
      <c r="K349" s="105">
        <v>0</v>
      </c>
      <c r="L349" s="105">
        <v>219607500</v>
      </c>
      <c r="M349" s="105">
        <v>219607500</v>
      </c>
      <c r="N349" s="105">
        <v>0</v>
      </c>
      <c r="O349" s="117">
        <v>0</v>
      </c>
      <c r="P349" s="129" t="s">
        <v>1735</v>
      </c>
    </row>
    <row r="350" spans="1:16" x14ac:dyDescent="0.45">
      <c r="A350" s="104" t="s">
        <v>807</v>
      </c>
      <c r="B350" s="104" t="s">
        <v>808</v>
      </c>
      <c r="C350" s="104" t="s">
        <v>809</v>
      </c>
      <c r="D350" s="104" t="s">
        <v>810</v>
      </c>
      <c r="E350" s="104" t="s">
        <v>979</v>
      </c>
      <c r="F350" s="104" t="s">
        <v>151</v>
      </c>
      <c r="G350" s="104" t="s">
        <v>1062</v>
      </c>
      <c r="H350" s="104" t="s">
        <v>1063</v>
      </c>
      <c r="I350" s="104" t="s">
        <v>477</v>
      </c>
      <c r="J350" s="105">
        <v>0</v>
      </c>
      <c r="K350" s="105">
        <v>0</v>
      </c>
      <c r="L350" s="105">
        <v>93847500</v>
      </c>
      <c r="M350" s="105">
        <v>93847500</v>
      </c>
      <c r="N350" s="105">
        <v>0</v>
      </c>
      <c r="O350" s="117">
        <v>0</v>
      </c>
      <c r="P350" s="129" t="s">
        <v>1735</v>
      </c>
    </row>
    <row r="351" spans="1:16" x14ac:dyDescent="0.45">
      <c r="A351" s="104" t="s">
        <v>807</v>
      </c>
      <c r="B351" s="104" t="s">
        <v>808</v>
      </c>
      <c r="C351" s="104" t="s">
        <v>809</v>
      </c>
      <c r="D351" s="104" t="s">
        <v>810</v>
      </c>
      <c r="E351" s="104" t="s">
        <v>979</v>
      </c>
      <c r="F351" s="104" t="s">
        <v>151</v>
      </c>
      <c r="G351" s="104" t="s">
        <v>1064</v>
      </c>
      <c r="H351" s="104" t="s">
        <v>1065</v>
      </c>
      <c r="I351" s="104" t="s">
        <v>477</v>
      </c>
      <c r="J351" s="105">
        <v>0</v>
      </c>
      <c r="K351" s="105">
        <v>0</v>
      </c>
      <c r="L351" s="105">
        <v>22545000</v>
      </c>
      <c r="M351" s="105">
        <v>22545000</v>
      </c>
      <c r="N351" s="105">
        <v>0</v>
      </c>
      <c r="O351" s="117">
        <v>0</v>
      </c>
      <c r="P351" s="129" t="s">
        <v>1735</v>
      </c>
    </row>
    <row r="352" spans="1:16" x14ac:dyDescent="0.45">
      <c r="A352" s="104" t="s">
        <v>807</v>
      </c>
      <c r="B352" s="104" t="s">
        <v>808</v>
      </c>
      <c r="C352" s="104" t="s">
        <v>809</v>
      </c>
      <c r="D352" s="104" t="s">
        <v>810</v>
      </c>
      <c r="E352" s="104" t="s">
        <v>979</v>
      </c>
      <c r="F352" s="104" t="s">
        <v>151</v>
      </c>
      <c r="G352" s="104" t="s">
        <v>1066</v>
      </c>
      <c r="H352" s="104" t="s">
        <v>1067</v>
      </c>
      <c r="I352" s="104" t="s">
        <v>477</v>
      </c>
      <c r="J352" s="105">
        <v>0</v>
      </c>
      <c r="K352" s="105">
        <v>0</v>
      </c>
      <c r="L352" s="105">
        <v>215010000</v>
      </c>
      <c r="M352" s="105">
        <v>215010000</v>
      </c>
      <c r="N352" s="105">
        <v>0</v>
      </c>
      <c r="O352" s="117">
        <v>0</v>
      </c>
      <c r="P352" s="129" t="s">
        <v>1735</v>
      </c>
    </row>
    <row r="353" spans="1:16" x14ac:dyDescent="0.45">
      <c r="A353" s="104" t="s">
        <v>807</v>
      </c>
      <c r="B353" s="104" t="s">
        <v>808</v>
      </c>
      <c r="C353" s="104" t="s">
        <v>809</v>
      </c>
      <c r="D353" s="104" t="s">
        <v>810</v>
      </c>
      <c r="E353" s="104" t="s">
        <v>979</v>
      </c>
      <c r="F353" s="104" t="s">
        <v>151</v>
      </c>
      <c r="G353" s="104" t="s">
        <v>1068</v>
      </c>
      <c r="H353" s="104" t="s">
        <v>1069</v>
      </c>
      <c r="I353" s="104" t="s">
        <v>477</v>
      </c>
      <c r="J353" s="105">
        <v>0</v>
      </c>
      <c r="K353" s="105">
        <v>0</v>
      </c>
      <c r="L353" s="105">
        <v>27000000</v>
      </c>
      <c r="M353" s="105">
        <v>27000000</v>
      </c>
      <c r="N353" s="105">
        <v>0</v>
      </c>
      <c r="O353" s="117">
        <v>0</v>
      </c>
      <c r="P353" s="129" t="s">
        <v>1735</v>
      </c>
    </row>
    <row r="354" spans="1:16" x14ac:dyDescent="0.45">
      <c r="A354" s="104" t="s">
        <v>807</v>
      </c>
      <c r="B354" s="104" t="s">
        <v>808</v>
      </c>
      <c r="C354" s="104" t="s">
        <v>809</v>
      </c>
      <c r="D354" s="104" t="s">
        <v>810</v>
      </c>
      <c r="E354" s="104" t="s">
        <v>979</v>
      </c>
      <c r="F354" s="104" t="s">
        <v>151</v>
      </c>
      <c r="G354" s="104" t="s">
        <v>1070</v>
      </c>
      <c r="H354" s="104" t="s">
        <v>1071</v>
      </c>
      <c r="I354" s="104" t="s">
        <v>477</v>
      </c>
      <c r="J354" s="105">
        <v>0</v>
      </c>
      <c r="K354" s="105">
        <v>0</v>
      </c>
      <c r="L354" s="105">
        <v>65250000</v>
      </c>
      <c r="M354" s="105">
        <v>65250000</v>
      </c>
      <c r="N354" s="105">
        <v>0</v>
      </c>
      <c r="O354" s="117">
        <v>0</v>
      </c>
      <c r="P354" s="129" t="s">
        <v>1735</v>
      </c>
    </row>
    <row r="355" spans="1:16" x14ac:dyDescent="0.45">
      <c r="A355" s="104" t="s">
        <v>807</v>
      </c>
      <c r="B355" s="104" t="s">
        <v>808</v>
      </c>
      <c r="C355" s="104" t="s">
        <v>809</v>
      </c>
      <c r="D355" s="104" t="s">
        <v>810</v>
      </c>
      <c r="E355" s="104" t="s">
        <v>979</v>
      </c>
      <c r="F355" s="104" t="s">
        <v>151</v>
      </c>
      <c r="G355" s="104" t="s">
        <v>1072</v>
      </c>
      <c r="H355" s="104" t="s">
        <v>1073</v>
      </c>
      <c r="I355" s="104" t="s">
        <v>477</v>
      </c>
      <c r="J355" s="105">
        <v>0</v>
      </c>
      <c r="K355" s="105">
        <v>0</v>
      </c>
      <c r="L355" s="105">
        <v>30612524</v>
      </c>
      <c r="M355" s="105">
        <v>30612524</v>
      </c>
      <c r="N355" s="105">
        <v>0</v>
      </c>
      <c r="O355" s="117">
        <v>0</v>
      </c>
      <c r="P355" s="129" t="s">
        <v>1735</v>
      </c>
    </row>
    <row r="356" spans="1:16" x14ac:dyDescent="0.45">
      <c r="A356" s="104" t="s">
        <v>807</v>
      </c>
      <c r="B356" s="104" t="s">
        <v>808</v>
      </c>
      <c r="C356" s="104" t="s">
        <v>809</v>
      </c>
      <c r="D356" s="104" t="s">
        <v>810</v>
      </c>
      <c r="E356" s="104" t="s">
        <v>979</v>
      </c>
      <c r="F356" s="104" t="s">
        <v>151</v>
      </c>
      <c r="G356" s="104" t="s">
        <v>1074</v>
      </c>
      <c r="H356" s="104" t="s">
        <v>1075</v>
      </c>
      <c r="I356" s="104" t="s">
        <v>477</v>
      </c>
      <c r="J356" s="105">
        <v>0</v>
      </c>
      <c r="K356" s="105">
        <v>0</v>
      </c>
      <c r="L356" s="105">
        <v>202661977</v>
      </c>
      <c r="M356" s="105">
        <v>202661977</v>
      </c>
      <c r="N356" s="105">
        <v>0</v>
      </c>
      <c r="O356" s="117">
        <v>0</v>
      </c>
      <c r="P356" s="129" t="s">
        <v>1735</v>
      </c>
    </row>
    <row r="357" spans="1:16" x14ac:dyDescent="0.45">
      <c r="A357" s="104" t="s">
        <v>807</v>
      </c>
      <c r="B357" s="104" t="s">
        <v>808</v>
      </c>
      <c r="C357" s="104" t="s">
        <v>809</v>
      </c>
      <c r="D357" s="104" t="s">
        <v>810</v>
      </c>
      <c r="E357" s="104" t="s">
        <v>979</v>
      </c>
      <c r="F357" s="104" t="s">
        <v>151</v>
      </c>
      <c r="G357" s="104" t="s">
        <v>1076</v>
      </c>
      <c r="H357" s="104" t="s">
        <v>1077</v>
      </c>
      <c r="I357" s="104" t="s">
        <v>477</v>
      </c>
      <c r="J357" s="105">
        <v>0</v>
      </c>
      <c r="K357" s="105">
        <v>0</v>
      </c>
      <c r="L357" s="105">
        <v>72814500</v>
      </c>
      <c r="M357" s="105">
        <v>72814500</v>
      </c>
      <c r="N357" s="105">
        <v>0</v>
      </c>
      <c r="O357" s="117">
        <v>0</v>
      </c>
      <c r="P357" s="129" t="s">
        <v>1735</v>
      </c>
    </row>
    <row r="358" spans="1:16" x14ac:dyDescent="0.45">
      <c r="A358" s="104" t="s">
        <v>807</v>
      </c>
      <c r="B358" s="104" t="s">
        <v>808</v>
      </c>
      <c r="C358" s="104" t="s">
        <v>809</v>
      </c>
      <c r="D358" s="104" t="s">
        <v>810</v>
      </c>
      <c r="E358" s="104" t="s">
        <v>979</v>
      </c>
      <c r="F358" s="104" t="s">
        <v>151</v>
      </c>
      <c r="G358" s="104" t="s">
        <v>1078</v>
      </c>
      <c r="H358" s="104" t="s">
        <v>1079</v>
      </c>
      <c r="I358" s="104" t="s">
        <v>477</v>
      </c>
      <c r="J358" s="105">
        <v>0</v>
      </c>
      <c r="K358" s="105">
        <v>0</v>
      </c>
      <c r="L358" s="105">
        <v>89923500</v>
      </c>
      <c r="M358" s="105">
        <v>89923500</v>
      </c>
      <c r="N358" s="105">
        <v>0</v>
      </c>
      <c r="O358" s="117">
        <v>0</v>
      </c>
      <c r="P358" s="129" t="s">
        <v>1735</v>
      </c>
    </row>
    <row r="359" spans="1:16" x14ac:dyDescent="0.45">
      <c r="A359" s="104" t="s">
        <v>807</v>
      </c>
      <c r="B359" s="104" t="s">
        <v>808</v>
      </c>
      <c r="C359" s="104" t="s">
        <v>809</v>
      </c>
      <c r="D359" s="104" t="s">
        <v>810</v>
      </c>
      <c r="E359" s="104" t="s">
        <v>979</v>
      </c>
      <c r="F359" s="104" t="s">
        <v>151</v>
      </c>
      <c r="G359" s="104" t="s">
        <v>1080</v>
      </c>
      <c r="H359" s="104" t="s">
        <v>1081</v>
      </c>
      <c r="I359" s="104" t="s">
        <v>477</v>
      </c>
      <c r="J359" s="105">
        <v>0</v>
      </c>
      <c r="K359" s="105">
        <v>0</v>
      </c>
      <c r="L359" s="105">
        <v>33660000</v>
      </c>
      <c r="M359" s="105">
        <v>33660000</v>
      </c>
      <c r="N359" s="105">
        <v>0</v>
      </c>
      <c r="O359" s="117">
        <v>0</v>
      </c>
      <c r="P359" s="129" t="s">
        <v>1735</v>
      </c>
    </row>
    <row r="360" spans="1:16" x14ac:dyDescent="0.45">
      <c r="A360" s="104" t="s">
        <v>807</v>
      </c>
      <c r="B360" s="104" t="s">
        <v>808</v>
      </c>
      <c r="C360" s="104" t="s">
        <v>809</v>
      </c>
      <c r="D360" s="104" t="s">
        <v>810</v>
      </c>
      <c r="E360" s="104" t="s">
        <v>979</v>
      </c>
      <c r="F360" s="104" t="s">
        <v>151</v>
      </c>
      <c r="G360" s="104" t="s">
        <v>1082</v>
      </c>
      <c r="H360" s="104" t="s">
        <v>1083</v>
      </c>
      <c r="I360" s="104" t="s">
        <v>477</v>
      </c>
      <c r="J360" s="105">
        <v>0</v>
      </c>
      <c r="K360" s="105">
        <v>0</v>
      </c>
      <c r="L360" s="105">
        <v>95602500</v>
      </c>
      <c r="M360" s="105">
        <v>95602500</v>
      </c>
      <c r="N360" s="105">
        <v>0</v>
      </c>
      <c r="O360" s="117">
        <v>0</v>
      </c>
      <c r="P360" s="129" t="s">
        <v>1735</v>
      </c>
    </row>
    <row r="361" spans="1:16" x14ac:dyDescent="0.45">
      <c r="A361" s="104" t="s">
        <v>807</v>
      </c>
      <c r="B361" s="104" t="s">
        <v>808</v>
      </c>
      <c r="C361" s="104" t="s">
        <v>809</v>
      </c>
      <c r="D361" s="104" t="s">
        <v>810</v>
      </c>
      <c r="E361" s="104" t="s">
        <v>979</v>
      </c>
      <c r="F361" s="104" t="s">
        <v>151</v>
      </c>
      <c r="G361" s="104" t="s">
        <v>1084</v>
      </c>
      <c r="H361" s="104" t="s">
        <v>1085</v>
      </c>
      <c r="I361" s="104" t="s">
        <v>477</v>
      </c>
      <c r="J361" s="105">
        <v>0</v>
      </c>
      <c r="K361" s="105">
        <v>0</v>
      </c>
      <c r="L361" s="105">
        <v>12960000</v>
      </c>
      <c r="M361" s="105">
        <v>12960000</v>
      </c>
      <c r="N361" s="105">
        <v>0</v>
      </c>
      <c r="O361" s="117">
        <v>0</v>
      </c>
      <c r="P361" s="129" t="s">
        <v>1735</v>
      </c>
    </row>
    <row r="362" spans="1:16" x14ac:dyDescent="0.45">
      <c r="A362" s="104" t="s">
        <v>807</v>
      </c>
      <c r="B362" s="104" t="s">
        <v>808</v>
      </c>
      <c r="C362" s="104" t="s">
        <v>809</v>
      </c>
      <c r="D362" s="104" t="s">
        <v>810</v>
      </c>
      <c r="E362" s="104" t="s">
        <v>979</v>
      </c>
      <c r="F362" s="104" t="s">
        <v>151</v>
      </c>
      <c r="G362" s="104" t="s">
        <v>1086</v>
      </c>
      <c r="H362" s="104" t="s">
        <v>1087</v>
      </c>
      <c r="I362" s="104" t="s">
        <v>477</v>
      </c>
      <c r="J362" s="105">
        <v>0</v>
      </c>
      <c r="K362" s="105">
        <v>0</v>
      </c>
      <c r="L362" s="105">
        <v>141687000</v>
      </c>
      <c r="M362" s="105">
        <v>141687000</v>
      </c>
      <c r="N362" s="105">
        <v>0</v>
      </c>
      <c r="O362" s="117">
        <v>0</v>
      </c>
      <c r="P362" s="129" t="s">
        <v>1735</v>
      </c>
    </row>
    <row r="363" spans="1:16" x14ac:dyDescent="0.45">
      <c r="A363" s="104" t="s">
        <v>807</v>
      </c>
      <c r="B363" s="104" t="s">
        <v>808</v>
      </c>
      <c r="C363" s="104" t="s">
        <v>809</v>
      </c>
      <c r="D363" s="104" t="s">
        <v>810</v>
      </c>
      <c r="E363" s="104" t="s">
        <v>979</v>
      </c>
      <c r="F363" s="104" t="s">
        <v>151</v>
      </c>
      <c r="G363" s="104" t="s">
        <v>1088</v>
      </c>
      <c r="H363" s="104" t="s">
        <v>1089</v>
      </c>
      <c r="I363" s="104" t="s">
        <v>477</v>
      </c>
      <c r="J363" s="105">
        <v>0</v>
      </c>
      <c r="K363" s="105">
        <v>0</v>
      </c>
      <c r="L363" s="105">
        <v>53128800</v>
      </c>
      <c r="M363" s="105">
        <v>53128800</v>
      </c>
      <c r="N363" s="105">
        <v>0</v>
      </c>
      <c r="O363" s="117">
        <v>0</v>
      </c>
      <c r="P363" s="129" t="s">
        <v>1735</v>
      </c>
    </row>
    <row r="364" spans="1:16" x14ac:dyDescent="0.45">
      <c r="A364" s="104" t="s">
        <v>807</v>
      </c>
      <c r="B364" s="104" t="s">
        <v>808</v>
      </c>
      <c r="C364" s="104" t="s">
        <v>809</v>
      </c>
      <c r="D364" s="104" t="s">
        <v>810</v>
      </c>
      <c r="E364" s="104" t="s">
        <v>979</v>
      </c>
      <c r="F364" s="104" t="s">
        <v>151</v>
      </c>
      <c r="G364" s="104" t="s">
        <v>1090</v>
      </c>
      <c r="H364" s="104" t="s">
        <v>1091</v>
      </c>
      <c r="I364" s="104" t="s">
        <v>477</v>
      </c>
      <c r="J364" s="105">
        <v>0</v>
      </c>
      <c r="K364" s="105">
        <v>0</v>
      </c>
      <c r="L364" s="105">
        <v>242190000</v>
      </c>
      <c r="M364" s="105">
        <v>242190000</v>
      </c>
      <c r="N364" s="105">
        <v>0</v>
      </c>
      <c r="O364" s="117">
        <v>0</v>
      </c>
      <c r="P364" s="129" t="s">
        <v>1735</v>
      </c>
    </row>
    <row r="365" spans="1:16" x14ac:dyDescent="0.45">
      <c r="A365" s="104" t="s">
        <v>807</v>
      </c>
      <c r="B365" s="104" t="s">
        <v>808</v>
      </c>
      <c r="C365" s="104" t="s">
        <v>809</v>
      </c>
      <c r="D365" s="104" t="s">
        <v>810</v>
      </c>
      <c r="E365" s="104" t="s">
        <v>979</v>
      </c>
      <c r="F365" s="104" t="s">
        <v>151</v>
      </c>
      <c r="G365" s="104" t="s">
        <v>1092</v>
      </c>
      <c r="H365" s="104" t="s">
        <v>1093</v>
      </c>
      <c r="I365" s="104" t="s">
        <v>477</v>
      </c>
      <c r="J365" s="105">
        <v>0</v>
      </c>
      <c r="K365" s="105">
        <v>0</v>
      </c>
      <c r="L365" s="105">
        <v>47025000</v>
      </c>
      <c r="M365" s="105">
        <v>47025000</v>
      </c>
      <c r="N365" s="105">
        <v>0</v>
      </c>
      <c r="O365" s="117">
        <v>0</v>
      </c>
      <c r="P365" s="129" t="s">
        <v>1735</v>
      </c>
    </row>
    <row r="366" spans="1:16" x14ac:dyDescent="0.45">
      <c r="A366" s="104" t="s">
        <v>807</v>
      </c>
      <c r="B366" s="104" t="s">
        <v>808</v>
      </c>
      <c r="C366" s="104" t="s">
        <v>809</v>
      </c>
      <c r="D366" s="104" t="s">
        <v>810</v>
      </c>
      <c r="E366" s="104" t="s">
        <v>979</v>
      </c>
      <c r="F366" s="104" t="s">
        <v>151</v>
      </c>
      <c r="G366" s="104" t="s">
        <v>512</v>
      </c>
      <c r="H366" s="104" t="s">
        <v>513</v>
      </c>
      <c r="I366" s="104" t="s">
        <v>477</v>
      </c>
      <c r="J366" s="105">
        <v>0</v>
      </c>
      <c r="K366" s="105">
        <v>0</v>
      </c>
      <c r="L366" s="105">
        <v>202282500</v>
      </c>
      <c r="M366" s="105">
        <v>202282500</v>
      </c>
      <c r="N366" s="105">
        <v>0</v>
      </c>
      <c r="O366" s="117">
        <v>0</v>
      </c>
      <c r="P366" s="129" t="s">
        <v>1735</v>
      </c>
    </row>
    <row r="367" spans="1:16" x14ac:dyDescent="0.45">
      <c r="A367" s="104" t="s">
        <v>807</v>
      </c>
      <c r="B367" s="104" t="s">
        <v>808</v>
      </c>
      <c r="C367" s="104" t="s">
        <v>809</v>
      </c>
      <c r="D367" s="104" t="s">
        <v>810</v>
      </c>
      <c r="E367" s="104" t="s">
        <v>979</v>
      </c>
      <c r="F367" s="104" t="s">
        <v>151</v>
      </c>
      <c r="G367" s="104" t="s">
        <v>1094</v>
      </c>
      <c r="H367" s="104" t="s">
        <v>1095</v>
      </c>
      <c r="I367" s="104" t="s">
        <v>477</v>
      </c>
      <c r="J367" s="105">
        <v>0</v>
      </c>
      <c r="K367" s="105">
        <v>0</v>
      </c>
      <c r="L367" s="105">
        <v>64680000</v>
      </c>
      <c r="M367" s="105">
        <v>64680000</v>
      </c>
      <c r="N367" s="105">
        <v>0</v>
      </c>
      <c r="O367" s="117">
        <v>0</v>
      </c>
      <c r="P367" s="129" t="s">
        <v>1735</v>
      </c>
    </row>
    <row r="368" spans="1:16" x14ac:dyDescent="0.45">
      <c r="A368" s="104" t="s">
        <v>807</v>
      </c>
      <c r="B368" s="104" t="s">
        <v>808</v>
      </c>
      <c r="C368" s="104" t="s">
        <v>809</v>
      </c>
      <c r="D368" s="104" t="s">
        <v>810</v>
      </c>
      <c r="E368" s="104" t="s">
        <v>979</v>
      </c>
      <c r="F368" s="104" t="s">
        <v>151</v>
      </c>
      <c r="G368" s="104" t="s">
        <v>1096</v>
      </c>
      <c r="H368" s="104" t="s">
        <v>1097</v>
      </c>
      <c r="I368" s="104" t="s">
        <v>477</v>
      </c>
      <c r="J368" s="105">
        <v>0</v>
      </c>
      <c r="K368" s="105">
        <v>0</v>
      </c>
      <c r="L368" s="105">
        <v>152617501</v>
      </c>
      <c r="M368" s="105">
        <v>152617500</v>
      </c>
      <c r="N368" s="117">
        <v>1</v>
      </c>
      <c r="O368" s="117">
        <v>0</v>
      </c>
      <c r="P368" s="129" t="s">
        <v>1735</v>
      </c>
    </row>
    <row r="369" spans="1:16" x14ac:dyDescent="0.45">
      <c r="A369" s="104" t="s">
        <v>807</v>
      </c>
      <c r="B369" s="104" t="s">
        <v>808</v>
      </c>
      <c r="C369" s="104" t="s">
        <v>809</v>
      </c>
      <c r="D369" s="104" t="s">
        <v>810</v>
      </c>
      <c r="E369" s="104" t="s">
        <v>979</v>
      </c>
      <c r="F369" s="104" t="s">
        <v>151</v>
      </c>
      <c r="G369" s="104" t="s">
        <v>1098</v>
      </c>
      <c r="H369" s="104" t="s">
        <v>1099</v>
      </c>
      <c r="I369" s="104" t="s">
        <v>477</v>
      </c>
      <c r="J369" s="105">
        <v>0</v>
      </c>
      <c r="K369" s="105">
        <v>0</v>
      </c>
      <c r="L369" s="105">
        <v>126319500</v>
      </c>
      <c r="M369" s="105">
        <v>126319500</v>
      </c>
      <c r="N369" s="105">
        <v>0</v>
      </c>
      <c r="O369" s="117">
        <v>0</v>
      </c>
      <c r="P369" s="129" t="s">
        <v>1735</v>
      </c>
    </row>
    <row r="370" spans="1:16" x14ac:dyDescent="0.45">
      <c r="A370" s="104" t="s">
        <v>807</v>
      </c>
      <c r="B370" s="104" t="s">
        <v>808</v>
      </c>
      <c r="C370" s="104" t="s">
        <v>809</v>
      </c>
      <c r="D370" s="104" t="s">
        <v>810</v>
      </c>
      <c r="E370" s="104" t="s">
        <v>979</v>
      </c>
      <c r="F370" s="104" t="s">
        <v>151</v>
      </c>
      <c r="G370" s="104" t="s">
        <v>1100</v>
      </c>
      <c r="H370" s="104" t="s">
        <v>1101</v>
      </c>
      <c r="I370" s="104" t="s">
        <v>477</v>
      </c>
      <c r="J370" s="105">
        <v>0</v>
      </c>
      <c r="K370" s="105">
        <v>0</v>
      </c>
      <c r="L370" s="105">
        <v>190597500</v>
      </c>
      <c r="M370" s="105">
        <v>190597500</v>
      </c>
      <c r="N370" s="105">
        <v>0</v>
      </c>
      <c r="O370" s="117">
        <v>0</v>
      </c>
      <c r="P370" s="129" t="s">
        <v>1735</v>
      </c>
    </row>
    <row r="371" spans="1:16" x14ac:dyDescent="0.45">
      <c r="A371" s="104" t="s">
        <v>807</v>
      </c>
      <c r="B371" s="104" t="s">
        <v>808</v>
      </c>
      <c r="C371" s="104" t="s">
        <v>809</v>
      </c>
      <c r="D371" s="104" t="s">
        <v>810</v>
      </c>
      <c r="E371" s="104" t="s">
        <v>979</v>
      </c>
      <c r="F371" s="104" t="s">
        <v>151</v>
      </c>
      <c r="G371" s="104" t="s">
        <v>1102</v>
      </c>
      <c r="H371" s="104" t="s">
        <v>1103</v>
      </c>
      <c r="I371" s="104" t="s">
        <v>477</v>
      </c>
      <c r="J371" s="105">
        <v>0</v>
      </c>
      <c r="K371" s="105">
        <v>0</v>
      </c>
      <c r="L371" s="105">
        <v>12600014</v>
      </c>
      <c r="M371" s="105">
        <v>12600014</v>
      </c>
      <c r="N371" s="105">
        <v>0</v>
      </c>
      <c r="O371" s="117">
        <v>0</v>
      </c>
      <c r="P371" s="129" t="s">
        <v>1735</v>
      </c>
    </row>
    <row r="372" spans="1:16" x14ac:dyDescent="0.45">
      <c r="A372" s="104" t="s">
        <v>807</v>
      </c>
      <c r="B372" s="104" t="s">
        <v>808</v>
      </c>
      <c r="C372" s="104" t="s">
        <v>809</v>
      </c>
      <c r="D372" s="104" t="s">
        <v>810</v>
      </c>
      <c r="E372" s="104" t="s">
        <v>979</v>
      </c>
      <c r="F372" s="104" t="s">
        <v>151</v>
      </c>
      <c r="G372" s="104" t="s">
        <v>1104</v>
      </c>
      <c r="H372" s="104" t="s">
        <v>1105</v>
      </c>
      <c r="I372" s="104" t="s">
        <v>477</v>
      </c>
      <c r="J372" s="105">
        <v>0</v>
      </c>
      <c r="K372" s="105">
        <v>0</v>
      </c>
      <c r="L372" s="105">
        <v>50400057</v>
      </c>
      <c r="M372" s="105">
        <v>50400057</v>
      </c>
      <c r="N372" s="105">
        <v>0</v>
      </c>
      <c r="O372" s="117">
        <v>0</v>
      </c>
      <c r="P372" s="129" t="s">
        <v>1735</v>
      </c>
    </row>
    <row r="373" spans="1:16" x14ac:dyDescent="0.45">
      <c r="A373" s="104" t="s">
        <v>807</v>
      </c>
      <c r="B373" s="104" t="s">
        <v>808</v>
      </c>
      <c r="C373" s="104" t="s">
        <v>809</v>
      </c>
      <c r="D373" s="104" t="s">
        <v>810</v>
      </c>
      <c r="E373" s="104" t="s">
        <v>979</v>
      </c>
      <c r="F373" s="104" t="s">
        <v>151</v>
      </c>
      <c r="G373" s="104" t="s">
        <v>1106</v>
      </c>
      <c r="H373" s="104" t="s">
        <v>1107</v>
      </c>
      <c r="I373" s="104" t="s">
        <v>477</v>
      </c>
      <c r="J373" s="105">
        <v>0</v>
      </c>
      <c r="K373" s="105">
        <v>0</v>
      </c>
      <c r="L373" s="105">
        <v>140262502</v>
      </c>
      <c r="M373" s="105">
        <v>140262502</v>
      </c>
      <c r="N373" s="105">
        <v>0</v>
      </c>
      <c r="O373" s="117">
        <v>0</v>
      </c>
      <c r="P373" s="129" t="s">
        <v>1735</v>
      </c>
    </row>
    <row r="374" spans="1:16" x14ac:dyDescent="0.45">
      <c r="A374" s="104" t="s">
        <v>807</v>
      </c>
      <c r="B374" s="104" t="s">
        <v>808</v>
      </c>
      <c r="C374" s="104" t="s">
        <v>809</v>
      </c>
      <c r="D374" s="104" t="s">
        <v>810</v>
      </c>
      <c r="E374" s="104" t="s">
        <v>979</v>
      </c>
      <c r="F374" s="104" t="s">
        <v>151</v>
      </c>
      <c r="G374" s="104" t="s">
        <v>1108</v>
      </c>
      <c r="H374" s="104" t="s">
        <v>1109</v>
      </c>
      <c r="I374" s="104" t="s">
        <v>477</v>
      </c>
      <c r="J374" s="105">
        <v>0</v>
      </c>
      <c r="K374" s="105">
        <v>0</v>
      </c>
      <c r="L374" s="105">
        <v>290240250</v>
      </c>
      <c r="M374" s="105">
        <v>290240250</v>
      </c>
      <c r="N374" s="105">
        <v>0</v>
      </c>
      <c r="O374" s="117">
        <v>0</v>
      </c>
      <c r="P374" s="129" t="s">
        <v>1735</v>
      </c>
    </row>
    <row r="375" spans="1:16" x14ac:dyDescent="0.45">
      <c r="A375" s="104" t="s">
        <v>807</v>
      </c>
      <c r="B375" s="104" t="s">
        <v>808</v>
      </c>
      <c r="C375" s="104" t="s">
        <v>809</v>
      </c>
      <c r="D375" s="104" t="s">
        <v>810</v>
      </c>
      <c r="E375" s="104" t="s">
        <v>979</v>
      </c>
      <c r="F375" s="104" t="s">
        <v>151</v>
      </c>
      <c r="G375" s="104" t="s">
        <v>1110</v>
      </c>
      <c r="H375" s="104" t="s">
        <v>1111</v>
      </c>
      <c r="I375" s="104" t="s">
        <v>477</v>
      </c>
      <c r="J375" s="105">
        <v>0</v>
      </c>
      <c r="K375" s="105">
        <v>0</v>
      </c>
      <c r="L375" s="105">
        <v>191842020</v>
      </c>
      <c r="M375" s="105">
        <v>191842020</v>
      </c>
      <c r="N375" s="105">
        <v>0</v>
      </c>
      <c r="O375" s="117">
        <v>0</v>
      </c>
      <c r="P375" s="129" t="s">
        <v>1735</v>
      </c>
    </row>
    <row r="376" spans="1:16" x14ac:dyDescent="0.45">
      <c r="A376" s="104" t="s">
        <v>807</v>
      </c>
      <c r="B376" s="104" t="s">
        <v>808</v>
      </c>
      <c r="C376" s="104" t="s">
        <v>809</v>
      </c>
      <c r="D376" s="104" t="s">
        <v>810</v>
      </c>
      <c r="E376" s="104" t="s">
        <v>979</v>
      </c>
      <c r="F376" s="104" t="s">
        <v>151</v>
      </c>
      <c r="G376" s="104" t="s">
        <v>1112</v>
      </c>
      <c r="H376" s="104" t="s">
        <v>1113</v>
      </c>
      <c r="I376" s="104" t="s">
        <v>477</v>
      </c>
      <c r="J376" s="105">
        <v>0</v>
      </c>
      <c r="K376" s="105">
        <v>0</v>
      </c>
      <c r="L376" s="105">
        <v>293750236</v>
      </c>
      <c r="M376" s="105">
        <v>293750236</v>
      </c>
      <c r="N376" s="105">
        <v>0</v>
      </c>
      <c r="O376" s="117">
        <v>0</v>
      </c>
      <c r="P376" s="129" t="s">
        <v>1735</v>
      </c>
    </row>
    <row r="377" spans="1:16" x14ac:dyDescent="0.45">
      <c r="A377" s="104" t="s">
        <v>807</v>
      </c>
      <c r="B377" s="104" t="s">
        <v>808</v>
      </c>
      <c r="C377" s="104" t="s">
        <v>809</v>
      </c>
      <c r="D377" s="104" t="s">
        <v>810</v>
      </c>
      <c r="E377" s="104" t="s">
        <v>979</v>
      </c>
      <c r="F377" s="104" t="s">
        <v>151</v>
      </c>
      <c r="G377" s="104" t="s">
        <v>1114</v>
      </c>
      <c r="H377" s="104" t="s">
        <v>1115</v>
      </c>
      <c r="I377" s="104" t="s">
        <v>477</v>
      </c>
      <c r="J377" s="105">
        <v>0</v>
      </c>
      <c r="K377" s="105">
        <v>0</v>
      </c>
      <c r="L377" s="105">
        <v>198249446</v>
      </c>
      <c r="M377" s="105">
        <v>198249446</v>
      </c>
      <c r="N377" s="105">
        <v>0</v>
      </c>
      <c r="O377" s="117">
        <v>0</v>
      </c>
      <c r="P377" s="129" t="s">
        <v>1735</v>
      </c>
    </row>
    <row r="378" spans="1:16" x14ac:dyDescent="0.45">
      <c r="A378" s="104" t="s">
        <v>807</v>
      </c>
      <c r="B378" s="104" t="s">
        <v>808</v>
      </c>
      <c r="C378" s="104" t="s">
        <v>809</v>
      </c>
      <c r="D378" s="104" t="s">
        <v>810</v>
      </c>
      <c r="E378" s="104" t="s">
        <v>979</v>
      </c>
      <c r="F378" s="104" t="s">
        <v>151</v>
      </c>
      <c r="G378" s="104" t="s">
        <v>1116</v>
      </c>
      <c r="H378" s="104" t="s">
        <v>1117</v>
      </c>
      <c r="I378" s="104" t="s">
        <v>477</v>
      </c>
      <c r="J378" s="105">
        <v>0</v>
      </c>
      <c r="K378" s="105">
        <v>0</v>
      </c>
      <c r="L378" s="105">
        <v>88200044</v>
      </c>
      <c r="M378" s="105">
        <v>88200044</v>
      </c>
      <c r="N378" s="105">
        <v>0</v>
      </c>
      <c r="O378" s="117">
        <v>0</v>
      </c>
      <c r="P378" s="129" t="s">
        <v>1735</v>
      </c>
    </row>
    <row r="379" spans="1:16" x14ac:dyDescent="0.45">
      <c r="A379" s="104" t="s">
        <v>807</v>
      </c>
      <c r="B379" s="104" t="s">
        <v>808</v>
      </c>
      <c r="C379" s="104" t="s">
        <v>809</v>
      </c>
      <c r="D379" s="104" t="s">
        <v>810</v>
      </c>
      <c r="E379" s="104" t="s">
        <v>979</v>
      </c>
      <c r="F379" s="104" t="s">
        <v>151</v>
      </c>
      <c r="G379" s="104" t="s">
        <v>1118</v>
      </c>
      <c r="H379" s="104" t="s">
        <v>1119</v>
      </c>
      <c r="I379" s="104" t="s">
        <v>477</v>
      </c>
      <c r="J379" s="105">
        <v>0</v>
      </c>
      <c r="K379" s="105">
        <v>0</v>
      </c>
      <c r="L379" s="105">
        <v>246240000</v>
      </c>
      <c r="M379" s="105">
        <v>246240000</v>
      </c>
      <c r="N379" s="105">
        <v>0</v>
      </c>
      <c r="O379" s="117">
        <v>0</v>
      </c>
      <c r="P379" s="129" t="s">
        <v>1735</v>
      </c>
    </row>
    <row r="380" spans="1:16" x14ac:dyDescent="0.45">
      <c r="A380" s="104" t="s">
        <v>807</v>
      </c>
      <c r="B380" s="104" t="s">
        <v>808</v>
      </c>
      <c r="C380" s="104" t="s">
        <v>809</v>
      </c>
      <c r="D380" s="104" t="s">
        <v>810</v>
      </c>
      <c r="E380" s="104" t="s">
        <v>979</v>
      </c>
      <c r="F380" s="104" t="s">
        <v>151</v>
      </c>
      <c r="G380" s="104" t="s">
        <v>1120</v>
      </c>
      <c r="H380" s="104" t="s">
        <v>1121</v>
      </c>
      <c r="I380" s="104" t="s">
        <v>477</v>
      </c>
      <c r="J380" s="105">
        <v>0</v>
      </c>
      <c r="K380" s="105">
        <v>0</v>
      </c>
      <c r="L380" s="105">
        <v>274320000</v>
      </c>
      <c r="M380" s="105">
        <v>274320000</v>
      </c>
      <c r="N380" s="105">
        <v>0</v>
      </c>
      <c r="O380" s="117">
        <v>0</v>
      </c>
      <c r="P380" s="129" t="s">
        <v>1735</v>
      </c>
    </row>
    <row r="381" spans="1:16" x14ac:dyDescent="0.45">
      <c r="A381" s="104" t="s">
        <v>807</v>
      </c>
      <c r="B381" s="104" t="s">
        <v>808</v>
      </c>
      <c r="C381" s="104" t="s">
        <v>809</v>
      </c>
      <c r="D381" s="104" t="s">
        <v>810</v>
      </c>
      <c r="E381" s="104" t="s">
        <v>979</v>
      </c>
      <c r="F381" s="104" t="s">
        <v>151</v>
      </c>
      <c r="G381" s="104" t="s">
        <v>1122</v>
      </c>
      <c r="H381" s="104" t="s">
        <v>1123</v>
      </c>
      <c r="I381" s="104" t="s">
        <v>477</v>
      </c>
      <c r="J381" s="105">
        <v>0</v>
      </c>
      <c r="K381" s="105">
        <v>39541846</v>
      </c>
      <c r="L381" s="105">
        <v>658523798</v>
      </c>
      <c r="M381" s="105">
        <v>672218426</v>
      </c>
      <c r="N381" s="105">
        <v>0</v>
      </c>
      <c r="O381" s="117">
        <v>53236474</v>
      </c>
      <c r="P381" s="129" t="s">
        <v>1735</v>
      </c>
    </row>
    <row r="382" spans="1:16" x14ac:dyDescent="0.45">
      <c r="A382" s="104" t="s">
        <v>807</v>
      </c>
      <c r="B382" s="104" t="s">
        <v>808</v>
      </c>
      <c r="C382" s="104" t="s">
        <v>809</v>
      </c>
      <c r="D382" s="104" t="s">
        <v>810</v>
      </c>
      <c r="E382" s="104" t="s">
        <v>979</v>
      </c>
      <c r="F382" s="104" t="s">
        <v>151</v>
      </c>
      <c r="G382" s="104" t="s">
        <v>1124</v>
      </c>
      <c r="H382" s="104" t="s">
        <v>1125</v>
      </c>
      <c r="I382" s="104" t="s">
        <v>477</v>
      </c>
      <c r="J382" s="105">
        <v>0</v>
      </c>
      <c r="K382" s="105">
        <v>39541846</v>
      </c>
      <c r="L382" s="105">
        <v>658523798</v>
      </c>
      <c r="M382" s="105">
        <v>672218426</v>
      </c>
      <c r="N382" s="105">
        <v>0</v>
      </c>
      <c r="O382" s="117">
        <v>53236474</v>
      </c>
      <c r="P382" s="129" t="s">
        <v>1735</v>
      </c>
    </row>
    <row r="383" spans="1:16" x14ac:dyDescent="0.45">
      <c r="A383" s="104" t="s">
        <v>807</v>
      </c>
      <c r="B383" s="104" t="s">
        <v>808</v>
      </c>
      <c r="C383" s="104" t="s">
        <v>809</v>
      </c>
      <c r="D383" s="104" t="s">
        <v>810</v>
      </c>
      <c r="E383" s="104" t="s">
        <v>979</v>
      </c>
      <c r="F383" s="104" t="s">
        <v>151</v>
      </c>
      <c r="G383" s="104" t="s">
        <v>1126</v>
      </c>
      <c r="H383" s="104" t="s">
        <v>1127</v>
      </c>
      <c r="I383" s="104" t="s">
        <v>477</v>
      </c>
      <c r="J383" s="105">
        <v>0</v>
      </c>
      <c r="K383" s="105">
        <v>0</v>
      </c>
      <c r="L383" s="105">
        <v>21267161</v>
      </c>
      <c r="M383" s="105">
        <v>21267161</v>
      </c>
      <c r="N383" s="105">
        <v>0</v>
      </c>
      <c r="O383" s="117">
        <v>0</v>
      </c>
      <c r="P383" s="129" t="s">
        <v>1735</v>
      </c>
    </row>
    <row r="384" spans="1:16" x14ac:dyDescent="0.45">
      <c r="A384" s="104" t="s">
        <v>807</v>
      </c>
      <c r="B384" s="104" t="s">
        <v>808</v>
      </c>
      <c r="C384" s="104" t="s">
        <v>809</v>
      </c>
      <c r="D384" s="104" t="s">
        <v>810</v>
      </c>
      <c r="E384" s="104" t="s">
        <v>979</v>
      </c>
      <c r="F384" s="104" t="s">
        <v>151</v>
      </c>
      <c r="G384" s="104" t="s">
        <v>1128</v>
      </c>
      <c r="H384" s="104" t="s">
        <v>1129</v>
      </c>
      <c r="I384" s="104" t="s">
        <v>477</v>
      </c>
      <c r="J384" s="105">
        <v>0</v>
      </c>
      <c r="K384" s="105">
        <v>0</v>
      </c>
      <c r="L384" s="105">
        <v>256120129</v>
      </c>
      <c r="M384" s="105">
        <v>256120129</v>
      </c>
      <c r="N384" s="105">
        <v>0</v>
      </c>
      <c r="O384" s="117">
        <v>0</v>
      </c>
      <c r="P384" s="129" t="s">
        <v>1735</v>
      </c>
    </row>
    <row r="385" spans="1:16" x14ac:dyDescent="0.45">
      <c r="A385" s="104" t="s">
        <v>807</v>
      </c>
      <c r="B385" s="104" t="s">
        <v>808</v>
      </c>
      <c r="C385" s="104" t="s">
        <v>809</v>
      </c>
      <c r="D385" s="104" t="s">
        <v>810</v>
      </c>
      <c r="E385" s="104" t="s">
        <v>979</v>
      </c>
      <c r="F385" s="104" t="s">
        <v>151</v>
      </c>
      <c r="G385" s="104" t="s">
        <v>1130</v>
      </c>
      <c r="H385" s="104" t="s">
        <v>1131</v>
      </c>
      <c r="I385" s="104" t="s">
        <v>477</v>
      </c>
      <c r="J385" s="105">
        <v>0</v>
      </c>
      <c r="K385" s="105">
        <v>3681285</v>
      </c>
      <c r="L385" s="105">
        <v>0</v>
      </c>
      <c r="M385" s="105">
        <v>0</v>
      </c>
      <c r="N385" s="105">
        <v>0</v>
      </c>
      <c r="O385" s="117">
        <v>3681285</v>
      </c>
      <c r="P385" s="129" t="s">
        <v>1735</v>
      </c>
    </row>
    <row r="386" spans="1:16" x14ac:dyDescent="0.45">
      <c r="A386" s="104" t="s">
        <v>807</v>
      </c>
      <c r="B386" s="104" t="s">
        <v>808</v>
      </c>
      <c r="C386" s="104" t="s">
        <v>809</v>
      </c>
      <c r="D386" s="104" t="s">
        <v>810</v>
      </c>
      <c r="E386" s="104" t="s">
        <v>979</v>
      </c>
      <c r="F386" s="104" t="s">
        <v>151</v>
      </c>
      <c r="G386" s="104" t="s">
        <v>1132</v>
      </c>
      <c r="H386" s="104" t="s">
        <v>1133</v>
      </c>
      <c r="I386" s="104" t="s">
        <v>477</v>
      </c>
      <c r="J386" s="105">
        <v>0</v>
      </c>
      <c r="K386" s="105">
        <v>0</v>
      </c>
      <c r="L386" s="105">
        <v>12999996</v>
      </c>
      <c r="M386" s="105">
        <v>12999996</v>
      </c>
      <c r="N386" s="105">
        <v>0</v>
      </c>
      <c r="O386" s="117">
        <v>0</v>
      </c>
      <c r="P386" s="129" t="s">
        <v>1735</v>
      </c>
    </row>
    <row r="387" spans="1:16" x14ac:dyDescent="0.45">
      <c r="A387" s="104" t="s">
        <v>807</v>
      </c>
      <c r="B387" s="104" t="s">
        <v>808</v>
      </c>
      <c r="C387" s="104" t="s">
        <v>809</v>
      </c>
      <c r="D387" s="104" t="s">
        <v>810</v>
      </c>
      <c r="E387" s="104" t="s">
        <v>979</v>
      </c>
      <c r="F387" s="104" t="s">
        <v>151</v>
      </c>
      <c r="G387" s="104" t="s">
        <v>1134</v>
      </c>
      <c r="H387" s="104" t="s">
        <v>1135</v>
      </c>
      <c r="I387" s="104" t="s">
        <v>477</v>
      </c>
      <c r="J387" s="105">
        <v>0</v>
      </c>
      <c r="K387" s="105">
        <v>0</v>
      </c>
      <c r="L387" s="105">
        <v>173771556</v>
      </c>
      <c r="M387" s="105">
        <v>226712160</v>
      </c>
      <c r="N387" s="105">
        <v>0</v>
      </c>
      <c r="O387" s="117">
        <v>52940604</v>
      </c>
      <c r="P387" s="129" t="s">
        <v>1735</v>
      </c>
    </row>
    <row r="388" spans="1:16" x14ac:dyDescent="0.45">
      <c r="A388" s="104" t="s">
        <v>807</v>
      </c>
      <c r="B388" s="104" t="s">
        <v>808</v>
      </c>
      <c r="C388" s="104" t="s">
        <v>809</v>
      </c>
      <c r="D388" s="104" t="s">
        <v>810</v>
      </c>
      <c r="E388" s="104" t="s">
        <v>1136</v>
      </c>
      <c r="F388" s="104" t="s">
        <v>1137</v>
      </c>
      <c r="G388" s="104" t="s">
        <v>560</v>
      </c>
      <c r="H388" s="104" t="s">
        <v>561</v>
      </c>
      <c r="I388" s="104" t="s">
        <v>477</v>
      </c>
      <c r="J388" s="105">
        <v>0</v>
      </c>
      <c r="K388" s="105">
        <v>26554719</v>
      </c>
      <c r="L388" s="105">
        <v>26554719</v>
      </c>
      <c r="M388" s="105">
        <v>31035946</v>
      </c>
      <c r="N388" s="105">
        <v>0</v>
      </c>
      <c r="O388" s="117">
        <v>31035946</v>
      </c>
      <c r="P388" s="129" t="s">
        <v>1585</v>
      </c>
    </row>
    <row r="389" spans="1:16" x14ac:dyDescent="0.45">
      <c r="A389" s="104" t="s">
        <v>807</v>
      </c>
      <c r="B389" s="104" t="s">
        <v>808</v>
      </c>
      <c r="C389" s="104" t="s">
        <v>809</v>
      </c>
      <c r="D389" s="104" t="s">
        <v>810</v>
      </c>
      <c r="E389" s="104" t="s">
        <v>1136</v>
      </c>
      <c r="F389" s="104" t="s">
        <v>1137</v>
      </c>
      <c r="G389" s="104" t="s">
        <v>562</v>
      </c>
      <c r="H389" s="104" t="s">
        <v>563</v>
      </c>
      <c r="I389" s="104" t="s">
        <v>477</v>
      </c>
      <c r="J389" s="105">
        <v>0</v>
      </c>
      <c r="K389" s="105">
        <v>34576548</v>
      </c>
      <c r="L389" s="105">
        <v>34576548</v>
      </c>
      <c r="M389" s="105">
        <v>26730440</v>
      </c>
      <c r="N389" s="105">
        <v>0</v>
      </c>
      <c r="O389" s="117">
        <v>26730440</v>
      </c>
      <c r="P389" s="129" t="s">
        <v>1585</v>
      </c>
    </row>
    <row r="390" spans="1:16" x14ac:dyDescent="0.45">
      <c r="A390" s="104" t="s">
        <v>807</v>
      </c>
      <c r="B390" s="104" t="s">
        <v>808</v>
      </c>
      <c r="C390" s="104" t="s">
        <v>809</v>
      </c>
      <c r="D390" s="104" t="s">
        <v>810</v>
      </c>
      <c r="E390" s="104" t="s">
        <v>1136</v>
      </c>
      <c r="F390" s="104" t="s">
        <v>1137</v>
      </c>
      <c r="G390" s="104" t="s">
        <v>564</v>
      </c>
      <c r="H390" s="104" t="s">
        <v>565</v>
      </c>
      <c r="I390" s="104" t="s">
        <v>477</v>
      </c>
      <c r="J390" s="105">
        <v>0</v>
      </c>
      <c r="K390" s="105">
        <v>29860052</v>
      </c>
      <c r="L390" s="105">
        <v>29860052</v>
      </c>
      <c r="M390" s="105">
        <v>0</v>
      </c>
      <c r="N390" s="105">
        <v>0</v>
      </c>
      <c r="O390" s="117">
        <v>0</v>
      </c>
      <c r="P390" s="129" t="s">
        <v>1585</v>
      </c>
    </row>
    <row r="391" spans="1:16" x14ac:dyDescent="0.45">
      <c r="A391" s="104" t="s">
        <v>807</v>
      </c>
      <c r="B391" s="104" t="s">
        <v>808</v>
      </c>
      <c r="C391" s="104" t="s">
        <v>809</v>
      </c>
      <c r="D391" s="104" t="s">
        <v>810</v>
      </c>
      <c r="E391" s="104" t="s">
        <v>1136</v>
      </c>
      <c r="F391" s="104" t="s">
        <v>1137</v>
      </c>
      <c r="G391" s="104" t="s">
        <v>552</v>
      </c>
      <c r="H391" s="104" t="s">
        <v>553</v>
      </c>
      <c r="I391" s="104" t="s">
        <v>477</v>
      </c>
      <c r="J391" s="105">
        <v>0</v>
      </c>
      <c r="K391" s="105">
        <v>12424808</v>
      </c>
      <c r="L391" s="105">
        <v>12424808</v>
      </c>
      <c r="M391" s="105">
        <v>8066173</v>
      </c>
      <c r="N391" s="105">
        <v>0</v>
      </c>
      <c r="O391" s="117">
        <v>8066173</v>
      </c>
      <c r="P391" s="129" t="s">
        <v>1585</v>
      </c>
    </row>
    <row r="392" spans="1:16" x14ac:dyDescent="0.45">
      <c r="A392" s="104" t="s">
        <v>807</v>
      </c>
      <c r="B392" s="104" t="s">
        <v>808</v>
      </c>
      <c r="C392" s="104" t="s">
        <v>809</v>
      </c>
      <c r="D392" s="104" t="s">
        <v>810</v>
      </c>
      <c r="E392" s="104" t="s">
        <v>1136</v>
      </c>
      <c r="F392" s="104" t="s">
        <v>1137</v>
      </c>
      <c r="G392" s="104" t="s">
        <v>554</v>
      </c>
      <c r="H392" s="104" t="s">
        <v>555</v>
      </c>
      <c r="I392" s="104" t="s">
        <v>477</v>
      </c>
      <c r="J392" s="105">
        <v>0</v>
      </c>
      <c r="K392" s="105">
        <v>1359077</v>
      </c>
      <c r="L392" s="105">
        <v>1359077</v>
      </c>
      <c r="M392" s="105">
        <v>0</v>
      </c>
      <c r="N392" s="105">
        <v>0</v>
      </c>
      <c r="O392" s="117">
        <v>0</v>
      </c>
      <c r="P392" s="129" t="s">
        <v>1585</v>
      </c>
    </row>
    <row r="393" spans="1:16" x14ac:dyDescent="0.45">
      <c r="A393" s="104" t="s">
        <v>807</v>
      </c>
      <c r="B393" s="104" t="s">
        <v>808</v>
      </c>
      <c r="C393" s="104" t="s">
        <v>809</v>
      </c>
      <c r="D393" s="104" t="s">
        <v>810</v>
      </c>
      <c r="E393" s="104" t="s">
        <v>1136</v>
      </c>
      <c r="F393" s="104" t="s">
        <v>1137</v>
      </c>
      <c r="G393" s="104" t="s">
        <v>566</v>
      </c>
      <c r="H393" s="104" t="s">
        <v>567</v>
      </c>
      <c r="I393" s="104" t="s">
        <v>477</v>
      </c>
      <c r="J393" s="105">
        <v>0</v>
      </c>
      <c r="K393" s="105">
        <v>9474935</v>
      </c>
      <c r="L393" s="105">
        <v>9474935</v>
      </c>
      <c r="M393" s="105">
        <v>0</v>
      </c>
      <c r="N393" s="105">
        <v>0</v>
      </c>
      <c r="O393" s="117">
        <v>0</v>
      </c>
      <c r="P393" s="129" t="s">
        <v>1585</v>
      </c>
    </row>
    <row r="394" spans="1:16" x14ac:dyDescent="0.45">
      <c r="A394" s="104" t="s">
        <v>807</v>
      </c>
      <c r="B394" s="104" t="s">
        <v>808</v>
      </c>
      <c r="C394" s="104" t="s">
        <v>809</v>
      </c>
      <c r="D394" s="104" t="s">
        <v>810</v>
      </c>
      <c r="E394" s="104" t="s">
        <v>1136</v>
      </c>
      <c r="F394" s="104" t="s">
        <v>1137</v>
      </c>
      <c r="G394" s="104" t="s">
        <v>568</v>
      </c>
      <c r="H394" s="104" t="s">
        <v>569</v>
      </c>
      <c r="I394" s="104" t="s">
        <v>477</v>
      </c>
      <c r="J394" s="105">
        <v>0</v>
      </c>
      <c r="K394" s="105">
        <v>28833004</v>
      </c>
      <c r="L394" s="105">
        <v>28833004</v>
      </c>
      <c r="M394" s="105">
        <v>13927275</v>
      </c>
      <c r="N394" s="105">
        <v>0</v>
      </c>
      <c r="O394" s="117">
        <v>13927275</v>
      </c>
      <c r="P394" s="129" t="s">
        <v>1585</v>
      </c>
    </row>
    <row r="395" spans="1:16" x14ac:dyDescent="0.45">
      <c r="A395" s="104" t="s">
        <v>807</v>
      </c>
      <c r="B395" s="104" t="s">
        <v>808</v>
      </c>
      <c r="C395" s="104" t="s">
        <v>809</v>
      </c>
      <c r="D395" s="104" t="s">
        <v>810</v>
      </c>
      <c r="E395" s="104" t="s">
        <v>1136</v>
      </c>
      <c r="F395" s="104" t="s">
        <v>1137</v>
      </c>
      <c r="G395" s="104" t="s">
        <v>980</v>
      </c>
      <c r="H395" s="104" t="s">
        <v>981</v>
      </c>
      <c r="I395" s="104" t="s">
        <v>477</v>
      </c>
      <c r="J395" s="105">
        <v>0</v>
      </c>
      <c r="K395" s="105">
        <v>4760643</v>
      </c>
      <c r="L395" s="105">
        <v>4760643</v>
      </c>
      <c r="M395" s="105">
        <v>0</v>
      </c>
      <c r="N395" s="105">
        <v>0</v>
      </c>
      <c r="O395" s="117">
        <v>0</v>
      </c>
      <c r="P395" s="129" t="s">
        <v>1585</v>
      </c>
    </row>
    <row r="396" spans="1:16" x14ac:dyDescent="0.45">
      <c r="A396" s="104" t="s">
        <v>807</v>
      </c>
      <c r="B396" s="104" t="s">
        <v>808</v>
      </c>
      <c r="C396" s="104" t="s">
        <v>809</v>
      </c>
      <c r="D396" s="104" t="s">
        <v>810</v>
      </c>
      <c r="E396" s="104" t="s">
        <v>1136</v>
      </c>
      <c r="F396" s="104" t="s">
        <v>1137</v>
      </c>
      <c r="G396" s="104" t="s">
        <v>982</v>
      </c>
      <c r="H396" s="104" t="s">
        <v>983</v>
      </c>
      <c r="I396" s="104" t="s">
        <v>477</v>
      </c>
      <c r="J396" s="105">
        <v>0</v>
      </c>
      <c r="K396" s="105">
        <v>3792205</v>
      </c>
      <c r="L396" s="105">
        <v>3792205</v>
      </c>
      <c r="M396" s="105">
        <v>0</v>
      </c>
      <c r="N396" s="105">
        <v>0</v>
      </c>
      <c r="O396" s="117">
        <v>0</v>
      </c>
      <c r="P396" s="129" t="s">
        <v>1585</v>
      </c>
    </row>
    <row r="397" spans="1:16" x14ac:dyDescent="0.45">
      <c r="A397" s="104" t="s">
        <v>807</v>
      </c>
      <c r="B397" s="104" t="s">
        <v>808</v>
      </c>
      <c r="C397" s="104" t="s">
        <v>809</v>
      </c>
      <c r="D397" s="104" t="s">
        <v>810</v>
      </c>
      <c r="E397" s="104" t="s">
        <v>1136</v>
      </c>
      <c r="F397" s="104" t="s">
        <v>1137</v>
      </c>
      <c r="G397" s="104" t="s">
        <v>556</v>
      </c>
      <c r="H397" s="104" t="s">
        <v>557</v>
      </c>
      <c r="I397" s="104" t="s">
        <v>477</v>
      </c>
      <c r="J397" s="105">
        <v>0</v>
      </c>
      <c r="K397" s="105">
        <v>3361824</v>
      </c>
      <c r="L397" s="105">
        <v>3361824</v>
      </c>
      <c r="M397" s="105">
        <v>0</v>
      </c>
      <c r="N397" s="105">
        <v>0</v>
      </c>
      <c r="O397" s="117">
        <v>0</v>
      </c>
      <c r="P397" s="129" t="s">
        <v>1585</v>
      </c>
    </row>
    <row r="398" spans="1:16" x14ac:dyDescent="0.45">
      <c r="A398" s="104" t="s">
        <v>807</v>
      </c>
      <c r="B398" s="104" t="s">
        <v>808</v>
      </c>
      <c r="C398" s="104" t="s">
        <v>809</v>
      </c>
      <c r="D398" s="104" t="s">
        <v>810</v>
      </c>
      <c r="E398" s="104" t="s">
        <v>1136</v>
      </c>
      <c r="F398" s="104" t="s">
        <v>1137</v>
      </c>
      <c r="G398" s="104" t="s">
        <v>984</v>
      </c>
      <c r="H398" s="104" t="s">
        <v>985</v>
      </c>
      <c r="I398" s="104" t="s">
        <v>477</v>
      </c>
      <c r="J398" s="105">
        <v>0</v>
      </c>
      <c r="K398" s="105">
        <v>0</v>
      </c>
      <c r="L398" s="105">
        <v>0</v>
      </c>
      <c r="M398" s="105">
        <v>7615909</v>
      </c>
      <c r="N398" s="105">
        <v>0</v>
      </c>
      <c r="O398" s="117">
        <v>7615909</v>
      </c>
      <c r="P398" s="129" t="s">
        <v>1585</v>
      </c>
    </row>
    <row r="399" spans="1:16" x14ac:dyDescent="0.45">
      <c r="A399" s="104" t="s">
        <v>807</v>
      </c>
      <c r="B399" s="104" t="s">
        <v>808</v>
      </c>
      <c r="C399" s="104" t="s">
        <v>809</v>
      </c>
      <c r="D399" s="104" t="s">
        <v>810</v>
      </c>
      <c r="E399" s="104" t="s">
        <v>1136</v>
      </c>
      <c r="F399" s="104" t="s">
        <v>1137</v>
      </c>
      <c r="G399" s="104" t="s">
        <v>986</v>
      </c>
      <c r="H399" s="104" t="s">
        <v>987</v>
      </c>
      <c r="I399" s="104" t="s">
        <v>477</v>
      </c>
      <c r="J399" s="105">
        <v>0</v>
      </c>
      <c r="K399" s="105">
        <v>24419356</v>
      </c>
      <c r="L399" s="105">
        <v>24419356</v>
      </c>
      <c r="M399" s="105">
        <v>0</v>
      </c>
      <c r="N399" s="105">
        <v>0</v>
      </c>
      <c r="O399" s="117">
        <v>0</v>
      </c>
      <c r="P399" s="129" t="s">
        <v>1585</v>
      </c>
    </row>
    <row r="400" spans="1:16" x14ac:dyDescent="0.45">
      <c r="A400" s="104" t="s">
        <v>807</v>
      </c>
      <c r="B400" s="104" t="s">
        <v>808</v>
      </c>
      <c r="C400" s="104" t="s">
        <v>809</v>
      </c>
      <c r="D400" s="104" t="s">
        <v>810</v>
      </c>
      <c r="E400" s="104" t="s">
        <v>1136</v>
      </c>
      <c r="F400" s="104" t="s">
        <v>1137</v>
      </c>
      <c r="G400" s="104" t="s">
        <v>988</v>
      </c>
      <c r="H400" s="104" t="s">
        <v>989</v>
      </c>
      <c r="I400" s="104" t="s">
        <v>477</v>
      </c>
      <c r="J400" s="105">
        <v>0</v>
      </c>
      <c r="K400" s="105">
        <v>20108890</v>
      </c>
      <c r="L400" s="105">
        <v>20108890</v>
      </c>
      <c r="M400" s="105">
        <v>0</v>
      </c>
      <c r="N400" s="105">
        <v>0</v>
      </c>
      <c r="O400" s="117">
        <v>0</v>
      </c>
      <c r="P400" s="129" t="s">
        <v>1585</v>
      </c>
    </row>
    <row r="401" spans="1:16" x14ac:dyDescent="0.45">
      <c r="A401" s="104" t="s">
        <v>807</v>
      </c>
      <c r="B401" s="104" t="s">
        <v>808</v>
      </c>
      <c r="C401" s="104" t="s">
        <v>809</v>
      </c>
      <c r="D401" s="104" t="s">
        <v>810</v>
      </c>
      <c r="E401" s="104" t="s">
        <v>1136</v>
      </c>
      <c r="F401" s="104" t="s">
        <v>1137</v>
      </c>
      <c r="G401" s="104" t="s">
        <v>1138</v>
      </c>
      <c r="H401" s="104" t="s">
        <v>1139</v>
      </c>
      <c r="I401" s="104" t="s">
        <v>477</v>
      </c>
      <c r="J401" s="105">
        <v>0</v>
      </c>
      <c r="K401" s="105">
        <v>20166026</v>
      </c>
      <c r="L401" s="105">
        <v>20166026</v>
      </c>
      <c r="M401" s="105">
        <v>0</v>
      </c>
      <c r="N401" s="105">
        <v>0</v>
      </c>
      <c r="O401" s="117">
        <v>0</v>
      </c>
      <c r="P401" s="129" t="s">
        <v>1585</v>
      </c>
    </row>
    <row r="402" spans="1:16" x14ac:dyDescent="0.45">
      <c r="A402" s="104" t="s">
        <v>807</v>
      </c>
      <c r="B402" s="104" t="s">
        <v>808</v>
      </c>
      <c r="C402" s="104" t="s">
        <v>809</v>
      </c>
      <c r="D402" s="104" t="s">
        <v>810</v>
      </c>
      <c r="E402" s="104" t="s">
        <v>1136</v>
      </c>
      <c r="F402" s="104" t="s">
        <v>1137</v>
      </c>
      <c r="G402" s="104" t="s">
        <v>1140</v>
      </c>
      <c r="H402" s="104" t="s">
        <v>1141</v>
      </c>
      <c r="I402" s="104" t="s">
        <v>477</v>
      </c>
      <c r="J402" s="105">
        <v>0</v>
      </c>
      <c r="K402" s="105">
        <v>48850818</v>
      </c>
      <c r="L402" s="105">
        <v>48850818</v>
      </c>
      <c r="M402" s="105">
        <v>0</v>
      </c>
      <c r="N402" s="105">
        <v>0</v>
      </c>
      <c r="O402" s="117">
        <v>0</v>
      </c>
      <c r="P402" s="129" t="s">
        <v>1585</v>
      </c>
    </row>
    <row r="403" spans="1:16" x14ac:dyDescent="0.45">
      <c r="A403" s="104" t="s">
        <v>807</v>
      </c>
      <c r="B403" s="104" t="s">
        <v>808</v>
      </c>
      <c r="C403" s="104" t="s">
        <v>809</v>
      </c>
      <c r="D403" s="104" t="s">
        <v>810</v>
      </c>
      <c r="E403" s="104" t="s">
        <v>1136</v>
      </c>
      <c r="F403" s="104" t="s">
        <v>1137</v>
      </c>
      <c r="G403" s="104" t="s">
        <v>990</v>
      </c>
      <c r="H403" s="104" t="s">
        <v>991</v>
      </c>
      <c r="I403" s="104" t="s">
        <v>477</v>
      </c>
      <c r="J403" s="105">
        <v>0</v>
      </c>
      <c r="K403" s="105">
        <v>19948384</v>
      </c>
      <c r="L403" s="105">
        <v>19948384</v>
      </c>
      <c r="M403" s="105">
        <v>0</v>
      </c>
      <c r="N403" s="105">
        <v>0</v>
      </c>
      <c r="O403" s="117">
        <v>0</v>
      </c>
      <c r="P403" s="129" t="s">
        <v>1585</v>
      </c>
    </row>
    <row r="404" spans="1:16" x14ac:dyDescent="0.45">
      <c r="A404" s="104" t="s">
        <v>807</v>
      </c>
      <c r="B404" s="104" t="s">
        <v>808</v>
      </c>
      <c r="C404" s="104" t="s">
        <v>809</v>
      </c>
      <c r="D404" s="104" t="s">
        <v>810</v>
      </c>
      <c r="E404" s="104" t="s">
        <v>1136</v>
      </c>
      <c r="F404" s="104" t="s">
        <v>1137</v>
      </c>
      <c r="G404" s="104" t="s">
        <v>1142</v>
      </c>
      <c r="H404" s="104" t="s">
        <v>1143</v>
      </c>
      <c r="I404" s="104" t="s">
        <v>477</v>
      </c>
      <c r="J404" s="105">
        <v>0</v>
      </c>
      <c r="K404" s="105">
        <v>43250262</v>
      </c>
      <c r="L404" s="105">
        <v>43250262</v>
      </c>
      <c r="M404" s="105">
        <v>0</v>
      </c>
      <c r="N404" s="105">
        <v>0</v>
      </c>
      <c r="O404" s="117">
        <v>0</v>
      </c>
      <c r="P404" s="129" t="s">
        <v>1585</v>
      </c>
    </row>
    <row r="405" spans="1:16" x14ac:dyDescent="0.45">
      <c r="A405" s="104" t="s">
        <v>807</v>
      </c>
      <c r="B405" s="104" t="s">
        <v>808</v>
      </c>
      <c r="C405" s="104" t="s">
        <v>809</v>
      </c>
      <c r="D405" s="104" t="s">
        <v>810</v>
      </c>
      <c r="E405" s="104" t="s">
        <v>1136</v>
      </c>
      <c r="F405" s="104" t="s">
        <v>1137</v>
      </c>
      <c r="G405" s="104" t="s">
        <v>992</v>
      </c>
      <c r="H405" s="104" t="s">
        <v>993</v>
      </c>
      <c r="I405" s="104" t="s">
        <v>477</v>
      </c>
      <c r="J405" s="105">
        <v>0</v>
      </c>
      <c r="K405" s="105">
        <v>11598916</v>
      </c>
      <c r="L405" s="105">
        <v>11598916</v>
      </c>
      <c r="M405" s="105">
        <v>0</v>
      </c>
      <c r="N405" s="105">
        <v>0</v>
      </c>
      <c r="O405" s="117">
        <v>0</v>
      </c>
      <c r="P405" s="129" t="s">
        <v>1585</v>
      </c>
    </row>
    <row r="406" spans="1:16" x14ac:dyDescent="0.45">
      <c r="A406" s="104" t="s">
        <v>807</v>
      </c>
      <c r="B406" s="104" t="s">
        <v>808</v>
      </c>
      <c r="C406" s="104" t="s">
        <v>809</v>
      </c>
      <c r="D406" s="104" t="s">
        <v>810</v>
      </c>
      <c r="E406" s="104" t="s">
        <v>1136</v>
      </c>
      <c r="F406" s="104" t="s">
        <v>1137</v>
      </c>
      <c r="G406" s="104" t="s">
        <v>1144</v>
      </c>
      <c r="H406" s="104" t="s">
        <v>1145</v>
      </c>
      <c r="I406" s="104" t="s">
        <v>477</v>
      </c>
      <c r="J406" s="105">
        <v>0</v>
      </c>
      <c r="K406" s="105">
        <v>26208185</v>
      </c>
      <c r="L406" s="105">
        <v>26208185</v>
      </c>
      <c r="M406" s="105">
        <v>0</v>
      </c>
      <c r="N406" s="105">
        <v>0</v>
      </c>
      <c r="O406" s="117">
        <v>0</v>
      </c>
      <c r="P406" s="129" t="s">
        <v>1585</v>
      </c>
    </row>
    <row r="407" spans="1:16" x14ac:dyDescent="0.45">
      <c r="A407" s="104" t="s">
        <v>807</v>
      </c>
      <c r="B407" s="104" t="s">
        <v>808</v>
      </c>
      <c r="C407" s="104" t="s">
        <v>809</v>
      </c>
      <c r="D407" s="104" t="s">
        <v>810</v>
      </c>
      <c r="E407" s="104" t="s">
        <v>1136</v>
      </c>
      <c r="F407" s="104" t="s">
        <v>1137</v>
      </c>
      <c r="G407" s="104" t="s">
        <v>994</v>
      </c>
      <c r="H407" s="104" t="s">
        <v>995</v>
      </c>
      <c r="I407" s="104" t="s">
        <v>477</v>
      </c>
      <c r="J407" s="105">
        <v>0</v>
      </c>
      <c r="K407" s="105">
        <v>45321646</v>
      </c>
      <c r="L407" s="105">
        <v>45321646</v>
      </c>
      <c r="M407" s="105">
        <v>0</v>
      </c>
      <c r="N407" s="105">
        <v>0</v>
      </c>
      <c r="O407" s="117">
        <v>0</v>
      </c>
      <c r="P407" s="129" t="s">
        <v>1585</v>
      </c>
    </row>
    <row r="408" spans="1:16" x14ac:dyDescent="0.45">
      <c r="A408" s="104" t="s">
        <v>807</v>
      </c>
      <c r="B408" s="104" t="s">
        <v>808</v>
      </c>
      <c r="C408" s="104" t="s">
        <v>809</v>
      </c>
      <c r="D408" s="104" t="s">
        <v>810</v>
      </c>
      <c r="E408" s="104" t="s">
        <v>1136</v>
      </c>
      <c r="F408" s="104" t="s">
        <v>1137</v>
      </c>
      <c r="G408" s="104" t="s">
        <v>996</v>
      </c>
      <c r="H408" s="104" t="s">
        <v>997</v>
      </c>
      <c r="I408" s="104" t="s">
        <v>477</v>
      </c>
      <c r="J408" s="105">
        <v>0</v>
      </c>
      <c r="K408" s="105">
        <v>7093800</v>
      </c>
      <c r="L408" s="105">
        <v>7093800</v>
      </c>
      <c r="M408" s="105">
        <v>0</v>
      </c>
      <c r="N408" s="105">
        <v>0</v>
      </c>
      <c r="O408" s="117">
        <v>0</v>
      </c>
      <c r="P408" s="129" t="s">
        <v>1585</v>
      </c>
    </row>
    <row r="409" spans="1:16" x14ac:dyDescent="0.45">
      <c r="A409" s="104" t="s">
        <v>807</v>
      </c>
      <c r="B409" s="104" t="s">
        <v>808</v>
      </c>
      <c r="C409" s="104" t="s">
        <v>809</v>
      </c>
      <c r="D409" s="104" t="s">
        <v>810</v>
      </c>
      <c r="E409" s="104" t="s">
        <v>1136</v>
      </c>
      <c r="F409" s="104" t="s">
        <v>1137</v>
      </c>
      <c r="G409" s="104" t="s">
        <v>998</v>
      </c>
      <c r="H409" s="104" t="s">
        <v>999</v>
      </c>
      <c r="I409" s="104" t="s">
        <v>477</v>
      </c>
      <c r="J409" s="105">
        <v>0</v>
      </c>
      <c r="K409" s="105">
        <v>5837126</v>
      </c>
      <c r="L409" s="105">
        <v>5837126</v>
      </c>
      <c r="M409" s="105">
        <v>0</v>
      </c>
      <c r="N409" s="105">
        <v>0</v>
      </c>
      <c r="O409" s="117">
        <v>0</v>
      </c>
      <c r="P409" s="129" t="s">
        <v>1585</v>
      </c>
    </row>
    <row r="410" spans="1:16" x14ac:dyDescent="0.45">
      <c r="A410" s="104" t="s">
        <v>807</v>
      </c>
      <c r="B410" s="104" t="s">
        <v>808</v>
      </c>
      <c r="C410" s="104" t="s">
        <v>809</v>
      </c>
      <c r="D410" s="104" t="s">
        <v>810</v>
      </c>
      <c r="E410" s="104" t="s">
        <v>1136</v>
      </c>
      <c r="F410" s="104" t="s">
        <v>1137</v>
      </c>
      <c r="G410" s="104" t="s">
        <v>1002</v>
      </c>
      <c r="H410" s="104" t="s">
        <v>1003</v>
      </c>
      <c r="I410" s="104" t="s">
        <v>477</v>
      </c>
      <c r="J410" s="105">
        <v>0</v>
      </c>
      <c r="K410" s="105">
        <v>12625413</v>
      </c>
      <c r="L410" s="105">
        <v>12625413</v>
      </c>
      <c r="M410" s="105">
        <v>0</v>
      </c>
      <c r="N410" s="105">
        <v>0</v>
      </c>
      <c r="O410" s="117">
        <v>0</v>
      </c>
      <c r="P410" s="129" t="s">
        <v>1585</v>
      </c>
    </row>
    <row r="411" spans="1:16" x14ac:dyDescent="0.45">
      <c r="A411" s="104" t="s">
        <v>807</v>
      </c>
      <c r="B411" s="104" t="s">
        <v>808</v>
      </c>
      <c r="C411" s="104" t="s">
        <v>809</v>
      </c>
      <c r="D411" s="104" t="s">
        <v>810</v>
      </c>
      <c r="E411" s="104" t="s">
        <v>1136</v>
      </c>
      <c r="F411" s="104" t="s">
        <v>1137</v>
      </c>
      <c r="G411" s="104" t="s">
        <v>1004</v>
      </c>
      <c r="H411" s="104" t="s">
        <v>1005</v>
      </c>
      <c r="I411" s="104" t="s">
        <v>477</v>
      </c>
      <c r="J411" s="105">
        <v>0</v>
      </c>
      <c r="K411" s="105">
        <v>18212441</v>
      </c>
      <c r="L411" s="105">
        <v>18212441</v>
      </c>
      <c r="M411" s="105">
        <v>0</v>
      </c>
      <c r="N411" s="105">
        <v>0</v>
      </c>
      <c r="O411" s="117">
        <v>0</v>
      </c>
      <c r="P411" s="129" t="s">
        <v>1585</v>
      </c>
    </row>
    <row r="412" spans="1:16" x14ac:dyDescent="0.45">
      <c r="A412" s="104" t="s">
        <v>807</v>
      </c>
      <c r="B412" s="104" t="s">
        <v>808</v>
      </c>
      <c r="C412" s="104" t="s">
        <v>809</v>
      </c>
      <c r="D412" s="104" t="s">
        <v>810</v>
      </c>
      <c r="E412" s="104" t="s">
        <v>1136</v>
      </c>
      <c r="F412" s="104" t="s">
        <v>1137</v>
      </c>
      <c r="G412" s="104" t="s">
        <v>1006</v>
      </c>
      <c r="H412" s="104" t="s">
        <v>1007</v>
      </c>
      <c r="I412" s="104" t="s">
        <v>477</v>
      </c>
      <c r="J412" s="105">
        <v>0</v>
      </c>
      <c r="K412" s="105">
        <v>19276531</v>
      </c>
      <c r="L412" s="105">
        <v>19276531</v>
      </c>
      <c r="M412" s="105">
        <v>0</v>
      </c>
      <c r="N412" s="105">
        <v>0</v>
      </c>
      <c r="O412" s="117">
        <v>0</v>
      </c>
      <c r="P412" s="129" t="s">
        <v>1585</v>
      </c>
    </row>
    <row r="413" spans="1:16" x14ac:dyDescent="0.45">
      <c r="A413" s="104" t="s">
        <v>807</v>
      </c>
      <c r="B413" s="104" t="s">
        <v>808</v>
      </c>
      <c r="C413" s="104" t="s">
        <v>809</v>
      </c>
      <c r="D413" s="104" t="s">
        <v>810</v>
      </c>
      <c r="E413" s="104" t="s">
        <v>1136</v>
      </c>
      <c r="F413" s="104" t="s">
        <v>1137</v>
      </c>
      <c r="G413" s="104" t="s">
        <v>1146</v>
      </c>
      <c r="H413" s="104" t="s">
        <v>1147</v>
      </c>
      <c r="I413" s="104" t="s">
        <v>477</v>
      </c>
      <c r="J413" s="105">
        <v>0</v>
      </c>
      <c r="K413" s="105">
        <v>10693435</v>
      </c>
      <c r="L413" s="105">
        <v>10693435</v>
      </c>
      <c r="M413" s="105">
        <v>0</v>
      </c>
      <c r="N413" s="105">
        <v>0</v>
      </c>
      <c r="O413" s="117">
        <v>0</v>
      </c>
      <c r="P413" s="129" t="s">
        <v>1585</v>
      </c>
    </row>
    <row r="414" spans="1:16" x14ac:dyDescent="0.45">
      <c r="A414" s="104" t="s">
        <v>807</v>
      </c>
      <c r="B414" s="104" t="s">
        <v>808</v>
      </c>
      <c r="C414" s="104" t="s">
        <v>809</v>
      </c>
      <c r="D414" s="104" t="s">
        <v>810</v>
      </c>
      <c r="E414" s="104" t="s">
        <v>1136</v>
      </c>
      <c r="F414" s="104" t="s">
        <v>1137</v>
      </c>
      <c r="G414" s="104" t="s">
        <v>1008</v>
      </c>
      <c r="H414" s="104" t="s">
        <v>1009</v>
      </c>
      <c r="I414" s="104" t="s">
        <v>477</v>
      </c>
      <c r="J414" s="105">
        <v>0</v>
      </c>
      <c r="K414" s="105">
        <v>12858254</v>
      </c>
      <c r="L414" s="105">
        <v>12858254</v>
      </c>
      <c r="M414" s="105">
        <v>0</v>
      </c>
      <c r="N414" s="105">
        <v>0</v>
      </c>
      <c r="O414" s="117">
        <v>0</v>
      </c>
      <c r="P414" s="129" t="s">
        <v>1585</v>
      </c>
    </row>
    <row r="415" spans="1:16" x14ac:dyDescent="0.45">
      <c r="A415" s="104" t="s">
        <v>807</v>
      </c>
      <c r="B415" s="104" t="s">
        <v>808</v>
      </c>
      <c r="C415" s="104" t="s">
        <v>809</v>
      </c>
      <c r="D415" s="104" t="s">
        <v>810</v>
      </c>
      <c r="E415" s="104" t="s">
        <v>1136</v>
      </c>
      <c r="F415" s="104" t="s">
        <v>1137</v>
      </c>
      <c r="G415" s="104" t="s">
        <v>1010</v>
      </c>
      <c r="H415" s="104" t="s">
        <v>1011</v>
      </c>
      <c r="I415" s="104" t="s">
        <v>477</v>
      </c>
      <c r="J415" s="105">
        <v>0</v>
      </c>
      <c r="K415" s="105">
        <v>16725113</v>
      </c>
      <c r="L415" s="105">
        <v>16725113</v>
      </c>
      <c r="M415" s="105">
        <v>0</v>
      </c>
      <c r="N415" s="105">
        <v>0</v>
      </c>
      <c r="O415" s="117">
        <v>0</v>
      </c>
      <c r="P415" s="129" t="s">
        <v>1585</v>
      </c>
    </row>
    <row r="416" spans="1:16" x14ac:dyDescent="0.45">
      <c r="A416" s="104" t="s">
        <v>807</v>
      </c>
      <c r="B416" s="104" t="s">
        <v>808</v>
      </c>
      <c r="C416" s="104" t="s">
        <v>809</v>
      </c>
      <c r="D416" s="104" t="s">
        <v>810</v>
      </c>
      <c r="E416" s="104" t="s">
        <v>1136</v>
      </c>
      <c r="F416" s="104" t="s">
        <v>1137</v>
      </c>
      <c r="G416" s="104" t="s">
        <v>1148</v>
      </c>
      <c r="H416" s="104" t="s">
        <v>1149</v>
      </c>
      <c r="I416" s="104" t="s">
        <v>477</v>
      </c>
      <c r="J416" s="105">
        <v>0</v>
      </c>
      <c r="K416" s="105">
        <v>18647441</v>
      </c>
      <c r="L416" s="105">
        <v>18647441</v>
      </c>
      <c r="M416" s="105">
        <v>0</v>
      </c>
      <c r="N416" s="105">
        <v>0</v>
      </c>
      <c r="O416" s="117">
        <v>0</v>
      </c>
      <c r="P416" s="129" t="s">
        <v>1585</v>
      </c>
    </row>
    <row r="417" spans="1:16" x14ac:dyDescent="0.45">
      <c r="A417" s="104" t="s">
        <v>807</v>
      </c>
      <c r="B417" s="104" t="s">
        <v>808</v>
      </c>
      <c r="C417" s="104" t="s">
        <v>809</v>
      </c>
      <c r="D417" s="104" t="s">
        <v>810</v>
      </c>
      <c r="E417" s="104" t="s">
        <v>1136</v>
      </c>
      <c r="F417" s="104" t="s">
        <v>1137</v>
      </c>
      <c r="G417" s="104" t="s">
        <v>1012</v>
      </c>
      <c r="H417" s="104" t="s">
        <v>1013</v>
      </c>
      <c r="I417" s="104" t="s">
        <v>477</v>
      </c>
      <c r="J417" s="105">
        <v>0</v>
      </c>
      <c r="K417" s="105">
        <v>13973421</v>
      </c>
      <c r="L417" s="105">
        <v>13973421</v>
      </c>
      <c r="M417" s="105">
        <v>0</v>
      </c>
      <c r="N417" s="105">
        <v>0</v>
      </c>
      <c r="O417" s="117">
        <v>0</v>
      </c>
      <c r="P417" s="129" t="s">
        <v>1585</v>
      </c>
    </row>
    <row r="418" spans="1:16" x14ac:dyDescent="0.45">
      <c r="A418" s="104" t="s">
        <v>807</v>
      </c>
      <c r="B418" s="104" t="s">
        <v>808</v>
      </c>
      <c r="C418" s="104" t="s">
        <v>809</v>
      </c>
      <c r="D418" s="104" t="s">
        <v>810</v>
      </c>
      <c r="E418" s="104" t="s">
        <v>1136</v>
      </c>
      <c r="F418" s="104" t="s">
        <v>1137</v>
      </c>
      <c r="G418" s="104" t="s">
        <v>1014</v>
      </c>
      <c r="H418" s="104" t="s">
        <v>1015</v>
      </c>
      <c r="I418" s="104" t="s">
        <v>477</v>
      </c>
      <c r="J418" s="105">
        <v>0</v>
      </c>
      <c r="K418" s="105">
        <v>550443</v>
      </c>
      <c r="L418" s="105">
        <v>550443</v>
      </c>
      <c r="M418" s="105">
        <v>0</v>
      </c>
      <c r="N418" s="105">
        <v>0</v>
      </c>
      <c r="O418" s="117">
        <v>0</v>
      </c>
      <c r="P418" s="129" t="s">
        <v>1585</v>
      </c>
    </row>
    <row r="419" spans="1:16" x14ac:dyDescent="0.45">
      <c r="A419" s="104" t="s">
        <v>807</v>
      </c>
      <c r="B419" s="104" t="s">
        <v>808</v>
      </c>
      <c r="C419" s="104" t="s">
        <v>809</v>
      </c>
      <c r="D419" s="104" t="s">
        <v>810</v>
      </c>
      <c r="E419" s="104" t="s">
        <v>1136</v>
      </c>
      <c r="F419" s="104" t="s">
        <v>1137</v>
      </c>
      <c r="G419" s="104" t="s">
        <v>1016</v>
      </c>
      <c r="H419" s="104" t="s">
        <v>1017</v>
      </c>
      <c r="I419" s="104" t="s">
        <v>477</v>
      </c>
      <c r="J419" s="105">
        <v>0</v>
      </c>
      <c r="K419" s="105">
        <v>19600850</v>
      </c>
      <c r="L419" s="105">
        <v>19600850</v>
      </c>
      <c r="M419" s="105">
        <v>0</v>
      </c>
      <c r="N419" s="105">
        <v>0</v>
      </c>
      <c r="O419" s="117">
        <v>0</v>
      </c>
      <c r="P419" s="129" t="s">
        <v>1585</v>
      </c>
    </row>
    <row r="420" spans="1:16" x14ac:dyDescent="0.45">
      <c r="A420" s="104" t="s">
        <v>807</v>
      </c>
      <c r="B420" s="104" t="s">
        <v>808</v>
      </c>
      <c r="C420" s="104" t="s">
        <v>809</v>
      </c>
      <c r="D420" s="104" t="s">
        <v>810</v>
      </c>
      <c r="E420" s="104" t="s">
        <v>1136</v>
      </c>
      <c r="F420" s="104" t="s">
        <v>1137</v>
      </c>
      <c r="G420" s="104" t="s">
        <v>1018</v>
      </c>
      <c r="H420" s="104" t="s">
        <v>1019</v>
      </c>
      <c r="I420" s="104" t="s">
        <v>477</v>
      </c>
      <c r="J420" s="105">
        <v>0</v>
      </c>
      <c r="K420" s="105">
        <v>16674935</v>
      </c>
      <c r="L420" s="105">
        <v>16674935</v>
      </c>
      <c r="M420" s="105">
        <v>0</v>
      </c>
      <c r="N420" s="105">
        <v>0</v>
      </c>
      <c r="O420" s="117">
        <v>0</v>
      </c>
      <c r="P420" s="129" t="s">
        <v>1585</v>
      </c>
    </row>
    <row r="421" spans="1:16" x14ac:dyDescent="0.45">
      <c r="A421" s="104" t="s">
        <v>807</v>
      </c>
      <c r="B421" s="104" t="s">
        <v>808</v>
      </c>
      <c r="C421" s="104" t="s">
        <v>809</v>
      </c>
      <c r="D421" s="104" t="s">
        <v>810</v>
      </c>
      <c r="E421" s="104" t="s">
        <v>1136</v>
      </c>
      <c r="F421" s="104" t="s">
        <v>1137</v>
      </c>
      <c r="G421" s="104" t="s">
        <v>1020</v>
      </c>
      <c r="H421" s="104" t="s">
        <v>1021</v>
      </c>
      <c r="I421" s="104" t="s">
        <v>477</v>
      </c>
      <c r="J421" s="105">
        <v>0</v>
      </c>
      <c r="K421" s="105">
        <v>3751024</v>
      </c>
      <c r="L421" s="105">
        <v>3751024</v>
      </c>
      <c r="M421" s="105">
        <v>0</v>
      </c>
      <c r="N421" s="105">
        <v>0</v>
      </c>
      <c r="O421" s="117">
        <v>0</v>
      </c>
      <c r="P421" s="129" t="s">
        <v>1585</v>
      </c>
    </row>
    <row r="422" spans="1:16" x14ac:dyDescent="0.45">
      <c r="A422" s="104" t="s">
        <v>807</v>
      </c>
      <c r="B422" s="104" t="s">
        <v>808</v>
      </c>
      <c r="C422" s="104" t="s">
        <v>809</v>
      </c>
      <c r="D422" s="104" t="s">
        <v>810</v>
      </c>
      <c r="E422" s="104" t="s">
        <v>1136</v>
      </c>
      <c r="F422" s="104" t="s">
        <v>1137</v>
      </c>
      <c r="G422" s="104" t="s">
        <v>1024</v>
      </c>
      <c r="H422" s="104" t="s">
        <v>1025</v>
      </c>
      <c r="I422" s="104" t="s">
        <v>477</v>
      </c>
      <c r="J422" s="105">
        <v>0</v>
      </c>
      <c r="K422" s="105">
        <v>1775300</v>
      </c>
      <c r="L422" s="105">
        <v>1775300</v>
      </c>
      <c r="M422" s="105">
        <v>0</v>
      </c>
      <c r="N422" s="105">
        <v>0</v>
      </c>
      <c r="O422" s="117">
        <v>0</v>
      </c>
      <c r="P422" s="129" t="s">
        <v>1585</v>
      </c>
    </row>
    <row r="423" spans="1:16" x14ac:dyDescent="0.45">
      <c r="A423" s="104" t="s">
        <v>807</v>
      </c>
      <c r="B423" s="104" t="s">
        <v>808</v>
      </c>
      <c r="C423" s="104" t="s">
        <v>809</v>
      </c>
      <c r="D423" s="104" t="s">
        <v>810</v>
      </c>
      <c r="E423" s="104" t="s">
        <v>1136</v>
      </c>
      <c r="F423" s="104" t="s">
        <v>1137</v>
      </c>
      <c r="G423" s="104" t="s">
        <v>1026</v>
      </c>
      <c r="H423" s="104" t="s">
        <v>1027</v>
      </c>
      <c r="I423" s="104" t="s">
        <v>477</v>
      </c>
      <c r="J423" s="105">
        <v>0</v>
      </c>
      <c r="K423" s="105">
        <v>8758916</v>
      </c>
      <c r="L423" s="105">
        <v>8758916</v>
      </c>
      <c r="M423" s="105">
        <v>0</v>
      </c>
      <c r="N423" s="105">
        <v>0</v>
      </c>
      <c r="O423" s="117">
        <v>0</v>
      </c>
      <c r="P423" s="129" t="s">
        <v>1585</v>
      </c>
    </row>
    <row r="424" spans="1:16" x14ac:dyDescent="0.45">
      <c r="A424" s="104" t="s">
        <v>807</v>
      </c>
      <c r="B424" s="104" t="s">
        <v>808</v>
      </c>
      <c r="C424" s="104" t="s">
        <v>809</v>
      </c>
      <c r="D424" s="104" t="s">
        <v>810</v>
      </c>
      <c r="E424" s="104" t="s">
        <v>1136</v>
      </c>
      <c r="F424" s="104" t="s">
        <v>1137</v>
      </c>
      <c r="G424" s="104" t="s">
        <v>1028</v>
      </c>
      <c r="H424" s="104" t="s">
        <v>1029</v>
      </c>
      <c r="I424" s="104" t="s">
        <v>477</v>
      </c>
      <c r="J424" s="105">
        <v>0</v>
      </c>
      <c r="K424" s="105">
        <v>12020600</v>
      </c>
      <c r="L424" s="105">
        <v>12020600</v>
      </c>
      <c r="M424" s="105">
        <v>0</v>
      </c>
      <c r="N424" s="105">
        <v>0</v>
      </c>
      <c r="O424" s="117">
        <v>0</v>
      </c>
      <c r="P424" s="129" t="s">
        <v>1585</v>
      </c>
    </row>
    <row r="425" spans="1:16" x14ac:dyDescent="0.45">
      <c r="A425" s="104" t="s">
        <v>807</v>
      </c>
      <c r="B425" s="104" t="s">
        <v>808</v>
      </c>
      <c r="C425" s="104" t="s">
        <v>809</v>
      </c>
      <c r="D425" s="104" t="s">
        <v>810</v>
      </c>
      <c r="E425" s="104" t="s">
        <v>1136</v>
      </c>
      <c r="F425" s="104" t="s">
        <v>1137</v>
      </c>
      <c r="G425" s="104" t="s">
        <v>1150</v>
      </c>
      <c r="H425" s="104" t="s">
        <v>1151</v>
      </c>
      <c r="I425" s="104" t="s">
        <v>477</v>
      </c>
      <c r="J425" s="105">
        <v>0</v>
      </c>
      <c r="K425" s="105">
        <v>18174935</v>
      </c>
      <c r="L425" s="105">
        <v>18174935</v>
      </c>
      <c r="M425" s="105">
        <v>0</v>
      </c>
      <c r="N425" s="105">
        <v>0</v>
      </c>
      <c r="O425" s="117">
        <v>0</v>
      </c>
      <c r="P425" s="129" t="s">
        <v>1585</v>
      </c>
    </row>
    <row r="426" spans="1:16" x14ac:dyDescent="0.45">
      <c r="A426" s="104" t="s">
        <v>807</v>
      </c>
      <c r="B426" s="104" t="s">
        <v>808</v>
      </c>
      <c r="C426" s="104" t="s">
        <v>809</v>
      </c>
      <c r="D426" s="104" t="s">
        <v>810</v>
      </c>
      <c r="E426" s="104" t="s">
        <v>1136</v>
      </c>
      <c r="F426" s="104" t="s">
        <v>1137</v>
      </c>
      <c r="G426" s="104" t="s">
        <v>1152</v>
      </c>
      <c r="H426" s="104" t="s">
        <v>1153</v>
      </c>
      <c r="I426" s="104" t="s">
        <v>477</v>
      </c>
      <c r="J426" s="105">
        <v>0</v>
      </c>
      <c r="K426" s="105">
        <v>16995704</v>
      </c>
      <c r="L426" s="105">
        <v>16995704</v>
      </c>
      <c r="M426" s="105">
        <v>0</v>
      </c>
      <c r="N426" s="105">
        <v>0</v>
      </c>
      <c r="O426" s="117">
        <v>0</v>
      </c>
      <c r="P426" s="129" t="s">
        <v>1585</v>
      </c>
    </row>
    <row r="427" spans="1:16" x14ac:dyDescent="0.45">
      <c r="A427" s="104" t="s">
        <v>807</v>
      </c>
      <c r="B427" s="104" t="s">
        <v>808</v>
      </c>
      <c r="C427" s="104" t="s">
        <v>809</v>
      </c>
      <c r="D427" s="104" t="s">
        <v>810</v>
      </c>
      <c r="E427" s="104" t="s">
        <v>1136</v>
      </c>
      <c r="F427" s="104" t="s">
        <v>1137</v>
      </c>
      <c r="G427" s="104" t="s">
        <v>1032</v>
      </c>
      <c r="H427" s="104" t="s">
        <v>1033</v>
      </c>
      <c r="I427" s="104" t="s">
        <v>477</v>
      </c>
      <c r="J427" s="105">
        <v>0</v>
      </c>
      <c r="K427" s="105">
        <v>10280817</v>
      </c>
      <c r="L427" s="105">
        <v>10280817</v>
      </c>
      <c r="M427" s="105">
        <v>0</v>
      </c>
      <c r="N427" s="105">
        <v>0</v>
      </c>
      <c r="O427" s="117">
        <v>0</v>
      </c>
      <c r="P427" s="129" t="s">
        <v>1585</v>
      </c>
    </row>
    <row r="428" spans="1:16" x14ac:dyDescent="0.45">
      <c r="A428" s="104" t="s">
        <v>807</v>
      </c>
      <c r="B428" s="104" t="s">
        <v>808</v>
      </c>
      <c r="C428" s="104" t="s">
        <v>809</v>
      </c>
      <c r="D428" s="104" t="s">
        <v>810</v>
      </c>
      <c r="E428" s="104" t="s">
        <v>1136</v>
      </c>
      <c r="F428" s="104" t="s">
        <v>1137</v>
      </c>
      <c r="G428" s="104" t="s">
        <v>1036</v>
      </c>
      <c r="H428" s="104" t="s">
        <v>1037</v>
      </c>
      <c r="I428" s="104" t="s">
        <v>477</v>
      </c>
      <c r="J428" s="105">
        <v>0</v>
      </c>
      <c r="K428" s="105">
        <v>7695674</v>
      </c>
      <c r="L428" s="105">
        <v>7695674</v>
      </c>
      <c r="M428" s="105">
        <v>0</v>
      </c>
      <c r="N428" s="105">
        <v>0</v>
      </c>
      <c r="O428" s="117">
        <v>0</v>
      </c>
      <c r="P428" s="129" t="s">
        <v>1585</v>
      </c>
    </row>
    <row r="429" spans="1:16" x14ac:dyDescent="0.45">
      <c r="A429" s="104" t="s">
        <v>807</v>
      </c>
      <c r="B429" s="104" t="s">
        <v>808</v>
      </c>
      <c r="C429" s="104" t="s">
        <v>809</v>
      </c>
      <c r="D429" s="104" t="s">
        <v>810</v>
      </c>
      <c r="E429" s="104" t="s">
        <v>1136</v>
      </c>
      <c r="F429" s="104" t="s">
        <v>1137</v>
      </c>
      <c r="G429" s="104" t="s">
        <v>1038</v>
      </c>
      <c r="H429" s="104" t="s">
        <v>1039</v>
      </c>
      <c r="I429" s="104" t="s">
        <v>477</v>
      </c>
      <c r="J429" s="105">
        <v>0</v>
      </c>
      <c r="K429" s="105">
        <v>11035270</v>
      </c>
      <c r="L429" s="105">
        <v>11035270</v>
      </c>
      <c r="M429" s="105">
        <v>0</v>
      </c>
      <c r="N429" s="105">
        <v>0</v>
      </c>
      <c r="O429" s="117">
        <v>0</v>
      </c>
      <c r="P429" s="129" t="s">
        <v>1585</v>
      </c>
    </row>
    <row r="430" spans="1:16" x14ac:dyDescent="0.45">
      <c r="A430" s="104" t="s">
        <v>807</v>
      </c>
      <c r="B430" s="104" t="s">
        <v>808</v>
      </c>
      <c r="C430" s="104" t="s">
        <v>809</v>
      </c>
      <c r="D430" s="104" t="s">
        <v>810</v>
      </c>
      <c r="E430" s="104" t="s">
        <v>1154</v>
      </c>
      <c r="F430" s="104" t="s">
        <v>1155</v>
      </c>
      <c r="G430" s="104" t="s">
        <v>699</v>
      </c>
      <c r="H430" s="104" t="s">
        <v>700</v>
      </c>
      <c r="I430" s="104" t="s">
        <v>1516</v>
      </c>
      <c r="J430" s="105">
        <v>0</v>
      </c>
      <c r="K430" s="105">
        <v>141050000</v>
      </c>
      <c r="L430" s="105">
        <v>141050000</v>
      </c>
      <c r="M430" s="105">
        <v>250000000</v>
      </c>
      <c r="N430" s="105">
        <v>0</v>
      </c>
      <c r="O430" s="117">
        <v>250000000</v>
      </c>
      <c r="P430" s="129" t="s">
        <v>1738</v>
      </c>
    </row>
    <row r="431" spans="1:16" x14ac:dyDescent="0.45">
      <c r="A431" s="104" t="s">
        <v>807</v>
      </c>
      <c r="B431" s="104" t="s">
        <v>808</v>
      </c>
      <c r="C431" s="104" t="s">
        <v>809</v>
      </c>
      <c r="D431" s="104" t="s">
        <v>810</v>
      </c>
      <c r="E431" s="104" t="s">
        <v>1156</v>
      </c>
      <c r="F431" s="104" t="s">
        <v>1157</v>
      </c>
      <c r="G431" s="104" t="s">
        <v>560</v>
      </c>
      <c r="H431" s="104" t="s">
        <v>561</v>
      </c>
      <c r="I431" s="104" t="s">
        <v>477</v>
      </c>
      <c r="J431" s="105">
        <v>0</v>
      </c>
      <c r="K431" s="105">
        <v>0</v>
      </c>
      <c r="L431" s="105">
        <v>47917267</v>
      </c>
      <c r="M431" s="105">
        <v>47917267</v>
      </c>
      <c r="N431" s="105">
        <v>0</v>
      </c>
      <c r="O431" s="117">
        <v>0</v>
      </c>
      <c r="P431" s="129" t="s">
        <v>1585</v>
      </c>
    </row>
    <row r="432" spans="1:16" x14ac:dyDescent="0.45">
      <c r="A432" s="104" t="s">
        <v>807</v>
      </c>
      <c r="B432" s="104" t="s">
        <v>808</v>
      </c>
      <c r="C432" s="104" t="s">
        <v>809</v>
      </c>
      <c r="D432" s="104" t="s">
        <v>810</v>
      </c>
      <c r="E432" s="104" t="s">
        <v>1156</v>
      </c>
      <c r="F432" s="104" t="s">
        <v>1157</v>
      </c>
      <c r="G432" s="104" t="s">
        <v>562</v>
      </c>
      <c r="H432" s="104" t="s">
        <v>563</v>
      </c>
      <c r="I432" s="104" t="s">
        <v>477</v>
      </c>
      <c r="J432" s="105">
        <v>0</v>
      </c>
      <c r="K432" s="105">
        <v>0</v>
      </c>
      <c r="L432" s="105">
        <v>47917267</v>
      </c>
      <c r="M432" s="105">
        <v>47917267</v>
      </c>
      <c r="N432" s="105">
        <v>0</v>
      </c>
      <c r="O432" s="117">
        <v>0</v>
      </c>
      <c r="P432" s="129" t="s">
        <v>1585</v>
      </c>
    </row>
    <row r="433" spans="1:16" x14ac:dyDescent="0.45">
      <c r="A433" s="104" t="s">
        <v>807</v>
      </c>
      <c r="B433" s="104" t="s">
        <v>808</v>
      </c>
      <c r="C433" s="104" t="s">
        <v>809</v>
      </c>
      <c r="D433" s="104" t="s">
        <v>810</v>
      </c>
      <c r="E433" s="104" t="s">
        <v>1156</v>
      </c>
      <c r="F433" s="104" t="s">
        <v>1157</v>
      </c>
      <c r="G433" s="104" t="s">
        <v>564</v>
      </c>
      <c r="H433" s="104" t="s">
        <v>565</v>
      </c>
      <c r="I433" s="104" t="s">
        <v>477</v>
      </c>
      <c r="J433" s="105">
        <v>0</v>
      </c>
      <c r="K433" s="105">
        <v>0</v>
      </c>
      <c r="L433" s="105">
        <v>47917267</v>
      </c>
      <c r="M433" s="105">
        <v>47917267</v>
      </c>
      <c r="N433" s="105">
        <v>0</v>
      </c>
      <c r="O433" s="117">
        <v>0</v>
      </c>
      <c r="P433" s="129" t="s">
        <v>1585</v>
      </c>
    </row>
    <row r="434" spans="1:16" x14ac:dyDescent="0.45">
      <c r="A434" s="104" t="s">
        <v>807</v>
      </c>
      <c r="B434" s="104" t="s">
        <v>808</v>
      </c>
      <c r="C434" s="104" t="s">
        <v>809</v>
      </c>
      <c r="D434" s="104" t="s">
        <v>810</v>
      </c>
      <c r="E434" s="104" t="s">
        <v>1156</v>
      </c>
      <c r="F434" s="104" t="s">
        <v>1157</v>
      </c>
      <c r="G434" s="104" t="s">
        <v>552</v>
      </c>
      <c r="H434" s="104" t="s">
        <v>553</v>
      </c>
      <c r="I434" s="104" t="s">
        <v>477</v>
      </c>
      <c r="J434" s="105">
        <v>0</v>
      </c>
      <c r="K434" s="105">
        <v>0</v>
      </c>
      <c r="L434" s="105">
        <v>44958998</v>
      </c>
      <c r="M434" s="105">
        <v>44958998</v>
      </c>
      <c r="N434" s="105">
        <v>0</v>
      </c>
      <c r="O434" s="117">
        <v>0</v>
      </c>
      <c r="P434" s="129" t="s">
        <v>1585</v>
      </c>
    </row>
    <row r="435" spans="1:16" x14ac:dyDescent="0.45">
      <c r="A435" s="104" t="s">
        <v>807</v>
      </c>
      <c r="B435" s="104" t="s">
        <v>808</v>
      </c>
      <c r="C435" s="104" t="s">
        <v>809</v>
      </c>
      <c r="D435" s="104" t="s">
        <v>810</v>
      </c>
      <c r="E435" s="104" t="s">
        <v>1156</v>
      </c>
      <c r="F435" s="104" t="s">
        <v>1157</v>
      </c>
      <c r="G435" s="104" t="s">
        <v>554</v>
      </c>
      <c r="H435" s="104" t="s">
        <v>555</v>
      </c>
      <c r="I435" s="104" t="s">
        <v>477</v>
      </c>
      <c r="J435" s="105">
        <v>0</v>
      </c>
      <c r="K435" s="105">
        <v>0</v>
      </c>
      <c r="L435" s="105">
        <v>47917267</v>
      </c>
      <c r="M435" s="105">
        <v>47917267</v>
      </c>
      <c r="N435" s="105">
        <v>0</v>
      </c>
      <c r="O435" s="117">
        <v>0</v>
      </c>
      <c r="P435" s="129" t="s">
        <v>1585</v>
      </c>
    </row>
    <row r="436" spans="1:16" x14ac:dyDescent="0.45">
      <c r="A436" s="104" t="s">
        <v>807</v>
      </c>
      <c r="B436" s="104" t="s">
        <v>808</v>
      </c>
      <c r="C436" s="104" t="s">
        <v>809</v>
      </c>
      <c r="D436" s="104" t="s">
        <v>810</v>
      </c>
      <c r="E436" s="104" t="s">
        <v>1156</v>
      </c>
      <c r="F436" s="104" t="s">
        <v>1157</v>
      </c>
      <c r="G436" s="104" t="s">
        <v>566</v>
      </c>
      <c r="H436" s="104" t="s">
        <v>567</v>
      </c>
      <c r="I436" s="104" t="s">
        <v>477</v>
      </c>
      <c r="J436" s="105">
        <v>0</v>
      </c>
      <c r="K436" s="105">
        <v>0</v>
      </c>
      <c r="L436" s="105">
        <v>19417455</v>
      </c>
      <c r="M436" s="105">
        <v>19417455</v>
      </c>
      <c r="N436" s="105">
        <v>0</v>
      </c>
      <c r="O436" s="117">
        <v>0</v>
      </c>
      <c r="P436" s="129" t="s">
        <v>1585</v>
      </c>
    </row>
    <row r="437" spans="1:16" x14ac:dyDescent="0.45">
      <c r="A437" s="104" t="s">
        <v>807</v>
      </c>
      <c r="B437" s="104" t="s">
        <v>808</v>
      </c>
      <c r="C437" s="104" t="s">
        <v>809</v>
      </c>
      <c r="D437" s="104" t="s">
        <v>810</v>
      </c>
      <c r="E437" s="104" t="s">
        <v>1156</v>
      </c>
      <c r="F437" s="104" t="s">
        <v>1157</v>
      </c>
      <c r="G437" s="104" t="s">
        <v>568</v>
      </c>
      <c r="H437" s="104" t="s">
        <v>569</v>
      </c>
      <c r="I437" s="104" t="s">
        <v>477</v>
      </c>
      <c r="J437" s="105">
        <v>0</v>
      </c>
      <c r="K437" s="105">
        <v>0</v>
      </c>
      <c r="L437" s="105">
        <v>47917267</v>
      </c>
      <c r="M437" s="105">
        <v>47917267</v>
      </c>
      <c r="N437" s="105">
        <v>0</v>
      </c>
      <c r="O437" s="117">
        <v>0</v>
      </c>
      <c r="P437" s="129" t="s">
        <v>1585</v>
      </c>
    </row>
    <row r="438" spans="1:16" x14ac:dyDescent="0.45">
      <c r="A438" s="104" t="s">
        <v>807</v>
      </c>
      <c r="B438" s="104" t="s">
        <v>808</v>
      </c>
      <c r="C438" s="104" t="s">
        <v>809</v>
      </c>
      <c r="D438" s="104" t="s">
        <v>810</v>
      </c>
      <c r="E438" s="104" t="s">
        <v>1156</v>
      </c>
      <c r="F438" s="104" t="s">
        <v>1157</v>
      </c>
      <c r="G438" s="104" t="s">
        <v>980</v>
      </c>
      <c r="H438" s="104" t="s">
        <v>981</v>
      </c>
      <c r="I438" s="104" t="s">
        <v>477</v>
      </c>
      <c r="J438" s="105">
        <v>0</v>
      </c>
      <c r="K438" s="105">
        <v>0</v>
      </c>
      <c r="L438" s="105">
        <v>32090175</v>
      </c>
      <c r="M438" s="105">
        <v>32090175</v>
      </c>
      <c r="N438" s="105">
        <v>0</v>
      </c>
      <c r="O438" s="117">
        <v>0</v>
      </c>
      <c r="P438" s="129" t="s">
        <v>1585</v>
      </c>
    </row>
    <row r="439" spans="1:16" x14ac:dyDescent="0.45">
      <c r="A439" s="104" t="s">
        <v>807</v>
      </c>
      <c r="B439" s="104" t="s">
        <v>808</v>
      </c>
      <c r="C439" s="104" t="s">
        <v>809</v>
      </c>
      <c r="D439" s="104" t="s">
        <v>810</v>
      </c>
      <c r="E439" s="104" t="s">
        <v>1156</v>
      </c>
      <c r="F439" s="104" t="s">
        <v>1157</v>
      </c>
      <c r="G439" s="104" t="s">
        <v>982</v>
      </c>
      <c r="H439" s="104" t="s">
        <v>983</v>
      </c>
      <c r="I439" s="104" t="s">
        <v>477</v>
      </c>
      <c r="J439" s="105">
        <v>0</v>
      </c>
      <c r="K439" s="105">
        <v>0</v>
      </c>
      <c r="L439" s="105">
        <v>16181223</v>
      </c>
      <c r="M439" s="105">
        <v>16181223</v>
      </c>
      <c r="N439" s="105">
        <v>0</v>
      </c>
      <c r="O439" s="117">
        <v>0</v>
      </c>
      <c r="P439" s="129" t="s">
        <v>1585</v>
      </c>
    </row>
    <row r="440" spans="1:16" x14ac:dyDescent="0.45">
      <c r="A440" s="104" t="s">
        <v>807</v>
      </c>
      <c r="B440" s="104" t="s">
        <v>808</v>
      </c>
      <c r="C440" s="104" t="s">
        <v>809</v>
      </c>
      <c r="D440" s="104" t="s">
        <v>810</v>
      </c>
      <c r="E440" s="104" t="s">
        <v>1156</v>
      </c>
      <c r="F440" s="104" t="s">
        <v>1157</v>
      </c>
      <c r="G440" s="104" t="s">
        <v>556</v>
      </c>
      <c r="H440" s="104" t="s">
        <v>557</v>
      </c>
      <c r="I440" s="104" t="s">
        <v>477</v>
      </c>
      <c r="J440" s="105">
        <v>0</v>
      </c>
      <c r="K440" s="105">
        <v>0</v>
      </c>
      <c r="L440" s="105">
        <v>19417455</v>
      </c>
      <c r="M440" s="105">
        <v>19417455</v>
      </c>
      <c r="N440" s="105">
        <v>0</v>
      </c>
      <c r="O440" s="117">
        <v>0</v>
      </c>
      <c r="P440" s="129" t="s">
        <v>1585</v>
      </c>
    </row>
    <row r="441" spans="1:16" x14ac:dyDescent="0.45">
      <c r="A441" s="104" t="s">
        <v>807</v>
      </c>
      <c r="B441" s="104" t="s">
        <v>808</v>
      </c>
      <c r="C441" s="104" t="s">
        <v>809</v>
      </c>
      <c r="D441" s="104" t="s">
        <v>810</v>
      </c>
      <c r="E441" s="104" t="s">
        <v>1156</v>
      </c>
      <c r="F441" s="104" t="s">
        <v>1157</v>
      </c>
      <c r="G441" s="104" t="s">
        <v>984</v>
      </c>
      <c r="H441" s="104" t="s">
        <v>985</v>
      </c>
      <c r="I441" s="104" t="s">
        <v>477</v>
      </c>
      <c r="J441" s="105">
        <v>0</v>
      </c>
      <c r="K441" s="105">
        <v>0</v>
      </c>
      <c r="L441" s="105">
        <v>41339542</v>
      </c>
      <c r="M441" s="105">
        <v>41339542</v>
      </c>
      <c r="N441" s="105">
        <v>0</v>
      </c>
      <c r="O441" s="117">
        <v>0</v>
      </c>
      <c r="P441" s="129" t="s">
        <v>1585</v>
      </c>
    </row>
    <row r="442" spans="1:16" x14ac:dyDescent="0.45">
      <c r="A442" s="104" t="s">
        <v>807</v>
      </c>
      <c r="B442" s="104" t="s">
        <v>808</v>
      </c>
      <c r="C442" s="104" t="s">
        <v>809</v>
      </c>
      <c r="D442" s="104" t="s">
        <v>810</v>
      </c>
      <c r="E442" s="104" t="s">
        <v>1156</v>
      </c>
      <c r="F442" s="104" t="s">
        <v>1157</v>
      </c>
      <c r="G442" s="104" t="s">
        <v>1122</v>
      </c>
      <c r="H442" s="104" t="s">
        <v>1123</v>
      </c>
      <c r="I442" s="104" t="s">
        <v>477</v>
      </c>
      <c r="J442" s="105">
        <v>0</v>
      </c>
      <c r="K442" s="105">
        <v>0</v>
      </c>
      <c r="L442" s="105">
        <v>32810343</v>
      </c>
      <c r="M442" s="105">
        <v>32810343</v>
      </c>
      <c r="N442" s="105">
        <v>0</v>
      </c>
      <c r="O442" s="117">
        <v>0</v>
      </c>
      <c r="P442" s="129" t="s">
        <v>1585</v>
      </c>
    </row>
    <row r="443" spans="1:16" x14ac:dyDescent="0.45">
      <c r="A443" s="104" t="s">
        <v>807</v>
      </c>
      <c r="B443" s="104" t="s">
        <v>808</v>
      </c>
      <c r="C443" s="104" t="s">
        <v>809</v>
      </c>
      <c r="D443" s="104" t="s">
        <v>810</v>
      </c>
      <c r="E443" s="104" t="s">
        <v>1156</v>
      </c>
      <c r="F443" s="104" t="s">
        <v>1157</v>
      </c>
      <c r="G443" s="104" t="s">
        <v>1124</v>
      </c>
      <c r="H443" s="104" t="s">
        <v>1125</v>
      </c>
      <c r="I443" s="104" t="s">
        <v>477</v>
      </c>
      <c r="J443" s="105">
        <v>0</v>
      </c>
      <c r="K443" s="105">
        <v>0</v>
      </c>
      <c r="L443" s="105">
        <v>32810343</v>
      </c>
      <c r="M443" s="105">
        <v>32810343</v>
      </c>
      <c r="N443" s="105">
        <v>0</v>
      </c>
      <c r="O443" s="117">
        <v>0</v>
      </c>
      <c r="P443" s="129" t="s">
        <v>1585</v>
      </c>
    </row>
    <row r="444" spans="1:16" x14ac:dyDescent="0.45">
      <c r="A444" s="104" t="s">
        <v>807</v>
      </c>
      <c r="B444" s="104" t="s">
        <v>808</v>
      </c>
      <c r="C444" s="104" t="s">
        <v>809</v>
      </c>
      <c r="D444" s="104" t="s">
        <v>810</v>
      </c>
      <c r="E444" s="104" t="s">
        <v>1156</v>
      </c>
      <c r="F444" s="104" t="s">
        <v>1157</v>
      </c>
      <c r="G444" s="104" t="s">
        <v>1134</v>
      </c>
      <c r="H444" s="104" t="s">
        <v>1135</v>
      </c>
      <c r="I444" s="104" t="s">
        <v>477</v>
      </c>
      <c r="J444" s="105">
        <v>0</v>
      </c>
      <c r="K444" s="105">
        <v>0</v>
      </c>
      <c r="L444" s="105">
        <v>6433401</v>
      </c>
      <c r="M444" s="105">
        <v>6433401</v>
      </c>
      <c r="N444" s="105">
        <v>0</v>
      </c>
      <c r="O444" s="117">
        <v>0</v>
      </c>
      <c r="P444" s="129" t="s">
        <v>1585</v>
      </c>
    </row>
    <row r="445" spans="1:16" x14ac:dyDescent="0.45">
      <c r="A445" s="104" t="s">
        <v>807</v>
      </c>
      <c r="B445" s="104" t="s">
        <v>808</v>
      </c>
      <c r="C445" s="104" t="s">
        <v>1158</v>
      </c>
      <c r="D445" s="104" t="s">
        <v>1159</v>
      </c>
      <c r="E445" s="104" t="s">
        <v>1160</v>
      </c>
      <c r="F445" s="104" t="s">
        <v>1161</v>
      </c>
      <c r="G445" s="104" t="s">
        <v>539</v>
      </c>
      <c r="H445" s="104" t="s">
        <v>269</v>
      </c>
      <c r="I445" s="104" t="s">
        <v>1493</v>
      </c>
      <c r="J445" s="105">
        <v>0</v>
      </c>
      <c r="K445" s="105">
        <v>166420899</v>
      </c>
      <c r="L445" s="105">
        <v>0</v>
      </c>
      <c r="M445" s="105">
        <v>412941125</v>
      </c>
      <c r="N445" s="105">
        <v>0</v>
      </c>
      <c r="O445" s="117">
        <v>579362024</v>
      </c>
      <c r="P445" s="129" t="s">
        <v>1732</v>
      </c>
    </row>
    <row r="446" spans="1:16" x14ac:dyDescent="0.45">
      <c r="A446" s="104" t="s">
        <v>807</v>
      </c>
      <c r="B446" s="104" t="s">
        <v>808</v>
      </c>
      <c r="C446" s="104" t="s">
        <v>1158</v>
      </c>
      <c r="D446" s="104" t="s">
        <v>1159</v>
      </c>
      <c r="E446" s="104" t="s">
        <v>1160</v>
      </c>
      <c r="F446" s="104" t="s">
        <v>1161</v>
      </c>
      <c r="G446" s="104" t="s">
        <v>833</v>
      </c>
      <c r="H446" s="104" t="s">
        <v>324</v>
      </c>
      <c r="I446" s="104" t="s">
        <v>1532</v>
      </c>
      <c r="J446" s="105">
        <v>0</v>
      </c>
      <c r="K446" s="105">
        <v>2114040966</v>
      </c>
      <c r="L446" s="105">
        <v>0</v>
      </c>
      <c r="M446" s="105">
        <v>7465779136</v>
      </c>
      <c r="N446" s="105">
        <v>0</v>
      </c>
      <c r="O446" s="117">
        <v>9579820102</v>
      </c>
      <c r="P446" s="129" t="s">
        <v>1732</v>
      </c>
    </row>
    <row r="447" spans="1:16" x14ac:dyDescent="0.45">
      <c r="A447" s="104" t="s">
        <v>807</v>
      </c>
      <c r="B447" s="104" t="s">
        <v>808</v>
      </c>
      <c r="C447" s="104" t="s">
        <v>1158</v>
      </c>
      <c r="D447" s="104" t="s">
        <v>1159</v>
      </c>
      <c r="E447" s="104" t="s">
        <v>1160</v>
      </c>
      <c r="F447" s="104" t="s">
        <v>1161</v>
      </c>
      <c r="G447" s="104" t="s">
        <v>1162</v>
      </c>
      <c r="H447" s="104" t="s">
        <v>1163</v>
      </c>
      <c r="I447" s="104" t="s">
        <v>1554</v>
      </c>
      <c r="J447" s="105">
        <v>0</v>
      </c>
      <c r="K447" s="105">
        <v>50000000</v>
      </c>
      <c r="L447" s="105">
        <v>0</v>
      </c>
      <c r="M447" s="105">
        <v>0</v>
      </c>
      <c r="N447" s="105">
        <v>0</v>
      </c>
      <c r="O447" s="117">
        <v>50000000</v>
      </c>
      <c r="P447" s="129" t="s">
        <v>1732</v>
      </c>
    </row>
    <row r="448" spans="1:16" x14ac:dyDescent="0.45">
      <c r="A448" s="104" t="s">
        <v>807</v>
      </c>
      <c r="B448" s="104" t="s">
        <v>808</v>
      </c>
      <c r="C448" s="104" t="s">
        <v>1158</v>
      </c>
      <c r="D448" s="104" t="s">
        <v>1159</v>
      </c>
      <c r="E448" s="104" t="s">
        <v>1160</v>
      </c>
      <c r="F448" s="104" t="s">
        <v>1161</v>
      </c>
      <c r="G448" s="104" t="s">
        <v>840</v>
      </c>
      <c r="H448" s="104" t="s">
        <v>841</v>
      </c>
      <c r="I448" s="104" t="s">
        <v>1536</v>
      </c>
      <c r="J448" s="105">
        <v>0</v>
      </c>
      <c r="K448" s="105">
        <v>178790500</v>
      </c>
      <c r="L448" s="105">
        <v>0</v>
      </c>
      <c r="M448" s="105">
        <v>2874300012</v>
      </c>
      <c r="N448" s="105">
        <v>0</v>
      </c>
      <c r="O448" s="117">
        <v>3053090512</v>
      </c>
      <c r="P448" s="129" t="s">
        <v>1732</v>
      </c>
    </row>
    <row r="449" spans="1:16" x14ac:dyDescent="0.45">
      <c r="A449" s="104" t="s">
        <v>807</v>
      </c>
      <c r="B449" s="104" t="s">
        <v>808</v>
      </c>
      <c r="C449" s="104" t="s">
        <v>1158</v>
      </c>
      <c r="D449" s="104" t="s">
        <v>1159</v>
      </c>
      <c r="E449" s="104" t="s">
        <v>1160</v>
      </c>
      <c r="F449" s="104" t="s">
        <v>1161</v>
      </c>
      <c r="G449" s="104" t="s">
        <v>618</v>
      </c>
      <c r="H449" s="104" t="s">
        <v>619</v>
      </c>
      <c r="I449" s="104" t="s">
        <v>1504</v>
      </c>
      <c r="J449" s="105">
        <v>0</v>
      </c>
      <c r="K449" s="105">
        <v>24489000</v>
      </c>
      <c r="L449" s="105">
        <v>0</v>
      </c>
      <c r="M449" s="105">
        <v>0</v>
      </c>
      <c r="N449" s="105">
        <v>0</v>
      </c>
      <c r="O449" s="117">
        <v>24489000</v>
      </c>
      <c r="P449" s="129" t="s">
        <v>1732</v>
      </c>
    </row>
    <row r="450" spans="1:16" x14ac:dyDescent="0.45">
      <c r="A450" s="104" t="s">
        <v>807</v>
      </c>
      <c r="B450" s="104" t="s">
        <v>808</v>
      </c>
      <c r="C450" s="104" t="s">
        <v>1158</v>
      </c>
      <c r="D450" s="104" t="s">
        <v>1159</v>
      </c>
      <c r="E450" s="104" t="s">
        <v>1160</v>
      </c>
      <c r="F450" s="104" t="s">
        <v>1161</v>
      </c>
      <c r="G450" s="104" t="s">
        <v>878</v>
      </c>
      <c r="H450" s="104" t="s">
        <v>879</v>
      </c>
      <c r="I450" s="104" t="s">
        <v>477</v>
      </c>
      <c r="J450" s="105">
        <v>0</v>
      </c>
      <c r="K450" s="105">
        <v>0</v>
      </c>
      <c r="L450" s="105">
        <v>39500000</v>
      </c>
      <c r="M450" s="105">
        <v>39500000</v>
      </c>
      <c r="N450" s="105">
        <v>0</v>
      </c>
      <c r="O450" s="117">
        <v>0</v>
      </c>
      <c r="P450" s="129" t="s">
        <v>1732</v>
      </c>
    </row>
    <row r="451" spans="1:16" x14ac:dyDescent="0.45">
      <c r="A451" s="104" t="s">
        <v>807</v>
      </c>
      <c r="B451" s="104" t="s">
        <v>808</v>
      </c>
      <c r="C451" s="104" t="s">
        <v>1158</v>
      </c>
      <c r="D451" s="104" t="s">
        <v>1159</v>
      </c>
      <c r="E451" s="104" t="s">
        <v>1164</v>
      </c>
      <c r="F451" s="104" t="s">
        <v>150</v>
      </c>
      <c r="G451" s="104" t="s">
        <v>683</v>
      </c>
      <c r="H451" s="104" t="s">
        <v>684</v>
      </c>
      <c r="I451" s="104" t="s">
        <v>1513</v>
      </c>
      <c r="J451" s="105">
        <v>0</v>
      </c>
      <c r="K451" s="105">
        <v>2210520</v>
      </c>
      <c r="L451" s="105">
        <v>0</v>
      </c>
      <c r="M451" s="105">
        <v>0</v>
      </c>
      <c r="N451" s="105">
        <v>0</v>
      </c>
      <c r="O451" s="117">
        <v>2210520</v>
      </c>
      <c r="P451" s="129" t="s">
        <v>1733</v>
      </c>
    </row>
    <row r="452" spans="1:16" x14ac:dyDescent="0.45">
      <c r="A452" s="104" t="s">
        <v>807</v>
      </c>
      <c r="B452" s="104" t="s">
        <v>808</v>
      </c>
      <c r="C452" s="104" t="s">
        <v>1158</v>
      </c>
      <c r="D452" s="104" t="s">
        <v>1159</v>
      </c>
      <c r="E452" s="104" t="s">
        <v>1164</v>
      </c>
      <c r="F452" s="104" t="s">
        <v>150</v>
      </c>
      <c r="G452" s="104" t="s">
        <v>681</v>
      </c>
      <c r="H452" s="104" t="s">
        <v>682</v>
      </c>
      <c r="I452" s="104" t="s">
        <v>1514</v>
      </c>
      <c r="J452" s="105">
        <v>0</v>
      </c>
      <c r="K452" s="105">
        <v>14400000</v>
      </c>
      <c r="L452" s="105">
        <v>0</v>
      </c>
      <c r="M452" s="105">
        <v>0</v>
      </c>
      <c r="N452" s="105">
        <v>0</v>
      </c>
      <c r="O452" s="117">
        <v>14400000</v>
      </c>
      <c r="P452" s="129" t="s">
        <v>1733</v>
      </c>
    </row>
    <row r="453" spans="1:16" x14ac:dyDescent="0.45">
      <c r="A453" s="104" t="s">
        <v>807</v>
      </c>
      <c r="B453" s="104" t="s">
        <v>808</v>
      </c>
      <c r="C453" s="104" t="s">
        <v>1158</v>
      </c>
      <c r="D453" s="104" t="s">
        <v>1159</v>
      </c>
      <c r="E453" s="104" t="s">
        <v>1164</v>
      </c>
      <c r="F453" s="104" t="s">
        <v>150</v>
      </c>
      <c r="G453" s="104" t="s">
        <v>539</v>
      </c>
      <c r="H453" s="104" t="s">
        <v>269</v>
      </c>
      <c r="I453" s="104" t="s">
        <v>1493</v>
      </c>
      <c r="J453" s="105">
        <v>0</v>
      </c>
      <c r="K453" s="105">
        <v>83210449</v>
      </c>
      <c r="L453" s="105">
        <v>0</v>
      </c>
      <c r="M453" s="105">
        <v>206470562</v>
      </c>
      <c r="N453" s="105">
        <v>0</v>
      </c>
      <c r="O453" s="117">
        <v>289681011</v>
      </c>
      <c r="P453" s="129" t="s">
        <v>1733</v>
      </c>
    </row>
    <row r="454" spans="1:16" x14ac:dyDescent="0.45">
      <c r="A454" s="104" t="s">
        <v>807</v>
      </c>
      <c r="B454" s="104" t="s">
        <v>808</v>
      </c>
      <c r="C454" s="104" t="s">
        <v>1158</v>
      </c>
      <c r="D454" s="104" t="s">
        <v>1159</v>
      </c>
      <c r="E454" s="104" t="s">
        <v>1164</v>
      </c>
      <c r="F454" s="104" t="s">
        <v>150</v>
      </c>
      <c r="G454" s="104" t="s">
        <v>823</v>
      </c>
      <c r="H454" s="104" t="s">
        <v>824</v>
      </c>
      <c r="I454" s="104" t="s">
        <v>1527</v>
      </c>
      <c r="J454" s="105">
        <v>0</v>
      </c>
      <c r="K454" s="105">
        <v>30000000</v>
      </c>
      <c r="L454" s="105">
        <v>0</v>
      </c>
      <c r="M454" s="105">
        <v>15000000</v>
      </c>
      <c r="N454" s="105">
        <v>0</v>
      </c>
      <c r="O454" s="117">
        <v>45000000</v>
      </c>
      <c r="P454" s="129" t="s">
        <v>1733</v>
      </c>
    </row>
    <row r="455" spans="1:16" x14ac:dyDescent="0.45">
      <c r="A455" s="104" t="s">
        <v>807</v>
      </c>
      <c r="B455" s="104" t="s">
        <v>808</v>
      </c>
      <c r="C455" s="104" t="s">
        <v>1158</v>
      </c>
      <c r="D455" s="104" t="s">
        <v>1159</v>
      </c>
      <c r="E455" s="104" t="s">
        <v>1164</v>
      </c>
      <c r="F455" s="104" t="s">
        <v>150</v>
      </c>
      <c r="G455" s="104" t="s">
        <v>833</v>
      </c>
      <c r="H455" s="104" t="s">
        <v>324</v>
      </c>
      <c r="I455" s="104" t="s">
        <v>1532</v>
      </c>
      <c r="J455" s="105">
        <v>0</v>
      </c>
      <c r="K455" s="105">
        <v>0</v>
      </c>
      <c r="L455" s="105">
        <v>0</v>
      </c>
      <c r="M455" s="105">
        <v>43647992776</v>
      </c>
      <c r="N455" s="105">
        <v>0</v>
      </c>
      <c r="O455" s="117">
        <v>43647992776</v>
      </c>
      <c r="P455" s="129" t="s">
        <v>1733</v>
      </c>
    </row>
    <row r="456" spans="1:16" x14ac:dyDescent="0.45">
      <c r="A456" s="104" t="s">
        <v>807</v>
      </c>
      <c r="B456" s="104" t="s">
        <v>808</v>
      </c>
      <c r="C456" s="104" t="s">
        <v>1158</v>
      </c>
      <c r="D456" s="104" t="s">
        <v>1159</v>
      </c>
      <c r="E456" s="104" t="s">
        <v>1164</v>
      </c>
      <c r="F456" s="104" t="s">
        <v>150</v>
      </c>
      <c r="G456" s="104" t="s">
        <v>1162</v>
      </c>
      <c r="H456" s="104" t="s">
        <v>1163</v>
      </c>
      <c r="I456" s="104" t="s">
        <v>1554</v>
      </c>
      <c r="J456" s="105">
        <v>0</v>
      </c>
      <c r="K456" s="105">
        <v>25000000</v>
      </c>
      <c r="L456" s="105">
        <v>0</v>
      </c>
      <c r="M456" s="105">
        <v>0</v>
      </c>
      <c r="N456" s="105">
        <v>0</v>
      </c>
      <c r="O456" s="117">
        <v>25000000</v>
      </c>
      <c r="P456" s="129" t="s">
        <v>1733</v>
      </c>
    </row>
    <row r="457" spans="1:16" x14ac:dyDescent="0.45">
      <c r="A457" s="104" t="s">
        <v>807</v>
      </c>
      <c r="B457" s="104" t="s">
        <v>808</v>
      </c>
      <c r="C457" s="104" t="s">
        <v>1158</v>
      </c>
      <c r="D457" s="104" t="s">
        <v>1159</v>
      </c>
      <c r="E457" s="104" t="s">
        <v>1164</v>
      </c>
      <c r="F457" s="104" t="s">
        <v>150</v>
      </c>
      <c r="G457" s="104" t="s">
        <v>840</v>
      </c>
      <c r="H457" s="104" t="s">
        <v>841</v>
      </c>
      <c r="I457" s="104" t="s">
        <v>1536</v>
      </c>
      <c r="J457" s="105">
        <v>0</v>
      </c>
      <c r="K457" s="105">
        <v>95045000</v>
      </c>
      <c r="L457" s="105">
        <v>0</v>
      </c>
      <c r="M457" s="105">
        <v>1431500256</v>
      </c>
      <c r="N457" s="105">
        <v>0</v>
      </c>
      <c r="O457" s="117">
        <v>1526545256</v>
      </c>
      <c r="P457" s="129" t="s">
        <v>1733</v>
      </c>
    </row>
    <row r="458" spans="1:16" x14ac:dyDescent="0.45">
      <c r="A458" s="104" t="s">
        <v>807</v>
      </c>
      <c r="B458" s="104" t="s">
        <v>808</v>
      </c>
      <c r="C458" s="104" t="s">
        <v>1158</v>
      </c>
      <c r="D458" s="104" t="s">
        <v>1159</v>
      </c>
      <c r="E458" s="104" t="s">
        <v>1164</v>
      </c>
      <c r="F458" s="104" t="s">
        <v>150</v>
      </c>
      <c r="G458" s="104" t="s">
        <v>618</v>
      </c>
      <c r="H458" s="104" t="s">
        <v>619</v>
      </c>
      <c r="I458" s="104" t="s">
        <v>1504</v>
      </c>
      <c r="J458" s="105">
        <v>0</v>
      </c>
      <c r="K458" s="105">
        <v>12244500</v>
      </c>
      <c r="L458" s="105">
        <v>0</v>
      </c>
      <c r="M458" s="105">
        <v>0</v>
      </c>
      <c r="N458" s="105">
        <v>0</v>
      </c>
      <c r="O458" s="117">
        <v>12244500</v>
      </c>
      <c r="P458" s="129" t="s">
        <v>1733</v>
      </c>
    </row>
    <row r="459" spans="1:16" x14ac:dyDescent="0.45">
      <c r="A459" s="104" t="s">
        <v>807</v>
      </c>
      <c r="B459" s="104" t="s">
        <v>808</v>
      </c>
      <c r="C459" s="104" t="s">
        <v>1158</v>
      </c>
      <c r="D459" s="104" t="s">
        <v>1159</v>
      </c>
      <c r="E459" s="104" t="s">
        <v>1164</v>
      </c>
      <c r="F459" s="104" t="s">
        <v>150</v>
      </c>
      <c r="G459" s="104" t="s">
        <v>878</v>
      </c>
      <c r="H459" s="104" t="s">
        <v>879</v>
      </c>
      <c r="I459" s="104" t="s">
        <v>477</v>
      </c>
      <c r="J459" s="105">
        <v>0</v>
      </c>
      <c r="K459" s="105">
        <v>0</v>
      </c>
      <c r="L459" s="105">
        <v>19750000</v>
      </c>
      <c r="M459" s="105">
        <v>19750000</v>
      </c>
      <c r="N459" s="105">
        <v>0</v>
      </c>
      <c r="O459" s="117">
        <v>0</v>
      </c>
      <c r="P459" s="129" t="s">
        <v>1733</v>
      </c>
    </row>
    <row r="460" spans="1:16" x14ac:dyDescent="0.45">
      <c r="A460" s="104" t="s">
        <v>807</v>
      </c>
      <c r="B460" s="104" t="s">
        <v>808</v>
      </c>
      <c r="C460" s="104" t="s">
        <v>1158</v>
      </c>
      <c r="D460" s="104" t="s">
        <v>1159</v>
      </c>
      <c r="E460" s="104" t="s">
        <v>1165</v>
      </c>
      <c r="F460" s="104" t="s">
        <v>1166</v>
      </c>
      <c r="G460" s="104" t="s">
        <v>599</v>
      </c>
      <c r="H460" s="104" t="s">
        <v>600</v>
      </c>
      <c r="I460" s="104" t="s">
        <v>1497</v>
      </c>
      <c r="J460" s="105">
        <v>0</v>
      </c>
      <c r="K460" s="105">
        <v>54921797879</v>
      </c>
      <c r="L460" s="105">
        <v>13947686880</v>
      </c>
      <c r="M460" s="105">
        <v>332742511155</v>
      </c>
      <c r="N460" s="105">
        <v>0</v>
      </c>
      <c r="O460" s="117">
        <v>373716622154</v>
      </c>
      <c r="P460" s="129" t="s">
        <v>1734</v>
      </c>
    </row>
    <row r="461" spans="1:16" x14ac:dyDescent="0.45">
      <c r="A461" s="104" t="s">
        <v>807</v>
      </c>
      <c r="B461" s="104" t="s">
        <v>808</v>
      </c>
      <c r="C461" s="104" t="s">
        <v>1158</v>
      </c>
      <c r="D461" s="104" t="s">
        <v>1159</v>
      </c>
      <c r="E461" s="104" t="s">
        <v>1165</v>
      </c>
      <c r="F461" s="104" t="s">
        <v>1166</v>
      </c>
      <c r="G461" s="104" t="s">
        <v>601</v>
      </c>
      <c r="H461" s="104" t="s">
        <v>183</v>
      </c>
      <c r="I461" s="104" t="s">
        <v>1498</v>
      </c>
      <c r="J461" s="105">
        <v>0</v>
      </c>
      <c r="K461" s="105">
        <v>55548097422</v>
      </c>
      <c r="L461" s="105">
        <v>573745079</v>
      </c>
      <c r="M461" s="105">
        <v>63118381861</v>
      </c>
      <c r="N461" s="105">
        <v>0</v>
      </c>
      <c r="O461" s="117">
        <v>118092734204</v>
      </c>
      <c r="P461" s="129" t="s">
        <v>1734</v>
      </c>
    </row>
    <row r="462" spans="1:16" x14ac:dyDescent="0.45">
      <c r="A462" s="104" t="s">
        <v>807</v>
      </c>
      <c r="B462" s="104" t="s">
        <v>808</v>
      </c>
      <c r="C462" s="104" t="s">
        <v>1158</v>
      </c>
      <c r="D462" s="104" t="s">
        <v>1159</v>
      </c>
      <c r="E462" s="104" t="s">
        <v>1165</v>
      </c>
      <c r="F462" s="104" t="s">
        <v>1166</v>
      </c>
      <c r="G462" s="104" t="s">
        <v>648</v>
      </c>
      <c r="H462" s="104" t="s">
        <v>649</v>
      </c>
      <c r="I462" s="104" t="s">
        <v>1512</v>
      </c>
      <c r="J462" s="105">
        <v>0</v>
      </c>
      <c r="K462" s="105">
        <v>11880701102</v>
      </c>
      <c r="L462" s="105">
        <v>6643681080</v>
      </c>
      <c r="M462" s="105">
        <v>49364076803</v>
      </c>
      <c r="N462" s="105">
        <v>0</v>
      </c>
      <c r="O462" s="117">
        <v>54601096825</v>
      </c>
      <c r="P462" s="129" t="s">
        <v>1734</v>
      </c>
    </row>
    <row r="463" spans="1:16" x14ac:dyDescent="0.45">
      <c r="A463" s="104" t="s">
        <v>807</v>
      </c>
      <c r="B463" s="104" t="s">
        <v>808</v>
      </c>
      <c r="C463" s="104" t="s">
        <v>1158</v>
      </c>
      <c r="D463" s="104" t="s">
        <v>1159</v>
      </c>
      <c r="E463" s="104" t="s">
        <v>1165</v>
      </c>
      <c r="F463" s="104" t="s">
        <v>1166</v>
      </c>
      <c r="G463" s="104" t="s">
        <v>544</v>
      </c>
      <c r="H463" s="104" t="s">
        <v>545</v>
      </c>
      <c r="I463" s="104" t="s">
        <v>477</v>
      </c>
      <c r="J463" s="105">
        <v>0</v>
      </c>
      <c r="K463" s="105">
        <v>0</v>
      </c>
      <c r="L463" s="105">
        <v>79898841</v>
      </c>
      <c r="M463" s="105">
        <v>12985873133</v>
      </c>
      <c r="N463" s="105">
        <v>0</v>
      </c>
      <c r="O463" s="117">
        <v>12905974292</v>
      </c>
      <c r="P463" s="129" t="s">
        <v>1734</v>
      </c>
    </row>
    <row r="464" spans="1:16" x14ac:dyDescent="0.45">
      <c r="A464" s="104" t="s">
        <v>807</v>
      </c>
      <c r="B464" s="104" t="s">
        <v>808</v>
      </c>
      <c r="C464" s="104" t="s">
        <v>1158</v>
      </c>
      <c r="D464" s="104" t="s">
        <v>1159</v>
      </c>
      <c r="E464" s="104" t="s">
        <v>1165</v>
      </c>
      <c r="F464" s="104" t="s">
        <v>1166</v>
      </c>
      <c r="G464" s="104" t="s">
        <v>672</v>
      </c>
      <c r="H464" s="104" t="s">
        <v>673</v>
      </c>
      <c r="I464" s="104" t="s">
        <v>477</v>
      </c>
      <c r="J464" s="105">
        <v>0</v>
      </c>
      <c r="K464" s="105">
        <v>0</v>
      </c>
      <c r="L464" s="105">
        <v>99188347</v>
      </c>
      <c r="M464" s="105">
        <v>16120975915</v>
      </c>
      <c r="N464" s="105">
        <v>0</v>
      </c>
      <c r="O464" s="117">
        <v>16021787568</v>
      </c>
      <c r="P464" s="129" t="s">
        <v>1734</v>
      </c>
    </row>
    <row r="465" spans="1:16" x14ac:dyDescent="0.45">
      <c r="A465" s="104" t="s">
        <v>1167</v>
      </c>
      <c r="B465" s="104" t="s">
        <v>1168</v>
      </c>
      <c r="C465" s="104" t="s">
        <v>1169</v>
      </c>
      <c r="D465" s="104" t="s">
        <v>1170</v>
      </c>
      <c r="E465" s="104" t="s">
        <v>1171</v>
      </c>
      <c r="F465" s="104" t="s">
        <v>321</v>
      </c>
      <c r="G465" s="104" t="s">
        <v>1172</v>
      </c>
      <c r="H465" s="104" t="s">
        <v>1173</v>
      </c>
      <c r="I465" s="104" t="s">
        <v>1555</v>
      </c>
      <c r="J465" s="105">
        <v>0</v>
      </c>
      <c r="K465" s="105">
        <v>374911991719</v>
      </c>
      <c r="L465" s="105">
        <v>1250000000000</v>
      </c>
      <c r="M465" s="105">
        <v>1082100073000</v>
      </c>
      <c r="N465" s="105">
        <v>0</v>
      </c>
      <c r="O465" s="114">
        <v>207012064719</v>
      </c>
      <c r="P465" s="129" t="s">
        <v>1583</v>
      </c>
    </row>
    <row r="466" spans="1:16" x14ac:dyDescent="0.45">
      <c r="A466" s="104" t="s">
        <v>1167</v>
      </c>
      <c r="B466" s="104" t="s">
        <v>1168</v>
      </c>
      <c r="C466" s="104" t="s">
        <v>1169</v>
      </c>
      <c r="D466" s="104" t="s">
        <v>1170</v>
      </c>
      <c r="E466" s="104" t="s">
        <v>1171</v>
      </c>
      <c r="F466" s="104" t="s">
        <v>321</v>
      </c>
      <c r="G466" s="104" t="s">
        <v>1174</v>
      </c>
      <c r="H466" s="104" t="s">
        <v>1175</v>
      </c>
      <c r="I466" s="104" t="s">
        <v>1556</v>
      </c>
      <c r="J466" s="105">
        <v>0</v>
      </c>
      <c r="K466" s="105">
        <v>488383840380</v>
      </c>
      <c r="L466" s="105">
        <v>1209000000000</v>
      </c>
      <c r="M466" s="105">
        <v>1845858359620</v>
      </c>
      <c r="N466" s="105">
        <v>0</v>
      </c>
      <c r="O466" s="114">
        <v>1125242200000</v>
      </c>
      <c r="P466" s="129" t="s">
        <v>1583</v>
      </c>
    </row>
    <row r="467" spans="1:16" x14ac:dyDescent="0.45">
      <c r="A467" s="104" t="s">
        <v>1167</v>
      </c>
      <c r="B467" s="104" t="s">
        <v>1168</v>
      </c>
      <c r="C467" s="104" t="s">
        <v>1169</v>
      </c>
      <c r="D467" s="104" t="s">
        <v>1170</v>
      </c>
      <c r="E467" s="104" t="s">
        <v>1171</v>
      </c>
      <c r="F467" s="104" t="s">
        <v>321</v>
      </c>
      <c r="G467" s="104" t="s">
        <v>1176</v>
      </c>
      <c r="H467" s="104" t="s">
        <v>1177</v>
      </c>
      <c r="I467" s="104" t="s">
        <v>1557</v>
      </c>
      <c r="J467" s="105">
        <v>0</v>
      </c>
      <c r="K467" s="105">
        <v>133654227150</v>
      </c>
      <c r="L467" s="105">
        <v>347000000000</v>
      </c>
      <c r="M467" s="105">
        <v>264460718410</v>
      </c>
      <c r="N467" s="105">
        <v>0</v>
      </c>
      <c r="O467" s="114">
        <v>51114945560</v>
      </c>
      <c r="P467" s="129" t="s">
        <v>1583</v>
      </c>
    </row>
    <row r="468" spans="1:16" x14ac:dyDescent="0.45">
      <c r="A468" s="104" t="s">
        <v>1167</v>
      </c>
      <c r="B468" s="104" t="s">
        <v>1168</v>
      </c>
      <c r="C468" s="104" t="s">
        <v>1169</v>
      </c>
      <c r="D468" s="104" t="s">
        <v>1170</v>
      </c>
      <c r="E468" s="104" t="s">
        <v>1171</v>
      </c>
      <c r="F468" s="104" t="s">
        <v>321</v>
      </c>
      <c r="G468" s="104" t="s">
        <v>1178</v>
      </c>
      <c r="H468" s="104" t="s">
        <v>1179</v>
      </c>
      <c r="I468" s="104" t="s">
        <v>1558</v>
      </c>
      <c r="J468" s="105">
        <v>0</v>
      </c>
      <c r="K468" s="105">
        <v>128160000000</v>
      </c>
      <c r="L468" s="105">
        <v>310000000000</v>
      </c>
      <c r="M468" s="105">
        <v>251494000000</v>
      </c>
      <c r="N468" s="105">
        <v>0</v>
      </c>
      <c r="O468" s="114">
        <v>69654000000</v>
      </c>
      <c r="P468" s="129" t="s">
        <v>1583</v>
      </c>
    </row>
    <row r="469" spans="1:16" x14ac:dyDescent="0.45">
      <c r="A469" s="104" t="s">
        <v>1167</v>
      </c>
      <c r="B469" s="104" t="s">
        <v>1168</v>
      </c>
      <c r="C469" s="104" t="s">
        <v>1180</v>
      </c>
      <c r="D469" s="104" t="s">
        <v>1181</v>
      </c>
      <c r="E469" s="104" t="s">
        <v>1182</v>
      </c>
      <c r="F469" s="104" t="s">
        <v>1183</v>
      </c>
      <c r="G469" s="104" t="s">
        <v>604</v>
      </c>
      <c r="H469" s="104" t="s">
        <v>605</v>
      </c>
      <c r="I469" s="104" t="s">
        <v>1499</v>
      </c>
      <c r="J469" s="105">
        <v>0</v>
      </c>
      <c r="K469" s="105">
        <v>4577678524477</v>
      </c>
      <c r="L469" s="105">
        <v>1083174980571</v>
      </c>
      <c r="M469" s="105">
        <v>6527363003135</v>
      </c>
      <c r="N469" s="105">
        <v>0</v>
      </c>
      <c r="O469" s="115">
        <v>10021866547041</v>
      </c>
      <c r="P469" s="129" t="s">
        <v>1584</v>
      </c>
    </row>
    <row r="470" spans="1:16" x14ac:dyDescent="0.45">
      <c r="A470" s="104" t="s">
        <v>1167</v>
      </c>
      <c r="B470" s="104" t="s">
        <v>1168</v>
      </c>
      <c r="C470" s="104" t="s">
        <v>1180</v>
      </c>
      <c r="D470" s="104" t="s">
        <v>1181</v>
      </c>
      <c r="E470" s="104" t="s">
        <v>1182</v>
      </c>
      <c r="F470" s="104" t="s">
        <v>1183</v>
      </c>
      <c r="G470" s="104" t="s">
        <v>608</v>
      </c>
      <c r="H470" s="104" t="s">
        <v>609</v>
      </c>
      <c r="I470" s="104" t="s">
        <v>477</v>
      </c>
      <c r="J470" s="105">
        <v>0</v>
      </c>
      <c r="K470" s="105">
        <v>0</v>
      </c>
      <c r="L470" s="105">
        <v>156346000000</v>
      </c>
      <c r="M470" s="105">
        <v>4680326000000</v>
      </c>
      <c r="N470" s="105">
        <v>0</v>
      </c>
      <c r="O470" s="115">
        <v>4523980000000</v>
      </c>
      <c r="P470" s="129" t="s">
        <v>1584</v>
      </c>
    </row>
    <row r="471" spans="1:16" x14ac:dyDescent="0.45">
      <c r="A471" s="104" t="s">
        <v>1167</v>
      </c>
      <c r="B471" s="104" t="s">
        <v>1168</v>
      </c>
      <c r="C471" s="104" t="s">
        <v>1180</v>
      </c>
      <c r="D471" s="104" t="s">
        <v>1181</v>
      </c>
      <c r="E471" s="104" t="s">
        <v>1184</v>
      </c>
      <c r="F471" s="104" t="s">
        <v>1185</v>
      </c>
      <c r="G471" s="104" t="s">
        <v>604</v>
      </c>
      <c r="H471" s="104" t="s">
        <v>605</v>
      </c>
      <c r="I471" s="104" t="s">
        <v>1499</v>
      </c>
      <c r="J471" s="105">
        <v>0</v>
      </c>
      <c r="K471" s="105">
        <v>274660711469</v>
      </c>
      <c r="L471" s="105">
        <v>56282396183</v>
      </c>
      <c r="M471" s="105">
        <v>382933677541</v>
      </c>
      <c r="N471" s="105">
        <v>0</v>
      </c>
      <c r="O471" s="115">
        <v>601311992827</v>
      </c>
      <c r="P471" s="129" t="s">
        <v>1584</v>
      </c>
    </row>
    <row r="472" spans="1:16" x14ac:dyDescent="0.45">
      <c r="A472" s="104" t="s">
        <v>1167</v>
      </c>
      <c r="B472" s="104" t="s">
        <v>1168</v>
      </c>
      <c r="C472" s="104" t="s">
        <v>1180</v>
      </c>
      <c r="D472" s="104" t="s">
        <v>1181</v>
      </c>
      <c r="E472" s="104" t="s">
        <v>1184</v>
      </c>
      <c r="F472" s="104" t="s">
        <v>1185</v>
      </c>
      <c r="G472" s="104" t="s">
        <v>608</v>
      </c>
      <c r="H472" s="104" t="s">
        <v>609</v>
      </c>
      <c r="I472" s="104" t="s">
        <v>477</v>
      </c>
      <c r="J472" s="105">
        <v>0</v>
      </c>
      <c r="K472" s="105">
        <v>0</v>
      </c>
      <c r="L472" s="105">
        <v>0</v>
      </c>
      <c r="M472" s="105">
        <v>55101215803</v>
      </c>
      <c r="N472" s="105">
        <v>0</v>
      </c>
      <c r="O472" s="115">
        <v>55101215803</v>
      </c>
      <c r="P472" s="129" t="s">
        <v>1584</v>
      </c>
    </row>
    <row r="473" spans="1:16" x14ac:dyDescent="0.45">
      <c r="A473" s="104" t="s">
        <v>1167</v>
      </c>
      <c r="B473" s="104" t="s">
        <v>1168</v>
      </c>
      <c r="C473" s="104" t="s">
        <v>1180</v>
      </c>
      <c r="D473" s="104" t="s">
        <v>1181</v>
      </c>
      <c r="E473" s="104" t="s">
        <v>1186</v>
      </c>
      <c r="F473" s="104" t="s">
        <v>1187</v>
      </c>
      <c r="G473" s="104" t="s">
        <v>604</v>
      </c>
      <c r="H473" s="104" t="s">
        <v>605</v>
      </c>
      <c r="I473" s="104" t="s">
        <v>1499</v>
      </c>
      <c r="J473" s="105">
        <v>0</v>
      </c>
      <c r="K473" s="105">
        <v>0</v>
      </c>
      <c r="L473" s="105">
        <v>299512216200</v>
      </c>
      <c r="M473" s="105">
        <v>299512216200</v>
      </c>
      <c r="N473" s="105">
        <v>0</v>
      </c>
      <c r="O473" s="115">
        <v>0</v>
      </c>
      <c r="P473" s="129" t="s">
        <v>1584</v>
      </c>
    </row>
    <row r="474" spans="1:16" x14ac:dyDescent="0.45">
      <c r="A474" s="104" t="s">
        <v>1167</v>
      </c>
      <c r="B474" s="104" t="s">
        <v>1168</v>
      </c>
      <c r="C474" s="104" t="s">
        <v>1188</v>
      </c>
      <c r="D474" s="104" t="s">
        <v>1189</v>
      </c>
      <c r="E474" s="104" t="s">
        <v>1190</v>
      </c>
      <c r="F474" s="104" t="s">
        <v>336</v>
      </c>
      <c r="G474" s="104" t="s">
        <v>560</v>
      </c>
      <c r="H474" s="104" t="s">
        <v>561</v>
      </c>
      <c r="I474" s="104" t="s">
        <v>477</v>
      </c>
      <c r="J474" s="105">
        <v>0</v>
      </c>
      <c r="K474" s="105">
        <v>58444588</v>
      </c>
      <c r="L474" s="105">
        <v>154598722</v>
      </c>
      <c r="M474" s="105">
        <v>96154134</v>
      </c>
      <c r="N474" s="105">
        <v>0</v>
      </c>
      <c r="O474" s="117">
        <v>0</v>
      </c>
      <c r="P474" s="129" t="s">
        <v>1585</v>
      </c>
    </row>
    <row r="475" spans="1:16" x14ac:dyDescent="0.45">
      <c r="A475" s="104" t="s">
        <v>1167</v>
      </c>
      <c r="B475" s="104" t="s">
        <v>1168</v>
      </c>
      <c r="C475" s="104" t="s">
        <v>1188</v>
      </c>
      <c r="D475" s="104" t="s">
        <v>1189</v>
      </c>
      <c r="E475" s="104" t="s">
        <v>1190</v>
      </c>
      <c r="F475" s="104" t="s">
        <v>336</v>
      </c>
      <c r="G475" s="104" t="s">
        <v>562</v>
      </c>
      <c r="H475" s="104" t="s">
        <v>563</v>
      </c>
      <c r="I475" s="104" t="s">
        <v>477</v>
      </c>
      <c r="J475" s="105">
        <v>0</v>
      </c>
      <c r="K475" s="105">
        <v>59516456</v>
      </c>
      <c r="L475" s="105">
        <v>145176529</v>
      </c>
      <c r="M475" s="105">
        <v>85660073</v>
      </c>
      <c r="N475" s="105">
        <v>0</v>
      </c>
      <c r="O475" s="117">
        <v>0</v>
      </c>
      <c r="P475" s="129" t="s">
        <v>1585</v>
      </c>
    </row>
    <row r="476" spans="1:16" x14ac:dyDescent="0.45">
      <c r="A476" s="104" t="s">
        <v>1167</v>
      </c>
      <c r="B476" s="104" t="s">
        <v>1168</v>
      </c>
      <c r="C476" s="104" t="s">
        <v>1188</v>
      </c>
      <c r="D476" s="104" t="s">
        <v>1189</v>
      </c>
      <c r="E476" s="104" t="s">
        <v>1190</v>
      </c>
      <c r="F476" s="104" t="s">
        <v>336</v>
      </c>
      <c r="G476" s="104" t="s">
        <v>564</v>
      </c>
      <c r="H476" s="104" t="s">
        <v>565</v>
      </c>
      <c r="I476" s="104" t="s">
        <v>477</v>
      </c>
      <c r="J476" s="105">
        <v>0</v>
      </c>
      <c r="K476" s="105">
        <v>87212273</v>
      </c>
      <c r="L476" s="105">
        <v>182017296</v>
      </c>
      <c r="M476" s="105">
        <v>94805023</v>
      </c>
      <c r="N476" s="105">
        <v>0</v>
      </c>
      <c r="O476" s="117">
        <v>0</v>
      </c>
      <c r="P476" s="129" t="s">
        <v>1585</v>
      </c>
    </row>
    <row r="477" spans="1:16" x14ac:dyDescent="0.45">
      <c r="A477" s="104" t="s">
        <v>1167</v>
      </c>
      <c r="B477" s="104" t="s">
        <v>1168</v>
      </c>
      <c r="C477" s="104" t="s">
        <v>1188</v>
      </c>
      <c r="D477" s="104" t="s">
        <v>1189</v>
      </c>
      <c r="E477" s="104" t="s">
        <v>1190</v>
      </c>
      <c r="F477" s="104" t="s">
        <v>336</v>
      </c>
      <c r="G477" s="104" t="s">
        <v>552</v>
      </c>
      <c r="H477" s="104" t="s">
        <v>553</v>
      </c>
      <c r="I477" s="104" t="s">
        <v>477</v>
      </c>
      <c r="J477" s="105">
        <v>0</v>
      </c>
      <c r="K477" s="105">
        <v>24080596</v>
      </c>
      <c r="L477" s="105">
        <v>52021827</v>
      </c>
      <c r="M477" s="105">
        <v>27941231</v>
      </c>
      <c r="N477" s="105">
        <v>0</v>
      </c>
      <c r="O477" s="117">
        <v>0</v>
      </c>
      <c r="P477" s="129" t="s">
        <v>1585</v>
      </c>
    </row>
    <row r="478" spans="1:16" x14ac:dyDescent="0.45">
      <c r="A478" s="104" t="s">
        <v>1167</v>
      </c>
      <c r="B478" s="104" t="s">
        <v>1168</v>
      </c>
      <c r="C478" s="104" t="s">
        <v>1188</v>
      </c>
      <c r="D478" s="104" t="s">
        <v>1189</v>
      </c>
      <c r="E478" s="104" t="s">
        <v>1190</v>
      </c>
      <c r="F478" s="104" t="s">
        <v>336</v>
      </c>
      <c r="G478" s="104" t="s">
        <v>554</v>
      </c>
      <c r="H478" s="104" t="s">
        <v>555</v>
      </c>
      <c r="I478" s="104" t="s">
        <v>477</v>
      </c>
      <c r="J478" s="105">
        <v>0</v>
      </c>
      <c r="K478" s="105">
        <v>35583118</v>
      </c>
      <c r="L478" s="105">
        <v>98969416</v>
      </c>
      <c r="M478" s="105">
        <v>63386298</v>
      </c>
      <c r="N478" s="105">
        <v>0</v>
      </c>
      <c r="O478" s="117">
        <v>0</v>
      </c>
      <c r="P478" s="129" t="s">
        <v>1585</v>
      </c>
    </row>
    <row r="479" spans="1:16" x14ac:dyDescent="0.45">
      <c r="A479" s="104" t="s">
        <v>1167</v>
      </c>
      <c r="B479" s="104" t="s">
        <v>1168</v>
      </c>
      <c r="C479" s="104" t="s">
        <v>1188</v>
      </c>
      <c r="D479" s="104" t="s">
        <v>1189</v>
      </c>
      <c r="E479" s="104" t="s">
        <v>1190</v>
      </c>
      <c r="F479" s="104" t="s">
        <v>336</v>
      </c>
      <c r="G479" s="104" t="s">
        <v>566</v>
      </c>
      <c r="H479" s="104" t="s">
        <v>567</v>
      </c>
      <c r="I479" s="104" t="s">
        <v>477</v>
      </c>
      <c r="J479" s="105">
        <v>0</v>
      </c>
      <c r="K479" s="105">
        <v>24747320</v>
      </c>
      <c r="L479" s="105">
        <v>43317608</v>
      </c>
      <c r="M479" s="105">
        <v>18570288</v>
      </c>
      <c r="N479" s="105">
        <v>0</v>
      </c>
      <c r="O479" s="117">
        <v>0</v>
      </c>
      <c r="P479" s="129" t="s">
        <v>1585</v>
      </c>
    </row>
    <row r="480" spans="1:16" x14ac:dyDescent="0.45">
      <c r="A480" s="104" t="s">
        <v>1167</v>
      </c>
      <c r="B480" s="104" t="s">
        <v>1168</v>
      </c>
      <c r="C480" s="104" t="s">
        <v>1188</v>
      </c>
      <c r="D480" s="104" t="s">
        <v>1189</v>
      </c>
      <c r="E480" s="104" t="s">
        <v>1190</v>
      </c>
      <c r="F480" s="104" t="s">
        <v>336</v>
      </c>
      <c r="G480" s="104" t="s">
        <v>568</v>
      </c>
      <c r="H480" s="104" t="s">
        <v>569</v>
      </c>
      <c r="I480" s="104" t="s">
        <v>477</v>
      </c>
      <c r="J480" s="105">
        <v>0</v>
      </c>
      <c r="K480" s="105">
        <v>41069298</v>
      </c>
      <c r="L480" s="105">
        <v>86995281</v>
      </c>
      <c r="M480" s="105">
        <v>45925983</v>
      </c>
      <c r="N480" s="105">
        <v>0</v>
      </c>
      <c r="O480" s="117">
        <v>0</v>
      </c>
      <c r="P480" s="129" t="s">
        <v>1585</v>
      </c>
    </row>
    <row r="481" spans="1:16" x14ac:dyDescent="0.45">
      <c r="A481" s="104" t="s">
        <v>1167</v>
      </c>
      <c r="B481" s="104" t="s">
        <v>1168</v>
      </c>
      <c r="C481" s="104" t="s">
        <v>1188</v>
      </c>
      <c r="D481" s="104" t="s">
        <v>1189</v>
      </c>
      <c r="E481" s="104" t="s">
        <v>1190</v>
      </c>
      <c r="F481" s="104" t="s">
        <v>336</v>
      </c>
      <c r="G481" s="104" t="s">
        <v>980</v>
      </c>
      <c r="H481" s="104" t="s">
        <v>981</v>
      </c>
      <c r="I481" s="104" t="s">
        <v>477</v>
      </c>
      <c r="J481" s="105">
        <v>0</v>
      </c>
      <c r="K481" s="105">
        <v>15868810</v>
      </c>
      <c r="L481" s="105">
        <v>35196803</v>
      </c>
      <c r="M481" s="105">
        <v>19327993</v>
      </c>
      <c r="N481" s="105">
        <v>0</v>
      </c>
      <c r="O481" s="117">
        <v>0</v>
      </c>
      <c r="P481" s="129" t="s">
        <v>1585</v>
      </c>
    </row>
    <row r="482" spans="1:16" x14ac:dyDescent="0.45">
      <c r="A482" s="104" t="s">
        <v>1167</v>
      </c>
      <c r="B482" s="104" t="s">
        <v>1168</v>
      </c>
      <c r="C482" s="104" t="s">
        <v>1188</v>
      </c>
      <c r="D482" s="104" t="s">
        <v>1189</v>
      </c>
      <c r="E482" s="104" t="s">
        <v>1190</v>
      </c>
      <c r="F482" s="104" t="s">
        <v>336</v>
      </c>
      <c r="G482" s="104" t="s">
        <v>982</v>
      </c>
      <c r="H482" s="104" t="s">
        <v>983</v>
      </c>
      <c r="I482" s="104" t="s">
        <v>477</v>
      </c>
      <c r="J482" s="105">
        <v>0</v>
      </c>
      <c r="K482" s="105">
        <v>3698699</v>
      </c>
      <c r="L482" s="105">
        <v>11811476</v>
      </c>
      <c r="M482" s="105">
        <v>8112777</v>
      </c>
      <c r="N482" s="105">
        <v>0</v>
      </c>
      <c r="O482" s="117">
        <v>0</v>
      </c>
      <c r="P482" s="129" t="s">
        <v>1585</v>
      </c>
    </row>
    <row r="483" spans="1:16" x14ac:dyDescent="0.45">
      <c r="A483" s="104" t="s">
        <v>1167</v>
      </c>
      <c r="B483" s="104" t="s">
        <v>1168</v>
      </c>
      <c r="C483" s="104" t="s">
        <v>1188</v>
      </c>
      <c r="D483" s="104" t="s">
        <v>1189</v>
      </c>
      <c r="E483" s="104" t="s">
        <v>1190</v>
      </c>
      <c r="F483" s="104" t="s">
        <v>336</v>
      </c>
      <c r="G483" s="104" t="s">
        <v>556</v>
      </c>
      <c r="H483" s="104" t="s">
        <v>557</v>
      </c>
      <c r="I483" s="104" t="s">
        <v>477</v>
      </c>
      <c r="J483" s="105">
        <v>0</v>
      </c>
      <c r="K483" s="105">
        <v>10864660</v>
      </c>
      <c r="L483" s="105">
        <v>40660737</v>
      </c>
      <c r="M483" s="105">
        <v>29796077</v>
      </c>
      <c r="N483" s="105">
        <v>0</v>
      </c>
      <c r="O483" s="117">
        <v>0</v>
      </c>
      <c r="P483" s="129" t="s">
        <v>1585</v>
      </c>
    </row>
    <row r="484" spans="1:16" x14ac:dyDescent="0.45">
      <c r="A484" s="104" t="s">
        <v>1167</v>
      </c>
      <c r="B484" s="104" t="s">
        <v>1168</v>
      </c>
      <c r="C484" s="104" t="s">
        <v>1188</v>
      </c>
      <c r="D484" s="104" t="s">
        <v>1189</v>
      </c>
      <c r="E484" s="104" t="s">
        <v>1190</v>
      </c>
      <c r="F484" s="104" t="s">
        <v>336</v>
      </c>
      <c r="G484" s="104" t="s">
        <v>984</v>
      </c>
      <c r="H484" s="104" t="s">
        <v>985</v>
      </c>
      <c r="I484" s="104" t="s">
        <v>477</v>
      </c>
      <c r="J484" s="105">
        <v>0</v>
      </c>
      <c r="K484" s="105">
        <v>0</v>
      </c>
      <c r="L484" s="105">
        <v>22812950</v>
      </c>
      <c r="M484" s="105">
        <v>22812950</v>
      </c>
      <c r="N484" s="105">
        <v>0</v>
      </c>
      <c r="O484" s="117">
        <v>0</v>
      </c>
      <c r="P484" s="129" t="s">
        <v>1585</v>
      </c>
    </row>
    <row r="485" spans="1:16" x14ac:dyDescent="0.45">
      <c r="A485" s="104" t="s">
        <v>1167</v>
      </c>
      <c r="B485" s="104" t="s">
        <v>1168</v>
      </c>
      <c r="C485" s="104" t="s">
        <v>1188</v>
      </c>
      <c r="D485" s="104" t="s">
        <v>1189</v>
      </c>
      <c r="E485" s="104" t="s">
        <v>1190</v>
      </c>
      <c r="F485" s="104" t="s">
        <v>336</v>
      </c>
      <c r="G485" s="104" t="s">
        <v>986</v>
      </c>
      <c r="H485" s="104" t="s">
        <v>987</v>
      </c>
      <c r="I485" s="104" t="s">
        <v>477</v>
      </c>
      <c r="J485" s="105">
        <v>0</v>
      </c>
      <c r="K485" s="105">
        <v>35310227</v>
      </c>
      <c r="L485" s="105">
        <v>35310227</v>
      </c>
      <c r="M485" s="105">
        <v>0</v>
      </c>
      <c r="N485" s="105">
        <v>0</v>
      </c>
      <c r="O485" s="117">
        <v>0</v>
      </c>
      <c r="P485" s="129" t="s">
        <v>1585</v>
      </c>
    </row>
    <row r="486" spans="1:16" x14ac:dyDescent="0.45">
      <c r="A486" s="104" t="s">
        <v>1167</v>
      </c>
      <c r="B486" s="104" t="s">
        <v>1168</v>
      </c>
      <c r="C486" s="104" t="s">
        <v>1188</v>
      </c>
      <c r="D486" s="104" t="s">
        <v>1189</v>
      </c>
      <c r="E486" s="104" t="s">
        <v>1190</v>
      </c>
      <c r="F486" s="104" t="s">
        <v>336</v>
      </c>
      <c r="G486" s="104" t="s">
        <v>1138</v>
      </c>
      <c r="H486" s="104" t="s">
        <v>1139</v>
      </c>
      <c r="I486" s="104" t="s">
        <v>477</v>
      </c>
      <c r="J486" s="105">
        <v>0</v>
      </c>
      <c r="K486" s="105">
        <v>34529589</v>
      </c>
      <c r="L486" s="105">
        <v>34529589</v>
      </c>
      <c r="M486" s="105">
        <v>0</v>
      </c>
      <c r="N486" s="105">
        <v>0</v>
      </c>
      <c r="O486" s="117">
        <v>0</v>
      </c>
      <c r="P486" s="129" t="s">
        <v>1585</v>
      </c>
    </row>
    <row r="487" spans="1:16" x14ac:dyDescent="0.45">
      <c r="A487" s="104" t="s">
        <v>1167</v>
      </c>
      <c r="B487" s="104" t="s">
        <v>1168</v>
      </c>
      <c r="C487" s="104" t="s">
        <v>1188</v>
      </c>
      <c r="D487" s="104" t="s">
        <v>1189</v>
      </c>
      <c r="E487" s="104" t="s">
        <v>1190</v>
      </c>
      <c r="F487" s="104" t="s">
        <v>336</v>
      </c>
      <c r="G487" s="104" t="s">
        <v>1140</v>
      </c>
      <c r="H487" s="104" t="s">
        <v>1141</v>
      </c>
      <c r="I487" s="104" t="s">
        <v>477</v>
      </c>
      <c r="J487" s="105">
        <v>0</v>
      </c>
      <c r="K487" s="105">
        <v>71754641</v>
      </c>
      <c r="L487" s="105">
        <v>71754641</v>
      </c>
      <c r="M487" s="105">
        <v>0</v>
      </c>
      <c r="N487" s="105">
        <v>0</v>
      </c>
      <c r="O487" s="117">
        <v>0</v>
      </c>
      <c r="P487" s="129" t="s">
        <v>1585</v>
      </c>
    </row>
    <row r="488" spans="1:16" x14ac:dyDescent="0.45">
      <c r="A488" s="104" t="s">
        <v>1167</v>
      </c>
      <c r="B488" s="104" t="s">
        <v>1168</v>
      </c>
      <c r="C488" s="104" t="s">
        <v>1188</v>
      </c>
      <c r="D488" s="104" t="s">
        <v>1189</v>
      </c>
      <c r="E488" s="104" t="s">
        <v>1190</v>
      </c>
      <c r="F488" s="104" t="s">
        <v>336</v>
      </c>
      <c r="G488" s="104" t="s">
        <v>990</v>
      </c>
      <c r="H488" s="104" t="s">
        <v>991</v>
      </c>
      <c r="I488" s="104" t="s">
        <v>477</v>
      </c>
      <c r="J488" s="105">
        <v>0</v>
      </c>
      <c r="K488" s="105">
        <v>41995413</v>
      </c>
      <c r="L488" s="105">
        <v>41995413</v>
      </c>
      <c r="M488" s="105">
        <v>0</v>
      </c>
      <c r="N488" s="105">
        <v>0</v>
      </c>
      <c r="O488" s="117">
        <v>0</v>
      </c>
      <c r="P488" s="129" t="s">
        <v>1585</v>
      </c>
    </row>
    <row r="489" spans="1:16" x14ac:dyDescent="0.45">
      <c r="A489" s="104" t="s">
        <v>1167</v>
      </c>
      <c r="B489" s="104" t="s">
        <v>1168</v>
      </c>
      <c r="C489" s="104" t="s">
        <v>1188</v>
      </c>
      <c r="D489" s="104" t="s">
        <v>1189</v>
      </c>
      <c r="E489" s="104" t="s">
        <v>1190</v>
      </c>
      <c r="F489" s="104" t="s">
        <v>336</v>
      </c>
      <c r="G489" s="104" t="s">
        <v>1142</v>
      </c>
      <c r="H489" s="104" t="s">
        <v>1143</v>
      </c>
      <c r="I489" s="104" t="s">
        <v>477</v>
      </c>
      <c r="J489" s="105">
        <v>0</v>
      </c>
      <c r="K489" s="105">
        <v>68059001</v>
      </c>
      <c r="L489" s="105">
        <v>68059001</v>
      </c>
      <c r="M489" s="105">
        <v>0</v>
      </c>
      <c r="N489" s="105">
        <v>0</v>
      </c>
      <c r="O489" s="117">
        <v>0</v>
      </c>
      <c r="P489" s="129" t="s">
        <v>1585</v>
      </c>
    </row>
    <row r="490" spans="1:16" x14ac:dyDescent="0.45">
      <c r="A490" s="104" t="s">
        <v>1167</v>
      </c>
      <c r="B490" s="104" t="s">
        <v>1168</v>
      </c>
      <c r="C490" s="104" t="s">
        <v>1188</v>
      </c>
      <c r="D490" s="104" t="s">
        <v>1189</v>
      </c>
      <c r="E490" s="104" t="s">
        <v>1190</v>
      </c>
      <c r="F490" s="104" t="s">
        <v>336</v>
      </c>
      <c r="G490" s="104" t="s">
        <v>992</v>
      </c>
      <c r="H490" s="104" t="s">
        <v>993</v>
      </c>
      <c r="I490" s="104" t="s">
        <v>477</v>
      </c>
      <c r="J490" s="105">
        <v>0</v>
      </c>
      <c r="K490" s="105">
        <v>43102173</v>
      </c>
      <c r="L490" s="105">
        <v>43102173</v>
      </c>
      <c r="M490" s="105">
        <v>0</v>
      </c>
      <c r="N490" s="105">
        <v>0</v>
      </c>
      <c r="O490" s="117">
        <v>0</v>
      </c>
      <c r="P490" s="129" t="s">
        <v>1585</v>
      </c>
    </row>
    <row r="491" spans="1:16" x14ac:dyDescent="0.45">
      <c r="A491" s="104" t="s">
        <v>1167</v>
      </c>
      <c r="B491" s="104" t="s">
        <v>1168</v>
      </c>
      <c r="C491" s="104" t="s">
        <v>1188</v>
      </c>
      <c r="D491" s="104" t="s">
        <v>1189</v>
      </c>
      <c r="E491" s="104" t="s">
        <v>1190</v>
      </c>
      <c r="F491" s="104" t="s">
        <v>336</v>
      </c>
      <c r="G491" s="104" t="s">
        <v>1144</v>
      </c>
      <c r="H491" s="104" t="s">
        <v>1145</v>
      </c>
      <c r="I491" s="104" t="s">
        <v>477</v>
      </c>
      <c r="J491" s="105">
        <v>0</v>
      </c>
      <c r="K491" s="105">
        <v>58072413</v>
      </c>
      <c r="L491" s="105">
        <v>58072413</v>
      </c>
      <c r="M491" s="105">
        <v>0</v>
      </c>
      <c r="N491" s="105">
        <v>0</v>
      </c>
      <c r="O491" s="117">
        <v>0</v>
      </c>
      <c r="P491" s="129" t="s">
        <v>1585</v>
      </c>
    </row>
    <row r="492" spans="1:16" x14ac:dyDescent="0.45">
      <c r="A492" s="104" t="s">
        <v>1167</v>
      </c>
      <c r="B492" s="104" t="s">
        <v>1168</v>
      </c>
      <c r="C492" s="104" t="s">
        <v>1188</v>
      </c>
      <c r="D492" s="104" t="s">
        <v>1189</v>
      </c>
      <c r="E492" s="104" t="s">
        <v>1190</v>
      </c>
      <c r="F492" s="104" t="s">
        <v>336</v>
      </c>
      <c r="G492" s="104" t="s">
        <v>994</v>
      </c>
      <c r="H492" s="104" t="s">
        <v>995</v>
      </c>
      <c r="I492" s="104" t="s">
        <v>477</v>
      </c>
      <c r="J492" s="105">
        <v>0</v>
      </c>
      <c r="K492" s="105">
        <v>89505002</v>
      </c>
      <c r="L492" s="105">
        <v>89505002</v>
      </c>
      <c r="M492" s="105">
        <v>0</v>
      </c>
      <c r="N492" s="105">
        <v>0</v>
      </c>
      <c r="O492" s="117">
        <v>0</v>
      </c>
      <c r="P492" s="129" t="s">
        <v>1585</v>
      </c>
    </row>
    <row r="493" spans="1:16" x14ac:dyDescent="0.45">
      <c r="A493" s="104" t="s">
        <v>1167</v>
      </c>
      <c r="B493" s="104" t="s">
        <v>1168</v>
      </c>
      <c r="C493" s="104" t="s">
        <v>1188</v>
      </c>
      <c r="D493" s="104" t="s">
        <v>1189</v>
      </c>
      <c r="E493" s="104" t="s">
        <v>1190</v>
      </c>
      <c r="F493" s="104" t="s">
        <v>336</v>
      </c>
      <c r="G493" s="104" t="s">
        <v>996</v>
      </c>
      <c r="H493" s="104" t="s">
        <v>997</v>
      </c>
      <c r="I493" s="104" t="s">
        <v>477</v>
      </c>
      <c r="J493" s="105">
        <v>0</v>
      </c>
      <c r="K493" s="105">
        <v>24216470</v>
      </c>
      <c r="L493" s="105">
        <v>24216470</v>
      </c>
      <c r="M493" s="105">
        <v>0</v>
      </c>
      <c r="N493" s="105">
        <v>0</v>
      </c>
      <c r="O493" s="117">
        <v>0</v>
      </c>
      <c r="P493" s="129" t="s">
        <v>1585</v>
      </c>
    </row>
    <row r="494" spans="1:16" x14ac:dyDescent="0.45">
      <c r="A494" s="104" t="s">
        <v>1167</v>
      </c>
      <c r="B494" s="104" t="s">
        <v>1168</v>
      </c>
      <c r="C494" s="104" t="s">
        <v>1188</v>
      </c>
      <c r="D494" s="104" t="s">
        <v>1189</v>
      </c>
      <c r="E494" s="104" t="s">
        <v>1190</v>
      </c>
      <c r="F494" s="104" t="s">
        <v>336</v>
      </c>
      <c r="G494" s="104" t="s">
        <v>998</v>
      </c>
      <c r="H494" s="104" t="s">
        <v>999</v>
      </c>
      <c r="I494" s="104" t="s">
        <v>477</v>
      </c>
      <c r="J494" s="105">
        <v>0</v>
      </c>
      <c r="K494" s="105">
        <v>29866470</v>
      </c>
      <c r="L494" s="105">
        <v>29866470</v>
      </c>
      <c r="M494" s="105">
        <v>0</v>
      </c>
      <c r="N494" s="105">
        <v>0</v>
      </c>
      <c r="O494" s="117">
        <v>0</v>
      </c>
      <c r="P494" s="129" t="s">
        <v>1585</v>
      </c>
    </row>
    <row r="495" spans="1:16" x14ac:dyDescent="0.45">
      <c r="A495" s="104" t="s">
        <v>1167</v>
      </c>
      <c r="B495" s="104" t="s">
        <v>1168</v>
      </c>
      <c r="C495" s="104" t="s">
        <v>1188</v>
      </c>
      <c r="D495" s="104" t="s">
        <v>1189</v>
      </c>
      <c r="E495" s="104" t="s">
        <v>1190</v>
      </c>
      <c r="F495" s="104" t="s">
        <v>336</v>
      </c>
      <c r="G495" s="104" t="s">
        <v>1002</v>
      </c>
      <c r="H495" s="104" t="s">
        <v>1003</v>
      </c>
      <c r="I495" s="104" t="s">
        <v>477</v>
      </c>
      <c r="J495" s="105">
        <v>0</v>
      </c>
      <c r="K495" s="105">
        <v>34260736</v>
      </c>
      <c r="L495" s="105">
        <v>34260736</v>
      </c>
      <c r="M495" s="105">
        <v>0</v>
      </c>
      <c r="N495" s="105">
        <v>0</v>
      </c>
      <c r="O495" s="117">
        <v>0</v>
      </c>
      <c r="P495" s="129" t="s">
        <v>1585</v>
      </c>
    </row>
    <row r="496" spans="1:16" x14ac:dyDescent="0.45">
      <c r="A496" s="104" t="s">
        <v>1167</v>
      </c>
      <c r="B496" s="104" t="s">
        <v>1168</v>
      </c>
      <c r="C496" s="104" t="s">
        <v>1188</v>
      </c>
      <c r="D496" s="104" t="s">
        <v>1189</v>
      </c>
      <c r="E496" s="104" t="s">
        <v>1190</v>
      </c>
      <c r="F496" s="104" t="s">
        <v>336</v>
      </c>
      <c r="G496" s="104" t="s">
        <v>1004</v>
      </c>
      <c r="H496" s="104" t="s">
        <v>1005</v>
      </c>
      <c r="I496" s="104" t="s">
        <v>477</v>
      </c>
      <c r="J496" s="105">
        <v>0</v>
      </c>
      <c r="K496" s="105">
        <v>41166470</v>
      </c>
      <c r="L496" s="105">
        <v>41166470</v>
      </c>
      <c r="M496" s="105">
        <v>0</v>
      </c>
      <c r="N496" s="105">
        <v>0</v>
      </c>
      <c r="O496" s="117">
        <v>0</v>
      </c>
      <c r="P496" s="129" t="s">
        <v>1585</v>
      </c>
    </row>
    <row r="497" spans="1:16" x14ac:dyDescent="0.45">
      <c r="A497" s="104" t="s">
        <v>1167</v>
      </c>
      <c r="B497" s="104" t="s">
        <v>1168</v>
      </c>
      <c r="C497" s="104" t="s">
        <v>1188</v>
      </c>
      <c r="D497" s="104" t="s">
        <v>1189</v>
      </c>
      <c r="E497" s="104" t="s">
        <v>1190</v>
      </c>
      <c r="F497" s="104" t="s">
        <v>336</v>
      </c>
      <c r="G497" s="104" t="s">
        <v>1006</v>
      </c>
      <c r="H497" s="104" t="s">
        <v>1007</v>
      </c>
      <c r="I497" s="104" t="s">
        <v>477</v>
      </c>
      <c r="J497" s="105">
        <v>0</v>
      </c>
      <c r="K497" s="105">
        <v>45560736</v>
      </c>
      <c r="L497" s="105">
        <v>45560736</v>
      </c>
      <c r="M497" s="105">
        <v>0</v>
      </c>
      <c r="N497" s="105">
        <v>0</v>
      </c>
      <c r="O497" s="117">
        <v>0</v>
      </c>
      <c r="P497" s="129" t="s">
        <v>1585</v>
      </c>
    </row>
    <row r="498" spans="1:16" x14ac:dyDescent="0.45">
      <c r="A498" s="104" t="s">
        <v>1167</v>
      </c>
      <c r="B498" s="104" t="s">
        <v>1168</v>
      </c>
      <c r="C498" s="104" t="s">
        <v>1188</v>
      </c>
      <c r="D498" s="104" t="s">
        <v>1189</v>
      </c>
      <c r="E498" s="104" t="s">
        <v>1190</v>
      </c>
      <c r="F498" s="104" t="s">
        <v>336</v>
      </c>
      <c r="G498" s="104" t="s">
        <v>1146</v>
      </c>
      <c r="H498" s="104" t="s">
        <v>1147</v>
      </c>
      <c r="I498" s="104" t="s">
        <v>477</v>
      </c>
      <c r="J498" s="105">
        <v>0</v>
      </c>
      <c r="K498" s="105">
        <v>55605002</v>
      </c>
      <c r="L498" s="105">
        <v>55605002</v>
      </c>
      <c r="M498" s="105">
        <v>0</v>
      </c>
      <c r="N498" s="105">
        <v>0</v>
      </c>
      <c r="O498" s="117">
        <v>0</v>
      </c>
      <c r="P498" s="129" t="s">
        <v>1585</v>
      </c>
    </row>
    <row r="499" spans="1:16" x14ac:dyDescent="0.45">
      <c r="A499" s="104" t="s">
        <v>1167</v>
      </c>
      <c r="B499" s="104" t="s">
        <v>1168</v>
      </c>
      <c r="C499" s="104" t="s">
        <v>1188</v>
      </c>
      <c r="D499" s="104" t="s">
        <v>1189</v>
      </c>
      <c r="E499" s="104" t="s">
        <v>1190</v>
      </c>
      <c r="F499" s="104" t="s">
        <v>336</v>
      </c>
      <c r="G499" s="104" t="s">
        <v>1008</v>
      </c>
      <c r="H499" s="104" t="s">
        <v>1009</v>
      </c>
      <c r="I499" s="104" t="s">
        <v>477</v>
      </c>
      <c r="J499" s="105">
        <v>0</v>
      </c>
      <c r="K499" s="105">
        <v>49954543</v>
      </c>
      <c r="L499" s="105">
        <v>49954543</v>
      </c>
      <c r="M499" s="105">
        <v>0</v>
      </c>
      <c r="N499" s="105">
        <v>0</v>
      </c>
      <c r="O499" s="117">
        <v>0</v>
      </c>
      <c r="P499" s="129" t="s">
        <v>1585</v>
      </c>
    </row>
    <row r="500" spans="1:16" x14ac:dyDescent="0.45">
      <c r="A500" s="104" t="s">
        <v>1167</v>
      </c>
      <c r="B500" s="104" t="s">
        <v>1168</v>
      </c>
      <c r="C500" s="104" t="s">
        <v>1188</v>
      </c>
      <c r="D500" s="104" t="s">
        <v>1189</v>
      </c>
      <c r="E500" s="104" t="s">
        <v>1190</v>
      </c>
      <c r="F500" s="104" t="s">
        <v>336</v>
      </c>
      <c r="G500" s="104" t="s">
        <v>1010</v>
      </c>
      <c r="H500" s="104" t="s">
        <v>1011</v>
      </c>
      <c r="I500" s="104" t="s">
        <v>477</v>
      </c>
      <c r="J500" s="105">
        <v>0</v>
      </c>
      <c r="K500" s="105">
        <v>89280489</v>
      </c>
      <c r="L500" s="105">
        <v>89280489</v>
      </c>
      <c r="M500" s="105">
        <v>0</v>
      </c>
      <c r="N500" s="105">
        <v>0</v>
      </c>
      <c r="O500" s="117">
        <v>0</v>
      </c>
      <c r="P500" s="129" t="s">
        <v>1585</v>
      </c>
    </row>
    <row r="501" spans="1:16" x14ac:dyDescent="0.45">
      <c r="A501" s="104" t="s">
        <v>1167</v>
      </c>
      <c r="B501" s="104" t="s">
        <v>1168</v>
      </c>
      <c r="C501" s="104" t="s">
        <v>1188</v>
      </c>
      <c r="D501" s="104" t="s">
        <v>1189</v>
      </c>
      <c r="E501" s="104" t="s">
        <v>1190</v>
      </c>
      <c r="F501" s="104" t="s">
        <v>336</v>
      </c>
      <c r="G501" s="104" t="s">
        <v>1148</v>
      </c>
      <c r="H501" s="104" t="s">
        <v>1149</v>
      </c>
      <c r="I501" s="104" t="s">
        <v>477</v>
      </c>
      <c r="J501" s="105">
        <v>0</v>
      </c>
      <c r="K501" s="105">
        <v>58116470</v>
      </c>
      <c r="L501" s="105">
        <v>58116470</v>
      </c>
      <c r="M501" s="105">
        <v>0</v>
      </c>
      <c r="N501" s="105">
        <v>0</v>
      </c>
      <c r="O501" s="117">
        <v>0</v>
      </c>
      <c r="P501" s="129" t="s">
        <v>1585</v>
      </c>
    </row>
    <row r="502" spans="1:16" x14ac:dyDescent="0.45">
      <c r="A502" s="104" t="s">
        <v>1167</v>
      </c>
      <c r="B502" s="104" t="s">
        <v>1168</v>
      </c>
      <c r="C502" s="104" t="s">
        <v>1188</v>
      </c>
      <c r="D502" s="104" t="s">
        <v>1189</v>
      </c>
      <c r="E502" s="104" t="s">
        <v>1190</v>
      </c>
      <c r="F502" s="104" t="s">
        <v>336</v>
      </c>
      <c r="G502" s="104" t="s">
        <v>1191</v>
      </c>
      <c r="H502" s="104" t="s">
        <v>1192</v>
      </c>
      <c r="I502" s="104" t="s">
        <v>477</v>
      </c>
      <c r="J502" s="105">
        <v>0</v>
      </c>
      <c r="K502" s="105">
        <v>37855000</v>
      </c>
      <c r="L502" s="105">
        <v>37855000</v>
      </c>
      <c r="M502" s="105">
        <v>0</v>
      </c>
      <c r="N502" s="105">
        <v>0</v>
      </c>
      <c r="O502" s="117">
        <v>0</v>
      </c>
      <c r="P502" s="129" t="s">
        <v>1585</v>
      </c>
    </row>
    <row r="503" spans="1:16" x14ac:dyDescent="0.45">
      <c r="A503" s="104" t="s">
        <v>1167</v>
      </c>
      <c r="B503" s="104" t="s">
        <v>1168</v>
      </c>
      <c r="C503" s="104" t="s">
        <v>1188</v>
      </c>
      <c r="D503" s="104" t="s">
        <v>1189</v>
      </c>
      <c r="E503" s="104" t="s">
        <v>1190</v>
      </c>
      <c r="F503" s="104" t="s">
        <v>336</v>
      </c>
      <c r="G503" s="104" t="s">
        <v>1012</v>
      </c>
      <c r="H503" s="104" t="s">
        <v>1013</v>
      </c>
      <c r="I503" s="104" t="s">
        <v>477</v>
      </c>
      <c r="J503" s="105">
        <v>0</v>
      </c>
      <c r="K503" s="105">
        <v>46578070</v>
      </c>
      <c r="L503" s="105">
        <v>46578070</v>
      </c>
      <c r="M503" s="105">
        <v>0</v>
      </c>
      <c r="N503" s="105">
        <v>0</v>
      </c>
      <c r="O503" s="117">
        <v>0</v>
      </c>
      <c r="P503" s="129" t="s">
        <v>1585</v>
      </c>
    </row>
    <row r="504" spans="1:16" x14ac:dyDescent="0.45">
      <c r="A504" s="104" t="s">
        <v>1167</v>
      </c>
      <c r="B504" s="104" t="s">
        <v>1168</v>
      </c>
      <c r="C504" s="104" t="s">
        <v>1188</v>
      </c>
      <c r="D504" s="104" t="s">
        <v>1189</v>
      </c>
      <c r="E504" s="104" t="s">
        <v>1190</v>
      </c>
      <c r="F504" s="104" t="s">
        <v>336</v>
      </c>
      <c r="G504" s="104" t="s">
        <v>1014</v>
      </c>
      <c r="H504" s="104" t="s">
        <v>1015</v>
      </c>
      <c r="I504" s="104" t="s">
        <v>477</v>
      </c>
      <c r="J504" s="105">
        <v>0</v>
      </c>
      <c r="K504" s="105">
        <v>27116989</v>
      </c>
      <c r="L504" s="105">
        <v>27116989</v>
      </c>
      <c r="M504" s="105">
        <v>0</v>
      </c>
      <c r="N504" s="105">
        <v>0</v>
      </c>
      <c r="O504" s="117">
        <v>0</v>
      </c>
      <c r="P504" s="129" t="s">
        <v>1585</v>
      </c>
    </row>
    <row r="505" spans="1:16" x14ac:dyDescent="0.45">
      <c r="A505" s="104" t="s">
        <v>1167</v>
      </c>
      <c r="B505" s="104" t="s">
        <v>1168</v>
      </c>
      <c r="C505" s="104" t="s">
        <v>1188</v>
      </c>
      <c r="D505" s="104" t="s">
        <v>1189</v>
      </c>
      <c r="E505" s="104" t="s">
        <v>1190</v>
      </c>
      <c r="F505" s="104" t="s">
        <v>336</v>
      </c>
      <c r="G505" s="104" t="s">
        <v>1016</v>
      </c>
      <c r="H505" s="104" t="s">
        <v>1017</v>
      </c>
      <c r="I505" s="104" t="s">
        <v>477</v>
      </c>
      <c r="J505" s="105">
        <v>0</v>
      </c>
      <c r="K505" s="105">
        <v>59423794</v>
      </c>
      <c r="L505" s="105">
        <v>59423794</v>
      </c>
      <c r="M505" s="105">
        <v>0</v>
      </c>
      <c r="N505" s="105">
        <v>0</v>
      </c>
      <c r="O505" s="117">
        <v>0</v>
      </c>
      <c r="P505" s="129" t="s">
        <v>1585</v>
      </c>
    </row>
    <row r="506" spans="1:16" x14ac:dyDescent="0.45">
      <c r="A506" s="104" t="s">
        <v>1167</v>
      </c>
      <c r="B506" s="104" t="s">
        <v>1168</v>
      </c>
      <c r="C506" s="104" t="s">
        <v>1188</v>
      </c>
      <c r="D506" s="104" t="s">
        <v>1189</v>
      </c>
      <c r="E506" s="104" t="s">
        <v>1190</v>
      </c>
      <c r="F506" s="104" t="s">
        <v>336</v>
      </c>
      <c r="G506" s="104" t="s">
        <v>1018</v>
      </c>
      <c r="H506" s="104" t="s">
        <v>1019</v>
      </c>
      <c r="I506" s="104" t="s">
        <v>477</v>
      </c>
      <c r="J506" s="105">
        <v>0</v>
      </c>
      <c r="K506" s="105">
        <v>43400517</v>
      </c>
      <c r="L506" s="105">
        <v>43400517</v>
      </c>
      <c r="M506" s="105">
        <v>0</v>
      </c>
      <c r="N506" s="105">
        <v>0</v>
      </c>
      <c r="O506" s="117">
        <v>0</v>
      </c>
      <c r="P506" s="129" t="s">
        <v>1585</v>
      </c>
    </row>
    <row r="507" spans="1:16" x14ac:dyDescent="0.45">
      <c r="A507" s="104" t="s">
        <v>1167</v>
      </c>
      <c r="B507" s="104" t="s">
        <v>1168</v>
      </c>
      <c r="C507" s="104" t="s">
        <v>1188</v>
      </c>
      <c r="D507" s="104" t="s">
        <v>1189</v>
      </c>
      <c r="E507" s="104" t="s">
        <v>1190</v>
      </c>
      <c r="F507" s="104" t="s">
        <v>336</v>
      </c>
      <c r="G507" s="104" t="s">
        <v>1020</v>
      </c>
      <c r="H507" s="104" t="s">
        <v>1021</v>
      </c>
      <c r="I507" s="104" t="s">
        <v>477</v>
      </c>
      <c r="J507" s="105">
        <v>0</v>
      </c>
      <c r="K507" s="105">
        <v>35643591</v>
      </c>
      <c r="L507" s="105">
        <v>35643591</v>
      </c>
      <c r="M507" s="105">
        <v>0</v>
      </c>
      <c r="N507" s="105">
        <v>0</v>
      </c>
      <c r="O507" s="117">
        <v>0</v>
      </c>
      <c r="P507" s="129" t="s">
        <v>1585</v>
      </c>
    </row>
    <row r="508" spans="1:16" x14ac:dyDescent="0.45">
      <c r="A508" s="104" t="s">
        <v>1167</v>
      </c>
      <c r="B508" s="104" t="s">
        <v>1168</v>
      </c>
      <c r="C508" s="104" t="s">
        <v>1188</v>
      </c>
      <c r="D508" s="104" t="s">
        <v>1189</v>
      </c>
      <c r="E508" s="104" t="s">
        <v>1190</v>
      </c>
      <c r="F508" s="104" t="s">
        <v>336</v>
      </c>
      <c r="G508" s="104" t="s">
        <v>1024</v>
      </c>
      <c r="H508" s="104" t="s">
        <v>1025</v>
      </c>
      <c r="I508" s="104" t="s">
        <v>477</v>
      </c>
      <c r="J508" s="105">
        <v>0</v>
      </c>
      <c r="K508" s="105">
        <v>15012677</v>
      </c>
      <c r="L508" s="105">
        <v>15012677</v>
      </c>
      <c r="M508" s="105">
        <v>0</v>
      </c>
      <c r="N508" s="105">
        <v>0</v>
      </c>
      <c r="O508" s="117">
        <v>0</v>
      </c>
      <c r="P508" s="129" t="s">
        <v>1585</v>
      </c>
    </row>
    <row r="509" spans="1:16" x14ac:dyDescent="0.45">
      <c r="A509" s="104" t="s">
        <v>1167</v>
      </c>
      <c r="B509" s="104" t="s">
        <v>1168</v>
      </c>
      <c r="C509" s="104" t="s">
        <v>1188</v>
      </c>
      <c r="D509" s="104" t="s">
        <v>1189</v>
      </c>
      <c r="E509" s="104" t="s">
        <v>1190</v>
      </c>
      <c r="F509" s="104" t="s">
        <v>336</v>
      </c>
      <c r="G509" s="104" t="s">
        <v>1026</v>
      </c>
      <c r="H509" s="104" t="s">
        <v>1027</v>
      </c>
      <c r="I509" s="104" t="s">
        <v>477</v>
      </c>
      <c r="J509" s="105">
        <v>0</v>
      </c>
      <c r="K509" s="105">
        <v>28007023</v>
      </c>
      <c r="L509" s="105">
        <v>28007023</v>
      </c>
      <c r="M509" s="105">
        <v>0</v>
      </c>
      <c r="N509" s="105">
        <v>0</v>
      </c>
      <c r="O509" s="117">
        <v>0</v>
      </c>
      <c r="P509" s="129" t="s">
        <v>1585</v>
      </c>
    </row>
    <row r="510" spans="1:16" x14ac:dyDescent="0.45">
      <c r="A510" s="104" t="s">
        <v>1167</v>
      </c>
      <c r="B510" s="104" t="s">
        <v>1168</v>
      </c>
      <c r="C510" s="104" t="s">
        <v>1188</v>
      </c>
      <c r="D510" s="104" t="s">
        <v>1189</v>
      </c>
      <c r="E510" s="104" t="s">
        <v>1190</v>
      </c>
      <c r="F510" s="104" t="s">
        <v>336</v>
      </c>
      <c r="G510" s="104" t="s">
        <v>1028</v>
      </c>
      <c r="H510" s="104" t="s">
        <v>1029</v>
      </c>
      <c r="I510" s="104" t="s">
        <v>477</v>
      </c>
      <c r="J510" s="105">
        <v>0</v>
      </c>
      <c r="K510" s="105">
        <v>25647657</v>
      </c>
      <c r="L510" s="105">
        <v>25647657</v>
      </c>
      <c r="M510" s="105">
        <v>0</v>
      </c>
      <c r="N510" s="105">
        <v>0</v>
      </c>
      <c r="O510" s="117">
        <v>0</v>
      </c>
      <c r="P510" s="129" t="s">
        <v>1585</v>
      </c>
    </row>
    <row r="511" spans="1:16" x14ac:dyDescent="0.45">
      <c r="A511" s="104" t="s">
        <v>1167</v>
      </c>
      <c r="B511" s="104" t="s">
        <v>1168</v>
      </c>
      <c r="C511" s="104" t="s">
        <v>1188</v>
      </c>
      <c r="D511" s="104" t="s">
        <v>1189</v>
      </c>
      <c r="E511" s="104" t="s">
        <v>1190</v>
      </c>
      <c r="F511" s="104" t="s">
        <v>336</v>
      </c>
      <c r="G511" s="104" t="s">
        <v>1150</v>
      </c>
      <c r="H511" s="104" t="s">
        <v>1151</v>
      </c>
      <c r="I511" s="104" t="s">
        <v>477</v>
      </c>
      <c r="J511" s="105">
        <v>0</v>
      </c>
      <c r="K511" s="105">
        <v>29710625</v>
      </c>
      <c r="L511" s="105">
        <v>29710625</v>
      </c>
      <c r="M511" s="105">
        <v>0</v>
      </c>
      <c r="N511" s="105">
        <v>0</v>
      </c>
      <c r="O511" s="117">
        <v>0</v>
      </c>
      <c r="P511" s="129" t="s">
        <v>1585</v>
      </c>
    </row>
    <row r="512" spans="1:16" x14ac:dyDescent="0.45">
      <c r="A512" s="104" t="s">
        <v>1167</v>
      </c>
      <c r="B512" s="104" t="s">
        <v>1168</v>
      </c>
      <c r="C512" s="104" t="s">
        <v>1188</v>
      </c>
      <c r="D512" s="104" t="s">
        <v>1189</v>
      </c>
      <c r="E512" s="104" t="s">
        <v>1190</v>
      </c>
      <c r="F512" s="104" t="s">
        <v>336</v>
      </c>
      <c r="G512" s="104" t="s">
        <v>1152</v>
      </c>
      <c r="H512" s="104" t="s">
        <v>1153</v>
      </c>
      <c r="I512" s="104" t="s">
        <v>477</v>
      </c>
      <c r="J512" s="105">
        <v>0</v>
      </c>
      <c r="K512" s="105">
        <v>34581865</v>
      </c>
      <c r="L512" s="105">
        <v>34581865</v>
      </c>
      <c r="M512" s="105">
        <v>0</v>
      </c>
      <c r="N512" s="105">
        <v>0</v>
      </c>
      <c r="O512" s="117">
        <v>0</v>
      </c>
      <c r="P512" s="129" t="s">
        <v>1585</v>
      </c>
    </row>
    <row r="513" spans="1:16" x14ac:dyDescent="0.45">
      <c r="A513" s="104" t="s">
        <v>1167</v>
      </c>
      <c r="B513" s="104" t="s">
        <v>1168</v>
      </c>
      <c r="C513" s="104" t="s">
        <v>1188</v>
      </c>
      <c r="D513" s="104" t="s">
        <v>1189</v>
      </c>
      <c r="E513" s="104" t="s">
        <v>1190</v>
      </c>
      <c r="F513" s="104" t="s">
        <v>336</v>
      </c>
      <c r="G513" s="104" t="s">
        <v>1032</v>
      </c>
      <c r="H513" s="104" t="s">
        <v>1033</v>
      </c>
      <c r="I513" s="104" t="s">
        <v>477</v>
      </c>
      <c r="J513" s="105">
        <v>0</v>
      </c>
      <c r="K513" s="105">
        <v>14533672</v>
      </c>
      <c r="L513" s="105">
        <v>14533672</v>
      </c>
      <c r="M513" s="105">
        <v>0</v>
      </c>
      <c r="N513" s="105">
        <v>0</v>
      </c>
      <c r="O513" s="117">
        <v>0</v>
      </c>
      <c r="P513" s="129" t="s">
        <v>1585</v>
      </c>
    </row>
    <row r="514" spans="1:16" x14ac:dyDescent="0.45">
      <c r="A514" s="104" t="s">
        <v>1167</v>
      </c>
      <c r="B514" s="104" t="s">
        <v>1168</v>
      </c>
      <c r="C514" s="104" t="s">
        <v>1188</v>
      </c>
      <c r="D514" s="104" t="s">
        <v>1189</v>
      </c>
      <c r="E514" s="104" t="s">
        <v>1190</v>
      </c>
      <c r="F514" s="104" t="s">
        <v>336</v>
      </c>
      <c r="G514" s="104" t="s">
        <v>1036</v>
      </c>
      <c r="H514" s="104" t="s">
        <v>1037</v>
      </c>
      <c r="I514" s="104" t="s">
        <v>477</v>
      </c>
      <c r="J514" s="105">
        <v>0</v>
      </c>
      <c r="K514" s="105">
        <v>15144932</v>
      </c>
      <c r="L514" s="105">
        <v>15144932</v>
      </c>
      <c r="M514" s="105">
        <v>0</v>
      </c>
      <c r="N514" s="105">
        <v>0</v>
      </c>
      <c r="O514" s="117">
        <v>0</v>
      </c>
      <c r="P514" s="129" t="s">
        <v>1585</v>
      </c>
    </row>
    <row r="515" spans="1:16" x14ac:dyDescent="0.45">
      <c r="A515" s="104" t="s">
        <v>1167</v>
      </c>
      <c r="B515" s="104" t="s">
        <v>1168</v>
      </c>
      <c r="C515" s="104" t="s">
        <v>1188</v>
      </c>
      <c r="D515" s="104" t="s">
        <v>1189</v>
      </c>
      <c r="E515" s="104" t="s">
        <v>1190</v>
      </c>
      <c r="F515" s="104" t="s">
        <v>336</v>
      </c>
      <c r="G515" s="104" t="s">
        <v>1038</v>
      </c>
      <c r="H515" s="104" t="s">
        <v>1039</v>
      </c>
      <c r="I515" s="104" t="s">
        <v>477</v>
      </c>
      <c r="J515" s="105">
        <v>0</v>
      </c>
      <c r="K515" s="105">
        <v>19764775</v>
      </c>
      <c r="L515" s="105">
        <v>19764775</v>
      </c>
      <c r="M515" s="105">
        <v>0</v>
      </c>
      <c r="N515" s="105">
        <v>0</v>
      </c>
      <c r="O515" s="117">
        <v>0</v>
      </c>
      <c r="P515" s="129" t="s">
        <v>1585</v>
      </c>
    </row>
    <row r="516" spans="1:16" x14ac:dyDescent="0.45">
      <c r="A516" s="104" t="s">
        <v>1193</v>
      </c>
      <c r="B516" s="104" t="s">
        <v>1194</v>
      </c>
      <c r="C516" s="104" t="s">
        <v>1195</v>
      </c>
      <c r="D516" s="104" t="s">
        <v>405</v>
      </c>
      <c r="E516" s="104" t="s">
        <v>1196</v>
      </c>
      <c r="F516" s="104" t="s">
        <v>1197</v>
      </c>
      <c r="G516" s="104" t="s">
        <v>1172</v>
      </c>
      <c r="H516" s="104" t="s">
        <v>1173</v>
      </c>
      <c r="I516" s="104" t="s">
        <v>1555</v>
      </c>
      <c r="J516" s="105">
        <v>0</v>
      </c>
      <c r="K516" s="105">
        <v>640000000000</v>
      </c>
      <c r="L516" s="105">
        <v>0</v>
      </c>
      <c r="M516" s="105">
        <v>1240000000000</v>
      </c>
      <c r="N516" s="105">
        <v>0</v>
      </c>
      <c r="O516" s="113">
        <v>1880000000000</v>
      </c>
      <c r="P516" s="129" t="s">
        <v>1583</v>
      </c>
    </row>
    <row r="517" spans="1:16" x14ac:dyDescent="0.45">
      <c r="A517" s="104" t="s">
        <v>1193</v>
      </c>
      <c r="B517" s="104" t="s">
        <v>1194</v>
      </c>
      <c r="C517" s="104" t="s">
        <v>1195</v>
      </c>
      <c r="D517" s="104" t="s">
        <v>405</v>
      </c>
      <c r="E517" s="104" t="s">
        <v>1196</v>
      </c>
      <c r="F517" s="104" t="s">
        <v>1197</v>
      </c>
      <c r="G517" s="104" t="s">
        <v>1174</v>
      </c>
      <c r="H517" s="104" t="s">
        <v>1175</v>
      </c>
      <c r="I517" s="104" t="s">
        <v>1556</v>
      </c>
      <c r="J517" s="105">
        <v>0</v>
      </c>
      <c r="K517" s="105">
        <v>624000000000</v>
      </c>
      <c r="L517" s="105">
        <v>0</v>
      </c>
      <c r="M517" s="105">
        <v>1209000000000</v>
      </c>
      <c r="N517" s="105">
        <v>0</v>
      </c>
      <c r="O517" s="113">
        <v>1833000000000</v>
      </c>
      <c r="P517" s="129" t="s">
        <v>1583</v>
      </c>
    </row>
    <row r="518" spans="1:16" x14ac:dyDescent="0.45">
      <c r="A518" s="104" t="s">
        <v>1193</v>
      </c>
      <c r="B518" s="104" t="s">
        <v>1194</v>
      </c>
      <c r="C518" s="104" t="s">
        <v>1195</v>
      </c>
      <c r="D518" s="104" t="s">
        <v>405</v>
      </c>
      <c r="E518" s="104" t="s">
        <v>1196</v>
      </c>
      <c r="F518" s="104" t="s">
        <v>1197</v>
      </c>
      <c r="G518" s="104" t="s">
        <v>1176</v>
      </c>
      <c r="H518" s="104" t="s">
        <v>1177</v>
      </c>
      <c r="I518" s="104" t="s">
        <v>1557</v>
      </c>
      <c r="J518" s="105">
        <v>0</v>
      </c>
      <c r="K518" s="105">
        <v>170800000000</v>
      </c>
      <c r="L518" s="105">
        <v>0</v>
      </c>
      <c r="M518" s="105">
        <v>341000000000</v>
      </c>
      <c r="N518" s="105">
        <v>0</v>
      </c>
      <c r="O518" s="113">
        <v>511800000000</v>
      </c>
      <c r="P518" s="129" t="s">
        <v>1583</v>
      </c>
    </row>
    <row r="519" spans="1:16" x14ac:dyDescent="0.45">
      <c r="A519" s="104" t="s">
        <v>1193</v>
      </c>
      <c r="B519" s="104" t="s">
        <v>1194</v>
      </c>
      <c r="C519" s="104" t="s">
        <v>1195</v>
      </c>
      <c r="D519" s="104" t="s">
        <v>405</v>
      </c>
      <c r="E519" s="104" t="s">
        <v>1196</v>
      </c>
      <c r="F519" s="104" t="s">
        <v>1197</v>
      </c>
      <c r="G519" s="104" t="s">
        <v>1198</v>
      </c>
      <c r="H519" s="104" t="s">
        <v>1199</v>
      </c>
      <c r="I519" s="104" t="s">
        <v>1559</v>
      </c>
      <c r="J519" s="105">
        <v>0</v>
      </c>
      <c r="K519" s="105">
        <v>5200000000</v>
      </c>
      <c r="L519" s="105">
        <v>0</v>
      </c>
      <c r="M519" s="105">
        <v>0</v>
      </c>
      <c r="N519" s="105">
        <v>0</v>
      </c>
      <c r="O519" s="113">
        <v>5200000000</v>
      </c>
      <c r="P519" s="129" t="s">
        <v>1583</v>
      </c>
    </row>
    <row r="520" spans="1:16" x14ac:dyDescent="0.45">
      <c r="A520" s="104" t="s">
        <v>1193</v>
      </c>
      <c r="B520" s="104" t="s">
        <v>1194</v>
      </c>
      <c r="C520" s="104" t="s">
        <v>1195</v>
      </c>
      <c r="D520" s="104" t="s">
        <v>405</v>
      </c>
      <c r="E520" s="104" t="s">
        <v>1196</v>
      </c>
      <c r="F520" s="104" t="s">
        <v>1197</v>
      </c>
      <c r="G520" s="104" t="s">
        <v>1178</v>
      </c>
      <c r="H520" s="104" t="s">
        <v>1179</v>
      </c>
      <c r="I520" s="104" t="s">
        <v>1558</v>
      </c>
      <c r="J520" s="105">
        <v>0</v>
      </c>
      <c r="K520" s="105">
        <v>160000000000</v>
      </c>
      <c r="L520" s="105">
        <v>0</v>
      </c>
      <c r="M520" s="105">
        <v>310000000000</v>
      </c>
      <c r="N520" s="105">
        <v>0</v>
      </c>
      <c r="O520" s="113">
        <v>470000000000</v>
      </c>
      <c r="P520" s="129" t="s">
        <v>1583</v>
      </c>
    </row>
    <row r="521" spans="1:16" x14ac:dyDescent="0.45">
      <c r="A521" s="104" t="s">
        <v>1193</v>
      </c>
      <c r="B521" s="104" t="s">
        <v>1194</v>
      </c>
      <c r="C521" s="104" t="s">
        <v>1195</v>
      </c>
      <c r="D521" s="104" t="s">
        <v>405</v>
      </c>
      <c r="E521" s="104" t="s">
        <v>1200</v>
      </c>
      <c r="F521" s="104" t="s">
        <v>1201</v>
      </c>
      <c r="G521" s="104" t="s">
        <v>1172</v>
      </c>
      <c r="H521" s="104" t="s">
        <v>1173</v>
      </c>
      <c r="I521" s="104" t="s">
        <v>1555</v>
      </c>
      <c r="J521" s="105">
        <v>0</v>
      </c>
      <c r="K521" s="105">
        <v>0</v>
      </c>
      <c r="L521" s="105">
        <v>1240000000000</v>
      </c>
      <c r="M521" s="105">
        <v>1240000000000</v>
      </c>
      <c r="N521" s="105">
        <v>0</v>
      </c>
      <c r="O521" s="113">
        <v>0</v>
      </c>
      <c r="P521" s="129"/>
    </row>
    <row r="522" spans="1:16" x14ac:dyDescent="0.45">
      <c r="A522" s="104" t="s">
        <v>1193</v>
      </c>
      <c r="B522" s="104" t="s">
        <v>1194</v>
      </c>
      <c r="C522" s="104" t="s">
        <v>1195</v>
      </c>
      <c r="D522" s="104" t="s">
        <v>405</v>
      </c>
      <c r="E522" s="104" t="s">
        <v>1200</v>
      </c>
      <c r="F522" s="104" t="s">
        <v>1201</v>
      </c>
      <c r="G522" s="104" t="s">
        <v>1174</v>
      </c>
      <c r="H522" s="104" t="s">
        <v>1175</v>
      </c>
      <c r="I522" s="104" t="s">
        <v>1556</v>
      </c>
      <c r="J522" s="105">
        <v>0</v>
      </c>
      <c r="K522" s="105">
        <v>0</v>
      </c>
      <c r="L522" s="105">
        <v>1209000000000</v>
      </c>
      <c r="M522" s="105">
        <v>1209000000000</v>
      </c>
      <c r="N522" s="105">
        <v>0</v>
      </c>
      <c r="O522" s="113">
        <v>0</v>
      </c>
      <c r="P522" s="129"/>
    </row>
    <row r="523" spans="1:16" x14ac:dyDescent="0.45">
      <c r="A523" s="104" t="s">
        <v>1193</v>
      </c>
      <c r="B523" s="104" t="s">
        <v>1194</v>
      </c>
      <c r="C523" s="104" t="s">
        <v>1195</v>
      </c>
      <c r="D523" s="104" t="s">
        <v>405</v>
      </c>
      <c r="E523" s="104" t="s">
        <v>1200</v>
      </c>
      <c r="F523" s="104" t="s">
        <v>1201</v>
      </c>
      <c r="G523" s="104" t="s">
        <v>1176</v>
      </c>
      <c r="H523" s="104" t="s">
        <v>1177</v>
      </c>
      <c r="I523" s="104" t="s">
        <v>1557</v>
      </c>
      <c r="J523" s="105">
        <v>0</v>
      </c>
      <c r="K523" s="105">
        <v>0</v>
      </c>
      <c r="L523" s="105">
        <v>341000000000</v>
      </c>
      <c r="M523" s="105">
        <v>341000000000</v>
      </c>
      <c r="N523" s="105">
        <v>0</v>
      </c>
      <c r="O523" s="113">
        <v>0</v>
      </c>
      <c r="P523" s="129"/>
    </row>
    <row r="524" spans="1:16" x14ac:dyDescent="0.45">
      <c r="A524" s="104" t="s">
        <v>1193</v>
      </c>
      <c r="B524" s="104" t="s">
        <v>1194</v>
      </c>
      <c r="C524" s="104" t="s">
        <v>1195</v>
      </c>
      <c r="D524" s="104" t="s">
        <v>405</v>
      </c>
      <c r="E524" s="104" t="s">
        <v>1200</v>
      </c>
      <c r="F524" s="104" t="s">
        <v>1201</v>
      </c>
      <c r="G524" s="104" t="s">
        <v>1178</v>
      </c>
      <c r="H524" s="104" t="s">
        <v>1179</v>
      </c>
      <c r="I524" s="104" t="s">
        <v>1558</v>
      </c>
      <c r="J524" s="105">
        <v>0</v>
      </c>
      <c r="K524" s="105">
        <v>0</v>
      </c>
      <c r="L524" s="105">
        <v>310000000000</v>
      </c>
      <c r="M524" s="105">
        <v>310000000000</v>
      </c>
      <c r="N524" s="105">
        <v>0</v>
      </c>
      <c r="O524" s="113">
        <v>0</v>
      </c>
      <c r="P524" s="129"/>
    </row>
    <row r="525" spans="1:16" x14ac:dyDescent="0.45">
      <c r="A525" s="104" t="s">
        <v>1202</v>
      </c>
      <c r="B525" s="104" t="s">
        <v>1203</v>
      </c>
      <c r="C525" s="104" t="s">
        <v>1204</v>
      </c>
      <c r="D525" s="104" t="s">
        <v>1205</v>
      </c>
      <c r="E525" s="104" t="s">
        <v>1206</v>
      </c>
      <c r="F525" s="104" t="s">
        <v>1207</v>
      </c>
      <c r="G525" s="104" t="s">
        <v>482</v>
      </c>
      <c r="H525" s="104" t="s">
        <v>483</v>
      </c>
      <c r="I525" s="104" t="s">
        <v>1482</v>
      </c>
      <c r="J525" s="105">
        <v>0</v>
      </c>
      <c r="K525" s="105">
        <v>4052223985</v>
      </c>
      <c r="L525" s="105">
        <v>0</v>
      </c>
      <c r="M525" s="105">
        <v>902566667</v>
      </c>
      <c r="N525" s="105">
        <v>0</v>
      </c>
      <c r="O525" s="127">
        <v>4954790652</v>
      </c>
      <c r="P525" s="129" t="s">
        <v>1593</v>
      </c>
    </row>
    <row r="526" spans="1:16" x14ac:dyDescent="0.45">
      <c r="A526" s="104" t="s">
        <v>1202</v>
      </c>
      <c r="B526" s="104" t="s">
        <v>1203</v>
      </c>
      <c r="C526" s="104" t="s">
        <v>1204</v>
      </c>
      <c r="D526" s="104" t="s">
        <v>1205</v>
      </c>
      <c r="E526" s="104" t="s">
        <v>1206</v>
      </c>
      <c r="F526" s="104" t="s">
        <v>1207</v>
      </c>
      <c r="G526" s="104" t="s">
        <v>486</v>
      </c>
      <c r="H526" s="104" t="s">
        <v>487</v>
      </c>
      <c r="I526" s="104" t="s">
        <v>1484</v>
      </c>
      <c r="J526" s="105">
        <v>0</v>
      </c>
      <c r="K526" s="105">
        <v>473806218</v>
      </c>
      <c r="L526" s="105">
        <v>0</v>
      </c>
      <c r="M526" s="105">
        <v>83095135</v>
      </c>
      <c r="N526" s="105">
        <v>0</v>
      </c>
      <c r="O526" s="127">
        <v>556901353</v>
      </c>
      <c r="P526" s="129" t="s">
        <v>1593</v>
      </c>
    </row>
    <row r="527" spans="1:16" x14ac:dyDescent="0.45">
      <c r="A527" s="104" t="s">
        <v>1202</v>
      </c>
      <c r="B527" s="104" t="s">
        <v>1203</v>
      </c>
      <c r="C527" s="104" t="s">
        <v>1204</v>
      </c>
      <c r="D527" s="104" t="s">
        <v>1205</v>
      </c>
      <c r="E527" s="104" t="s">
        <v>1206</v>
      </c>
      <c r="F527" s="104" t="s">
        <v>1207</v>
      </c>
      <c r="G527" s="104" t="s">
        <v>490</v>
      </c>
      <c r="H527" s="104" t="s">
        <v>491</v>
      </c>
      <c r="I527" s="104" t="s">
        <v>1486</v>
      </c>
      <c r="J527" s="105">
        <v>0</v>
      </c>
      <c r="K527" s="105">
        <v>17488597448</v>
      </c>
      <c r="L527" s="105">
        <v>0</v>
      </c>
      <c r="M527" s="105">
        <v>473097730</v>
      </c>
      <c r="N527" s="105">
        <v>0</v>
      </c>
      <c r="O527" s="127">
        <v>17961695178</v>
      </c>
      <c r="P527" s="129" t="s">
        <v>1593</v>
      </c>
    </row>
    <row r="528" spans="1:16" x14ac:dyDescent="0.45">
      <c r="A528" s="104" t="s">
        <v>1202</v>
      </c>
      <c r="B528" s="104" t="s">
        <v>1203</v>
      </c>
      <c r="C528" s="104" t="s">
        <v>1204</v>
      </c>
      <c r="D528" s="104" t="s">
        <v>1205</v>
      </c>
      <c r="E528" s="104" t="s">
        <v>1206</v>
      </c>
      <c r="F528" s="104" t="s">
        <v>1207</v>
      </c>
      <c r="G528" s="104" t="s">
        <v>492</v>
      </c>
      <c r="H528" s="104" t="s">
        <v>493</v>
      </c>
      <c r="I528" s="104" t="s">
        <v>1487</v>
      </c>
      <c r="J528" s="105">
        <v>0</v>
      </c>
      <c r="K528" s="105">
        <v>3494672353</v>
      </c>
      <c r="L528" s="105">
        <v>0</v>
      </c>
      <c r="M528" s="105">
        <v>0</v>
      </c>
      <c r="N528" s="105">
        <v>0</v>
      </c>
      <c r="O528" s="127">
        <v>3494672353</v>
      </c>
      <c r="P528" s="129" t="s">
        <v>1593</v>
      </c>
    </row>
    <row r="529" spans="1:17" x14ac:dyDescent="0.45">
      <c r="A529" s="104" t="s">
        <v>1202</v>
      </c>
      <c r="B529" s="104" t="s">
        <v>1203</v>
      </c>
      <c r="C529" s="104" t="s">
        <v>1204</v>
      </c>
      <c r="D529" s="104" t="s">
        <v>1205</v>
      </c>
      <c r="E529" s="104" t="s">
        <v>1206</v>
      </c>
      <c r="F529" s="104" t="s">
        <v>1207</v>
      </c>
      <c r="G529" s="104" t="s">
        <v>496</v>
      </c>
      <c r="H529" s="104" t="s">
        <v>497</v>
      </c>
      <c r="I529" s="104" t="s">
        <v>477</v>
      </c>
      <c r="J529" s="105">
        <v>0</v>
      </c>
      <c r="K529" s="105">
        <v>395208</v>
      </c>
      <c r="L529" s="105">
        <v>0</v>
      </c>
      <c r="M529" s="105">
        <v>414233</v>
      </c>
      <c r="N529" s="105">
        <v>0</v>
      </c>
      <c r="O529" s="127">
        <v>809441</v>
      </c>
      <c r="P529" s="129" t="s">
        <v>1593</v>
      </c>
    </row>
    <row r="530" spans="1:17" x14ac:dyDescent="0.45">
      <c r="A530" s="104" t="s">
        <v>1202</v>
      </c>
      <c r="B530" s="104" t="s">
        <v>1203</v>
      </c>
      <c r="C530" s="104" t="s">
        <v>1204</v>
      </c>
      <c r="D530" s="104" t="s">
        <v>1205</v>
      </c>
      <c r="E530" s="104" t="s">
        <v>1206</v>
      </c>
      <c r="F530" s="104" t="s">
        <v>1207</v>
      </c>
      <c r="G530" s="104" t="s">
        <v>528</v>
      </c>
      <c r="H530" s="104" t="s">
        <v>529</v>
      </c>
      <c r="I530" s="104" t="s">
        <v>1489</v>
      </c>
      <c r="J530" s="105">
        <v>0</v>
      </c>
      <c r="K530" s="105">
        <v>14207329708</v>
      </c>
      <c r="L530" s="105">
        <v>0</v>
      </c>
      <c r="M530" s="105">
        <v>18607914881</v>
      </c>
      <c r="N530" s="105">
        <v>0</v>
      </c>
      <c r="O530" s="127">
        <v>32815244589</v>
      </c>
      <c r="P530" s="129" t="s">
        <v>1593</v>
      </c>
    </row>
    <row r="531" spans="1:17" x14ac:dyDescent="0.45">
      <c r="A531" s="104" t="s">
        <v>1202</v>
      </c>
      <c r="B531" s="104" t="s">
        <v>1203</v>
      </c>
      <c r="C531" s="104" t="s">
        <v>1204</v>
      </c>
      <c r="D531" s="104" t="s">
        <v>1205</v>
      </c>
      <c r="E531" s="104" t="s">
        <v>1206</v>
      </c>
      <c r="F531" s="104" t="s">
        <v>1207</v>
      </c>
      <c r="G531" s="104" t="s">
        <v>1208</v>
      </c>
      <c r="H531" s="104" t="s">
        <v>1209</v>
      </c>
      <c r="I531" s="104" t="s">
        <v>1489</v>
      </c>
      <c r="J531" s="105">
        <v>0</v>
      </c>
      <c r="K531" s="105">
        <v>657889376</v>
      </c>
      <c r="L531" s="105">
        <v>0</v>
      </c>
      <c r="M531" s="105">
        <v>0</v>
      </c>
      <c r="N531" s="105">
        <v>0</v>
      </c>
      <c r="O531" s="127">
        <v>657889376</v>
      </c>
      <c r="P531" s="129" t="s">
        <v>1593</v>
      </c>
    </row>
    <row r="532" spans="1:17" x14ac:dyDescent="0.45">
      <c r="A532" s="104" t="s">
        <v>1202</v>
      </c>
      <c r="B532" s="104" t="s">
        <v>1203</v>
      </c>
      <c r="C532" s="104" t="s">
        <v>1204</v>
      </c>
      <c r="D532" s="104" t="s">
        <v>1205</v>
      </c>
      <c r="E532" s="104" t="s">
        <v>1206</v>
      </c>
      <c r="F532" s="104" t="s">
        <v>1207</v>
      </c>
      <c r="G532" s="104" t="s">
        <v>1210</v>
      </c>
      <c r="H532" s="104" t="s">
        <v>1211</v>
      </c>
      <c r="I532" s="104" t="s">
        <v>1489</v>
      </c>
      <c r="J532" s="105">
        <v>0</v>
      </c>
      <c r="K532" s="105">
        <v>13532712</v>
      </c>
      <c r="L532" s="105">
        <v>0</v>
      </c>
      <c r="M532" s="105">
        <v>0</v>
      </c>
      <c r="N532" s="105">
        <v>0</v>
      </c>
      <c r="O532" s="127">
        <v>13532712</v>
      </c>
      <c r="P532" s="129" t="s">
        <v>1593</v>
      </c>
    </row>
    <row r="533" spans="1:17" x14ac:dyDescent="0.45">
      <c r="A533" s="104" t="s">
        <v>1202</v>
      </c>
      <c r="B533" s="104" t="s">
        <v>1203</v>
      </c>
      <c r="C533" s="104" t="s">
        <v>1204</v>
      </c>
      <c r="D533" s="104" t="s">
        <v>1205</v>
      </c>
      <c r="E533" s="104" t="s">
        <v>1206</v>
      </c>
      <c r="F533" s="104" t="s">
        <v>1207</v>
      </c>
      <c r="G533" s="104" t="s">
        <v>502</v>
      </c>
      <c r="H533" s="104" t="s">
        <v>503</v>
      </c>
      <c r="I533" s="104" t="s">
        <v>1489</v>
      </c>
      <c r="J533" s="105">
        <v>0</v>
      </c>
      <c r="K533" s="105">
        <v>0</v>
      </c>
      <c r="L533" s="105">
        <v>0</v>
      </c>
      <c r="M533" s="105">
        <v>34254142</v>
      </c>
      <c r="N533" s="105">
        <v>0</v>
      </c>
      <c r="O533" s="127">
        <v>34254142</v>
      </c>
      <c r="P533" s="129" t="s">
        <v>1593</v>
      </c>
    </row>
    <row r="534" spans="1:17" x14ac:dyDescent="0.45">
      <c r="A534" s="104" t="s">
        <v>1202</v>
      </c>
      <c r="B534" s="104" t="s">
        <v>1203</v>
      </c>
      <c r="C534" s="104" t="s">
        <v>1204</v>
      </c>
      <c r="D534" s="104" t="s">
        <v>1205</v>
      </c>
      <c r="E534" s="104" t="s">
        <v>1206</v>
      </c>
      <c r="F534" s="104" t="s">
        <v>1207</v>
      </c>
      <c r="G534" s="104" t="s">
        <v>504</v>
      </c>
      <c r="H534" s="104" t="s">
        <v>505</v>
      </c>
      <c r="I534" s="104" t="s">
        <v>1489</v>
      </c>
      <c r="J534" s="105">
        <v>0</v>
      </c>
      <c r="K534" s="105">
        <v>0</v>
      </c>
      <c r="L534" s="105">
        <v>0</v>
      </c>
      <c r="M534" s="105">
        <v>137959140</v>
      </c>
      <c r="N534" s="105">
        <v>0</v>
      </c>
      <c r="O534" s="127">
        <v>137959140</v>
      </c>
      <c r="P534" s="129" t="s">
        <v>1593</v>
      </c>
    </row>
    <row r="535" spans="1:17" x14ac:dyDescent="0.45">
      <c r="A535" s="104" t="s">
        <v>1202</v>
      </c>
      <c r="B535" s="104" t="s">
        <v>1203</v>
      </c>
      <c r="C535" s="104" t="s">
        <v>1204</v>
      </c>
      <c r="D535" s="104" t="s">
        <v>1205</v>
      </c>
      <c r="E535" s="104" t="s">
        <v>1212</v>
      </c>
      <c r="F535" s="104" t="s">
        <v>1213</v>
      </c>
      <c r="G535" s="104" t="s">
        <v>477</v>
      </c>
      <c r="H535" s="104" t="s">
        <v>477</v>
      </c>
      <c r="I535" s="104" t="s">
        <v>477</v>
      </c>
      <c r="J535" s="105">
        <v>0</v>
      </c>
      <c r="K535" s="105">
        <v>19541182643</v>
      </c>
      <c r="L535" s="105">
        <v>0</v>
      </c>
      <c r="M535" s="105">
        <v>6232746144</v>
      </c>
      <c r="N535" s="105">
        <v>0</v>
      </c>
      <c r="O535" s="127">
        <v>25773928787</v>
      </c>
      <c r="P535" s="129" t="s">
        <v>1594</v>
      </c>
    </row>
    <row r="536" spans="1:17" x14ac:dyDescent="0.45">
      <c r="A536" s="104" t="s">
        <v>1214</v>
      </c>
      <c r="B536" s="104" t="s">
        <v>1215</v>
      </c>
      <c r="C536" s="104" t="s">
        <v>1216</v>
      </c>
      <c r="D536" s="104" t="s">
        <v>144</v>
      </c>
      <c r="E536" s="104" t="s">
        <v>1217</v>
      </c>
      <c r="F536" s="104" t="s">
        <v>1218</v>
      </c>
      <c r="G536" s="104" t="s">
        <v>771</v>
      </c>
      <c r="H536" s="104" t="s">
        <v>772</v>
      </c>
      <c r="I536" s="104" t="s">
        <v>477</v>
      </c>
      <c r="J536" s="105">
        <v>0</v>
      </c>
      <c r="K536" s="105">
        <v>0</v>
      </c>
      <c r="L536" s="105">
        <v>2908567188</v>
      </c>
      <c r="M536" s="105">
        <v>0</v>
      </c>
      <c r="N536" s="119">
        <v>2908567188</v>
      </c>
      <c r="O536" s="105">
        <v>0</v>
      </c>
      <c r="P536" s="143" t="s">
        <v>1588</v>
      </c>
    </row>
    <row r="537" spans="1:17" x14ac:dyDescent="0.45">
      <c r="A537" s="104" t="s">
        <v>1214</v>
      </c>
      <c r="B537" s="104" t="s">
        <v>1215</v>
      </c>
      <c r="C537" s="104" t="s">
        <v>1216</v>
      </c>
      <c r="D537" s="104" t="s">
        <v>144</v>
      </c>
      <c r="E537" s="104" t="s">
        <v>1217</v>
      </c>
      <c r="F537" s="104" t="s">
        <v>1218</v>
      </c>
      <c r="G537" s="104" t="s">
        <v>773</v>
      </c>
      <c r="H537" s="104" t="s">
        <v>774</v>
      </c>
      <c r="I537" s="104" t="s">
        <v>477</v>
      </c>
      <c r="J537" s="105">
        <v>0</v>
      </c>
      <c r="K537" s="105">
        <v>0</v>
      </c>
      <c r="L537" s="105">
        <v>1255194384</v>
      </c>
      <c r="M537" s="105">
        <v>758908</v>
      </c>
      <c r="N537" s="119">
        <v>1254435476</v>
      </c>
      <c r="O537" s="105">
        <v>0</v>
      </c>
      <c r="P537" s="143" t="s">
        <v>1588</v>
      </c>
    </row>
    <row r="538" spans="1:17" x14ac:dyDescent="0.45">
      <c r="A538" s="104" t="s">
        <v>1214</v>
      </c>
      <c r="B538" s="104" t="s">
        <v>1215</v>
      </c>
      <c r="C538" s="104" t="s">
        <v>1216</v>
      </c>
      <c r="D538" s="104" t="s">
        <v>144</v>
      </c>
      <c r="E538" s="104" t="s">
        <v>1217</v>
      </c>
      <c r="F538" s="104" t="s">
        <v>1218</v>
      </c>
      <c r="G538" s="104" t="s">
        <v>775</v>
      </c>
      <c r="H538" s="104" t="s">
        <v>776</v>
      </c>
      <c r="I538" s="104" t="s">
        <v>477</v>
      </c>
      <c r="J538" s="105">
        <v>0</v>
      </c>
      <c r="K538" s="105">
        <v>0</v>
      </c>
      <c r="L538" s="105">
        <v>522026444</v>
      </c>
      <c r="M538" s="105">
        <v>0</v>
      </c>
      <c r="N538" s="119">
        <v>522026444</v>
      </c>
      <c r="O538" s="105">
        <v>0</v>
      </c>
      <c r="P538" s="143" t="s">
        <v>1588</v>
      </c>
    </row>
    <row r="539" spans="1:17" x14ac:dyDescent="0.45">
      <c r="A539" s="104" t="s">
        <v>1214</v>
      </c>
      <c r="B539" s="104" t="s">
        <v>1215</v>
      </c>
      <c r="C539" s="104" t="s">
        <v>1216</v>
      </c>
      <c r="D539" s="104" t="s">
        <v>144</v>
      </c>
      <c r="E539" s="104" t="s">
        <v>1217</v>
      </c>
      <c r="F539" s="104" t="s">
        <v>1218</v>
      </c>
      <c r="G539" s="104" t="s">
        <v>777</v>
      </c>
      <c r="H539" s="104" t="s">
        <v>778</v>
      </c>
      <c r="I539" s="104" t="s">
        <v>477</v>
      </c>
      <c r="J539" s="105">
        <v>0</v>
      </c>
      <c r="K539" s="105">
        <v>0</v>
      </c>
      <c r="L539" s="105">
        <v>1764248034</v>
      </c>
      <c r="M539" s="105">
        <v>3419855</v>
      </c>
      <c r="N539" s="119">
        <v>1760828179</v>
      </c>
      <c r="O539" s="105">
        <v>0</v>
      </c>
      <c r="P539" s="143" t="s">
        <v>1588</v>
      </c>
    </row>
    <row r="540" spans="1:17" x14ac:dyDescent="0.45">
      <c r="A540" s="104" t="s">
        <v>1214</v>
      </c>
      <c r="B540" s="104" t="s">
        <v>1215</v>
      </c>
      <c r="C540" s="104" t="s">
        <v>1216</v>
      </c>
      <c r="D540" s="104" t="s">
        <v>144</v>
      </c>
      <c r="E540" s="104" t="s">
        <v>1217</v>
      </c>
      <c r="F540" s="104" t="s">
        <v>1218</v>
      </c>
      <c r="G540" s="104" t="s">
        <v>779</v>
      </c>
      <c r="H540" s="104" t="s">
        <v>780</v>
      </c>
      <c r="I540" s="104" t="s">
        <v>477</v>
      </c>
      <c r="J540" s="105">
        <v>0</v>
      </c>
      <c r="K540" s="105">
        <v>0</v>
      </c>
      <c r="L540" s="105">
        <v>450823685</v>
      </c>
      <c r="M540" s="105">
        <v>47507523</v>
      </c>
      <c r="N540" s="119">
        <v>403316162</v>
      </c>
      <c r="O540" s="105">
        <v>0</v>
      </c>
      <c r="P540" s="143" t="s">
        <v>1588</v>
      </c>
    </row>
    <row r="541" spans="1:17" x14ac:dyDescent="0.45">
      <c r="A541" s="104" t="s">
        <v>1214</v>
      </c>
      <c r="B541" s="104" t="s">
        <v>1215</v>
      </c>
      <c r="C541" s="104" t="s">
        <v>1216</v>
      </c>
      <c r="D541" s="104" t="s">
        <v>144</v>
      </c>
      <c r="E541" s="104" t="s">
        <v>1219</v>
      </c>
      <c r="F541" s="104" t="s">
        <v>1220</v>
      </c>
      <c r="G541" s="104" t="s">
        <v>771</v>
      </c>
      <c r="H541" s="104" t="s">
        <v>772</v>
      </c>
      <c r="I541" s="104" t="s">
        <v>477</v>
      </c>
      <c r="J541" s="105">
        <v>0</v>
      </c>
      <c r="K541" s="105">
        <v>0</v>
      </c>
      <c r="L541" s="105">
        <v>650861758</v>
      </c>
      <c r="M541" s="105">
        <v>0</v>
      </c>
      <c r="N541" s="119">
        <v>650861758</v>
      </c>
      <c r="O541" s="105">
        <v>0</v>
      </c>
      <c r="P541" s="143" t="s">
        <v>1588</v>
      </c>
      <c r="Q541" s="140"/>
    </row>
    <row r="542" spans="1:17" x14ac:dyDescent="0.45">
      <c r="A542" s="104" t="s">
        <v>1214</v>
      </c>
      <c r="B542" s="104" t="s">
        <v>1215</v>
      </c>
      <c r="C542" s="104" t="s">
        <v>1216</v>
      </c>
      <c r="D542" s="104" t="s">
        <v>144</v>
      </c>
      <c r="E542" s="104" t="s">
        <v>1219</v>
      </c>
      <c r="F542" s="104" t="s">
        <v>1220</v>
      </c>
      <c r="G542" s="104" t="s">
        <v>773</v>
      </c>
      <c r="H542" s="104" t="s">
        <v>774</v>
      </c>
      <c r="I542" s="104" t="s">
        <v>477</v>
      </c>
      <c r="J542" s="105">
        <v>0</v>
      </c>
      <c r="K542" s="105">
        <v>0</v>
      </c>
      <c r="L542" s="105">
        <v>195034452</v>
      </c>
      <c r="M542" s="105">
        <v>0</v>
      </c>
      <c r="N542" s="119">
        <v>195034452</v>
      </c>
      <c r="O542" s="105">
        <v>0</v>
      </c>
      <c r="P542" s="143" t="s">
        <v>1588</v>
      </c>
      <c r="Q542" s="140"/>
    </row>
    <row r="543" spans="1:17" x14ac:dyDescent="0.45">
      <c r="A543" s="104" t="s">
        <v>1214</v>
      </c>
      <c r="B543" s="104" t="s">
        <v>1215</v>
      </c>
      <c r="C543" s="104" t="s">
        <v>1216</v>
      </c>
      <c r="D543" s="104" t="s">
        <v>144</v>
      </c>
      <c r="E543" s="104" t="s">
        <v>1219</v>
      </c>
      <c r="F543" s="104" t="s">
        <v>1220</v>
      </c>
      <c r="G543" s="104" t="s">
        <v>775</v>
      </c>
      <c r="H543" s="104" t="s">
        <v>776</v>
      </c>
      <c r="I543" s="104" t="s">
        <v>477</v>
      </c>
      <c r="J543" s="105">
        <v>0</v>
      </c>
      <c r="K543" s="105">
        <v>0</v>
      </c>
      <c r="L543" s="105">
        <v>342000717</v>
      </c>
      <c r="M543" s="105">
        <v>0</v>
      </c>
      <c r="N543" s="119">
        <v>342000717</v>
      </c>
      <c r="O543" s="105">
        <v>0</v>
      </c>
      <c r="P543" s="143" t="s">
        <v>1588</v>
      </c>
      <c r="Q543" s="149"/>
    </row>
    <row r="544" spans="1:17" x14ac:dyDescent="0.45">
      <c r="A544" s="104" t="s">
        <v>1214</v>
      </c>
      <c r="B544" s="104" t="s">
        <v>1215</v>
      </c>
      <c r="C544" s="104" t="s">
        <v>1216</v>
      </c>
      <c r="D544" s="104" t="s">
        <v>144</v>
      </c>
      <c r="E544" s="104" t="s">
        <v>1219</v>
      </c>
      <c r="F544" s="104" t="s">
        <v>1220</v>
      </c>
      <c r="G544" s="104" t="s">
        <v>777</v>
      </c>
      <c r="H544" s="104" t="s">
        <v>778</v>
      </c>
      <c r="I544" s="104" t="s">
        <v>477</v>
      </c>
      <c r="J544" s="105">
        <v>0</v>
      </c>
      <c r="K544" s="105">
        <v>0</v>
      </c>
      <c r="L544" s="105">
        <v>403514916</v>
      </c>
      <c r="M544" s="105">
        <v>0</v>
      </c>
      <c r="N544" s="119">
        <v>403514916</v>
      </c>
      <c r="O544" s="105">
        <v>0</v>
      </c>
      <c r="P544" s="143" t="s">
        <v>1588</v>
      </c>
    </row>
    <row r="545" spans="1:16" x14ac:dyDescent="0.45">
      <c r="A545" s="104" t="s">
        <v>1214</v>
      </c>
      <c r="B545" s="104" t="s">
        <v>1215</v>
      </c>
      <c r="C545" s="104" t="s">
        <v>1216</v>
      </c>
      <c r="D545" s="104" t="s">
        <v>144</v>
      </c>
      <c r="E545" s="104" t="s">
        <v>1221</v>
      </c>
      <c r="F545" s="104" t="s">
        <v>1222</v>
      </c>
      <c r="G545" s="104" t="s">
        <v>777</v>
      </c>
      <c r="H545" s="104" t="s">
        <v>778</v>
      </c>
      <c r="I545" s="104" t="s">
        <v>477</v>
      </c>
      <c r="J545" s="105">
        <v>0</v>
      </c>
      <c r="K545" s="105">
        <v>0</v>
      </c>
      <c r="L545" s="105">
        <v>198122540</v>
      </c>
      <c r="M545" s="105">
        <v>0</v>
      </c>
      <c r="N545" s="119">
        <v>198122540</v>
      </c>
      <c r="O545" s="105">
        <v>0</v>
      </c>
      <c r="P545" s="143" t="s">
        <v>1588</v>
      </c>
    </row>
    <row r="546" spans="1:16" x14ac:dyDescent="0.45">
      <c r="A546" s="104" t="s">
        <v>1214</v>
      </c>
      <c r="B546" s="104" t="s">
        <v>1215</v>
      </c>
      <c r="C546" s="104" t="s">
        <v>1216</v>
      </c>
      <c r="D546" s="104" t="s">
        <v>144</v>
      </c>
      <c r="E546" s="104" t="s">
        <v>1223</v>
      </c>
      <c r="F546" s="104" t="s">
        <v>1224</v>
      </c>
      <c r="G546" s="104" t="s">
        <v>771</v>
      </c>
      <c r="H546" s="104" t="s">
        <v>772</v>
      </c>
      <c r="I546" s="104" t="s">
        <v>477</v>
      </c>
      <c r="J546" s="105">
        <v>0</v>
      </c>
      <c r="K546" s="105">
        <v>0</v>
      </c>
      <c r="L546" s="105">
        <v>234000000</v>
      </c>
      <c r="M546" s="105">
        <v>0</v>
      </c>
      <c r="N546" s="119">
        <v>234000000</v>
      </c>
      <c r="O546" s="105">
        <v>0</v>
      </c>
      <c r="P546" s="143" t="s">
        <v>1588</v>
      </c>
    </row>
    <row r="547" spans="1:16" x14ac:dyDescent="0.45">
      <c r="A547" s="104" t="s">
        <v>1214</v>
      </c>
      <c r="B547" s="104" t="s">
        <v>1215</v>
      </c>
      <c r="C547" s="104" t="s">
        <v>1216</v>
      </c>
      <c r="D547" s="104" t="s">
        <v>144</v>
      </c>
      <c r="E547" s="104" t="s">
        <v>1223</v>
      </c>
      <c r="F547" s="104" t="s">
        <v>1224</v>
      </c>
      <c r="G547" s="104" t="s">
        <v>773</v>
      </c>
      <c r="H547" s="104" t="s">
        <v>774</v>
      </c>
      <c r="I547" s="104" t="s">
        <v>477</v>
      </c>
      <c r="J547" s="105">
        <v>0</v>
      </c>
      <c r="K547" s="105">
        <v>0</v>
      </c>
      <c r="L547" s="105">
        <v>214000000</v>
      </c>
      <c r="M547" s="105">
        <v>0</v>
      </c>
      <c r="N547" s="119">
        <v>214000000</v>
      </c>
      <c r="O547" s="105">
        <v>0</v>
      </c>
      <c r="P547" s="143" t="s">
        <v>1588</v>
      </c>
    </row>
    <row r="548" spans="1:16" x14ac:dyDescent="0.45">
      <c r="A548" s="104" t="s">
        <v>1214</v>
      </c>
      <c r="B548" s="104" t="s">
        <v>1215</v>
      </c>
      <c r="C548" s="104" t="s">
        <v>1216</v>
      </c>
      <c r="D548" s="104" t="s">
        <v>144</v>
      </c>
      <c r="E548" s="104" t="s">
        <v>1223</v>
      </c>
      <c r="F548" s="104" t="s">
        <v>1224</v>
      </c>
      <c r="G548" s="104" t="s">
        <v>775</v>
      </c>
      <c r="H548" s="104" t="s">
        <v>776</v>
      </c>
      <c r="I548" s="104" t="s">
        <v>477</v>
      </c>
      <c r="J548" s="105">
        <v>0</v>
      </c>
      <c r="K548" s="105">
        <v>0</v>
      </c>
      <c r="L548" s="105">
        <v>137209677</v>
      </c>
      <c r="M548" s="105">
        <v>0</v>
      </c>
      <c r="N548" s="119">
        <v>137209677</v>
      </c>
      <c r="O548" s="105">
        <v>0</v>
      </c>
      <c r="P548" s="143" t="s">
        <v>1588</v>
      </c>
    </row>
    <row r="549" spans="1:16" x14ac:dyDescent="0.45">
      <c r="A549" s="104" t="s">
        <v>1214</v>
      </c>
      <c r="B549" s="104" t="s">
        <v>1215</v>
      </c>
      <c r="C549" s="104" t="s">
        <v>1216</v>
      </c>
      <c r="D549" s="104" t="s">
        <v>144</v>
      </c>
      <c r="E549" s="104" t="s">
        <v>1223</v>
      </c>
      <c r="F549" s="104" t="s">
        <v>1224</v>
      </c>
      <c r="G549" s="104" t="s">
        <v>777</v>
      </c>
      <c r="H549" s="104" t="s">
        <v>778</v>
      </c>
      <c r="I549" s="104" t="s">
        <v>477</v>
      </c>
      <c r="J549" s="105">
        <v>0</v>
      </c>
      <c r="K549" s="105">
        <v>0</v>
      </c>
      <c r="L549" s="105">
        <v>262000000</v>
      </c>
      <c r="M549" s="105">
        <v>0</v>
      </c>
      <c r="N549" s="119">
        <v>262000000</v>
      </c>
      <c r="O549" s="105">
        <v>0</v>
      </c>
      <c r="P549" s="143" t="s">
        <v>1588</v>
      </c>
    </row>
    <row r="550" spans="1:16" x14ac:dyDescent="0.45">
      <c r="A550" s="104" t="s">
        <v>1214</v>
      </c>
      <c r="B550" s="104" t="s">
        <v>1215</v>
      </c>
      <c r="C550" s="104" t="s">
        <v>1216</v>
      </c>
      <c r="D550" s="104" t="s">
        <v>144</v>
      </c>
      <c r="E550" s="104" t="s">
        <v>1223</v>
      </c>
      <c r="F550" s="104" t="s">
        <v>1224</v>
      </c>
      <c r="G550" s="104" t="s">
        <v>779</v>
      </c>
      <c r="H550" s="104" t="s">
        <v>780</v>
      </c>
      <c r="I550" s="104" t="s">
        <v>477</v>
      </c>
      <c r="J550" s="105">
        <v>0</v>
      </c>
      <c r="K550" s="105">
        <v>0</v>
      </c>
      <c r="L550" s="105">
        <v>29000000</v>
      </c>
      <c r="M550" s="105">
        <v>0</v>
      </c>
      <c r="N550" s="119">
        <v>29000000</v>
      </c>
      <c r="O550" s="105">
        <v>0</v>
      </c>
      <c r="P550" s="143" t="s">
        <v>1588</v>
      </c>
    </row>
    <row r="551" spans="1:16" x14ac:dyDescent="0.45">
      <c r="A551" s="104" t="s">
        <v>1214</v>
      </c>
      <c r="B551" s="104" t="s">
        <v>1215</v>
      </c>
      <c r="C551" s="104" t="s">
        <v>1216</v>
      </c>
      <c r="D551" s="104" t="s">
        <v>144</v>
      </c>
      <c r="E551" s="104" t="s">
        <v>1225</v>
      </c>
      <c r="F551" s="104" t="s">
        <v>1226</v>
      </c>
      <c r="G551" s="104" t="s">
        <v>773</v>
      </c>
      <c r="H551" s="104" t="s">
        <v>774</v>
      </c>
      <c r="I551" s="104" t="s">
        <v>477</v>
      </c>
      <c r="J551" s="105">
        <v>0</v>
      </c>
      <c r="K551" s="105">
        <v>0</v>
      </c>
      <c r="L551" s="105">
        <v>32027259</v>
      </c>
      <c r="M551" s="105">
        <v>0</v>
      </c>
      <c r="N551" s="119">
        <v>32027259</v>
      </c>
      <c r="O551" s="105">
        <v>0</v>
      </c>
      <c r="P551" s="143" t="s">
        <v>1588</v>
      </c>
    </row>
    <row r="552" spans="1:16" x14ac:dyDescent="0.45">
      <c r="A552" s="104" t="s">
        <v>1214</v>
      </c>
      <c r="B552" s="104" t="s">
        <v>1215</v>
      </c>
      <c r="C552" s="104" t="s">
        <v>1216</v>
      </c>
      <c r="D552" s="104" t="s">
        <v>144</v>
      </c>
      <c r="E552" s="104" t="s">
        <v>1225</v>
      </c>
      <c r="F552" s="104" t="s">
        <v>1226</v>
      </c>
      <c r="G552" s="104" t="s">
        <v>775</v>
      </c>
      <c r="H552" s="104" t="s">
        <v>776</v>
      </c>
      <c r="I552" s="104" t="s">
        <v>477</v>
      </c>
      <c r="J552" s="105">
        <v>0</v>
      </c>
      <c r="K552" s="105">
        <v>0</v>
      </c>
      <c r="L552" s="105">
        <v>45400248</v>
      </c>
      <c r="M552" s="105">
        <v>0</v>
      </c>
      <c r="N552" s="119">
        <v>45400248</v>
      </c>
      <c r="O552" s="105">
        <v>0</v>
      </c>
      <c r="P552" s="143" t="s">
        <v>1588</v>
      </c>
    </row>
    <row r="553" spans="1:16" x14ac:dyDescent="0.45">
      <c r="A553" s="104" t="s">
        <v>1214</v>
      </c>
      <c r="B553" s="104" t="s">
        <v>1215</v>
      </c>
      <c r="C553" s="104" t="s">
        <v>1216</v>
      </c>
      <c r="D553" s="104" t="s">
        <v>144</v>
      </c>
      <c r="E553" s="104" t="s">
        <v>1225</v>
      </c>
      <c r="F553" s="104" t="s">
        <v>1226</v>
      </c>
      <c r="G553" s="104" t="s">
        <v>777</v>
      </c>
      <c r="H553" s="104" t="s">
        <v>778</v>
      </c>
      <c r="I553" s="104" t="s">
        <v>477</v>
      </c>
      <c r="J553" s="105">
        <v>0</v>
      </c>
      <c r="K553" s="105">
        <v>0</v>
      </c>
      <c r="L553" s="105">
        <v>22700124</v>
      </c>
      <c r="M553" s="105">
        <v>0</v>
      </c>
      <c r="N553" s="119">
        <v>22700124</v>
      </c>
      <c r="O553" s="105">
        <v>0</v>
      </c>
      <c r="P553" s="143" t="s">
        <v>1588</v>
      </c>
    </row>
    <row r="554" spans="1:16" x14ac:dyDescent="0.45">
      <c r="A554" s="104" t="s">
        <v>1214</v>
      </c>
      <c r="B554" s="104" t="s">
        <v>1215</v>
      </c>
      <c r="C554" s="104" t="s">
        <v>1216</v>
      </c>
      <c r="D554" s="104" t="s">
        <v>144</v>
      </c>
      <c r="E554" s="104" t="s">
        <v>1225</v>
      </c>
      <c r="F554" s="104" t="s">
        <v>1226</v>
      </c>
      <c r="G554" s="104" t="s">
        <v>779</v>
      </c>
      <c r="H554" s="104" t="s">
        <v>780</v>
      </c>
      <c r="I554" s="104" t="s">
        <v>477</v>
      </c>
      <c r="J554" s="105">
        <v>0</v>
      </c>
      <c r="K554" s="105">
        <v>0</v>
      </c>
      <c r="L554" s="105">
        <v>9327135</v>
      </c>
      <c r="M554" s="105">
        <v>0</v>
      </c>
      <c r="N554" s="119">
        <v>9327135</v>
      </c>
      <c r="O554" s="105">
        <v>0</v>
      </c>
      <c r="P554" s="143" t="s">
        <v>1588</v>
      </c>
    </row>
    <row r="555" spans="1:16" x14ac:dyDescent="0.45">
      <c r="A555" s="104" t="s">
        <v>1214</v>
      </c>
      <c r="B555" s="104" t="s">
        <v>1215</v>
      </c>
      <c r="C555" s="104" t="s">
        <v>1216</v>
      </c>
      <c r="D555" s="104" t="s">
        <v>144</v>
      </c>
      <c r="E555" s="104" t="s">
        <v>1227</v>
      </c>
      <c r="F555" s="104" t="s">
        <v>1228</v>
      </c>
      <c r="G555" s="104" t="s">
        <v>771</v>
      </c>
      <c r="H555" s="104" t="s">
        <v>772</v>
      </c>
      <c r="I555" s="104" t="s">
        <v>477</v>
      </c>
      <c r="J555" s="105">
        <v>0</v>
      </c>
      <c r="K555" s="105">
        <v>0</v>
      </c>
      <c r="L555" s="105">
        <v>171938430</v>
      </c>
      <c r="M555" s="105">
        <v>0</v>
      </c>
      <c r="N555" s="119">
        <v>171938430</v>
      </c>
      <c r="O555" s="105">
        <v>0</v>
      </c>
      <c r="P555" s="143" t="s">
        <v>1588</v>
      </c>
    </row>
    <row r="556" spans="1:16" x14ac:dyDescent="0.45">
      <c r="A556" s="104" t="s">
        <v>1214</v>
      </c>
      <c r="B556" s="104" t="s">
        <v>1215</v>
      </c>
      <c r="C556" s="104" t="s">
        <v>1216</v>
      </c>
      <c r="D556" s="104" t="s">
        <v>144</v>
      </c>
      <c r="E556" s="104" t="s">
        <v>1227</v>
      </c>
      <c r="F556" s="104" t="s">
        <v>1228</v>
      </c>
      <c r="G556" s="104" t="s">
        <v>773</v>
      </c>
      <c r="H556" s="104" t="s">
        <v>774</v>
      </c>
      <c r="I556" s="104" t="s">
        <v>477</v>
      </c>
      <c r="J556" s="105">
        <v>0</v>
      </c>
      <c r="K556" s="105">
        <v>0</v>
      </c>
      <c r="L556" s="105">
        <v>136148217</v>
      </c>
      <c r="M556" s="105">
        <v>0</v>
      </c>
      <c r="N556" s="119">
        <v>136148217</v>
      </c>
      <c r="O556" s="105">
        <v>0</v>
      </c>
      <c r="P556" s="143" t="s">
        <v>1588</v>
      </c>
    </row>
    <row r="557" spans="1:16" x14ac:dyDescent="0.45">
      <c r="A557" s="104" t="s">
        <v>1214</v>
      </c>
      <c r="B557" s="104" t="s">
        <v>1215</v>
      </c>
      <c r="C557" s="104" t="s">
        <v>1216</v>
      </c>
      <c r="D557" s="104" t="s">
        <v>144</v>
      </c>
      <c r="E557" s="104" t="s">
        <v>1227</v>
      </c>
      <c r="F557" s="104" t="s">
        <v>1228</v>
      </c>
      <c r="G557" s="104" t="s">
        <v>775</v>
      </c>
      <c r="H557" s="104" t="s">
        <v>776</v>
      </c>
      <c r="I557" s="104" t="s">
        <v>477</v>
      </c>
      <c r="J557" s="105">
        <v>0</v>
      </c>
      <c r="K557" s="105">
        <v>0</v>
      </c>
      <c r="L557" s="105">
        <v>103437428</v>
      </c>
      <c r="M557" s="105">
        <v>0</v>
      </c>
      <c r="N557" s="119">
        <v>103437428</v>
      </c>
      <c r="O557" s="105">
        <v>0</v>
      </c>
      <c r="P557" s="143" t="s">
        <v>1588</v>
      </c>
    </row>
    <row r="558" spans="1:16" x14ac:dyDescent="0.45">
      <c r="A558" s="104" t="s">
        <v>1214</v>
      </c>
      <c r="B558" s="104" t="s">
        <v>1215</v>
      </c>
      <c r="C558" s="104" t="s">
        <v>1216</v>
      </c>
      <c r="D558" s="104" t="s">
        <v>144</v>
      </c>
      <c r="E558" s="104" t="s">
        <v>1227</v>
      </c>
      <c r="F558" s="104" t="s">
        <v>1228</v>
      </c>
      <c r="G558" s="104" t="s">
        <v>777</v>
      </c>
      <c r="H558" s="104" t="s">
        <v>778</v>
      </c>
      <c r="I558" s="104" t="s">
        <v>477</v>
      </c>
      <c r="J558" s="105">
        <v>0</v>
      </c>
      <c r="K558" s="105">
        <v>0</v>
      </c>
      <c r="L558" s="105">
        <v>148667099</v>
      </c>
      <c r="M558" s="105">
        <v>0</v>
      </c>
      <c r="N558" s="119">
        <v>148667099</v>
      </c>
      <c r="O558" s="105">
        <v>0</v>
      </c>
      <c r="P558" s="143" t="s">
        <v>1588</v>
      </c>
    </row>
    <row r="559" spans="1:16" x14ac:dyDescent="0.45">
      <c r="A559" s="104" t="s">
        <v>1214</v>
      </c>
      <c r="B559" s="104" t="s">
        <v>1215</v>
      </c>
      <c r="C559" s="104" t="s">
        <v>1216</v>
      </c>
      <c r="D559" s="104" t="s">
        <v>144</v>
      </c>
      <c r="E559" s="104" t="s">
        <v>1227</v>
      </c>
      <c r="F559" s="104" t="s">
        <v>1228</v>
      </c>
      <c r="G559" s="104" t="s">
        <v>779</v>
      </c>
      <c r="H559" s="104" t="s">
        <v>780</v>
      </c>
      <c r="I559" s="104" t="s">
        <v>477</v>
      </c>
      <c r="J559" s="105">
        <v>0</v>
      </c>
      <c r="K559" s="105">
        <v>0</v>
      </c>
      <c r="L559" s="105">
        <v>24271818</v>
      </c>
      <c r="M559" s="105">
        <v>0</v>
      </c>
      <c r="N559" s="119">
        <v>24271818</v>
      </c>
      <c r="O559" s="105">
        <v>0</v>
      </c>
      <c r="P559" s="143" t="s">
        <v>1588</v>
      </c>
    </row>
    <row r="560" spans="1:16" x14ac:dyDescent="0.45">
      <c r="A560" s="104" t="s">
        <v>1214</v>
      </c>
      <c r="B560" s="104" t="s">
        <v>1215</v>
      </c>
      <c r="C560" s="104" t="s">
        <v>1216</v>
      </c>
      <c r="D560" s="104" t="s">
        <v>144</v>
      </c>
      <c r="E560" s="104" t="s">
        <v>1229</v>
      </c>
      <c r="F560" s="104" t="s">
        <v>1230</v>
      </c>
      <c r="G560" s="104" t="s">
        <v>771</v>
      </c>
      <c r="H560" s="104" t="s">
        <v>772</v>
      </c>
      <c r="I560" s="104" t="s">
        <v>477</v>
      </c>
      <c r="J560" s="105">
        <v>0</v>
      </c>
      <c r="K560" s="105">
        <v>0</v>
      </c>
      <c r="L560" s="105">
        <v>3722134</v>
      </c>
      <c r="M560" s="105">
        <v>0</v>
      </c>
      <c r="N560" s="119">
        <v>3722134</v>
      </c>
      <c r="O560" s="105">
        <v>0</v>
      </c>
      <c r="P560" s="143" t="s">
        <v>1588</v>
      </c>
    </row>
    <row r="561" spans="1:16" x14ac:dyDescent="0.45">
      <c r="A561" s="104" t="s">
        <v>1214</v>
      </c>
      <c r="B561" s="104" t="s">
        <v>1215</v>
      </c>
      <c r="C561" s="104" t="s">
        <v>1216</v>
      </c>
      <c r="D561" s="104" t="s">
        <v>144</v>
      </c>
      <c r="E561" s="104" t="s">
        <v>1229</v>
      </c>
      <c r="F561" s="104" t="s">
        <v>1230</v>
      </c>
      <c r="G561" s="104" t="s">
        <v>777</v>
      </c>
      <c r="H561" s="104" t="s">
        <v>778</v>
      </c>
      <c r="I561" s="104" t="s">
        <v>477</v>
      </c>
      <c r="J561" s="105">
        <v>0</v>
      </c>
      <c r="K561" s="105">
        <v>0</v>
      </c>
      <c r="L561" s="105">
        <v>12358512</v>
      </c>
      <c r="M561" s="105">
        <v>0</v>
      </c>
      <c r="N561" s="119">
        <v>12358512</v>
      </c>
      <c r="O561" s="105">
        <v>0</v>
      </c>
      <c r="P561" s="143" t="s">
        <v>1588</v>
      </c>
    </row>
    <row r="562" spans="1:16" x14ac:dyDescent="0.45">
      <c r="A562" s="104" t="s">
        <v>1214</v>
      </c>
      <c r="B562" s="104" t="s">
        <v>1215</v>
      </c>
      <c r="C562" s="104" t="s">
        <v>1216</v>
      </c>
      <c r="D562" s="104" t="s">
        <v>144</v>
      </c>
      <c r="E562" s="104" t="s">
        <v>1229</v>
      </c>
      <c r="F562" s="104" t="s">
        <v>1230</v>
      </c>
      <c r="G562" s="104" t="s">
        <v>779</v>
      </c>
      <c r="H562" s="104" t="s">
        <v>780</v>
      </c>
      <c r="I562" s="104" t="s">
        <v>477</v>
      </c>
      <c r="J562" s="105">
        <v>0</v>
      </c>
      <c r="K562" s="105">
        <v>0</v>
      </c>
      <c r="L562" s="105">
        <v>33743064</v>
      </c>
      <c r="M562" s="105">
        <v>0</v>
      </c>
      <c r="N562" s="119">
        <v>33743064</v>
      </c>
      <c r="O562" s="105">
        <v>0</v>
      </c>
      <c r="P562" s="143" t="s">
        <v>1588</v>
      </c>
    </row>
    <row r="563" spans="1:16" x14ac:dyDescent="0.45">
      <c r="A563" s="104" t="s">
        <v>1214</v>
      </c>
      <c r="B563" s="104" t="s">
        <v>1215</v>
      </c>
      <c r="C563" s="104" t="s">
        <v>1216</v>
      </c>
      <c r="D563" s="104" t="s">
        <v>144</v>
      </c>
      <c r="E563" s="104" t="s">
        <v>1231</v>
      </c>
      <c r="F563" s="104" t="s">
        <v>1232</v>
      </c>
      <c r="G563" s="104" t="s">
        <v>771</v>
      </c>
      <c r="H563" s="104" t="s">
        <v>772</v>
      </c>
      <c r="I563" s="104" t="s">
        <v>477</v>
      </c>
      <c r="J563" s="105">
        <v>0</v>
      </c>
      <c r="K563" s="105">
        <v>0</v>
      </c>
      <c r="L563" s="105">
        <v>817080767</v>
      </c>
      <c r="M563" s="105">
        <v>0</v>
      </c>
      <c r="N563" s="119">
        <v>817080767</v>
      </c>
      <c r="O563" s="105">
        <v>0</v>
      </c>
      <c r="P563" s="143" t="s">
        <v>1588</v>
      </c>
    </row>
    <row r="564" spans="1:16" x14ac:dyDescent="0.45">
      <c r="A564" s="104" t="s">
        <v>1214</v>
      </c>
      <c r="B564" s="104" t="s">
        <v>1215</v>
      </c>
      <c r="C564" s="104" t="s">
        <v>1216</v>
      </c>
      <c r="D564" s="104" t="s">
        <v>144</v>
      </c>
      <c r="E564" s="104" t="s">
        <v>1231</v>
      </c>
      <c r="F564" s="104" t="s">
        <v>1232</v>
      </c>
      <c r="G564" s="104" t="s">
        <v>773</v>
      </c>
      <c r="H564" s="104" t="s">
        <v>774</v>
      </c>
      <c r="I564" s="104" t="s">
        <v>477</v>
      </c>
      <c r="J564" s="105">
        <v>0</v>
      </c>
      <c r="K564" s="105">
        <v>0</v>
      </c>
      <c r="L564" s="105">
        <v>391204430</v>
      </c>
      <c r="M564" s="105">
        <v>0</v>
      </c>
      <c r="N564" s="119">
        <v>391204430</v>
      </c>
      <c r="O564" s="105">
        <v>0</v>
      </c>
      <c r="P564" s="143" t="s">
        <v>1588</v>
      </c>
    </row>
    <row r="565" spans="1:16" x14ac:dyDescent="0.45">
      <c r="A565" s="104" t="s">
        <v>1214</v>
      </c>
      <c r="B565" s="104" t="s">
        <v>1215</v>
      </c>
      <c r="C565" s="104" t="s">
        <v>1216</v>
      </c>
      <c r="D565" s="104" t="s">
        <v>144</v>
      </c>
      <c r="E565" s="104" t="s">
        <v>1231</v>
      </c>
      <c r="F565" s="104" t="s">
        <v>1232</v>
      </c>
      <c r="G565" s="104" t="s">
        <v>775</v>
      </c>
      <c r="H565" s="104" t="s">
        <v>776</v>
      </c>
      <c r="I565" s="104" t="s">
        <v>477</v>
      </c>
      <c r="J565" s="105">
        <v>0</v>
      </c>
      <c r="K565" s="105">
        <v>0</v>
      </c>
      <c r="L565" s="105">
        <v>238374271</v>
      </c>
      <c r="M565" s="105">
        <v>0</v>
      </c>
      <c r="N565" s="119">
        <v>238374271</v>
      </c>
      <c r="O565" s="105">
        <v>0</v>
      </c>
      <c r="P565" s="143" t="s">
        <v>1588</v>
      </c>
    </row>
    <row r="566" spans="1:16" x14ac:dyDescent="0.45">
      <c r="A566" s="104" t="s">
        <v>1214</v>
      </c>
      <c r="B566" s="104" t="s">
        <v>1215</v>
      </c>
      <c r="C566" s="104" t="s">
        <v>1216</v>
      </c>
      <c r="D566" s="104" t="s">
        <v>144</v>
      </c>
      <c r="E566" s="104" t="s">
        <v>1231</v>
      </c>
      <c r="F566" s="104" t="s">
        <v>1232</v>
      </c>
      <c r="G566" s="104" t="s">
        <v>777</v>
      </c>
      <c r="H566" s="104" t="s">
        <v>778</v>
      </c>
      <c r="I566" s="104" t="s">
        <v>477</v>
      </c>
      <c r="J566" s="105">
        <v>0</v>
      </c>
      <c r="K566" s="105">
        <v>0</v>
      </c>
      <c r="L566" s="105">
        <v>662259678</v>
      </c>
      <c r="M566" s="105">
        <v>0</v>
      </c>
      <c r="N566" s="119">
        <v>662259678</v>
      </c>
      <c r="O566" s="105">
        <v>0</v>
      </c>
      <c r="P566" s="143" t="s">
        <v>1588</v>
      </c>
    </row>
    <row r="567" spans="1:16" x14ac:dyDescent="0.45">
      <c r="A567" s="104" t="s">
        <v>1214</v>
      </c>
      <c r="B567" s="104" t="s">
        <v>1215</v>
      </c>
      <c r="C567" s="104" t="s">
        <v>1216</v>
      </c>
      <c r="D567" s="104" t="s">
        <v>144</v>
      </c>
      <c r="E567" s="104" t="s">
        <v>1231</v>
      </c>
      <c r="F567" s="104" t="s">
        <v>1232</v>
      </c>
      <c r="G567" s="104" t="s">
        <v>779</v>
      </c>
      <c r="H567" s="104" t="s">
        <v>780</v>
      </c>
      <c r="I567" s="104" t="s">
        <v>477</v>
      </c>
      <c r="J567" s="105">
        <v>0</v>
      </c>
      <c r="K567" s="105">
        <v>0</v>
      </c>
      <c r="L567" s="105">
        <v>110359445</v>
      </c>
      <c r="M567" s="105">
        <v>0</v>
      </c>
      <c r="N567" s="119">
        <v>110359445</v>
      </c>
      <c r="O567" s="105">
        <v>0</v>
      </c>
      <c r="P567" s="143" t="s">
        <v>1588</v>
      </c>
    </row>
    <row r="568" spans="1:16" x14ac:dyDescent="0.45">
      <c r="A568" s="104" t="s">
        <v>1214</v>
      </c>
      <c r="B568" s="104" t="s">
        <v>1215</v>
      </c>
      <c r="C568" s="104" t="s">
        <v>1216</v>
      </c>
      <c r="D568" s="104" t="s">
        <v>144</v>
      </c>
      <c r="E568" s="104" t="s">
        <v>1233</v>
      </c>
      <c r="F568" s="104" t="s">
        <v>1234</v>
      </c>
      <c r="G568" s="104" t="s">
        <v>771</v>
      </c>
      <c r="H568" s="104" t="s">
        <v>772</v>
      </c>
      <c r="I568" s="104" t="s">
        <v>477</v>
      </c>
      <c r="J568" s="105">
        <v>0</v>
      </c>
      <c r="K568" s="105">
        <v>0</v>
      </c>
      <c r="L568" s="105">
        <v>101509652</v>
      </c>
      <c r="M568" s="105">
        <v>0</v>
      </c>
      <c r="N568" s="119">
        <v>101509652</v>
      </c>
      <c r="O568" s="105">
        <v>0</v>
      </c>
      <c r="P568" s="143" t="s">
        <v>1588</v>
      </c>
    </row>
    <row r="569" spans="1:16" x14ac:dyDescent="0.45">
      <c r="A569" s="104" t="s">
        <v>1214</v>
      </c>
      <c r="B569" s="104" t="s">
        <v>1215</v>
      </c>
      <c r="C569" s="104" t="s">
        <v>1216</v>
      </c>
      <c r="D569" s="104" t="s">
        <v>144</v>
      </c>
      <c r="E569" s="104" t="s">
        <v>1233</v>
      </c>
      <c r="F569" s="104" t="s">
        <v>1234</v>
      </c>
      <c r="G569" s="104" t="s">
        <v>773</v>
      </c>
      <c r="H569" s="104" t="s">
        <v>774</v>
      </c>
      <c r="I569" s="104" t="s">
        <v>477</v>
      </c>
      <c r="J569" s="105">
        <v>0</v>
      </c>
      <c r="K569" s="105">
        <v>0</v>
      </c>
      <c r="L569" s="105">
        <v>36660000</v>
      </c>
      <c r="M569" s="105">
        <v>0</v>
      </c>
      <c r="N569" s="119">
        <v>36660000</v>
      </c>
      <c r="O569" s="105">
        <v>0</v>
      </c>
      <c r="P569" s="143" t="s">
        <v>1588</v>
      </c>
    </row>
    <row r="570" spans="1:16" x14ac:dyDescent="0.45">
      <c r="A570" s="104" t="s">
        <v>1214</v>
      </c>
      <c r="B570" s="104" t="s">
        <v>1215</v>
      </c>
      <c r="C570" s="104" t="s">
        <v>1216</v>
      </c>
      <c r="D570" s="104" t="s">
        <v>144</v>
      </c>
      <c r="E570" s="104" t="s">
        <v>1233</v>
      </c>
      <c r="F570" s="104" t="s">
        <v>1234</v>
      </c>
      <c r="G570" s="104" t="s">
        <v>775</v>
      </c>
      <c r="H570" s="104" t="s">
        <v>776</v>
      </c>
      <c r="I570" s="104" t="s">
        <v>477</v>
      </c>
      <c r="J570" s="105">
        <v>0</v>
      </c>
      <c r="K570" s="105">
        <v>0</v>
      </c>
      <c r="L570" s="105">
        <v>35173029</v>
      </c>
      <c r="M570" s="105">
        <v>0</v>
      </c>
      <c r="N570" s="119">
        <v>35173029</v>
      </c>
      <c r="O570" s="105">
        <v>0</v>
      </c>
      <c r="P570" s="143" t="s">
        <v>1588</v>
      </c>
    </row>
    <row r="571" spans="1:16" x14ac:dyDescent="0.45">
      <c r="A571" s="104" t="s">
        <v>1214</v>
      </c>
      <c r="B571" s="104" t="s">
        <v>1215</v>
      </c>
      <c r="C571" s="104" t="s">
        <v>1216</v>
      </c>
      <c r="D571" s="104" t="s">
        <v>144</v>
      </c>
      <c r="E571" s="104" t="s">
        <v>1233</v>
      </c>
      <c r="F571" s="104" t="s">
        <v>1234</v>
      </c>
      <c r="G571" s="104" t="s">
        <v>777</v>
      </c>
      <c r="H571" s="104" t="s">
        <v>778</v>
      </c>
      <c r="I571" s="104" t="s">
        <v>477</v>
      </c>
      <c r="J571" s="105">
        <v>0</v>
      </c>
      <c r="K571" s="105">
        <v>0</v>
      </c>
      <c r="L571" s="105">
        <v>43836984</v>
      </c>
      <c r="M571" s="105">
        <v>0</v>
      </c>
      <c r="N571" s="119">
        <v>43836984</v>
      </c>
      <c r="O571" s="105">
        <v>0</v>
      </c>
      <c r="P571" s="143" t="s">
        <v>1588</v>
      </c>
    </row>
    <row r="572" spans="1:16" x14ac:dyDescent="0.45">
      <c r="A572" s="104" t="s">
        <v>1214</v>
      </c>
      <c r="B572" s="104" t="s">
        <v>1215</v>
      </c>
      <c r="C572" s="104" t="s">
        <v>1216</v>
      </c>
      <c r="D572" s="104" t="s">
        <v>144</v>
      </c>
      <c r="E572" s="104" t="s">
        <v>1235</v>
      </c>
      <c r="F572" s="104" t="s">
        <v>1236</v>
      </c>
      <c r="G572" s="104" t="s">
        <v>777</v>
      </c>
      <c r="H572" s="104" t="s">
        <v>778</v>
      </c>
      <c r="I572" s="104" t="s">
        <v>477</v>
      </c>
      <c r="J572" s="105">
        <v>0</v>
      </c>
      <c r="K572" s="105">
        <v>0</v>
      </c>
      <c r="L572" s="105">
        <v>198122540</v>
      </c>
      <c r="M572" s="105">
        <v>0</v>
      </c>
      <c r="N572" s="119">
        <v>198122540</v>
      </c>
      <c r="O572" s="105">
        <v>0</v>
      </c>
      <c r="P572" s="143" t="s">
        <v>1588</v>
      </c>
    </row>
    <row r="573" spans="1:16" x14ac:dyDescent="0.45">
      <c r="A573" s="104" t="s">
        <v>1214</v>
      </c>
      <c r="B573" s="104" t="s">
        <v>1215</v>
      </c>
      <c r="C573" s="104" t="s">
        <v>1216</v>
      </c>
      <c r="D573" s="104" t="s">
        <v>144</v>
      </c>
      <c r="E573" s="104" t="s">
        <v>1237</v>
      </c>
      <c r="F573" s="104" t="s">
        <v>1238</v>
      </c>
      <c r="G573" s="104" t="s">
        <v>773</v>
      </c>
      <c r="H573" s="104" t="s">
        <v>774</v>
      </c>
      <c r="I573" s="104" t="s">
        <v>477</v>
      </c>
      <c r="J573" s="105">
        <v>0</v>
      </c>
      <c r="K573" s="105">
        <v>0</v>
      </c>
      <c r="L573" s="105">
        <v>132631200</v>
      </c>
      <c r="M573" s="105">
        <v>0</v>
      </c>
      <c r="N573" s="119">
        <v>132631200</v>
      </c>
      <c r="O573" s="105">
        <v>0</v>
      </c>
      <c r="P573" s="143" t="s">
        <v>1588</v>
      </c>
    </row>
    <row r="574" spans="1:16" x14ac:dyDescent="0.45">
      <c r="A574" s="104" t="s">
        <v>1214</v>
      </c>
      <c r="B574" s="104" t="s">
        <v>1215</v>
      </c>
      <c r="C574" s="104" t="s">
        <v>1216</v>
      </c>
      <c r="D574" s="104" t="s">
        <v>144</v>
      </c>
      <c r="E574" s="104" t="s">
        <v>1237</v>
      </c>
      <c r="F574" s="104" t="s">
        <v>1238</v>
      </c>
      <c r="G574" s="104" t="s">
        <v>777</v>
      </c>
      <c r="H574" s="104" t="s">
        <v>778</v>
      </c>
      <c r="I574" s="104" t="s">
        <v>477</v>
      </c>
      <c r="J574" s="105">
        <v>0</v>
      </c>
      <c r="K574" s="105">
        <v>0</v>
      </c>
      <c r="L574" s="105">
        <v>314778576</v>
      </c>
      <c r="M574" s="105">
        <v>0</v>
      </c>
      <c r="N574" s="119">
        <v>314778576</v>
      </c>
      <c r="O574" s="105">
        <v>0</v>
      </c>
      <c r="P574" s="143" t="s">
        <v>1588</v>
      </c>
    </row>
    <row r="575" spans="1:16" x14ac:dyDescent="0.45">
      <c r="A575" s="104" t="s">
        <v>1214</v>
      </c>
      <c r="B575" s="104" t="s">
        <v>1215</v>
      </c>
      <c r="C575" s="104" t="s">
        <v>1216</v>
      </c>
      <c r="D575" s="104" t="s">
        <v>144</v>
      </c>
      <c r="E575" s="104" t="s">
        <v>1237</v>
      </c>
      <c r="F575" s="104" t="s">
        <v>1238</v>
      </c>
      <c r="G575" s="104" t="s">
        <v>779</v>
      </c>
      <c r="H575" s="104" t="s">
        <v>780</v>
      </c>
      <c r="I575" s="104" t="s">
        <v>477</v>
      </c>
      <c r="J575" s="105">
        <v>0</v>
      </c>
      <c r="K575" s="105">
        <v>0</v>
      </c>
      <c r="L575" s="105">
        <v>320958179</v>
      </c>
      <c r="M575" s="105">
        <v>4605250</v>
      </c>
      <c r="N575" s="119">
        <v>316352929</v>
      </c>
      <c r="O575" s="105">
        <v>0</v>
      </c>
      <c r="P575" s="143" t="s">
        <v>1588</v>
      </c>
    </row>
    <row r="576" spans="1:16" x14ac:dyDescent="0.45">
      <c r="A576" s="104" t="s">
        <v>1214</v>
      </c>
      <c r="B576" s="104" t="s">
        <v>1215</v>
      </c>
      <c r="C576" s="104" t="s">
        <v>1216</v>
      </c>
      <c r="D576" s="104" t="s">
        <v>144</v>
      </c>
      <c r="E576" s="104" t="s">
        <v>1239</v>
      </c>
      <c r="F576" s="104" t="s">
        <v>1240</v>
      </c>
      <c r="G576" s="104" t="s">
        <v>777</v>
      </c>
      <c r="H576" s="104" t="s">
        <v>778</v>
      </c>
      <c r="I576" s="104" t="s">
        <v>477</v>
      </c>
      <c r="J576" s="105">
        <v>0</v>
      </c>
      <c r="K576" s="105">
        <v>0</v>
      </c>
      <c r="L576" s="105">
        <v>4000000</v>
      </c>
      <c r="M576" s="105">
        <v>0</v>
      </c>
      <c r="N576" s="119">
        <v>4000000</v>
      </c>
      <c r="O576" s="105">
        <v>0</v>
      </c>
      <c r="P576" s="143" t="s">
        <v>1588</v>
      </c>
    </row>
    <row r="577" spans="1:17" x14ac:dyDescent="0.45">
      <c r="A577" s="104" t="s">
        <v>1214</v>
      </c>
      <c r="B577" s="104" t="s">
        <v>1215</v>
      </c>
      <c r="C577" s="104" t="s">
        <v>1216</v>
      </c>
      <c r="D577" s="104" t="s">
        <v>144</v>
      </c>
      <c r="E577" s="104" t="s">
        <v>1241</v>
      </c>
      <c r="F577" s="104" t="s">
        <v>1242</v>
      </c>
      <c r="G577" s="104" t="s">
        <v>773</v>
      </c>
      <c r="H577" s="104" t="s">
        <v>774</v>
      </c>
      <c r="I577" s="104" t="s">
        <v>477</v>
      </c>
      <c r="J577" s="105">
        <v>0</v>
      </c>
      <c r="K577" s="105">
        <v>0</v>
      </c>
      <c r="L577" s="105">
        <v>85048000</v>
      </c>
      <c r="M577" s="105">
        <v>0</v>
      </c>
      <c r="N577" s="119">
        <v>85048000</v>
      </c>
      <c r="O577" s="105">
        <v>0</v>
      </c>
      <c r="P577" s="143" t="s">
        <v>1588</v>
      </c>
    </row>
    <row r="578" spans="1:17" x14ac:dyDescent="0.45">
      <c r="A578" s="104" t="s">
        <v>1214</v>
      </c>
      <c r="B578" s="104" t="s">
        <v>1215</v>
      </c>
      <c r="C578" s="104" t="s">
        <v>1216</v>
      </c>
      <c r="D578" s="104" t="s">
        <v>144</v>
      </c>
      <c r="E578" s="104" t="s">
        <v>1243</v>
      </c>
      <c r="F578" s="104" t="s">
        <v>1244</v>
      </c>
      <c r="G578" s="104" t="s">
        <v>771</v>
      </c>
      <c r="H578" s="104" t="s">
        <v>772</v>
      </c>
      <c r="I578" s="104" t="s">
        <v>477</v>
      </c>
      <c r="J578" s="105">
        <v>0</v>
      </c>
      <c r="K578" s="105">
        <v>0</v>
      </c>
      <c r="L578" s="105">
        <v>292958574</v>
      </c>
      <c r="M578" s="105">
        <v>61131267</v>
      </c>
      <c r="N578" s="119">
        <v>231827307</v>
      </c>
      <c r="O578" s="105">
        <v>0</v>
      </c>
      <c r="P578" s="143" t="s">
        <v>1588</v>
      </c>
    </row>
    <row r="579" spans="1:17" x14ac:dyDescent="0.45">
      <c r="A579" s="104" t="s">
        <v>1214</v>
      </c>
      <c r="B579" s="104" t="s">
        <v>1215</v>
      </c>
      <c r="C579" s="104" t="s">
        <v>1216</v>
      </c>
      <c r="D579" s="104" t="s">
        <v>144</v>
      </c>
      <c r="E579" s="104" t="s">
        <v>1243</v>
      </c>
      <c r="F579" s="104" t="s">
        <v>1244</v>
      </c>
      <c r="G579" s="104" t="s">
        <v>773</v>
      </c>
      <c r="H579" s="104" t="s">
        <v>774</v>
      </c>
      <c r="I579" s="104" t="s">
        <v>477</v>
      </c>
      <c r="J579" s="105">
        <v>0</v>
      </c>
      <c r="K579" s="105">
        <v>0</v>
      </c>
      <c r="L579" s="105">
        <v>23216975</v>
      </c>
      <c r="M579" s="105">
        <v>47377532</v>
      </c>
      <c r="N579" s="119">
        <v>0</v>
      </c>
      <c r="O579" s="119">
        <v>24160557</v>
      </c>
      <c r="P579" s="143" t="s">
        <v>1588</v>
      </c>
    </row>
    <row r="580" spans="1:17" x14ac:dyDescent="0.45">
      <c r="A580" s="104" t="s">
        <v>1214</v>
      </c>
      <c r="B580" s="104" t="s">
        <v>1215</v>
      </c>
      <c r="C580" s="104" t="s">
        <v>1216</v>
      </c>
      <c r="D580" s="104" t="s">
        <v>144</v>
      </c>
      <c r="E580" s="104" t="s">
        <v>1243</v>
      </c>
      <c r="F580" s="104" t="s">
        <v>1244</v>
      </c>
      <c r="G580" s="104" t="s">
        <v>775</v>
      </c>
      <c r="H580" s="104" t="s">
        <v>776</v>
      </c>
      <c r="I580" s="104" t="s">
        <v>477</v>
      </c>
      <c r="J580" s="105">
        <v>0</v>
      </c>
      <c r="K580" s="105">
        <v>0</v>
      </c>
      <c r="L580" s="105">
        <v>63869054</v>
      </c>
      <c r="M580" s="105">
        <v>0</v>
      </c>
      <c r="N580" s="119">
        <v>63869054</v>
      </c>
      <c r="O580" s="105">
        <v>0</v>
      </c>
      <c r="P580" s="143" t="s">
        <v>1588</v>
      </c>
    </row>
    <row r="581" spans="1:17" x14ac:dyDescent="0.45">
      <c r="A581" s="104" t="s">
        <v>1214</v>
      </c>
      <c r="B581" s="104" t="s">
        <v>1215</v>
      </c>
      <c r="C581" s="104" t="s">
        <v>1216</v>
      </c>
      <c r="D581" s="104" t="s">
        <v>144</v>
      </c>
      <c r="E581" s="104" t="s">
        <v>1243</v>
      </c>
      <c r="F581" s="104" t="s">
        <v>1244</v>
      </c>
      <c r="G581" s="104" t="s">
        <v>777</v>
      </c>
      <c r="H581" s="104" t="s">
        <v>778</v>
      </c>
      <c r="I581" s="104" t="s">
        <v>477</v>
      </c>
      <c r="J581" s="105">
        <v>0</v>
      </c>
      <c r="K581" s="105">
        <v>0</v>
      </c>
      <c r="L581" s="105">
        <v>37640344</v>
      </c>
      <c r="M581" s="105">
        <v>29860052</v>
      </c>
      <c r="N581" s="119">
        <v>7780292</v>
      </c>
      <c r="O581" s="105">
        <v>0</v>
      </c>
      <c r="P581" s="143" t="s">
        <v>1588</v>
      </c>
    </row>
    <row r="582" spans="1:17" x14ac:dyDescent="0.45">
      <c r="A582" s="104" t="s">
        <v>1214</v>
      </c>
      <c r="B582" s="104" t="s">
        <v>1215</v>
      </c>
      <c r="C582" s="104" t="s">
        <v>1216</v>
      </c>
      <c r="D582" s="104" t="s">
        <v>144</v>
      </c>
      <c r="E582" s="104" t="s">
        <v>1243</v>
      </c>
      <c r="F582" s="104" t="s">
        <v>1244</v>
      </c>
      <c r="G582" s="104" t="s">
        <v>779</v>
      </c>
      <c r="H582" s="104" t="s">
        <v>780</v>
      </c>
      <c r="I582" s="104" t="s">
        <v>477</v>
      </c>
      <c r="J582" s="105">
        <v>0</v>
      </c>
      <c r="K582" s="105">
        <v>0</v>
      </c>
      <c r="L582" s="105">
        <v>0</v>
      </c>
      <c r="M582" s="105">
        <v>6896896</v>
      </c>
      <c r="N582" s="119">
        <v>0</v>
      </c>
      <c r="O582" s="119">
        <v>6896896</v>
      </c>
      <c r="P582" s="143" t="s">
        <v>1588</v>
      </c>
      <c r="Q582" s="134">
        <f>SUM(N536:N587)</f>
        <v>14658307903</v>
      </c>
    </row>
    <row r="583" spans="1:17" x14ac:dyDescent="0.45">
      <c r="A583" s="104" t="s">
        <v>1214</v>
      </c>
      <c r="B583" s="104" t="s">
        <v>1215</v>
      </c>
      <c r="C583" s="104" t="s">
        <v>1216</v>
      </c>
      <c r="D583" s="104" t="s">
        <v>144</v>
      </c>
      <c r="E583" s="104" t="s">
        <v>1245</v>
      </c>
      <c r="F583" s="104" t="s">
        <v>1246</v>
      </c>
      <c r="G583" s="104" t="s">
        <v>771</v>
      </c>
      <c r="H583" s="104" t="s">
        <v>772</v>
      </c>
      <c r="I583" s="104" t="s">
        <v>477</v>
      </c>
      <c r="J583" s="105">
        <v>0</v>
      </c>
      <c r="K583" s="105">
        <v>0</v>
      </c>
      <c r="L583" s="105">
        <v>248074136</v>
      </c>
      <c r="M583" s="105">
        <v>0</v>
      </c>
      <c r="N583" s="119">
        <v>248074136</v>
      </c>
      <c r="O583" s="105">
        <v>0</v>
      </c>
      <c r="P583" s="143" t="s">
        <v>1588</v>
      </c>
      <c r="Q583" s="134">
        <f>Q582-O579-O582</f>
        <v>14627250450</v>
      </c>
    </row>
    <row r="584" spans="1:17" x14ac:dyDescent="0.45">
      <c r="A584" s="104" t="s">
        <v>1214</v>
      </c>
      <c r="B584" s="104" t="s">
        <v>1215</v>
      </c>
      <c r="C584" s="104" t="s">
        <v>1216</v>
      </c>
      <c r="D584" s="104" t="s">
        <v>144</v>
      </c>
      <c r="E584" s="104" t="s">
        <v>1245</v>
      </c>
      <c r="F584" s="104" t="s">
        <v>1246</v>
      </c>
      <c r="G584" s="104" t="s">
        <v>773</v>
      </c>
      <c r="H584" s="104" t="s">
        <v>774</v>
      </c>
      <c r="I584" s="104" t="s">
        <v>477</v>
      </c>
      <c r="J584" s="105">
        <v>0</v>
      </c>
      <c r="K584" s="105">
        <v>0</v>
      </c>
      <c r="L584" s="105">
        <v>121425133</v>
      </c>
      <c r="M584" s="105">
        <v>0</v>
      </c>
      <c r="N584" s="119">
        <v>121425133</v>
      </c>
      <c r="O584" s="105">
        <v>0</v>
      </c>
      <c r="P584" s="143" t="s">
        <v>1588</v>
      </c>
    </row>
    <row r="585" spans="1:17" x14ac:dyDescent="0.45">
      <c r="A585" s="104" t="s">
        <v>1214</v>
      </c>
      <c r="B585" s="104" t="s">
        <v>1215</v>
      </c>
      <c r="C585" s="104" t="s">
        <v>1216</v>
      </c>
      <c r="D585" s="104" t="s">
        <v>144</v>
      </c>
      <c r="E585" s="104" t="s">
        <v>1245</v>
      </c>
      <c r="F585" s="104" t="s">
        <v>1246</v>
      </c>
      <c r="G585" s="104" t="s">
        <v>775</v>
      </c>
      <c r="H585" s="104" t="s">
        <v>776</v>
      </c>
      <c r="I585" s="104" t="s">
        <v>477</v>
      </c>
      <c r="J585" s="105">
        <v>0</v>
      </c>
      <c r="K585" s="105">
        <v>0</v>
      </c>
      <c r="L585" s="105">
        <v>55335485</v>
      </c>
      <c r="M585" s="105">
        <v>0</v>
      </c>
      <c r="N585" s="119">
        <v>55335485</v>
      </c>
      <c r="O585" s="105">
        <v>0</v>
      </c>
      <c r="P585" s="143" t="s">
        <v>1588</v>
      </c>
    </row>
    <row r="586" spans="1:17" x14ac:dyDescent="0.45">
      <c r="A586" s="104" t="s">
        <v>1214</v>
      </c>
      <c r="B586" s="104" t="s">
        <v>1215</v>
      </c>
      <c r="C586" s="104" t="s">
        <v>1216</v>
      </c>
      <c r="D586" s="104" t="s">
        <v>144</v>
      </c>
      <c r="E586" s="104" t="s">
        <v>1245</v>
      </c>
      <c r="F586" s="104" t="s">
        <v>1246</v>
      </c>
      <c r="G586" s="104" t="s">
        <v>777</v>
      </c>
      <c r="H586" s="104" t="s">
        <v>778</v>
      </c>
      <c r="I586" s="104" t="s">
        <v>477</v>
      </c>
      <c r="J586" s="105">
        <v>0</v>
      </c>
      <c r="K586" s="105">
        <v>0</v>
      </c>
      <c r="L586" s="105">
        <v>146700921</v>
      </c>
      <c r="M586" s="105">
        <v>0</v>
      </c>
      <c r="N586" s="119">
        <v>146700921</v>
      </c>
      <c r="O586" s="105">
        <v>0</v>
      </c>
      <c r="P586" s="143" t="s">
        <v>1588</v>
      </c>
    </row>
    <row r="587" spans="1:17" x14ac:dyDescent="0.45">
      <c r="A587" s="104" t="s">
        <v>1214</v>
      </c>
      <c r="B587" s="104" t="s">
        <v>1215</v>
      </c>
      <c r="C587" s="104" t="s">
        <v>1216</v>
      </c>
      <c r="D587" s="104" t="s">
        <v>144</v>
      </c>
      <c r="E587" s="104" t="s">
        <v>1245</v>
      </c>
      <c r="F587" s="104" t="s">
        <v>1246</v>
      </c>
      <c r="G587" s="104" t="s">
        <v>779</v>
      </c>
      <c r="H587" s="104" t="s">
        <v>780</v>
      </c>
      <c r="I587" s="104" t="s">
        <v>477</v>
      </c>
      <c r="J587" s="105">
        <v>0</v>
      </c>
      <c r="K587" s="105">
        <v>0</v>
      </c>
      <c r="L587" s="105">
        <v>37245097</v>
      </c>
      <c r="M587" s="105">
        <v>0</v>
      </c>
      <c r="N587" s="119">
        <v>37245097</v>
      </c>
      <c r="O587" s="105">
        <v>0</v>
      </c>
      <c r="P587" s="143" t="s">
        <v>1588</v>
      </c>
    </row>
    <row r="588" spans="1:17" x14ac:dyDescent="0.45">
      <c r="A588" s="104" t="s">
        <v>1214</v>
      </c>
      <c r="B588" s="104" t="s">
        <v>1215</v>
      </c>
      <c r="C588" s="104" t="s">
        <v>1247</v>
      </c>
      <c r="D588" s="104" t="s">
        <v>1248</v>
      </c>
      <c r="E588" s="104" t="s">
        <v>1249</v>
      </c>
      <c r="F588" s="104" t="s">
        <v>1250</v>
      </c>
      <c r="G588" s="104" t="s">
        <v>773</v>
      </c>
      <c r="H588" s="104" t="s">
        <v>774</v>
      </c>
      <c r="I588" s="104" t="s">
        <v>477</v>
      </c>
      <c r="J588" s="105">
        <v>0</v>
      </c>
      <c r="K588" s="105">
        <v>0</v>
      </c>
      <c r="L588" s="105">
        <v>486174154</v>
      </c>
      <c r="M588" s="105">
        <v>0</v>
      </c>
      <c r="N588" s="126">
        <v>486174154</v>
      </c>
      <c r="O588" s="105">
        <v>0</v>
      </c>
      <c r="P588" s="144" t="s">
        <v>1589</v>
      </c>
      <c r="Q588" s="134">
        <f>L588+L589+L590+L591+L592+L593-M588-M589-M590-M591-M592-M593</f>
        <v>5458208680</v>
      </c>
    </row>
    <row r="589" spans="1:17" x14ac:dyDescent="0.45">
      <c r="A589" s="104" t="s">
        <v>1214</v>
      </c>
      <c r="B589" s="104" t="s">
        <v>1215</v>
      </c>
      <c r="C589" s="104" t="s">
        <v>1247</v>
      </c>
      <c r="D589" s="104" t="s">
        <v>1248</v>
      </c>
      <c r="E589" s="104" t="s">
        <v>1251</v>
      </c>
      <c r="F589" s="104" t="s">
        <v>1252</v>
      </c>
      <c r="G589" s="104" t="s">
        <v>773</v>
      </c>
      <c r="H589" s="104" t="s">
        <v>774</v>
      </c>
      <c r="I589" s="104" t="s">
        <v>477</v>
      </c>
      <c r="J589" s="105">
        <v>46120847</v>
      </c>
      <c r="K589" s="105">
        <v>0</v>
      </c>
      <c r="L589" s="105">
        <v>491538731</v>
      </c>
      <c r="M589" s="105">
        <v>9031891</v>
      </c>
      <c r="N589" s="126">
        <v>528627687</v>
      </c>
      <c r="O589" s="105">
        <v>0</v>
      </c>
      <c r="P589" s="144" t="s">
        <v>1589</v>
      </c>
    </row>
    <row r="590" spans="1:17" x14ac:dyDescent="0.45">
      <c r="A590" s="104" t="s">
        <v>1214</v>
      </c>
      <c r="B590" s="104" t="s">
        <v>1215</v>
      </c>
      <c r="C590" s="104" t="s">
        <v>1247</v>
      </c>
      <c r="D590" s="104" t="s">
        <v>1248</v>
      </c>
      <c r="E590" s="104" t="s">
        <v>1253</v>
      </c>
      <c r="F590" s="104" t="s">
        <v>1254</v>
      </c>
      <c r="G590" s="104" t="s">
        <v>773</v>
      </c>
      <c r="H590" s="104" t="s">
        <v>774</v>
      </c>
      <c r="I590" s="104" t="s">
        <v>477</v>
      </c>
      <c r="J590" s="105">
        <v>18460639</v>
      </c>
      <c r="K590" s="105">
        <v>0</v>
      </c>
      <c r="L590" s="105">
        <v>0</v>
      </c>
      <c r="M590" s="105">
        <v>18460639</v>
      </c>
      <c r="N590" s="126">
        <v>0</v>
      </c>
      <c r="O590" s="105">
        <v>0</v>
      </c>
      <c r="P590" s="144" t="s">
        <v>1589</v>
      </c>
    </row>
    <row r="591" spans="1:17" x14ac:dyDescent="0.45">
      <c r="A591" s="104" t="s">
        <v>1214</v>
      </c>
      <c r="B591" s="104" t="s">
        <v>1215</v>
      </c>
      <c r="C591" s="104" t="s">
        <v>1247</v>
      </c>
      <c r="D591" s="104" t="s">
        <v>1248</v>
      </c>
      <c r="E591" s="104" t="s">
        <v>1255</v>
      </c>
      <c r="F591" s="104" t="s">
        <v>1256</v>
      </c>
      <c r="G591" s="104" t="s">
        <v>773</v>
      </c>
      <c r="H591" s="104" t="s">
        <v>774</v>
      </c>
      <c r="I591" s="104" t="s">
        <v>477</v>
      </c>
      <c r="J591" s="105">
        <v>625778155</v>
      </c>
      <c r="K591" s="105">
        <v>0</v>
      </c>
      <c r="L591" s="105">
        <v>392766410</v>
      </c>
      <c r="M591" s="105">
        <v>0</v>
      </c>
      <c r="N591" s="126">
        <v>1018544565</v>
      </c>
      <c r="O591" s="105">
        <v>0</v>
      </c>
      <c r="P591" s="144" t="s">
        <v>1589</v>
      </c>
    </row>
    <row r="592" spans="1:17" x14ac:dyDescent="0.45">
      <c r="A592" s="104" t="s">
        <v>1214</v>
      </c>
      <c r="B592" s="104" t="s">
        <v>1215</v>
      </c>
      <c r="C592" s="104" t="s">
        <v>1247</v>
      </c>
      <c r="D592" s="104" t="s">
        <v>1248</v>
      </c>
      <c r="E592" s="104" t="s">
        <v>1257</v>
      </c>
      <c r="F592" s="104" t="s">
        <v>1258</v>
      </c>
      <c r="G592" s="104" t="s">
        <v>773</v>
      </c>
      <c r="H592" s="104" t="s">
        <v>774</v>
      </c>
      <c r="I592" s="104" t="s">
        <v>477</v>
      </c>
      <c r="J592" s="105">
        <v>3831383978</v>
      </c>
      <c r="K592" s="105">
        <v>0</v>
      </c>
      <c r="L592" s="105">
        <v>4544445852</v>
      </c>
      <c r="M592" s="105">
        <v>1046126504</v>
      </c>
      <c r="N592" s="126">
        <v>7329703326</v>
      </c>
      <c r="O592" s="105">
        <v>0</v>
      </c>
      <c r="P592" s="144" t="s">
        <v>1589</v>
      </c>
    </row>
    <row r="593" spans="1:17" x14ac:dyDescent="0.45">
      <c r="A593" s="104" t="s">
        <v>1214</v>
      </c>
      <c r="B593" s="104" t="s">
        <v>1215</v>
      </c>
      <c r="C593" s="104" t="s">
        <v>1247</v>
      </c>
      <c r="D593" s="104" t="s">
        <v>1248</v>
      </c>
      <c r="E593" s="104" t="s">
        <v>1259</v>
      </c>
      <c r="F593" s="104" t="s">
        <v>1260</v>
      </c>
      <c r="G593" s="104" t="s">
        <v>773</v>
      </c>
      <c r="H593" s="104" t="s">
        <v>774</v>
      </c>
      <c r="I593" s="104" t="s">
        <v>477</v>
      </c>
      <c r="J593" s="105">
        <v>717132990</v>
      </c>
      <c r="K593" s="105">
        <v>0</v>
      </c>
      <c r="L593" s="105">
        <v>616902567</v>
      </c>
      <c r="M593" s="105">
        <v>0</v>
      </c>
      <c r="N593" s="126">
        <v>1334035557</v>
      </c>
      <c r="O593" s="105">
        <v>0</v>
      </c>
      <c r="P593" s="144" t="s">
        <v>1589</v>
      </c>
    </row>
    <row r="594" spans="1:17" x14ac:dyDescent="0.45">
      <c r="A594" s="104" t="s">
        <v>1214</v>
      </c>
      <c r="B594" s="104" t="s">
        <v>1215</v>
      </c>
      <c r="C594" s="104" t="s">
        <v>1261</v>
      </c>
      <c r="D594" s="104" t="s">
        <v>786</v>
      </c>
      <c r="E594" s="104" t="s">
        <v>1262</v>
      </c>
      <c r="F594" s="104" t="s">
        <v>1263</v>
      </c>
      <c r="G594" s="104" t="s">
        <v>771</v>
      </c>
      <c r="H594" s="104" t="s">
        <v>772</v>
      </c>
      <c r="I594" s="104" t="s">
        <v>477</v>
      </c>
      <c r="J594" s="105">
        <v>21220000</v>
      </c>
      <c r="K594" s="105">
        <v>0</v>
      </c>
      <c r="L594" s="105">
        <v>111215000</v>
      </c>
      <c r="M594" s="105">
        <v>0</v>
      </c>
      <c r="N594" s="124">
        <v>132435000</v>
      </c>
      <c r="O594" s="105">
        <v>0</v>
      </c>
      <c r="P594" s="142" t="s">
        <v>1590</v>
      </c>
      <c r="Q594" s="134">
        <f>SUM(L594:L655)</f>
        <v>8681115574</v>
      </c>
    </row>
    <row r="595" spans="1:17" x14ac:dyDescent="0.45">
      <c r="A595" s="104" t="s">
        <v>1214</v>
      </c>
      <c r="B595" s="104" t="s">
        <v>1215</v>
      </c>
      <c r="C595" s="104" t="s">
        <v>1261</v>
      </c>
      <c r="D595" s="104" t="s">
        <v>786</v>
      </c>
      <c r="E595" s="104" t="s">
        <v>1262</v>
      </c>
      <c r="F595" s="104" t="s">
        <v>1263</v>
      </c>
      <c r="G595" s="104" t="s">
        <v>773</v>
      </c>
      <c r="H595" s="104" t="s">
        <v>774</v>
      </c>
      <c r="I595" s="104" t="s">
        <v>477</v>
      </c>
      <c r="J595" s="105">
        <v>347142368</v>
      </c>
      <c r="K595" s="105">
        <v>0</v>
      </c>
      <c r="L595" s="105">
        <v>67296000</v>
      </c>
      <c r="M595" s="105">
        <v>0</v>
      </c>
      <c r="N595" s="124">
        <v>414438368</v>
      </c>
      <c r="O595" s="105">
        <v>0</v>
      </c>
      <c r="P595" s="142" t="s">
        <v>1590</v>
      </c>
      <c r="Q595" s="134">
        <f>SUM(M594:M655)</f>
        <v>24982900</v>
      </c>
    </row>
    <row r="596" spans="1:17" x14ac:dyDescent="0.45">
      <c r="A596" s="104" t="s">
        <v>1214</v>
      </c>
      <c r="B596" s="104" t="s">
        <v>1215</v>
      </c>
      <c r="C596" s="104" t="s">
        <v>1261</v>
      </c>
      <c r="D596" s="104" t="s">
        <v>786</v>
      </c>
      <c r="E596" s="104" t="s">
        <v>1262</v>
      </c>
      <c r="F596" s="104" t="s">
        <v>1263</v>
      </c>
      <c r="G596" s="104" t="s">
        <v>777</v>
      </c>
      <c r="H596" s="104" t="s">
        <v>778</v>
      </c>
      <c r="I596" s="104" t="s">
        <v>477</v>
      </c>
      <c r="J596" s="105">
        <v>34003667</v>
      </c>
      <c r="K596" s="105">
        <v>0</v>
      </c>
      <c r="L596" s="105">
        <v>81766000</v>
      </c>
      <c r="M596" s="105">
        <v>0</v>
      </c>
      <c r="N596" s="124">
        <v>115769667</v>
      </c>
      <c r="O596" s="105">
        <v>0</v>
      </c>
      <c r="P596" s="142" t="s">
        <v>1590</v>
      </c>
      <c r="Q596" s="134">
        <f>Q594-Q595</f>
        <v>8656132674</v>
      </c>
    </row>
    <row r="597" spans="1:17" x14ac:dyDescent="0.45">
      <c r="A597" s="104" t="s">
        <v>1214</v>
      </c>
      <c r="B597" s="104" t="s">
        <v>1215</v>
      </c>
      <c r="C597" s="104" t="s">
        <v>1261</v>
      </c>
      <c r="D597" s="104" t="s">
        <v>786</v>
      </c>
      <c r="E597" s="104" t="s">
        <v>1262</v>
      </c>
      <c r="F597" s="104" t="s">
        <v>1263</v>
      </c>
      <c r="G597" s="104" t="s">
        <v>779</v>
      </c>
      <c r="H597" s="104" t="s">
        <v>780</v>
      </c>
      <c r="I597" s="104" t="s">
        <v>477</v>
      </c>
      <c r="J597" s="105">
        <v>11691333</v>
      </c>
      <c r="K597" s="105">
        <v>0</v>
      </c>
      <c r="L597" s="105">
        <v>5297500</v>
      </c>
      <c r="M597" s="105">
        <v>0</v>
      </c>
      <c r="N597" s="124">
        <v>16988833</v>
      </c>
      <c r="O597" s="105">
        <v>0</v>
      </c>
      <c r="P597" s="142" t="s">
        <v>1590</v>
      </c>
      <c r="Q597" s="134">
        <f>SUM(J594:J625)</f>
        <v>3450017652</v>
      </c>
    </row>
    <row r="598" spans="1:17" x14ac:dyDescent="0.45">
      <c r="A598" s="104" t="s">
        <v>1214</v>
      </c>
      <c r="B598" s="104" t="s">
        <v>1215</v>
      </c>
      <c r="C598" s="104" t="s">
        <v>1261</v>
      </c>
      <c r="D598" s="104" t="s">
        <v>786</v>
      </c>
      <c r="E598" s="104" t="s">
        <v>1262</v>
      </c>
      <c r="F598" s="104" t="s">
        <v>1263</v>
      </c>
      <c r="G598" s="104" t="s">
        <v>781</v>
      </c>
      <c r="H598" s="104" t="s">
        <v>782</v>
      </c>
      <c r="I598" s="104" t="s">
        <v>477</v>
      </c>
      <c r="J598" s="105">
        <v>190000</v>
      </c>
      <c r="K598" s="105">
        <v>0</v>
      </c>
      <c r="L598" s="105">
        <v>5562500</v>
      </c>
      <c r="M598" s="105">
        <v>0</v>
      </c>
      <c r="N598" s="124">
        <v>5752500</v>
      </c>
      <c r="O598" s="105">
        <v>0</v>
      </c>
      <c r="P598" s="142" t="s">
        <v>1590</v>
      </c>
      <c r="Q598" s="134">
        <f>SUM(K594:K655)</f>
        <v>0</v>
      </c>
    </row>
    <row r="599" spans="1:17" x14ac:dyDescent="0.45">
      <c r="A599" s="104" t="s">
        <v>1214</v>
      </c>
      <c r="B599" s="104" t="s">
        <v>1215</v>
      </c>
      <c r="C599" s="104" t="s">
        <v>1261</v>
      </c>
      <c r="D599" s="104" t="s">
        <v>786</v>
      </c>
      <c r="E599" s="104" t="s">
        <v>1262</v>
      </c>
      <c r="F599" s="104" t="s">
        <v>1263</v>
      </c>
      <c r="G599" s="104" t="s">
        <v>1274</v>
      </c>
      <c r="H599" s="104" t="s">
        <v>1275</v>
      </c>
      <c r="I599" s="104" t="s">
        <v>477</v>
      </c>
      <c r="J599" s="105">
        <v>0</v>
      </c>
      <c r="K599" s="105">
        <v>0</v>
      </c>
      <c r="L599" s="105">
        <v>53705000</v>
      </c>
      <c r="M599" s="105">
        <v>0</v>
      </c>
      <c r="N599" s="124">
        <v>53705000</v>
      </c>
      <c r="O599" s="105">
        <v>0</v>
      </c>
      <c r="P599" s="142" t="s">
        <v>1590</v>
      </c>
      <c r="Q599" s="134">
        <f>Q597-Q598</f>
        <v>3450017652</v>
      </c>
    </row>
    <row r="600" spans="1:17" x14ac:dyDescent="0.45">
      <c r="A600" s="104" t="s">
        <v>1214</v>
      </c>
      <c r="B600" s="104" t="s">
        <v>1215</v>
      </c>
      <c r="C600" s="104" t="s">
        <v>1261</v>
      </c>
      <c r="D600" s="104" t="s">
        <v>786</v>
      </c>
      <c r="E600" s="104" t="s">
        <v>1264</v>
      </c>
      <c r="F600" s="104" t="s">
        <v>1265</v>
      </c>
      <c r="G600" s="104" t="s">
        <v>771</v>
      </c>
      <c r="H600" s="104" t="s">
        <v>772</v>
      </c>
      <c r="I600" s="104" t="s">
        <v>477</v>
      </c>
      <c r="J600" s="105">
        <v>3745000</v>
      </c>
      <c r="K600" s="105">
        <v>0</v>
      </c>
      <c r="L600" s="105">
        <v>5545000</v>
      </c>
      <c r="M600" s="105">
        <v>0</v>
      </c>
      <c r="N600" s="124">
        <v>9290000</v>
      </c>
      <c r="O600" s="105">
        <v>0</v>
      </c>
      <c r="P600" s="142" t="s">
        <v>1590</v>
      </c>
      <c r="Q600" s="134">
        <f>Q596+Q599</f>
        <v>12106150326</v>
      </c>
    </row>
    <row r="601" spans="1:17" x14ac:dyDescent="0.45">
      <c r="A601" s="104" t="s">
        <v>1214</v>
      </c>
      <c r="B601" s="104" t="s">
        <v>1215</v>
      </c>
      <c r="C601" s="104" t="s">
        <v>1261</v>
      </c>
      <c r="D601" s="104" t="s">
        <v>786</v>
      </c>
      <c r="E601" s="104" t="s">
        <v>1264</v>
      </c>
      <c r="F601" s="104" t="s">
        <v>1265</v>
      </c>
      <c r="G601" s="104" t="s">
        <v>773</v>
      </c>
      <c r="H601" s="104" t="s">
        <v>774</v>
      </c>
      <c r="I601" s="104" t="s">
        <v>477</v>
      </c>
      <c r="J601" s="105">
        <v>10545000</v>
      </c>
      <c r="K601" s="105">
        <v>0</v>
      </c>
      <c r="L601" s="105">
        <v>28740000</v>
      </c>
      <c r="M601" s="105">
        <v>0</v>
      </c>
      <c r="N601" s="124">
        <v>39285000</v>
      </c>
      <c r="O601" s="105">
        <v>0</v>
      </c>
      <c r="P601" s="142" t="s">
        <v>1590</v>
      </c>
    </row>
    <row r="602" spans="1:17" x14ac:dyDescent="0.45">
      <c r="A602" s="104" t="s">
        <v>1214</v>
      </c>
      <c r="B602" s="104" t="s">
        <v>1215</v>
      </c>
      <c r="C602" s="104" t="s">
        <v>1261</v>
      </c>
      <c r="D602" s="104" t="s">
        <v>786</v>
      </c>
      <c r="E602" s="104" t="s">
        <v>1264</v>
      </c>
      <c r="F602" s="104" t="s">
        <v>1265</v>
      </c>
      <c r="G602" s="104" t="s">
        <v>777</v>
      </c>
      <c r="H602" s="104" t="s">
        <v>778</v>
      </c>
      <c r="I602" s="104" t="s">
        <v>477</v>
      </c>
      <c r="J602" s="105">
        <v>18435000</v>
      </c>
      <c r="K602" s="105">
        <v>0</v>
      </c>
      <c r="L602" s="105">
        <v>15646000</v>
      </c>
      <c r="M602" s="105">
        <v>0</v>
      </c>
      <c r="N602" s="124">
        <v>34081000</v>
      </c>
      <c r="O602" s="105">
        <v>0</v>
      </c>
      <c r="P602" s="142" t="s">
        <v>1590</v>
      </c>
    </row>
    <row r="603" spans="1:17" x14ac:dyDescent="0.45">
      <c r="A603" s="104" t="s">
        <v>1214</v>
      </c>
      <c r="B603" s="104" t="s">
        <v>1215</v>
      </c>
      <c r="C603" s="104" t="s">
        <v>1261</v>
      </c>
      <c r="D603" s="104" t="s">
        <v>786</v>
      </c>
      <c r="E603" s="104" t="s">
        <v>1264</v>
      </c>
      <c r="F603" s="104" t="s">
        <v>1265</v>
      </c>
      <c r="G603" s="104" t="s">
        <v>779</v>
      </c>
      <c r="H603" s="104" t="s">
        <v>780</v>
      </c>
      <c r="I603" s="104" t="s">
        <v>477</v>
      </c>
      <c r="J603" s="105">
        <v>6160000</v>
      </c>
      <c r="K603" s="105">
        <v>0</v>
      </c>
      <c r="L603" s="105">
        <v>5280000</v>
      </c>
      <c r="M603" s="105">
        <v>0</v>
      </c>
      <c r="N603" s="124">
        <v>11440000</v>
      </c>
      <c r="O603" s="105">
        <v>0</v>
      </c>
      <c r="P603" s="142" t="s">
        <v>1590</v>
      </c>
    </row>
    <row r="604" spans="1:17" x14ac:dyDescent="0.45">
      <c r="A604" s="104" t="s">
        <v>1214</v>
      </c>
      <c r="B604" s="104" t="s">
        <v>1215</v>
      </c>
      <c r="C604" s="104" t="s">
        <v>1261</v>
      </c>
      <c r="D604" s="104" t="s">
        <v>786</v>
      </c>
      <c r="E604" s="104" t="s">
        <v>1264</v>
      </c>
      <c r="F604" s="104" t="s">
        <v>1265</v>
      </c>
      <c r="G604" s="104" t="s">
        <v>781</v>
      </c>
      <c r="H604" s="104" t="s">
        <v>782</v>
      </c>
      <c r="I604" s="104" t="s">
        <v>477</v>
      </c>
      <c r="J604" s="105">
        <v>0</v>
      </c>
      <c r="K604" s="105">
        <v>0</v>
      </c>
      <c r="L604" s="105">
        <v>990000</v>
      </c>
      <c r="M604" s="105">
        <v>0</v>
      </c>
      <c r="N604" s="124">
        <v>990000</v>
      </c>
      <c r="O604" s="105">
        <v>0</v>
      </c>
      <c r="P604" s="142" t="s">
        <v>1590</v>
      </c>
    </row>
    <row r="605" spans="1:17" x14ac:dyDescent="0.45">
      <c r="A605" s="104" t="s">
        <v>1214</v>
      </c>
      <c r="B605" s="104" t="s">
        <v>1215</v>
      </c>
      <c r="C605" s="104" t="s">
        <v>1261</v>
      </c>
      <c r="D605" s="104" t="s">
        <v>786</v>
      </c>
      <c r="E605" s="104" t="s">
        <v>1264</v>
      </c>
      <c r="F605" s="104" t="s">
        <v>1265</v>
      </c>
      <c r="G605" s="104" t="s">
        <v>783</v>
      </c>
      <c r="H605" s="104" t="s">
        <v>784</v>
      </c>
      <c r="I605" s="104" t="s">
        <v>477</v>
      </c>
      <c r="J605" s="105">
        <v>250000</v>
      </c>
      <c r="K605" s="105">
        <v>0</v>
      </c>
      <c r="L605" s="105">
        <v>300000</v>
      </c>
      <c r="M605" s="105">
        <v>0</v>
      </c>
      <c r="N605" s="124">
        <v>550000</v>
      </c>
      <c r="O605" s="105">
        <v>0</v>
      </c>
      <c r="P605" s="142" t="s">
        <v>1590</v>
      </c>
    </row>
    <row r="606" spans="1:17" x14ac:dyDescent="0.45">
      <c r="A606" s="104" t="s">
        <v>1214</v>
      </c>
      <c r="B606" s="104" t="s">
        <v>1215</v>
      </c>
      <c r="C606" s="104" t="s">
        <v>1261</v>
      </c>
      <c r="D606" s="104" t="s">
        <v>786</v>
      </c>
      <c r="E606" s="104" t="s">
        <v>1264</v>
      </c>
      <c r="F606" s="104" t="s">
        <v>1265</v>
      </c>
      <c r="G606" s="104" t="s">
        <v>1274</v>
      </c>
      <c r="H606" s="104" t="s">
        <v>1275</v>
      </c>
      <c r="I606" s="104" t="s">
        <v>477</v>
      </c>
      <c r="J606" s="105">
        <v>0</v>
      </c>
      <c r="K606" s="105">
        <v>0</v>
      </c>
      <c r="L606" s="105">
        <v>6925000</v>
      </c>
      <c r="M606" s="105">
        <v>0</v>
      </c>
      <c r="N606" s="124">
        <v>6925000</v>
      </c>
      <c r="O606" s="105">
        <v>0</v>
      </c>
      <c r="P606" s="142" t="s">
        <v>1590</v>
      </c>
    </row>
    <row r="607" spans="1:17" x14ac:dyDescent="0.45">
      <c r="A607" s="104" t="s">
        <v>1214</v>
      </c>
      <c r="B607" s="104" t="s">
        <v>1215</v>
      </c>
      <c r="C607" s="104" t="s">
        <v>1261</v>
      </c>
      <c r="D607" s="104" t="s">
        <v>786</v>
      </c>
      <c r="E607" s="104" t="s">
        <v>1266</v>
      </c>
      <c r="F607" s="104" t="s">
        <v>1267</v>
      </c>
      <c r="G607" s="104" t="s">
        <v>771</v>
      </c>
      <c r="H607" s="104" t="s">
        <v>772</v>
      </c>
      <c r="I607" s="104" t="s">
        <v>477</v>
      </c>
      <c r="J607" s="105">
        <v>14306882</v>
      </c>
      <c r="K607" s="105">
        <v>0</v>
      </c>
      <c r="L607" s="105">
        <v>13423100</v>
      </c>
      <c r="M607" s="105">
        <v>0</v>
      </c>
      <c r="N607" s="124">
        <v>27729982</v>
      </c>
      <c r="O607" s="105">
        <v>0</v>
      </c>
      <c r="P607" s="142" t="s">
        <v>1590</v>
      </c>
    </row>
    <row r="608" spans="1:17" x14ac:dyDescent="0.45">
      <c r="A608" s="104" t="s">
        <v>1214</v>
      </c>
      <c r="B608" s="104" t="s">
        <v>1215</v>
      </c>
      <c r="C608" s="104" t="s">
        <v>1261</v>
      </c>
      <c r="D608" s="104" t="s">
        <v>786</v>
      </c>
      <c r="E608" s="104" t="s">
        <v>1266</v>
      </c>
      <c r="F608" s="104" t="s">
        <v>1267</v>
      </c>
      <c r="G608" s="104" t="s">
        <v>773</v>
      </c>
      <c r="H608" s="104" t="s">
        <v>774</v>
      </c>
      <c r="I608" s="104" t="s">
        <v>477</v>
      </c>
      <c r="J608" s="105">
        <v>965195</v>
      </c>
      <c r="K608" s="105">
        <v>0</v>
      </c>
      <c r="L608" s="105">
        <v>3879400</v>
      </c>
      <c r="M608" s="105">
        <v>0</v>
      </c>
      <c r="N608" s="124">
        <v>4844595</v>
      </c>
      <c r="O608" s="105">
        <v>0</v>
      </c>
      <c r="P608" s="142" t="s">
        <v>1590</v>
      </c>
    </row>
    <row r="609" spans="1:16" x14ac:dyDescent="0.45">
      <c r="A609" s="104" t="s">
        <v>1214</v>
      </c>
      <c r="B609" s="104" t="s">
        <v>1215</v>
      </c>
      <c r="C609" s="104" t="s">
        <v>1261</v>
      </c>
      <c r="D609" s="104" t="s">
        <v>786</v>
      </c>
      <c r="E609" s="104" t="s">
        <v>1266</v>
      </c>
      <c r="F609" s="104" t="s">
        <v>1267</v>
      </c>
      <c r="G609" s="104" t="s">
        <v>777</v>
      </c>
      <c r="H609" s="104" t="s">
        <v>778</v>
      </c>
      <c r="I609" s="104" t="s">
        <v>477</v>
      </c>
      <c r="J609" s="105">
        <v>173855</v>
      </c>
      <c r="K609" s="105">
        <v>0</v>
      </c>
      <c r="L609" s="105">
        <v>5410000</v>
      </c>
      <c r="M609" s="105">
        <v>0</v>
      </c>
      <c r="N609" s="124">
        <v>5583855</v>
      </c>
      <c r="O609" s="105">
        <v>0</v>
      </c>
      <c r="P609" s="142" t="s">
        <v>1590</v>
      </c>
    </row>
    <row r="610" spans="1:16" x14ac:dyDescent="0.45">
      <c r="A610" s="104" t="s">
        <v>1214</v>
      </c>
      <c r="B610" s="104" t="s">
        <v>1215</v>
      </c>
      <c r="C610" s="104" t="s">
        <v>1261</v>
      </c>
      <c r="D610" s="104" t="s">
        <v>786</v>
      </c>
      <c r="E610" s="104" t="s">
        <v>1266</v>
      </c>
      <c r="F610" s="104" t="s">
        <v>1267</v>
      </c>
      <c r="G610" s="104" t="s">
        <v>779</v>
      </c>
      <c r="H610" s="104" t="s">
        <v>780</v>
      </c>
      <c r="I610" s="104" t="s">
        <v>477</v>
      </c>
      <c r="J610" s="105">
        <v>0</v>
      </c>
      <c r="K610" s="105">
        <v>0</v>
      </c>
      <c r="L610" s="105">
        <v>720000</v>
      </c>
      <c r="M610" s="105">
        <v>0</v>
      </c>
      <c r="N610" s="124">
        <v>720000</v>
      </c>
      <c r="O610" s="105">
        <v>0</v>
      </c>
      <c r="P610" s="142" t="s">
        <v>1590</v>
      </c>
    </row>
    <row r="611" spans="1:16" x14ac:dyDescent="0.45">
      <c r="A611" s="104" t="s">
        <v>1214</v>
      </c>
      <c r="B611" s="104" t="s">
        <v>1215</v>
      </c>
      <c r="C611" s="104" t="s">
        <v>1261</v>
      </c>
      <c r="D611" s="104" t="s">
        <v>786</v>
      </c>
      <c r="E611" s="104" t="s">
        <v>1268</v>
      </c>
      <c r="F611" s="104" t="s">
        <v>1269</v>
      </c>
      <c r="G611" s="104" t="s">
        <v>773</v>
      </c>
      <c r="H611" s="104" t="s">
        <v>774</v>
      </c>
      <c r="I611" s="104" t="s">
        <v>477</v>
      </c>
      <c r="J611" s="105">
        <v>2265000</v>
      </c>
      <c r="K611" s="105">
        <v>0</v>
      </c>
      <c r="L611" s="123">
        <v>1251679976</v>
      </c>
      <c r="M611" s="105">
        <v>0</v>
      </c>
      <c r="N611" s="124">
        <v>1253944976</v>
      </c>
      <c r="O611" s="105">
        <v>0</v>
      </c>
      <c r="P611" s="142" t="s">
        <v>1590</v>
      </c>
    </row>
    <row r="612" spans="1:16" x14ac:dyDescent="0.45">
      <c r="A612" s="104" t="s">
        <v>1214</v>
      </c>
      <c r="B612" s="104" t="s">
        <v>1215</v>
      </c>
      <c r="C612" s="104" t="s">
        <v>1261</v>
      </c>
      <c r="D612" s="104" t="s">
        <v>786</v>
      </c>
      <c r="E612" s="104" t="s">
        <v>1268</v>
      </c>
      <c r="F612" s="104" t="s">
        <v>1269</v>
      </c>
      <c r="G612" s="104" t="s">
        <v>779</v>
      </c>
      <c r="H612" s="104" t="s">
        <v>780</v>
      </c>
      <c r="I612" s="104" t="s">
        <v>477</v>
      </c>
      <c r="J612" s="105">
        <v>0</v>
      </c>
      <c r="K612" s="105">
        <v>0</v>
      </c>
      <c r="L612" s="123">
        <v>199420000</v>
      </c>
      <c r="M612" s="105">
        <v>0</v>
      </c>
      <c r="N612" s="124">
        <v>199420000</v>
      </c>
      <c r="O612" s="105">
        <v>0</v>
      </c>
      <c r="P612" s="142" t="s">
        <v>1590</v>
      </c>
    </row>
    <row r="613" spans="1:16" x14ac:dyDescent="0.45">
      <c r="A613" s="104" t="s">
        <v>1214</v>
      </c>
      <c r="B613" s="104" t="s">
        <v>1215</v>
      </c>
      <c r="C613" s="104" t="s">
        <v>1261</v>
      </c>
      <c r="D613" s="104" t="s">
        <v>786</v>
      </c>
      <c r="E613" s="104" t="s">
        <v>1268</v>
      </c>
      <c r="F613" s="104" t="s">
        <v>1269</v>
      </c>
      <c r="G613" s="104" t="s">
        <v>781</v>
      </c>
      <c r="H613" s="104" t="s">
        <v>782</v>
      </c>
      <c r="I613" s="104" t="s">
        <v>477</v>
      </c>
      <c r="J613" s="105">
        <v>0</v>
      </c>
      <c r="K613" s="105">
        <v>0</v>
      </c>
      <c r="L613" s="123">
        <v>6213000</v>
      </c>
      <c r="M613" s="105">
        <v>0</v>
      </c>
      <c r="N613" s="124">
        <v>6213000</v>
      </c>
      <c r="O613" s="105">
        <v>0</v>
      </c>
      <c r="P613" s="142" t="s">
        <v>1590</v>
      </c>
    </row>
    <row r="614" spans="1:16" x14ac:dyDescent="0.45">
      <c r="A614" s="104" t="s">
        <v>1214</v>
      </c>
      <c r="B614" s="104" t="s">
        <v>1215</v>
      </c>
      <c r="C614" s="104" t="s">
        <v>1261</v>
      </c>
      <c r="D614" s="104" t="s">
        <v>786</v>
      </c>
      <c r="E614" s="104" t="s">
        <v>1270</v>
      </c>
      <c r="F614" s="104" t="s">
        <v>1271</v>
      </c>
      <c r="G614" s="104" t="s">
        <v>771</v>
      </c>
      <c r="H614" s="104" t="s">
        <v>772</v>
      </c>
      <c r="I614" s="104" t="s">
        <v>477</v>
      </c>
      <c r="J614" s="105">
        <v>688249440</v>
      </c>
      <c r="K614" s="105">
        <v>0</v>
      </c>
      <c r="L614" s="123">
        <v>986518846</v>
      </c>
      <c r="M614" s="105">
        <v>0</v>
      </c>
      <c r="N614" s="124">
        <v>1674768286</v>
      </c>
      <c r="O614" s="105">
        <v>0</v>
      </c>
      <c r="P614" s="142" t="s">
        <v>1590</v>
      </c>
    </row>
    <row r="615" spans="1:16" x14ac:dyDescent="0.45">
      <c r="A615" s="104" t="s">
        <v>1214</v>
      </c>
      <c r="B615" s="104" t="s">
        <v>1215</v>
      </c>
      <c r="C615" s="104" t="s">
        <v>1261</v>
      </c>
      <c r="D615" s="104" t="s">
        <v>786</v>
      </c>
      <c r="E615" s="104" t="s">
        <v>1270</v>
      </c>
      <c r="F615" s="104" t="s">
        <v>1271</v>
      </c>
      <c r="G615" s="104" t="s">
        <v>773</v>
      </c>
      <c r="H615" s="104" t="s">
        <v>774</v>
      </c>
      <c r="I615" s="104" t="s">
        <v>477</v>
      </c>
      <c r="J615" s="105">
        <v>53704000</v>
      </c>
      <c r="K615" s="105">
        <v>0</v>
      </c>
      <c r="L615" s="105">
        <v>385650000</v>
      </c>
      <c r="M615" s="105">
        <v>0</v>
      </c>
      <c r="N615" s="124">
        <v>439354000</v>
      </c>
      <c r="O615" s="105">
        <v>0</v>
      </c>
      <c r="P615" s="142" t="s">
        <v>1590</v>
      </c>
    </row>
    <row r="616" spans="1:16" x14ac:dyDescent="0.45">
      <c r="A616" s="104" t="s">
        <v>1214</v>
      </c>
      <c r="B616" s="104" t="s">
        <v>1215</v>
      </c>
      <c r="C616" s="104" t="s">
        <v>1261</v>
      </c>
      <c r="D616" s="104" t="s">
        <v>786</v>
      </c>
      <c r="E616" s="104" t="s">
        <v>1270</v>
      </c>
      <c r="F616" s="104" t="s">
        <v>1271</v>
      </c>
      <c r="G616" s="104" t="s">
        <v>777</v>
      </c>
      <c r="H616" s="104" t="s">
        <v>778</v>
      </c>
      <c r="I616" s="104" t="s">
        <v>477</v>
      </c>
      <c r="J616" s="105">
        <v>33030000</v>
      </c>
      <c r="K616" s="105">
        <v>0</v>
      </c>
      <c r="L616" s="105">
        <v>24845500</v>
      </c>
      <c r="M616" s="105">
        <v>0</v>
      </c>
      <c r="N616" s="124">
        <v>57875500</v>
      </c>
      <c r="O616" s="105">
        <v>0</v>
      </c>
      <c r="P616" s="142" t="s">
        <v>1590</v>
      </c>
    </row>
    <row r="617" spans="1:16" x14ac:dyDescent="0.45">
      <c r="A617" s="104" t="s">
        <v>1214</v>
      </c>
      <c r="B617" s="104" t="s">
        <v>1215</v>
      </c>
      <c r="C617" s="104" t="s">
        <v>1261</v>
      </c>
      <c r="D617" s="104" t="s">
        <v>786</v>
      </c>
      <c r="E617" s="104" t="s">
        <v>1270</v>
      </c>
      <c r="F617" s="104" t="s">
        <v>1271</v>
      </c>
      <c r="G617" s="104" t="s">
        <v>779</v>
      </c>
      <c r="H617" s="104" t="s">
        <v>780</v>
      </c>
      <c r="I617" s="104" t="s">
        <v>477</v>
      </c>
      <c r="J617" s="105">
        <v>103601777</v>
      </c>
      <c r="K617" s="105">
        <v>0</v>
      </c>
      <c r="L617" s="105">
        <v>3550000</v>
      </c>
      <c r="M617" s="105">
        <v>0</v>
      </c>
      <c r="N617" s="124">
        <v>107151777</v>
      </c>
      <c r="O617" s="105">
        <v>0</v>
      </c>
      <c r="P617" s="142" t="s">
        <v>1590</v>
      </c>
    </row>
    <row r="618" spans="1:16" x14ac:dyDescent="0.45">
      <c r="A618" s="104" t="s">
        <v>1214</v>
      </c>
      <c r="B618" s="104" t="s">
        <v>1215</v>
      </c>
      <c r="C618" s="104" t="s">
        <v>1261</v>
      </c>
      <c r="D618" s="104" t="s">
        <v>786</v>
      </c>
      <c r="E618" s="104" t="s">
        <v>1270</v>
      </c>
      <c r="F618" s="104" t="s">
        <v>1271</v>
      </c>
      <c r="G618" s="104" t="s">
        <v>1274</v>
      </c>
      <c r="H618" s="104" t="s">
        <v>1275</v>
      </c>
      <c r="I618" s="104" t="s">
        <v>477</v>
      </c>
      <c r="J618" s="105">
        <v>0</v>
      </c>
      <c r="K618" s="105">
        <v>0</v>
      </c>
      <c r="L618" s="105">
        <v>9050000</v>
      </c>
      <c r="M618" s="105">
        <v>0</v>
      </c>
      <c r="N618" s="124">
        <v>9050000</v>
      </c>
      <c r="O618" s="105">
        <v>0</v>
      </c>
      <c r="P618" s="142" t="s">
        <v>1590</v>
      </c>
    </row>
    <row r="619" spans="1:16" x14ac:dyDescent="0.45">
      <c r="A619" s="104" t="s">
        <v>1214</v>
      </c>
      <c r="B619" s="104" t="s">
        <v>1215</v>
      </c>
      <c r="C619" s="104" t="s">
        <v>1261</v>
      </c>
      <c r="D619" s="104" t="s">
        <v>786</v>
      </c>
      <c r="E619" s="104" t="s">
        <v>1276</v>
      </c>
      <c r="F619" s="104" t="s">
        <v>1277</v>
      </c>
      <c r="G619" s="104" t="s">
        <v>771</v>
      </c>
      <c r="H619" s="104" t="s">
        <v>772</v>
      </c>
      <c r="I619" s="104" t="s">
        <v>477</v>
      </c>
      <c r="J619" s="105">
        <v>28451244</v>
      </c>
      <c r="K619" s="105">
        <v>0</v>
      </c>
      <c r="L619" s="105">
        <v>31783770</v>
      </c>
      <c r="M619" s="105">
        <v>0</v>
      </c>
      <c r="N619" s="124">
        <v>60235014</v>
      </c>
      <c r="O619" s="105">
        <v>0</v>
      </c>
      <c r="P619" s="142" t="s">
        <v>1590</v>
      </c>
    </row>
    <row r="620" spans="1:16" x14ac:dyDescent="0.45">
      <c r="A620" s="104" t="s">
        <v>1214</v>
      </c>
      <c r="B620" s="104" t="s">
        <v>1215</v>
      </c>
      <c r="C620" s="104" t="s">
        <v>1261</v>
      </c>
      <c r="D620" s="104" t="s">
        <v>786</v>
      </c>
      <c r="E620" s="104" t="s">
        <v>1276</v>
      </c>
      <c r="F620" s="104" t="s">
        <v>1277</v>
      </c>
      <c r="G620" s="104" t="s">
        <v>773</v>
      </c>
      <c r="H620" s="104" t="s">
        <v>774</v>
      </c>
      <c r="I620" s="104" t="s">
        <v>477</v>
      </c>
      <c r="J620" s="105">
        <v>1698938050</v>
      </c>
      <c r="K620" s="105">
        <v>0</v>
      </c>
      <c r="L620" s="105">
        <v>707468758</v>
      </c>
      <c r="M620" s="105">
        <v>0</v>
      </c>
      <c r="N620" s="124">
        <v>2406406808</v>
      </c>
      <c r="O620" s="105">
        <v>0</v>
      </c>
      <c r="P620" s="142" t="s">
        <v>1590</v>
      </c>
    </row>
    <row r="621" spans="1:16" x14ac:dyDescent="0.45">
      <c r="A621" s="104" t="s">
        <v>1214</v>
      </c>
      <c r="B621" s="104" t="s">
        <v>1215</v>
      </c>
      <c r="C621" s="104" t="s">
        <v>1261</v>
      </c>
      <c r="D621" s="104" t="s">
        <v>786</v>
      </c>
      <c r="E621" s="104" t="s">
        <v>1276</v>
      </c>
      <c r="F621" s="104" t="s">
        <v>1277</v>
      </c>
      <c r="G621" s="104" t="s">
        <v>775</v>
      </c>
      <c r="H621" s="104" t="s">
        <v>776</v>
      </c>
      <c r="I621" s="104" t="s">
        <v>477</v>
      </c>
      <c r="J621" s="105">
        <v>14833377</v>
      </c>
      <c r="K621" s="105">
        <v>0</v>
      </c>
      <c r="L621" s="105">
        <v>37485650</v>
      </c>
      <c r="M621" s="105">
        <v>0</v>
      </c>
      <c r="N621" s="124">
        <v>52319027</v>
      </c>
      <c r="O621" s="105">
        <v>0</v>
      </c>
      <c r="P621" s="142" t="s">
        <v>1590</v>
      </c>
    </row>
    <row r="622" spans="1:16" x14ac:dyDescent="0.45">
      <c r="A622" s="104" t="s">
        <v>1214</v>
      </c>
      <c r="B622" s="104" t="s">
        <v>1215</v>
      </c>
      <c r="C622" s="104" t="s">
        <v>1261</v>
      </c>
      <c r="D622" s="104" t="s">
        <v>786</v>
      </c>
      <c r="E622" s="104" t="s">
        <v>1276</v>
      </c>
      <c r="F622" s="104" t="s">
        <v>1277</v>
      </c>
      <c r="G622" s="104" t="s">
        <v>777</v>
      </c>
      <c r="H622" s="104" t="s">
        <v>778</v>
      </c>
      <c r="I622" s="104" t="s">
        <v>477</v>
      </c>
      <c r="J622" s="105">
        <v>85861137</v>
      </c>
      <c r="K622" s="105">
        <v>0</v>
      </c>
      <c r="L622" s="105">
        <v>10697900</v>
      </c>
      <c r="M622" s="105">
        <v>0</v>
      </c>
      <c r="N622" s="124">
        <v>96559037</v>
      </c>
      <c r="O622" s="105">
        <v>0</v>
      </c>
      <c r="P622" s="142" t="s">
        <v>1590</v>
      </c>
    </row>
    <row r="623" spans="1:16" x14ac:dyDescent="0.45">
      <c r="A623" s="104" t="s">
        <v>1214</v>
      </c>
      <c r="B623" s="104" t="s">
        <v>1215</v>
      </c>
      <c r="C623" s="104" t="s">
        <v>1261</v>
      </c>
      <c r="D623" s="104" t="s">
        <v>786</v>
      </c>
      <c r="E623" s="104" t="s">
        <v>1276</v>
      </c>
      <c r="F623" s="104" t="s">
        <v>1277</v>
      </c>
      <c r="G623" s="104" t="s">
        <v>779</v>
      </c>
      <c r="H623" s="104" t="s">
        <v>780</v>
      </c>
      <c r="I623" s="104" t="s">
        <v>477</v>
      </c>
      <c r="J623" s="105">
        <v>249877981</v>
      </c>
      <c r="K623" s="105">
        <v>0</v>
      </c>
      <c r="L623" s="105">
        <v>18518850</v>
      </c>
      <c r="M623" s="105">
        <v>0</v>
      </c>
      <c r="N623" s="124">
        <v>268396831</v>
      </c>
      <c r="O623" s="105">
        <v>0</v>
      </c>
      <c r="P623" s="142" t="s">
        <v>1590</v>
      </c>
    </row>
    <row r="624" spans="1:16" x14ac:dyDescent="0.45">
      <c r="A624" s="104" t="s">
        <v>1214</v>
      </c>
      <c r="B624" s="104" t="s">
        <v>1215</v>
      </c>
      <c r="C624" s="104" t="s">
        <v>1261</v>
      </c>
      <c r="D624" s="104" t="s">
        <v>786</v>
      </c>
      <c r="E624" s="104" t="s">
        <v>1276</v>
      </c>
      <c r="F624" s="104" t="s">
        <v>1277</v>
      </c>
      <c r="G624" s="104" t="s">
        <v>781</v>
      </c>
      <c r="H624" s="104" t="s">
        <v>782</v>
      </c>
      <c r="I624" s="104" t="s">
        <v>477</v>
      </c>
      <c r="J624" s="105">
        <v>8567449</v>
      </c>
      <c r="K624" s="105">
        <v>0</v>
      </c>
      <c r="L624" s="105">
        <v>766000</v>
      </c>
      <c r="M624" s="105">
        <v>0</v>
      </c>
      <c r="N624" s="124">
        <v>9333449</v>
      </c>
      <c r="O624" s="105">
        <v>0</v>
      </c>
      <c r="P624" s="142" t="s">
        <v>1590</v>
      </c>
    </row>
    <row r="625" spans="1:16" x14ac:dyDescent="0.45">
      <c r="A625" s="104" t="s">
        <v>1214</v>
      </c>
      <c r="B625" s="104" t="s">
        <v>1215</v>
      </c>
      <c r="C625" s="104" t="s">
        <v>1261</v>
      </c>
      <c r="D625" s="104" t="s">
        <v>786</v>
      </c>
      <c r="E625" s="104" t="s">
        <v>1276</v>
      </c>
      <c r="F625" s="104" t="s">
        <v>1277</v>
      </c>
      <c r="G625" s="104" t="s">
        <v>783</v>
      </c>
      <c r="H625" s="104" t="s">
        <v>784</v>
      </c>
      <c r="I625" s="104" t="s">
        <v>477</v>
      </c>
      <c r="J625" s="105">
        <v>13809897</v>
      </c>
      <c r="K625" s="105">
        <v>0</v>
      </c>
      <c r="L625" s="105">
        <v>600000</v>
      </c>
      <c r="M625" s="105">
        <v>0</v>
      </c>
      <c r="N625" s="124">
        <v>14409897</v>
      </c>
      <c r="O625" s="105">
        <v>0</v>
      </c>
      <c r="P625" s="142" t="s">
        <v>1590</v>
      </c>
    </row>
    <row r="626" spans="1:16" x14ac:dyDescent="0.45">
      <c r="A626" s="104" t="s">
        <v>1214</v>
      </c>
      <c r="B626" s="104" t="s">
        <v>1215</v>
      </c>
      <c r="C626" s="104" t="s">
        <v>1261</v>
      </c>
      <c r="D626" s="104" t="s">
        <v>786</v>
      </c>
      <c r="E626" s="104" t="s">
        <v>1276</v>
      </c>
      <c r="F626" s="104" t="s">
        <v>1277</v>
      </c>
      <c r="G626" s="104" t="s">
        <v>1274</v>
      </c>
      <c r="H626" s="104" t="s">
        <v>1275</v>
      </c>
      <c r="I626" s="104" t="s">
        <v>477</v>
      </c>
      <c r="J626" s="105">
        <v>0</v>
      </c>
      <c r="K626" s="105">
        <v>0</v>
      </c>
      <c r="L626" s="105">
        <v>25794100</v>
      </c>
      <c r="M626" s="105">
        <v>0</v>
      </c>
      <c r="N626" s="124">
        <v>25794100</v>
      </c>
      <c r="O626" s="105">
        <v>0</v>
      </c>
      <c r="P626" s="142" t="s">
        <v>1590</v>
      </c>
    </row>
    <row r="627" spans="1:16" x14ac:dyDescent="0.45">
      <c r="A627" s="104" t="s">
        <v>1214</v>
      </c>
      <c r="B627" s="104" t="s">
        <v>1215</v>
      </c>
      <c r="C627" s="104" t="s">
        <v>1261</v>
      </c>
      <c r="D627" s="104" t="s">
        <v>786</v>
      </c>
      <c r="E627" s="104" t="s">
        <v>1278</v>
      </c>
      <c r="F627" s="104" t="s">
        <v>1279</v>
      </c>
      <c r="G627" s="104" t="s">
        <v>771</v>
      </c>
      <c r="H627" s="104" t="s">
        <v>772</v>
      </c>
      <c r="I627" s="104" t="s">
        <v>477</v>
      </c>
      <c r="J627" s="105">
        <v>0</v>
      </c>
      <c r="K627" s="105">
        <v>0</v>
      </c>
      <c r="L627" s="105">
        <v>86598796</v>
      </c>
      <c r="M627" s="105">
        <v>0</v>
      </c>
      <c r="N627" s="111">
        <v>86598796</v>
      </c>
      <c r="O627" s="105">
        <v>0</v>
      </c>
      <c r="P627" s="142" t="s">
        <v>1590</v>
      </c>
    </row>
    <row r="628" spans="1:16" x14ac:dyDescent="0.45">
      <c r="A628" s="104" t="s">
        <v>1214</v>
      </c>
      <c r="B628" s="104" t="s">
        <v>1215</v>
      </c>
      <c r="C628" s="104" t="s">
        <v>1261</v>
      </c>
      <c r="D628" s="104" t="s">
        <v>786</v>
      </c>
      <c r="E628" s="104" t="s">
        <v>1278</v>
      </c>
      <c r="F628" s="104" t="s">
        <v>1279</v>
      </c>
      <c r="G628" s="104" t="s">
        <v>773</v>
      </c>
      <c r="H628" s="104" t="s">
        <v>774</v>
      </c>
      <c r="I628" s="104" t="s">
        <v>477</v>
      </c>
      <c r="J628" s="105">
        <v>0</v>
      </c>
      <c r="K628" s="105">
        <v>0</v>
      </c>
      <c r="L628" s="105">
        <v>467423994</v>
      </c>
      <c r="M628" s="105">
        <v>0</v>
      </c>
      <c r="N628" s="111">
        <v>467423994</v>
      </c>
      <c r="O628" s="105">
        <v>0</v>
      </c>
      <c r="P628" s="142" t="s">
        <v>1590</v>
      </c>
    </row>
    <row r="629" spans="1:16" x14ac:dyDescent="0.45">
      <c r="A629" s="104" t="s">
        <v>1214</v>
      </c>
      <c r="B629" s="104" t="s">
        <v>1215</v>
      </c>
      <c r="C629" s="104" t="s">
        <v>1261</v>
      </c>
      <c r="D629" s="104" t="s">
        <v>786</v>
      </c>
      <c r="E629" s="104" t="s">
        <v>1278</v>
      </c>
      <c r="F629" s="104" t="s">
        <v>1279</v>
      </c>
      <c r="G629" s="104" t="s">
        <v>775</v>
      </c>
      <c r="H629" s="104" t="s">
        <v>776</v>
      </c>
      <c r="I629" s="104" t="s">
        <v>477</v>
      </c>
      <c r="J629" s="105">
        <v>0</v>
      </c>
      <c r="K629" s="105">
        <v>0</v>
      </c>
      <c r="L629" s="105">
        <v>108822898</v>
      </c>
      <c r="M629" s="105">
        <v>0</v>
      </c>
      <c r="N629" s="111">
        <v>108822898</v>
      </c>
      <c r="O629" s="105">
        <v>0</v>
      </c>
      <c r="P629" s="142" t="s">
        <v>1590</v>
      </c>
    </row>
    <row r="630" spans="1:16" x14ac:dyDescent="0.45">
      <c r="A630" s="104" t="s">
        <v>1214</v>
      </c>
      <c r="B630" s="104" t="s">
        <v>1215</v>
      </c>
      <c r="C630" s="104" t="s">
        <v>1261</v>
      </c>
      <c r="D630" s="104" t="s">
        <v>786</v>
      </c>
      <c r="E630" s="104" t="s">
        <v>1278</v>
      </c>
      <c r="F630" s="104" t="s">
        <v>1279</v>
      </c>
      <c r="G630" s="104" t="s">
        <v>777</v>
      </c>
      <c r="H630" s="104" t="s">
        <v>778</v>
      </c>
      <c r="I630" s="104" t="s">
        <v>477</v>
      </c>
      <c r="J630" s="105">
        <v>0</v>
      </c>
      <c r="K630" s="105">
        <v>0</v>
      </c>
      <c r="L630" s="105">
        <v>61098133</v>
      </c>
      <c r="M630" s="105">
        <v>0</v>
      </c>
      <c r="N630" s="111">
        <v>61098133</v>
      </c>
      <c r="O630" s="105">
        <v>0</v>
      </c>
      <c r="P630" s="142" t="s">
        <v>1590</v>
      </c>
    </row>
    <row r="631" spans="1:16" x14ac:dyDescent="0.45">
      <c r="A631" s="104" t="s">
        <v>1214</v>
      </c>
      <c r="B631" s="104" t="s">
        <v>1215</v>
      </c>
      <c r="C631" s="104" t="s">
        <v>1261</v>
      </c>
      <c r="D631" s="104" t="s">
        <v>786</v>
      </c>
      <c r="E631" s="104" t="s">
        <v>1278</v>
      </c>
      <c r="F631" s="104" t="s">
        <v>1279</v>
      </c>
      <c r="G631" s="104" t="s">
        <v>779</v>
      </c>
      <c r="H631" s="104" t="s">
        <v>780</v>
      </c>
      <c r="I631" s="104" t="s">
        <v>477</v>
      </c>
      <c r="J631" s="105">
        <v>0</v>
      </c>
      <c r="K631" s="105">
        <v>0</v>
      </c>
      <c r="L631" s="105">
        <v>264109139</v>
      </c>
      <c r="M631" s="105">
        <v>0</v>
      </c>
      <c r="N631" s="111">
        <v>264109139</v>
      </c>
      <c r="O631" s="105">
        <v>0</v>
      </c>
      <c r="P631" s="142" t="s">
        <v>1590</v>
      </c>
    </row>
    <row r="632" spans="1:16" x14ac:dyDescent="0.45">
      <c r="A632" s="104" t="s">
        <v>1214</v>
      </c>
      <c r="B632" s="104" t="s">
        <v>1215</v>
      </c>
      <c r="C632" s="104" t="s">
        <v>1261</v>
      </c>
      <c r="D632" s="104" t="s">
        <v>786</v>
      </c>
      <c r="E632" s="104" t="s">
        <v>1278</v>
      </c>
      <c r="F632" s="104" t="s">
        <v>1279</v>
      </c>
      <c r="G632" s="104" t="s">
        <v>781</v>
      </c>
      <c r="H632" s="104" t="s">
        <v>782</v>
      </c>
      <c r="I632" s="104" t="s">
        <v>477</v>
      </c>
      <c r="J632" s="105">
        <v>0</v>
      </c>
      <c r="K632" s="105">
        <v>0</v>
      </c>
      <c r="L632" s="105">
        <v>3871449</v>
      </c>
      <c r="M632" s="105">
        <v>0</v>
      </c>
      <c r="N632" s="111">
        <v>3871449</v>
      </c>
      <c r="O632" s="105">
        <v>0</v>
      </c>
      <c r="P632" s="142" t="s">
        <v>1590</v>
      </c>
    </row>
    <row r="633" spans="1:16" x14ac:dyDescent="0.45">
      <c r="A633" s="104" t="s">
        <v>1214</v>
      </c>
      <c r="B633" s="104" t="s">
        <v>1215</v>
      </c>
      <c r="C633" s="104" t="s">
        <v>1261</v>
      </c>
      <c r="D633" s="104" t="s">
        <v>786</v>
      </c>
      <c r="E633" s="104" t="s">
        <v>1278</v>
      </c>
      <c r="F633" s="104" t="s">
        <v>1279</v>
      </c>
      <c r="G633" s="104" t="s">
        <v>783</v>
      </c>
      <c r="H633" s="104" t="s">
        <v>784</v>
      </c>
      <c r="I633" s="104" t="s">
        <v>477</v>
      </c>
      <c r="J633" s="105">
        <v>0</v>
      </c>
      <c r="K633" s="105">
        <v>0</v>
      </c>
      <c r="L633" s="105">
        <v>26702898</v>
      </c>
      <c r="M633" s="105">
        <v>0</v>
      </c>
      <c r="N633" s="111">
        <v>26702898</v>
      </c>
      <c r="O633" s="105">
        <v>0</v>
      </c>
      <c r="P633" s="142" t="s">
        <v>1590</v>
      </c>
    </row>
    <row r="634" spans="1:16" x14ac:dyDescent="0.45">
      <c r="A634" s="104" t="s">
        <v>1214</v>
      </c>
      <c r="B634" s="104" t="s">
        <v>1215</v>
      </c>
      <c r="C634" s="104" t="s">
        <v>1261</v>
      </c>
      <c r="D634" s="104" t="s">
        <v>786</v>
      </c>
      <c r="E634" s="104" t="s">
        <v>1278</v>
      </c>
      <c r="F634" s="104" t="s">
        <v>1279</v>
      </c>
      <c r="G634" s="104" t="s">
        <v>1274</v>
      </c>
      <c r="H634" s="104" t="s">
        <v>1275</v>
      </c>
      <c r="I634" s="104" t="s">
        <v>477</v>
      </c>
      <c r="J634" s="105">
        <v>0</v>
      </c>
      <c r="K634" s="105">
        <v>0</v>
      </c>
      <c r="L634" s="105">
        <v>19598250</v>
      </c>
      <c r="M634" s="105">
        <v>0</v>
      </c>
      <c r="N634" s="111">
        <v>19598250</v>
      </c>
      <c r="O634" s="105">
        <v>0</v>
      </c>
      <c r="P634" s="142" t="s">
        <v>1590</v>
      </c>
    </row>
    <row r="635" spans="1:16" x14ac:dyDescent="0.45">
      <c r="A635" s="104" t="s">
        <v>1214</v>
      </c>
      <c r="B635" s="104" t="s">
        <v>1215</v>
      </c>
      <c r="C635" s="104" t="s">
        <v>1261</v>
      </c>
      <c r="D635" s="104" t="s">
        <v>786</v>
      </c>
      <c r="E635" s="104" t="s">
        <v>1272</v>
      </c>
      <c r="F635" s="104" t="s">
        <v>1273</v>
      </c>
      <c r="G635" s="104" t="s">
        <v>771</v>
      </c>
      <c r="H635" s="104" t="s">
        <v>772</v>
      </c>
      <c r="I635" s="104" t="s">
        <v>477</v>
      </c>
      <c r="J635" s="105">
        <v>0</v>
      </c>
      <c r="K635" s="105">
        <v>0</v>
      </c>
      <c r="L635" s="105">
        <v>36762000</v>
      </c>
      <c r="M635" s="105">
        <v>0</v>
      </c>
      <c r="N635" s="122">
        <v>36762000</v>
      </c>
      <c r="O635" s="105">
        <v>0</v>
      </c>
      <c r="P635" s="142" t="s">
        <v>1590</v>
      </c>
    </row>
    <row r="636" spans="1:16" x14ac:dyDescent="0.45">
      <c r="A636" s="104" t="s">
        <v>1214</v>
      </c>
      <c r="B636" s="104" t="s">
        <v>1215</v>
      </c>
      <c r="C636" s="104" t="s">
        <v>1261</v>
      </c>
      <c r="D636" s="104" t="s">
        <v>786</v>
      </c>
      <c r="E636" s="104" t="s">
        <v>1272</v>
      </c>
      <c r="F636" s="104" t="s">
        <v>1273</v>
      </c>
      <c r="G636" s="104" t="s">
        <v>773</v>
      </c>
      <c r="H636" s="104" t="s">
        <v>774</v>
      </c>
      <c r="I636" s="104" t="s">
        <v>477</v>
      </c>
      <c r="J636" s="105">
        <v>0</v>
      </c>
      <c r="K636" s="105">
        <v>0</v>
      </c>
      <c r="L636" s="105">
        <v>6555000</v>
      </c>
      <c r="M636" s="105">
        <v>0</v>
      </c>
      <c r="N636" s="122">
        <v>6555000</v>
      </c>
      <c r="O636" s="105">
        <v>0</v>
      </c>
      <c r="P636" s="142" t="s">
        <v>1590</v>
      </c>
    </row>
    <row r="637" spans="1:16" x14ac:dyDescent="0.45">
      <c r="A637" s="104" t="s">
        <v>1214</v>
      </c>
      <c r="B637" s="104" t="s">
        <v>1215</v>
      </c>
      <c r="C637" s="104" t="s">
        <v>1261</v>
      </c>
      <c r="D637" s="104" t="s">
        <v>786</v>
      </c>
      <c r="E637" s="104" t="s">
        <v>1272</v>
      </c>
      <c r="F637" s="104" t="s">
        <v>1273</v>
      </c>
      <c r="G637" s="104" t="s">
        <v>777</v>
      </c>
      <c r="H637" s="104" t="s">
        <v>778</v>
      </c>
      <c r="I637" s="104" t="s">
        <v>477</v>
      </c>
      <c r="J637" s="105">
        <v>0</v>
      </c>
      <c r="K637" s="105">
        <v>0</v>
      </c>
      <c r="L637" s="105">
        <v>448614408</v>
      </c>
      <c r="M637" s="105">
        <v>0</v>
      </c>
      <c r="N637" s="122">
        <v>448614408</v>
      </c>
      <c r="O637" s="105">
        <v>0</v>
      </c>
      <c r="P637" s="142" t="s">
        <v>1590</v>
      </c>
    </row>
    <row r="638" spans="1:16" x14ac:dyDescent="0.45">
      <c r="A638" s="104" t="s">
        <v>1214</v>
      </c>
      <c r="B638" s="104" t="s">
        <v>1215</v>
      </c>
      <c r="C638" s="104" t="s">
        <v>1261</v>
      </c>
      <c r="D638" s="104" t="s">
        <v>786</v>
      </c>
      <c r="E638" s="104" t="s">
        <v>1272</v>
      </c>
      <c r="F638" s="104" t="s">
        <v>1273</v>
      </c>
      <c r="G638" s="104" t="s">
        <v>779</v>
      </c>
      <c r="H638" s="104" t="s">
        <v>780</v>
      </c>
      <c r="I638" s="104" t="s">
        <v>477</v>
      </c>
      <c r="J638" s="105">
        <v>0</v>
      </c>
      <c r="K638" s="105">
        <v>0</v>
      </c>
      <c r="L638" s="105">
        <v>1499707642</v>
      </c>
      <c r="M638" s="105">
        <v>11660000</v>
      </c>
      <c r="N638" s="122">
        <v>1488047642</v>
      </c>
      <c r="O638" s="105">
        <v>0</v>
      </c>
      <c r="P638" s="142" t="s">
        <v>1590</v>
      </c>
    </row>
    <row r="639" spans="1:16" x14ac:dyDescent="0.45">
      <c r="A639" s="104" t="s">
        <v>1214</v>
      </c>
      <c r="B639" s="104" t="s">
        <v>1215</v>
      </c>
      <c r="C639" s="104" t="s">
        <v>1261</v>
      </c>
      <c r="D639" s="104" t="s">
        <v>786</v>
      </c>
      <c r="E639" s="104" t="s">
        <v>1272</v>
      </c>
      <c r="F639" s="104" t="s">
        <v>1273</v>
      </c>
      <c r="G639" s="104" t="s">
        <v>781</v>
      </c>
      <c r="H639" s="104" t="s">
        <v>782</v>
      </c>
      <c r="I639" s="104" t="s">
        <v>477</v>
      </c>
      <c r="J639" s="105">
        <v>0</v>
      </c>
      <c r="K639" s="105">
        <v>0</v>
      </c>
      <c r="L639" s="105">
        <v>517752417</v>
      </c>
      <c r="M639" s="105">
        <v>0</v>
      </c>
      <c r="N639" s="122">
        <v>517752417</v>
      </c>
      <c r="O639" s="105">
        <v>0</v>
      </c>
      <c r="P639" s="142" t="s">
        <v>1590</v>
      </c>
    </row>
    <row r="640" spans="1:16" x14ac:dyDescent="0.45">
      <c r="A640" s="104" t="s">
        <v>1214</v>
      </c>
      <c r="B640" s="104" t="s">
        <v>1215</v>
      </c>
      <c r="C640" s="104" t="s">
        <v>1261</v>
      </c>
      <c r="D640" s="104" t="s">
        <v>786</v>
      </c>
      <c r="E640" s="104" t="s">
        <v>1272</v>
      </c>
      <c r="F640" s="104" t="s">
        <v>1273</v>
      </c>
      <c r="G640" s="104" t="s">
        <v>783</v>
      </c>
      <c r="H640" s="104" t="s">
        <v>784</v>
      </c>
      <c r="I640" s="104" t="s">
        <v>477</v>
      </c>
      <c r="J640" s="105">
        <v>0</v>
      </c>
      <c r="K640" s="105">
        <v>0</v>
      </c>
      <c r="L640" s="105">
        <v>115557000</v>
      </c>
      <c r="M640" s="105">
        <v>0</v>
      </c>
      <c r="N640" s="122">
        <v>115557000</v>
      </c>
      <c r="O640" s="105">
        <v>0</v>
      </c>
      <c r="P640" s="142" t="s">
        <v>1590</v>
      </c>
    </row>
    <row r="641" spans="1:17" x14ac:dyDescent="0.45">
      <c r="A641" s="104" t="s">
        <v>1214</v>
      </c>
      <c r="B641" s="104" t="s">
        <v>1215</v>
      </c>
      <c r="C641" s="104" t="s">
        <v>1261</v>
      </c>
      <c r="D641" s="104" t="s">
        <v>786</v>
      </c>
      <c r="E641" s="104" t="s">
        <v>1272</v>
      </c>
      <c r="F641" s="104" t="s">
        <v>1273</v>
      </c>
      <c r="G641" s="104" t="s">
        <v>1274</v>
      </c>
      <c r="H641" s="104" t="s">
        <v>1275</v>
      </c>
      <c r="I641" s="104" t="s">
        <v>477</v>
      </c>
      <c r="J641" s="105">
        <v>0</v>
      </c>
      <c r="K641" s="105">
        <v>0</v>
      </c>
      <c r="L641" s="105">
        <v>165893200</v>
      </c>
      <c r="M641" s="105">
        <v>13322900</v>
      </c>
      <c r="N641" s="122">
        <v>152570300</v>
      </c>
      <c r="O641" s="105">
        <v>0</v>
      </c>
      <c r="P641" s="142" t="s">
        <v>1590</v>
      </c>
    </row>
    <row r="642" spans="1:17" x14ac:dyDescent="0.45">
      <c r="A642" s="104" t="s">
        <v>1214</v>
      </c>
      <c r="B642" s="104" t="s">
        <v>1215</v>
      </c>
      <c r="C642" s="104" t="s">
        <v>1261</v>
      </c>
      <c r="D642" s="104" t="s">
        <v>786</v>
      </c>
      <c r="E642" s="104" t="s">
        <v>1280</v>
      </c>
      <c r="F642" s="104" t="s">
        <v>1281</v>
      </c>
      <c r="G642" s="104" t="s">
        <v>771</v>
      </c>
      <c r="H642" s="104" t="s">
        <v>772</v>
      </c>
      <c r="I642" s="104" t="s">
        <v>477</v>
      </c>
      <c r="J642" s="105">
        <v>40094187</v>
      </c>
      <c r="K642" s="105">
        <v>0</v>
      </c>
      <c r="L642" s="105">
        <v>52935000</v>
      </c>
      <c r="M642" s="105">
        <v>0</v>
      </c>
      <c r="N642" s="124">
        <v>93029187</v>
      </c>
      <c r="O642" s="105">
        <v>0</v>
      </c>
      <c r="P642" s="142" t="s">
        <v>1590</v>
      </c>
    </row>
    <row r="643" spans="1:17" x14ac:dyDescent="0.45">
      <c r="A643" s="104" t="s">
        <v>1214</v>
      </c>
      <c r="B643" s="104" t="s">
        <v>1215</v>
      </c>
      <c r="C643" s="104" t="s">
        <v>1261</v>
      </c>
      <c r="D643" s="104" t="s">
        <v>786</v>
      </c>
      <c r="E643" s="104" t="s">
        <v>1280</v>
      </c>
      <c r="F643" s="104" t="s">
        <v>1281</v>
      </c>
      <c r="G643" s="104" t="s">
        <v>773</v>
      </c>
      <c r="H643" s="104" t="s">
        <v>774</v>
      </c>
      <c r="I643" s="104" t="s">
        <v>477</v>
      </c>
      <c r="J643" s="105">
        <v>706790145</v>
      </c>
      <c r="K643" s="105">
        <v>0</v>
      </c>
      <c r="L643" s="105">
        <v>586678000</v>
      </c>
      <c r="M643" s="105">
        <v>0</v>
      </c>
      <c r="N643" s="124">
        <v>1293468145</v>
      </c>
      <c r="O643" s="105">
        <v>0</v>
      </c>
      <c r="P643" s="142" t="s">
        <v>1590</v>
      </c>
    </row>
    <row r="644" spans="1:17" x14ac:dyDescent="0.45">
      <c r="A644" s="104" t="s">
        <v>1214</v>
      </c>
      <c r="B644" s="104" t="s">
        <v>1215</v>
      </c>
      <c r="C644" s="104" t="s">
        <v>1261</v>
      </c>
      <c r="D644" s="104" t="s">
        <v>786</v>
      </c>
      <c r="E644" s="104" t="s">
        <v>1280</v>
      </c>
      <c r="F644" s="104" t="s">
        <v>1281</v>
      </c>
      <c r="G644" s="104" t="s">
        <v>775</v>
      </c>
      <c r="H644" s="104" t="s">
        <v>776</v>
      </c>
      <c r="I644" s="104" t="s">
        <v>477</v>
      </c>
      <c r="J644" s="105">
        <v>2933898</v>
      </c>
      <c r="K644" s="105">
        <v>0</v>
      </c>
      <c r="L644" s="105">
        <v>0</v>
      </c>
      <c r="M644" s="105">
        <v>0</v>
      </c>
      <c r="N644" s="124">
        <v>2933898</v>
      </c>
      <c r="O644" s="105">
        <v>0</v>
      </c>
      <c r="P644" s="142" t="s">
        <v>1590</v>
      </c>
    </row>
    <row r="645" spans="1:17" x14ac:dyDescent="0.45">
      <c r="A645" s="104" t="s">
        <v>1214</v>
      </c>
      <c r="B645" s="104" t="s">
        <v>1215</v>
      </c>
      <c r="C645" s="104" t="s">
        <v>1261</v>
      </c>
      <c r="D645" s="104" t="s">
        <v>786</v>
      </c>
      <c r="E645" s="104" t="s">
        <v>1280</v>
      </c>
      <c r="F645" s="104" t="s">
        <v>1281</v>
      </c>
      <c r="G645" s="104" t="s">
        <v>777</v>
      </c>
      <c r="H645" s="104" t="s">
        <v>778</v>
      </c>
      <c r="I645" s="104" t="s">
        <v>477</v>
      </c>
      <c r="J645" s="105">
        <v>12088643</v>
      </c>
      <c r="K645" s="105">
        <v>0</v>
      </c>
      <c r="L645" s="105">
        <v>0</v>
      </c>
      <c r="M645" s="105">
        <v>0</v>
      </c>
      <c r="N645" s="124">
        <v>12088643</v>
      </c>
      <c r="O645" s="105">
        <v>0</v>
      </c>
      <c r="P645" s="142" t="s">
        <v>1590</v>
      </c>
    </row>
    <row r="646" spans="1:17" x14ac:dyDescent="0.45">
      <c r="A646" s="104" t="s">
        <v>1214</v>
      </c>
      <c r="B646" s="104" t="s">
        <v>1215</v>
      </c>
      <c r="C646" s="104" t="s">
        <v>1261</v>
      </c>
      <c r="D646" s="104" t="s">
        <v>786</v>
      </c>
      <c r="E646" s="104" t="s">
        <v>1280</v>
      </c>
      <c r="F646" s="104" t="s">
        <v>1281</v>
      </c>
      <c r="G646" s="104" t="s">
        <v>779</v>
      </c>
      <c r="H646" s="104" t="s">
        <v>780</v>
      </c>
      <c r="I646" s="104" t="s">
        <v>477</v>
      </c>
      <c r="J646" s="105">
        <v>63194918</v>
      </c>
      <c r="K646" s="105">
        <v>0</v>
      </c>
      <c r="L646" s="105">
        <v>0</v>
      </c>
      <c r="M646" s="105">
        <v>0</v>
      </c>
      <c r="N646" s="124">
        <v>63194918</v>
      </c>
      <c r="O646" s="105">
        <v>0</v>
      </c>
      <c r="P646" s="142" t="s">
        <v>1590</v>
      </c>
    </row>
    <row r="647" spans="1:17" x14ac:dyDescent="0.45">
      <c r="A647" s="104" t="s">
        <v>1214</v>
      </c>
      <c r="B647" s="104" t="s">
        <v>1215</v>
      </c>
      <c r="C647" s="104" t="s">
        <v>1261</v>
      </c>
      <c r="D647" s="104" t="s">
        <v>786</v>
      </c>
      <c r="E647" s="104" t="s">
        <v>1280</v>
      </c>
      <c r="F647" s="104" t="s">
        <v>1281</v>
      </c>
      <c r="G647" s="104" t="s">
        <v>781</v>
      </c>
      <c r="H647" s="104" t="s">
        <v>782</v>
      </c>
      <c r="I647" s="104" t="s">
        <v>477</v>
      </c>
      <c r="J647" s="105">
        <v>7646949</v>
      </c>
      <c r="K647" s="105">
        <v>0</v>
      </c>
      <c r="L647" s="105">
        <v>0</v>
      </c>
      <c r="M647" s="105">
        <v>0</v>
      </c>
      <c r="N647" s="124">
        <v>7646949</v>
      </c>
      <c r="O647" s="105">
        <v>0</v>
      </c>
      <c r="P647" s="142" t="s">
        <v>1590</v>
      </c>
    </row>
    <row r="648" spans="1:17" x14ac:dyDescent="0.45">
      <c r="A648" s="104" t="s">
        <v>1214</v>
      </c>
      <c r="B648" s="104" t="s">
        <v>1215</v>
      </c>
      <c r="C648" s="104" t="s">
        <v>1261</v>
      </c>
      <c r="D648" s="104" t="s">
        <v>786</v>
      </c>
      <c r="E648" s="104" t="s">
        <v>1280</v>
      </c>
      <c r="F648" s="104" t="s">
        <v>1281</v>
      </c>
      <c r="G648" s="104" t="s">
        <v>783</v>
      </c>
      <c r="H648" s="104" t="s">
        <v>784</v>
      </c>
      <c r="I648" s="104" t="s">
        <v>477</v>
      </c>
      <c r="J648" s="105">
        <v>2933898</v>
      </c>
      <c r="K648" s="105">
        <v>0</v>
      </c>
      <c r="L648" s="105">
        <v>0</v>
      </c>
      <c r="M648" s="105">
        <v>0</v>
      </c>
      <c r="N648" s="124">
        <v>2933898</v>
      </c>
      <c r="O648" s="105">
        <v>0</v>
      </c>
      <c r="P648" s="142" t="s">
        <v>1590</v>
      </c>
    </row>
    <row r="649" spans="1:17" x14ac:dyDescent="0.45">
      <c r="A649" s="104" t="s">
        <v>1214</v>
      </c>
      <c r="B649" s="104" t="s">
        <v>1215</v>
      </c>
      <c r="C649" s="104" t="s">
        <v>1261</v>
      </c>
      <c r="D649" s="104" t="s">
        <v>786</v>
      </c>
      <c r="E649" s="104" t="s">
        <v>1280</v>
      </c>
      <c r="F649" s="104" t="s">
        <v>1281</v>
      </c>
      <c r="G649" s="104" t="s">
        <v>1274</v>
      </c>
      <c r="H649" s="104" t="s">
        <v>1275</v>
      </c>
      <c r="I649" s="104" t="s">
        <v>477</v>
      </c>
      <c r="J649" s="105">
        <v>0</v>
      </c>
      <c r="K649" s="105">
        <v>0</v>
      </c>
      <c r="L649" s="105">
        <v>2250000</v>
      </c>
      <c r="M649" s="105">
        <v>0</v>
      </c>
      <c r="N649" s="124">
        <v>2250000</v>
      </c>
      <c r="O649" s="105">
        <v>0</v>
      </c>
      <c r="P649" s="142" t="s">
        <v>1590</v>
      </c>
    </row>
    <row r="650" spans="1:17" x14ac:dyDescent="0.45">
      <c r="A650" s="104" t="s">
        <v>1214</v>
      </c>
      <c r="B650" s="104" t="s">
        <v>1215</v>
      </c>
      <c r="C650" s="104" t="s">
        <v>1261</v>
      </c>
      <c r="D650" s="104" t="s">
        <v>786</v>
      </c>
      <c r="E650" s="104" t="s">
        <v>1282</v>
      </c>
      <c r="F650" s="104" t="s">
        <v>1283</v>
      </c>
      <c r="G650" s="104" t="s">
        <v>771</v>
      </c>
      <c r="H650" s="104" t="s">
        <v>772</v>
      </c>
      <c r="I650" s="104" t="s">
        <v>477</v>
      </c>
      <c r="J650" s="105">
        <v>2640000</v>
      </c>
      <c r="K650" s="105">
        <v>0</v>
      </c>
      <c r="L650" s="105">
        <v>4912500</v>
      </c>
      <c r="M650" s="105">
        <v>0</v>
      </c>
      <c r="N650" s="124">
        <v>7552500</v>
      </c>
      <c r="O650" s="105">
        <v>0</v>
      </c>
      <c r="P650" s="142" t="s">
        <v>1590</v>
      </c>
    </row>
    <row r="651" spans="1:17" x14ac:dyDescent="0.45">
      <c r="A651" s="104" t="s">
        <v>1214</v>
      </c>
      <c r="B651" s="104" t="s">
        <v>1215</v>
      </c>
      <c r="C651" s="104" t="s">
        <v>1261</v>
      </c>
      <c r="D651" s="104" t="s">
        <v>786</v>
      </c>
      <c r="E651" s="104" t="s">
        <v>1282</v>
      </c>
      <c r="F651" s="104" t="s">
        <v>1283</v>
      </c>
      <c r="G651" s="104" t="s">
        <v>773</v>
      </c>
      <c r="H651" s="104" t="s">
        <v>774</v>
      </c>
      <c r="I651" s="104" t="s">
        <v>477</v>
      </c>
      <c r="J651" s="105">
        <v>8190000</v>
      </c>
      <c r="K651" s="105">
        <v>0</v>
      </c>
      <c r="L651" s="105">
        <v>65050000</v>
      </c>
      <c r="M651" s="105">
        <v>0</v>
      </c>
      <c r="N651" s="124">
        <v>73240000</v>
      </c>
      <c r="O651" s="105">
        <v>0</v>
      </c>
      <c r="P651" s="142" t="s">
        <v>1590</v>
      </c>
    </row>
    <row r="652" spans="1:17" x14ac:dyDescent="0.45">
      <c r="A652" s="104" t="s">
        <v>1214</v>
      </c>
      <c r="B652" s="104" t="s">
        <v>1215</v>
      </c>
      <c r="C652" s="104" t="s">
        <v>1261</v>
      </c>
      <c r="D652" s="104" t="s">
        <v>786</v>
      </c>
      <c r="E652" s="104" t="s">
        <v>1282</v>
      </c>
      <c r="F652" s="104" t="s">
        <v>1283</v>
      </c>
      <c r="G652" s="104" t="s">
        <v>777</v>
      </c>
      <c r="H652" s="104" t="s">
        <v>778</v>
      </c>
      <c r="I652" s="104" t="s">
        <v>477</v>
      </c>
      <c r="J652" s="105">
        <v>1100000</v>
      </c>
      <c r="K652" s="105">
        <v>0</v>
      </c>
      <c r="L652" s="105">
        <v>130000</v>
      </c>
      <c r="M652" s="105">
        <v>0</v>
      </c>
      <c r="N652" s="124">
        <v>1230000</v>
      </c>
      <c r="O652" s="105">
        <v>0</v>
      </c>
      <c r="P652" s="142" t="s">
        <v>1590</v>
      </c>
    </row>
    <row r="653" spans="1:17" x14ac:dyDescent="0.45">
      <c r="A653" s="104" t="s">
        <v>1214</v>
      </c>
      <c r="B653" s="104" t="s">
        <v>1215</v>
      </c>
      <c r="C653" s="104" t="s">
        <v>1261</v>
      </c>
      <c r="D653" s="104" t="s">
        <v>786</v>
      </c>
      <c r="E653" s="104" t="s">
        <v>1282</v>
      </c>
      <c r="F653" s="104" t="s">
        <v>1283</v>
      </c>
      <c r="G653" s="104" t="s">
        <v>779</v>
      </c>
      <c r="H653" s="104" t="s">
        <v>780</v>
      </c>
      <c r="I653" s="104" t="s">
        <v>477</v>
      </c>
      <c r="J653" s="105">
        <v>23619000</v>
      </c>
      <c r="K653" s="105">
        <v>0</v>
      </c>
      <c r="L653" s="105">
        <v>23770000</v>
      </c>
      <c r="M653" s="105">
        <v>0</v>
      </c>
      <c r="N653" s="124">
        <v>47389000</v>
      </c>
      <c r="O653" s="105">
        <v>0</v>
      </c>
      <c r="P653" s="142" t="s">
        <v>1590</v>
      </c>
      <c r="Q653" s="134">
        <f>SUM(L594:L655)</f>
        <v>8681115574</v>
      </c>
    </row>
    <row r="654" spans="1:17" x14ac:dyDescent="0.45">
      <c r="A654" s="104" t="s">
        <v>1214</v>
      </c>
      <c r="B654" s="104" t="s">
        <v>1215</v>
      </c>
      <c r="C654" s="104" t="s">
        <v>1261</v>
      </c>
      <c r="D654" s="104" t="s">
        <v>786</v>
      </c>
      <c r="E654" s="104" t="s">
        <v>1282</v>
      </c>
      <c r="F654" s="104" t="s">
        <v>1283</v>
      </c>
      <c r="G654" s="104" t="s">
        <v>781</v>
      </c>
      <c r="H654" s="104" t="s">
        <v>782</v>
      </c>
      <c r="I654" s="104" t="s">
        <v>477</v>
      </c>
      <c r="J654" s="105">
        <v>500000</v>
      </c>
      <c r="K654" s="105">
        <v>0</v>
      </c>
      <c r="L654" s="105">
        <v>80000</v>
      </c>
      <c r="M654" s="105">
        <v>0</v>
      </c>
      <c r="N654" s="124">
        <v>580000</v>
      </c>
      <c r="O654" s="105">
        <v>0</v>
      </c>
      <c r="P654" s="142" t="s">
        <v>1590</v>
      </c>
      <c r="Q654" s="134">
        <f>Q653-M641-M638</f>
        <v>8656132674</v>
      </c>
    </row>
    <row r="655" spans="1:17" x14ac:dyDescent="0.45">
      <c r="A655" s="104" t="s">
        <v>1214</v>
      </c>
      <c r="B655" s="104" t="s">
        <v>1215</v>
      </c>
      <c r="C655" s="104" t="s">
        <v>1261</v>
      </c>
      <c r="D655" s="104" t="s">
        <v>786</v>
      </c>
      <c r="E655" s="104" t="s">
        <v>1282</v>
      </c>
      <c r="F655" s="104" t="s">
        <v>1283</v>
      </c>
      <c r="G655" s="104" t="s">
        <v>1274</v>
      </c>
      <c r="H655" s="104" t="s">
        <v>1275</v>
      </c>
      <c r="I655" s="104" t="s">
        <v>477</v>
      </c>
      <c r="J655" s="105">
        <v>0</v>
      </c>
      <c r="K655" s="105">
        <v>0</v>
      </c>
      <c r="L655" s="105">
        <v>4500000</v>
      </c>
      <c r="M655" s="105">
        <v>0</v>
      </c>
      <c r="N655" s="124">
        <v>4500000</v>
      </c>
      <c r="O655" s="105">
        <v>0</v>
      </c>
      <c r="P655" s="142" t="s">
        <v>1590</v>
      </c>
      <c r="Q655" s="103">
        <f>SUBTOTAL(9,L594:L655)</f>
        <v>8681115574</v>
      </c>
    </row>
    <row r="656" spans="1:17" x14ac:dyDescent="0.45">
      <c r="A656" s="104" t="s">
        <v>1214</v>
      </c>
      <c r="B656" s="104" t="s">
        <v>1215</v>
      </c>
      <c r="C656" s="104" t="s">
        <v>1284</v>
      </c>
      <c r="D656" s="104" t="s">
        <v>1285</v>
      </c>
      <c r="E656" s="104" t="s">
        <v>1286</v>
      </c>
      <c r="F656" s="104" t="s">
        <v>1287</v>
      </c>
      <c r="G656" s="104" t="s">
        <v>779</v>
      </c>
      <c r="H656" s="104" t="s">
        <v>780</v>
      </c>
      <c r="I656" s="104" t="s">
        <v>477</v>
      </c>
      <c r="J656" s="105">
        <v>0</v>
      </c>
      <c r="K656" s="105">
        <v>0</v>
      </c>
      <c r="L656" s="105">
        <v>98639645482</v>
      </c>
      <c r="M656" s="105">
        <v>98639645482</v>
      </c>
      <c r="N656" s="120">
        <v>0</v>
      </c>
      <c r="O656" s="105">
        <v>0</v>
      </c>
      <c r="P656" s="145" t="s">
        <v>1611</v>
      </c>
    </row>
    <row r="657" spans="1:16" x14ac:dyDescent="0.45">
      <c r="A657" s="104" t="s">
        <v>1214</v>
      </c>
      <c r="B657" s="104" t="s">
        <v>1215</v>
      </c>
      <c r="C657" s="104" t="s">
        <v>1284</v>
      </c>
      <c r="D657" s="104" t="s">
        <v>1285</v>
      </c>
      <c r="E657" s="104" t="s">
        <v>1286</v>
      </c>
      <c r="F657" s="104" t="s">
        <v>1287</v>
      </c>
      <c r="G657" s="104" t="s">
        <v>1288</v>
      </c>
      <c r="H657" s="104" t="s">
        <v>1289</v>
      </c>
      <c r="I657" s="104" t="s">
        <v>1560</v>
      </c>
      <c r="J657" s="105">
        <v>0</v>
      </c>
      <c r="K657" s="105">
        <v>0</v>
      </c>
      <c r="L657" s="105">
        <v>12860357563</v>
      </c>
      <c r="M657" s="105">
        <v>0</v>
      </c>
      <c r="N657" s="120">
        <v>12860357563</v>
      </c>
      <c r="O657" s="105">
        <v>0</v>
      </c>
      <c r="P657" s="145" t="s">
        <v>1611</v>
      </c>
    </row>
    <row r="658" spans="1:16" x14ac:dyDescent="0.45">
      <c r="A658" s="104" t="s">
        <v>1214</v>
      </c>
      <c r="B658" s="104" t="s">
        <v>1215</v>
      </c>
      <c r="C658" s="104" t="s">
        <v>1284</v>
      </c>
      <c r="D658" s="104" t="s">
        <v>1285</v>
      </c>
      <c r="E658" s="104" t="s">
        <v>1286</v>
      </c>
      <c r="F658" s="104" t="s">
        <v>1287</v>
      </c>
      <c r="G658" s="104" t="s">
        <v>1290</v>
      </c>
      <c r="H658" s="104" t="s">
        <v>1291</v>
      </c>
      <c r="I658" s="104" t="s">
        <v>1561</v>
      </c>
      <c r="J658" s="105">
        <v>0</v>
      </c>
      <c r="K658" s="105">
        <v>0</v>
      </c>
      <c r="L658" s="105">
        <v>11203962255</v>
      </c>
      <c r="M658" s="105">
        <v>0</v>
      </c>
      <c r="N658" s="120">
        <v>11203962255</v>
      </c>
      <c r="O658" s="105">
        <v>0</v>
      </c>
      <c r="P658" s="145" t="s">
        <v>1611</v>
      </c>
    </row>
    <row r="659" spans="1:16" x14ac:dyDescent="0.45">
      <c r="A659" s="104" t="s">
        <v>1214</v>
      </c>
      <c r="B659" s="104" t="s">
        <v>1215</v>
      </c>
      <c r="C659" s="104" t="s">
        <v>1284</v>
      </c>
      <c r="D659" s="104" t="s">
        <v>1285</v>
      </c>
      <c r="E659" s="104" t="s">
        <v>1286</v>
      </c>
      <c r="F659" s="104" t="s">
        <v>1287</v>
      </c>
      <c r="G659" s="104" t="s">
        <v>1292</v>
      </c>
      <c r="H659" s="104" t="s">
        <v>1293</v>
      </c>
      <c r="I659" s="104" t="s">
        <v>1562</v>
      </c>
      <c r="J659" s="105">
        <v>0</v>
      </c>
      <c r="K659" s="105">
        <v>0</v>
      </c>
      <c r="L659" s="105">
        <v>33632386554</v>
      </c>
      <c r="M659" s="105">
        <v>0</v>
      </c>
      <c r="N659" s="120">
        <v>33632386554</v>
      </c>
      <c r="O659" s="105">
        <v>0</v>
      </c>
      <c r="P659" s="145" t="s">
        <v>1611</v>
      </c>
    </row>
    <row r="660" spans="1:16" x14ac:dyDescent="0.45">
      <c r="A660" s="104" t="s">
        <v>1214</v>
      </c>
      <c r="B660" s="104" t="s">
        <v>1215</v>
      </c>
      <c r="C660" s="104" t="s">
        <v>1284</v>
      </c>
      <c r="D660" s="104" t="s">
        <v>1285</v>
      </c>
      <c r="E660" s="104" t="s">
        <v>1286</v>
      </c>
      <c r="F660" s="104" t="s">
        <v>1287</v>
      </c>
      <c r="G660" s="104" t="s">
        <v>1294</v>
      </c>
      <c r="H660" s="104" t="s">
        <v>1295</v>
      </c>
      <c r="I660" s="104" t="s">
        <v>1563</v>
      </c>
      <c r="J660" s="105">
        <v>0</v>
      </c>
      <c r="K660" s="105">
        <v>0</v>
      </c>
      <c r="L660" s="105">
        <v>10850361003</v>
      </c>
      <c r="M660" s="105">
        <v>0</v>
      </c>
      <c r="N660" s="120">
        <v>10850361003</v>
      </c>
      <c r="O660" s="105">
        <v>0</v>
      </c>
      <c r="P660" s="145" t="s">
        <v>1611</v>
      </c>
    </row>
    <row r="661" spans="1:16" x14ac:dyDescent="0.45">
      <c r="A661" s="104" t="s">
        <v>1214</v>
      </c>
      <c r="B661" s="104" t="s">
        <v>1215</v>
      </c>
      <c r="C661" s="104" t="s">
        <v>1284</v>
      </c>
      <c r="D661" s="104" t="s">
        <v>1285</v>
      </c>
      <c r="E661" s="104" t="s">
        <v>1286</v>
      </c>
      <c r="F661" s="104" t="s">
        <v>1287</v>
      </c>
      <c r="G661" s="104" t="s">
        <v>1296</v>
      </c>
      <c r="H661" s="104" t="s">
        <v>1297</v>
      </c>
      <c r="I661" s="104" t="s">
        <v>1563</v>
      </c>
      <c r="J661" s="105">
        <v>0</v>
      </c>
      <c r="K661" s="105">
        <v>0</v>
      </c>
      <c r="L661" s="105">
        <v>1972792909</v>
      </c>
      <c r="M661" s="105">
        <v>0</v>
      </c>
      <c r="N661" s="120">
        <v>1972792909</v>
      </c>
      <c r="O661" s="105">
        <v>0</v>
      </c>
      <c r="P661" s="145" t="s">
        <v>1611</v>
      </c>
    </row>
    <row r="662" spans="1:16" x14ac:dyDescent="0.45">
      <c r="A662" s="104" t="s">
        <v>1214</v>
      </c>
      <c r="B662" s="104" t="s">
        <v>1215</v>
      </c>
      <c r="C662" s="104" t="s">
        <v>1284</v>
      </c>
      <c r="D662" s="104" t="s">
        <v>1285</v>
      </c>
      <c r="E662" s="104" t="s">
        <v>1286</v>
      </c>
      <c r="F662" s="104" t="s">
        <v>1287</v>
      </c>
      <c r="G662" s="104" t="s">
        <v>1298</v>
      </c>
      <c r="H662" s="104" t="s">
        <v>1299</v>
      </c>
      <c r="I662" s="104" t="s">
        <v>1564</v>
      </c>
      <c r="J662" s="105">
        <v>0</v>
      </c>
      <c r="K662" s="105">
        <v>0</v>
      </c>
      <c r="L662" s="105">
        <v>15213946823</v>
      </c>
      <c r="M662" s="105">
        <v>0</v>
      </c>
      <c r="N662" s="120">
        <v>15213946823</v>
      </c>
      <c r="O662" s="105">
        <v>0</v>
      </c>
      <c r="P662" s="145" t="s">
        <v>1611</v>
      </c>
    </row>
    <row r="663" spans="1:16" x14ac:dyDescent="0.45">
      <c r="A663" s="104" t="s">
        <v>1214</v>
      </c>
      <c r="B663" s="104" t="s">
        <v>1215</v>
      </c>
      <c r="C663" s="104" t="s">
        <v>1284</v>
      </c>
      <c r="D663" s="104" t="s">
        <v>1285</v>
      </c>
      <c r="E663" s="104" t="s">
        <v>1286</v>
      </c>
      <c r="F663" s="104" t="s">
        <v>1287</v>
      </c>
      <c r="G663" s="104" t="s">
        <v>1300</v>
      </c>
      <c r="H663" s="104" t="s">
        <v>1301</v>
      </c>
      <c r="I663" s="104" t="s">
        <v>1565</v>
      </c>
      <c r="J663" s="105">
        <v>0</v>
      </c>
      <c r="K663" s="105">
        <v>0</v>
      </c>
      <c r="L663" s="105">
        <v>2902016955</v>
      </c>
      <c r="M663" s="105">
        <v>2902016955</v>
      </c>
      <c r="N663" s="120">
        <v>0</v>
      </c>
      <c r="O663" s="105">
        <v>0</v>
      </c>
      <c r="P663" s="145" t="s">
        <v>1611</v>
      </c>
    </row>
    <row r="664" spans="1:16" x14ac:dyDescent="0.45">
      <c r="A664" s="104" t="s">
        <v>1214</v>
      </c>
      <c r="B664" s="104" t="s">
        <v>1215</v>
      </c>
      <c r="C664" s="104" t="s">
        <v>1284</v>
      </c>
      <c r="D664" s="104" t="s">
        <v>1285</v>
      </c>
      <c r="E664" s="104" t="s">
        <v>1286</v>
      </c>
      <c r="F664" s="104" t="s">
        <v>1287</v>
      </c>
      <c r="G664" s="104" t="s">
        <v>1302</v>
      </c>
      <c r="H664" s="104" t="s">
        <v>1303</v>
      </c>
      <c r="I664" s="104" t="s">
        <v>1566</v>
      </c>
      <c r="J664" s="105">
        <v>0</v>
      </c>
      <c r="K664" s="105">
        <v>0</v>
      </c>
      <c r="L664" s="105">
        <v>3945585819</v>
      </c>
      <c r="M664" s="105">
        <v>0</v>
      </c>
      <c r="N664" s="120">
        <v>3945585819</v>
      </c>
      <c r="O664" s="105">
        <v>0</v>
      </c>
      <c r="P664" s="145" t="s">
        <v>1611</v>
      </c>
    </row>
    <row r="665" spans="1:16" x14ac:dyDescent="0.45">
      <c r="A665" s="104" t="s">
        <v>1214</v>
      </c>
      <c r="B665" s="104" t="s">
        <v>1215</v>
      </c>
      <c r="C665" s="104" t="s">
        <v>1284</v>
      </c>
      <c r="D665" s="104" t="s">
        <v>1285</v>
      </c>
      <c r="E665" s="104" t="s">
        <v>1286</v>
      </c>
      <c r="F665" s="104" t="s">
        <v>1287</v>
      </c>
      <c r="G665" s="104" t="s">
        <v>1304</v>
      </c>
      <c r="H665" s="104" t="s">
        <v>1305</v>
      </c>
      <c r="I665" s="104" t="s">
        <v>1567</v>
      </c>
      <c r="J665" s="105">
        <v>0</v>
      </c>
      <c r="K665" s="105">
        <v>0</v>
      </c>
      <c r="L665" s="105">
        <v>3945585819</v>
      </c>
      <c r="M665" s="105">
        <v>0</v>
      </c>
      <c r="N665" s="120">
        <v>3945585819</v>
      </c>
      <c r="O665" s="105">
        <v>0</v>
      </c>
      <c r="P665" s="145" t="s">
        <v>1611</v>
      </c>
    </row>
    <row r="666" spans="1:16" x14ac:dyDescent="0.45">
      <c r="A666" s="104" t="s">
        <v>1214</v>
      </c>
      <c r="B666" s="104" t="s">
        <v>1215</v>
      </c>
      <c r="C666" s="104" t="s">
        <v>1284</v>
      </c>
      <c r="D666" s="104" t="s">
        <v>1285</v>
      </c>
      <c r="E666" s="104" t="s">
        <v>1286</v>
      </c>
      <c r="F666" s="104" t="s">
        <v>1287</v>
      </c>
      <c r="G666" s="104" t="s">
        <v>791</v>
      </c>
      <c r="H666" s="104" t="s">
        <v>792</v>
      </c>
      <c r="I666" s="104" t="s">
        <v>477</v>
      </c>
      <c r="J666" s="105">
        <v>0</v>
      </c>
      <c r="K666" s="105">
        <v>0</v>
      </c>
      <c r="L666" s="105">
        <v>20753635096</v>
      </c>
      <c r="M666" s="105">
        <v>0</v>
      </c>
      <c r="N666" s="120">
        <v>20753635096</v>
      </c>
      <c r="O666" s="105">
        <v>0</v>
      </c>
      <c r="P666" s="145" t="s">
        <v>1611</v>
      </c>
    </row>
    <row r="667" spans="1:16" x14ac:dyDescent="0.45">
      <c r="A667" s="104" t="s">
        <v>1214</v>
      </c>
      <c r="B667" s="104" t="s">
        <v>1215</v>
      </c>
      <c r="C667" s="104" t="s">
        <v>1284</v>
      </c>
      <c r="D667" s="104" t="s">
        <v>1285</v>
      </c>
      <c r="E667" s="104" t="s">
        <v>1286</v>
      </c>
      <c r="F667" s="104" t="s">
        <v>1287</v>
      </c>
      <c r="G667" s="104" t="s">
        <v>1306</v>
      </c>
      <c r="H667" s="104" t="s">
        <v>1307</v>
      </c>
      <c r="I667" s="104" t="s">
        <v>477</v>
      </c>
      <c r="J667" s="105">
        <v>0</v>
      </c>
      <c r="K667" s="105">
        <v>0</v>
      </c>
      <c r="L667" s="105">
        <v>179145071400</v>
      </c>
      <c r="M667" s="105">
        <v>0</v>
      </c>
      <c r="N667" s="120">
        <v>179145071400</v>
      </c>
      <c r="O667" s="105">
        <v>0</v>
      </c>
      <c r="P667" s="145" t="s">
        <v>1611</v>
      </c>
    </row>
    <row r="668" spans="1:16" x14ac:dyDescent="0.45">
      <c r="A668" s="104" t="s">
        <v>1214</v>
      </c>
      <c r="B668" s="104" t="s">
        <v>1215</v>
      </c>
      <c r="C668" s="104" t="s">
        <v>1284</v>
      </c>
      <c r="D668" s="104" t="s">
        <v>1285</v>
      </c>
      <c r="E668" s="104" t="s">
        <v>1308</v>
      </c>
      <c r="F668" s="104" t="s">
        <v>1309</v>
      </c>
      <c r="G668" s="104" t="s">
        <v>779</v>
      </c>
      <c r="H668" s="104" t="s">
        <v>780</v>
      </c>
      <c r="I668" s="104" t="s">
        <v>477</v>
      </c>
      <c r="J668" s="105">
        <v>0</v>
      </c>
      <c r="K668" s="105">
        <v>0</v>
      </c>
      <c r="L668" s="105">
        <v>27366713220</v>
      </c>
      <c r="M668" s="105">
        <v>27366713220</v>
      </c>
      <c r="N668" s="120">
        <v>0</v>
      </c>
      <c r="O668" s="105">
        <v>0</v>
      </c>
      <c r="P668" s="145" t="s">
        <v>1611</v>
      </c>
    </row>
    <row r="669" spans="1:16" x14ac:dyDescent="0.45">
      <c r="A669" s="104" t="s">
        <v>1214</v>
      </c>
      <c r="B669" s="104" t="s">
        <v>1215</v>
      </c>
      <c r="C669" s="104" t="s">
        <v>1284</v>
      </c>
      <c r="D669" s="104" t="s">
        <v>1285</v>
      </c>
      <c r="E669" s="104" t="s">
        <v>1308</v>
      </c>
      <c r="F669" s="104" t="s">
        <v>1309</v>
      </c>
      <c r="G669" s="104" t="s">
        <v>1288</v>
      </c>
      <c r="H669" s="104" t="s">
        <v>1289</v>
      </c>
      <c r="I669" s="104" t="s">
        <v>1560</v>
      </c>
      <c r="J669" s="105">
        <v>0</v>
      </c>
      <c r="K669" s="105">
        <v>0</v>
      </c>
      <c r="L669" s="105">
        <v>486084215904</v>
      </c>
      <c r="M669" s="105">
        <v>0</v>
      </c>
      <c r="N669" s="120">
        <v>486084215904</v>
      </c>
      <c r="O669" s="105">
        <v>0</v>
      </c>
      <c r="P669" s="145" t="s">
        <v>1611</v>
      </c>
    </row>
    <row r="670" spans="1:16" x14ac:dyDescent="0.45">
      <c r="A670" s="104" t="s">
        <v>1214</v>
      </c>
      <c r="B670" s="104" t="s">
        <v>1215</v>
      </c>
      <c r="C670" s="104" t="s">
        <v>1284</v>
      </c>
      <c r="D670" s="104" t="s">
        <v>1285</v>
      </c>
      <c r="E670" s="104" t="s">
        <v>1308</v>
      </c>
      <c r="F670" s="104" t="s">
        <v>1309</v>
      </c>
      <c r="G670" s="104" t="s">
        <v>1290</v>
      </c>
      <c r="H670" s="104" t="s">
        <v>1291</v>
      </c>
      <c r="I670" s="104" t="s">
        <v>1561</v>
      </c>
      <c r="J670" s="105">
        <v>0</v>
      </c>
      <c r="K670" s="105">
        <v>0</v>
      </c>
      <c r="L670" s="105">
        <v>468839692764</v>
      </c>
      <c r="M670" s="105">
        <v>0</v>
      </c>
      <c r="N670" s="120">
        <v>468839692764</v>
      </c>
      <c r="O670" s="105">
        <v>0</v>
      </c>
      <c r="P670" s="145" t="s">
        <v>1611</v>
      </c>
    </row>
    <row r="671" spans="1:16" x14ac:dyDescent="0.45">
      <c r="A671" s="104" t="s">
        <v>1214</v>
      </c>
      <c r="B671" s="104" t="s">
        <v>1215</v>
      </c>
      <c r="C671" s="104" t="s">
        <v>1284</v>
      </c>
      <c r="D671" s="104" t="s">
        <v>1285</v>
      </c>
      <c r="E671" s="104" t="s">
        <v>1308</v>
      </c>
      <c r="F671" s="104" t="s">
        <v>1309</v>
      </c>
      <c r="G671" s="104" t="s">
        <v>1292</v>
      </c>
      <c r="H671" s="104" t="s">
        <v>1293</v>
      </c>
      <c r="I671" s="104" t="s">
        <v>1562</v>
      </c>
      <c r="J671" s="105">
        <v>0</v>
      </c>
      <c r="K671" s="105">
        <v>0</v>
      </c>
      <c r="L671" s="105">
        <v>433555102420</v>
      </c>
      <c r="M671" s="105">
        <v>0</v>
      </c>
      <c r="N671" s="120">
        <v>433555102420</v>
      </c>
      <c r="O671" s="105">
        <v>0</v>
      </c>
      <c r="P671" s="145" t="s">
        <v>1611</v>
      </c>
    </row>
    <row r="672" spans="1:16" x14ac:dyDescent="0.45">
      <c r="A672" s="104" t="s">
        <v>1214</v>
      </c>
      <c r="B672" s="104" t="s">
        <v>1215</v>
      </c>
      <c r="C672" s="104" t="s">
        <v>1284</v>
      </c>
      <c r="D672" s="104" t="s">
        <v>1285</v>
      </c>
      <c r="E672" s="104" t="s">
        <v>1308</v>
      </c>
      <c r="F672" s="104" t="s">
        <v>1309</v>
      </c>
      <c r="G672" s="104" t="s">
        <v>1300</v>
      </c>
      <c r="H672" s="104" t="s">
        <v>1301</v>
      </c>
      <c r="I672" s="104" t="s">
        <v>1565</v>
      </c>
      <c r="J672" s="105">
        <v>0</v>
      </c>
      <c r="K672" s="105">
        <v>0</v>
      </c>
      <c r="L672" s="105">
        <v>12410939600</v>
      </c>
      <c r="M672" s="105">
        <v>12410939600</v>
      </c>
      <c r="N672" s="120">
        <v>0</v>
      </c>
      <c r="O672" s="105">
        <v>0</v>
      </c>
      <c r="P672" s="145" t="s">
        <v>1611</v>
      </c>
    </row>
    <row r="673" spans="1:16" x14ac:dyDescent="0.45">
      <c r="A673" s="104" t="s">
        <v>1214</v>
      </c>
      <c r="B673" s="104" t="s">
        <v>1215</v>
      </c>
      <c r="C673" s="104" t="s">
        <v>1284</v>
      </c>
      <c r="D673" s="104" t="s">
        <v>1285</v>
      </c>
      <c r="E673" s="104" t="s">
        <v>1308</v>
      </c>
      <c r="F673" s="104" t="s">
        <v>1309</v>
      </c>
      <c r="G673" s="104" t="s">
        <v>791</v>
      </c>
      <c r="H673" s="104" t="s">
        <v>792</v>
      </c>
      <c r="I673" s="104" t="s">
        <v>477</v>
      </c>
      <c r="J673" s="105">
        <v>0</v>
      </c>
      <c r="K673" s="105">
        <v>0</v>
      </c>
      <c r="L673" s="105">
        <v>736022500</v>
      </c>
      <c r="M673" s="105">
        <v>0</v>
      </c>
      <c r="N673" s="120">
        <v>736022500</v>
      </c>
      <c r="O673" s="105">
        <v>0</v>
      </c>
      <c r="P673" s="145" t="s">
        <v>1611</v>
      </c>
    </row>
    <row r="674" spans="1:16" x14ac:dyDescent="0.45">
      <c r="A674" s="104" t="s">
        <v>1214</v>
      </c>
      <c r="B674" s="104" t="s">
        <v>1215</v>
      </c>
      <c r="C674" s="104" t="s">
        <v>1284</v>
      </c>
      <c r="D674" s="104" t="s">
        <v>1285</v>
      </c>
      <c r="E674" s="104" t="s">
        <v>1310</v>
      </c>
      <c r="F674" s="139" t="s">
        <v>1311</v>
      </c>
      <c r="G674" s="139" t="s">
        <v>779</v>
      </c>
      <c r="H674" s="139" t="s">
        <v>780</v>
      </c>
      <c r="I674" s="139" t="s">
        <v>477</v>
      </c>
      <c r="J674" s="123">
        <v>0</v>
      </c>
      <c r="K674" s="123">
        <v>0</v>
      </c>
      <c r="L674" s="123">
        <v>411857042463</v>
      </c>
      <c r="M674" s="123">
        <v>411857042463</v>
      </c>
      <c r="N674" s="120">
        <v>0</v>
      </c>
      <c r="O674" s="105">
        <v>0</v>
      </c>
      <c r="P674" s="145" t="s">
        <v>1611</v>
      </c>
    </row>
    <row r="675" spans="1:16" x14ac:dyDescent="0.45">
      <c r="A675" s="104" t="s">
        <v>1214</v>
      </c>
      <c r="B675" s="104" t="s">
        <v>1215</v>
      </c>
      <c r="C675" s="104" t="s">
        <v>1284</v>
      </c>
      <c r="D675" s="104" t="s">
        <v>1285</v>
      </c>
      <c r="E675" s="104" t="s">
        <v>1310</v>
      </c>
      <c r="F675" s="139" t="s">
        <v>1311</v>
      </c>
      <c r="G675" s="139" t="s">
        <v>1288</v>
      </c>
      <c r="H675" s="139" t="s">
        <v>1289</v>
      </c>
      <c r="I675" s="139" t="s">
        <v>1560</v>
      </c>
      <c r="J675" s="123">
        <v>0</v>
      </c>
      <c r="K675" s="123">
        <v>0</v>
      </c>
      <c r="L675" s="123">
        <v>5680653516060</v>
      </c>
      <c r="M675" s="123">
        <v>597566077845</v>
      </c>
      <c r="N675" s="120">
        <v>5083087438215</v>
      </c>
      <c r="O675" s="105">
        <v>0</v>
      </c>
      <c r="P675" s="145" t="s">
        <v>1611</v>
      </c>
    </row>
    <row r="676" spans="1:16" x14ac:dyDescent="0.45">
      <c r="A676" s="104" t="s">
        <v>1214</v>
      </c>
      <c r="B676" s="104" t="s">
        <v>1215</v>
      </c>
      <c r="C676" s="104" t="s">
        <v>1284</v>
      </c>
      <c r="D676" s="104" t="s">
        <v>1285</v>
      </c>
      <c r="E676" s="104" t="s">
        <v>1310</v>
      </c>
      <c r="F676" s="139" t="s">
        <v>1311</v>
      </c>
      <c r="G676" s="139" t="s">
        <v>1290</v>
      </c>
      <c r="H676" s="139" t="s">
        <v>1291</v>
      </c>
      <c r="I676" s="139" t="s">
        <v>1561</v>
      </c>
      <c r="J676" s="123">
        <v>0</v>
      </c>
      <c r="K676" s="123">
        <v>0</v>
      </c>
      <c r="L676" s="123">
        <v>2361247456750</v>
      </c>
      <c r="M676" s="123">
        <v>397728933023</v>
      </c>
      <c r="N676" s="120">
        <v>1963518523727</v>
      </c>
      <c r="O676" s="105">
        <v>0</v>
      </c>
      <c r="P676" s="145" t="s">
        <v>1611</v>
      </c>
    </row>
    <row r="677" spans="1:16" x14ac:dyDescent="0.45">
      <c r="A677" s="104" t="s">
        <v>1214</v>
      </c>
      <c r="B677" s="104" t="s">
        <v>1215</v>
      </c>
      <c r="C677" s="104" t="s">
        <v>1284</v>
      </c>
      <c r="D677" s="104" t="s">
        <v>1285</v>
      </c>
      <c r="E677" s="104" t="s">
        <v>1310</v>
      </c>
      <c r="F677" s="139" t="s">
        <v>1311</v>
      </c>
      <c r="G677" s="139" t="s">
        <v>1292</v>
      </c>
      <c r="H677" s="139" t="s">
        <v>1293</v>
      </c>
      <c r="I677" s="139" t="s">
        <v>1562</v>
      </c>
      <c r="J677" s="123">
        <v>0</v>
      </c>
      <c r="K677" s="123">
        <v>0</v>
      </c>
      <c r="L677" s="123">
        <v>1211450174588</v>
      </c>
      <c r="M677" s="123">
        <v>0</v>
      </c>
      <c r="N677" s="120">
        <v>1211450174588</v>
      </c>
      <c r="O677" s="105">
        <v>0</v>
      </c>
      <c r="P677" s="145" t="s">
        <v>1611</v>
      </c>
    </row>
    <row r="678" spans="1:16" x14ac:dyDescent="0.45">
      <c r="A678" s="104" t="s">
        <v>1214</v>
      </c>
      <c r="B678" s="104" t="s">
        <v>1215</v>
      </c>
      <c r="C678" s="104" t="s">
        <v>1284</v>
      </c>
      <c r="D678" s="104" t="s">
        <v>1285</v>
      </c>
      <c r="E678" s="104" t="s">
        <v>1310</v>
      </c>
      <c r="F678" s="139" t="s">
        <v>1311</v>
      </c>
      <c r="G678" s="139" t="s">
        <v>1294</v>
      </c>
      <c r="H678" s="139" t="s">
        <v>1295</v>
      </c>
      <c r="I678" s="139" t="s">
        <v>1563</v>
      </c>
      <c r="J678" s="123">
        <v>0</v>
      </c>
      <c r="K678" s="123">
        <v>0</v>
      </c>
      <c r="L678" s="123">
        <v>20592852124</v>
      </c>
      <c r="M678" s="123">
        <v>0</v>
      </c>
      <c r="N678" s="120">
        <v>20592852124</v>
      </c>
      <c r="O678" s="105">
        <v>0</v>
      </c>
      <c r="P678" s="145" t="s">
        <v>1611</v>
      </c>
    </row>
    <row r="679" spans="1:16" x14ac:dyDescent="0.45">
      <c r="A679" s="104" t="s">
        <v>1214</v>
      </c>
      <c r="B679" s="104" t="s">
        <v>1215</v>
      </c>
      <c r="C679" s="104" t="s">
        <v>1284</v>
      </c>
      <c r="D679" s="104" t="s">
        <v>1285</v>
      </c>
      <c r="E679" s="104" t="s">
        <v>1310</v>
      </c>
      <c r="F679" s="139" t="s">
        <v>1311</v>
      </c>
      <c r="G679" s="139" t="s">
        <v>1296</v>
      </c>
      <c r="H679" s="139" t="s">
        <v>1297</v>
      </c>
      <c r="I679" s="139" t="s">
        <v>1563</v>
      </c>
      <c r="J679" s="123">
        <v>0</v>
      </c>
      <c r="K679" s="123">
        <v>0</v>
      </c>
      <c r="L679" s="123">
        <v>4118570425</v>
      </c>
      <c r="M679" s="123">
        <v>0</v>
      </c>
      <c r="N679" s="120">
        <v>4118570425</v>
      </c>
      <c r="O679" s="105">
        <v>0</v>
      </c>
      <c r="P679" s="145" t="s">
        <v>1611</v>
      </c>
    </row>
    <row r="680" spans="1:16" x14ac:dyDescent="0.45">
      <c r="A680" s="104" t="s">
        <v>1214</v>
      </c>
      <c r="B680" s="104" t="s">
        <v>1215</v>
      </c>
      <c r="C680" s="104" t="s">
        <v>1284</v>
      </c>
      <c r="D680" s="104" t="s">
        <v>1285</v>
      </c>
      <c r="E680" s="104" t="s">
        <v>1310</v>
      </c>
      <c r="F680" s="139" t="s">
        <v>1311</v>
      </c>
      <c r="G680" s="139" t="s">
        <v>1298</v>
      </c>
      <c r="H680" s="139" t="s">
        <v>1299</v>
      </c>
      <c r="I680" s="139" t="s">
        <v>1564</v>
      </c>
      <c r="J680" s="123">
        <v>0</v>
      </c>
      <c r="K680" s="123">
        <v>0</v>
      </c>
      <c r="L680" s="123">
        <v>52370044941</v>
      </c>
      <c r="M680" s="123">
        <v>0</v>
      </c>
      <c r="N680" s="120">
        <v>52370044941</v>
      </c>
      <c r="O680" s="105">
        <v>0</v>
      </c>
      <c r="P680" s="145" t="s">
        <v>1611</v>
      </c>
    </row>
    <row r="681" spans="1:16" x14ac:dyDescent="0.45">
      <c r="A681" s="104" t="s">
        <v>1214</v>
      </c>
      <c r="B681" s="104" t="s">
        <v>1215</v>
      </c>
      <c r="C681" s="104" t="s">
        <v>1284</v>
      </c>
      <c r="D681" s="104" t="s">
        <v>1285</v>
      </c>
      <c r="E681" s="104" t="s">
        <v>1310</v>
      </c>
      <c r="F681" s="139" t="s">
        <v>1311</v>
      </c>
      <c r="G681" s="139" t="s">
        <v>1300</v>
      </c>
      <c r="H681" s="139" t="s">
        <v>1301</v>
      </c>
      <c r="I681" s="139" t="s">
        <v>1565</v>
      </c>
      <c r="J681" s="123">
        <v>0</v>
      </c>
      <c r="K681" s="123">
        <v>0</v>
      </c>
      <c r="L681" s="123">
        <v>6795498295</v>
      </c>
      <c r="M681" s="123">
        <v>6795498295</v>
      </c>
      <c r="N681" s="120">
        <v>0</v>
      </c>
      <c r="O681" s="105">
        <v>0</v>
      </c>
      <c r="P681" s="145" t="s">
        <v>1611</v>
      </c>
    </row>
    <row r="682" spans="1:16" x14ac:dyDescent="0.45">
      <c r="A682" s="104" t="s">
        <v>1214</v>
      </c>
      <c r="B682" s="104" t="s">
        <v>1215</v>
      </c>
      <c r="C682" s="104" t="s">
        <v>1284</v>
      </c>
      <c r="D682" s="104" t="s">
        <v>1285</v>
      </c>
      <c r="E682" s="104" t="s">
        <v>1310</v>
      </c>
      <c r="F682" s="139" t="s">
        <v>1311</v>
      </c>
      <c r="G682" s="139" t="s">
        <v>1302</v>
      </c>
      <c r="H682" s="139" t="s">
        <v>1303</v>
      </c>
      <c r="I682" s="139" t="s">
        <v>1566</v>
      </c>
      <c r="J682" s="123">
        <v>0</v>
      </c>
      <c r="K682" s="123">
        <v>0</v>
      </c>
      <c r="L682" s="123">
        <v>8237140849</v>
      </c>
      <c r="M682" s="123">
        <v>0</v>
      </c>
      <c r="N682" s="120">
        <v>8237140849</v>
      </c>
      <c r="O682" s="105">
        <v>0</v>
      </c>
      <c r="P682" s="145" t="s">
        <v>1611</v>
      </c>
    </row>
    <row r="683" spans="1:16" x14ac:dyDescent="0.45">
      <c r="A683" s="104" t="s">
        <v>1214</v>
      </c>
      <c r="B683" s="104" t="s">
        <v>1215</v>
      </c>
      <c r="C683" s="104" t="s">
        <v>1284</v>
      </c>
      <c r="D683" s="104" t="s">
        <v>1285</v>
      </c>
      <c r="E683" s="104" t="s">
        <v>1310</v>
      </c>
      <c r="F683" s="139" t="s">
        <v>1311</v>
      </c>
      <c r="G683" s="139" t="s">
        <v>1304</v>
      </c>
      <c r="H683" s="139" t="s">
        <v>1305</v>
      </c>
      <c r="I683" s="139" t="s">
        <v>1567</v>
      </c>
      <c r="J683" s="123">
        <v>0</v>
      </c>
      <c r="K683" s="123">
        <v>0</v>
      </c>
      <c r="L683" s="123">
        <v>8237140849</v>
      </c>
      <c r="M683" s="123">
        <v>0</v>
      </c>
      <c r="N683" s="120">
        <v>8237140849</v>
      </c>
      <c r="O683" s="105">
        <v>0</v>
      </c>
      <c r="P683" s="145" t="s">
        <v>1611</v>
      </c>
    </row>
    <row r="684" spans="1:16" x14ac:dyDescent="0.45">
      <c r="A684" s="104" t="s">
        <v>1214</v>
      </c>
      <c r="B684" s="104" t="s">
        <v>1215</v>
      </c>
      <c r="C684" s="104" t="s">
        <v>1284</v>
      </c>
      <c r="D684" s="104" t="s">
        <v>1285</v>
      </c>
      <c r="E684" s="104" t="s">
        <v>1310</v>
      </c>
      <c r="F684" s="139" t="s">
        <v>1311</v>
      </c>
      <c r="G684" s="139" t="s">
        <v>791</v>
      </c>
      <c r="H684" s="139" t="s">
        <v>792</v>
      </c>
      <c r="I684" s="139" t="s">
        <v>477</v>
      </c>
      <c r="J684" s="123">
        <v>0</v>
      </c>
      <c r="K684" s="123">
        <v>0</v>
      </c>
      <c r="L684" s="123">
        <v>53155378581</v>
      </c>
      <c r="M684" s="123">
        <v>0</v>
      </c>
      <c r="N684" s="120">
        <v>53155378581</v>
      </c>
      <c r="O684" s="105">
        <v>0</v>
      </c>
      <c r="P684" s="145" t="s">
        <v>1611</v>
      </c>
    </row>
    <row r="685" spans="1:16" x14ac:dyDescent="0.45">
      <c r="A685" s="104" t="s">
        <v>1214</v>
      </c>
      <c r="B685" s="104" t="s">
        <v>1215</v>
      </c>
      <c r="C685" s="104" t="s">
        <v>1284</v>
      </c>
      <c r="D685" s="104" t="s">
        <v>1285</v>
      </c>
      <c r="E685" s="104" t="s">
        <v>1310</v>
      </c>
      <c r="F685" s="139" t="s">
        <v>1311</v>
      </c>
      <c r="G685" s="139" t="s">
        <v>1306</v>
      </c>
      <c r="H685" s="139" t="s">
        <v>1307</v>
      </c>
      <c r="I685" s="139" t="s">
        <v>477</v>
      </c>
      <c r="J685" s="123">
        <v>0</v>
      </c>
      <c r="K685" s="123">
        <v>0</v>
      </c>
      <c r="L685" s="123">
        <v>7806235422</v>
      </c>
      <c r="M685" s="123">
        <v>0</v>
      </c>
      <c r="N685" s="120">
        <v>7806235422</v>
      </c>
      <c r="O685" s="105">
        <v>0</v>
      </c>
      <c r="P685" s="145" t="s">
        <v>1611</v>
      </c>
    </row>
    <row r="686" spans="1:16" x14ac:dyDescent="0.45">
      <c r="A686" s="104" t="s">
        <v>1214</v>
      </c>
      <c r="B686" s="104" t="s">
        <v>1215</v>
      </c>
      <c r="C686" s="104" t="s">
        <v>1284</v>
      </c>
      <c r="D686" s="104" t="s">
        <v>1285</v>
      </c>
      <c r="E686" s="104" t="s">
        <v>1312</v>
      </c>
      <c r="F686" s="104" t="s">
        <v>1313</v>
      </c>
      <c r="G686" s="104" t="s">
        <v>1288</v>
      </c>
      <c r="H686" s="104" t="s">
        <v>1289</v>
      </c>
      <c r="I686" s="104" t="s">
        <v>1560</v>
      </c>
      <c r="J686" s="105">
        <v>0</v>
      </c>
      <c r="K686" s="105">
        <v>0</v>
      </c>
      <c r="L686" s="105">
        <v>10168448489</v>
      </c>
      <c r="M686" s="105">
        <v>0</v>
      </c>
      <c r="N686" s="120">
        <v>10168448489</v>
      </c>
      <c r="O686" s="105">
        <v>0</v>
      </c>
      <c r="P686" s="145" t="s">
        <v>1611</v>
      </c>
    </row>
    <row r="687" spans="1:16" x14ac:dyDescent="0.45">
      <c r="A687" s="104" t="s">
        <v>1214</v>
      </c>
      <c r="B687" s="104" t="s">
        <v>1215</v>
      </c>
      <c r="C687" s="104" t="s">
        <v>1284</v>
      </c>
      <c r="D687" s="104" t="s">
        <v>1285</v>
      </c>
      <c r="E687" s="104" t="s">
        <v>1312</v>
      </c>
      <c r="F687" s="104" t="s">
        <v>1313</v>
      </c>
      <c r="G687" s="104" t="s">
        <v>1290</v>
      </c>
      <c r="H687" s="104" t="s">
        <v>1291</v>
      </c>
      <c r="I687" s="104" t="s">
        <v>1561</v>
      </c>
      <c r="J687" s="105">
        <v>0</v>
      </c>
      <c r="K687" s="105">
        <v>0</v>
      </c>
      <c r="L687" s="105">
        <v>10803417100</v>
      </c>
      <c r="M687" s="105">
        <v>0</v>
      </c>
      <c r="N687" s="120">
        <v>10803417100</v>
      </c>
      <c r="O687" s="105">
        <v>0</v>
      </c>
      <c r="P687" s="145" t="s">
        <v>1611</v>
      </c>
    </row>
    <row r="688" spans="1:16" x14ac:dyDescent="0.45">
      <c r="A688" s="104" t="s">
        <v>1214</v>
      </c>
      <c r="B688" s="104" t="s">
        <v>1215</v>
      </c>
      <c r="C688" s="104" t="s">
        <v>1284</v>
      </c>
      <c r="D688" s="104" t="s">
        <v>1285</v>
      </c>
      <c r="E688" s="104" t="s">
        <v>1312</v>
      </c>
      <c r="F688" s="104" t="s">
        <v>1313</v>
      </c>
      <c r="G688" s="104" t="s">
        <v>1292</v>
      </c>
      <c r="H688" s="104" t="s">
        <v>1293</v>
      </c>
      <c r="I688" s="104" t="s">
        <v>1562</v>
      </c>
      <c r="J688" s="105">
        <v>0</v>
      </c>
      <c r="K688" s="105">
        <v>0</v>
      </c>
      <c r="L688" s="105">
        <v>32139445290</v>
      </c>
      <c r="M688" s="105">
        <v>0</v>
      </c>
      <c r="N688" s="120">
        <v>32139445290</v>
      </c>
      <c r="O688" s="105">
        <v>0</v>
      </c>
      <c r="P688" s="145" t="s">
        <v>1611</v>
      </c>
    </row>
    <row r="689" spans="1:17" x14ac:dyDescent="0.45">
      <c r="A689" s="104" t="s">
        <v>1214</v>
      </c>
      <c r="B689" s="104" t="s">
        <v>1215</v>
      </c>
      <c r="C689" s="104" t="s">
        <v>1284</v>
      </c>
      <c r="D689" s="104" t="s">
        <v>1285</v>
      </c>
      <c r="E689" s="104" t="s">
        <v>1312</v>
      </c>
      <c r="F689" s="104" t="s">
        <v>1313</v>
      </c>
      <c r="G689" s="104" t="s">
        <v>1298</v>
      </c>
      <c r="H689" s="104" t="s">
        <v>1299</v>
      </c>
      <c r="I689" s="104" t="s">
        <v>1564</v>
      </c>
      <c r="J689" s="105">
        <v>0</v>
      </c>
      <c r="K689" s="105">
        <v>0</v>
      </c>
      <c r="L689" s="105">
        <v>191242480</v>
      </c>
      <c r="M689" s="105">
        <v>0</v>
      </c>
      <c r="N689" s="120">
        <v>191242480</v>
      </c>
      <c r="O689" s="105">
        <v>0</v>
      </c>
      <c r="P689" s="145" t="s">
        <v>1611</v>
      </c>
    </row>
    <row r="690" spans="1:17" x14ac:dyDescent="0.45">
      <c r="A690" s="104" t="s">
        <v>1214</v>
      </c>
      <c r="B690" s="104" t="s">
        <v>1215</v>
      </c>
      <c r="C690" s="104" t="s">
        <v>1284</v>
      </c>
      <c r="D690" s="104" t="s">
        <v>1285</v>
      </c>
      <c r="E690" s="104" t="s">
        <v>1312</v>
      </c>
      <c r="F690" s="104" t="s">
        <v>1313</v>
      </c>
      <c r="G690" s="104" t="s">
        <v>1300</v>
      </c>
      <c r="H690" s="104" t="s">
        <v>1301</v>
      </c>
      <c r="I690" s="104" t="s">
        <v>1565</v>
      </c>
      <c r="J690" s="105">
        <v>0</v>
      </c>
      <c r="K690" s="105">
        <v>0</v>
      </c>
      <c r="L690" s="105">
        <v>3187829930</v>
      </c>
      <c r="M690" s="105">
        <v>3187829930</v>
      </c>
      <c r="N690" s="120">
        <v>0</v>
      </c>
      <c r="O690" s="105">
        <v>0</v>
      </c>
      <c r="P690" s="145" t="s">
        <v>1611</v>
      </c>
    </row>
    <row r="691" spans="1:17" x14ac:dyDescent="0.45">
      <c r="A691" s="104" t="s">
        <v>1214</v>
      </c>
      <c r="B691" s="104" t="s">
        <v>1215</v>
      </c>
      <c r="C691" s="104" t="s">
        <v>1284</v>
      </c>
      <c r="D691" s="104" t="s">
        <v>1285</v>
      </c>
      <c r="E691" s="104" t="s">
        <v>1312</v>
      </c>
      <c r="F691" s="104" t="s">
        <v>1313</v>
      </c>
      <c r="G691" s="104" t="s">
        <v>791</v>
      </c>
      <c r="H691" s="104" t="s">
        <v>792</v>
      </c>
      <c r="I691" s="104" t="s">
        <v>477</v>
      </c>
      <c r="J691" s="105">
        <v>0</v>
      </c>
      <c r="K691" s="105">
        <v>0</v>
      </c>
      <c r="L691" s="105">
        <v>60482240</v>
      </c>
      <c r="M691" s="105">
        <v>0</v>
      </c>
      <c r="N691" s="120">
        <v>60482240</v>
      </c>
      <c r="O691" s="105">
        <v>0</v>
      </c>
      <c r="P691" s="145" t="s">
        <v>1611</v>
      </c>
    </row>
    <row r="692" spans="1:17" x14ac:dyDescent="0.45">
      <c r="A692" s="104" t="s">
        <v>1214</v>
      </c>
      <c r="B692" s="104" t="s">
        <v>1215</v>
      </c>
      <c r="C692" s="104" t="s">
        <v>1284</v>
      </c>
      <c r="D692" s="104" t="s">
        <v>1285</v>
      </c>
      <c r="E692" s="104" t="s">
        <v>1576</v>
      </c>
      <c r="F692" s="104" t="s">
        <v>1577</v>
      </c>
      <c r="G692" s="104" t="s">
        <v>1300</v>
      </c>
      <c r="H692" s="104" t="s">
        <v>1301</v>
      </c>
      <c r="I692" s="104" t="s">
        <v>1565</v>
      </c>
      <c r="J692" s="105">
        <v>0</v>
      </c>
      <c r="K692" s="105">
        <v>0</v>
      </c>
      <c r="L692" s="105">
        <v>13127907905</v>
      </c>
      <c r="M692" s="105">
        <v>13127907905</v>
      </c>
      <c r="N692" s="120">
        <v>0</v>
      </c>
      <c r="O692" s="105">
        <v>0</v>
      </c>
      <c r="P692" s="145" t="s">
        <v>1611</v>
      </c>
    </row>
    <row r="693" spans="1:17" x14ac:dyDescent="0.45">
      <c r="A693" s="104" t="s">
        <v>1214</v>
      </c>
      <c r="B693" s="104" t="s">
        <v>1215</v>
      </c>
      <c r="C693" s="104" t="s">
        <v>1284</v>
      </c>
      <c r="D693" s="104" t="s">
        <v>1285</v>
      </c>
      <c r="E693" s="104" t="s">
        <v>1314</v>
      </c>
      <c r="F693" s="104" t="s">
        <v>1315</v>
      </c>
      <c r="G693" s="104" t="s">
        <v>1288</v>
      </c>
      <c r="H693" s="104" t="s">
        <v>1289</v>
      </c>
      <c r="I693" s="104" t="s">
        <v>1560</v>
      </c>
      <c r="J693" s="105">
        <v>0</v>
      </c>
      <c r="K693" s="105">
        <v>0</v>
      </c>
      <c r="L693" s="105">
        <v>408791069191</v>
      </c>
      <c r="M693" s="105">
        <v>0</v>
      </c>
      <c r="N693" s="120">
        <v>408791069191</v>
      </c>
      <c r="O693" s="105">
        <v>0</v>
      </c>
      <c r="P693" s="145" t="s">
        <v>1611</v>
      </c>
    </row>
    <row r="694" spans="1:17" x14ac:dyDescent="0.45">
      <c r="A694" s="104" t="s">
        <v>1214</v>
      </c>
      <c r="B694" s="104" t="s">
        <v>1215</v>
      </c>
      <c r="C694" s="104" t="s">
        <v>1284</v>
      </c>
      <c r="D694" s="104" t="s">
        <v>1285</v>
      </c>
      <c r="E694" s="104" t="s">
        <v>1314</v>
      </c>
      <c r="F694" s="104" t="s">
        <v>1315</v>
      </c>
      <c r="G694" s="104" t="s">
        <v>1290</v>
      </c>
      <c r="H694" s="104" t="s">
        <v>1291</v>
      </c>
      <c r="I694" s="104" t="s">
        <v>1561</v>
      </c>
      <c r="J694" s="105">
        <v>0</v>
      </c>
      <c r="K694" s="105">
        <v>0</v>
      </c>
      <c r="L694" s="105">
        <v>348767390813</v>
      </c>
      <c r="M694" s="105">
        <v>0</v>
      </c>
      <c r="N694" s="120">
        <v>348767390813</v>
      </c>
      <c r="O694" s="105">
        <v>0</v>
      </c>
      <c r="P694" s="145" t="s">
        <v>1611</v>
      </c>
    </row>
    <row r="695" spans="1:17" x14ac:dyDescent="0.45">
      <c r="A695" s="104" t="s">
        <v>1214</v>
      </c>
      <c r="B695" s="104" t="s">
        <v>1215</v>
      </c>
      <c r="C695" s="104" t="s">
        <v>1284</v>
      </c>
      <c r="D695" s="104" t="s">
        <v>1285</v>
      </c>
      <c r="E695" s="104" t="s">
        <v>1314</v>
      </c>
      <c r="F695" s="104" t="s">
        <v>1315</v>
      </c>
      <c r="G695" s="104" t="s">
        <v>1300</v>
      </c>
      <c r="H695" s="104" t="s">
        <v>1301</v>
      </c>
      <c r="I695" s="104" t="s">
        <v>1565</v>
      </c>
      <c r="J695" s="105">
        <v>0</v>
      </c>
      <c r="K695" s="105">
        <v>0</v>
      </c>
      <c r="L695" s="105">
        <v>77063000</v>
      </c>
      <c r="M695" s="105">
        <v>77063000</v>
      </c>
      <c r="N695" s="120">
        <v>0</v>
      </c>
      <c r="O695" s="105">
        <v>0</v>
      </c>
      <c r="P695" s="145" t="s">
        <v>1611</v>
      </c>
      <c r="Q695" s="140">
        <f>SUBTOTAL(9,N656:N696)</f>
        <v>10913013714153</v>
      </c>
    </row>
    <row r="696" spans="1:17" x14ac:dyDescent="0.45">
      <c r="A696" s="104" t="s">
        <v>1214</v>
      </c>
      <c r="B696" s="104" t="s">
        <v>1215</v>
      </c>
      <c r="C696" s="104" t="s">
        <v>1284</v>
      </c>
      <c r="D696" s="104" t="s">
        <v>1285</v>
      </c>
      <c r="E696" s="104" t="s">
        <v>1314</v>
      </c>
      <c r="F696" s="104" t="s">
        <v>1315</v>
      </c>
      <c r="G696" s="104" t="s">
        <v>1316</v>
      </c>
      <c r="H696" s="104" t="s">
        <v>1317</v>
      </c>
      <c r="I696" s="104" t="s">
        <v>1568</v>
      </c>
      <c r="J696" s="105">
        <v>0</v>
      </c>
      <c r="K696" s="105">
        <v>0</v>
      </c>
      <c r="L696" s="105">
        <v>6780000000</v>
      </c>
      <c r="M696" s="105">
        <v>0</v>
      </c>
      <c r="N696" s="120">
        <v>6780000000</v>
      </c>
      <c r="O696" s="105">
        <v>0</v>
      </c>
      <c r="P696" s="145" t="s">
        <v>1611</v>
      </c>
    </row>
    <row r="697" spans="1:17" x14ac:dyDescent="0.45">
      <c r="A697" s="104" t="s">
        <v>1214</v>
      </c>
      <c r="B697" s="104" t="s">
        <v>1215</v>
      </c>
      <c r="C697" s="104" t="s">
        <v>1318</v>
      </c>
      <c r="D697" s="104" t="s">
        <v>790</v>
      </c>
      <c r="E697" s="104" t="s">
        <v>1335</v>
      </c>
      <c r="F697" s="104" t="s">
        <v>1336</v>
      </c>
      <c r="G697" s="104" t="s">
        <v>771</v>
      </c>
      <c r="H697" s="104" t="s">
        <v>772</v>
      </c>
      <c r="I697" s="104" t="s">
        <v>477</v>
      </c>
      <c r="J697" s="105">
        <v>0</v>
      </c>
      <c r="K697" s="105">
        <v>0</v>
      </c>
      <c r="L697" s="105">
        <v>36604000</v>
      </c>
      <c r="M697" s="105">
        <v>0</v>
      </c>
      <c r="N697" s="122">
        <v>36604000</v>
      </c>
      <c r="O697" s="105">
        <v>0</v>
      </c>
      <c r="P697" s="146" t="s">
        <v>1612</v>
      </c>
      <c r="Q697" s="134">
        <f>SUM(L697:L705)</f>
        <v>389053000</v>
      </c>
    </row>
    <row r="698" spans="1:17" x14ac:dyDescent="0.45">
      <c r="A698" s="104" t="s">
        <v>1214</v>
      </c>
      <c r="B698" s="104" t="s">
        <v>1215</v>
      </c>
      <c r="C698" s="104" t="s">
        <v>1318</v>
      </c>
      <c r="D698" s="104" t="s">
        <v>790</v>
      </c>
      <c r="E698" s="104" t="s">
        <v>1335</v>
      </c>
      <c r="F698" s="104" t="s">
        <v>1336</v>
      </c>
      <c r="G698" s="104" t="s">
        <v>773</v>
      </c>
      <c r="H698" s="104" t="s">
        <v>774</v>
      </c>
      <c r="I698" s="104" t="s">
        <v>477</v>
      </c>
      <c r="J698" s="105">
        <v>0</v>
      </c>
      <c r="K698" s="105">
        <v>0</v>
      </c>
      <c r="L698" s="105">
        <v>44039000</v>
      </c>
      <c r="M698" s="105">
        <v>0</v>
      </c>
      <c r="N698" s="122">
        <v>44039000</v>
      </c>
      <c r="O698" s="105">
        <v>0</v>
      </c>
      <c r="P698" s="146" t="s">
        <v>1612</v>
      </c>
    </row>
    <row r="699" spans="1:17" x14ac:dyDescent="0.45">
      <c r="A699" s="104" t="s">
        <v>1214</v>
      </c>
      <c r="B699" s="104" t="s">
        <v>1215</v>
      </c>
      <c r="C699" s="104" t="s">
        <v>1318</v>
      </c>
      <c r="D699" s="104" t="s">
        <v>790</v>
      </c>
      <c r="E699" s="104" t="s">
        <v>1335</v>
      </c>
      <c r="F699" s="104" t="s">
        <v>1336</v>
      </c>
      <c r="G699" s="104" t="s">
        <v>777</v>
      </c>
      <c r="H699" s="104" t="s">
        <v>778</v>
      </c>
      <c r="I699" s="104" t="s">
        <v>477</v>
      </c>
      <c r="J699" s="105">
        <v>0</v>
      </c>
      <c r="K699" s="105">
        <v>0</v>
      </c>
      <c r="L699" s="105">
        <v>36238000</v>
      </c>
      <c r="M699" s="105">
        <v>0</v>
      </c>
      <c r="N699" s="122">
        <v>36238000</v>
      </c>
      <c r="O699" s="105">
        <v>0</v>
      </c>
      <c r="P699" s="146" t="s">
        <v>1612</v>
      </c>
    </row>
    <row r="700" spans="1:17" x14ac:dyDescent="0.45">
      <c r="A700" s="104" t="s">
        <v>1214</v>
      </c>
      <c r="B700" s="104" t="s">
        <v>1215</v>
      </c>
      <c r="C700" s="104" t="s">
        <v>1318</v>
      </c>
      <c r="D700" s="104" t="s">
        <v>790</v>
      </c>
      <c r="E700" s="104" t="s">
        <v>1335</v>
      </c>
      <c r="F700" s="104" t="s">
        <v>1336</v>
      </c>
      <c r="G700" s="104" t="s">
        <v>779</v>
      </c>
      <c r="H700" s="104" t="s">
        <v>780</v>
      </c>
      <c r="I700" s="104" t="s">
        <v>477</v>
      </c>
      <c r="J700" s="105">
        <v>0</v>
      </c>
      <c r="K700" s="105">
        <v>0</v>
      </c>
      <c r="L700" s="105">
        <v>118847000</v>
      </c>
      <c r="M700" s="105">
        <v>0</v>
      </c>
      <c r="N700" s="122">
        <v>118847000</v>
      </c>
      <c r="O700" s="105">
        <v>0</v>
      </c>
      <c r="P700" s="146" t="s">
        <v>1612</v>
      </c>
    </row>
    <row r="701" spans="1:17" x14ac:dyDescent="0.45">
      <c r="A701" s="104" t="s">
        <v>1214</v>
      </c>
      <c r="B701" s="104" t="s">
        <v>1215</v>
      </c>
      <c r="C701" s="104" t="s">
        <v>1318</v>
      </c>
      <c r="D701" s="104" t="s">
        <v>790</v>
      </c>
      <c r="E701" s="104" t="s">
        <v>1335</v>
      </c>
      <c r="F701" s="104" t="s">
        <v>1336</v>
      </c>
      <c r="G701" s="104" t="s">
        <v>781</v>
      </c>
      <c r="H701" s="104" t="s">
        <v>782</v>
      </c>
      <c r="I701" s="104" t="s">
        <v>477</v>
      </c>
      <c r="J701" s="105">
        <v>0</v>
      </c>
      <c r="K701" s="105">
        <v>0</v>
      </c>
      <c r="L701" s="105">
        <v>31098000</v>
      </c>
      <c r="M701" s="105">
        <v>0</v>
      </c>
      <c r="N701" s="122">
        <v>31098000</v>
      </c>
      <c r="O701" s="105">
        <v>0</v>
      </c>
      <c r="P701" s="146" t="s">
        <v>1612</v>
      </c>
    </row>
    <row r="702" spans="1:17" x14ac:dyDescent="0.45">
      <c r="A702" s="104" t="s">
        <v>1214</v>
      </c>
      <c r="B702" s="104" t="s">
        <v>1215</v>
      </c>
      <c r="C702" s="104" t="s">
        <v>1318</v>
      </c>
      <c r="D702" s="104" t="s">
        <v>790</v>
      </c>
      <c r="E702" s="104" t="s">
        <v>1335</v>
      </c>
      <c r="F702" s="104" t="s">
        <v>1336</v>
      </c>
      <c r="G702" s="104" t="s">
        <v>783</v>
      </c>
      <c r="H702" s="104" t="s">
        <v>784</v>
      </c>
      <c r="I702" s="104" t="s">
        <v>477</v>
      </c>
      <c r="J702" s="105">
        <v>0</v>
      </c>
      <c r="K702" s="105">
        <v>0</v>
      </c>
      <c r="L702" s="105">
        <v>25098000</v>
      </c>
      <c r="M702" s="105">
        <v>0</v>
      </c>
      <c r="N702" s="122">
        <v>25098000</v>
      </c>
      <c r="O702" s="105">
        <v>0</v>
      </c>
      <c r="P702" s="146" t="s">
        <v>1612</v>
      </c>
      <c r="Q702" s="140">
        <f>SUBTOTAL(9,L697:L756)</f>
        <v>1131928155377</v>
      </c>
    </row>
    <row r="703" spans="1:17" x14ac:dyDescent="0.45">
      <c r="A703" s="104" t="s">
        <v>1214</v>
      </c>
      <c r="B703" s="104" t="s">
        <v>1215</v>
      </c>
      <c r="C703" s="104" t="s">
        <v>1318</v>
      </c>
      <c r="D703" s="104" t="s">
        <v>790</v>
      </c>
      <c r="E703" s="104" t="s">
        <v>1337</v>
      </c>
      <c r="F703" s="104" t="s">
        <v>1338</v>
      </c>
      <c r="G703" s="104" t="s">
        <v>773</v>
      </c>
      <c r="H703" s="104" t="s">
        <v>774</v>
      </c>
      <c r="I703" s="104" t="s">
        <v>477</v>
      </c>
      <c r="J703" s="105">
        <v>0</v>
      </c>
      <c r="K703" s="105">
        <v>0</v>
      </c>
      <c r="L703" s="105">
        <v>63549000</v>
      </c>
      <c r="M703" s="105">
        <v>0</v>
      </c>
      <c r="N703" s="122">
        <v>63549000</v>
      </c>
      <c r="O703" s="105">
        <v>0</v>
      </c>
      <c r="P703" s="146" t="s">
        <v>1612</v>
      </c>
      <c r="Q703" s="140">
        <f>Q702-M708-M716-M734-M741</f>
        <v>1119421694065</v>
      </c>
    </row>
    <row r="704" spans="1:17" x14ac:dyDescent="0.45">
      <c r="A704" s="104" t="s">
        <v>1214</v>
      </c>
      <c r="B704" s="104" t="s">
        <v>1215</v>
      </c>
      <c r="C704" s="104" t="s">
        <v>1318</v>
      </c>
      <c r="D704" s="104" t="s">
        <v>790</v>
      </c>
      <c r="E704" s="104" t="s">
        <v>1339</v>
      </c>
      <c r="F704" s="104" t="s">
        <v>1340</v>
      </c>
      <c r="G704" s="104" t="s">
        <v>773</v>
      </c>
      <c r="H704" s="104" t="s">
        <v>774</v>
      </c>
      <c r="I704" s="104" t="s">
        <v>477</v>
      </c>
      <c r="J704" s="105">
        <v>0</v>
      </c>
      <c r="K704" s="105">
        <v>0</v>
      </c>
      <c r="L704" s="105">
        <v>30443000</v>
      </c>
      <c r="M704" s="105">
        <v>0</v>
      </c>
      <c r="N704" s="122">
        <v>30443000</v>
      </c>
      <c r="O704" s="105">
        <v>0</v>
      </c>
      <c r="P704" s="146" t="s">
        <v>1612</v>
      </c>
      <c r="Q704" s="140">
        <v>1121656819143</v>
      </c>
    </row>
    <row r="705" spans="1:18" x14ac:dyDescent="0.45">
      <c r="A705" s="104" t="s">
        <v>1214</v>
      </c>
      <c r="B705" s="104" t="s">
        <v>1215</v>
      </c>
      <c r="C705" s="104" t="s">
        <v>1318</v>
      </c>
      <c r="D705" s="104" t="s">
        <v>790</v>
      </c>
      <c r="E705" s="104" t="s">
        <v>1339</v>
      </c>
      <c r="F705" s="104" t="s">
        <v>1340</v>
      </c>
      <c r="G705" s="104" t="s">
        <v>779</v>
      </c>
      <c r="H705" s="104" t="s">
        <v>780</v>
      </c>
      <c r="I705" s="104" t="s">
        <v>477</v>
      </c>
      <c r="J705" s="105">
        <v>0</v>
      </c>
      <c r="K705" s="105">
        <v>0</v>
      </c>
      <c r="L705" s="105">
        <v>3137000</v>
      </c>
      <c r="M705" s="105">
        <v>0</v>
      </c>
      <c r="N705" s="122">
        <v>3137000</v>
      </c>
      <c r="O705" s="105">
        <v>0</v>
      </c>
      <c r="P705" s="146" t="s">
        <v>1612</v>
      </c>
      <c r="Q705" s="149">
        <f>Q703-Q704</f>
        <v>-2235125078</v>
      </c>
    </row>
    <row r="706" spans="1:18" x14ac:dyDescent="0.45">
      <c r="A706" s="104" t="s">
        <v>1214</v>
      </c>
      <c r="B706" s="104" t="s">
        <v>1215</v>
      </c>
      <c r="C706" s="104" t="s">
        <v>1318</v>
      </c>
      <c r="D706" s="104" t="s">
        <v>790</v>
      </c>
      <c r="E706" s="104" t="s">
        <v>1319</v>
      </c>
      <c r="F706" s="104" t="s">
        <v>1320</v>
      </c>
      <c r="G706" s="104" t="s">
        <v>771</v>
      </c>
      <c r="H706" s="104" t="s">
        <v>772</v>
      </c>
      <c r="I706" s="104" t="s">
        <v>477</v>
      </c>
      <c r="J706" s="105">
        <v>0</v>
      </c>
      <c r="K706" s="105">
        <v>0</v>
      </c>
      <c r="L706" s="105">
        <v>327000000</v>
      </c>
      <c r="M706" s="105">
        <v>0</v>
      </c>
      <c r="N706" s="121">
        <v>327000000</v>
      </c>
      <c r="O706" s="105">
        <v>0</v>
      </c>
      <c r="P706" s="147" t="s">
        <v>1613</v>
      </c>
      <c r="R706" s="134">
        <f>SUM(L706:L721)-M708-M716</f>
        <v>895209913790</v>
      </c>
    </row>
    <row r="707" spans="1:18" x14ac:dyDescent="0.45">
      <c r="A707" s="104" t="s">
        <v>1214</v>
      </c>
      <c r="B707" s="104" t="s">
        <v>1215</v>
      </c>
      <c r="C707" s="104" t="s">
        <v>1318</v>
      </c>
      <c r="D707" s="104" t="s">
        <v>790</v>
      </c>
      <c r="E707" s="104" t="s">
        <v>1319</v>
      </c>
      <c r="F707" s="104" t="s">
        <v>1320</v>
      </c>
      <c r="G707" s="104" t="s">
        <v>777</v>
      </c>
      <c r="H707" s="104" t="s">
        <v>778</v>
      </c>
      <c r="I707" s="104" t="s">
        <v>477</v>
      </c>
      <c r="J707" s="105">
        <v>0</v>
      </c>
      <c r="K707" s="105">
        <v>0</v>
      </c>
      <c r="L707" s="105">
        <v>11299500</v>
      </c>
      <c r="M707" s="105">
        <v>0</v>
      </c>
      <c r="N707" s="121">
        <v>11299500</v>
      </c>
      <c r="O707" s="105">
        <v>0</v>
      </c>
      <c r="P707" s="147" t="s">
        <v>1613</v>
      </c>
    </row>
    <row r="708" spans="1:18" x14ac:dyDescent="0.45">
      <c r="A708" s="104" t="s">
        <v>1214</v>
      </c>
      <c r="B708" s="104" t="s">
        <v>1215</v>
      </c>
      <c r="C708" s="104" t="s">
        <v>1318</v>
      </c>
      <c r="D708" s="104" t="s">
        <v>790</v>
      </c>
      <c r="E708" s="104" t="s">
        <v>1319</v>
      </c>
      <c r="F708" s="104" t="s">
        <v>1320</v>
      </c>
      <c r="G708" s="104" t="s">
        <v>779</v>
      </c>
      <c r="H708" s="104" t="s">
        <v>780</v>
      </c>
      <c r="I708" s="104" t="s">
        <v>477</v>
      </c>
      <c r="J708" s="105">
        <v>0</v>
      </c>
      <c r="K708" s="105">
        <v>0</v>
      </c>
      <c r="L708" s="105">
        <v>110020715984</v>
      </c>
      <c r="M708" s="105">
        <v>332450000</v>
      </c>
      <c r="N708" s="121">
        <v>109688265984</v>
      </c>
      <c r="O708" s="105">
        <v>0</v>
      </c>
      <c r="P708" s="147" t="s">
        <v>1613</v>
      </c>
    </row>
    <row r="709" spans="1:18" x14ac:dyDescent="0.45">
      <c r="A709" s="104" t="s">
        <v>1214</v>
      </c>
      <c r="B709" s="104" t="s">
        <v>1215</v>
      </c>
      <c r="C709" s="104" t="s">
        <v>1318</v>
      </c>
      <c r="D709" s="104" t="s">
        <v>790</v>
      </c>
      <c r="E709" s="104" t="s">
        <v>1319</v>
      </c>
      <c r="F709" s="104" t="s">
        <v>1320</v>
      </c>
      <c r="G709" s="104" t="s">
        <v>781</v>
      </c>
      <c r="H709" s="104" t="s">
        <v>782</v>
      </c>
      <c r="I709" s="104" t="s">
        <v>477</v>
      </c>
      <c r="J709" s="105">
        <v>0</v>
      </c>
      <c r="K709" s="105">
        <v>0</v>
      </c>
      <c r="L709" s="105">
        <v>28639905120</v>
      </c>
      <c r="M709" s="105">
        <v>0</v>
      </c>
      <c r="N709" s="121">
        <v>28639905120</v>
      </c>
      <c r="O709" s="105">
        <v>0</v>
      </c>
      <c r="P709" s="147" t="s">
        <v>1613</v>
      </c>
    </row>
    <row r="710" spans="1:18" x14ac:dyDescent="0.45">
      <c r="A710" s="104" t="s">
        <v>1214</v>
      </c>
      <c r="B710" s="104" t="s">
        <v>1215</v>
      </c>
      <c r="C710" s="104" t="s">
        <v>1318</v>
      </c>
      <c r="D710" s="104" t="s">
        <v>790</v>
      </c>
      <c r="E710" s="104" t="s">
        <v>1319</v>
      </c>
      <c r="F710" s="104" t="s">
        <v>1320</v>
      </c>
      <c r="G710" s="104" t="s">
        <v>1288</v>
      </c>
      <c r="H710" s="104" t="s">
        <v>1289</v>
      </c>
      <c r="I710" s="104" t="s">
        <v>1560</v>
      </c>
      <c r="J710" s="105">
        <v>0</v>
      </c>
      <c r="K710" s="105">
        <v>0</v>
      </c>
      <c r="L710" s="105">
        <v>55756785153</v>
      </c>
      <c r="M710" s="105">
        <v>0</v>
      </c>
      <c r="N710" s="121">
        <v>55756785153</v>
      </c>
      <c r="O710" s="105">
        <v>0</v>
      </c>
      <c r="P710" s="147" t="s">
        <v>1613</v>
      </c>
    </row>
    <row r="711" spans="1:18" x14ac:dyDescent="0.45">
      <c r="A711" s="104" t="s">
        <v>1214</v>
      </c>
      <c r="B711" s="104" t="s">
        <v>1215</v>
      </c>
      <c r="C711" s="104" t="s">
        <v>1318</v>
      </c>
      <c r="D711" s="104" t="s">
        <v>790</v>
      </c>
      <c r="E711" s="104" t="s">
        <v>1319</v>
      </c>
      <c r="F711" s="104" t="s">
        <v>1320</v>
      </c>
      <c r="G711" s="104" t="s">
        <v>1290</v>
      </c>
      <c r="H711" s="104" t="s">
        <v>1291</v>
      </c>
      <c r="I711" s="104" t="s">
        <v>1561</v>
      </c>
      <c r="J711" s="105">
        <v>0</v>
      </c>
      <c r="K711" s="105">
        <v>0</v>
      </c>
      <c r="L711" s="105">
        <v>52803128888</v>
      </c>
      <c r="M711" s="105">
        <v>0</v>
      </c>
      <c r="N711" s="121">
        <v>52803128888</v>
      </c>
      <c r="O711" s="105">
        <v>0</v>
      </c>
      <c r="P711" s="147" t="s">
        <v>1613</v>
      </c>
    </row>
    <row r="712" spans="1:18" x14ac:dyDescent="0.45">
      <c r="A712" s="104" t="s">
        <v>1214</v>
      </c>
      <c r="B712" s="104" t="s">
        <v>1215</v>
      </c>
      <c r="C712" s="104" t="s">
        <v>1318</v>
      </c>
      <c r="D712" s="104" t="s">
        <v>790</v>
      </c>
      <c r="E712" s="104" t="s">
        <v>1319</v>
      </c>
      <c r="F712" s="104" t="s">
        <v>1320</v>
      </c>
      <c r="G712" s="104" t="s">
        <v>1292</v>
      </c>
      <c r="H712" s="104" t="s">
        <v>1293</v>
      </c>
      <c r="I712" s="104" t="s">
        <v>1562</v>
      </c>
      <c r="J712" s="105">
        <v>0</v>
      </c>
      <c r="K712" s="105">
        <v>0</v>
      </c>
      <c r="L712" s="105">
        <v>381218957198</v>
      </c>
      <c r="M712" s="105">
        <v>0</v>
      </c>
      <c r="N712" s="121">
        <v>381218957198</v>
      </c>
      <c r="O712" s="105">
        <v>0</v>
      </c>
      <c r="P712" s="147" t="s">
        <v>1613</v>
      </c>
    </row>
    <row r="713" spans="1:18" x14ac:dyDescent="0.45">
      <c r="A713" s="104" t="s">
        <v>1214</v>
      </c>
      <c r="B713" s="104" t="s">
        <v>1215</v>
      </c>
      <c r="C713" s="104" t="s">
        <v>1318</v>
      </c>
      <c r="D713" s="104" t="s">
        <v>790</v>
      </c>
      <c r="E713" s="104" t="s">
        <v>1319</v>
      </c>
      <c r="F713" s="104" t="s">
        <v>1320</v>
      </c>
      <c r="G713" s="104" t="s">
        <v>1294</v>
      </c>
      <c r="H713" s="104" t="s">
        <v>1295</v>
      </c>
      <c r="I713" s="104" t="s">
        <v>1563</v>
      </c>
      <c r="J713" s="105">
        <v>0</v>
      </c>
      <c r="K713" s="105">
        <v>0</v>
      </c>
      <c r="L713" s="105">
        <v>58968115239</v>
      </c>
      <c r="M713" s="105">
        <v>0</v>
      </c>
      <c r="N713" s="121">
        <v>58968115239</v>
      </c>
      <c r="O713" s="105">
        <v>0</v>
      </c>
      <c r="P713" s="147" t="s">
        <v>1613</v>
      </c>
    </row>
    <row r="714" spans="1:18" x14ac:dyDescent="0.45">
      <c r="A714" s="104" t="s">
        <v>1214</v>
      </c>
      <c r="B714" s="104" t="s">
        <v>1215</v>
      </c>
      <c r="C714" s="104" t="s">
        <v>1318</v>
      </c>
      <c r="D714" s="104" t="s">
        <v>790</v>
      </c>
      <c r="E714" s="104" t="s">
        <v>1319</v>
      </c>
      <c r="F714" s="104" t="s">
        <v>1320</v>
      </c>
      <c r="G714" s="104" t="s">
        <v>1296</v>
      </c>
      <c r="H714" s="104" t="s">
        <v>1297</v>
      </c>
      <c r="I714" s="104" t="s">
        <v>1563</v>
      </c>
      <c r="J714" s="105">
        <v>0</v>
      </c>
      <c r="K714" s="105">
        <v>0</v>
      </c>
      <c r="L714" s="105">
        <v>16109269926</v>
      </c>
      <c r="M714" s="105">
        <v>0</v>
      </c>
      <c r="N714" s="121">
        <v>16109269926</v>
      </c>
      <c r="O714" s="105">
        <v>0</v>
      </c>
      <c r="P714" s="147" t="s">
        <v>1613</v>
      </c>
      <c r="Q714" s="140">
        <f>SUBTOTAL(9,L706:L747)</f>
        <v>1085270231553</v>
      </c>
    </row>
    <row r="715" spans="1:18" x14ac:dyDescent="0.45">
      <c r="A715" s="104" t="s">
        <v>1214</v>
      </c>
      <c r="B715" s="104" t="s">
        <v>1215</v>
      </c>
      <c r="C715" s="104" t="s">
        <v>1318</v>
      </c>
      <c r="D715" s="104" t="s">
        <v>790</v>
      </c>
      <c r="E715" s="104" t="s">
        <v>1319</v>
      </c>
      <c r="F715" s="104" t="s">
        <v>1320</v>
      </c>
      <c r="G715" s="104" t="s">
        <v>1298</v>
      </c>
      <c r="H715" s="104" t="s">
        <v>1299</v>
      </c>
      <c r="I715" s="104" t="s">
        <v>1564</v>
      </c>
      <c r="J715" s="105">
        <v>0</v>
      </c>
      <c r="K715" s="105">
        <v>0</v>
      </c>
      <c r="L715" s="105">
        <v>85829798794</v>
      </c>
      <c r="M715" s="105">
        <v>0</v>
      </c>
      <c r="N715" s="121">
        <v>85829798794</v>
      </c>
      <c r="O715" s="105">
        <v>0</v>
      </c>
      <c r="P715" s="147" t="s">
        <v>1613</v>
      </c>
      <c r="Q715" s="140">
        <f>Q714-M708-M716</f>
        <v>1073012673981</v>
      </c>
    </row>
    <row r="716" spans="1:18" x14ac:dyDescent="0.45">
      <c r="A716" s="104" t="s">
        <v>1214</v>
      </c>
      <c r="B716" s="104" t="s">
        <v>1215</v>
      </c>
      <c r="C716" s="104" t="s">
        <v>1318</v>
      </c>
      <c r="D716" s="104" t="s">
        <v>790</v>
      </c>
      <c r="E716" s="104" t="s">
        <v>1319</v>
      </c>
      <c r="F716" s="104" t="s">
        <v>1320</v>
      </c>
      <c r="G716" s="104" t="s">
        <v>1300</v>
      </c>
      <c r="H716" s="104" t="s">
        <v>1301</v>
      </c>
      <c r="I716" s="104" t="s">
        <v>1565</v>
      </c>
      <c r="J716" s="105">
        <v>0</v>
      </c>
      <c r="K716" s="105">
        <v>0</v>
      </c>
      <c r="L716" s="105">
        <v>11925107572</v>
      </c>
      <c r="M716" s="105">
        <v>11925107572</v>
      </c>
      <c r="N716" s="121">
        <v>0</v>
      </c>
      <c r="O716" s="105">
        <v>0</v>
      </c>
      <c r="P716" s="147" t="s">
        <v>1613</v>
      </c>
    </row>
    <row r="717" spans="1:18" x14ac:dyDescent="0.45">
      <c r="A717" s="104" t="s">
        <v>1214</v>
      </c>
      <c r="B717" s="104" t="s">
        <v>1215</v>
      </c>
      <c r="C717" s="104" t="s">
        <v>1318</v>
      </c>
      <c r="D717" s="104" t="s">
        <v>790</v>
      </c>
      <c r="E717" s="104" t="s">
        <v>1319</v>
      </c>
      <c r="F717" s="104" t="s">
        <v>1320</v>
      </c>
      <c r="G717" s="104" t="s">
        <v>1302</v>
      </c>
      <c r="H717" s="104" t="s">
        <v>1303</v>
      </c>
      <c r="I717" s="104" t="s">
        <v>1566</v>
      </c>
      <c r="J717" s="105">
        <v>0</v>
      </c>
      <c r="K717" s="105">
        <v>0</v>
      </c>
      <c r="L717" s="105">
        <v>18258048190</v>
      </c>
      <c r="M717" s="105">
        <v>0</v>
      </c>
      <c r="N717" s="121">
        <v>18258048190</v>
      </c>
      <c r="O717" s="105">
        <v>0</v>
      </c>
      <c r="P717" s="147" t="s">
        <v>1613</v>
      </c>
    </row>
    <row r="718" spans="1:18" x14ac:dyDescent="0.45">
      <c r="A718" s="104" t="s">
        <v>1214</v>
      </c>
      <c r="B718" s="104" t="s">
        <v>1215</v>
      </c>
      <c r="C718" s="104" t="s">
        <v>1318</v>
      </c>
      <c r="D718" s="104" t="s">
        <v>790</v>
      </c>
      <c r="E718" s="104" t="s">
        <v>1319</v>
      </c>
      <c r="F718" s="104" t="s">
        <v>1320</v>
      </c>
      <c r="G718" s="104" t="s">
        <v>1304</v>
      </c>
      <c r="H718" s="104" t="s">
        <v>1305</v>
      </c>
      <c r="I718" s="104" t="s">
        <v>1567</v>
      </c>
      <c r="J718" s="105">
        <v>0</v>
      </c>
      <c r="K718" s="105">
        <v>0</v>
      </c>
      <c r="L718" s="105">
        <v>48014960588</v>
      </c>
      <c r="M718" s="105">
        <v>0</v>
      </c>
      <c r="N718" s="121">
        <v>48014960588</v>
      </c>
      <c r="O718" s="105">
        <v>0</v>
      </c>
      <c r="P718" s="147" t="s">
        <v>1613</v>
      </c>
    </row>
    <row r="719" spans="1:18" x14ac:dyDescent="0.45">
      <c r="A719" s="104" t="s">
        <v>1214</v>
      </c>
      <c r="B719" s="104" t="s">
        <v>1215</v>
      </c>
      <c r="C719" s="104" t="s">
        <v>1318</v>
      </c>
      <c r="D719" s="104" t="s">
        <v>790</v>
      </c>
      <c r="E719" s="104" t="s">
        <v>1319</v>
      </c>
      <c r="F719" s="104" t="s">
        <v>1320</v>
      </c>
      <c r="G719" s="104" t="s">
        <v>1316</v>
      </c>
      <c r="H719" s="104" t="s">
        <v>1317</v>
      </c>
      <c r="I719" s="104" t="s">
        <v>1568</v>
      </c>
      <c r="J719" s="105">
        <v>0</v>
      </c>
      <c r="K719" s="105">
        <v>0</v>
      </c>
      <c r="L719" s="105">
        <v>19942399532</v>
      </c>
      <c r="M719" s="105">
        <v>0</v>
      </c>
      <c r="N719" s="121">
        <v>19942399532</v>
      </c>
      <c r="O719" s="105">
        <v>0</v>
      </c>
      <c r="P719" s="147" t="s">
        <v>1613</v>
      </c>
    </row>
    <row r="720" spans="1:18" x14ac:dyDescent="0.45">
      <c r="A720" s="104" t="s">
        <v>1214</v>
      </c>
      <c r="B720" s="104" t="s">
        <v>1215</v>
      </c>
      <c r="C720" s="104" t="s">
        <v>1318</v>
      </c>
      <c r="D720" s="104" t="s">
        <v>790</v>
      </c>
      <c r="E720" s="104" t="s">
        <v>1319</v>
      </c>
      <c r="F720" s="104" t="s">
        <v>1320</v>
      </c>
      <c r="G720" s="104" t="s">
        <v>791</v>
      </c>
      <c r="H720" s="104" t="s">
        <v>792</v>
      </c>
      <c r="I720" s="104" t="s">
        <v>477</v>
      </c>
      <c r="J720" s="105">
        <v>0</v>
      </c>
      <c r="K720" s="105">
        <v>0</v>
      </c>
      <c r="L720" s="105">
        <v>15512568447</v>
      </c>
      <c r="M720" s="105">
        <v>0</v>
      </c>
      <c r="N720" s="121">
        <v>15512568447</v>
      </c>
      <c r="O720" s="105">
        <v>0</v>
      </c>
      <c r="P720" s="147" t="s">
        <v>1613</v>
      </c>
    </row>
    <row r="721" spans="1:18" x14ac:dyDescent="0.45">
      <c r="A721" s="104" t="s">
        <v>1214</v>
      </c>
      <c r="B721" s="104" t="s">
        <v>1215</v>
      </c>
      <c r="C721" s="104" t="s">
        <v>1318</v>
      </c>
      <c r="D721" s="104" t="s">
        <v>790</v>
      </c>
      <c r="E721" s="104" t="s">
        <v>1319</v>
      </c>
      <c r="F721" s="104" t="s">
        <v>1320</v>
      </c>
      <c r="G721" s="104" t="s">
        <v>1306</v>
      </c>
      <c r="H721" s="104" t="s">
        <v>1307</v>
      </c>
      <c r="I721" s="104" t="s">
        <v>477</v>
      </c>
      <c r="J721" s="105">
        <v>0</v>
      </c>
      <c r="K721" s="105">
        <v>0</v>
      </c>
      <c r="L721" s="105">
        <v>4129411231</v>
      </c>
      <c r="M721" s="105">
        <v>0</v>
      </c>
      <c r="N721" s="121">
        <v>4129411231</v>
      </c>
      <c r="O721" s="105">
        <v>0</v>
      </c>
      <c r="P721" s="147" t="s">
        <v>1613</v>
      </c>
    </row>
    <row r="722" spans="1:18" x14ac:dyDescent="0.45">
      <c r="A722" s="104" t="s">
        <v>1214</v>
      </c>
      <c r="B722" s="104" t="s">
        <v>1215</v>
      </c>
      <c r="C722" s="104" t="s">
        <v>1318</v>
      </c>
      <c r="D722" s="104" t="s">
        <v>790</v>
      </c>
      <c r="E722" s="104" t="s">
        <v>1321</v>
      </c>
      <c r="F722" s="104" t="s">
        <v>1322</v>
      </c>
      <c r="G722" s="104" t="s">
        <v>773</v>
      </c>
      <c r="H722" s="104" t="s">
        <v>774</v>
      </c>
      <c r="I722" s="104" t="s">
        <v>477</v>
      </c>
      <c r="J722" s="105">
        <v>0</v>
      </c>
      <c r="K722" s="105">
        <v>0</v>
      </c>
      <c r="L722" s="105">
        <v>1500000</v>
      </c>
      <c r="M722" s="105">
        <v>0</v>
      </c>
      <c r="N722" s="122">
        <v>1500000</v>
      </c>
      <c r="O722" s="105">
        <v>0</v>
      </c>
      <c r="P722" s="146" t="s">
        <v>1612</v>
      </c>
      <c r="Q722" s="134">
        <f>SUM(L722:L727)</f>
        <v>6173207639</v>
      </c>
    </row>
    <row r="723" spans="1:18" x14ac:dyDescent="0.45">
      <c r="A723" s="104" t="s">
        <v>1214</v>
      </c>
      <c r="B723" s="104" t="s">
        <v>1215</v>
      </c>
      <c r="C723" s="104" t="s">
        <v>1318</v>
      </c>
      <c r="D723" s="104" t="s">
        <v>790</v>
      </c>
      <c r="E723" s="104" t="s">
        <v>1321</v>
      </c>
      <c r="F723" s="104" t="s">
        <v>1322</v>
      </c>
      <c r="G723" s="104" t="s">
        <v>777</v>
      </c>
      <c r="H723" s="104" t="s">
        <v>778</v>
      </c>
      <c r="I723" s="104" t="s">
        <v>477</v>
      </c>
      <c r="J723" s="105">
        <v>0</v>
      </c>
      <c r="K723" s="105">
        <v>0</v>
      </c>
      <c r="L723" s="105">
        <v>6037461360</v>
      </c>
      <c r="M723" s="105">
        <v>0</v>
      </c>
      <c r="N723" s="122">
        <v>6037461360</v>
      </c>
      <c r="O723" s="105">
        <v>0</v>
      </c>
      <c r="P723" s="146" t="s">
        <v>1612</v>
      </c>
    </row>
    <row r="724" spans="1:18" x14ac:dyDescent="0.45">
      <c r="A724" s="104" t="s">
        <v>1214</v>
      </c>
      <c r="B724" s="104" t="s">
        <v>1215</v>
      </c>
      <c r="C724" s="104" t="s">
        <v>1318</v>
      </c>
      <c r="D724" s="104" t="s">
        <v>790</v>
      </c>
      <c r="E724" s="104" t="s">
        <v>1321</v>
      </c>
      <c r="F724" s="104" t="s">
        <v>1322</v>
      </c>
      <c r="G724" s="104" t="s">
        <v>779</v>
      </c>
      <c r="H724" s="104" t="s">
        <v>780</v>
      </c>
      <c r="I724" s="104" t="s">
        <v>477</v>
      </c>
      <c r="J724" s="105">
        <v>0</v>
      </c>
      <c r="K724" s="105">
        <v>0</v>
      </c>
      <c r="L724" s="105">
        <v>9204805</v>
      </c>
      <c r="M724" s="105">
        <v>0</v>
      </c>
      <c r="N724" s="122">
        <v>9204805</v>
      </c>
      <c r="O724" s="105">
        <v>0</v>
      </c>
      <c r="P724" s="146" t="s">
        <v>1612</v>
      </c>
    </row>
    <row r="725" spans="1:18" x14ac:dyDescent="0.45">
      <c r="A725" s="104" t="s">
        <v>1214</v>
      </c>
      <c r="B725" s="104" t="s">
        <v>1215</v>
      </c>
      <c r="C725" s="104" t="s">
        <v>1318</v>
      </c>
      <c r="D725" s="104" t="s">
        <v>790</v>
      </c>
      <c r="E725" s="104" t="s">
        <v>1341</v>
      </c>
      <c r="F725" s="104" t="s">
        <v>1342</v>
      </c>
      <c r="G725" s="104" t="s">
        <v>779</v>
      </c>
      <c r="H725" s="104" t="s">
        <v>780</v>
      </c>
      <c r="I725" s="104" t="s">
        <v>477</v>
      </c>
      <c r="J725" s="105">
        <v>0</v>
      </c>
      <c r="K725" s="105">
        <v>0</v>
      </c>
      <c r="L725" s="105">
        <v>26319294</v>
      </c>
      <c r="M725" s="105">
        <v>0</v>
      </c>
      <c r="N725" s="122">
        <v>26319294</v>
      </c>
      <c r="O725" s="105">
        <v>0</v>
      </c>
      <c r="P725" s="146" t="s">
        <v>1612</v>
      </c>
    </row>
    <row r="726" spans="1:18" x14ac:dyDescent="0.45">
      <c r="A726" s="104" t="s">
        <v>1214</v>
      </c>
      <c r="B726" s="104" t="s">
        <v>1215</v>
      </c>
      <c r="C726" s="104" t="s">
        <v>1318</v>
      </c>
      <c r="D726" s="104" t="s">
        <v>790</v>
      </c>
      <c r="E726" s="104" t="s">
        <v>1323</v>
      </c>
      <c r="F726" s="104" t="s">
        <v>1324</v>
      </c>
      <c r="G726" s="104" t="s">
        <v>773</v>
      </c>
      <c r="H726" s="104" t="s">
        <v>774</v>
      </c>
      <c r="I726" s="104" t="s">
        <v>477</v>
      </c>
      <c r="J726" s="105">
        <v>14589650</v>
      </c>
      <c r="K726" s="105">
        <v>0</v>
      </c>
      <c r="L726" s="105">
        <v>53602000</v>
      </c>
      <c r="M726" s="105">
        <v>0</v>
      </c>
      <c r="N726" s="124">
        <v>68191650</v>
      </c>
      <c r="O726" s="105">
        <v>0</v>
      </c>
      <c r="P726" s="146" t="s">
        <v>1612</v>
      </c>
    </row>
    <row r="727" spans="1:18" x14ac:dyDescent="0.45">
      <c r="A727" s="104" t="s">
        <v>1214</v>
      </c>
      <c r="B727" s="104" t="s">
        <v>1215</v>
      </c>
      <c r="C727" s="104" t="s">
        <v>1318</v>
      </c>
      <c r="D727" s="104" t="s">
        <v>790</v>
      </c>
      <c r="E727" s="104" t="s">
        <v>1353</v>
      </c>
      <c r="F727" s="104" t="s">
        <v>1354</v>
      </c>
      <c r="G727" s="104" t="s">
        <v>777</v>
      </c>
      <c r="H727" s="104" t="s">
        <v>778</v>
      </c>
      <c r="I727" s="104" t="s">
        <v>477</v>
      </c>
      <c r="J727" s="105">
        <v>0</v>
      </c>
      <c r="K727" s="105">
        <v>0</v>
      </c>
      <c r="L727" s="105">
        <v>45120180</v>
      </c>
      <c r="M727" s="105">
        <v>0</v>
      </c>
      <c r="N727" s="111">
        <v>45120180</v>
      </c>
      <c r="O727" s="105">
        <v>0</v>
      </c>
      <c r="P727" s="146" t="s">
        <v>1612</v>
      </c>
    </row>
    <row r="728" spans="1:18" x14ac:dyDescent="0.45">
      <c r="A728" s="104" t="s">
        <v>1214</v>
      </c>
      <c r="B728" s="104" t="s">
        <v>1215</v>
      </c>
      <c r="C728" s="104" t="s">
        <v>1318</v>
      </c>
      <c r="D728" s="104" t="s">
        <v>790</v>
      </c>
      <c r="E728" s="104" t="s">
        <v>1345</v>
      </c>
      <c r="F728" s="104" t="s">
        <v>1346</v>
      </c>
      <c r="G728" s="104" t="s">
        <v>779</v>
      </c>
      <c r="H728" s="104" t="s">
        <v>780</v>
      </c>
      <c r="I728" s="104" t="s">
        <v>477</v>
      </c>
      <c r="J728" s="105">
        <v>0</v>
      </c>
      <c r="K728" s="105">
        <v>0</v>
      </c>
      <c r="L728" s="105">
        <v>30000000</v>
      </c>
      <c r="M728" s="105">
        <v>0</v>
      </c>
      <c r="N728" s="121">
        <v>30000000</v>
      </c>
      <c r="O728" s="105">
        <v>0</v>
      </c>
      <c r="P728" s="147" t="s">
        <v>1613</v>
      </c>
      <c r="R728" s="134">
        <f>SUM(N728:N729)</f>
        <v>736012700</v>
      </c>
    </row>
    <row r="729" spans="1:18" x14ac:dyDescent="0.45">
      <c r="A729" s="104" t="s">
        <v>1214</v>
      </c>
      <c r="B729" s="104" t="s">
        <v>1215</v>
      </c>
      <c r="C729" s="104" t="s">
        <v>1318</v>
      </c>
      <c r="D729" s="104" t="s">
        <v>790</v>
      </c>
      <c r="E729" s="104" t="s">
        <v>1345</v>
      </c>
      <c r="F729" s="104" t="s">
        <v>1346</v>
      </c>
      <c r="G729" s="104" t="s">
        <v>781</v>
      </c>
      <c r="H729" s="104" t="s">
        <v>782</v>
      </c>
      <c r="I729" s="104" t="s">
        <v>477</v>
      </c>
      <c r="J729" s="105">
        <v>0</v>
      </c>
      <c r="K729" s="105">
        <v>0</v>
      </c>
      <c r="L729" s="105">
        <v>706012700</v>
      </c>
      <c r="M729" s="105">
        <v>0</v>
      </c>
      <c r="N729" s="121">
        <v>706012700</v>
      </c>
      <c r="O729" s="105">
        <v>0</v>
      </c>
      <c r="P729" s="147" t="s">
        <v>1613</v>
      </c>
    </row>
    <row r="730" spans="1:18" x14ac:dyDescent="0.45">
      <c r="A730" s="104" t="s">
        <v>1214</v>
      </c>
      <c r="B730" s="104" t="s">
        <v>1215</v>
      </c>
      <c r="C730" s="104" t="s">
        <v>1318</v>
      </c>
      <c r="D730" s="104" t="s">
        <v>790</v>
      </c>
      <c r="E730" s="104" t="s">
        <v>1343</v>
      </c>
      <c r="F730" s="104" t="s">
        <v>1344</v>
      </c>
      <c r="G730" s="104" t="s">
        <v>779</v>
      </c>
      <c r="H730" s="104" t="s">
        <v>780</v>
      </c>
      <c r="I730" s="104" t="s">
        <v>477</v>
      </c>
      <c r="J730" s="105">
        <v>0</v>
      </c>
      <c r="K730" s="105">
        <v>0</v>
      </c>
      <c r="L730" s="105">
        <v>14303053051</v>
      </c>
      <c r="M730" s="105">
        <v>0</v>
      </c>
      <c r="N730" s="111">
        <v>14303053051</v>
      </c>
      <c r="O730" s="105">
        <v>0</v>
      </c>
      <c r="P730" s="146" t="s">
        <v>1612</v>
      </c>
      <c r="Q730" s="134">
        <f>SUM(L730:L741)-M734-M741</f>
        <v>34227756661</v>
      </c>
    </row>
    <row r="731" spans="1:18" x14ac:dyDescent="0.45">
      <c r="A731" s="104" t="s">
        <v>1214</v>
      </c>
      <c r="B731" s="104" t="s">
        <v>1215</v>
      </c>
      <c r="C731" s="104" t="s">
        <v>1318</v>
      </c>
      <c r="D731" s="104" t="s">
        <v>790</v>
      </c>
      <c r="E731" s="104" t="s">
        <v>1327</v>
      </c>
      <c r="F731" s="104" t="s">
        <v>1328</v>
      </c>
      <c r="G731" s="104" t="s">
        <v>773</v>
      </c>
      <c r="H731" s="104" t="s">
        <v>774</v>
      </c>
      <c r="I731" s="104" t="s">
        <v>477</v>
      </c>
      <c r="J731" s="105">
        <v>0</v>
      </c>
      <c r="K731" s="105">
        <v>0</v>
      </c>
      <c r="L731" s="105">
        <v>11900000000</v>
      </c>
      <c r="M731" s="105">
        <v>0</v>
      </c>
      <c r="N731" s="111">
        <v>11900000000</v>
      </c>
      <c r="O731" s="105">
        <v>0</v>
      </c>
      <c r="P731" s="146" t="s">
        <v>1612</v>
      </c>
    </row>
    <row r="732" spans="1:18" x14ac:dyDescent="0.45">
      <c r="A732" s="104" t="s">
        <v>1214</v>
      </c>
      <c r="B732" s="104" t="s">
        <v>1215</v>
      </c>
      <c r="C732" s="104" t="s">
        <v>1318</v>
      </c>
      <c r="D732" s="104" t="s">
        <v>790</v>
      </c>
      <c r="E732" s="104" t="s">
        <v>1327</v>
      </c>
      <c r="F732" s="104" t="s">
        <v>1328</v>
      </c>
      <c r="G732" s="104" t="s">
        <v>779</v>
      </c>
      <c r="H732" s="104" t="s">
        <v>780</v>
      </c>
      <c r="I732" s="104" t="s">
        <v>477</v>
      </c>
      <c r="J732" s="105">
        <v>0</v>
      </c>
      <c r="K732" s="105">
        <v>0</v>
      </c>
      <c r="L732" s="105">
        <v>165000000</v>
      </c>
      <c r="M732" s="105">
        <v>0</v>
      </c>
      <c r="N732" s="111">
        <v>165000000</v>
      </c>
      <c r="O732" s="105">
        <v>0</v>
      </c>
      <c r="P732" s="146" t="s">
        <v>1612</v>
      </c>
    </row>
    <row r="733" spans="1:18" x14ac:dyDescent="0.45">
      <c r="A733" s="104" t="s">
        <v>1214</v>
      </c>
      <c r="B733" s="104" t="s">
        <v>1215</v>
      </c>
      <c r="C733" s="104" t="s">
        <v>1318</v>
      </c>
      <c r="D733" s="104" t="s">
        <v>790</v>
      </c>
      <c r="E733" s="104" t="s">
        <v>1329</v>
      </c>
      <c r="F733" s="104" t="s">
        <v>1330</v>
      </c>
      <c r="G733" s="104" t="s">
        <v>771</v>
      </c>
      <c r="H733" s="104" t="s">
        <v>772</v>
      </c>
      <c r="I733" s="104" t="s">
        <v>477</v>
      </c>
      <c r="J733" s="105">
        <v>21854000</v>
      </c>
      <c r="K733" s="105">
        <v>0</v>
      </c>
      <c r="L733" s="105">
        <v>2430375000</v>
      </c>
      <c r="M733" s="105">
        <v>0</v>
      </c>
      <c r="N733" s="124">
        <v>2452229000</v>
      </c>
      <c r="O733" s="105">
        <v>0</v>
      </c>
      <c r="P733" s="146" t="s">
        <v>1612</v>
      </c>
    </row>
    <row r="734" spans="1:18" x14ac:dyDescent="0.45">
      <c r="A734" s="104" t="s">
        <v>1214</v>
      </c>
      <c r="B734" s="104" t="s">
        <v>1215</v>
      </c>
      <c r="C734" s="104" t="s">
        <v>1318</v>
      </c>
      <c r="D734" s="104" t="s">
        <v>790</v>
      </c>
      <c r="E734" s="104" t="s">
        <v>1329</v>
      </c>
      <c r="F734" s="104" t="s">
        <v>1330</v>
      </c>
      <c r="G734" s="104" t="s">
        <v>773</v>
      </c>
      <c r="H734" s="104" t="s">
        <v>774</v>
      </c>
      <c r="I734" s="104" t="s">
        <v>477</v>
      </c>
      <c r="J734" s="105">
        <v>1237032095</v>
      </c>
      <c r="K734" s="105">
        <v>0</v>
      </c>
      <c r="L734" s="105">
        <v>5302876350</v>
      </c>
      <c r="M734" s="105">
        <v>224203740</v>
      </c>
      <c r="N734" s="124">
        <v>6315704705</v>
      </c>
      <c r="O734" s="105">
        <v>0</v>
      </c>
      <c r="P734" s="146" t="s">
        <v>1612</v>
      </c>
    </row>
    <row r="735" spans="1:18" x14ac:dyDescent="0.45">
      <c r="A735" s="104" t="s">
        <v>1214</v>
      </c>
      <c r="B735" s="104" t="s">
        <v>1215</v>
      </c>
      <c r="C735" s="104" t="s">
        <v>1318</v>
      </c>
      <c r="D735" s="104" t="s">
        <v>790</v>
      </c>
      <c r="E735" s="104" t="s">
        <v>1329</v>
      </c>
      <c r="F735" s="104" t="s">
        <v>1330</v>
      </c>
      <c r="G735" s="104" t="s">
        <v>775</v>
      </c>
      <c r="H735" s="104" t="s">
        <v>776</v>
      </c>
      <c r="I735" s="104" t="s">
        <v>477</v>
      </c>
      <c r="J735" s="105">
        <v>540000</v>
      </c>
      <c r="K735" s="105">
        <v>0</v>
      </c>
      <c r="L735" s="105">
        <v>18990000</v>
      </c>
      <c r="M735" s="105">
        <v>0</v>
      </c>
      <c r="N735" s="124">
        <v>19530000</v>
      </c>
      <c r="O735" s="105">
        <v>0</v>
      </c>
      <c r="P735" s="146" t="s">
        <v>1612</v>
      </c>
    </row>
    <row r="736" spans="1:18" x14ac:dyDescent="0.45">
      <c r="A736" s="104" t="s">
        <v>1214</v>
      </c>
      <c r="B736" s="104" t="s">
        <v>1215</v>
      </c>
      <c r="C736" s="104" t="s">
        <v>1318</v>
      </c>
      <c r="D736" s="104" t="s">
        <v>790</v>
      </c>
      <c r="E736" s="104" t="s">
        <v>1329</v>
      </c>
      <c r="F736" s="104" t="s">
        <v>1330</v>
      </c>
      <c r="G736" s="104" t="s">
        <v>777</v>
      </c>
      <c r="H736" s="104" t="s">
        <v>778</v>
      </c>
      <c r="I736" s="104" t="s">
        <v>477</v>
      </c>
      <c r="J736" s="105">
        <v>84820000</v>
      </c>
      <c r="K736" s="105">
        <v>0</v>
      </c>
      <c r="L736" s="105">
        <v>96611000</v>
      </c>
      <c r="M736" s="105">
        <v>0</v>
      </c>
      <c r="N736" s="124">
        <v>181431000</v>
      </c>
      <c r="O736" s="105">
        <v>0</v>
      </c>
      <c r="P736" s="146" t="s">
        <v>1612</v>
      </c>
    </row>
    <row r="737" spans="1:18" x14ac:dyDescent="0.45">
      <c r="A737" s="104" t="s">
        <v>1214</v>
      </c>
      <c r="B737" s="104" t="s">
        <v>1215</v>
      </c>
      <c r="C737" s="104" t="s">
        <v>1318</v>
      </c>
      <c r="D737" s="104" t="s">
        <v>790</v>
      </c>
      <c r="E737" s="104" t="s">
        <v>1329</v>
      </c>
      <c r="F737" s="104" t="s">
        <v>1330</v>
      </c>
      <c r="G737" s="104" t="s">
        <v>779</v>
      </c>
      <c r="H737" s="104" t="s">
        <v>780</v>
      </c>
      <c r="I737" s="104" t="s">
        <v>477</v>
      </c>
      <c r="J737" s="105">
        <v>852314333</v>
      </c>
      <c r="K737" s="105">
        <v>0</v>
      </c>
      <c r="L737" s="105">
        <v>197260000</v>
      </c>
      <c r="M737" s="105">
        <v>0</v>
      </c>
      <c r="N737" s="124">
        <v>1049574333</v>
      </c>
      <c r="O737" s="105">
        <v>0</v>
      </c>
      <c r="P737" s="146" t="s">
        <v>1612</v>
      </c>
    </row>
    <row r="738" spans="1:18" x14ac:dyDescent="0.45">
      <c r="A738" s="104" t="s">
        <v>1214</v>
      </c>
      <c r="B738" s="104" t="s">
        <v>1215</v>
      </c>
      <c r="C738" s="104" t="s">
        <v>1318</v>
      </c>
      <c r="D738" s="104" t="s">
        <v>790</v>
      </c>
      <c r="E738" s="104" t="s">
        <v>1329</v>
      </c>
      <c r="F738" s="104" t="s">
        <v>1330</v>
      </c>
      <c r="G738" s="104" t="s">
        <v>781</v>
      </c>
      <c r="H738" s="104" t="s">
        <v>782</v>
      </c>
      <c r="I738" s="104" t="s">
        <v>477</v>
      </c>
      <c r="J738" s="105">
        <v>7135000</v>
      </c>
      <c r="K738" s="105">
        <v>0</v>
      </c>
      <c r="L738" s="105">
        <v>9298000</v>
      </c>
      <c r="M738" s="105">
        <v>0</v>
      </c>
      <c r="N738" s="124">
        <v>16433000</v>
      </c>
      <c r="O738" s="105">
        <v>0</v>
      </c>
      <c r="P738" s="146" t="s">
        <v>1612</v>
      </c>
    </row>
    <row r="739" spans="1:18" x14ac:dyDescent="0.45">
      <c r="A739" s="104" t="s">
        <v>1214</v>
      </c>
      <c r="B739" s="104" t="s">
        <v>1215</v>
      </c>
      <c r="C739" s="104" t="s">
        <v>1318</v>
      </c>
      <c r="D739" s="104" t="s">
        <v>790</v>
      </c>
      <c r="E739" s="104" t="s">
        <v>1329</v>
      </c>
      <c r="F739" s="104" t="s">
        <v>1330</v>
      </c>
      <c r="G739" s="104" t="s">
        <v>783</v>
      </c>
      <c r="H739" s="104" t="s">
        <v>784</v>
      </c>
      <c r="I739" s="104" t="s">
        <v>477</v>
      </c>
      <c r="J739" s="105">
        <v>16840000</v>
      </c>
      <c r="K739" s="105">
        <v>0</v>
      </c>
      <c r="L739" s="105">
        <v>26997000</v>
      </c>
      <c r="M739" s="105">
        <v>0</v>
      </c>
      <c r="N739" s="124">
        <v>43837000</v>
      </c>
      <c r="O739" s="105">
        <v>0</v>
      </c>
      <c r="P739" s="146" t="s">
        <v>1612</v>
      </c>
      <c r="Q739" s="140">
        <f>SUBTOTAL(9,L697:L756)</f>
        <v>1131928155377</v>
      </c>
    </row>
    <row r="740" spans="1:18" x14ac:dyDescent="0.45">
      <c r="A740" s="104" t="s">
        <v>1214</v>
      </c>
      <c r="B740" s="104" t="s">
        <v>1215</v>
      </c>
      <c r="C740" s="104" t="s">
        <v>1318</v>
      </c>
      <c r="D740" s="104" t="s">
        <v>790</v>
      </c>
      <c r="E740" s="104" t="s">
        <v>1329</v>
      </c>
      <c r="F740" s="104" t="s">
        <v>1330</v>
      </c>
      <c r="G740" s="104" t="s">
        <v>1274</v>
      </c>
      <c r="H740" s="104" t="s">
        <v>1275</v>
      </c>
      <c r="I740" s="104" t="s">
        <v>477</v>
      </c>
      <c r="J740" s="105">
        <v>0</v>
      </c>
      <c r="K740" s="105">
        <v>0</v>
      </c>
      <c r="L740" s="105">
        <v>1500000</v>
      </c>
      <c r="M740" s="105">
        <v>0</v>
      </c>
      <c r="N740" s="124">
        <v>1500000</v>
      </c>
      <c r="O740" s="105">
        <v>0</v>
      </c>
      <c r="P740" s="146" t="s">
        <v>1612</v>
      </c>
      <c r="Q740" s="140">
        <f>Q739-M734-M741</f>
        <v>1131679251637</v>
      </c>
    </row>
    <row r="741" spans="1:18" x14ac:dyDescent="0.45">
      <c r="A741" s="104" t="s">
        <v>1214</v>
      </c>
      <c r="B741" s="104" t="s">
        <v>1215</v>
      </c>
      <c r="C741" s="104" t="s">
        <v>1318</v>
      </c>
      <c r="D741" s="104" t="s">
        <v>790</v>
      </c>
      <c r="E741" s="104" t="s">
        <v>1329</v>
      </c>
      <c r="F741" s="104" t="s">
        <v>1330</v>
      </c>
      <c r="G741" s="104" t="s">
        <v>1300</v>
      </c>
      <c r="H741" s="104" t="s">
        <v>1301</v>
      </c>
      <c r="I741" s="104" t="s">
        <v>1565</v>
      </c>
      <c r="J741" s="105">
        <v>0</v>
      </c>
      <c r="K741" s="105">
        <v>0</v>
      </c>
      <c r="L741" s="105">
        <v>24700000</v>
      </c>
      <c r="M741" s="105">
        <v>24700000</v>
      </c>
      <c r="N741" s="124">
        <v>0</v>
      </c>
      <c r="O741" s="105">
        <v>0</v>
      </c>
      <c r="P741" s="146" t="s">
        <v>1612</v>
      </c>
    </row>
    <row r="742" spans="1:18" x14ac:dyDescent="0.45">
      <c r="A742" s="104" t="s">
        <v>1214</v>
      </c>
      <c r="B742" s="104" t="s">
        <v>1215</v>
      </c>
      <c r="C742" s="104" t="s">
        <v>1318</v>
      </c>
      <c r="D742" s="104" t="s">
        <v>790</v>
      </c>
      <c r="E742" s="104" t="s">
        <v>1349</v>
      </c>
      <c r="F742" s="104" t="s">
        <v>1350</v>
      </c>
      <c r="G742" s="104" t="s">
        <v>781</v>
      </c>
      <c r="H742" s="104" t="s">
        <v>782</v>
      </c>
      <c r="I742" s="104" t="s">
        <v>477</v>
      </c>
      <c r="J742" s="105">
        <v>0</v>
      </c>
      <c r="K742" s="105">
        <v>0</v>
      </c>
      <c r="L742" s="105">
        <v>1751838748</v>
      </c>
      <c r="M742" s="105">
        <v>0</v>
      </c>
      <c r="N742" s="121">
        <v>1751838748</v>
      </c>
      <c r="O742" s="105">
        <v>0</v>
      </c>
      <c r="P742" s="147" t="s">
        <v>1613</v>
      </c>
      <c r="R742" s="134">
        <f>SUM(L742)</f>
        <v>1751838748</v>
      </c>
    </row>
    <row r="743" spans="1:18" x14ac:dyDescent="0.45">
      <c r="A743" s="104" t="s">
        <v>1214</v>
      </c>
      <c r="B743" s="104" t="s">
        <v>1215</v>
      </c>
      <c r="C743" s="104" t="s">
        <v>1318</v>
      </c>
      <c r="D743" s="104" t="s">
        <v>790</v>
      </c>
      <c r="E743" s="104" t="s">
        <v>1325</v>
      </c>
      <c r="F743" s="104" t="s">
        <v>1326</v>
      </c>
      <c r="G743" s="104" t="s">
        <v>771</v>
      </c>
      <c r="H743" s="104" t="s">
        <v>772</v>
      </c>
      <c r="I743" s="104" t="s">
        <v>477</v>
      </c>
      <c r="J743" s="105">
        <v>0</v>
      </c>
      <c r="K743" s="105">
        <v>0</v>
      </c>
      <c r="L743" s="105">
        <v>1871000</v>
      </c>
      <c r="M743" s="105">
        <v>0</v>
      </c>
      <c r="N743" s="122">
        <v>1871000</v>
      </c>
      <c r="O743" s="105">
        <v>0</v>
      </c>
      <c r="P743" s="146" t="s">
        <v>1612</v>
      </c>
      <c r="Q743" s="134">
        <f>SUM(L743:L744)</f>
        <v>127804026733</v>
      </c>
    </row>
    <row r="744" spans="1:18" x14ac:dyDescent="0.45">
      <c r="A744" s="104" t="s">
        <v>1214</v>
      </c>
      <c r="B744" s="104" t="s">
        <v>1215</v>
      </c>
      <c r="C744" s="104" t="s">
        <v>1318</v>
      </c>
      <c r="D744" s="104" t="s">
        <v>790</v>
      </c>
      <c r="E744" s="104" t="s">
        <v>1347</v>
      </c>
      <c r="F744" s="104" t="s">
        <v>1348</v>
      </c>
      <c r="G744" s="104" t="s">
        <v>777</v>
      </c>
      <c r="H744" s="104" t="s">
        <v>778</v>
      </c>
      <c r="I744" s="104" t="s">
        <v>477</v>
      </c>
      <c r="J744" s="105">
        <v>0</v>
      </c>
      <c r="K744" s="105">
        <v>0</v>
      </c>
      <c r="L744" s="105">
        <v>127802155733</v>
      </c>
      <c r="M744" s="105">
        <v>0</v>
      </c>
      <c r="N744" s="106">
        <v>127802155733</v>
      </c>
      <c r="O744" s="105">
        <v>0</v>
      </c>
      <c r="P744" s="146" t="s">
        <v>1612</v>
      </c>
    </row>
    <row r="745" spans="1:18" x14ac:dyDescent="0.45">
      <c r="A745" s="104" t="s">
        <v>1214</v>
      </c>
      <c r="B745" s="104" t="s">
        <v>1215</v>
      </c>
      <c r="C745" s="104" t="s">
        <v>1318</v>
      </c>
      <c r="D745" s="104" t="s">
        <v>790</v>
      </c>
      <c r="E745" s="104" t="s">
        <v>1331</v>
      </c>
      <c r="F745" s="104" t="s">
        <v>1332</v>
      </c>
      <c r="G745" s="104" t="s">
        <v>777</v>
      </c>
      <c r="H745" s="104" t="s">
        <v>778</v>
      </c>
      <c r="I745" s="104" t="s">
        <v>477</v>
      </c>
      <c r="J745" s="105">
        <v>0</v>
      </c>
      <c r="K745" s="105">
        <v>0</v>
      </c>
      <c r="L745" s="105">
        <v>224758333</v>
      </c>
      <c r="M745" s="105">
        <v>0</v>
      </c>
      <c r="N745" s="121">
        <v>224758333</v>
      </c>
      <c r="O745" s="105">
        <v>0</v>
      </c>
      <c r="P745" s="147" t="s">
        <v>1613</v>
      </c>
      <c r="R745" s="134">
        <f>SUM(L745:L747)</f>
        <v>6861013970</v>
      </c>
    </row>
    <row r="746" spans="1:18" x14ac:dyDescent="0.45">
      <c r="A746" s="104" t="s">
        <v>1214</v>
      </c>
      <c r="B746" s="104" t="s">
        <v>1215</v>
      </c>
      <c r="C746" s="104" t="s">
        <v>1318</v>
      </c>
      <c r="D746" s="104" t="s">
        <v>790</v>
      </c>
      <c r="E746" s="104" t="s">
        <v>1331</v>
      </c>
      <c r="F746" s="104" t="s">
        <v>1332</v>
      </c>
      <c r="G746" s="104" t="s">
        <v>779</v>
      </c>
      <c r="H746" s="104" t="s">
        <v>780</v>
      </c>
      <c r="I746" s="104" t="s">
        <v>477</v>
      </c>
      <c r="J746" s="105">
        <v>0</v>
      </c>
      <c r="K746" s="105">
        <v>0</v>
      </c>
      <c r="L746" s="105">
        <v>6055733956</v>
      </c>
      <c r="M746" s="105">
        <v>0</v>
      </c>
      <c r="N746" s="121">
        <v>6055733956</v>
      </c>
      <c r="O746" s="105">
        <v>0</v>
      </c>
      <c r="P746" s="147" t="s">
        <v>1613</v>
      </c>
    </row>
    <row r="747" spans="1:18" x14ac:dyDescent="0.45">
      <c r="A747" s="104" t="s">
        <v>1214</v>
      </c>
      <c r="B747" s="104" t="s">
        <v>1215</v>
      </c>
      <c r="C747" s="104" t="s">
        <v>1318</v>
      </c>
      <c r="D747" s="104" t="s">
        <v>790</v>
      </c>
      <c r="E747" s="104" t="s">
        <v>1331</v>
      </c>
      <c r="F747" s="104" t="s">
        <v>1332</v>
      </c>
      <c r="G747" s="104" t="s">
        <v>781</v>
      </c>
      <c r="H747" s="104" t="s">
        <v>782</v>
      </c>
      <c r="I747" s="104" t="s">
        <v>477</v>
      </c>
      <c r="J747" s="105">
        <v>0</v>
      </c>
      <c r="K747" s="105">
        <v>0</v>
      </c>
      <c r="L747" s="105">
        <v>580521681</v>
      </c>
      <c r="M747" s="105">
        <v>0</v>
      </c>
      <c r="N747" s="121">
        <v>580521681</v>
      </c>
      <c r="O747" s="105">
        <v>0</v>
      </c>
      <c r="P747" s="147" t="s">
        <v>1613</v>
      </c>
    </row>
    <row r="748" spans="1:18" x14ac:dyDescent="0.45">
      <c r="A748" s="104" t="s">
        <v>1214</v>
      </c>
      <c r="B748" s="104" t="s">
        <v>1215</v>
      </c>
      <c r="C748" s="104" t="s">
        <v>1318</v>
      </c>
      <c r="D748" s="104" t="s">
        <v>790</v>
      </c>
      <c r="E748" s="104" t="s">
        <v>1333</v>
      </c>
      <c r="F748" s="104" t="s">
        <v>1334</v>
      </c>
      <c r="G748" s="104" t="s">
        <v>771</v>
      </c>
      <c r="H748" s="104" t="s">
        <v>772</v>
      </c>
      <c r="I748" s="104" t="s">
        <v>477</v>
      </c>
      <c r="J748" s="105">
        <v>0</v>
      </c>
      <c r="K748" s="105">
        <v>0</v>
      </c>
      <c r="L748" s="105">
        <v>890000</v>
      </c>
      <c r="M748" s="105">
        <v>0</v>
      </c>
      <c r="N748" s="106">
        <v>890000</v>
      </c>
      <c r="O748" s="105">
        <v>0</v>
      </c>
      <c r="P748" s="146" t="s">
        <v>1612</v>
      </c>
      <c r="Q748" s="134">
        <f>SUM(L748:L756)</f>
        <v>46268870824</v>
      </c>
    </row>
    <row r="749" spans="1:18" x14ac:dyDescent="0.45">
      <c r="A749" s="104" t="s">
        <v>1214</v>
      </c>
      <c r="B749" s="104" t="s">
        <v>1215</v>
      </c>
      <c r="C749" s="104" t="s">
        <v>1318</v>
      </c>
      <c r="D749" s="104" t="s">
        <v>790</v>
      </c>
      <c r="E749" s="104" t="s">
        <v>1333</v>
      </c>
      <c r="F749" s="104" t="s">
        <v>1334</v>
      </c>
      <c r="G749" s="104" t="s">
        <v>773</v>
      </c>
      <c r="H749" s="104" t="s">
        <v>774</v>
      </c>
      <c r="I749" s="104" t="s">
        <v>477</v>
      </c>
      <c r="J749" s="105">
        <v>0</v>
      </c>
      <c r="K749" s="105">
        <v>0</v>
      </c>
      <c r="L749" s="105">
        <v>138075000</v>
      </c>
      <c r="M749" s="105">
        <v>0</v>
      </c>
      <c r="N749" s="106">
        <v>138075000</v>
      </c>
      <c r="O749" s="105">
        <v>0</v>
      </c>
      <c r="P749" s="146" t="s">
        <v>1612</v>
      </c>
      <c r="Q749" s="134">
        <f>Q748+Q743+Q730+Q722+Q697</f>
        <v>214862914857</v>
      </c>
      <c r="R749" s="134">
        <f>R745+R742+R728+R706</f>
        <v>904558779208</v>
      </c>
    </row>
    <row r="750" spans="1:18" x14ac:dyDescent="0.45">
      <c r="A750" s="104" t="s">
        <v>1214</v>
      </c>
      <c r="B750" s="104" t="s">
        <v>1215</v>
      </c>
      <c r="C750" s="104" t="s">
        <v>1318</v>
      </c>
      <c r="D750" s="104" t="s">
        <v>790</v>
      </c>
      <c r="E750" s="104" t="s">
        <v>1333</v>
      </c>
      <c r="F750" s="104" t="s">
        <v>1334</v>
      </c>
      <c r="G750" s="104" t="s">
        <v>777</v>
      </c>
      <c r="H750" s="104" t="s">
        <v>778</v>
      </c>
      <c r="I750" s="104" t="s">
        <v>477</v>
      </c>
      <c r="J750" s="105">
        <v>0</v>
      </c>
      <c r="K750" s="105">
        <v>0</v>
      </c>
      <c r="L750" s="105">
        <v>38620000</v>
      </c>
      <c r="M750" s="105">
        <v>0</v>
      </c>
      <c r="N750" s="106">
        <v>38620000</v>
      </c>
      <c r="O750" s="105">
        <v>0</v>
      </c>
      <c r="P750" s="146" t="s">
        <v>1612</v>
      </c>
    </row>
    <row r="751" spans="1:18" x14ac:dyDescent="0.45">
      <c r="A751" s="104" t="s">
        <v>1214</v>
      </c>
      <c r="B751" s="104" t="s">
        <v>1215</v>
      </c>
      <c r="C751" s="104" t="s">
        <v>1318</v>
      </c>
      <c r="D751" s="104" t="s">
        <v>790</v>
      </c>
      <c r="E751" s="104" t="s">
        <v>1333</v>
      </c>
      <c r="F751" s="104" t="s">
        <v>1334</v>
      </c>
      <c r="G751" s="104" t="s">
        <v>779</v>
      </c>
      <c r="H751" s="104" t="s">
        <v>780</v>
      </c>
      <c r="I751" s="104" t="s">
        <v>477</v>
      </c>
      <c r="J751" s="105">
        <v>0</v>
      </c>
      <c r="K751" s="105">
        <v>0</v>
      </c>
      <c r="L751" s="105">
        <v>11340000</v>
      </c>
      <c r="M751" s="105">
        <v>0</v>
      </c>
      <c r="N751" s="106">
        <v>11340000</v>
      </c>
      <c r="O751" s="105">
        <v>0</v>
      </c>
      <c r="P751" s="146" t="s">
        <v>1612</v>
      </c>
    </row>
    <row r="752" spans="1:18" x14ac:dyDescent="0.45">
      <c r="A752" s="104" t="s">
        <v>1214</v>
      </c>
      <c r="B752" s="104" t="s">
        <v>1215</v>
      </c>
      <c r="C752" s="104" t="s">
        <v>1318</v>
      </c>
      <c r="D752" s="104" t="s">
        <v>790</v>
      </c>
      <c r="E752" s="104" t="s">
        <v>1333</v>
      </c>
      <c r="F752" s="104" t="s">
        <v>1334</v>
      </c>
      <c r="G752" s="104" t="s">
        <v>781</v>
      </c>
      <c r="H752" s="104" t="s">
        <v>782</v>
      </c>
      <c r="I752" s="104" t="s">
        <v>477</v>
      </c>
      <c r="J752" s="105">
        <v>0</v>
      </c>
      <c r="K752" s="105">
        <v>0</v>
      </c>
      <c r="L752" s="105">
        <v>900000</v>
      </c>
      <c r="M752" s="105">
        <v>0</v>
      </c>
      <c r="N752" s="106">
        <v>900000</v>
      </c>
      <c r="O752" s="105">
        <v>0</v>
      </c>
      <c r="P752" s="146" t="s">
        <v>1612</v>
      </c>
    </row>
    <row r="753" spans="1:17" x14ac:dyDescent="0.45">
      <c r="A753" s="104" t="s">
        <v>1214</v>
      </c>
      <c r="B753" s="104" t="s">
        <v>1215</v>
      </c>
      <c r="C753" s="104" t="s">
        <v>1318</v>
      </c>
      <c r="D753" s="104" t="s">
        <v>790</v>
      </c>
      <c r="E753" s="104" t="s">
        <v>1333</v>
      </c>
      <c r="F753" s="104" t="s">
        <v>1334</v>
      </c>
      <c r="G753" s="104" t="s">
        <v>1274</v>
      </c>
      <c r="H753" s="104" t="s">
        <v>1275</v>
      </c>
      <c r="I753" s="104" t="s">
        <v>477</v>
      </c>
      <c r="J753" s="105">
        <v>0</v>
      </c>
      <c r="K753" s="105">
        <v>0</v>
      </c>
      <c r="L753" s="105">
        <v>390000</v>
      </c>
      <c r="M753" s="105">
        <v>0</v>
      </c>
      <c r="N753" s="106">
        <v>390000</v>
      </c>
      <c r="O753" s="105">
        <v>0</v>
      </c>
      <c r="P753" s="146" t="s">
        <v>1612</v>
      </c>
    </row>
    <row r="754" spans="1:17" x14ac:dyDescent="0.45">
      <c r="A754" s="104" t="s">
        <v>1214</v>
      </c>
      <c r="B754" s="104" t="s">
        <v>1215</v>
      </c>
      <c r="C754" s="104" t="s">
        <v>1318</v>
      </c>
      <c r="D754" s="104" t="s">
        <v>790</v>
      </c>
      <c r="E754" s="104" t="s">
        <v>1351</v>
      </c>
      <c r="F754" s="104" t="s">
        <v>1352</v>
      </c>
      <c r="G754" s="104" t="s">
        <v>777</v>
      </c>
      <c r="H754" s="104" t="s">
        <v>778</v>
      </c>
      <c r="I754" s="104" t="s">
        <v>477</v>
      </c>
      <c r="J754" s="105">
        <v>0</v>
      </c>
      <c r="K754" s="105">
        <v>0</v>
      </c>
      <c r="L754" s="105">
        <v>42528750824</v>
      </c>
      <c r="M754" s="105">
        <v>0</v>
      </c>
      <c r="N754" s="106">
        <v>42528750824</v>
      </c>
      <c r="O754" s="105">
        <v>0</v>
      </c>
      <c r="P754" s="146" t="s">
        <v>1612</v>
      </c>
    </row>
    <row r="755" spans="1:17" x14ac:dyDescent="0.45">
      <c r="A755" s="104" t="s">
        <v>1214</v>
      </c>
      <c r="B755" s="104" t="s">
        <v>1215</v>
      </c>
      <c r="C755" s="104" t="s">
        <v>1318</v>
      </c>
      <c r="D755" s="104" t="s">
        <v>790</v>
      </c>
      <c r="E755" s="104" t="s">
        <v>1351</v>
      </c>
      <c r="F755" s="104" t="s">
        <v>1352</v>
      </c>
      <c r="G755" s="104" t="s">
        <v>779</v>
      </c>
      <c r="H755" s="104" t="s">
        <v>780</v>
      </c>
      <c r="I755" s="104" t="s">
        <v>477</v>
      </c>
      <c r="J755" s="105">
        <v>0</v>
      </c>
      <c r="K755" s="105">
        <v>0</v>
      </c>
      <c r="L755" s="105">
        <v>31500000</v>
      </c>
      <c r="M755" s="105">
        <v>0</v>
      </c>
      <c r="N755" s="106">
        <v>31500000</v>
      </c>
      <c r="O755" s="105">
        <v>0</v>
      </c>
      <c r="P755" s="146" t="s">
        <v>1612</v>
      </c>
    </row>
    <row r="756" spans="1:17" x14ac:dyDescent="0.45">
      <c r="A756" s="104" t="s">
        <v>1214</v>
      </c>
      <c r="B756" s="104" t="s">
        <v>1215</v>
      </c>
      <c r="C756" s="104" t="s">
        <v>1318</v>
      </c>
      <c r="D756" s="104" t="s">
        <v>790</v>
      </c>
      <c r="E756" s="104" t="s">
        <v>1351</v>
      </c>
      <c r="F756" s="104" t="s">
        <v>1352</v>
      </c>
      <c r="G756" s="104" t="s">
        <v>1292</v>
      </c>
      <c r="H756" s="104" t="s">
        <v>1293</v>
      </c>
      <c r="I756" s="104" t="s">
        <v>1562</v>
      </c>
      <c r="J756" s="105">
        <v>0</v>
      </c>
      <c r="K756" s="105">
        <v>0</v>
      </c>
      <c r="L756" s="123">
        <v>3518405000</v>
      </c>
      <c r="M756" s="105">
        <v>0</v>
      </c>
      <c r="N756" s="106">
        <v>3518405000</v>
      </c>
      <c r="O756" s="105">
        <v>0</v>
      </c>
      <c r="P756" s="146" t="s">
        <v>1612</v>
      </c>
    </row>
    <row r="757" spans="1:17" x14ac:dyDescent="0.45">
      <c r="A757" s="104" t="s">
        <v>1214</v>
      </c>
      <c r="B757" s="104" t="s">
        <v>1215</v>
      </c>
      <c r="C757" s="104" t="s">
        <v>1355</v>
      </c>
      <c r="D757" s="104" t="s">
        <v>331</v>
      </c>
      <c r="E757" s="104" t="s">
        <v>1356</v>
      </c>
      <c r="F757" s="104" t="s">
        <v>1357</v>
      </c>
      <c r="G757" s="104" t="s">
        <v>771</v>
      </c>
      <c r="H757" s="104" t="s">
        <v>772</v>
      </c>
      <c r="I757" s="104" t="s">
        <v>477</v>
      </c>
      <c r="J757" s="105">
        <v>1504905311</v>
      </c>
      <c r="K757" s="105">
        <v>0</v>
      </c>
      <c r="L757" s="123">
        <v>1586011000</v>
      </c>
      <c r="M757" s="105">
        <v>0</v>
      </c>
      <c r="N757" s="125">
        <v>3090916311</v>
      </c>
      <c r="O757" s="105">
        <v>0</v>
      </c>
      <c r="P757" s="148" t="s">
        <v>1591</v>
      </c>
      <c r="Q757" s="134">
        <f>L757+L758+L759+L760+L761+L762+L763+L764+L765+L766-M764</f>
        <v>551603813770</v>
      </c>
    </row>
    <row r="758" spans="1:17" x14ac:dyDescent="0.45">
      <c r="A758" s="104" t="s">
        <v>1214</v>
      </c>
      <c r="B758" s="104" t="s">
        <v>1215</v>
      </c>
      <c r="C758" s="104" t="s">
        <v>1355</v>
      </c>
      <c r="D758" s="104" t="s">
        <v>331</v>
      </c>
      <c r="E758" s="104" t="s">
        <v>1356</v>
      </c>
      <c r="F758" s="104" t="s">
        <v>1357</v>
      </c>
      <c r="G758" s="104" t="s">
        <v>777</v>
      </c>
      <c r="H758" s="104" t="s">
        <v>778</v>
      </c>
      <c r="I758" s="104" t="s">
        <v>477</v>
      </c>
      <c r="J758" s="105">
        <v>0</v>
      </c>
      <c r="K758" s="105">
        <v>0</v>
      </c>
      <c r="L758" s="123">
        <v>160000</v>
      </c>
      <c r="M758" s="105">
        <v>0</v>
      </c>
      <c r="N758" s="125">
        <v>160000</v>
      </c>
      <c r="O758" s="105">
        <v>0</v>
      </c>
      <c r="P758" s="148" t="s">
        <v>1591</v>
      </c>
    </row>
    <row r="759" spans="1:17" x14ac:dyDescent="0.45">
      <c r="A759" s="104" t="s">
        <v>1214</v>
      </c>
      <c r="B759" s="104" t="s">
        <v>1215</v>
      </c>
      <c r="C759" s="104" t="s">
        <v>1355</v>
      </c>
      <c r="D759" s="104" t="s">
        <v>331</v>
      </c>
      <c r="E759" s="104" t="s">
        <v>1358</v>
      </c>
      <c r="F759" s="104" t="s">
        <v>1359</v>
      </c>
      <c r="G759" s="104" t="s">
        <v>771</v>
      </c>
      <c r="H759" s="104" t="s">
        <v>772</v>
      </c>
      <c r="I759" s="104" t="s">
        <v>477</v>
      </c>
      <c r="J759" s="105">
        <v>955041449</v>
      </c>
      <c r="K759" s="105">
        <v>10602463</v>
      </c>
      <c r="L759" s="123">
        <v>34172811</v>
      </c>
      <c r="M759" s="105">
        <v>0</v>
      </c>
      <c r="N759" s="125">
        <v>978611797</v>
      </c>
      <c r="O759" s="105">
        <v>0</v>
      </c>
      <c r="P759" s="148" t="s">
        <v>1591</v>
      </c>
    </row>
    <row r="760" spans="1:17" x14ac:dyDescent="0.45">
      <c r="A760" s="104" t="s">
        <v>1214</v>
      </c>
      <c r="B760" s="104" t="s">
        <v>1215</v>
      </c>
      <c r="C760" s="104" t="s">
        <v>1355</v>
      </c>
      <c r="D760" s="104" t="s">
        <v>331</v>
      </c>
      <c r="E760" s="104" t="s">
        <v>1358</v>
      </c>
      <c r="F760" s="104" t="s">
        <v>1359</v>
      </c>
      <c r="G760" s="104" t="s">
        <v>773</v>
      </c>
      <c r="H760" s="104" t="s">
        <v>774</v>
      </c>
      <c r="I760" s="104" t="s">
        <v>477</v>
      </c>
      <c r="J760" s="105">
        <v>0</v>
      </c>
      <c r="K760" s="105">
        <v>0</v>
      </c>
      <c r="L760" s="123">
        <v>696200</v>
      </c>
      <c r="M760" s="105">
        <v>0</v>
      </c>
      <c r="N760" s="125">
        <v>696200</v>
      </c>
      <c r="O760" s="105">
        <v>0</v>
      </c>
      <c r="P760" s="148" t="s">
        <v>1591</v>
      </c>
    </row>
    <row r="761" spans="1:17" x14ac:dyDescent="0.45">
      <c r="A761" s="104" t="s">
        <v>1214</v>
      </c>
      <c r="B761" s="104" t="s">
        <v>1215</v>
      </c>
      <c r="C761" s="104" t="s">
        <v>1355</v>
      </c>
      <c r="D761" s="104" t="s">
        <v>331</v>
      </c>
      <c r="E761" s="104" t="s">
        <v>1358</v>
      </c>
      <c r="F761" s="104" t="s">
        <v>1359</v>
      </c>
      <c r="G761" s="104" t="s">
        <v>779</v>
      </c>
      <c r="H761" s="104" t="s">
        <v>780</v>
      </c>
      <c r="I761" s="104" t="s">
        <v>477</v>
      </c>
      <c r="J761" s="105">
        <v>97500</v>
      </c>
      <c r="K761" s="105">
        <v>0</v>
      </c>
      <c r="L761" s="123">
        <v>17250</v>
      </c>
      <c r="M761" s="105">
        <v>0</v>
      </c>
      <c r="N761" s="125">
        <v>114750</v>
      </c>
      <c r="O761" s="105">
        <v>0</v>
      </c>
      <c r="P761" s="148" t="s">
        <v>1591</v>
      </c>
    </row>
    <row r="762" spans="1:17" x14ac:dyDescent="0.45">
      <c r="A762" s="104" t="s">
        <v>1214</v>
      </c>
      <c r="B762" s="104" t="s">
        <v>1215</v>
      </c>
      <c r="C762" s="104" t="s">
        <v>1355</v>
      </c>
      <c r="D762" s="104" t="s">
        <v>331</v>
      </c>
      <c r="E762" s="104" t="s">
        <v>1358</v>
      </c>
      <c r="F762" s="104" t="s">
        <v>1359</v>
      </c>
      <c r="G762" s="104" t="s">
        <v>1292</v>
      </c>
      <c r="H762" s="104" t="s">
        <v>1293</v>
      </c>
      <c r="I762" s="104" t="s">
        <v>1562</v>
      </c>
      <c r="J762" s="105">
        <v>0</v>
      </c>
      <c r="K762" s="105">
        <v>0</v>
      </c>
      <c r="L762" s="123">
        <v>900000</v>
      </c>
      <c r="M762" s="105">
        <v>0</v>
      </c>
      <c r="N762" s="125">
        <v>900000</v>
      </c>
      <c r="O762" s="105">
        <v>0</v>
      </c>
      <c r="P762" s="148" t="s">
        <v>1591</v>
      </c>
    </row>
    <row r="763" spans="1:17" x14ac:dyDescent="0.45">
      <c r="A763" s="104" t="s">
        <v>1214</v>
      </c>
      <c r="B763" s="104" t="s">
        <v>1215</v>
      </c>
      <c r="C763" s="104" t="s">
        <v>1355</v>
      </c>
      <c r="D763" s="104" t="s">
        <v>331</v>
      </c>
      <c r="E763" s="104" t="s">
        <v>1360</v>
      </c>
      <c r="F763" s="104" t="s">
        <v>1361</v>
      </c>
      <c r="G763" s="104" t="s">
        <v>771</v>
      </c>
      <c r="H763" s="104" t="s">
        <v>772</v>
      </c>
      <c r="I763" s="104" t="s">
        <v>477</v>
      </c>
      <c r="J763" s="105">
        <v>0</v>
      </c>
      <c r="K763" s="105">
        <v>0</v>
      </c>
      <c r="L763" s="123">
        <v>388140928544</v>
      </c>
      <c r="M763" s="105">
        <v>0</v>
      </c>
      <c r="N763" s="125">
        <v>388140928544</v>
      </c>
      <c r="O763" s="105">
        <v>0</v>
      </c>
      <c r="P763" s="148" t="s">
        <v>1591</v>
      </c>
    </row>
    <row r="764" spans="1:17" x14ac:dyDescent="0.45">
      <c r="A764" s="104" t="s">
        <v>1214</v>
      </c>
      <c r="B764" s="104" t="s">
        <v>1215</v>
      </c>
      <c r="C764" s="104" t="s">
        <v>1355</v>
      </c>
      <c r="D764" s="104" t="s">
        <v>331</v>
      </c>
      <c r="E764" s="104" t="s">
        <v>1364</v>
      </c>
      <c r="F764" s="104" t="s">
        <v>1365</v>
      </c>
      <c r="G764" s="104" t="s">
        <v>771</v>
      </c>
      <c r="H764" s="104" t="s">
        <v>772</v>
      </c>
      <c r="I764" s="104" t="s">
        <v>477</v>
      </c>
      <c r="J764" s="105">
        <v>0</v>
      </c>
      <c r="K764" s="105">
        <v>0</v>
      </c>
      <c r="L764" s="105">
        <v>1304562235</v>
      </c>
      <c r="M764" s="105">
        <v>174522280</v>
      </c>
      <c r="N764" s="125">
        <v>1130039955</v>
      </c>
      <c r="O764" s="105">
        <v>0</v>
      </c>
      <c r="P764" s="148" t="s">
        <v>1591</v>
      </c>
      <c r="Q764" s="140">
        <f>SUBTOTAL(9,L757:L766)</f>
        <v>551778336050</v>
      </c>
    </row>
    <row r="765" spans="1:17" x14ac:dyDescent="0.45">
      <c r="A765" s="104" t="s">
        <v>1214</v>
      </c>
      <c r="B765" s="104" t="s">
        <v>1215</v>
      </c>
      <c r="C765" s="104" t="s">
        <v>1355</v>
      </c>
      <c r="D765" s="104" t="s">
        <v>331</v>
      </c>
      <c r="E765" s="104" t="s">
        <v>1366</v>
      </c>
      <c r="F765" s="104" t="s">
        <v>1367</v>
      </c>
      <c r="G765" s="104" t="s">
        <v>771</v>
      </c>
      <c r="H765" s="104" t="s">
        <v>772</v>
      </c>
      <c r="I765" s="104" t="s">
        <v>477</v>
      </c>
      <c r="J765" s="105">
        <v>0</v>
      </c>
      <c r="K765" s="105">
        <v>0</v>
      </c>
      <c r="L765" s="105">
        <v>43103031673</v>
      </c>
      <c r="M765" s="105">
        <v>0</v>
      </c>
      <c r="N765" s="125">
        <v>43103031673</v>
      </c>
      <c r="O765" s="105">
        <v>0</v>
      </c>
      <c r="P765" s="148" t="s">
        <v>1591</v>
      </c>
      <c r="Q765" s="140">
        <f>Q764-M764</f>
        <v>551603813770</v>
      </c>
    </row>
    <row r="766" spans="1:17" x14ac:dyDescent="0.45">
      <c r="A766" s="104" t="s">
        <v>1214</v>
      </c>
      <c r="B766" s="104" t="s">
        <v>1215</v>
      </c>
      <c r="C766" s="104" t="s">
        <v>1355</v>
      </c>
      <c r="D766" s="104" t="s">
        <v>331</v>
      </c>
      <c r="E766" s="104" t="s">
        <v>1362</v>
      </c>
      <c r="F766" s="104" t="s">
        <v>1363</v>
      </c>
      <c r="G766" s="104" t="s">
        <v>777</v>
      </c>
      <c r="H766" s="104" t="s">
        <v>778</v>
      </c>
      <c r="I766" s="104" t="s">
        <v>477</v>
      </c>
      <c r="J766" s="105">
        <v>0</v>
      </c>
      <c r="K766" s="105">
        <v>0</v>
      </c>
      <c r="L766" s="105">
        <v>117607856337</v>
      </c>
      <c r="M766" s="105">
        <v>0</v>
      </c>
      <c r="N766" s="125">
        <v>117607856337</v>
      </c>
      <c r="O766" s="105">
        <v>0</v>
      </c>
      <c r="P766" s="148" t="s">
        <v>1591</v>
      </c>
      <c r="Q766" s="103">
        <f>SUBTOTAL(9,J757:J766)</f>
        <v>2460044260</v>
      </c>
    </row>
    <row r="767" spans="1:17" x14ac:dyDescent="0.45">
      <c r="A767" s="104" t="s">
        <v>1214</v>
      </c>
      <c r="B767" s="104" t="s">
        <v>1215</v>
      </c>
      <c r="C767" s="104" t="s">
        <v>1368</v>
      </c>
      <c r="D767" s="104" t="s">
        <v>1369</v>
      </c>
      <c r="E767" s="104" t="s">
        <v>1370</v>
      </c>
      <c r="F767" s="104" t="s">
        <v>1371</v>
      </c>
      <c r="G767" s="104" t="s">
        <v>771</v>
      </c>
      <c r="H767" s="104" t="s">
        <v>772</v>
      </c>
      <c r="I767" s="104" t="s">
        <v>477</v>
      </c>
      <c r="J767" s="105">
        <v>0</v>
      </c>
      <c r="K767" s="105">
        <v>0</v>
      </c>
      <c r="L767" s="105">
        <v>544950000</v>
      </c>
      <c r="M767" s="105">
        <v>0</v>
      </c>
      <c r="N767" s="123">
        <v>544950000</v>
      </c>
      <c r="O767" s="105">
        <v>0</v>
      </c>
      <c r="P767" s="150" t="s">
        <v>1592</v>
      </c>
    </row>
    <row r="768" spans="1:17" x14ac:dyDescent="0.45">
      <c r="A768" s="104" t="s">
        <v>1214</v>
      </c>
      <c r="B768" s="104" t="s">
        <v>1215</v>
      </c>
      <c r="C768" s="104" t="s">
        <v>1368</v>
      </c>
      <c r="D768" s="104" t="s">
        <v>1369</v>
      </c>
      <c r="E768" s="104" t="s">
        <v>1372</v>
      </c>
      <c r="F768" s="104" t="s">
        <v>1373</v>
      </c>
      <c r="G768" s="104" t="s">
        <v>771</v>
      </c>
      <c r="H768" s="104" t="s">
        <v>772</v>
      </c>
      <c r="I768" s="104" t="s">
        <v>477</v>
      </c>
      <c r="J768" s="105">
        <v>0</v>
      </c>
      <c r="K768" s="105">
        <v>0</v>
      </c>
      <c r="L768" s="105">
        <v>78334800</v>
      </c>
      <c r="M768" s="105">
        <v>0</v>
      </c>
      <c r="N768" s="123">
        <v>78334800</v>
      </c>
      <c r="O768" s="105">
        <v>0</v>
      </c>
      <c r="P768" s="150" t="s">
        <v>1592</v>
      </c>
    </row>
    <row r="769" spans="1:17" x14ac:dyDescent="0.45">
      <c r="A769" s="104" t="s">
        <v>1214</v>
      </c>
      <c r="B769" s="104" t="s">
        <v>1215</v>
      </c>
      <c r="C769" s="104" t="s">
        <v>1368</v>
      </c>
      <c r="D769" s="104" t="s">
        <v>1369</v>
      </c>
      <c r="E769" s="104" t="s">
        <v>1372</v>
      </c>
      <c r="F769" s="104" t="s">
        <v>1373</v>
      </c>
      <c r="G769" s="104" t="s">
        <v>773</v>
      </c>
      <c r="H769" s="104" t="s">
        <v>774</v>
      </c>
      <c r="I769" s="104" t="s">
        <v>477</v>
      </c>
      <c r="J769" s="105">
        <v>0</v>
      </c>
      <c r="K769" s="105">
        <v>0</v>
      </c>
      <c r="L769" s="105">
        <v>51501675</v>
      </c>
      <c r="M769" s="105">
        <v>0</v>
      </c>
      <c r="N769" s="123">
        <v>51501675</v>
      </c>
      <c r="O769" s="105">
        <v>0</v>
      </c>
      <c r="P769" s="150" t="s">
        <v>1592</v>
      </c>
    </row>
    <row r="770" spans="1:17" x14ac:dyDescent="0.45">
      <c r="A770" s="104" t="s">
        <v>1214</v>
      </c>
      <c r="B770" s="104" t="s">
        <v>1215</v>
      </c>
      <c r="C770" s="104" t="s">
        <v>1368</v>
      </c>
      <c r="D770" s="104" t="s">
        <v>1369</v>
      </c>
      <c r="E770" s="104" t="s">
        <v>1372</v>
      </c>
      <c r="F770" s="104" t="s">
        <v>1373</v>
      </c>
      <c r="G770" s="104" t="s">
        <v>777</v>
      </c>
      <c r="H770" s="104" t="s">
        <v>778</v>
      </c>
      <c r="I770" s="104" t="s">
        <v>477</v>
      </c>
      <c r="J770" s="105">
        <v>0</v>
      </c>
      <c r="K770" s="105">
        <v>0</v>
      </c>
      <c r="L770" s="105">
        <v>440000</v>
      </c>
      <c r="M770" s="105">
        <v>0</v>
      </c>
      <c r="N770" s="123">
        <v>440000</v>
      </c>
      <c r="O770" s="105">
        <v>0</v>
      </c>
      <c r="P770" s="150" t="s">
        <v>1592</v>
      </c>
    </row>
    <row r="771" spans="1:17" x14ac:dyDescent="0.45">
      <c r="A771" s="104" t="s">
        <v>1374</v>
      </c>
      <c r="B771" s="104" t="s">
        <v>1375</v>
      </c>
      <c r="C771" s="104" t="s">
        <v>1376</v>
      </c>
      <c r="D771" s="104" t="s">
        <v>1377</v>
      </c>
      <c r="E771" s="104" t="s">
        <v>1378</v>
      </c>
      <c r="F771" s="104" t="s">
        <v>1379</v>
      </c>
      <c r="G771" s="104" t="s">
        <v>514</v>
      </c>
      <c r="H771" s="104" t="s">
        <v>515</v>
      </c>
      <c r="I771" s="104" t="s">
        <v>477</v>
      </c>
      <c r="J771" s="105">
        <v>300000000</v>
      </c>
      <c r="K771" s="105">
        <v>0</v>
      </c>
      <c r="L771" s="105">
        <v>0</v>
      </c>
      <c r="M771" s="105">
        <v>300000000</v>
      </c>
      <c r="N771" s="105">
        <v>0</v>
      </c>
      <c r="O771" s="105">
        <v>0</v>
      </c>
    </row>
    <row r="772" spans="1:17" x14ac:dyDescent="0.45">
      <c r="A772" s="104" t="s">
        <v>1374</v>
      </c>
      <c r="B772" s="104" t="s">
        <v>1375</v>
      </c>
      <c r="C772" s="104" t="s">
        <v>1376</v>
      </c>
      <c r="D772" s="104" t="s">
        <v>1377</v>
      </c>
      <c r="E772" s="104" t="s">
        <v>1378</v>
      </c>
      <c r="F772" s="104" t="s">
        <v>1379</v>
      </c>
      <c r="G772" s="104" t="s">
        <v>1380</v>
      </c>
      <c r="H772" s="104" t="s">
        <v>1381</v>
      </c>
      <c r="I772" s="104" t="s">
        <v>477</v>
      </c>
      <c r="J772" s="105">
        <v>200000000</v>
      </c>
      <c r="K772" s="105">
        <v>0</v>
      </c>
      <c r="L772" s="105">
        <v>0</v>
      </c>
      <c r="M772" s="105">
        <v>200000000</v>
      </c>
      <c r="N772" s="105">
        <v>0</v>
      </c>
      <c r="O772" s="105">
        <v>0</v>
      </c>
    </row>
    <row r="773" spans="1:17" x14ac:dyDescent="0.45">
      <c r="A773" s="104" t="s">
        <v>1374</v>
      </c>
      <c r="B773" s="104" t="s">
        <v>1375</v>
      </c>
      <c r="C773" s="104" t="s">
        <v>1376</v>
      </c>
      <c r="D773" s="104" t="s">
        <v>1377</v>
      </c>
      <c r="E773" s="104" t="s">
        <v>1378</v>
      </c>
      <c r="F773" s="104" t="s">
        <v>1379</v>
      </c>
      <c r="G773" s="104" t="s">
        <v>1382</v>
      </c>
      <c r="H773" s="104" t="s">
        <v>1383</v>
      </c>
      <c r="I773" s="104" t="s">
        <v>477</v>
      </c>
      <c r="J773" s="105">
        <v>100000000</v>
      </c>
      <c r="K773" s="105">
        <v>0</v>
      </c>
      <c r="L773" s="105">
        <v>0</v>
      </c>
      <c r="M773" s="105">
        <v>100000000</v>
      </c>
      <c r="N773" s="105">
        <v>0</v>
      </c>
      <c r="O773" s="105">
        <v>0</v>
      </c>
    </row>
    <row r="774" spans="1:17" x14ac:dyDescent="0.45">
      <c r="A774" s="104" t="s">
        <v>1374</v>
      </c>
      <c r="B774" s="104" t="s">
        <v>1375</v>
      </c>
      <c r="C774" s="104" t="s">
        <v>1376</v>
      </c>
      <c r="D774" s="104" t="s">
        <v>1377</v>
      </c>
      <c r="E774" s="104" t="s">
        <v>1378</v>
      </c>
      <c r="F774" s="104" t="s">
        <v>1379</v>
      </c>
      <c r="G774" s="104" t="s">
        <v>1384</v>
      </c>
      <c r="H774" s="104" t="s">
        <v>1385</v>
      </c>
      <c r="I774" s="104" t="s">
        <v>477</v>
      </c>
      <c r="J774" s="105">
        <v>100000000</v>
      </c>
      <c r="K774" s="105">
        <v>0</v>
      </c>
      <c r="L774" s="105">
        <v>0</v>
      </c>
      <c r="M774" s="105">
        <v>100000000</v>
      </c>
      <c r="N774" s="105">
        <v>0</v>
      </c>
      <c r="O774" s="105">
        <v>0</v>
      </c>
    </row>
    <row r="775" spans="1:17" x14ac:dyDescent="0.45">
      <c r="A775" s="104" t="s">
        <v>1374</v>
      </c>
      <c r="B775" s="104" t="s">
        <v>1375</v>
      </c>
      <c r="C775" s="104" t="s">
        <v>1376</v>
      </c>
      <c r="D775" s="104" t="s">
        <v>1377</v>
      </c>
      <c r="E775" s="104" t="s">
        <v>1378</v>
      </c>
      <c r="F775" s="104" t="s">
        <v>1379</v>
      </c>
      <c r="G775" s="104" t="s">
        <v>1386</v>
      </c>
      <c r="H775" s="104" t="s">
        <v>1387</v>
      </c>
      <c r="I775" s="104" t="s">
        <v>477</v>
      </c>
      <c r="J775" s="105">
        <v>300000000</v>
      </c>
      <c r="K775" s="105">
        <v>0</v>
      </c>
      <c r="L775" s="105">
        <v>0</v>
      </c>
      <c r="M775" s="105">
        <v>300000000</v>
      </c>
      <c r="N775" s="105">
        <v>0</v>
      </c>
      <c r="O775" s="105">
        <v>0</v>
      </c>
      <c r="Q775" s="134">
        <f>SUM(L536:L770)</f>
        <v>14199096850794</v>
      </c>
    </row>
    <row r="776" spans="1:17" x14ac:dyDescent="0.45">
      <c r="A776" s="104" t="s">
        <v>1374</v>
      </c>
      <c r="B776" s="104" t="s">
        <v>1375</v>
      </c>
      <c r="C776" s="104" t="s">
        <v>1376</v>
      </c>
      <c r="D776" s="104" t="s">
        <v>1377</v>
      </c>
      <c r="E776" s="104" t="s">
        <v>1378</v>
      </c>
      <c r="F776" s="104" t="s">
        <v>1379</v>
      </c>
      <c r="G776" s="104" t="s">
        <v>1388</v>
      </c>
      <c r="H776" s="104" t="s">
        <v>1389</v>
      </c>
      <c r="I776" s="104" t="s">
        <v>477</v>
      </c>
      <c r="J776" s="105">
        <v>300000000</v>
      </c>
      <c r="K776" s="105">
        <v>0</v>
      </c>
      <c r="L776" s="105">
        <v>0</v>
      </c>
      <c r="M776" s="105">
        <v>300000000</v>
      </c>
      <c r="N776" s="105">
        <v>0</v>
      </c>
      <c r="O776" s="105">
        <v>0</v>
      </c>
      <c r="Q776" s="134">
        <f>SUM(M536:M770)</f>
        <v>1585640810527</v>
      </c>
    </row>
    <row r="777" spans="1:17" x14ac:dyDescent="0.45">
      <c r="A777" s="104" t="s">
        <v>1374</v>
      </c>
      <c r="B777" s="104" t="s">
        <v>1375</v>
      </c>
      <c r="C777" s="104" t="s">
        <v>1376</v>
      </c>
      <c r="D777" s="104" t="s">
        <v>1377</v>
      </c>
      <c r="E777" s="104" t="s">
        <v>1378</v>
      </c>
      <c r="F777" s="104" t="s">
        <v>1379</v>
      </c>
      <c r="G777" s="104" t="s">
        <v>1390</v>
      </c>
      <c r="H777" s="104" t="s">
        <v>1391</v>
      </c>
      <c r="I777" s="104" t="s">
        <v>477</v>
      </c>
      <c r="J777" s="105">
        <v>200000000</v>
      </c>
      <c r="K777" s="105">
        <v>0</v>
      </c>
      <c r="L777" s="105">
        <v>0</v>
      </c>
      <c r="M777" s="105">
        <v>200000000</v>
      </c>
      <c r="N777" s="105">
        <v>0</v>
      </c>
      <c r="O777" s="105">
        <v>0</v>
      </c>
      <c r="Q777" s="134">
        <f>Q775-Q776</f>
        <v>12613456040267</v>
      </c>
    </row>
    <row r="778" spans="1:17" x14ac:dyDescent="0.45">
      <c r="A778" s="104" t="s">
        <v>1374</v>
      </c>
      <c r="B778" s="104" t="s">
        <v>1375</v>
      </c>
      <c r="C778" s="104" t="s">
        <v>1376</v>
      </c>
      <c r="D778" s="104" t="s">
        <v>1377</v>
      </c>
      <c r="E778" s="104" t="s">
        <v>1392</v>
      </c>
      <c r="F778" s="104" t="s">
        <v>1393</v>
      </c>
      <c r="G778" s="104" t="s">
        <v>681</v>
      </c>
      <c r="H778" s="104" t="s">
        <v>682</v>
      </c>
      <c r="I778" s="104" t="s">
        <v>1514</v>
      </c>
      <c r="J778" s="105">
        <v>652500000</v>
      </c>
      <c r="K778" s="105">
        <v>0</v>
      </c>
      <c r="L778" s="105">
        <v>0</v>
      </c>
      <c r="M778" s="105">
        <v>0</v>
      </c>
      <c r="N778" s="105">
        <v>652500000</v>
      </c>
      <c r="O778" s="105">
        <v>0</v>
      </c>
      <c r="Q778" s="134">
        <f>J145</f>
        <v>2812796517765</v>
      </c>
    </row>
    <row r="779" spans="1:17" x14ac:dyDescent="0.45">
      <c r="A779" s="104" t="s">
        <v>1374</v>
      </c>
      <c r="B779" s="104" t="s">
        <v>1375</v>
      </c>
      <c r="C779" s="104" t="s">
        <v>1376</v>
      </c>
      <c r="D779" s="104" t="s">
        <v>1377</v>
      </c>
      <c r="E779" s="104" t="s">
        <v>1392</v>
      </c>
      <c r="F779" s="104" t="s">
        <v>1393</v>
      </c>
      <c r="G779" s="104" t="s">
        <v>539</v>
      </c>
      <c r="H779" s="104" t="s">
        <v>269</v>
      </c>
      <c r="I779" s="104" t="s">
        <v>1493</v>
      </c>
      <c r="J779" s="105">
        <v>962727276</v>
      </c>
      <c r="K779" s="105">
        <v>0</v>
      </c>
      <c r="L779" s="105">
        <v>1088034226</v>
      </c>
      <c r="M779" s="105">
        <v>0</v>
      </c>
      <c r="N779" s="105">
        <v>2050761502</v>
      </c>
      <c r="O779" s="105">
        <v>0</v>
      </c>
      <c r="Q779" s="134">
        <f>Q777-Q778</f>
        <v>9800659522502</v>
      </c>
    </row>
    <row r="780" spans="1:17" x14ac:dyDescent="0.45">
      <c r="A780" s="104" t="s">
        <v>1374</v>
      </c>
      <c r="B780" s="104" t="s">
        <v>1375</v>
      </c>
      <c r="C780" s="104" t="s">
        <v>1376</v>
      </c>
      <c r="D780" s="104" t="s">
        <v>1377</v>
      </c>
      <c r="E780" s="104" t="s">
        <v>1392</v>
      </c>
      <c r="F780" s="104" t="s">
        <v>1393</v>
      </c>
      <c r="G780" s="104" t="s">
        <v>1398</v>
      </c>
      <c r="H780" s="104" t="s">
        <v>1399</v>
      </c>
      <c r="I780" s="104" t="s">
        <v>1569</v>
      </c>
      <c r="J780" s="105">
        <v>300475000</v>
      </c>
      <c r="K780" s="105">
        <v>0</v>
      </c>
      <c r="L780" s="105">
        <v>0</v>
      </c>
      <c r="M780" s="105">
        <v>0</v>
      </c>
      <c r="N780" s="105">
        <v>300475000</v>
      </c>
      <c r="O780" s="105">
        <v>0</v>
      </c>
      <c r="Q780" s="134">
        <v>500000000000</v>
      </c>
    </row>
    <row r="781" spans="1:17" x14ac:dyDescent="0.45">
      <c r="A781" s="104" t="s">
        <v>1374</v>
      </c>
      <c r="B781" s="104" t="s">
        <v>1375</v>
      </c>
      <c r="C781" s="104" t="s">
        <v>1376</v>
      </c>
      <c r="D781" s="104" t="s">
        <v>1377</v>
      </c>
      <c r="E781" s="104" t="s">
        <v>1392</v>
      </c>
      <c r="F781" s="104" t="s">
        <v>1393</v>
      </c>
      <c r="G781" s="104" t="s">
        <v>601</v>
      </c>
      <c r="H781" s="104" t="s">
        <v>183</v>
      </c>
      <c r="I781" s="104" t="s">
        <v>1498</v>
      </c>
      <c r="J781" s="105">
        <v>49940513065</v>
      </c>
      <c r="K781" s="105">
        <v>0</v>
      </c>
      <c r="L781" s="105">
        <v>489411213950</v>
      </c>
      <c r="M781" s="105">
        <v>0</v>
      </c>
      <c r="N781" s="105">
        <v>539351727015</v>
      </c>
      <c r="O781" s="105">
        <v>0</v>
      </c>
      <c r="Q781" s="134">
        <f>Q779-Q780</f>
        <v>9300659522502</v>
      </c>
    </row>
    <row r="782" spans="1:17" x14ac:dyDescent="0.45">
      <c r="A782" s="104" t="s">
        <v>1374</v>
      </c>
      <c r="B782" s="104" t="s">
        <v>1375</v>
      </c>
      <c r="C782" s="104" t="s">
        <v>1376</v>
      </c>
      <c r="D782" s="104" t="s">
        <v>1377</v>
      </c>
      <c r="E782" s="104" t="s">
        <v>1392</v>
      </c>
      <c r="F782" s="104" t="s">
        <v>1393</v>
      </c>
      <c r="G782" s="104" t="s">
        <v>836</v>
      </c>
      <c r="H782" s="104" t="s">
        <v>837</v>
      </c>
      <c r="I782" s="104" t="s">
        <v>1534</v>
      </c>
      <c r="J782" s="105">
        <v>295800000</v>
      </c>
      <c r="K782" s="105">
        <v>0</v>
      </c>
      <c r="L782" s="105">
        <v>0</v>
      </c>
      <c r="M782" s="105">
        <v>244800000</v>
      </c>
      <c r="N782" s="105">
        <v>51000000</v>
      </c>
      <c r="O782" s="105">
        <v>0</v>
      </c>
    </row>
    <row r="783" spans="1:17" x14ac:dyDescent="0.45">
      <c r="A783" s="104" t="s">
        <v>1374</v>
      </c>
      <c r="B783" s="104" t="s">
        <v>1375</v>
      </c>
      <c r="C783" s="104" t="s">
        <v>1376</v>
      </c>
      <c r="D783" s="104" t="s">
        <v>1377</v>
      </c>
      <c r="E783" s="104" t="s">
        <v>1392</v>
      </c>
      <c r="F783" s="104" t="s">
        <v>1393</v>
      </c>
      <c r="G783" s="104" t="s">
        <v>648</v>
      </c>
      <c r="H783" s="104" t="s">
        <v>649</v>
      </c>
      <c r="I783" s="104" t="s">
        <v>1512</v>
      </c>
      <c r="J783" s="105">
        <v>0</v>
      </c>
      <c r="K783" s="105">
        <v>0</v>
      </c>
      <c r="L783" s="105">
        <v>94812500000</v>
      </c>
      <c r="M783" s="105">
        <v>0</v>
      </c>
      <c r="N783" s="105">
        <v>94812500000</v>
      </c>
      <c r="O783" s="105">
        <v>0</v>
      </c>
    </row>
    <row r="784" spans="1:17" x14ac:dyDescent="0.45">
      <c r="A784" s="104" t="s">
        <v>1374</v>
      </c>
      <c r="B784" s="104" t="s">
        <v>1375</v>
      </c>
      <c r="C784" s="104" t="s">
        <v>1376</v>
      </c>
      <c r="D784" s="104" t="s">
        <v>1377</v>
      </c>
      <c r="E784" s="104" t="s">
        <v>1392</v>
      </c>
      <c r="F784" s="104" t="s">
        <v>1393</v>
      </c>
      <c r="G784" s="104" t="s">
        <v>1162</v>
      </c>
      <c r="H784" s="104" t="s">
        <v>1163</v>
      </c>
      <c r="I784" s="104" t="s">
        <v>1554</v>
      </c>
      <c r="J784" s="105">
        <v>110000000</v>
      </c>
      <c r="K784" s="105">
        <v>0</v>
      </c>
      <c r="L784" s="105">
        <v>0</v>
      </c>
      <c r="M784" s="105">
        <v>0</v>
      </c>
      <c r="N784" s="105">
        <v>110000000</v>
      </c>
      <c r="O784" s="105">
        <v>0</v>
      </c>
    </row>
    <row r="785" spans="1:15" x14ac:dyDescent="0.45">
      <c r="A785" s="104" t="s">
        <v>1374</v>
      </c>
      <c r="B785" s="104" t="s">
        <v>1375</v>
      </c>
      <c r="C785" s="104" t="s">
        <v>1376</v>
      </c>
      <c r="D785" s="104" t="s">
        <v>1377</v>
      </c>
      <c r="E785" s="104" t="s">
        <v>1392</v>
      </c>
      <c r="F785" s="104" t="s">
        <v>1393</v>
      </c>
      <c r="G785" s="104" t="s">
        <v>616</v>
      </c>
      <c r="H785" s="104" t="s">
        <v>617</v>
      </c>
      <c r="I785" s="104" t="s">
        <v>1503</v>
      </c>
      <c r="J785" s="105">
        <v>2907977400</v>
      </c>
      <c r="K785" s="105">
        <v>0</v>
      </c>
      <c r="L785" s="105">
        <v>27563257800</v>
      </c>
      <c r="M785" s="105">
        <v>1622388900</v>
      </c>
      <c r="N785" s="105">
        <v>28848846300</v>
      </c>
      <c r="O785" s="105">
        <v>0</v>
      </c>
    </row>
    <row r="786" spans="1:15" x14ac:dyDescent="0.45">
      <c r="A786" s="104" t="s">
        <v>1374</v>
      </c>
      <c r="B786" s="104" t="s">
        <v>1375</v>
      </c>
      <c r="C786" s="104" t="s">
        <v>1376</v>
      </c>
      <c r="D786" s="104" t="s">
        <v>1377</v>
      </c>
      <c r="E786" s="104" t="s">
        <v>1392</v>
      </c>
      <c r="F786" s="104" t="s">
        <v>1393</v>
      </c>
      <c r="G786" s="104" t="s">
        <v>618</v>
      </c>
      <c r="H786" s="104" t="s">
        <v>619</v>
      </c>
      <c r="I786" s="104" t="s">
        <v>1504</v>
      </c>
      <c r="J786" s="105">
        <v>600000000</v>
      </c>
      <c r="K786" s="105">
        <v>0</v>
      </c>
      <c r="L786" s="105">
        <v>0</v>
      </c>
      <c r="M786" s="105">
        <v>0</v>
      </c>
      <c r="N786" s="105">
        <v>600000000</v>
      </c>
      <c r="O786" s="105">
        <v>0</v>
      </c>
    </row>
    <row r="787" spans="1:15" x14ac:dyDescent="0.45">
      <c r="A787" s="104" t="s">
        <v>1374</v>
      </c>
      <c r="B787" s="104" t="s">
        <v>1375</v>
      </c>
      <c r="C787" s="104" t="s">
        <v>1376</v>
      </c>
      <c r="D787" s="104" t="s">
        <v>1377</v>
      </c>
      <c r="E787" s="104" t="s">
        <v>1392</v>
      </c>
      <c r="F787" s="104" t="s">
        <v>1393</v>
      </c>
      <c r="G787" s="104" t="s">
        <v>620</v>
      </c>
      <c r="H787" s="104" t="s">
        <v>621</v>
      </c>
      <c r="I787" s="104" t="s">
        <v>1505</v>
      </c>
      <c r="J787" s="105">
        <v>4200000000</v>
      </c>
      <c r="K787" s="105">
        <v>0</v>
      </c>
      <c r="L787" s="105">
        <v>0</v>
      </c>
      <c r="M787" s="105">
        <v>0</v>
      </c>
      <c r="N787" s="105">
        <v>4200000000</v>
      </c>
      <c r="O787" s="105">
        <v>0</v>
      </c>
    </row>
    <row r="788" spans="1:15" x14ac:dyDescent="0.45">
      <c r="A788" s="104" t="s">
        <v>1374</v>
      </c>
      <c r="B788" s="104" t="s">
        <v>1375</v>
      </c>
      <c r="C788" s="104" t="s">
        <v>1376</v>
      </c>
      <c r="D788" s="104" t="s">
        <v>1377</v>
      </c>
      <c r="E788" s="104" t="s">
        <v>1392</v>
      </c>
      <c r="F788" s="104" t="s">
        <v>1393</v>
      </c>
      <c r="G788" s="104" t="s">
        <v>846</v>
      </c>
      <c r="H788" s="104" t="s">
        <v>847</v>
      </c>
      <c r="I788" s="104" t="s">
        <v>1539</v>
      </c>
      <c r="J788" s="105">
        <v>10120893800</v>
      </c>
      <c r="K788" s="105">
        <v>0</v>
      </c>
      <c r="L788" s="105">
        <v>0</v>
      </c>
      <c r="M788" s="105">
        <v>0</v>
      </c>
      <c r="N788" s="105">
        <v>10120893800</v>
      </c>
      <c r="O788" s="105">
        <v>0</v>
      </c>
    </row>
    <row r="789" spans="1:15" x14ac:dyDescent="0.45">
      <c r="A789" s="104" t="s">
        <v>1374</v>
      </c>
      <c r="B789" s="104" t="s">
        <v>1375</v>
      </c>
      <c r="C789" s="104" t="s">
        <v>1376</v>
      </c>
      <c r="D789" s="104" t="s">
        <v>1377</v>
      </c>
      <c r="E789" s="104" t="s">
        <v>1392</v>
      </c>
      <c r="F789" s="104" t="s">
        <v>1393</v>
      </c>
      <c r="G789" s="104" t="s">
        <v>622</v>
      </c>
      <c r="H789" s="104" t="s">
        <v>623</v>
      </c>
      <c r="I789" s="104" t="s">
        <v>1506</v>
      </c>
      <c r="J789" s="105">
        <v>34650000000</v>
      </c>
      <c r="K789" s="105">
        <v>0</v>
      </c>
      <c r="L789" s="105">
        <v>0</v>
      </c>
      <c r="M789" s="105">
        <v>24850000000</v>
      </c>
      <c r="N789" s="105">
        <v>9800000000</v>
      </c>
      <c r="O789" s="105">
        <v>0</v>
      </c>
    </row>
    <row r="790" spans="1:15" x14ac:dyDescent="0.45">
      <c r="A790" s="104" t="s">
        <v>1374</v>
      </c>
      <c r="B790" s="104" t="s">
        <v>1375</v>
      </c>
      <c r="C790" s="104" t="s">
        <v>1376</v>
      </c>
      <c r="D790" s="104" t="s">
        <v>1377</v>
      </c>
      <c r="E790" s="104" t="s">
        <v>1392</v>
      </c>
      <c r="F790" s="104" t="s">
        <v>1393</v>
      </c>
      <c r="G790" s="104" t="s">
        <v>626</v>
      </c>
      <c r="H790" s="104" t="s">
        <v>627</v>
      </c>
      <c r="I790" s="104" t="s">
        <v>1508</v>
      </c>
      <c r="J790" s="105">
        <v>2562490000</v>
      </c>
      <c r="K790" s="105">
        <v>0</v>
      </c>
      <c r="L790" s="105">
        <v>40411867786</v>
      </c>
      <c r="M790" s="105">
        <v>35132513155</v>
      </c>
      <c r="N790" s="105">
        <v>7841844631</v>
      </c>
      <c r="O790" s="105">
        <v>0</v>
      </c>
    </row>
    <row r="791" spans="1:15" x14ac:dyDescent="0.45">
      <c r="A791" s="104" t="s">
        <v>1374</v>
      </c>
      <c r="B791" s="104" t="s">
        <v>1375</v>
      </c>
      <c r="C791" s="104" t="s">
        <v>1376</v>
      </c>
      <c r="D791" s="104" t="s">
        <v>1377</v>
      </c>
      <c r="E791" s="104" t="s">
        <v>1392</v>
      </c>
      <c r="F791" s="104" t="s">
        <v>1393</v>
      </c>
      <c r="G791" s="104" t="s">
        <v>1396</v>
      </c>
      <c r="H791" s="104" t="s">
        <v>1397</v>
      </c>
      <c r="I791" s="104" t="s">
        <v>1570</v>
      </c>
      <c r="J791" s="105">
        <v>1711564390</v>
      </c>
      <c r="K791" s="105">
        <v>0</v>
      </c>
      <c r="L791" s="105">
        <v>0</v>
      </c>
      <c r="M791" s="105">
        <v>691325000</v>
      </c>
      <c r="N791" s="105">
        <v>1020239390</v>
      </c>
      <c r="O791" s="105">
        <v>0</v>
      </c>
    </row>
    <row r="792" spans="1:15" x14ac:dyDescent="0.45">
      <c r="A792" s="104" t="s">
        <v>1374</v>
      </c>
      <c r="B792" s="104" t="s">
        <v>1375</v>
      </c>
      <c r="C792" s="104" t="s">
        <v>1376</v>
      </c>
      <c r="D792" s="104" t="s">
        <v>1377</v>
      </c>
      <c r="E792" s="104" t="s">
        <v>1392</v>
      </c>
      <c r="F792" s="104" t="s">
        <v>1393</v>
      </c>
      <c r="G792" s="104" t="s">
        <v>1394</v>
      </c>
      <c r="H792" s="104" t="s">
        <v>1395</v>
      </c>
      <c r="I792" s="104" t="s">
        <v>1571</v>
      </c>
      <c r="J792" s="105">
        <v>0</v>
      </c>
      <c r="K792" s="105">
        <v>0</v>
      </c>
      <c r="L792" s="105">
        <v>2172996280</v>
      </c>
      <c r="M792" s="105">
        <v>0</v>
      </c>
      <c r="N792" s="105">
        <v>2172996280</v>
      </c>
      <c r="O792" s="105">
        <v>0</v>
      </c>
    </row>
    <row r="793" spans="1:15" x14ac:dyDescent="0.45">
      <c r="A793" s="104" t="s">
        <v>1374</v>
      </c>
      <c r="B793" s="104" t="s">
        <v>1375</v>
      </c>
      <c r="C793" s="104" t="s">
        <v>1376</v>
      </c>
      <c r="D793" s="104" t="s">
        <v>1377</v>
      </c>
      <c r="E793" s="104" t="s">
        <v>1392</v>
      </c>
      <c r="F793" s="104" t="s">
        <v>1393</v>
      </c>
      <c r="G793" s="104" t="s">
        <v>858</v>
      </c>
      <c r="H793" s="104" t="s">
        <v>859</v>
      </c>
      <c r="I793" s="104" t="s">
        <v>1545</v>
      </c>
      <c r="J793" s="105">
        <v>32400000000</v>
      </c>
      <c r="K793" s="105">
        <v>0</v>
      </c>
      <c r="L793" s="105">
        <v>0</v>
      </c>
      <c r="M793" s="105">
        <v>0</v>
      </c>
      <c r="N793" s="105">
        <v>32400000000</v>
      </c>
      <c r="O793" s="105">
        <v>0</v>
      </c>
    </row>
    <row r="794" spans="1:15" x14ac:dyDescent="0.45">
      <c r="A794" s="104" t="s">
        <v>1374</v>
      </c>
      <c r="B794" s="104" t="s">
        <v>1375</v>
      </c>
      <c r="C794" s="104" t="s">
        <v>1376</v>
      </c>
      <c r="D794" s="104" t="s">
        <v>1377</v>
      </c>
      <c r="E794" s="104" t="s">
        <v>1392</v>
      </c>
      <c r="F794" s="104" t="s">
        <v>1393</v>
      </c>
      <c r="G794" s="104" t="s">
        <v>624</v>
      </c>
      <c r="H794" s="104" t="s">
        <v>625</v>
      </c>
      <c r="I794" s="104" t="s">
        <v>1510</v>
      </c>
      <c r="J794" s="105">
        <v>1614023040</v>
      </c>
      <c r="K794" s="105">
        <v>0</v>
      </c>
      <c r="L794" s="105">
        <v>4309709400</v>
      </c>
      <c r="M794" s="105">
        <v>2027018640</v>
      </c>
      <c r="N794" s="105">
        <v>3896713800</v>
      </c>
      <c r="O794" s="105">
        <v>0</v>
      </c>
    </row>
    <row r="795" spans="1:15" x14ac:dyDescent="0.45">
      <c r="A795" s="104" t="s">
        <v>1374</v>
      </c>
      <c r="B795" s="104" t="s">
        <v>1375</v>
      </c>
      <c r="C795" s="104" t="s">
        <v>1376</v>
      </c>
      <c r="D795" s="104" t="s">
        <v>1377</v>
      </c>
      <c r="E795" s="104" t="s">
        <v>1392</v>
      </c>
      <c r="F795" s="104" t="s">
        <v>1393</v>
      </c>
      <c r="G795" s="104" t="s">
        <v>860</v>
      </c>
      <c r="H795" s="104" t="s">
        <v>861</v>
      </c>
      <c r="I795" s="104" t="s">
        <v>1546</v>
      </c>
      <c r="J795" s="105">
        <v>0</v>
      </c>
      <c r="K795" s="105">
        <v>0</v>
      </c>
      <c r="L795" s="105">
        <v>40620000000</v>
      </c>
      <c r="M795" s="105">
        <v>25620000000</v>
      </c>
      <c r="N795" s="105">
        <v>15000000000</v>
      </c>
      <c r="O795" s="105">
        <v>0</v>
      </c>
    </row>
    <row r="796" spans="1:15" x14ac:dyDescent="0.45">
      <c r="A796" s="104" t="s">
        <v>1374</v>
      </c>
      <c r="B796" s="104" t="s">
        <v>1375</v>
      </c>
      <c r="C796" s="104" t="s">
        <v>1376</v>
      </c>
      <c r="D796" s="104" t="s">
        <v>1377</v>
      </c>
      <c r="E796" s="104" t="s">
        <v>1392</v>
      </c>
      <c r="F796" s="104" t="s">
        <v>1393</v>
      </c>
      <c r="G796" s="104" t="s">
        <v>628</v>
      </c>
      <c r="H796" s="104" t="s">
        <v>629</v>
      </c>
      <c r="I796" s="104" t="s">
        <v>1511</v>
      </c>
      <c r="J796" s="105">
        <v>155130623600</v>
      </c>
      <c r="K796" s="105">
        <v>0</v>
      </c>
      <c r="L796" s="105">
        <v>61634866240</v>
      </c>
      <c r="M796" s="105">
        <v>155130623600</v>
      </c>
      <c r="N796" s="105">
        <v>61634866240</v>
      </c>
      <c r="O796" s="105">
        <v>0</v>
      </c>
    </row>
    <row r="797" spans="1:15" x14ac:dyDescent="0.45">
      <c r="A797" s="104" t="s">
        <v>1374</v>
      </c>
      <c r="B797" s="104" t="s">
        <v>1375</v>
      </c>
      <c r="C797" s="104" t="s">
        <v>1376</v>
      </c>
      <c r="D797" s="104" t="s">
        <v>1377</v>
      </c>
      <c r="E797" s="104" t="s">
        <v>1392</v>
      </c>
      <c r="F797" s="104" t="s">
        <v>1393</v>
      </c>
      <c r="G797" s="104" t="s">
        <v>630</v>
      </c>
      <c r="H797" s="104" t="s">
        <v>631</v>
      </c>
      <c r="I797" s="104" t="s">
        <v>477</v>
      </c>
      <c r="J797" s="105">
        <v>0</v>
      </c>
      <c r="K797" s="105">
        <v>0</v>
      </c>
      <c r="L797" s="105">
        <v>10335578272</v>
      </c>
      <c r="M797" s="105">
        <v>126696472</v>
      </c>
      <c r="N797" s="105">
        <v>10208881800</v>
      </c>
      <c r="O797" s="105">
        <v>0</v>
      </c>
    </row>
    <row r="798" spans="1:15" x14ac:dyDescent="0.45">
      <c r="A798" s="104" t="s">
        <v>1374</v>
      </c>
      <c r="B798" s="104" t="s">
        <v>1375</v>
      </c>
      <c r="C798" s="104" t="s">
        <v>1376</v>
      </c>
      <c r="D798" s="104" t="s">
        <v>1377</v>
      </c>
      <c r="E798" s="104" t="s">
        <v>1392</v>
      </c>
      <c r="F798" s="104" t="s">
        <v>1393</v>
      </c>
      <c r="G798" s="104" t="s">
        <v>650</v>
      </c>
      <c r="H798" s="104" t="s">
        <v>651</v>
      </c>
      <c r="I798" s="104" t="s">
        <v>477</v>
      </c>
      <c r="J798" s="105">
        <v>0</v>
      </c>
      <c r="K798" s="105">
        <v>0</v>
      </c>
      <c r="L798" s="105">
        <v>61566000000</v>
      </c>
      <c r="M798" s="105">
        <v>0</v>
      </c>
      <c r="N798" s="105">
        <v>61566000000</v>
      </c>
      <c r="O798" s="105">
        <v>0</v>
      </c>
    </row>
    <row r="799" spans="1:15" x14ac:dyDescent="0.45">
      <c r="A799" s="104" t="s">
        <v>1374</v>
      </c>
      <c r="B799" s="104" t="s">
        <v>1375</v>
      </c>
      <c r="C799" s="104" t="s">
        <v>1376</v>
      </c>
      <c r="D799" s="104" t="s">
        <v>1377</v>
      </c>
      <c r="E799" s="104" t="s">
        <v>1392</v>
      </c>
      <c r="F799" s="104" t="s">
        <v>1393</v>
      </c>
      <c r="G799" s="104" t="s">
        <v>654</v>
      </c>
      <c r="H799" s="104" t="s">
        <v>655</v>
      </c>
      <c r="I799" s="104" t="s">
        <v>477</v>
      </c>
      <c r="J799" s="105">
        <v>0</v>
      </c>
      <c r="K799" s="105">
        <v>0</v>
      </c>
      <c r="L799" s="105">
        <v>34835695648</v>
      </c>
      <c r="M799" s="105">
        <v>0</v>
      </c>
      <c r="N799" s="105">
        <v>34835695648</v>
      </c>
      <c r="O799" s="105">
        <v>0</v>
      </c>
    </row>
    <row r="800" spans="1:15" x14ac:dyDescent="0.45">
      <c r="A800" s="104" t="s">
        <v>1374</v>
      </c>
      <c r="B800" s="104" t="s">
        <v>1375</v>
      </c>
      <c r="C800" s="104" t="s">
        <v>1376</v>
      </c>
      <c r="D800" s="104" t="s">
        <v>1377</v>
      </c>
      <c r="E800" s="104" t="s">
        <v>1392</v>
      </c>
      <c r="F800" s="104" t="s">
        <v>1393</v>
      </c>
      <c r="G800" s="104" t="s">
        <v>656</v>
      </c>
      <c r="H800" s="104" t="s">
        <v>657</v>
      </c>
      <c r="I800" s="104" t="s">
        <v>477</v>
      </c>
      <c r="J800" s="105">
        <v>0</v>
      </c>
      <c r="K800" s="105">
        <v>0</v>
      </c>
      <c r="L800" s="105">
        <v>443387500000</v>
      </c>
      <c r="M800" s="105">
        <v>0</v>
      </c>
      <c r="N800" s="105">
        <v>443387500000</v>
      </c>
      <c r="O800" s="105">
        <v>0</v>
      </c>
    </row>
    <row r="801" spans="1:15" x14ac:dyDescent="0.45">
      <c r="A801" s="104" t="s">
        <v>1374</v>
      </c>
      <c r="B801" s="104" t="s">
        <v>1375</v>
      </c>
      <c r="C801" s="104" t="s">
        <v>1376</v>
      </c>
      <c r="D801" s="104" t="s">
        <v>1377</v>
      </c>
      <c r="E801" s="104" t="s">
        <v>1392</v>
      </c>
      <c r="F801" s="104" t="s">
        <v>1393</v>
      </c>
      <c r="G801" s="104" t="s">
        <v>709</v>
      </c>
      <c r="H801" s="104" t="s">
        <v>710</v>
      </c>
      <c r="I801" s="104" t="s">
        <v>477</v>
      </c>
      <c r="J801" s="105">
        <v>0</v>
      </c>
      <c r="K801" s="105">
        <v>0</v>
      </c>
      <c r="L801" s="105">
        <v>1093596000</v>
      </c>
      <c r="M801" s="105">
        <v>0</v>
      </c>
      <c r="N801" s="105">
        <v>1093596000</v>
      </c>
      <c r="O801" s="105">
        <v>0</v>
      </c>
    </row>
    <row r="802" spans="1:15" x14ac:dyDescent="0.45">
      <c r="A802" s="104" t="s">
        <v>1374</v>
      </c>
      <c r="B802" s="104" t="s">
        <v>1375</v>
      </c>
      <c r="C802" s="104" t="s">
        <v>1376</v>
      </c>
      <c r="D802" s="104" t="s">
        <v>1377</v>
      </c>
      <c r="E802" s="104" t="s">
        <v>1392</v>
      </c>
      <c r="F802" s="104" t="s">
        <v>1393</v>
      </c>
      <c r="G802" s="104" t="s">
        <v>711</v>
      </c>
      <c r="H802" s="104" t="s">
        <v>712</v>
      </c>
      <c r="I802" s="104" t="s">
        <v>477</v>
      </c>
      <c r="J802" s="105">
        <v>0</v>
      </c>
      <c r="K802" s="105">
        <v>0</v>
      </c>
      <c r="L802" s="105">
        <v>628478400</v>
      </c>
      <c r="M802" s="105">
        <v>628478400</v>
      </c>
      <c r="N802" s="105">
        <v>0</v>
      </c>
      <c r="O802" s="105">
        <v>0</v>
      </c>
    </row>
    <row r="803" spans="1:15" x14ac:dyDescent="0.45">
      <c r="A803" s="104" t="s">
        <v>1374</v>
      </c>
      <c r="B803" s="104" t="s">
        <v>1375</v>
      </c>
      <c r="C803" s="104" t="s">
        <v>1376</v>
      </c>
      <c r="D803" s="104" t="s">
        <v>1377</v>
      </c>
      <c r="E803" s="104" t="s">
        <v>1392</v>
      </c>
      <c r="F803" s="104" t="s">
        <v>1393</v>
      </c>
      <c r="G803" s="104" t="s">
        <v>544</v>
      </c>
      <c r="H803" s="104" t="s">
        <v>545</v>
      </c>
      <c r="I803" s="104" t="s">
        <v>477</v>
      </c>
      <c r="J803" s="105">
        <v>69943452600</v>
      </c>
      <c r="K803" s="105">
        <v>0</v>
      </c>
      <c r="L803" s="105">
        <v>174000000000</v>
      </c>
      <c r="M803" s="105">
        <v>0</v>
      </c>
      <c r="N803" s="105">
        <v>243943452600</v>
      </c>
      <c r="O803" s="105">
        <v>0</v>
      </c>
    </row>
    <row r="804" spans="1:15" x14ac:dyDescent="0.45">
      <c r="A804" s="104" t="s">
        <v>1374</v>
      </c>
      <c r="B804" s="104" t="s">
        <v>1375</v>
      </c>
      <c r="C804" s="104" t="s">
        <v>1376</v>
      </c>
      <c r="D804" s="104" t="s">
        <v>1377</v>
      </c>
      <c r="E804" s="104" t="s">
        <v>1392</v>
      </c>
      <c r="F804" s="104" t="s">
        <v>1393</v>
      </c>
      <c r="G804" s="104" t="s">
        <v>735</v>
      </c>
      <c r="H804" s="104" t="s">
        <v>736</v>
      </c>
      <c r="I804" s="104" t="s">
        <v>477</v>
      </c>
      <c r="J804" s="105">
        <v>0</v>
      </c>
      <c r="K804" s="105">
        <v>0</v>
      </c>
      <c r="L804" s="105">
        <v>621126400</v>
      </c>
      <c r="M804" s="105">
        <v>543485600</v>
      </c>
      <c r="N804" s="105">
        <v>77640800</v>
      </c>
      <c r="O804" s="105">
        <v>0</v>
      </c>
    </row>
    <row r="805" spans="1:15" x14ac:dyDescent="0.45">
      <c r="A805" s="104" t="s">
        <v>1374</v>
      </c>
      <c r="B805" s="104" t="s">
        <v>1375</v>
      </c>
      <c r="C805" s="104" t="s">
        <v>1376</v>
      </c>
      <c r="D805" s="104" t="s">
        <v>1377</v>
      </c>
      <c r="E805" s="104" t="s">
        <v>1392</v>
      </c>
      <c r="F805" s="104" t="s">
        <v>1393</v>
      </c>
      <c r="G805" s="104" t="s">
        <v>691</v>
      </c>
      <c r="H805" s="104" t="s">
        <v>692</v>
      </c>
      <c r="I805" s="104" t="s">
        <v>477</v>
      </c>
      <c r="J805" s="105">
        <v>0</v>
      </c>
      <c r="K805" s="105">
        <v>0</v>
      </c>
      <c r="L805" s="105">
        <v>5222677042</v>
      </c>
      <c r="M805" s="105">
        <v>4428897535</v>
      </c>
      <c r="N805" s="105">
        <v>793779507</v>
      </c>
      <c r="O805" s="105">
        <v>0</v>
      </c>
    </row>
    <row r="806" spans="1:15" x14ac:dyDescent="0.45">
      <c r="A806" s="104" t="s">
        <v>1374</v>
      </c>
      <c r="B806" s="104" t="s">
        <v>1375</v>
      </c>
      <c r="C806" s="104" t="s">
        <v>1376</v>
      </c>
      <c r="D806" s="104" t="s">
        <v>1377</v>
      </c>
      <c r="E806" s="104" t="s">
        <v>1392</v>
      </c>
      <c r="F806" s="104" t="s">
        <v>1393</v>
      </c>
      <c r="G806" s="104" t="s">
        <v>713</v>
      </c>
      <c r="H806" s="104" t="s">
        <v>714</v>
      </c>
      <c r="I806" s="104" t="s">
        <v>477</v>
      </c>
      <c r="J806" s="105">
        <v>0</v>
      </c>
      <c r="K806" s="105">
        <v>0</v>
      </c>
      <c r="L806" s="105">
        <v>300000000</v>
      </c>
      <c r="M806" s="105">
        <v>0</v>
      </c>
      <c r="N806" s="105">
        <v>300000000</v>
      </c>
      <c r="O806" s="105">
        <v>0</v>
      </c>
    </row>
    <row r="807" spans="1:15" x14ac:dyDescent="0.45">
      <c r="A807" s="104" t="s">
        <v>1374</v>
      </c>
      <c r="B807" s="104" t="s">
        <v>1375</v>
      </c>
      <c r="C807" s="104" t="s">
        <v>1376</v>
      </c>
      <c r="D807" s="104" t="s">
        <v>1377</v>
      </c>
      <c r="E807" s="104" t="s">
        <v>1392</v>
      </c>
      <c r="F807" s="104" t="s">
        <v>1393</v>
      </c>
      <c r="G807" s="104" t="s">
        <v>638</v>
      </c>
      <c r="H807" s="104" t="s">
        <v>639</v>
      </c>
      <c r="I807" s="104" t="s">
        <v>477</v>
      </c>
      <c r="J807" s="105">
        <v>0</v>
      </c>
      <c r="K807" s="105">
        <v>0</v>
      </c>
      <c r="L807" s="105">
        <v>368011250</v>
      </c>
      <c r="M807" s="105">
        <v>0</v>
      </c>
      <c r="N807" s="105">
        <v>368011250</v>
      </c>
      <c r="O807" s="105">
        <v>0</v>
      </c>
    </row>
    <row r="808" spans="1:15" x14ac:dyDescent="0.45">
      <c r="A808" s="104" t="s">
        <v>1374</v>
      </c>
      <c r="B808" s="104" t="s">
        <v>1375</v>
      </c>
      <c r="C808" s="104" t="s">
        <v>1376</v>
      </c>
      <c r="D808" s="104" t="s">
        <v>1377</v>
      </c>
      <c r="E808" s="104" t="s">
        <v>1392</v>
      </c>
      <c r="F808" s="104" t="s">
        <v>1393</v>
      </c>
      <c r="G808" s="104" t="s">
        <v>546</v>
      </c>
      <c r="H808" s="104" t="s">
        <v>547</v>
      </c>
      <c r="I808" s="104" t="s">
        <v>477</v>
      </c>
      <c r="J808" s="105">
        <v>0</v>
      </c>
      <c r="K808" s="105">
        <v>0</v>
      </c>
      <c r="L808" s="105">
        <v>420000000</v>
      </c>
      <c r="M808" s="105">
        <v>0</v>
      </c>
      <c r="N808" s="105">
        <v>420000000</v>
      </c>
      <c r="O808" s="105">
        <v>0</v>
      </c>
    </row>
    <row r="809" spans="1:15" x14ac:dyDescent="0.45">
      <c r="A809" s="104" t="s">
        <v>1374</v>
      </c>
      <c r="B809" s="104" t="s">
        <v>1375</v>
      </c>
      <c r="C809" s="104" t="s">
        <v>1376</v>
      </c>
      <c r="D809" s="104" t="s">
        <v>1377</v>
      </c>
      <c r="E809" s="104" t="s">
        <v>1392</v>
      </c>
      <c r="F809" s="104" t="s">
        <v>1393</v>
      </c>
      <c r="G809" s="104" t="s">
        <v>693</v>
      </c>
      <c r="H809" s="104" t="s">
        <v>694</v>
      </c>
      <c r="I809" s="104" t="s">
        <v>477</v>
      </c>
      <c r="J809" s="105">
        <v>0</v>
      </c>
      <c r="K809" s="105">
        <v>0</v>
      </c>
      <c r="L809" s="105">
        <v>90000000</v>
      </c>
      <c r="M809" s="105">
        <v>0</v>
      </c>
      <c r="N809" s="105">
        <v>90000000</v>
      </c>
      <c r="O809" s="105">
        <v>0</v>
      </c>
    </row>
    <row r="810" spans="1:15" x14ac:dyDescent="0.45">
      <c r="A810" s="104" t="s">
        <v>1374</v>
      </c>
      <c r="B810" s="104" t="s">
        <v>1375</v>
      </c>
      <c r="C810" s="104" t="s">
        <v>1376</v>
      </c>
      <c r="D810" s="104" t="s">
        <v>1377</v>
      </c>
      <c r="E810" s="104" t="s">
        <v>1392</v>
      </c>
      <c r="F810" s="104" t="s">
        <v>1393</v>
      </c>
      <c r="G810" s="104" t="s">
        <v>666</v>
      </c>
      <c r="H810" s="104" t="s">
        <v>667</v>
      </c>
      <c r="I810" s="104" t="s">
        <v>477</v>
      </c>
      <c r="J810" s="105">
        <v>0</v>
      </c>
      <c r="K810" s="105">
        <v>0</v>
      </c>
      <c r="L810" s="105">
        <v>34375000000</v>
      </c>
      <c r="M810" s="105">
        <v>0</v>
      </c>
      <c r="N810" s="105">
        <v>34375000000</v>
      </c>
      <c r="O810" s="105">
        <v>0</v>
      </c>
    </row>
    <row r="811" spans="1:15" x14ac:dyDescent="0.45">
      <c r="A811" s="104" t="s">
        <v>1374</v>
      </c>
      <c r="B811" s="104" t="s">
        <v>1375</v>
      </c>
      <c r="C811" s="104" t="s">
        <v>1376</v>
      </c>
      <c r="D811" s="104" t="s">
        <v>1377</v>
      </c>
      <c r="E811" s="104" t="s">
        <v>1392</v>
      </c>
      <c r="F811" s="104" t="s">
        <v>1393</v>
      </c>
      <c r="G811" s="104" t="s">
        <v>668</v>
      </c>
      <c r="H811" s="104" t="s">
        <v>669</v>
      </c>
      <c r="I811" s="104" t="s">
        <v>477</v>
      </c>
      <c r="J811" s="105">
        <v>0</v>
      </c>
      <c r="K811" s="105">
        <v>0</v>
      </c>
      <c r="L811" s="105">
        <v>67490798000</v>
      </c>
      <c r="M811" s="105">
        <v>0</v>
      </c>
      <c r="N811" s="105">
        <v>67490798000</v>
      </c>
      <c r="O811" s="105">
        <v>0</v>
      </c>
    </row>
    <row r="812" spans="1:15" x14ac:dyDescent="0.45">
      <c r="A812" s="104" t="s">
        <v>1374</v>
      </c>
      <c r="B812" s="104" t="s">
        <v>1375</v>
      </c>
      <c r="C812" s="104" t="s">
        <v>1376</v>
      </c>
      <c r="D812" s="104" t="s">
        <v>1377</v>
      </c>
      <c r="E812" s="104" t="s">
        <v>1392</v>
      </c>
      <c r="F812" s="104" t="s">
        <v>1393</v>
      </c>
      <c r="G812" s="104" t="s">
        <v>642</v>
      </c>
      <c r="H812" s="104" t="s">
        <v>643</v>
      </c>
      <c r="I812" s="104" t="s">
        <v>477</v>
      </c>
      <c r="J812" s="105">
        <v>0</v>
      </c>
      <c r="K812" s="105">
        <v>0</v>
      </c>
      <c r="L812" s="105">
        <v>237000000</v>
      </c>
      <c r="M812" s="105">
        <v>237000000</v>
      </c>
      <c r="N812" s="105">
        <v>0</v>
      </c>
      <c r="O812" s="105">
        <v>0</v>
      </c>
    </row>
    <row r="813" spans="1:15" x14ac:dyDescent="0.45">
      <c r="A813" s="104" t="s">
        <v>1374</v>
      </c>
      <c r="B813" s="104" t="s">
        <v>1375</v>
      </c>
      <c r="C813" s="104" t="s">
        <v>1376</v>
      </c>
      <c r="D813" s="104" t="s">
        <v>1377</v>
      </c>
      <c r="E813" s="104" t="s">
        <v>1392</v>
      </c>
      <c r="F813" s="104" t="s">
        <v>1393</v>
      </c>
      <c r="G813" s="104" t="s">
        <v>670</v>
      </c>
      <c r="H813" s="104" t="s">
        <v>671</v>
      </c>
      <c r="I813" s="104" t="s">
        <v>477</v>
      </c>
      <c r="J813" s="105">
        <v>0</v>
      </c>
      <c r="K813" s="105">
        <v>0</v>
      </c>
      <c r="L813" s="105">
        <v>49606200000</v>
      </c>
      <c r="M813" s="105">
        <v>0</v>
      </c>
      <c r="N813" s="105">
        <v>49606200000</v>
      </c>
      <c r="O813" s="105">
        <v>0</v>
      </c>
    </row>
    <row r="814" spans="1:15" x14ac:dyDescent="0.45">
      <c r="A814" s="104" t="s">
        <v>1374</v>
      </c>
      <c r="B814" s="104" t="s">
        <v>1375</v>
      </c>
      <c r="C814" s="104" t="s">
        <v>1376</v>
      </c>
      <c r="D814" s="104" t="s">
        <v>1377</v>
      </c>
      <c r="E814" s="104" t="s">
        <v>1392</v>
      </c>
      <c r="F814" s="104" t="s">
        <v>1393</v>
      </c>
      <c r="G814" s="104" t="s">
        <v>1400</v>
      </c>
      <c r="H814" s="104" t="s">
        <v>1401</v>
      </c>
      <c r="I814" s="104" t="s">
        <v>477</v>
      </c>
      <c r="J814" s="105">
        <v>0</v>
      </c>
      <c r="K814" s="105">
        <v>0</v>
      </c>
      <c r="L814" s="105">
        <v>420000000</v>
      </c>
      <c r="M814" s="105">
        <v>0</v>
      </c>
      <c r="N814" s="105">
        <v>420000000</v>
      </c>
      <c r="O814" s="105">
        <v>0</v>
      </c>
    </row>
    <row r="815" spans="1:15" x14ac:dyDescent="0.45">
      <c r="A815" s="104" t="s">
        <v>1374</v>
      </c>
      <c r="B815" s="104" t="s">
        <v>1375</v>
      </c>
      <c r="C815" s="104" t="s">
        <v>1376</v>
      </c>
      <c r="D815" s="104" t="s">
        <v>1377</v>
      </c>
      <c r="E815" s="104" t="s">
        <v>1392</v>
      </c>
      <c r="F815" s="104" t="s">
        <v>1393</v>
      </c>
      <c r="G815" s="104" t="s">
        <v>678</v>
      </c>
      <c r="H815" s="104" t="s">
        <v>679</v>
      </c>
      <c r="I815" s="104" t="s">
        <v>477</v>
      </c>
      <c r="J815" s="105">
        <v>0</v>
      </c>
      <c r="K815" s="105">
        <v>0</v>
      </c>
      <c r="L815" s="105">
        <v>109439936156</v>
      </c>
      <c r="M815" s="105">
        <v>0</v>
      </c>
      <c r="N815" s="105">
        <v>109439936156</v>
      </c>
      <c r="O815" s="105">
        <v>0</v>
      </c>
    </row>
    <row r="816" spans="1:15" x14ac:dyDescent="0.45">
      <c r="A816" s="104" t="s">
        <v>1374</v>
      </c>
      <c r="B816" s="104" t="s">
        <v>1375</v>
      </c>
      <c r="C816" s="104" t="s">
        <v>1376</v>
      </c>
      <c r="D816" s="104" t="s">
        <v>1377</v>
      </c>
      <c r="E816" s="104" t="s">
        <v>1392</v>
      </c>
      <c r="F816" s="104" t="s">
        <v>1393</v>
      </c>
      <c r="G816" s="104" t="s">
        <v>719</v>
      </c>
      <c r="H816" s="104" t="s">
        <v>720</v>
      </c>
      <c r="I816" s="104" t="s">
        <v>477</v>
      </c>
      <c r="J816" s="105">
        <v>0</v>
      </c>
      <c r="K816" s="105">
        <v>0</v>
      </c>
      <c r="L816" s="105">
        <v>100000000</v>
      </c>
      <c r="M816" s="105">
        <v>100000000</v>
      </c>
      <c r="N816" s="105">
        <v>0</v>
      </c>
      <c r="O816" s="105">
        <v>0</v>
      </c>
    </row>
    <row r="817" spans="1:15" x14ac:dyDescent="0.45">
      <c r="A817" s="104" t="s">
        <v>1374</v>
      </c>
      <c r="B817" s="104" t="s">
        <v>1375</v>
      </c>
      <c r="C817" s="104" t="s">
        <v>1376</v>
      </c>
      <c r="D817" s="104" t="s">
        <v>1377</v>
      </c>
      <c r="E817" s="104" t="s">
        <v>1392</v>
      </c>
      <c r="F817" s="104" t="s">
        <v>1393</v>
      </c>
      <c r="G817" s="104" t="s">
        <v>1402</v>
      </c>
      <c r="H817" s="104" t="s">
        <v>1403</v>
      </c>
      <c r="I817" s="104" t="s">
        <v>477</v>
      </c>
      <c r="J817" s="105">
        <v>0</v>
      </c>
      <c r="K817" s="105">
        <v>0</v>
      </c>
      <c r="L817" s="105">
        <v>36957800000</v>
      </c>
      <c r="M817" s="105">
        <v>0</v>
      </c>
      <c r="N817" s="105">
        <v>36957800000</v>
      </c>
      <c r="O817" s="105">
        <v>0</v>
      </c>
    </row>
    <row r="818" spans="1:15" x14ac:dyDescent="0.45">
      <c r="A818" s="104" t="s">
        <v>1374</v>
      </c>
      <c r="B818" s="104" t="s">
        <v>1375</v>
      </c>
      <c r="C818" s="104" t="s">
        <v>1376</v>
      </c>
      <c r="D818" s="104" t="s">
        <v>1377</v>
      </c>
      <c r="E818" s="104" t="s">
        <v>1392</v>
      </c>
      <c r="F818" s="104" t="s">
        <v>1393</v>
      </c>
      <c r="G818" s="104" t="s">
        <v>1404</v>
      </c>
      <c r="H818" s="104" t="s">
        <v>1405</v>
      </c>
      <c r="I818" s="104" t="s">
        <v>477</v>
      </c>
      <c r="J818" s="105">
        <v>0</v>
      </c>
      <c r="K818" s="105">
        <v>0</v>
      </c>
      <c r="L818" s="105">
        <v>134000000000</v>
      </c>
      <c r="M818" s="105">
        <v>0</v>
      </c>
      <c r="N818" s="105">
        <v>134000000000</v>
      </c>
      <c r="O818" s="105">
        <v>0</v>
      </c>
    </row>
    <row r="819" spans="1:15" x14ac:dyDescent="0.45">
      <c r="A819" s="104" t="s">
        <v>1374</v>
      </c>
      <c r="B819" s="104" t="s">
        <v>1375</v>
      </c>
      <c r="C819" s="104" t="s">
        <v>1376</v>
      </c>
      <c r="D819" s="104" t="s">
        <v>1377</v>
      </c>
      <c r="E819" s="104" t="s">
        <v>1392</v>
      </c>
      <c r="F819" s="104" t="s">
        <v>1393</v>
      </c>
      <c r="G819" s="104" t="s">
        <v>1406</v>
      </c>
      <c r="H819" s="104" t="s">
        <v>1407</v>
      </c>
      <c r="I819" s="104" t="s">
        <v>477</v>
      </c>
      <c r="J819" s="105">
        <v>0</v>
      </c>
      <c r="K819" s="105">
        <v>0</v>
      </c>
      <c r="L819" s="105">
        <v>170700000000</v>
      </c>
      <c r="M819" s="105">
        <v>0</v>
      </c>
      <c r="N819" s="105">
        <v>170700000000</v>
      </c>
      <c r="O819" s="105">
        <v>0</v>
      </c>
    </row>
    <row r="820" spans="1:15" x14ac:dyDescent="0.45">
      <c r="A820" s="104" t="s">
        <v>1374</v>
      </c>
      <c r="B820" s="104" t="s">
        <v>1375</v>
      </c>
      <c r="C820" s="104" t="s">
        <v>1376</v>
      </c>
      <c r="D820" s="104" t="s">
        <v>1377</v>
      </c>
      <c r="E820" s="104" t="s">
        <v>1392</v>
      </c>
      <c r="F820" s="104" t="s">
        <v>1393</v>
      </c>
      <c r="G820" s="104" t="s">
        <v>737</v>
      </c>
      <c r="H820" s="104" t="s">
        <v>738</v>
      </c>
      <c r="I820" s="104" t="s">
        <v>477</v>
      </c>
      <c r="J820" s="105">
        <v>0</v>
      </c>
      <c r="K820" s="105">
        <v>0</v>
      </c>
      <c r="L820" s="105">
        <v>2700000000</v>
      </c>
      <c r="M820" s="105">
        <v>0</v>
      </c>
      <c r="N820" s="105">
        <v>2700000000</v>
      </c>
      <c r="O820" s="105">
        <v>0</v>
      </c>
    </row>
    <row r="821" spans="1:15" x14ac:dyDescent="0.45">
      <c r="A821" s="104" t="s">
        <v>1374</v>
      </c>
      <c r="B821" s="104" t="s">
        <v>1375</v>
      </c>
      <c r="C821" s="104" t="s">
        <v>1376</v>
      </c>
      <c r="D821" s="104" t="s">
        <v>1377</v>
      </c>
      <c r="E821" s="104" t="s">
        <v>1392</v>
      </c>
      <c r="F821" s="104" t="s">
        <v>1393</v>
      </c>
      <c r="G821" s="104" t="s">
        <v>695</v>
      </c>
      <c r="H821" s="104" t="s">
        <v>696</v>
      </c>
      <c r="I821" s="104" t="s">
        <v>477</v>
      </c>
      <c r="J821" s="105">
        <v>0</v>
      </c>
      <c r="K821" s="105">
        <v>0</v>
      </c>
      <c r="L821" s="105">
        <v>40000000</v>
      </c>
      <c r="M821" s="105">
        <v>0</v>
      </c>
      <c r="N821" s="105">
        <v>40000000</v>
      </c>
      <c r="O821" s="105">
        <v>0</v>
      </c>
    </row>
    <row r="822" spans="1:15" x14ac:dyDescent="0.45">
      <c r="A822" s="104" t="s">
        <v>1374</v>
      </c>
      <c r="B822" s="104" t="s">
        <v>1375</v>
      </c>
      <c r="C822" s="104" t="s">
        <v>1376</v>
      </c>
      <c r="D822" s="104" t="s">
        <v>1377</v>
      </c>
      <c r="E822" s="104" t="s">
        <v>1408</v>
      </c>
      <c r="F822" s="104" t="s">
        <v>1409</v>
      </c>
      <c r="G822" s="104" t="s">
        <v>599</v>
      </c>
      <c r="H822" s="104" t="s">
        <v>600</v>
      </c>
      <c r="I822" s="104" t="s">
        <v>1497</v>
      </c>
      <c r="J822" s="105">
        <v>1882500000000</v>
      </c>
      <c r="K822" s="105">
        <v>0</v>
      </c>
      <c r="L822" s="105">
        <v>6179476550655</v>
      </c>
      <c r="M822" s="105">
        <v>6003370608100</v>
      </c>
      <c r="N822" s="105">
        <v>2058605942555</v>
      </c>
      <c r="O822" s="105">
        <v>0</v>
      </c>
    </row>
    <row r="823" spans="1:15" x14ac:dyDescent="0.45">
      <c r="A823" s="104" t="s">
        <v>1374</v>
      </c>
      <c r="B823" s="104" t="s">
        <v>1375</v>
      </c>
      <c r="C823" s="104" t="s">
        <v>1376</v>
      </c>
      <c r="D823" s="104" t="s">
        <v>1377</v>
      </c>
      <c r="E823" s="104" t="s">
        <v>1408</v>
      </c>
      <c r="F823" s="104" t="s">
        <v>1409</v>
      </c>
      <c r="G823" s="104" t="s">
        <v>601</v>
      </c>
      <c r="H823" s="104" t="s">
        <v>183</v>
      </c>
      <c r="I823" s="104" t="s">
        <v>1498</v>
      </c>
      <c r="J823" s="105">
        <v>746133937875</v>
      </c>
      <c r="K823" s="105">
        <v>0</v>
      </c>
      <c r="L823" s="105">
        <v>4269642086208</v>
      </c>
      <c r="M823" s="105">
        <v>3437581091570</v>
      </c>
      <c r="N823" s="105">
        <v>1578194932513</v>
      </c>
      <c r="O823" s="105">
        <v>0</v>
      </c>
    </row>
    <row r="824" spans="1:15" x14ac:dyDescent="0.45">
      <c r="A824" s="104" t="s">
        <v>1374</v>
      </c>
      <c r="B824" s="104" t="s">
        <v>1375</v>
      </c>
      <c r="C824" s="104" t="s">
        <v>1376</v>
      </c>
      <c r="D824" s="104" t="s">
        <v>1377</v>
      </c>
      <c r="E824" s="104" t="s">
        <v>1408</v>
      </c>
      <c r="F824" s="104" t="s">
        <v>1409</v>
      </c>
      <c r="G824" s="104" t="s">
        <v>648</v>
      </c>
      <c r="H824" s="104" t="s">
        <v>649</v>
      </c>
      <c r="I824" s="104" t="s">
        <v>1512</v>
      </c>
      <c r="J824" s="105">
        <v>108982912500</v>
      </c>
      <c r="K824" s="105">
        <v>0</v>
      </c>
      <c r="L824" s="105">
        <v>79481824000</v>
      </c>
      <c r="M824" s="105">
        <v>150668252500</v>
      </c>
      <c r="N824" s="105">
        <v>37796484000</v>
      </c>
      <c r="O824" s="105">
        <v>0</v>
      </c>
    </row>
    <row r="825" spans="1:15" x14ac:dyDescent="0.45">
      <c r="A825" s="104" t="s">
        <v>1374</v>
      </c>
      <c r="B825" s="104" t="s">
        <v>1375</v>
      </c>
      <c r="C825" s="104" t="s">
        <v>1376</v>
      </c>
      <c r="D825" s="104" t="s">
        <v>1377</v>
      </c>
      <c r="E825" s="104" t="s">
        <v>1408</v>
      </c>
      <c r="F825" s="104" t="s">
        <v>1409</v>
      </c>
      <c r="G825" s="104" t="s">
        <v>622</v>
      </c>
      <c r="H825" s="104" t="s">
        <v>623</v>
      </c>
      <c r="I825" s="104" t="s">
        <v>1506</v>
      </c>
      <c r="J825" s="105">
        <v>0</v>
      </c>
      <c r="K825" s="105">
        <v>0</v>
      </c>
      <c r="L825" s="105">
        <v>34500000000</v>
      </c>
      <c r="M825" s="105">
        <v>17250000000</v>
      </c>
      <c r="N825" s="105">
        <v>17250000000</v>
      </c>
      <c r="O825" s="105">
        <v>0</v>
      </c>
    </row>
    <row r="826" spans="1:15" x14ac:dyDescent="0.45">
      <c r="A826" s="104" t="s">
        <v>1374</v>
      </c>
      <c r="B826" s="104" t="s">
        <v>1375</v>
      </c>
      <c r="C826" s="104" t="s">
        <v>1376</v>
      </c>
      <c r="D826" s="104" t="s">
        <v>1377</v>
      </c>
      <c r="E826" s="104" t="s">
        <v>1408</v>
      </c>
      <c r="F826" s="104" t="s">
        <v>1409</v>
      </c>
      <c r="G826" s="104" t="s">
        <v>628</v>
      </c>
      <c r="H826" s="104" t="s">
        <v>629</v>
      </c>
      <c r="I826" s="104" t="s">
        <v>1511</v>
      </c>
      <c r="J826" s="105">
        <v>0</v>
      </c>
      <c r="K826" s="105">
        <v>0</v>
      </c>
      <c r="L826" s="105">
        <v>77565311800</v>
      </c>
      <c r="M826" s="105">
        <v>0</v>
      </c>
      <c r="N826" s="105">
        <v>77565311800</v>
      </c>
      <c r="O826" s="105">
        <v>0</v>
      </c>
    </row>
    <row r="827" spans="1:15" x14ac:dyDescent="0.45">
      <c r="A827" s="104" t="s">
        <v>1374</v>
      </c>
      <c r="B827" s="104" t="s">
        <v>1375</v>
      </c>
      <c r="C827" s="104" t="s">
        <v>1376</v>
      </c>
      <c r="D827" s="104" t="s">
        <v>1377</v>
      </c>
      <c r="E827" s="104" t="s">
        <v>1408</v>
      </c>
      <c r="F827" s="104" t="s">
        <v>1409</v>
      </c>
      <c r="G827" s="104" t="s">
        <v>650</v>
      </c>
      <c r="H827" s="104" t="s">
        <v>651</v>
      </c>
      <c r="I827" s="104" t="s">
        <v>477</v>
      </c>
      <c r="J827" s="105">
        <v>0</v>
      </c>
      <c r="K827" s="105">
        <v>0</v>
      </c>
      <c r="L827" s="105">
        <v>76414150000</v>
      </c>
      <c r="M827" s="105">
        <v>0</v>
      </c>
      <c r="N827" s="105">
        <v>76414150000</v>
      </c>
      <c r="O827" s="105">
        <v>0</v>
      </c>
    </row>
    <row r="828" spans="1:15" x14ac:dyDescent="0.45">
      <c r="A828" s="104" t="s">
        <v>1374</v>
      </c>
      <c r="B828" s="104" t="s">
        <v>1375</v>
      </c>
      <c r="C828" s="104" t="s">
        <v>1376</v>
      </c>
      <c r="D828" s="104" t="s">
        <v>1377</v>
      </c>
      <c r="E828" s="104" t="s">
        <v>1408</v>
      </c>
      <c r="F828" s="104" t="s">
        <v>1409</v>
      </c>
      <c r="G828" s="104" t="s">
        <v>652</v>
      </c>
      <c r="H828" s="104" t="s">
        <v>653</v>
      </c>
      <c r="I828" s="104" t="s">
        <v>477</v>
      </c>
      <c r="J828" s="105">
        <v>104821617500</v>
      </c>
      <c r="K828" s="105">
        <v>0</v>
      </c>
      <c r="L828" s="105">
        <v>147570465000</v>
      </c>
      <c r="M828" s="105">
        <v>114641617500</v>
      </c>
      <c r="N828" s="105">
        <v>137750465000</v>
      </c>
      <c r="O828" s="105">
        <v>0</v>
      </c>
    </row>
    <row r="829" spans="1:15" x14ac:dyDescent="0.45">
      <c r="A829" s="104" t="s">
        <v>1374</v>
      </c>
      <c r="B829" s="104" t="s">
        <v>1375</v>
      </c>
      <c r="C829" s="104" t="s">
        <v>1376</v>
      </c>
      <c r="D829" s="104" t="s">
        <v>1377</v>
      </c>
      <c r="E829" s="104" t="s">
        <v>1408</v>
      </c>
      <c r="F829" s="104" t="s">
        <v>1409</v>
      </c>
      <c r="G829" s="104" t="s">
        <v>656</v>
      </c>
      <c r="H829" s="104" t="s">
        <v>657</v>
      </c>
      <c r="I829" s="104" t="s">
        <v>477</v>
      </c>
      <c r="J829" s="105">
        <v>189630000000</v>
      </c>
      <c r="K829" s="105">
        <v>0</v>
      </c>
      <c r="L829" s="105">
        <v>821730000000</v>
      </c>
      <c r="M829" s="105">
        <v>579180000000</v>
      </c>
      <c r="N829" s="105">
        <v>432180000000</v>
      </c>
      <c r="O829" s="105">
        <v>0</v>
      </c>
    </row>
    <row r="830" spans="1:15" x14ac:dyDescent="0.45">
      <c r="A830" s="104" t="s">
        <v>1374</v>
      </c>
      <c r="B830" s="104" t="s">
        <v>1375</v>
      </c>
      <c r="C830" s="104" t="s">
        <v>1376</v>
      </c>
      <c r="D830" s="104" t="s">
        <v>1377</v>
      </c>
      <c r="E830" s="104" t="s">
        <v>1408</v>
      </c>
      <c r="F830" s="104" t="s">
        <v>1409</v>
      </c>
      <c r="G830" s="104" t="s">
        <v>658</v>
      </c>
      <c r="H830" s="104" t="s">
        <v>659</v>
      </c>
      <c r="I830" s="104" t="s">
        <v>477</v>
      </c>
      <c r="J830" s="105">
        <v>29496950000</v>
      </c>
      <c r="K830" s="105">
        <v>0</v>
      </c>
      <c r="L830" s="105">
        <v>124519920350</v>
      </c>
      <c r="M830" s="105">
        <v>94307150000</v>
      </c>
      <c r="N830" s="105">
        <v>59709720350</v>
      </c>
      <c r="O830" s="105">
        <v>0</v>
      </c>
    </row>
    <row r="831" spans="1:15" x14ac:dyDescent="0.45">
      <c r="A831" s="104" t="s">
        <v>1374</v>
      </c>
      <c r="B831" s="104" t="s">
        <v>1375</v>
      </c>
      <c r="C831" s="104" t="s">
        <v>1376</v>
      </c>
      <c r="D831" s="104" t="s">
        <v>1377</v>
      </c>
      <c r="E831" s="104" t="s">
        <v>1408</v>
      </c>
      <c r="F831" s="104" t="s">
        <v>1409</v>
      </c>
      <c r="G831" s="104" t="s">
        <v>660</v>
      </c>
      <c r="H831" s="104" t="s">
        <v>661</v>
      </c>
      <c r="I831" s="104" t="s">
        <v>477</v>
      </c>
      <c r="J831" s="105">
        <v>123546468750</v>
      </c>
      <c r="K831" s="105">
        <v>0</v>
      </c>
      <c r="L831" s="105">
        <v>0</v>
      </c>
      <c r="M831" s="105">
        <v>0</v>
      </c>
      <c r="N831" s="105">
        <v>123546468750</v>
      </c>
      <c r="O831" s="105">
        <v>0</v>
      </c>
    </row>
    <row r="832" spans="1:15" x14ac:dyDescent="0.45">
      <c r="A832" s="104" t="s">
        <v>1374</v>
      </c>
      <c r="B832" s="104" t="s">
        <v>1375</v>
      </c>
      <c r="C832" s="104" t="s">
        <v>1376</v>
      </c>
      <c r="D832" s="104" t="s">
        <v>1377</v>
      </c>
      <c r="E832" s="104" t="s">
        <v>1408</v>
      </c>
      <c r="F832" s="104" t="s">
        <v>1409</v>
      </c>
      <c r="G832" s="104" t="s">
        <v>662</v>
      </c>
      <c r="H832" s="104" t="s">
        <v>663</v>
      </c>
      <c r="I832" s="104" t="s">
        <v>477</v>
      </c>
      <c r="J832" s="105">
        <v>29551263000</v>
      </c>
      <c r="K832" s="105">
        <v>0</v>
      </c>
      <c r="L832" s="105">
        <v>109560805000</v>
      </c>
      <c r="M832" s="105">
        <v>76391020000</v>
      </c>
      <c r="N832" s="105">
        <v>62721048000</v>
      </c>
      <c r="O832" s="105">
        <v>0</v>
      </c>
    </row>
    <row r="833" spans="1:15" x14ac:dyDescent="0.45">
      <c r="A833" s="104" t="s">
        <v>1374</v>
      </c>
      <c r="B833" s="104" t="s">
        <v>1375</v>
      </c>
      <c r="C833" s="104" t="s">
        <v>1376</v>
      </c>
      <c r="D833" s="104" t="s">
        <v>1377</v>
      </c>
      <c r="E833" s="104" t="s">
        <v>1408</v>
      </c>
      <c r="F833" s="104" t="s">
        <v>1409</v>
      </c>
      <c r="G833" s="104" t="s">
        <v>544</v>
      </c>
      <c r="H833" s="104" t="s">
        <v>545</v>
      </c>
      <c r="I833" s="104" t="s">
        <v>477</v>
      </c>
      <c r="J833" s="105">
        <v>89110000000</v>
      </c>
      <c r="K833" s="105">
        <v>0</v>
      </c>
      <c r="L833" s="105">
        <v>0</v>
      </c>
      <c r="M833" s="105">
        <v>89110000000</v>
      </c>
      <c r="N833" s="105">
        <v>0</v>
      </c>
      <c r="O833" s="105">
        <v>0</v>
      </c>
    </row>
    <row r="834" spans="1:15" x14ac:dyDescent="0.45">
      <c r="A834" s="104" t="s">
        <v>1374</v>
      </c>
      <c r="B834" s="104" t="s">
        <v>1375</v>
      </c>
      <c r="C834" s="104" t="s">
        <v>1376</v>
      </c>
      <c r="D834" s="104" t="s">
        <v>1377</v>
      </c>
      <c r="E834" s="104" t="s">
        <v>1408</v>
      </c>
      <c r="F834" s="104" t="s">
        <v>1409</v>
      </c>
      <c r="G834" s="104" t="s">
        <v>664</v>
      </c>
      <c r="H834" s="104" t="s">
        <v>665</v>
      </c>
      <c r="I834" s="104" t="s">
        <v>477</v>
      </c>
      <c r="J834" s="105">
        <v>18922134000</v>
      </c>
      <c r="K834" s="105">
        <v>0</v>
      </c>
      <c r="L834" s="105">
        <v>67087566000</v>
      </c>
      <c r="M834" s="105">
        <v>52343046000</v>
      </c>
      <c r="N834" s="105">
        <v>33666654000</v>
      </c>
      <c r="O834" s="105">
        <v>0</v>
      </c>
    </row>
    <row r="835" spans="1:15" x14ac:dyDescent="0.45">
      <c r="A835" s="104" t="s">
        <v>1374</v>
      </c>
      <c r="B835" s="104" t="s">
        <v>1375</v>
      </c>
      <c r="C835" s="104" t="s">
        <v>1376</v>
      </c>
      <c r="D835" s="104" t="s">
        <v>1377</v>
      </c>
      <c r="E835" s="104" t="s">
        <v>1408</v>
      </c>
      <c r="F835" s="104" t="s">
        <v>1409</v>
      </c>
      <c r="G835" s="104" t="s">
        <v>666</v>
      </c>
      <c r="H835" s="104" t="s">
        <v>667</v>
      </c>
      <c r="I835" s="104" t="s">
        <v>477</v>
      </c>
      <c r="J835" s="105">
        <v>54400500000</v>
      </c>
      <c r="K835" s="105">
        <v>0</v>
      </c>
      <c r="L835" s="105">
        <v>163201500000</v>
      </c>
      <c r="M835" s="105">
        <v>163201500000</v>
      </c>
      <c r="N835" s="105">
        <v>54400500000</v>
      </c>
      <c r="O835" s="105">
        <v>0</v>
      </c>
    </row>
    <row r="836" spans="1:15" x14ac:dyDescent="0.45">
      <c r="A836" s="104" t="s">
        <v>1374</v>
      </c>
      <c r="B836" s="104" t="s">
        <v>1375</v>
      </c>
      <c r="C836" s="104" t="s">
        <v>1376</v>
      </c>
      <c r="D836" s="104" t="s">
        <v>1377</v>
      </c>
      <c r="E836" s="104" t="s">
        <v>1408</v>
      </c>
      <c r="F836" s="104" t="s">
        <v>1409</v>
      </c>
      <c r="G836" s="104" t="s">
        <v>668</v>
      </c>
      <c r="H836" s="104" t="s">
        <v>669</v>
      </c>
      <c r="I836" s="104" t="s">
        <v>477</v>
      </c>
      <c r="J836" s="105">
        <v>0</v>
      </c>
      <c r="K836" s="105">
        <v>0</v>
      </c>
      <c r="L836" s="105">
        <v>75251758500</v>
      </c>
      <c r="M836" s="105">
        <v>0</v>
      </c>
      <c r="N836" s="105">
        <v>75251758500</v>
      </c>
      <c r="O836" s="105">
        <v>0</v>
      </c>
    </row>
    <row r="837" spans="1:15" x14ac:dyDescent="0.45">
      <c r="A837" s="104" t="s">
        <v>1374</v>
      </c>
      <c r="B837" s="104" t="s">
        <v>1375</v>
      </c>
      <c r="C837" s="104" t="s">
        <v>1376</v>
      </c>
      <c r="D837" s="104" t="s">
        <v>1377</v>
      </c>
      <c r="E837" s="104" t="s">
        <v>1408</v>
      </c>
      <c r="F837" s="104" t="s">
        <v>1409</v>
      </c>
      <c r="G837" s="104" t="s">
        <v>670</v>
      </c>
      <c r="H837" s="104" t="s">
        <v>671</v>
      </c>
      <c r="I837" s="104" t="s">
        <v>477</v>
      </c>
      <c r="J837" s="105">
        <v>0</v>
      </c>
      <c r="K837" s="105">
        <v>0</v>
      </c>
      <c r="L837" s="105">
        <v>62579250000</v>
      </c>
      <c r="M837" s="105">
        <v>0</v>
      </c>
      <c r="N837" s="105">
        <v>62579250000</v>
      </c>
      <c r="O837" s="105">
        <v>0</v>
      </c>
    </row>
    <row r="838" spans="1:15" x14ac:dyDescent="0.45">
      <c r="A838" s="104" t="s">
        <v>1374</v>
      </c>
      <c r="B838" s="104" t="s">
        <v>1375</v>
      </c>
      <c r="C838" s="104" t="s">
        <v>1376</v>
      </c>
      <c r="D838" s="104" t="s">
        <v>1377</v>
      </c>
      <c r="E838" s="104" t="s">
        <v>1408</v>
      </c>
      <c r="F838" s="104" t="s">
        <v>1409</v>
      </c>
      <c r="G838" s="104" t="s">
        <v>674</v>
      </c>
      <c r="H838" s="104" t="s">
        <v>675</v>
      </c>
      <c r="I838" s="104" t="s">
        <v>477</v>
      </c>
      <c r="J838" s="105">
        <v>259240612750</v>
      </c>
      <c r="K838" s="105">
        <v>0</v>
      </c>
      <c r="L838" s="105">
        <v>0</v>
      </c>
      <c r="M838" s="105">
        <v>0</v>
      </c>
      <c r="N838" s="105">
        <v>259240612750</v>
      </c>
      <c r="O838" s="105">
        <v>0</v>
      </c>
    </row>
    <row r="839" spans="1:15" x14ac:dyDescent="0.45">
      <c r="A839" s="104" t="s">
        <v>1374</v>
      </c>
      <c r="B839" s="104" t="s">
        <v>1375</v>
      </c>
      <c r="C839" s="104" t="s">
        <v>1376</v>
      </c>
      <c r="D839" s="104" t="s">
        <v>1377</v>
      </c>
      <c r="E839" s="104" t="s">
        <v>1408</v>
      </c>
      <c r="F839" s="104" t="s">
        <v>1409</v>
      </c>
      <c r="G839" s="104" t="s">
        <v>678</v>
      </c>
      <c r="H839" s="104" t="s">
        <v>679</v>
      </c>
      <c r="I839" s="104" t="s">
        <v>477</v>
      </c>
      <c r="J839" s="105">
        <v>0</v>
      </c>
      <c r="K839" s="105">
        <v>0</v>
      </c>
      <c r="L839" s="105">
        <v>121847685000</v>
      </c>
      <c r="M839" s="105">
        <v>0</v>
      </c>
      <c r="N839" s="105">
        <v>121847685000</v>
      </c>
      <c r="O839" s="105">
        <v>0</v>
      </c>
    </row>
    <row r="840" spans="1:15" x14ac:dyDescent="0.45">
      <c r="A840" s="104" t="s">
        <v>1374</v>
      </c>
      <c r="B840" s="104" t="s">
        <v>1375</v>
      </c>
      <c r="C840" s="104" t="s">
        <v>1376</v>
      </c>
      <c r="D840" s="104" t="s">
        <v>1377</v>
      </c>
      <c r="E840" s="104" t="s">
        <v>1410</v>
      </c>
      <c r="F840" s="104" t="s">
        <v>1411</v>
      </c>
      <c r="G840" s="104" t="s">
        <v>681</v>
      </c>
      <c r="H840" s="104" t="s">
        <v>682</v>
      </c>
      <c r="I840" s="104" t="s">
        <v>1514</v>
      </c>
      <c r="J840" s="105">
        <v>0</v>
      </c>
      <c r="K840" s="105">
        <v>772690000</v>
      </c>
      <c r="L840" s="105">
        <v>0</v>
      </c>
      <c r="M840" s="105">
        <v>0</v>
      </c>
      <c r="N840" s="105">
        <v>0</v>
      </c>
      <c r="O840" s="105">
        <v>772690000</v>
      </c>
    </row>
    <row r="841" spans="1:15" x14ac:dyDescent="0.45">
      <c r="A841" s="104" t="s">
        <v>1374</v>
      </c>
      <c r="B841" s="104" t="s">
        <v>1375</v>
      </c>
      <c r="C841" s="104" t="s">
        <v>1376</v>
      </c>
      <c r="D841" s="104" t="s">
        <v>1377</v>
      </c>
      <c r="E841" s="104" t="s">
        <v>1410</v>
      </c>
      <c r="F841" s="104" t="s">
        <v>1411</v>
      </c>
      <c r="G841" s="104" t="s">
        <v>539</v>
      </c>
      <c r="H841" s="104" t="s">
        <v>269</v>
      </c>
      <c r="I841" s="104" t="s">
        <v>1493</v>
      </c>
      <c r="J841" s="105">
        <v>0</v>
      </c>
      <c r="K841" s="105">
        <v>962727276</v>
      </c>
      <c r="L841" s="105">
        <v>0</v>
      </c>
      <c r="M841" s="105">
        <v>1088034226</v>
      </c>
      <c r="N841" s="105">
        <v>0</v>
      </c>
      <c r="O841" s="105">
        <v>2050761502</v>
      </c>
    </row>
    <row r="842" spans="1:15" x14ac:dyDescent="0.45">
      <c r="A842" s="104" t="s">
        <v>1374</v>
      </c>
      <c r="B842" s="104" t="s">
        <v>1375</v>
      </c>
      <c r="C842" s="104" t="s">
        <v>1376</v>
      </c>
      <c r="D842" s="104" t="s">
        <v>1377</v>
      </c>
      <c r="E842" s="104" t="s">
        <v>1410</v>
      </c>
      <c r="F842" s="104" t="s">
        <v>1411</v>
      </c>
      <c r="G842" s="104" t="s">
        <v>599</v>
      </c>
      <c r="H842" s="104" t="s">
        <v>600</v>
      </c>
      <c r="I842" s="104" t="s">
        <v>1497</v>
      </c>
      <c r="J842" s="105">
        <v>0</v>
      </c>
      <c r="K842" s="105">
        <v>1882500000000</v>
      </c>
      <c r="L842" s="105">
        <v>6003370608100</v>
      </c>
      <c r="M842" s="105">
        <v>6179476550655</v>
      </c>
      <c r="N842" s="105">
        <v>0</v>
      </c>
      <c r="O842" s="105">
        <v>2058605942555</v>
      </c>
    </row>
    <row r="843" spans="1:15" x14ac:dyDescent="0.45">
      <c r="A843" s="104" t="s">
        <v>1374</v>
      </c>
      <c r="B843" s="104" t="s">
        <v>1375</v>
      </c>
      <c r="C843" s="104" t="s">
        <v>1376</v>
      </c>
      <c r="D843" s="104" t="s">
        <v>1377</v>
      </c>
      <c r="E843" s="104" t="s">
        <v>1410</v>
      </c>
      <c r="F843" s="104" t="s">
        <v>1411</v>
      </c>
      <c r="G843" s="104" t="s">
        <v>1398</v>
      </c>
      <c r="H843" s="104" t="s">
        <v>1399</v>
      </c>
      <c r="I843" s="104" t="s">
        <v>1569</v>
      </c>
      <c r="J843" s="105">
        <v>0</v>
      </c>
      <c r="K843" s="105">
        <v>180285000</v>
      </c>
      <c r="L843" s="105">
        <v>0</v>
      </c>
      <c r="M843" s="105">
        <v>0</v>
      </c>
      <c r="N843" s="105">
        <v>0</v>
      </c>
      <c r="O843" s="105">
        <v>180285000</v>
      </c>
    </row>
    <row r="844" spans="1:15" x14ac:dyDescent="0.45">
      <c r="A844" s="104" t="s">
        <v>1374</v>
      </c>
      <c r="B844" s="104" t="s">
        <v>1375</v>
      </c>
      <c r="C844" s="104" t="s">
        <v>1376</v>
      </c>
      <c r="D844" s="104" t="s">
        <v>1377</v>
      </c>
      <c r="E844" s="104" t="s">
        <v>1410</v>
      </c>
      <c r="F844" s="104" t="s">
        <v>1411</v>
      </c>
      <c r="G844" s="104" t="s">
        <v>601</v>
      </c>
      <c r="H844" s="104" t="s">
        <v>183</v>
      </c>
      <c r="I844" s="104" t="s">
        <v>1498</v>
      </c>
      <c r="J844" s="105">
        <v>0</v>
      </c>
      <c r="K844" s="105">
        <v>796074450940</v>
      </c>
      <c r="L844" s="105">
        <v>3437581091570</v>
      </c>
      <c r="M844" s="105">
        <v>4759053300158</v>
      </c>
      <c r="N844" s="105">
        <v>0</v>
      </c>
      <c r="O844" s="105">
        <v>2117546659528</v>
      </c>
    </row>
    <row r="845" spans="1:15" x14ac:dyDescent="0.45">
      <c r="A845" s="104" t="s">
        <v>1374</v>
      </c>
      <c r="B845" s="104" t="s">
        <v>1375</v>
      </c>
      <c r="C845" s="104" t="s">
        <v>1376</v>
      </c>
      <c r="D845" s="104" t="s">
        <v>1377</v>
      </c>
      <c r="E845" s="104" t="s">
        <v>1410</v>
      </c>
      <c r="F845" s="104" t="s">
        <v>1411</v>
      </c>
      <c r="G845" s="104" t="s">
        <v>836</v>
      </c>
      <c r="H845" s="104" t="s">
        <v>837</v>
      </c>
      <c r="I845" s="104" t="s">
        <v>1534</v>
      </c>
      <c r="J845" s="105">
        <v>0</v>
      </c>
      <c r="K845" s="105">
        <v>295800000</v>
      </c>
      <c r="L845" s="105">
        <v>244800000</v>
      </c>
      <c r="M845" s="105">
        <v>0</v>
      </c>
      <c r="N845" s="105">
        <v>0</v>
      </c>
      <c r="O845" s="105">
        <v>51000000</v>
      </c>
    </row>
    <row r="846" spans="1:15" x14ac:dyDescent="0.45">
      <c r="A846" s="104" t="s">
        <v>1374</v>
      </c>
      <c r="B846" s="104" t="s">
        <v>1375</v>
      </c>
      <c r="C846" s="104" t="s">
        <v>1376</v>
      </c>
      <c r="D846" s="104" t="s">
        <v>1377</v>
      </c>
      <c r="E846" s="104" t="s">
        <v>1410</v>
      </c>
      <c r="F846" s="104" t="s">
        <v>1411</v>
      </c>
      <c r="G846" s="104" t="s">
        <v>648</v>
      </c>
      <c r="H846" s="104" t="s">
        <v>649</v>
      </c>
      <c r="I846" s="104" t="s">
        <v>1512</v>
      </c>
      <c r="J846" s="105">
        <v>0</v>
      </c>
      <c r="K846" s="105">
        <v>108982912500</v>
      </c>
      <c r="L846" s="105">
        <v>150668252500</v>
      </c>
      <c r="M846" s="105">
        <v>174294324000</v>
      </c>
      <c r="N846" s="105">
        <v>0</v>
      </c>
      <c r="O846" s="105">
        <v>132608984000</v>
      </c>
    </row>
    <row r="847" spans="1:15" x14ac:dyDescent="0.45">
      <c r="A847" s="104" t="s">
        <v>1374</v>
      </c>
      <c r="B847" s="104" t="s">
        <v>1375</v>
      </c>
      <c r="C847" s="104" t="s">
        <v>1376</v>
      </c>
      <c r="D847" s="104" t="s">
        <v>1377</v>
      </c>
      <c r="E847" s="104" t="s">
        <v>1410</v>
      </c>
      <c r="F847" s="104" t="s">
        <v>1411</v>
      </c>
      <c r="G847" s="104" t="s">
        <v>1162</v>
      </c>
      <c r="H847" s="104" t="s">
        <v>1163</v>
      </c>
      <c r="I847" s="104" t="s">
        <v>1554</v>
      </c>
      <c r="J847" s="105">
        <v>0</v>
      </c>
      <c r="K847" s="105">
        <v>110000000</v>
      </c>
      <c r="L847" s="105">
        <v>0</v>
      </c>
      <c r="M847" s="105">
        <v>0</v>
      </c>
      <c r="N847" s="105">
        <v>0</v>
      </c>
      <c r="O847" s="105">
        <v>110000000</v>
      </c>
    </row>
    <row r="848" spans="1:15" x14ac:dyDescent="0.45">
      <c r="A848" s="104" t="s">
        <v>1374</v>
      </c>
      <c r="B848" s="104" t="s">
        <v>1375</v>
      </c>
      <c r="C848" s="104" t="s">
        <v>1376</v>
      </c>
      <c r="D848" s="104" t="s">
        <v>1377</v>
      </c>
      <c r="E848" s="104" t="s">
        <v>1410</v>
      </c>
      <c r="F848" s="104" t="s">
        <v>1411</v>
      </c>
      <c r="G848" s="104" t="s">
        <v>616</v>
      </c>
      <c r="H848" s="104" t="s">
        <v>617</v>
      </c>
      <c r="I848" s="104" t="s">
        <v>1503</v>
      </c>
      <c r="J848" s="105">
        <v>0</v>
      </c>
      <c r="K848" s="105">
        <v>2907977400</v>
      </c>
      <c r="L848" s="105">
        <v>1622388900</v>
      </c>
      <c r="M848" s="105">
        <v>27563257800</v>
      </c>
      <c r="N848" s="105">
        <v>0</v>
      </c>
      <c r="O848" s="105">
        <v>28848846300</v>
      </c>
    </row>
    <row r="849" spans="1:15" x14ac:dyDescent="0.45">
      <c r="A849" s="104" t="s">
        <v>1374</v>
      </c>
      <c r="B849" s="104" t="s">
        <v>1375</v>
      </c>
      <c r="C849" s="104" t="s">
        <v>1376</v>
      </c>
      <c r="D849" s="104" t="s">
        <v>1377</v>
      </c>
      <c r="E849" s="104" t="s">
        <v>1410</v>
      </c>
      <c r="F849" s="104" t="s">
        <v>1411</v>
      </c>
      <c r="G849" s="104" t="s">
        <v>618</v>
      </c>
      <c r="H849" s="104" t="s">
        <v>619</v>
      </c>
      <c r="I849" s="104" t="s">
        <v>1504</v>
      </c>
      <c r="J849" s="105">
        <v>0</v>
      </c>
      <c r="K849" s="105">
        <v>600000000</v>
      </c>
      <c r="L849" s="105">
        <v>0</v>
      </c>
      <c r="M849" s="105">
        <v>0</v>
      </c>
      <c r="N849" s="105">
        <v>0</v>
      </c>
      <c r="O849" s="105">
        <v>600000000</v>
      </c>
    </row>
    <row r="850" spans="1:15" x14ac:dyDescent="0.45">
      <c r="A850" s="104" t="s">
        <v>1374</v>
      </c>
      <c r="B850" s="104" t="s">
        <v>1375</v>
      </c>
      <c r="C850" s="104" t="s">
        <v>1376</v>
      </c>
      <c r="D850" s="104" t="s">
        <v>1377</v>
      </c>
      <c r="E850" s="104" t="s">
        <v>1410</v>
      </c>
      <c r="F850" s="104" t="s">
        <v>1411</v>
      </c>
      <c r="G850" s="104" t="s">
        <v>620</v>
      </c>
      <c r="H850" s="104" t="s">
        <v>621</v>
      </c>
      <c r="I850" s="104" t="s">
        <v>1505</v>
      </c>
      <c r="J850" s="105">
        <v>0</v>
      </c>
      <c r="K850" s="105">
        <v>4200000000</v>
      </c>
      <c r="L850" s="105">
        <v>0</v>
      </c>
      <c r="M850" s="105">
        <v>0</v>
      </c>
      <c r="N850" s="105">
        <v>0</v>
      </c>
      <c r="O850" s="105">
        <v>4200000000</v>
      </c>
    </row>
    <row r="851" spans="1:15" x14ac:dyDescent="0.45">
      <c r="A851" s="104" t="s">
        <v>1374</v>
      </c>
      <c r="B851" s="104" t="s">
        <v>1375</v>
      </c>
      <c r="C851" s="104" t="s">
        <v>1376</v>
      </c>
      <c r="D851" s="104" t="s">
        <v>1377</v>
      </c>
      <c r="E851" s="104" t="s">
        <v>1410</v>
      </c>
      <c r="F851" s="104" t="s">
        <v>1411</v>
      </c>
      <c r="G851" s="104" t="s">
        <v>846</v>
      </c>
      <c r="H851" s="104" t="s">
        <v>847</v>
      </c>
      <c r="I851" s="104" t="s">
        <v>1539</v>
      </c>
      <c r="J851" s="105">
        <v>0</v>
      </c>
      <c r="K851" s="105">
        <v>10120893800</v>
      </c>
      <c r="L851" s="105">
        <v>0</v>
      </c>
      <c r="M851" s="105">
        <v>0</v>
      </c>
      <c r="N851" s="105">
        <v>0</v>
      </c>
      <c r="O851" s="105">
        <v>10120893800</v>
      </c>
    </row>
    <row r="852" spans="1:15" x14ac:dyDescent="0.45">
      <c r="A852" s="104" t="s">
        <v>1374</v>
      </c>
      <c r="B852" s="104" t="s">
        <v>1375</v>
      </c>
      <c r="C852" s="104" t="s">
        <v>1376</v>
      </c>
      <c r="D852" s="104" t="s">
        <v>1377</v>
      </c>
      <c r="E852" s="104" t="s">
        <v>1410</v>
      </c>
      <c r="F852" s="104" t="s">
        <v>1411</v>
      </c>
      <c r="G852" s="104" t="s">
        <v>622</v>
      </c>
      <c r="H852" s="104" t="s">
        <v>623</v>
      </c>
      <c r="I852" s="104" t="s">
        <v>1506</v>
      </c>
      <c r="J852" s="105">
        <v>0</v>
      </c>
      <c r="K852" s="105">
        <v>34650000000</v>
      </c>
      <c r="L852" s="105">
        <v>42100000000</v>
      </c>
      <c r="M852" s="105">
        <v>34500000000</v>
      </c>
      <c r="N852" s="105">
        <v>0</v>
      </c>
      <c r="O852" s="105">
        <v>27050000000</v>
      </c>
    </row>
    <row r="853" spans="1:15" x14ac:dyDescent="0.45">
      <c r="A853" s="104" t="s">
        <v>1374</v>
      </c>
      <c r="B853" s="104" t="s">
        <v>1375</v>
      </c>
      <c r="C853" s="104" t="s">
        <v>1376</v>
      </c>
      <c r="D853" s="104" t="s">
        <v>1377</v>
      </c>
      <c r="E853" s="104" t="s">
        <v>1410</v>
      </c>
      <c r="F853" s="104" t="s">
        <v>1411</v>
      </c>
      <c r="G853" s="104" t="s">
        <v>626</v>
      </c>
      <c r="H853" s="104" t="s">
        <v>627</v>
      </c>
      <c r="I853" s="104" t="s">
        <v>1508</v>
      </c>
      <c r="J853" s="105">
        <v>0</v>
      </c>
      <c r="K853" s="105">
        <v>2562490000</v>
      </c>
      <c r="L853" s="105">
        <v>35132513155</v>
      </c>
      <c r="M853" s="105">
        <v>40411867786</v>
      </c>
      <c r="N853" s="105">
        <v>0</v>
      </c>
      <c r="O853" s="105">
        <v>7841844631</v>
      </c>
    </row>
    <row r="854" spans="1:15" x14ac:dyDescent="0.45">
      <c r="A854" s="104" t="s">
        <v>1374</v>
      </c>
      <c r="B854" s="104" t="s">
        <v>1375</v>
      </c>
      <c r="C854" s="104" t="s">
        <v>1376</v>
      </c>
      <c r="D854" s="104" t="s">
        <v>1377</v>
      </c>
      <c r="E854" s="104" t="s">
        <v>1410</v>
      </c>
      <c r="F854" s="104" t="s">
        <v>1411</v>
      </c>
      <c r="G854" s="104" t="s">
        <v>1396</v>
      </c>
      <c r="H854" s="104" t="s">
        <v>1397</v>
      </c>
      <c r="I854" s="104" t="s">
        <v>1570</v>
      </c>
      <c r="J854" s="105">
        <v>0</v>
      </c>
      <c r="K854" s="105">
        <v>1711564390</v>
      </c>
      <c r="L854" s="105">
        <v>691325000</v>
      </c>
      <c r="M854" s="105">
        <v>0</v>
      </c>
      <c r="N854" s="105">
        <v>0</v>
      </c>
      <c r="O854" s="105">
        <v>1020239390</v>
      </c>
    </row>
    <row r="855" spans="1:15" x14ac:dyDescent="0.45">
      <c r="A855" s="104" t="s">
        <v>1374</v>
      </c>
      <c r="B855" s="104" t="s">
        <v>1375</v>
      </c>
      <c r="C855" s="104" t="s">
        <v>1376</v>
      </c>
      <c r="D855" s="104" t="s">
        <v>1377</v>
      </c>
      <c r="E855" s="104" t="s">
        <v>1410</v>
      </c>
      <c r="F855" s="104" t="s">
        <v>1411</v>
      </c>
      <c r="G855" s="104" t="s">
        <v>1394</v>
      </c>
      <c r="H855" s="104" t="s">
        <v>1395</v>
      </c>
      <c r="I855" s="104" t="s">
        <v>1571</v>
      </c>
      <c r="J855" s="105">
        <v>0</v>
      </c>
      <c r="K855" s="105">
        <v>0</v>
      </c>
      <c r="L855" s="105">
        <v>0</v>
      </c>
      <c r="M855" s="105">
        <v>2172996280</v>
      </c>
      <c r="N855" s="105">
        <v>0</v>
      </c>
      <c r="O855" s="105">
        <v>2172996280</v>
      </c>
    </row>
    <row r="856" spans="1:15" x14ac:dyDescent="0.45">
      <c r="A856" s="104" t="s">
        <v>1374</v>
      </c>
      <c r="B856" s="104" t="s">
        <v>1375</v>
      </c>
      <c r="C856" s="104" t="s">
        <v>1376</v>
      </c>
      <c r="D856" s="104" t="s">
        <v>1377</v>
      </c>
      <c r="E856" s="104" t="s">
        <v>1410</v>
      </c>
      <c r="F856" s="104" t="s">
        <v>1411</v>
      </c>
      <c r="G856" s="104" t="s">
        <v>858</v>
      </c>
      <c r="H856" s="104" t="s">
        <v>859</v>
      </c>
      <c r="I856" s="104" t="s">
        <v>1545</v>
      </c>
      <c r="J856" s="105">
        <v>0</v>
      </c>
      <c r="K856" s="105">
        <v>32400000000</v>
      </c>
      <c r="L856" s="105">
        <v>0</v>
      </c>
      <c r="M856" s="105">
        <v>0</v>
      </c>
      <c r="N856" s="105">
        <v>0</v>
      </c>
      <c r="O856" s="105">
        <v>32400000000</v>
      </c>
    </row>
    <row r="857" spans="1:15" x14ac:dyDescent="0.45">
      <c r="A857" s="104" t="s">
        <v>1374</v>
      </c>
      <c r="B857" s="104" t="s">
        <v>1375</v>
      </c>
      <c r="C857" s="104" t="s">
        <v>1376</v>
      </c>
      <c r="D857" s="104" t="s">
        <v>1377</v>
      </c>
      <c r="E857" s="104" t="s">
        <v>1410</v>
      </c>
      <c r="F857" s="104" t="s">
        <v>1411</v>
      </c>
      <c r="G857" s="104" t="s">
        <v>624</v>
      </c>
      <c r="H857" s="104" t="s">
        <v>625</v>
      </c>
      <c r="I857" s="104" t="s">
        <v>1510</v>
      </c>
      <c r="J857" s="105">
        <v>0</v>
      </c>
      <c r="K857" s="105">
        <v>1614023040</v>
      </c>
      <c r="L857" s="105">
        <v>2027018640</v>
      </c>
      <c r="M857" s="105">
        <v>4309709400</v>
      </c>
      <c r="N857" s="105">
        <v>0</v>
      </c>
      <c r="O857" s="105">
        <v>3896713800</v>
      </c>
    </row>
    <row r="858" spans="1:15" x14ac:dyDescent="0.45">
      <c r="A858" s="104" t="s">
        <v>1374</v>
      </c>
      <c r="B858" s="104" t="s">
        <v>1375</v>
      </c>
      <c r="C858" s="104" t="s">
        <v>1376</v>
      </c>
      <c r="D858" s="104" t="s">
        <v>1377</v>
      </c>
      <c r="E858" s="104" t="s">
        <v>1410</v>
      </c>
      <c r="F858" s="104" t="s">
        <v>1411</v>
      </c>
      <c r="G858" s="104" t="s">
        <v>860</v>
      </c>
      <c r="H858" s="104" t="s">
        <v>861</v>
      </c>
      <c r="I858" s="104" t="s">
        <v>1546</v>
      </c>
      <c r="J858" s="105">
        <v>0</v>
      </c>
      <c r="K858" s="105">
        <v>0</v>
      </c>
      <c r="L858" s="105">
        <v>25620000000</v>
      </c>
      <c r="M858" s="105">
        <v>40620000000</v>
      </c>
      <c r="N858" s="105">
        <v>0</v>
      </c>
      <c r="O858" s="105">
        <v>15000000000</v>
      </c>
    </row>
    <row r="859" spans="1:15" x14ac:dyDescent="0.45">
      <c r="A859" s="104" t="s">
        <v>1374</v>
      </c>
      <c r="B859" s="104" t="s">
        <v>1375</v>
      </c>
      <c r="C859" s="104" t="s">
        <v>1376</v>
      </c>
      <c r="D859" s="104" t="s">
        <v>1377</v>
      </c>
      <c r="E859" s="104" t="s">
        <v>1410</v>
      </c>
      <c r="F859" s="104" t="s">
        <v>1411</v>
      </c>
      <c r="G859" s="104" t="s">
        <v>628</v>
      </c>
      <c r="H859" s="104" t="s">
        <v>629</v>
      </c>
      <c r="I859" s="104" t="s">
        <v>1511</v>
      </c>
      <c r="J859" s="105">
        <v>0</v>
      </c>
      <c r="K859" s="105">
        <v>155130623600</v>
      </c>
      <c r="L859" s="105">
        <v>155130623600</v>
      </c>
      <c r="M859" s="105">
        <v>139200178040</v>
      </c>
      <c r="N859" s="105">
        <v>0</v>
      </c>
      <c r="O859" s="105">
        <v>139200178040</v>
      </c>
    </row>
    <row r="860" spans="1:15" x14ac:dyDescent="0.45">
      <c r="A860" s="104" t="s">
        <v>1374</v>
      </c>
      <c r="B860" s="104" t="s">
        <v>1375</v>
      </c>
      <c r="C860" s="104" t="s">
        <v>1376</v>
      </c>
      <c r="D860" s="104" t="s">
        <v>1377</v>
      </c>
      <c r="E860" s="104" t="s">
        <v>1410</v>
      </c>
      <c r="F860" s="104" t="s">
        <v>1411</v>
      </c>
      <c r="G860" s="104" t="s">
        <v>630</v>
      </c>
      <c r="H860" s="104" t="s">
        <v>631</v>
      </c>
      <c r="I860" s="104" t="s">
        <v>477</v>
      </c>
      <c r="J860" s="105">
        <v>0</v>
      </c>
      <c r="K860" s="105">
        <v>0</v>
      </c>
      <c r="L860" s="105">
        <v>126696472</v>
      </c>
      <c r="M860" s="105">
        <v>10335578272</v>
      </c>
      <c r="N860" s="105">
        <v>0</v>
      </c>
      <c r="O860" s="105">
        <v>10208881800</v>
      </c>
    </row>
    <row r="861" spans="1:15" x14ac:dyDescent="0.45">
      <c r="A861" s="104" t="s">
        <v>1374</v>
      </c>
      <c r="B861" s="104" t="s">
        <v>1375</v>
      </c>
      <c r="C861" s="104" t="s">
        <v>1376</v>
      </c>
      <c r="D861" s="104" t="s">
        <v>1377</v>
      </c>
      <c r="E861" s="104" t="s">
        <v>1410</v>
      </c>
      <c r="F861" s="104" t="s">
        <v>1411</v>
      </c>
      <c r="G861" s="104" t="s">
        <v>650</v>
      </c>
      <c r="H861" s="104" t="s">
        <v>651</v>
      </c>
      <c r="I861" s="104" t="s">
        <v>477</v>
      </c>
      <c r="J861" s="105">
        <v>0</v>
      </c>
      <c r="K861" s="105">
        <v>0</v>
      </c>
      <c r="L861" s="105">
        <v>0</v>
      </c>
      <c r="M861" s="105">
        <v>137980150000</v>
      </c>
      <c r="N861" s="105">
        <v>0</v>
      </c>
      <c r="O861" s="105">
        <v>137980150000</v>
      </c>
    </row>
    <row r="862" spans="1:15" x14ac:dyDescent="0.45">
      <c r="A862" s="104" t="s">
        <v>1374</v>
      </c>
      <c r="B862" s="104" t="s">
        <v>1375</v>
      </c>
      <c r="C862" s="104" t="s">
        <v>1376</v>
      </c>
      <c r="D862" s="104" t="s">
        <v>1377</v>
      </c>
      <c r="E862" s="104" t="s">
        <v>1410</v>
      </c>
      <c r="F862" s="104" t="s">
        <v>1411</v>
      </c>
      <c r="G862" s="104" t="s">
        <v>652</v>
      </c>
      <c r="H862" s="104" t="s">
        <v>653</v>
      </c>
      <c r="I862" s="104" t="s">
        <v>477</v>
      </c>
      <c r="J862" s="105">
        <v>0</v>
      </c>
      <c r="K862" s="105">
        <v>104821617500</v>
      </c>
      <c r="L862" s="105">
        <v>114641617500</v>
      </c>
      <c r="M862" s="105">
        <v>147570465000</v>
      </c>
      <c r="N862" s="105">
        <v>0</v>
      </c>
      <c r="O862" s="105">
        <v>137750465000</v>
      </c>
    </row>
    <row r="863" spans="1:15" x14ac:dyDescent="0.45">
      <c r="A863" s="104" t="s">
        <v>1374</v>
      </c>
      <c r="B863" s="104" t="s">
        <v>1375</v>
      </c>
      <c r="C863" s="104" t="s">
        <v>1376</v>
      </c>
      <c r="D863" s="104" t="s">
        <v>1377</v>
      </c>
      <c r="E863" s="104" t="s">
        <v>1410</v>
      </c>
      <c r="F863" s="104" t="s">
        <v>1411</v>
      </c>
      <c r="G863" s="104" t="s">
        <v>654</v>
      </c>
      <c r="H863" s="104" t="s">
        <v>655</v>
      </c>
      <c r="I863" s="104" t="s">
        <v>477</v>
      </c>
      <c r="J863" s="105">
        <v>0</v>
      </c>
      <c r="K863" s="105">
        <v>0</v>
      </c>
      <c r="L863" s="105">
        <v>0</v>
      </c>
      <c r="M863" s="105">
        <v>34835695648</v>
      </c>
      <c r="N863" s="105">
        <v>0</v>
      </c>
      <c r="O863" s="105">
        <v>34835695648</v>
      </c>
    </row>
    <row r="864" spans="1:15" x14ac:dyDescent="0.45">
      <c r="A864" s="104" t="s">
        <v>1374</v>
      </c>
      <c r="B864" s="104" t="s">
        <v>1375</v>
      </c>
      <c r="C864" s="104" t="s">
        <v>1376</v>
      </c>
      <c r="D864" s="104" t="s">
        <v>1377</v>
      </c>
      <c r="E864" s="104" t="s">
        <v>1410</v>
      </c>
      <c r="F864" s="104" t="s">
        <v>1411</v>
      </c>
      <c r="G864" s="104" t="s">
        <v>656</v>
      </c>
      <c r="H864" s="104" t="s">
        <v>657</v>
      </c>
      <c r="I864" s="104" t="s">
        <v>477</v>
      </c>
      <c r="J864" s="105">
        <v>0</v>
      </c>
      <c r="K864" s="105">
        <v>189630000000</v>
      </c>
      <c r="L864" s="105">
        <v>579180000000</v>
      </c>
      <c r="M864" s="105">
        <v>1265117500000</v>
      </c>
      <c r="N864" s="105">
        <v>0</v>
      </c>
      <c r="O864" s="105">
        <v>875567500000</v>
      </c>
    </row>
    <row r="865" spans="1:15" x14ac:dyDescent="0.45">
      <c r="A865" s="104" t="s">
        <v>1374</v>
      </c>
      <c r="B865" s="104" t="s">
        <v>1375</v>
      </c>
      <c r="C865" s="104" t="s">
        <v>1376</v>
      </c>
      <c r="D865" s="104" t="s">
        <v>1377</v>
      </c>
      <c r="E865" s="104" t="s">
        <v>1410</v>
      </c>
      <c r="F865" s="104" t="s">
        <v>1411</v>
      </c>
      <c r="G865" s="104" t="s">
        <v>658</v>
      </c>
      <c r="H865" s="104" t="s">
        <v>659</v>
      </c>
      <c r="I865" s="104" t="s">
        <v>477</v>
      </c>
      <c r="J865" s="105">
        <v>0</v>
      </c>
      <c r="K865" s="105">
        <v>29496950000</v>
      </c>
      <c r="L865" s="105">
        <v>94307150000</v>
      </c>
      <c r="M865" s="105">
        <v>124519920350</v>
      </c>
      <c r="N865" s="105">
        <v>0</v>
      </c>
      <c r="O865" s="105">
        <v>59709720350</v>
      </c>
    </row>
    <row r="866" spans="1:15" x14ac:dyDescent="0.45">
      <c r="A866" s="104" t="s">
        <v>1374</v>
      </c>
      <c r="B866" s="104" t="s">
        <v>1375</v>
      </c>
      <c r="C866" s="104" t="s">
        <v>1376</v>
      </c>
      <c r="D866" s="104" t="s">
        <v>1377</v>
      </c>
      <c r="E866" s="104" t="s">
        <v>1410</v>
      </c>
      <c r="F866" s="104" t="s">
        <v>1411</v>
      </c>
      <c r="G866" s="104" t="s">
        <v>660</v>
      </c>
      <c r="H866" s="104" t="s">
        <v>661</v>
      </c>
      <c r="I866" s="104" t="s">
        <v>477</v>
      </c>
      <c r="J866" s="105">
        <v>0</v>
      </c>
      <c r="K866" s="105">
        <v>123546468750</v>
      </c>
      <c r="L866" s="105">
        <v>0</v>
      </c>
      <c r="M866" s="105">
        <v>0</v>
      </c>
      <c r="N866" s="105">
        <v>0</v>
      </c>
      <c r="O866" s="105">
        <v>123546468750</v>
      </c>
    </row>
    <row r="867" spans="1:15" x14ac:dyDescent="0.45">
      <c r="A867" s="104" t="s">
        <v>1374</v>
      </c>
      <c r="B867" s="104" t="s">
        <v>1375</v>
      </c>
      <c r="C867" s="104" t="s">
        <v>1376</v>
      </c>
      <c r="D867" s="104" t="s">
        <v>1377</v>
      </c>
      <c r="E867" s="104" t="s">
        <v>1410</v>
      </c>
      <c r="F867" s="104" t="s">
        <v>1411</v>
      </c>
      <c r="G867" s="104" t="s">
        <v>709</v>
      </c>
      <c r="H867" s="104" t="s">
        <v>710</v>
      </c>
      <c r="I867" s="104" t="s">
        <v>477</v>
      </c>
      <c r="J867" s="105">
        <v>0</v>
      </c>
      <c r="K867" s="105">
        <v>0</v>
      </c>
      <c r="L867" s="105">
        <v>0</v>
      </c>
      <c r="M867" s="105">
        <v>1093596000</v>
      </c>
      <c r="N867" s="105">
        <v>0</v>
      </c>
      <c r="O867" s="105">
        <v>1093596000</v>
      </c>
    </row>
    <row r="868" spans="1:15" x14ac:dyDescent="0.45">
      <c r="A868" s="104" t="s">
        <v>1374</v>
      </c>
      <c r="B868" s="104" t="s">
        <v>1375</v>
      </c>
      <c r="C868" s="104" t="s">
        <v>1376</v>
      </c>
      <c r="D868" s="104" t="s">
        <v>1377</v>
      </c>
      <c r="E868" s="104" t="s">
        <v>1410</v>
      </c>
      <c r="F868" s="104" t="s">
        <v>1411</v>
      </c>
      <c r="G868" s="104" t="s">
        <v>662</v>
      </c>
      <c r="H868" s="104" t="s">
        <v>663</v>
      </c>
      <c r="I868" s="104" t="s">
        <v>477</v>
      </c>
      <c r="J868" s="105">
        <v>0</v>
      </c>
      <c r="K868" s="105">
        <v>29551263000</v>
      </c>
      <c r="L868" s="105">
        <v>76391020000</v>
      </c>
      <c r="M868" s="105">
        <v>109560805000</v>
      </c>
      <c r="N868" s="105">
        <v>0</v>
      </c>
      <c r="O868" s="105">
        <v>62721048000</v>
      </c>
    </row>
    <row r="869" spans="1:15" x14ac:dyDescent="0.45">
      <c r="A869" s="104" t="s">
        <v>1374</v>
      </c>
      <c r="B869" s="104" t="s">
        <v>1375</v>
      </c>
      <c r="C869" s="104" t="s">
        <v>1376</v>
      </c>
      <c r="D869" s="104" t="s">
        <v>1377</v>
      </c>
      <c r="E869" s="104" t="s">
        <v>1410</v>
      </c>
      <c r="F869" s="104" t="s">
        <v>1411</v>
      </c>
      <c r="G869" s="104" t="s">
        <v>711</v>
      </c>
      <c r="H869" s="104" t="s">
        <v>712</v>
      </c>
      <c r="I869" s="104" t="s">
        <v>477</v>
      </c>
      <c r="J869" s="105">
        <v>0</v>
      </c>
      <c r="K869" s="105">
        <v>0</v>
      </c>
      <c r="L869" s="105">
        <v>628478400</v>
      </c>
      <c r="M869" s="105">
        <v>628478400</v>
      </c>
      <c r="N869" s="105">
        <v>0</v>
      </c>
      <c r="O869" s="105">
        <v>0</v>
      </c>
    </row>
    <row r="870" spans="1:15" x14ac:dyDescent="0.45">
      <c r="A870" s="104" t="s">
        <v>1374</v>
      </c>
      <c r="B870" s="104" t="s">
        <v>1375</v>
      </c>
      <c r="C870" s="104" t="s">
        <v>1376</v>
      </c>
      <c r="D870" s="104" t="s">
        <v>1377</v>
      </c>
      <c r="E870" s="104" t="s">
        <v>1410</v>
      </c>
      <c r="F870" s="104" t="s">
        <v>1411</v>
      </c>
      <c r="G870" s="104" t="s">
        <v>544</v>
      </c>
      <c r="H870" s="104" t="s">
        <v>545</v>
      </c>
      <c r="I870" s="104" t="s">
        <v>477</v>
      </c>
      <c r="J870" s="105">
        <v>0</v>
      </c>
      <c r="K870" s="105">
        <v>159053452600</v>
      </c>
      <c r="L870" s="105">
        <v>89110000000</v>
      </c>
      <c r="M870" s="105">
        <v>174000000000</v>
      </c>
      <c r="N870" s="105">
        <v>0</v>
      </c>
      <c r="O870" s="105">
        <v>243943452600</v>
      </c>
    </row>
    <row r="871" spans="1:15" x14ac:dyDescent="0.45">
      <c r="A871" s="104" t="s">
        <v>1374</v>
      </c>
      <c r="B871" s="104" t="s">
        <v>1375</v>
      </c>
      <c r="C871" s="104" t="s">
        <v>1376</v>
      </c>
      <c r="D871" s="104" t="s">
        <v>1377</v>
      </c>
      <c r="E871" s="104" t="s">
        <v>1410</v>
      </c>
      <c r="F871" s="104" t="s">
        <v>1411</v>
      </c>
      <c r="G871" s="104" t="s">
        <v>735</v>
      </c>
      <c r="H871" s="104" t="s">
        <v>736</v>
      </c>
      <c r="I871" s="104" t="s">
        <v>477</v>
      </c>
      <c r="J871" s="105">
        <v>0</v>
      </c>
      <c r="K871" s="105">
        <v>0</v>
      </c>
      <c r="L871" s="105">
        <v>543485600</v>
      </c>
      <c r="M871" s="105">
        <v>621126400</v>
      </c>
      <c r="N871" s="105">
        <v>0</v>
      </c>
      <c r="O871" s="105">
        <v>77640800</v>
      </c>
    </row>
    <row r="872" spans="1:15" x14ac:dyDescent="0.45">
      <c r="A872" s="104" t="s">
        <v>1374</v>
      </c>
      <c r="B872" s="104" t="s">
        <v>1375</v>
      </c>
      <c r="C872" s="104" t="s">
        <v>1376</v>
      </c>
      <c r="D872" s="104" t="s">
        <v>1377</v>
      </c>
      <c r="E872" s="104" t="s">
        <v>1410</v>
      </c>
      <c r="F872" s="104" t="s">
        <v>1411</v>
      </c>
      <c r="G872" s="104" t="s">
        <v>691</v>
      </c>
      <c r="H872" s="104" t="s">
        <v>692</v>
      </c>
      <c r="I872" s="104" t="s">
        <v>477</v>
      </c>
      <c r="J872" s="105">
        <v>0</v>
      </c>
      <c r="K872" s="105">
        <v>0</v>
      </c>
      <c r="L872" s="105">
        <v>4428897535</v>
      </c>
      <c r="M872" s="105">
        <v>5222677042</v>
      </c>
      <c r="N872" s="105">
        <v>0</v>
      </c>
      <c r="O872" s="105">
        <v>793779507</v>
      </c>
    </row>
    <row r="873" spans="1:15" x14ac:dyDescent="0.45">
      <c r="A873" s="104" t="s">
        <v>1374</v>
      </c>
      <c r="B873" s="104" t="s">
        <v>1375</v>
      </c>
      <c r="C873" s="104" t="s">
        <v>1376</v>
      </c>
      <c r="D873" s="104" t="s">
        <v>1377</v>
      </c>
      <c r="E873" s="104" t="s">
        <v>1410</v>
      </c>
      <c r="F873" s="104" t="s">
        <v>1411</v>
      </c>
      <c r="G873" s="104" t="s">
        <v>713</v>
      </c>
      <c r="H873" s="104" t="s">
        <v>714</v>
      </c>
      <c r="I873" s="104" t="s">
        <v>477</v>
      </c>
      <c r="J873" s="105">
        <v>0</v>
      </c>
      <c r="K873" s="105">
        <v>0</v>
      </c>
      <c r="L873" s="105">
        <v>0</v>
      </c>
      <c r="M873" s="105">
        <v>300000000</v>
      </c>
      <c r="N873" s="105">
        <v>0</v>
      </c>
      <c r="O873" s="105">
        <v>300000000</v>
      </c>
    </row>
    <row r="874" spans="1:15" x14ac:dyDescent="0.45">
      <c r="A874" s="104" t="s">
        <v>1374</v>
      </c>
      <c r="B874" s="104" t="s">
        <v>1375</v>
      </c>
      <c r="C874" s="104" t="s">
        <v>1376</v>
      </c>
      <c r="D874" s="104" t="s">
        <v>1377</v>
      </c>
      <c r="E874" s="104" t="s">
        <v>1410</v>
      </c>
      <c r="F874" s="104" t="s">
        <v>1411</v>
      </c>
      <c r="G874" s="104" t="s">
        <v>638</v>
      </c>
      <c r="H874" s="104" t="s">
        <v>639</v>
      </c>
      <c r="I874" s="104" t="s">
        <v>477</v>
      </c>
      <c r="J874" s="105">
        <v>0</v>
      </c>
      <c r="K874" s="105">
        <v>0</v>
      </c>
      <c r="L874" s="105">
        <v>0</v>
      </c>
      <c r="M874" s="105">
        <v>368011250</v>
      </c>
      <c r="N874" s="105">
        <v>0</v>
      </c>
      <c r="O874" s="105">
        <v>368011250</v>
      </c>
    </row>
    <row r="875" spans="1:15" x14ac:dyDescent="0.45">
      <c r="A875" s="104" t="s">
        <v>1374</v>
      </c>
      <c r="B875" s="104" t="s">
        <v>1375</v>
      </c>
      <c r="C875" s="104" t="s">
        <v>1376</v>
      </c>
      <c r="D875" s="104" t="s">
        <v>1377</v>
      </c>
      <c r="E875" s="104" t="s">
        <v>1410</v>
      </c>
      <c r="F875" s="104" t="s">
        <v>1411</v>
      </c>
      <c r="G875" s="104" t="s">
        <v>546</v>
      </c>
      <c r="H875" s="104" t="s">
        <v>547</v>
      </c>
      <c r="I875" s="104" t="s">
        <v>477</v>
      </c>
      <c r="J875" s="105">
        <v>0</v>
      </c>
      <c r="K875" s="105">
        <v>0</v>
      </c>
      <c r="L875" s="105">
        <v>0</v>
      </c>
      <c r="M875" s="105">
        <v>420000000</v>
      </c>
      <c r="N875" s="105">
        <v>0</v>
      </c>
      <c r="O875" s="105">
        <v>420000000</v>
      </c>
    </row>
    <row r="876" spans="1:15" x14ac:dyDescent="0.45">
      <c r="A876" s="104" t="s">
        <v>1374</v>
      </c>
      <c r="B876" s="104" t="s">
        <v>1375</v>
      </c>
      <c r="C876" s="104" t="s">
        <v>1376</v>
      </c>
      <c r="D876" s="104" t="s">
        <v>1377</v>
      </c>
      <c r="E876" s="104" t="s">
        <v>1410</v>
      </c>
      <c r="F876" s="104" t="s">
        <v>1411</v>
      </c>
      <c r="G876" s="104" t="s">
        <v>693</v>
      </c>
      <c r="H876" s="104" t="s">
        <v>694</v>
      </c>
      <c r="I876" s="104" t="s">
        <v>477</v>
      </c>
      <c r="J876" s="105">
        <v>0</v>
      </c>
      <c r="K876" s="105">
        <v>0</v>
      </c>
      <c r="L876" s="105">
        <v>0</v>
      </c>
      <c r="M876" s="105">
        <v>90000000</v>
      </c>
      <c r="N876" s="105">
        <v>0</v>
      </c>
      <c r="O876" s="105">
        <v>90000000</v>
      </c>
    </row>
    <row r="877" spans="1:15" x14ac:dyDescent="0.45">
      <c r="A877" s="104" t="s">
        <v>1374</v>
      </c>
      <c r="B877" s="104" t="s">
        <v>1375</v>
      </c>
      <c r="C877" s="104" t="s">
        <v>1376</v>
      </c>
      <c r="D877" s="104" t="s">
        <v>1377</v>
      </c>
      <c r="E877" s="104" t="s">
        <v>1410</v>
      </c>
      <c r="F877" s="104" t="s">
        <v>1411</v>
      </c>
      <c r="G877" s="104" t="s">
        <v>664</v>
      </c>
      <c r="H877" s="104" t="s">
        <v>665</v>
      </c>
      <c r="I877" s="104" t="s">
        <v>477</v>
      </c>
      <c r="J877" s="105">
        <v>0</v>
      </c>
      <c r="K877" s="105">
        <v>18922134000</v>
      </c>
      <c r="L877" s="105">
        <v>52343046000</v>
      </c>
      <c r="M877" s="105">
        <v>67087566000</v>
      </c>
      <c r="N877" s="105">
        <v>0</v>
      </c>
      <c r="O877" s="105">
        <v>33666654000</v>
      </c>
    </row>
    <row r="878" spans="1:15" x14ac:dyDescent="0.45">
      <c r="A878" s="104" t="s">
        <v>1374</v>
      </c>
      <c r="B878" s="104" t="s">
        <v>1375</v>
      </c>
      <c r="C878" s="104" t="s">
        <v>1376</v>
      </c>
      <c r="D878" s="104" t="s">
        <v>1377</v>
      </c>
      <c r="E878" s="104" t="s">
        <v>1410</v>
      </c>
      <c r="F878" s="104" t="s">
        <v>1411</v>
      </c>
      <c r="G878" s="104" t="s">
        <v>666</v>
      </c>
      <c r="H878" s="104" t="s">
        <v>667</v>
      </c>
      <c r="I878" s="104" t="s">
        <v>477</v>
      </c>
      <c r="J878" s="105">
        <v>0</v>
      </c>
      <c r="K878" s="105">
        <v>54400500000</v>
      </c>
      <c r="L878" s="105">
        <v>163201500000</v>
      </c>
      <c r="M878" s="105">
        <v>197576500000</v>
      </c>
      <c r="N878" s="105">
        <v>0</v>
      </c>
      <c r="O878" s="105">
        <v>88775500000</v>
      </c>
    </row>
    <row r="879" spans="1:15" x14ac:dyDescent="0.45">
      <c r="A879" s="104" t="s">
        <v>1374</v>
      </c>
      <c r="B879" s="104" t="s">
        <v>1375</v>
      </c>
      <c r="C879" s="104" t="s">
        <v>1376</v>
      </c>
      <c r="D879" s="104" t="s">
        <v>1377</v>
      </c>
      <c r="E879" s="104" t="s">
        <v>1410</v>
      </c>
      <c r="F879" s="104" t="s">
        <v>1411</v>
      </c>
      <c r="G879" s="104" t="s">
        <v>668</v>
      </c>
      <c r="H879" s="104" t="s">
        <v>669</v>
      </c>
      <c r="I879" s="104" t="s">
        <v>477</v>
      </c>
      <c r="J879" s="105">
        <v>0</v>
      </c>
      <c r="K879" s="105">
        <v>0</v>
      </c>
      <c r="L879" s="105">
        <v>0</v>
      </c>
      <c r="M879" s="105">
        <v>142742556500</v>
      </c>
      <c r="N879" s="105">
        <v>0</v>
      </c>
      <c r="O879" s="105">
        <v>142742556500</v>
      </c>
    </row>
    <row r="880" spans="1:15" x14ac:dyDescent="0.45">
      <c r="A880" s="104" t="s">
        <v>1374</v>
      </c>
      <c r="B880" s="104" t="s">
        <v>1375</v>
      </c>
      <c r="C880" s="104" t="s">
        <v>1376</v>
      </c>
      <c r="D880" s="104" t="s">
        <v>1377</v>
      </c>
      <c r="E880" s="104" t="s">
        <v>1410</v>
      </c>
      <c r="F880" s="104" t="s">
        <v>1411</v>
      </c>
      <c r="G880" s="104" t="s">
        <v>642</v>
      </c>
      <c r="H880" s="104" t="s">
        <v>643</v>
      </c>
      <c r="I880" s="104" t="s">
        <v>477</v>
      </c>
      <c r="J880" s="105">
        <v>0</v>
      </c>
      <c r="K880" s="105">
        <v>0</v>
      </c>
      <c r="L880" s="105">
        <v>237000000</v>
      </c>
      <c r="M880" s="105">
        <v>237000000</v>
      </c>
      <c r="N880" s="105">
        <v>0</v>
      </c>
      <c r="O880" s="105">
        <v>0</v>
      </c>
    </row>
    <row r="881" spans="1:15" x14ac:dyDescent="0.45">
      <c r="A881" s="104" t="s">
        <v>1374</v>
      </c>
      <c r="B881" s="104" t="s">
        <v>1375</v>
      </c>
      <c r="C881" s="104" t="s">
        <v>1376</v>
      </c>
      <c r="D881" s="104" t="s">
        <v>1377</v>
      </c>
      <c r="E881" s="104" t="s">
        <v>1410</v>
      </c>
      <c r="F881" s="104" t="s">
        <v>1411</v>
      </c>
      <c r="G881" s="104" t="s">
        <v>670</v>
      </c>
      <c r="H881" s="104" t="s">
        <v>671</v>
      </c>
      <c r="I881" s="104" t="s">
        <v>477</v>
      </c>
      <c r="J881" s="105">
        <v>0</v>
      </c>
      <c r="K881" s="105">
        <v>0</v>
      </c>
      <c r="L881" s="105">
        <v>0</v>
      </c>
      <c r="M881" s="105">
        <v>112185450000</v>
      </c>
      <c r="N881" s="105">
        <v>0</v>
      </c>
      <c r="O881" s="105">
        <v>112185450000</v>
      </c>
    </row>
    <row r="882" spans="1:15" x14ac:dyDescent="0.45">
      <c r="A882" s="104" t="s">
        <v>1374</v>
      </c>
      <c r="B882" s="104" t="s">
        <v>1375</v>
      </c>
      <c r="C882" s="104" t="s">
        <v>1376</v>
      </c>
      <c r="D882" s="104" t="s">
        <v>1377</v>
      </c>
      <c r="E882" s="104" t="s">
        <v>1410</v>
      </c>
      <c r="F882" s="104" t="s">
        <v>1411</v>
      </c>
      <c r="G882" s="104" t="s">
        <v>1400</v>
      </c>
      <c r="H882" s="104" t="s">
        <v>1401</v>
      </c>
      <c r="I882" s="104" t="s">
        <v>477</v>
      </c>
      <c r="J882" s="105">
        <v>0</v>
      </c>
      <c r="K882" s="105">
        <v>0</v>
      </c>
      <c r="L882" s="105">
        <v>0</v>
      </c>
      <c r="M882" s="105">
        <v>420000000</v>
      </c>
      <c r="N882" s="105">
        <v>0</v>
      </c>
      <c r="O882" s="105">
        <v>420000000</v>
      </c>
    </row>
    <row r="883" spans="1:15" x14ac:dyDescent="0.45">
      <c r="A883" s="104" t="s">
        <v>1374</v>
      </c>
      <c r="B883" s="104" t="s">
        <v>1375</v>
      </c>
      <c r="C883" s="104" t="s">
        <v>1376</v>
      </c>
      <c r="D883" s="104" t="s">
        <v>1377</v>
      </c>
      <c r="E883" s="104" t="s">
        <v>1410</v>
      </c>
      <c r="F883" s="104" t="s">
        <v>1411</v>
      </c>
      <c r="G883" s="104" t="s">
        <v>674</v>
      </c>
      <c r="H883" s="104" t="s">
        <v>675</v>
      </c>
      <c r="I883" s="104" t="s">
        <v>477</v>
      </c>
      <c r="J883" s="105">
        <v>0</v>
      </c>
      <c r="K883" s="105">
        <v>259240612750</v>
      </c>
      <c r="L883" s="105">
        <v>0</v>
      </c>
      <c r="M883" s="105">
        <v>0</v>
      </c>
      <c r="N883" s="105">
        <v>0</v>
      </c>
      <c r="O883" s="105">
        <v>259240612750</v>
      </c>
    </row>
    <row r="884" spans="1:15" x14ac:dyDescent="0.45">
      <c r="A884" s="104" t="s">
        <v>1374</v>
      </c>
      <c r="B884" s="104" t="s">
        <v>1375</v>
      </c>
      <c r="C884" s="104" t="s">
        <v>1376</v>
      </c>
      <c r="D884" s="104" t="s">
        <v>1377</v>
      </c>
      <c r="E884" s="104" t="s">
        <v>1410</v>
      </c>
      <c r="F884" s="104" t="s">
        <v>1411</v>
      </c>
      <c r="G884" s="104" t="s">
        <v>678</v>
      </c>
      <c r="H884" s="104" t="s">
        <v>679</v>
      </c>
      <c r="I884" s="104" t="s">
        <v>477</v>
      </c>
      <c r="J884" s="105">
        <v>0</v>
      </c>
      <c r="K884" s="105">
        <v>0</v>
      </c>
      <c r="L884" s="105">
        <v>0</v>
      </c>
      <c r="M884" s="105">
        <v>231287621156</v>
      </c>
      <c r="N884" s="105">
        <v>0</v>
      </c>
      <c r="O884" s="105">
        <v>231287621156</v>
      </c>
    </row>
    <row r="885" spans="1:15" x14ac:dyDescent="0.45">
      <c r="A885" s="104" t="s">
        <v>1374</v>
      </c>
      <c r="B885" s="104" t="s">
        <v>1375</v>
      </c>
      <c r="C885" s="104" t="s">
        <v>1376</v>
      </c>
      <c r="D885" s="104" t="s">
        <v>1377</v>
      </c>
      <c r="E885" s="104" t="s">
        <v>1410</v>
      </c>
      <c r="F885" s="104" t="s">
        <v>1411</v>
      </c>
      <c r="G885" s="104" t="s">
        <v>719</v>
      </c>
      <c r="H885" s="104" t="s">
        <v>720</v>
      </c>
      <c r="I885" s="104" t="s">
        <v>477</v>
      </c>
      <c r="J885" s="105">
        <v>0</v>
      </c>
      <c r="K885" s="105">
        <v>0</v>
      </c>
      <c r="L885" s="105">
        <v>100000000</v>
      </c>
      <c r="M885" s="105">
        <v>100000000</v>
      </c>
      <c r="N885" s="105">
        <v>0</v>
      </c>
      <c r="O885" s="105">
        <v>0</v>
      </c>
    </row>
    <row r="886" spans="1:15" x14ac:dyDescent="0.45">
      <c r="A886" s="104" t="s">
        <v>1374</v>
      </c>
      <c r="B886" s="104" t="s">
        <v>1375</v>
      </c>
      <c r="C886" s="104" t="s">
        <v>1376</v>
      </c>
      <c r="D886" s="104" t="s">
        <v>1377</v>
      </c>
      <c r="E886" s="104" t="s">
        <v>1410</v>
      </c>
      <c r="F886" s="104" t="s">
        <v>1411</v>
      </c>
      <c r="G886" s="104" t="s">
        <v>1402</v>
      </c>
      <c r="H886" s="104" t="s">
        <v>1403</v>
      </c>
      <c r="I886" s="104" t="s">
        <v>477</v>
      </c>
      <c r="J886" s="105">
        <v>0</v>
      </c>
      <c r="K886" s="105">
        <v>0</v>
      </c>
      <c r="L886" s="105">
        <v>0</v>
      </c>
      <c r="M886" s="105">
        <v>36957800000</v>
      </c>
      <c r="N886" s="105">
        <v>0</v>
      </c>
      <c r="O886" s="105">
        <v>36957800000</v>
      </c>
    </row>
    <row r="887" spans="1:15" x14ac:dyDescent="0.45">
      <c r="A887" s="104" t="s">
        <v>1374</v>
      </c>
      <c r="B887" s="104" t="s">
        <v>1375</v>
      </c>
      <c r="C887" s="104" t="s">
        <v>1376</v>
      </c>
      <c r="D887" s="104" t="s">
        <v>1377</v>
      </c>
      <c r="E887" s="104" t="s">
        <v>1410</v>
      </c>
      <c r="F887" s="104" t="s">
        <v>1411</v>
      </c>
      <c r="G887" s="104" t="s">
        <v>1404</v>
      </c>
      <c r="H887" s="104" t="s">
        <v>1405</v>
      </c>
      <c r="I887" s="104" t="s">
        <v>477</v>
      </c>
      <c r="J887" s="105">
        <v>0</v>
      </c>
      <c r="K887" s="105">
        <v>0</v>
      </c>
      <c r="L887" s="105">
        <v>0</v>
      </c>
      <c r="M887" s="105">
        <v>134000000000</v>
      </c>
      <c r="N887" s="105">
        <v>0</v>
      </c>
      <c r="O887" s="105">
        <v>134000000000</v>
      </c>
    </row>
    <row r="888" spans="1:15" x14ac:dyDescent="0.45">
      <c r="A888" s="104" t="s">
        <v>1374</v>
      </c>
      <c r="B888" s="104" t="s">
        <v>1375</v>
      </c>
      <c r="C888" s="104" t="s">
        <v>1376</v>
      </c>
      <c r="D888" s="104" t="s">
        <v>1377</v>
      </c>
      <c r="E888" s="104" t="s">
        <v>1410</v>
      </c>
      <c r="F888" s="104" t="s">
        <v>1411</v>
      </c>
      <c r="G888" s="104" t="s">
        <v>1406</v>
      </c>
      <c r="H888" s="104" t="s">
        <v>1407</v>
      </c>
      <c r="I888" s="104" t="s">
        <v>477</v>
      </c>
      <c r="J888" s="105">
        <v>0</v>
      </c>
      <c r="K888" s="105">
        <v>0</v>
      </c>
      <c r="L888" s="105">
        <v>0</v>
      </c>
      <c r="M888" s="105">
        <v>170700000000</v>
      </c>
      <c r="N888" s="105">
        <v>0</v>
      </c>
      <c r="O888" s="105">
        <v>170700000000</v>
      </c>
    </row>
    <row r="889" spans="1:15" x14ac:dyDescent="0.45">
      <c r="A889" s="104" t="s">
        <v>1374</v>
      </c>
      <c r="B889" s="104" t="s">
        <v>1375</v>
      </c>
      <c r="C889" s="104" t="s">
        <v>1376</v>
      </c>
      <c r="D889" s="104" t="s">
        <v>1377</v>
      </c>
      <c r="E889" s="104" t="s">
        <v>1410</v>
      </c>
      <c r="F889" s="104" t="s">
        <v>1411</v>
      </c>
      <c r="G889" s="104" t="s">
        <v>737</v>
      </c>
      <c r="H889" s="104" t="s">
        <v>738</v>
      </c>
      <c r="I889" s="104" t="s">
        <v>477</v>
      </c>
      <c r="J889" s="105">
        <v>0</v>
      </c>
      <c r="K889" s="105">
        <v>0</v>
      </c>
      <c r="L889" s="105">
        <v>0</v>
      </c>
      <c r="M889" s="105">
        <v>2700000000</v>
      </c>
      <c r="N889" s="105">
        <v>0</v>
      </c>
      <c r="O889" s="105">
        <v>2700000000</v>
      </c>
    </row>
    <row r="890" spans="1:15" x14ac:dyDescent="0.45">
      <c r="A890" s="104" t="s">
        <v>1374</v>
      </c>
      <c r="B890" s="104" t="s">
        <v>1375</v>
      </c>
      <c r="C890" s="104" t="s">
        <v>1376</v>
      </c>
      <c r="D890" s="104" t="s">
        <v>1377</v>
      </c>
      <c r="E890" s="104" t="s">
        <v>1410</v>
      </c>
      <c r="F890" s="104" t="s">
        <v>1411</v>
      </c>
      <c r="G890" s="104" t="s">
        <v>514</v>
      </c>
      <c r="H890" s="104" t="s">
        <v>515</v>
      </c>
      <c r="I890" s="104" t="s">
        <v>477</v>
      </c>
      <c r="J890" s="105">
        <v>0</v>
      </c>
      <c r="K890" s="105">
        <v>300000000</v>
      </c>
      <c r="L890" s="105">
        <v>300000000</v>
      </c>
      <c r="M890" s="105">
        <v>0</v>
      </c>
      <c r="N890" s="105">
        <v>0</v>
      </c>
      <c r="O890" s="105">
        <v>0</v>
      </c>
    </row>
    <row r="891" spans="1:15" x14ac:dyDescent="0.45">
      <c r="A891" s="104" t="s">
        <v>1374</v>
      </c>
      <c r="B891" s="104" t="s">
        <v>1375</v>
      </c>
      <c r="C891" s="104" t="s">
        <v>1376</v>
      </c>
      <c r="D891" s="104" t="s">
        <v>1377</v>
      </c>
      <c r="E891" s="104" t="s">
        <v>1410</v>
      </c>
      <c r="F891" s="104" t="s">
        <v>1411</v>
      </c>
      <c r="G891" s="104" t="s">
        <v>1380</v>
      </c>
      <c r="H891" s="104" t="s">
        <v>1381</v>
      </c>
      <c r="I891" s="104" t="s">
        <v>477</v>
      </c>
      <c r="J891" s="105">
        <v>0</v>
      </c>
      <c r="K891" s="105">
        <v>200000000</v>
      </c>
      <c r="L891" s="105">
        <v>200000000</v>
      </c>
      <c r="M891" s="105">
        <v>0</v>
      </c>
      <c r="N891" s="105">
        <v>0</v>
      </c>
      <c r="O891" s="105">
        <v>0</v>
      </c>
    </row>
    <row r="892" spans="1:15" x14ac:dyDescent="0.45">
      <c r="A892" s="104" t="s">
        <v>1374</v>
      </c>
      <c r="B892" s="104" t="s">
        <v>1375</v>
      </c>
      <c r="C892" s="104" t="s">
        <v>1376</v>
      </c>
      <c r="D892" s="104" t="s">
        <v>1377</v>
      </c>
      <c r="E892" s="104" t="s">
        <v>1410</v>
      </c>
      <c r="F892" s="104" t="s">
        <v>1411</v>
      </c>
      <c r="G892" s="104" t="s">
        <v>1382</v>
      </c>
      <c r="H892" s="104" t="s">
        <v>1383</v>
      </c>
      <c r="I892" s="104" t="s">
        <v>477</v>
      </c>
      <c r="J892" s="105">
        <v>0</v>
      </c>
      <c r="K892" s="105">
        <v>100000000</v>
      </c>
      <c r="L892" s="105">
        <v>100000000</v>
      </c>
      <c r="M892" s="105">
        <v>0</v>
      </c>
      <c r="N892" s="105">
        <v>0</v>
      </c>
      <c r="O892" s="105">
        <v>0</v>
      </c>
    </row>
    <row r="893" spans="1:15" x14ac:dyDescent="0.45">
      <c r="A893" s="104" t="s">
        <v>1374</v>
      </c>
      <c r="B893" s="104" t="s">
        <v>1375</v>
      </c>
      <c r="C893" s="104" t="s">
        <v>1376</v>
      </c>
      <c r="D893" s="104" t="s">
        <v>1377</v>
      </c>
      <c r="E893" s="104" t="s">
        <v>1410</v>
      </c>
      <c r="F893" s="104" t="s">
        <v>1411</v>
      </c>
      <c r="G893" s="104" t="s">
        <v>1384</v>
      </c>
      <c r="H893" s="104" t="s">
        <v>1385</v>
      </c>
      <c r="I893" s="104" t="s">
        <v>477</v>
      </c>
      <c r="J893" s="105">
        <v>0</v>
      </c>
      <c r="K893" s="105">
        <v>100000000</v>
      </c>
      <c r="L893" s="105">
        <v>100000000</v>
      </c>
      <c r="M893" s="105">
        <v>0</v>
      </c>
      <c r="N893" s="105">
        <v>0</v>
      </c>
      <c r="O893" s="105">
        <v>0</v>
      </c>
    </row>
    <row r="894" spans="1:15" x14ac:dyDescent="0.45">
      <c r="A894" s="104" t="s">
        <v>1374</v>
      </c>
      <c r="B894" s="104" t="s">
        <v>1375</v>
      </c>
      <c r="C894" s="104" t="s">
        <v>1376</v>
      </c>
      <c r="D894" s="104" t="s">
        <v>1377</v>
      </c>
      <c r="E894" s="104" t="s">
        <v>1410</v>
      </c>
      <c r="F894" s="104" t="s">
        <v>1411</v>
      </c>
      <c r="G894" s="104" t="s">
        <v>1386</v>
      </c>
      <c r="H894" s="104" t="s">
        <v>1387</v>
      </c>
      <c r="I894" s="104" t="s">
        <v>477</v>
      </c>
      <c r="J894" s="105">
        <v>0</v>
      </c>
      <c r="K894" s="105">
        <v>300000000</v>
      </c>
      <c r="L894" s="105">
        <v>300000000</v>
      </c>
      <c r="M894" s="105">
        <v>0</v>
      </c>
      <c r="N894" s="105">
        <v>0</v>
      </c>
      <c r="O894" s="105">
        <v>0</v>
      </c>
    </row>
    <row r="895" spans="1:15" x14ac:dyDescent="0.45">
      <c r="A895" s="104" t="s">
        <v>1374</v>
      </c>
      <c r="B895" s="104" t="s">
        <v>1375</v>
      </c>
      <c r="C895" s="104" t="s">
        <v>1376</v>
      </c>
      <c r="D895" s="104" t="s">
        <v>1377</v>
      </c>
      <c r="E895" s="104" t="s">
        <v>1410</v>
      </c>
      <c r="F895" s="104" t="s">
        <v>1411</v>
      </c>
      <c r="G895" s="104" t="s">
        <v>1388</v>
      </c>
      <c r="H895" s="104" t="s">
        <v>1389</v>
      </c>
      <c r="I895" s="104" t="s">
        <v>477</v>
      </c>
      <c r="J895" s="105">
        <v>0</v>
      </c>
      <c r="K895" s="105">
        <v>300000000</v>
      </c>
      <c r="L895" s="105">
        <v>300000000</v>
      </c>
      <c r="M895" s="105">
        <v>0</v>
      </c>
      <c r="N895" s="105">
        <v>0</v>
      </c>
      <c r="O895" s="105">
        <v>0</v>
      </c>
    </row>
    <row r="896" spans="1:15" x14ac:dyDescent="0.45">
      <c r="A896" s="104" t="s">
        <v>1374</v>
      </c>
      <c r="B896" s="104" t="s">
        <v>1375</v>
      </c>
      <c r="C896" s="104" t="s">
        <v>1376</v>
      </c>
      <c r="D896" s="104" t="s">
        <v>1377</v>
      </c>
      <c r="E896" s="104" t="s">
        <v>1410</v>
      </c>
      <c r="F896" s="104" t="s">
        <v>1411</v>
      </c>
      <c r="G896" s="104" t="s">
        <v>1390</v>
      </c>
      <c r="H896" s="104" t="s">
        <v>1391</v>
      </c>
      <c r="I896" s="104" t="s">
        <v>477</v>
      </c>
      <c r="J896" s="105">
        <v>0</v>
      </c>
      <c r="K896" s="105">
        <v>200000000</v>
      </c>
      <c r="L896" s="105">
        <v>200000000</v>
      </c>
      <c r="M896" s="105">
        <v>0</v>
      </c>
      <c r="N896" s="105">
        <v>0</v>
      </c>
      <c r="O896" s="105">
        <v>0</v>
      </c>
    </row>
    <row r="897" spans="1:16" x14ac:dyDescent="0.45">
      <c r="A897" s="104" t="s">
        <v>1374</v>
      </c>
      <c r="B897" s="104" t="s">
        <v>1375</v>
      </c>
      <c r="C897" s="104" t="s">
        <v>1376</v>
      </c>
      <c r="D897" s="104" t="s">
        <v>1377</v>
      </c>
      <c r="E897" s="104" t="s">
        <v>1410</v>
      </c>
      <c r="F897" s="104" t="s">
        <v>1411</v>
      </c>
      <c r="G897" s="104" t="s">
        <v>695</v>
      </c>
      <c r="H897" s="104" t="s">
        <v>696</v>
      </c>
      <c r="I897" s="104" t="s">
        <v>477</v>
      </c>
      <c r="J897" s="105">
        <v>0</v>
      </c>
      <c r="K897" s="105">
        <v>0</v>
      </c>
      <c r="L897" s="105">
        <v>0</v>
      </c>
      <c r="M897" s="105">
        <v>40000000</v>
      </c>
      <c r="N897" s="105">
        <v>0</v>
      </c>
      <c r="O897" s="105">
        <v>40000000</v>
      </c>
    </row>
    <row r="898" spans="1:16" x14ac:dyDescent="0.45">
      <c r="A898" s="104" t="s">
        <v>1374</v>
      </c>
      <c r="B898" s="104" t="s">
        <v>1375</v>
      </c>
      <c r="C898" s="104" t="s">
        <v>1412</v>
      </c>
      <c r="D898" s="104" t="s">
        <v>1413</v>
      </c>
      <c r="E898" s="104" t="s">
        <v>1414</v>
      </c>
      <c r="F898" s="104" t="s">
        <v>1415</v>
      </c>
      <c r="G898" s="104" t="s">
        <v>604</v>
      </c>
      <c r="H898" s="104" t="s">
        <v>605</v>
      </c>
      <c r="I898" s="104" t="s">
        <v>1499</v>
      </c>
      <c r="J898" s="105">
        <v>343146031878</v>
      </c>
      <c r="K898" s="105">
        <v>0</v>
      </c>
      <c r="L898" s="105">
        <v>71441066880</v>
      </c>
      <c r="M898" s="105">
        <v>414587098758</v>
      </c>
      <c r="N898" s="105">
        <v>0</v>
      </c>
      <c r="O898" s="105">
        <v>0</v>
      </c>
    </row>
    <row r="899" spans="1:16" x14ac:dyDescent="0.45">
      <c r="A899" s="104" t="s">
        <v>1374</v>
      </c>
      <c r="B899" s="104" t="s">
        <v>1375</v>
      </c>
      <c r="C899" s="104" t="s">
        <v>1412</v>
      </c>
      <c r="D899" s="104" t="s">
        <v>1413</v>
      </c>
      <c r="E899" s="104" t="s">
        <v>1414</v>
      </c>
      <c r="F899" s="104" t="s">
        <v>1415</v>
      </c>
      <c r="G899" s="104" t="s">
        <v>579</v>
      </c>
      <c r="H899" s="104" t="s">
        <v>580</v>
      </c>
      <c r="I899" s="104" t="s">
        <v>1500</v>
      </c>
      <c r="J899" s="105">
        <v>4800000000</v>
      </c>
      <c r="K899" s="105">
        <v>0</v>
      </c>
      <c r="L899" s="105">
        <v>6000000000</v>
      </c>
      <c r="M899" s="105">
        <v>10800000000</v>
      </c>
      <c r="N899" s="105">
        <v>0</v>
      </c>
      <c r="O899" s="105">
        <v>0</v>
      </c>
    </row>
    <row r="900" spans="1:16" x14ac:dyDescent="0.45">
      <c r="A900" s="104" t="s">
        <v>1374</v>
      </c>
      <c r="B900" s="104" t="s">
        <v>1375</v>
      </c>
      <c r="C900" s="104" t="s">
        <v>1412</v>
      </c>
      <c r="D900" s="104" t="s">
        <v>1413</v>
      </c>
      <c r="E900" s="104" t="s">
        <v>1414</v>
      </c>
      <c r="F900" s="104" t="s">
        <v>1415</v>
      </c>
      <c r="G900" s="104" t="s">
        <v>581</v>
      </c>
      <c r="H900" s="104" t="s">
        <v>582</v>
      </c>
      <c r="I900" s="104" t="s">
        <v>1501</v>
      </c>
      <c r="J900" s="105">
        <v>0</v>
      </c>
      <c r="K900" s="105">
        <v>0</v>
      </c>
      <c r="L900" s="105">
        <v>960000000</v>
      </c>
      <c r="M900" s="105">
        <v>960000000</v>
      </c>
      <c r="N900" s="105">
        <v>0</v>
      </c>
      <c r="O900" s="105">
        <v>0</v>
      </c>
    </row>
    <row r="901" spans="1:16" x14ac:dyDescent="0.45">
      <c r="A901" s="104" t="s">
        <v>1374</v>
      </c>
      <c r="B901" s="104" t="s">
        <v>1375</v>
      </c>
      <c r="C901" s="104" t="s">
        <v>1412</v>
      </c>
      <c r="D901" s="104" t="s">
        <v>1413</v>
      </c>
      <c r="E901" s="104" t="s">
        <v>1414</v>
      </c>
      <c r="F901" s="104" t="s">
        <v>1415</v>
      </c>
      <c r="G901" s="104" t="s">
        <v>583</v>
      </c>
      <c r="H901" s="104" t="s">
        <v>584</v>
      </c>
      <c r="I901" s="104" t="s">
        <v>477</v>
      </c>
      <c r="J901" s="105">
        <v>0</v>
      </c>
      <c r="K901" s="105">
        <v>0</v>
      </c>
      <c r="L901" s="105">
        <v>1280000000</v>
      </c>
      <c r="M901" s="105">
        <v>1280000000</v>
      </c>
      <c r="N901" s="105">
        <v>0</v>
      </c>
      <c r="O901" s="105">
        <v>0</v>
      </c>
    </row>
    <row r="902" spans="1:16" x14ac:dyDescent="0.45">
      <c r="A902" s="104" t="s">
        <v>1374</v>
      </c>
      <c r="B902" s="104" t="s">
        <v>1375</v>
      </c>
      <c r="C902" s="104" t="s">
        <v>1412</v>
      </c>
      <c r="D902" s="104" t="s">
        <v>1413</v>
      </c>
      <c r="E902" s="104" t="s">
        <v>1414</v>
      </c>
      <c r="F902" s="104" t="s">
        <v>1415</v>
      </c>
      <c r="G902" s="104" t="s">
        <v>585</v>
      </c>
      <c r="H902" s="104" t="s">
        <v>586</v>
      </c>
      <c r="I902" s="104" t="s">
        <v>477</v>
      </c>
      <c r="J902" s="105">
        <v>0</v>
      </c>
      <c r="K902" s="105">
        <v>0</v>
      </c>
      <c r="L902" s="105">
        <v>4800000000</v>
      </c>
      <c r="M902" s="105">
        <v>4800000000</v>
      </c>
      <c r="N902" s="105">
        <v>0</v>
      </c>
      <c r="O902" s="105">
        <v>0</v>
      </c>
    </row>
    <row r="903" spans="1:16" x14ac:dyDescent="0.45">
      <c r="A903" s="104" t="s">
        <v>1374</v>
      </c>
      <c r="B903" s="104" t="s">
        <v>1375</v>
      </c>
      <c r="C903" s="104" t="s">
        <v>1412</v>
      </c>
      <c r="D903" s="104" t="s">
        <v>1413</v>
      </c>
      <c r="E903" s="104" t="s">
        <v>1414</v>
      </c>
      <c r="F903" s="104" t="s">
        <v>1415</v>
      </c>
      <c r="G903" s="104" t="s">
        <v>587</v>
      </c>
      <c r="H903" s="104" t="s">
        <v>588</v>
      </c>
      <c r="I903" s="104" t="s">
        <v>477</v>
      </c>
      <c r="J903" s="105">
        <v>0</v>
      </c>
      <c r="K903" s="105">
        <v>0</v>
      </c>
      <c r="L903" s="105">
        <v>1250000000</v>
      </c>
      <c r="M903" s="105">
        <v>1250000000</v>
      </c>
      <c r="N903" s="105">
        <v>0</v>
      </c>
      <c r="O903" s="105">
        <v>0</v>
      </c>
    </row>
    <row r="904" spans="1:16" x14ac:dyDescent="0.45">
      <c r="A904" s="104" t="s">
        <v>1374</v>
      </c>
      <c r="B904" s="104" t="s">
        <v>1375</v>
      </c>
      <c r="C904" s="104" t="s">
        <v>1412</v>
      </c>
      <c r="D904" s="104" t="s">
        <v>1413</v>
      </c>
      <c r="E904" s="104" t="s">
        <v>1414</v>
      </c>
      <c r="F904" s="104" t="s">
        <v>1415</v>
      </c>
      <c r="G904" s="104" t="s">
        <v>589</v>
      </c>
      <c r="H904" s="104" t="s">
        <v>590</v>
      </c>
      <c r="I904" s="104" t="s">
        <v>477</v>
      </c>
      <c r="J904" s="105">
        <v>0</v>
      </c>
      <c r="K904" s="105">
        <v>0</v>
      </c>
      <c r="L904" s="105">
        <v>5250000000</v>
      </c>
      <c r="M904" s="105">
        <v>5250000000</v>
      </c>
      <c r="N904" s="105">
        <v>0</v>
      </c>
      <c r="O904" s="105">
        <v>0</v>
      </c>
    </row>
    <row r="905" spans="1:16" x14ac:dyDescent="0.45">
      <c r="A905" s="104" t="s">
        <v>1374</v>
      </c>
      <c r="B905" s="104" t="s">
        <v>1375</v>
      </c>
      <c r="C905" s="104" t="s">
        <v>1412</v>
      </c>
      <c r="D905" s="104" t="s">
        <v>1413</v>
      </c>
      <c r="E905" s="104" t="s">
        <v>1414</v>
      </c>
      <c r="F905" s="104" t="s">
        <v>1415</v>
      </c>
      <c r="G905" s="104" t="s">
        <v>591</v>
      </c>
      <c r="H905" s="104" t="s">
        <v>592</v>
      </c>
      <c r="I905" s="104" t="s">
        <v>477</v>
      </c>
      <c r="J905" s="105">
        <v>0</v>
      </c>
      <c r="K905" s="105">
        <v>0</v>
      </c>
      <c r="L905" s="105">
        <v>935150000</v>
      </c>
      <c r="M905" s="105">
        <v>935150000</v>
      </c>
      <c r="N905" s="105">
        <v>0</v>
      </c>
      <c r="O905" s="105">
        <v>0</v>
      </c>
    </row>
    <row r="906" spans="1:16" x14ac:dyDescent="0.45">
      <c r="A906" s="104" t="s">
        <v>1374</v>
      </c>
      <c r="B906" s="104" t="s">
        <v>1375</v>
      </c>
      <c r="C906" s="104" t="s">
        <v>1412</v>
      </c>
      <c r="D906" s="104" t="s">
        <v>1413</v>
      </c>
      <c r="E906" s="104" t="s">
        <v>1414</v>
      </c>
      <c r="F906" s="104" t="s">
        <v>1415</v>
      </c>
      <c r="G906" s="104" t="s">
        <v>593</v>
      </c>
      <c r="H906" s="104" t="s">
        <v>594</v>
      </c>
      <c r="I906" s="104" t="s">
        <v>477</v>
      </c>
      <c r="J906" s="105">
        <v>0</v>
      </c>
      <c r="K906" s="105">
        <v>0</v>
      </c>
      <c r="L906" s="105">
        <v>1000000000</v>
      </c>
      <c r="M906" s="105">
        <v>1000000000</v>
      </c>
      <c r="N906" s="105">
        <v>0</v>
      </c>
      <c r="O906" s="105">
        <v>0</v>
      </c>
    </row>
    <row r="907" spans="1:16" x14ac:dyDescent="0.45">
      <c r="A907" s="104" t="s">
        <v>1374</v>
      </c>
      <c r="B907" s="104" t="s">
        <v>1375</v>
      </c>
      <c r="C907" s="104" t="s">
        <v>1412</v>
      </c>
      <c r="D907" s="104" t="s">
        <v>1413</v>
      </c>
      <c r="E907" s="104" t="s">
        <v>1414</v>
      </c>
      <c r="F907" s="104" t="s">
        <v>1415</v>
      </c>
      <c r="G907" s="104" t="s">
        <v>595</v>
      </c>
      <c r="H907" s="104" t="s">
        <v>596</v>
      </c>
      <c r="I907" s="104" t="s">
        <v>477</v>
      </c>
      <c r="J907" s="105">
        <v>0</v>
      </c>
      <c r="K907" s="105">
        <v>0</v>
      </c>
      <c r="L907" s="105">
        <v>1000000000</v>
      </c>
      <c r="M907" s="105">
        <v>1000000000</v>
      </c>
      <c r="N907" s="105">
        <v>0</v>
      </c>
      <c r="O907" s="105">
        <v>0</v>
      </c>
    </row>
    <row r="908" spans="1:16" x14ac:dyDescent="0.45">
      <c r="A908" s="104" t="s">
        <v>1374</v>
      </c>
      <c r="B908" s="104" t="s">
        <v>1375</v>
      </c>
      <c r="C908" s="104" t="s">
        <v>1412</v>
      </c>
      <c r="D908" s="104" t="s">
        <v>1413</v>
      </c>
      <c r="E908" s="104" t="s">
        <v>1414</v>
      </c>
      <c r="F908" s="104" t="s">
        <v>1415</v>
      </c>
      <c r="G908" s="104" t="s">
        <v>548</v>
      </c>
      <c r="H908" s="104" t="s">
        <v>549</v>
      </c>
      <c r="I908" s="104" t="s">
        <v>477</v>
      </c>
      <c r="J908" s="105">
        <v>0</v>
      </c>
      <c r="K908" s="105">
        <v>0</v>
      </c>
      <c r="L908" s="105">
        <v>5000000000</v>
      </c>
      <c r="M908" s="105">
        <v>0</v>
      </c>
      <c r="N908" s="118">
        <v>5000000000</v>
      </c>
      <c r="O908" s="105">
        <v>0</v>
      </c>
      <c r="P908" s="128" t="s">
        <v>1743</v>
      </c>
    </row>
    <row r="909" spans="1:16" x14ac:dyDescent="0.45">
      <c r="A909" s="104" t="s">
        <v>1374</v>
      </c>
      <c r="B909" s="104" t="s">
        <v>1375</v>
      </c>
      <c r="C909" s="104" t="s">
        <v>1412</v>
      </c>
      <c r="D909" s="104" t="s">
        <v>1413</v>
      </c>
      <c r="E909" s="104" t="s">
        <v>1416</v>
      </c>
      <c r="F909" s="104" t="s">
        <v>1417</v>
      </c>
      <c r="G909" s="104" t="s">
        <v>498</v>
      </c>
      <c r="H909" s="104" t="s">
        <v>499</v>
      </c>
      <c r="I909" s="104" t="s">
        <v>1489</v>
      </c>
      <c r="J909" s="105">
        <v>0</v>
      </c>
      <c r="K909" s="105">
        <v>0</v>
      </c>
      <c r="L909" s="105">
        <v>8500000000000</v>
      </c>
      <c r="M909" s="105">
        <v>0</v>
      </c>
      <c r="N909" s="118">
        <v>8500000000000</v>
      </c>
      <c r="O909" s="105">
        <v>0</v>
      </c>
      <c r="P909" s="128" t="s">
        <v>1743</v>
      </c>
    </row>
    <row r="910" spans="1:16" x14ac:dyDescent="0.45">
      <c r="A910" s="104" t="s">
        <v>1374</v>
      </c>
      <c r="B910" s="104" t="s">
        <v>1375</v>
      </c>
      <c r="C910" s="104" t="s">
        <v>1412</v>
      </c>
      <c r="D910" s="104" t="s">
        <v>1413</v>
      </c>
      <c r="E910" s="104" t="s">
        <v>1418</v>
      </c>
      <c r="F910" s="104" t="s">
        <v>1419</v>
      </c>
      <c r="G910" s="104" t="s">
        <v>498</v>
      </c>
      <c r="H910" s="104" t="s">
        <v>499</v>
      </c>
      <c r="I910" s="104" t="s">
        <v>1489</v>
      </c>
      <c r="J910" s="105">
        <v>0</v>
      </c>
      <c r="K910" s="105">
        <v>0</v>
      </c>
      <c r="L910" s="105">
        <v>0</v>
      </c>
      <c r="M910" s="105">
        <v>8500000000000</v>
      </c>
      <c r="N910" s="105">
        <v>0</v>
      </c>
      <c r="O910" s="105">
        <v>8500000000000</v>
      </c>
    </row>
    <row r="911" spans="1:16" x14ac:dyDescent="0.45">
      <c r="A911" s="104" t="s">
        <v>1374</v>
      </c>
      <c r="B911" s="104" t="s">
        <v>1375</v>
      </c>
      <c r="C911" s="104" t="s">
        <v>1412</v>
      </c>
      <c r="D911" s="104" t="s">
        <v>1413</v>
      </c>
      <c r="E911" s="104" t="s">
        <v>1418</v>
      </c>
      <c r="F911" s="104" t="s">
        <v>1419</v>
      </c>
      <c r="G911" s="104" t="s">
        <v>604</v>
      </c>
      <c r="H911" s="104" t="s">
        <v>605</v>
      </c>
      <c r="I911" s="104" t="s">
        <v>1499</v>
      </c>
      <c r="J911" s="105">
        <v>0</v>
      </c>
      <c r="K911" s="105">
        <v>343146031878</v>
      </c>
      <c r="L911" s="105">
        <v>414587098758</v>
      </c>
      <c r="M911" s="105">
        <v>71441066880</v>
      </c>
      <c r="N911" s="105">
        <v>0</v>
      </c>
      <c r="O911" s="105">
        <v>0</v>
      </c>
    </row>
    <row r="912" spans="1:16" x14ac:dyDescent="0.45">
      <c r="A912" s="104" t="s">
        <v>1374</v>
      </c>
      <c r="B912" s="104" t="s">
        <v>1375</v>
      </c>
      <c r="C912" s="104" t="s">
        <v>1412</v>
      </c>
      <c r="D912" s="104" t="s">
        <v>1413</v>
      </c>
      <c r="E912" s="104" t="s">
        <v>1418</v>
      </c>
      <c r="F912" s="104" t="s">
        <v>1419</v>
      </c>
      <c r="G912" s="104" t="s">
        <v>579</v>
      </c>
      <c r="H912" s="104" t="s">
        <v>580</v>
      </c>
      <c r="I912" s="104" t="s">
        <v>1500</v>
      </c>
      <c r="J912" s="105">
        <v>0</v>
      </c>
      <c r="K912" s="105">
        <v>4800000000</v>
      </c>
      <c r="L912" s="105">
        <v>10800000000</v>
      </c>
      <c r="M912" s="105">
        <v>6000000000</v>
      </c>
      <c r="N912" s="105">
        <v>0</v>
      </c>
      <c r="O912" s="105">
        <v>0</v>
      </c>
    </row>
    <row r="913" spans="1:17" x14ac:dyDescent="0.45">
      <c r="A913" s="104" t="s">
        <v>1374</v>
      </c>
      <c r="B913" s="104" t="s">
        <v>1375</v>
      </c>
      <c r="C913" s="104" t="s">
        <v>1412</v>
      </c>
      <c r="D913" s="104" t="s">
        <v>1413</v>
      </c>
      <c r="E913" s="104" t="s">
        <v>1418</v>
      </c>
      <c r="F913" s="104" t="s">
        <v>1419</v>
      </c>
      <c r="G913" s="104" t="s">
        <v>581</v>
      </c>
      <c r="H913" s="104" t="s">
        <v>582</v>
      </c>
      <c r="I913" s="104" t="s">
        <v>1501</v>
      </c>
      <c r="J913" s="105">
        <v>0</v>
      </c>
      <c r="K913" s="105">
        <v>0</v>
      </c>
      <c r="L913" s="105">
        <v>960000000</v>
      </c>
      <c r="M913" s="105">
        <v>960000000</v>
      </c>
      <c r="N913" s="105">
        <v>0</v>
      </c>
      <c r="O913" s="105">
        <v>0</v>
      </c>
    </row>
    <row r="914" spans="1:17" x14ac:dyDescent="0.45">
      <c r="A914" s="104" t="s">
        <v>1374</v>
      </c>
      <c r="B914" s="104" t="s">
        <v>1375</v>
      </c>
      <c r="C914" s="104" t="s">
        <v>1412</v>
      </c>
      <c r="D914" s="104" t="s">
        <v>1413</v>
      </c>
      <c r="E914" s="104" t="s">
        <v>1418</v>
      </c>
      <c r="F914" s="104" t="s">
        <v>1419</v>
      </c>
      <c r="G914" s="104" t="s">
        <v>583</v>
      </c>
      <c r="H914" s="104" t="s">
        <v>584</v>
      </c>
      <c r="I914" s="104" t="s">
        <v>477</v>
      </c>
      <c r="J914" s="105">
        <v>0</v>
      </c>
      <c r="K914" s="105">
        <v>0</v>
      </c>
      <c r="L914" s="105">
        <v>1280000000</v>
      </c>
      <c r="M914" s="105">
        <v>1280000000</v>
      </c>
      <c r="N914" s="105">
        <v>0</v>
      </c>
      <c r="O914" s="105">
        <v>0</v>
      </c>
    </row>
    <row r="915" spans="1:17" x14ac:dyDescent="0.45">
      <c r="A915" s="104" t="s">
        <v>1374</v>
      </c>
      <c r="B915" s="104" t="s">
        <v>1375</v>
      </c>
      <c r="C915" s="104" t="s">
        <v>1412</v>
      </c>
      <c r="D915" s="104" t="s">
        <v>1413</v>
      </c>
      <c r="E915" s="104" t="s">
        <v>1418</v>
      </c>
      <c r="F915" s="104" t="s">
        <v>1419</v>
      </c>
      <c r="G915" s="104" t="s">
        <v>585</v>
      </c>
      <c r="H915" s="104" t="s">
        <v>586</v>
      </c>
      <c r="I915" s="104" t="s">
        <v>477</v>
      </c>
      <c r="J915" s="105">
        <v>0</v>
      </c>
      <c r="K915" s="105">
        <v>0</v>
      </c>
      <c r="L915" s="105">
        <v>4800000000</v>
      </c>
      <c r="M915" s="105">
        <v>4800000000</v>
      </c>
      <c r="N915" s="105">
        <v>0</v>
      </c>
      <c r="O915" s="105">
        <v>0</v>
      </c>
    </row>
    <row r="916" spans="1:17" x14ac:dyDescent="0.45">
      <c r="A916" s="104" t="s">
        <v>1374</v>
      </c>
      <c r="B916" s="104" t="s">
        <v>1375</v>
      </c>
      <c r="C916" s="104" t="s">
        <v>1412</v>
      </c>
      <c r="D916" s="104" t="s">
        <v>1413</v>
      </c>
      <c r="E916" s="104" t="s">
        <v>1418</v>
      </c>
      <c r="F916" s="104" t="s">
        <v>1419</v>
      </c>
      <c r="G916" s="104" t="s">
        <v>587</v>
      </c>
      <c r="H916" s="104" t="s">
        <v>588</v>
      </c>
      <c r="I916" s="104" t="s">
        <v>477</v>
      </c>
      <c r="J916" s="105">
        <v>0</v>
      </c>
      <c r="K916" s="105">
        <v>0</v>
      </c>
      <c r="L916" s="105">
        <v>1250000000</v>
      </c>
      <c r="M916" s="105">
        <v>1250000000</v>
      </c>
      <c r="N916" s="105">
        <v>0</v>
      </c>
      <c r="O916" s="105">
        <v>0</v>
      </c>
    </row>
    <row r="917" spans="1:17" x14ac:dyDescent="0.45">
      <c r="A917" s="104" t="s">
        <v>1374</v>
      </c>
      <c r="B917" s="104" t="s">
        <v>1375</v>
      </c>
      <c r="C917" s="104" t="s">
        <v>1412</v>
      </c>
      <c r="D917" s="104" t="s">
        <v>1413</v>
      </c>
      <c r="E917" s="104" t="s">
        <v>1418</v>
      </c>
      <c r="F917" s="104" t="s">
        <v>1419</v>
      </c>
      <c r="G917" s="104" t="s">
        <v>589</v>
      </c>
      <c r="H917" s="104" t="s">
        <v>590</v>
      </c>
      <c r="I917" s="104" t="s">
        <v>477</v>
      </c>
      <c r="J917" s="105">
        <v>0</v>
      </c>
      <c r="K917" s="105">
        <v>0</v>
      </c>
      <c r="L917" s="105">
        <v>5250000000</v>
      </c>
      <c r="M917" s="105">
        <v>5250000000</v>
      </c>
      <c r="N917" s="105">
        <v>0</v>
      </c>
      <c r="O917" s="105">
        <v>0</v>
      </c>
    </row>
    <row r="918" spans="1:17" x14ac:dyDescent="0.45">
      <c r="A918" s="104" t="s">
        <v>1374</v>
      </c>
      <c r="B918" s="104" t="s">
        <v>1375</v>
      </c>
      <c r="C918" s="104" t="s">
        <v>1412</v>
      </c>
      <c r="D918" s="104" t="s">
        <v>1413</v>
      </c>
      <c r="E918" s="104" t="s">
        <v>1418</v>
      </c>
      <c r="F918" s="104" t="s">
        <v>1419</v>
      </c>
      <c r="G918" s="104" t="s">
        <v>591</v>
      </c>
      <c r="H918" s="104" t="s">
        <v>592</v>
      </c>
      <c r="I918" s="104" t="s">
        <v>477</v>
      </c>
      <c r="J918" s="105">
        <v>0</v>
      </c>
      <c r="K918" s="105">
        <v>0</v>
      </c>
      <c r="L918" s="105">
        <v>935150000</v>
      </c>
      <c r="M918" s="105">
        <v>935150000</v>
      </c>
      <c r="N918" s="105">
        <v>0</v>
      </c>
      <c r="O918" s="105">
        <v>0</v>
      </c>
    </row>
    <row r="919" spans="1:17" x14ac:dyDescent="0.45">
      <c r="A919" s="104" t="s">
        <v>1374</v>
      </c>
      <c r="B919" s="104" t="s">
        <v>1375</v>
      </c>
      <c r="C919" s="104" t="s">
        <v>1412</v>
      </c>
      <c r="D919" s="104" t="s">
        <v>1413</v>
      </c>
      <c r="E919" s="104" t="s">
        <v>1418</v>
      </c>
      <c r="F919" s="104" t="s">
        <v>1419</v>
      </c>
      <c r="G919" s="104" t="s">
        <v>593</v>
      </c>
      <c r="H919" s="104" t="s">
        <v>594</v>
      </c>
      <c r="I919" s="104" t="s">
        <v>477</v>
      </c>
      <c r="J919" s="105">
        <v>0</v>
      </c>
      <c r="K919" s="105">
        <v>0</v>
      </c>
      <c r="L919" s="105">
        <v>1000000000</v>
      </c>
      <c r="M919" s="105">
        <v>1000000000</v>
      </c>
      <c r="N919" s="105">
        <v>0</v>
      </c>
      <c r="O919" s="105">
        <v>0</v>
      </c>
    </row>
    <row r="920" spans="1:17" x14ac:dyDescent="0.45">
      <c r="A920" s="104" t="s">
        <v>1374</v>
      </c>
      <c r="B920" s="104" t="s">
        <v>1375</v>
      </c>
      <c r="C920" s="104" t="s">
        <v>1412</v>
      </c>
      <c r="D920" s="104" t="s">
        <v>1413</v>
      </c>
      <c r="E920" s="104" t="s">
        <v>1418</v>
      </c>
      <c r="F920" s="104" t="s">
        <v>1419</v>
      </c>
      <c r="G920" s="104" t="s">
        <v>595</v>
      </c>
      <c r="H920" s="104" t="s">
        <v>596</v>
      </c>
      <c r="I920" s="104" t="s">
        <v>477</v>
      </c>
      <c r="J920" s="105">
        <v>0</v>
      </c>
      <c r="K920" s="105">
        <v>0</v>
      </c>
      <c r="L920" s="105">
        <v>1000000000</v>
      </c>
      <c r="M920" s="105">
        <v>1000000000</v>
      </c>
      <c r="N920" s="105">
        <v>0</v>
      </c>
      <c r="O920" s="105">
        <v>0</v>
      </c>
    </row>
    <row r="921" spans="1:17" x14ac:dyDescent="0.45">
      <c r="A921" s="104" t="s">
        <v>1374</v>
      </c>
      <c r="B921" s="104" t="s">
        <v>1375</v>
      </c>
      <c r="C921" s="104" t="s">
        <v>1412</v>
      </c>
      <c r="D921" s="104" t="s">
        <v>1413</v>
      </c>
      <c r="E921" s="104" t="s">
        <v>1418</v>
      </c>
      <c r="F921" s="104" t="s">
        <v>1419</v>
      </c>
      <c r="G921" s="104" t="s">
        <v>548</v>
      </c>
      <c r="H921" s="104" t="s">
        <v>549</v>
      </c>
      <c r="I921" s="104" t="s">
        <v>477</v>
      </c>
      <c r="J921" s="105">
        <v>0</v>
      </c>
      <c r="K921" s="105">
        <v>0</v>
      </c>
      <c r="L921" s="105">
        <v>0</v>
      </c>
      <c r="M921" s="105">
        <v>5000000000</v>
      </c>
      <c r="N921" s="105">
        <v>0</v>
      </c>
      <c r="O921" s="105">
        <v>5000000000</v>
      </c>
    </row>
    <row r="922" spans="1:17" x14ac:dyDescent="0.45">
      <c r="A922" s="104" t="s">
        <v>1374</v>
      </c>
      <c r="B922" s="104" t="s">
        <v>1375</v>
      </c>
      <c r="C922" s="104" t="s">
        <v>1420</v>
      </c>
      <c r="D922" s="104" t="s">
        <v>1421</v>
      </c>
      <c r="E922" s="104" t="s">
        <v>1422</v>
      </c>
      <c r="F922" s="104" t="s">
        <v>1421</v>
      </c>
      <c r="G922" s="104" t="s">
        <v>477</v>
      </c>
      <c r="H922" s="104" t="s">
        <v>477</v>
      </c>
      <c r="I922" s="104" t="s">
        <v>477</v>
      </c>
      <c r="J922" s="105">
        <v>14998250654726</v>
      </c>
      <c r="K922" s="105">
        <v>14998250654726</v>
      </c>
      <c r="L922" s="105">
        <v>0</v>
      </c>
      <c r="M922" s="105">
        <v>0</v>
      </c>
      <c r="N922" s="105">
        <v>0</v>
      </c>
      <c r="O922" s="105">
        <v>0</v>
      </c>
    </row>
    <row r="923" spans="1:17" x14ac:dyDescent="0.45">
      <c r="Q923" s="134">
        <f>Q655-M638-M641</f>
        <v>8656132674</v>
      </c>
    </row>
    <row r="924" spans="1:17" x14ac:dyDescent="0.45">
      <c r="Q924" s="134">
        <f>Q766-K759</f>
        <v>2449441797</v>
      </c>
    </row>
    <row r="926" spans="1:17" x14ac:dyDescent="0.45">
      <c r="L926" s="140"/>
      <c r="N926" s="141"/>
    </row>
    <row r="927" spans="1:17" x14ac:dyDescent="0.45">
      <c r="N927" s="141"/>
    </row>
    <row r="928" spans="1:17" x14ac:dyDescent="0.45">
      <c r="L928" s="149"/>
      <c r="N928" s="141"/>
    </row>
  </sheetData>
  <autoFilter ref="A1:R924" xr:uid="{93CD2743-40EB-4B04-8B32-6EA080C0238B}"/>
  <mergeCells count="1">
    <mergeCell ref="Q153:R153"/>
  </mergeCells>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rgb="FFFF0000"/>
    <pageSetUpPr fitToPage="1"/>
  </sheetPr>
  <dimension ref="A1:Q59"/>
  <sheetViews>
    <sheetView rightToLeft="1" tabSelected="1" view="pageBreakPreview" topLeftCell="A10" zoomScale="106" zoomScaleNormal="70" zoomScaleSheetLayoutView="106" workbookViewId="0">
      <selection activeCell="D20" sqref="D20"/>
    </sheetView>
  </sheetViews>
  <sheetFormatPr defaultColWidth="8.7109375" defaultRowHeight="150" customHeight="1" x14ac:dyDescent="0.25"/>
  <cols>
    <col min="1" max="1" width="41" style="298" customWidth="1"/>
    <col min="2" max="2" width="11.5703125" style="298" customWidth="1"/>
    <col min="3" max="3" width="1" style="298" customWidth="1"/>
    <col min="4" max="4" width="23.42578125" style="298" customWidth="1"/>
    <col min="5" max="5" width="0.85546875" style="298" customWidth="1"/>
    <col min="6" max="6" width="25" style="298" customWidth="1"/>
    <col min="7" max="7" width="0.5703125" style="298" customWidth="1"/>
    <col min="8" max="8" width="15.28515625" style="298" customWidth="1"/>
    <col min="9" max="9" width="1" style="253" customWidth="1"/>
    <col min="10" max="10" width="20" style="253" bestFit="1" customWidth="1"/>
    <col min="11" max="11" width="9" style="253" bestFit="1" customWidth="1"/>
    <col min="12" max="12" width="23" style="253" bestFit="1" customWidth="1"/>
    <col min="13" max="16" width="8.7109375" style="253"/>
    <col min="17" max="17" width="11.42578125" style="253" bestFit="1" customWidth="1"/>
    <col min="18" max="16384" width="8.7109375" style="253"/>
  </cols>
  <sheetData>
    <row r="1" spans="1:10" s="243" customFormat="1" ht="19.5" customHeight="1" x14ac:dyDescent="0.25">
      <c r="A1" s="1122" t="str">
        <f>'1'!A1:H1</f>
        <v>شرکت پالایش میعانات گازی آدیش جنوبی (سهامي خاص) - در مرحله قبل از بهره برداری</v>
      </c>
      <c r="B1" s="1122"/>
      <c r="C1" s="1122"/>
      <c r="D1" s="1122"/>
      <c r="E1" s="1122"/>
      <c r="F1" s="1122"/>
      <c r="G1" s="385"/>
      <c r="H1" s="385"/>
      <c r="I1" s="385"/>
      <c r="J1" s="385"/>
    </row>
    <row r="2" spans="1:10" s="243" customFormat="1" ht="19.5" customHeight="1" x14ac:dyDescent="0.25">
      <c r="A2" s="1122" t="str">
        <f>'5'!A2:H2</f>
        <v xml:space="preserve">یادداشت های توضیحی صورت های مالی </v>
      </c>
      <c r="B2" s="1122"/>
      <c r="C2" s="1122"/>
      <c r="D2" s="1122"/>
      <c r="E2" s="1122"/>
      <c r="F2" s="1122"/>
      <c r="G2" s="385"/>
      <c r="H2" s="385"/>
      <c r="I2" s="385"/>
      <c r="J2" s="385"/>
    </row>
    <row r="3" spans="1:10" s="243" customFormat="1" ht="19.5" customHeight="1" x14ac:dyDescent="0.25">
      <c r="A3" s="1122" t="str">
        <f>'5'!A3:H3</f>
        <v>سال مالی منتهی به 29 اسفندماه 1400</v>
      </c>
      <c r="B3" s="1122"/>
      <c r="C3" s="1122"/>
      <c r="D3" s="1122"/>
      <c r="E3" s="1122"/>
      <c r="F3" s="1122"/>
      <c r="G3" s="385"/>
      <c r="H3" s="385"/>
      <c r="I3" s="385"/>
      <c r="J3" s="385"/>
    </row>
    <row r="4" spans="1:10" s="243" customFormat="1" ht="19.5" customHeight="1" x14ac:dyDescent="0.25">
      <c r="A4" s="486"/>
      <c r="B4" s="486"/>
      <c r="C4" s="486"/>
      <c r="D4" s="486"/>
      <c r="E4" s="486"/>
      <c r="F4" s="486"/>
      <c r="G4" s="486"/>
      <c r="H4" s="486"/>
      <c r="I4" s="486"/>
    </row>
    <row r="5" spans="1:10" ht="23.25" x14ac:dyDescent="0.6">
      <c r="A5" s="424" t="s">
        <v>1723</v>
      </c>
      <c r="G5" s="248"/>
      <c r="H5" s="250"/>
      <c r="I5" s="250"/>
    </row>
    <row r="6" spans="1:10" s="305" customFormat="1" ht="33" customHeight="1" x14ac:dyDescent="0.6">
      <c r="A6" s="256"/>
      <c r="B6" s="487" t="s">
        <v>125</v>
      </c>
      <c r="C6" s="488"/>
      <c r="D6" s="392" t="s">
        <v>2200</v>
      </c>
      <c r="E6" s="940"/>
      <c r="F6" s="392" t="s">
        <v>1428</v>
      </c>
      <c r="G6" s="254"/>
      <c r="H6" s="256"/>
      <c r="I6" s="250"/>
    </row>
    <row r="7" spans="1:10" s="305" customFormat="1" ht="33" customHeight="1" x14ac:dyDescent="0.7">
      <c r="A7" s="250"/>
      <c r="B7" s="343"/>
      <c r="C7" s="259"/>
      <c r="D7" s="1003" t="s">
        <v>7</v>
      </c>
      <c r="E7" s="343"/>
      <c r="F7" s="1003" t="s">
        <v>7</v>
      </c>
      <c r="G7" s="246"/>
      <c r="H7" s="250"/>
      <c r="I7" s="250"/>
    </row>
    <row r="8" spans="1:10" s="305" customFormat="1" ht="33" customHeight="1" x14ac:dyDescent="0.6">
      <c r="A8" s="489" t="s">
        <v>1868</v>
      </c>
      <c r="B8" s="246" t="s">
        <v>1724</v>
      </c>
      <c r="C8" s="259"/>
      <c r="D8" s="408">
        <f>D20</f>
        <v>6462434751644</v>
      </c>
      <c r="E8" s="429"/>
      <c r="F8" s="408">
        <f>F20</f>
        <v>1990482916332</v>
      </c>
      <c r="G8" s="259"/>
      <c r="H8" s="250"/>
      <c r="I8" s="250"/>
    </row>
    <row r="9" spans="1:10" s="305" customFormat="1" ht="33" customHeight="1" thickBot="1" x14ac:dyDescent="0.65">
      <c r="A9" s="489"/>
      <c r="B9" s="258"/>
      <c r="C9" s="259"/>
      <c r="D9" s="484">
        <f>SUM(D8:D8)</f>
        <v>6462434751644</v>
      </c>
      <c r="E9" s="258"/>
      <c r="F9" s="484">
        <f>SUM(F8:F8)</f>
        <v>1990482916332</v>
      </c>
      <c r="G9" s="259"/>
      <c r="H9" s="250"/>
      <c r="I9" s="250"/>
    </row>
    <row r="10" spans="1:10" ht="24" thickTop="1" x14ac:dyDescent="0.6">
      <c r="A10" s="489"/>
      <c r="B10" s="258"/>
      <c r="C10" s="258"/>
      <c r="D10" s="469"/>
      <c r="E10" s="246"/>
      <c r="F10" s="469"/>
      <c r="G10" s="259"/>
      <c r="H10" s="250"/>
      <c r="I10" s="250"/>
    </row>
    <row r="11" spans="1:10" ht="63" customHeight="1" x14ac:dyDescent="0.25">
      <c r="A11" s="1136" t="s">
        <v>2518</v>
      </c>
      <c r="B11" s="1136"/>
      <c r="C11" s="1136"/>
      <c r="D11" s="1136"/>
      <c r="E11" s="1136"/>
      <c r="F11" s="1136"/>
      <c r="G11" s="461"/>
      <c r="H11" s="461"/>
      <c r="I11" s="461"/>
      <c r="J11" s="461"/>
    </row>
    <row r="12" spans="1:10" ht="24.75" customHeight="1" x14ac:dyDescent="0.25">
      <c r="A12" s="470"/>
      <c r="B12" s="470"/>
      <c r="C12" s="470"/>
      <c r="D12" s="470"/>
      <c r="E12" s="470"/>
      <c r="F12" s="470"/>
      <c r="G12" s="461"/>
      <c r="H12" s="461"/>
      <c r="I12" s="461"/>
      <c r="J12" s="461"/>
    </row>
    <row r="13" spans="1:10" s="250" customFormat="1" ht="30" customHeight="1" x14ac:dyDescent="0.6">
      <c r="A13" s="491"/>
      <c r="B13" s="491"/>
      <c r="C13" s="315"/>
      <c r="D13" s="392" t="s">
        <v>2200</v>
      </c>
      <c r="E13" s="491"/>
      <c r="F13" s="392" t="s">
        <v>1428</v>
      </c>
      <c r="G13" s="469"/>
      <c r="H13" s="469"/>
    </row>
    <row r="14" spans="1:10" s="250" customFormat="1" ht="30" customHeight="1" x14ac:dyDescent="0.6">
      <c r="A14" s="491"/>
      <c r="B14" s="491"/>
      <c r="C14" s="315"/>
      <c r="D14" s="259" t="s">
        <v>7</v>
      </c>
      <c r="E14" s="491"/>
      <c r="F14" s="259" t="s">
        <v>7</v>
      </c>
      <c r="G14" s="469"/>
      <c r="H14" s="469"/>
    </row>
    <row r="15" spans="1:10" s="250" customFormat="1" ht="30" customHeight="1" x14ac:dyDescent="0.6">
      <c r="A15" s="489" t="s">
        <v>322</v>
      </c>
      <c r="B15" s="246" t="s">
        <v>1869</v>
      </c>
      <c r="C15" s="408"/>
      <c r="D15" s="492">
        <f>SUM('تراز 1400'!$N$395)</f>
        <v>1147367437684</v>
      </c>
      <c r="E15" s="489"/>
      <c r="F15" s="492">
        <v>537459706053</v>
      </c>
      <c r="G15" s="469"/>
      <c r="H15" s="469"/>
    </row>
    <row r="16" spans="1:10" s="250" customFormat="1" ht="30" customHeight="1" x14ac:dyDescent="0.6">
      <c r="A16" s="489" t="s">
        <v>323</v>
      </c>
      <c r="B16" s="489"/>
      <c r="C16" s="408"/>
      <c r="D16" s="492">
        <f>SUM('تراز 1400'!$N$557)</f>
        <v>705418900000</v>
      </c>
      <c r="E16" s="489"/>
      <c r="F16" s="492">
        <v>207012064719</v>
      </c>
      <c r="G16" s="469"/>
      <c r="H16" s="469"/>
    </row>
    <row r="17" spans="1:17" s="250" customFormat="1" ht="30" customHeight="1" x14ac:dyDescent="0.6">
      <c r="A17" s="489" t="s">
        <v>259</v>
      </c>
      <c r="B17" s="489"/>
      <c r="C17" s="408"/>
      <c r="D17" s="492">
        <f>SUM('تراز 1400'!$N$559)</f>
        <v>153234399132</v>
      </c>
      <c r="E17" s="489"/>
      <c r="F17" s="492">
        <v>51114945560</v>
      </c>
      <c r="G17" s="469"/>
      <c r="H17" s="469"/>
    </row>
    <row r="18" spans="1:17" s="250" customFormat="1" ht="30" customHeight="1" x14ac:dyDescent="0.6">
      <c r="A18" s="489" t="s">
        <v>258</v>
      </c>
      <c r="B18" s="489"/>
      <c r="C18" s="408"/>
      <c r="D18" s="492">
        <f>SUM('تراز 1400'!$N$558)</f>
        <v>4217626240181</v>
      </c>
      <c r="E18" s="489"/>
      <c r="F18" s="492">
        <v>1125242200000</v>
      </c>
      <c r="G18" s="469"/>
      <c r="H18" s="469"/>
    </row>
    <row r="19" spans="1:17" s="250" customFormat="1" ht="30" customHeight="1" x14ac:dyDescent="0.6">
      <c r="A19" s="489" t="s">
        <v>162</v>
      </c>
      <c r="B19" s="489"/>
      <c r="C19" s="408"/>
      <c r="D19" s="492">
        <f>SUM('تراز 1400'!$N$560)</f>
        <v>238787774647</v>
      </c>
      <c r="E19" s="489"/>
      <c r="F19" s="492">
        <v>69654000000</v>
      </c>
      <c r="G19" s="469"/>
      <c r="H19" s="469"/>
    </row>
    <row r="20" spans="1:17" s="250" customFormat="1" ht="30" customHeight="1" thickBot="1" x14ac:dyDescent="0.75">
      <c r="A20" s="398"/>
      <c r="B20" s="398"/>
      <c r="C20" s="393"/>
      <c r="D20" s="484">
        <f>SUM(D15:D19)</f>
        <v>6462434751644</v>
      </c>
      <c r="E20" s="398"/>
      <c r="F20" s="484">
        <f>SUM(F15:F19)</f>
        <v>1990482916332</v>
      </c>
      <c r="G20" s="398"/>
      <c r="H20" s="398"/>
    </row>
    <row r="21" spans="1:17" ht="24.95" customHeight="1" thickTop="1" x14ac:dyDescent="0.25"/>
    <row r="22" spans="1:17" ht="58.5" customHeight="1" x14ac:dyDescent="0.25">
      <c r="A22" s="1179" t="s">
        <v>2203</v>
      </c>
      <c r="B22" s="1179"/>
      <c r="C22" s="1179"/>
      <c r="D22" s="1179"/>
      <c r="E22" s="1179"/>
      <c r="F22" s="1179"/>
    </row>
    <row r="26" spans="1:17" ht="150" customHeight="1" x14ac:dyDescent="0.25">
      <c r="G26" s="298" t="e">
        <v>#DIV/0!</v>
      </c>
      <c r="O26" s="253" t="e">
        <f>N26/G26</f>
        <v>#DIV/0!</v>
      </c>
    </row>
    <row r="28" spans="1:17" ht="150" customHeight="1" x14ac:dyDescent="0.25">
      <c r="Q28" s="253" t="e">
        <f>N26/O27</f>
        <v>#DIV/0!</v>
      </c>
    </row>
    <row r="59" spans="7:7" ht="150" customHeight="1" x14ac:dyDescent="0.25">
      <c r="G59" s="298" t="e">
        <f>SUM(G21:G58)</f>
        <v>#DIV/0!</v>
      </c>
    </row>
  </sheetData>
  <mergeCells count="5">
    <mergeCell ref="A11:F11"/>
    <mergeCell ref="A1:F1"/>
    <mergeCell ref="A2:F2"/>
    <mergeCell ref="A3:F3"/>
    <mergeCell ref="A22:F22"/>
  </mergeCells>
  <printOptions horizontalCentered="1"/>
  <pageMargins left="0.5" right="0.5" top="0.5" bottom="0.5" header="0" footer="0"/>
  <pageSetup paperSize="9" scale="89" orientation="portrait" r:id="rId1"/>
  <headerFooter>
    <oddFooter>&amp;C&amp;"B Nazanin,Regular"&amp;12&amp;A</oddFooter>
  </headerFooter>
  <ignoredErrors>
    <ignoredError sqref="B15" twoDigitTextYear="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3F433-4A4B-44B8-8F68-39D3C0885385}">
  <sheetPr codeName="Sheet29">
    <tabColor rgb="FFFF0000"/>
    <pageSetUpPr fitToPage="1"/>
  </sheetPr>
  <dimension ref="A1:XFB68"/>
  <sheetViews>
    <sheetView rightToLeft="1" view="pageBreakPreview" topLeftCell="A55" zoomScale="106" zoomScaleNormal="70" zoomScaleSheetLayoutView="106" workbookViewId="0">
      <selection activeCell="L20" sqref="L20"/>
    </sheetView>
  </sheetViews>
  <sheetFormatPr defaultColWidth="8.7109375" defaultRowHeight="150" customHeight="1" x14ac:dyDescent="0.25"/>
  <cols>
    <col min="1" max="1" width="33.7109375" style="298" customWidth="1"/>
    <col min="2" max="2" width="1" style="298" customWidth="1"/>
    <col min="3" max="3" width="14" style="298" customWidth="1"/>
    <col min="4" max="4" width="0.5703125" style="298" customWidth="1"/>
    <col min="5" max="5" width="19" style="298" bestFit="1" customWidth="1"/>
    <col min="6" max="6" width="1" style="298" customWidth="1"/>
    <col min="7" max="7" width="19" style="298" bestFit="1" customWidth="1"/>
    <col min="8" max="8" width="0.85546875" style="298" customWidth="1"/>
    <col min="9" max="9" width="14.140625" style="298" bestFit="1" customWidth="1"/>
    <col min="10" max="10" width="0.85546875" style="298" customWidth="1"/>
    <col min="11" max="11" width="19.28515625" style="298" bestFit="1" customWidth="1"/>
    <col min="12" max="12" width="0.85546875" style="298" customWidth="1"/>
    <col min="13" max="13" width="18.28515625" style="440" bestFit="1" customWidth="1"/>
    <col min="14" max="14" width="11.140625" style="286" bestFit="1" customWidth="1"/>
    <col min="15" max="15" width="23" style="455" bestFit="1" customWidth="1"/>
    <col min="16" max="16" width="11.42578125" style="772" bestFit="1" customWidth="1"/>
    <col min="17" max="17" width="19.5703125" style="772" bestFit="1" customWidth="1"/>
    <col min="18" max="18" width="8.7109375" style="635"/>
    <col min="19" max="19" width="19.28515625" style="635" bestFit="1" customWidth="1"/>
    <col min="20" max="20" width="8.7109375" style="635"/>
    <col min="21" max="21" width="19.28515625" style="635" bestFit="1" customWidth="1"/>
    <col min="22" max="16384" width="8.7109375" style="253"/>
  </cols>
  <sheetData>
    <row r="1" spans="1:21" s="243" customFormat="1" ht="24" customHeight="1" x14ac:dyDescent="0.25">
      <c r="A1" s="1122" t="str">
        <f>'1'!A1:H1</f>
        <v>شرکت پالایش میعانات گازی آدیش جنوبی (سهامي خاص) - در مرحله قبل از بهره برداری</v>
      </c>
      <c r="B1" s="1122"/>
      <c r="C1" s="1122"/>
      <c r="D1" s="1122"/>
      <c r="E1" s="1122"/>
      <c r="F1" s="1122"/>
      <c r="G1" s="1122"/>
      <c r="H1" s="1122"/>
      <c r="I1" s="1122"/>
      <c r="J1" s="1122"/>
      <c r="K1" s="1122"/>
      <c r="L1" s="385"/>
      <c r="M1" s="385"/>
      <c r="N1" s="453"/>
      <c r="O1" s="452"/>
      <c r="P1" s="772"/>
      <c r="Q1" s="772"/>
      <c r="R1" s="635"/>
      <c r="S1" s="635"/>
      <c r="T1" s="635"/>
      <c r="U1" s="635"/>
    </row>
    <row r="2" spans="1:21" s="243" customFormat="1" ht="24" customHeight="1" x14ac:dyDescent="0.25">
      <c r="A2" s="1122" t="str">
        <f>'[11]6'!A2:H2</f>
        <v xml:space="preserve">یادداشت های توضیحی صورت های مالی </v>
      </c>
      <c r="B2" s="1122"/>
      <c r="C2" s="1122"/>
      <c r="D2" s="1122"/>
      <c r="E2" s="1122"/>
      <c r="F2" s="1122"/>
      <c r="G2" s="1122"/>
      <c r="H2" s="1122"/>
      <c r="I2" s="1122"/>
      <c r="J2" s="1122"/>
      <c r="K2" s="1122"/>
      <c r="L2" s="385"/>
      <c r="M2" s="385"/>
      <c r="N2" s="453"/>
      <c r="O2" s="452"/>
      <c r="P2" s="772"/>
      <c r="Q2" s="772"/>
      <c r="R2" s="635"/>
      <c r="S2" s="635"/>
      <c r="T2" s="635"/>
      <c r="U2" s="635"/>
    </row>
    <row r="3" spans="1:21" s="243" customFormat="1" ht="24" customHeight="1" x14ac:dyDescent="0.25">
      <c r="A3" s="1122" t="str">
        <f>'5'!A3:H3</f>
        <v>سال مالی منتهی به 29 اسفندماه 1400</v>
      </c>
      <c r="B3" s="1122"/>
      <c r="C3" s="1122"/>
      <c r="D3" s="1122"/>
      <c r="E3" s="1122"/>
      <c r="F3" s="1122"/>
      <c r="G3" s="1122"/>
      <c r="H3" s="1122"/>
      <c r="I3" s="1122"/>
      <c r="J3" s="1122"/>
      <c r="K3" s="1122"/>
      <c r="L3" s="385"/>
      <c r="M3" s="385"/>
      <c r="N3" s="453"/>
      <c r="O3" s="452"/>
      <c r="P3" s="772"/>
      <c r="Q3" s="772"/>
      <c r="R3" s="635"/>
      <c r="S3" s="635"/>
      <c r="T3" s="635"/>
      <c r="U3" s="635"/>
    </row>
    <row r="4" spans="1:21" s="243" customFormat="1" ht="19.5" customHeight="1" x14ac:dyDescent="0.25">
      <c r="A4" s="438"/>
      <c r="B4" s="438"/>
      <c r="C4" s="438"/>
      <c r="D4" s="438"/>
      <c r="E4" s="438"/>
      <c r="F4" s="438"/>
      <c r="G4" s="438"/>
      <c r="H4" s="438"/>
      <c r="I4" s="438"/>
      <c r="J4" s="931"/>
      <c r="K4" s="438"/>
      <c r="L4" s="438"/>
      <c r="M4" s="438"/>
      <c r="N4" s="453"/>
      <c r="O4" s="452"/>
      <c r="P4" s="772"/>
      <c r="Q4" s="772"/>
      <c r="R4" s="635"/>
      <c r="S4" s="635"/>
      <c r="T4" s="635"/>
      <c r="U4" s="635"/>
    </row>
    <row r="5" spans="1:21" ht="25.5" customHeight="1" x14ac:dyDescent="0.7">
      <c r="A5" s="424" t="s">
        <v>1725</v>
      </c>
      <c r="B5" s="424"/>
      <c r="C5" s="446" t="s">
        <v>125</v>
      </c>
      <c r="D5" s="393"/>
      <c r="E5" s="247" t="s">
        <v>2200</v>
      </c>
      <c r="F5" s="259"/>
      <c r="G5" s="247" t="s">
        <v>1428</v>
      </c>
      <c r="H5" s="248"/>
      <c r="I5" s="248"/>
      <c r="J5" s="932"/>
      <c r="K5" s="305"/>
      <c r="L5" s="305"/>
      <c r="M5" s="305"/>
    </row>
    <row r="6" spans="1:21" ht="21.75" customHeight="1" x14ac:dyDescent="0.7">
      <c r="A6" s="255"/>
      <c r="B6" s="255"/>
      <c r="C6" s="456"/>
      <c r="D6" s="456"/>
      <c r="E6" s="259" t="s">
        <v>7</v>
      </c>
      <c r="F6" s="255"/>
      <c r="G6" s="259" t="s">
        <v>7</v>
      </c>
      <c r="H6" s="254"/>
      <c r="I6" s="246"/>
      <c r="J6" s="254"/>
      <c r="K6" s="305"/>
      <c r="L6" s="305"/>
      <c r="M6" s="305"/>
      <c r="O6" s="455">
        <v>14093448547041</v>
      </c>
    </row>
    <row r="7" spans="1:21" s="250" customFormat="1" ht="21.75" customHeight="1" x14ac:dyDescent="0.6">
      <c r="A7" s="457" t="s">
        <v>297</v>
      </c>
      <c r="B7" s="457"/>
      <c r="C7" s="444" t="s">
        <v>1573</v>
      </c>
      <c r="D7" s="398"/>
      <c r="E7" s="408">
        <f>E18</f>
        <v>39224386900101</v>
      </c>
      <c r="F7" s="408"/>
      <c r="G7" s="408">
        <f>G18</f>
        <v>14093448547041</v>
      </c>
      <c r="H7" s="408"/>
      <c r="I7" s="408"/>
      <c r="J7" s="408"/>
      <c r="O7" s="339">
        <v>656413208630</v>
      </c>
      <c r="P7" s="447"/>
      <c r="Q7" s="447"/>
      <c r="R7" s="447"/>
      <c r="S7" s="447"/>
      <c r="T7" s="447"/>
      <c r="U7" s="447"/>
    </row>
    <row r="8" spans="1:21" s="250" customFormat="1" ht="21.75" customHeight="1" x14ac:dyDescent="0.6">
      <c r="A8" s="457" t="s">
        <v>418</v>
      </c>
      <c r="B8" s="457"/>
      <c r="C8" s="444" t="s">
        <v>1726</v>
      </c>
      <c r="D8" s="398"/>
      <c r="E8" s="408">
        <f>'28'!E24</f>
        <v>2353463214023</v>
      </c>
      <c r="F8" s="408"/>
      <c r="G8" s="408">
        <f>'28'!G24</f>
        <v>656413208630</v>
      </c>
      <c r="H8" s="408"/>
      <c r="I8" s="408"/>
      <c r="J8" s="408"/>
      <c r="O8" s="339">
        <v>14749861755671</v>
      </c>
      <c r="P8" s="447"/>
      <c r="Q8" s="447"/>
      <c r="R8" s="447"/>
      <c r="S8" s="447"/>
      <c r="T8" s="447"/>
      <c r="U8" s="447"/>
    </row>
    <row r="9" spans="1:21" s="250" customFormat="1" ht="21.75" customHeight="1" thickBot="1" x14ac:dyDescent="0.65">
      <c r="A9" s="259"/>
      <c r="B9" s="259"/>
      <c r="C9" s="444"/>
      <c r="D9" s="398"/>
      <c r="E9" s="267">
        <f>SUM(E7:E8)</f>
        <v>41577850114124</v>
      </c>
      <c r="F9" s="259"/>
      <c r="G9" s="267">
        <f>SUM(G7:G8)</f>
        <v>14749861755671</v>
      </c>
      <c r="H9" s="248"/>
      <c r="I9" s="248"/>
      <c r="J9" s="932"/>
      <c r="O9" s="339"/>
      <c r="P9" s="447"/>
      <c r="Q9" s="447"/>
      <c r="R9" s="447"/>
      <c r="S9" s="447"/>
      <c r="T9" s="447"/>
      <c r="U9" s="447"/>
    </row>
    <row r="10" spans="1:21" ht="21.75" customHeight="1" thickTop="1" x14ac:dyDescent="0.6">
      <c r="A10" s="458"/>
      <c r="B10" s="458"/>
      <c r="C10" s="250"/>
      <c r="D10" s="250"/>
      <c r="E10" s="250"/>
      <c r="F10" s="250"/>
      <c r="G10" s="250"/>
      <c r="H10" s="305"/>
      <c r="I10" s="305"/>
      <c r="J10" s="305"/>
      <c r="K10" s="305"/>
      <c r="L10" s="305"/>
      <c r="M10" s="305"/>
    </row>
    <row r="11" spans="1:21" s="250" customFormat="1" ht="21.75" customHeight="1" x14ac:dyDescent="0.6">
      <c r="A11" s="441" t="s">
        <v>1727</v>
      </c>
      <c r="B11" s="441"/>
      <c r="C11" s="441"/>
      <c r="D11" s="441"/>
      <c r="E11" s="441"/>
      <c r="F11" s="441"/>
      <c r="G11" s="441"/>
      <c r="H11" s="441"/>
      <c r="I11" s="441"/>
      <c r="J11" s="441"/>
      <c r="O11" s="339"/>
      <c r="P11" s="447"/>
      <c r="Q11" s="447"/>
      <c r="R11" s="447"/>
      <c r="S11" s="447"/>
      <c r="T11" s="447"/>
      <c r="U11" s="447"/>
    </row>
    <row r="12" spans="1:21" s="250" customFormat="1" ht="21.75" customHeight="1" x14ac:dyDescent="0.6">
      <c r="A12" s="441" t="s">
        <v>1815</v>
      </c>
      <c r="B12" s="441"/>
      <c r="C12" s="441"/>
      <c r="D12" s="441"/>
      <c r="E12" s="441"/>
      <c r="F12" s="441"/>
      <c r="G12" s="441"/>
      <c r="H12" s="441"/>
      <c r="I12" s="441"/>
      <c r="J12" s="441"/>
      <c r="O12" s="339"/>
      <c r="P12" s="447"/>
      <c r="Q12" s="447"/>
      <c r="R12" s="447"/>
      <c r="S12" s="447"/>
      <c r="T12" s="447"/>
      <c r="U12" s="447"/>
    </row>
    <row r="13" spans="1:21" s="250" customFormat="1" ht="21.75" customHeight="1" x14ac:dyDescent="0.7">
      <c r="A13" s="445"/>
      <c r="B13" s="445"/>
      <c r="C13" s="446" t="s">
        <v>125</v>
      </c>
      <c r="D13" s="393"/>
      <c r="E13" s="247" t="s">
        <v>2200</v>
      </c>
      <c r="F13" s="259"/>
      <c r="G13" s="247" t="s">
        <v>1428</v>
      </c>
      <c r="O13" s="339"/>
      <c r="P13" s="447"/>
      <c r="Q13" s="447"/>
      <c r="R13" s="447"/>
      <c r="S13" s="447"/>
      <c r="T13" s="447"/>
      <c r="U13" s="447"/>
    </row>
    <row r="14" spans="1:21" s="250" customFormat="1" ht="21.75" customHeight="1" x14ac:dyDescent="0.6">
      <c r="A14" s="457" t="s">
        <v>605</v>
      </c>
      <c r="B14" s="445"/>
      <c r="C14" s="447" t="s">
        <v>1728</v>
      </c>
      <c r="E14" s="459">
        <f>SUM('تراز 1400'!$N$561)</f>
        <v>39224386900101</v>
      </c>
      <c r="F14" s="249"/>
      <c r="G14" s="459">
        <v>10021866547041</v>
      </c>
      <c r="M14" s="250">
        <v>39224386900101</v>
      </c>
      <c r="N14" s="250">
        <v>238326</v>
      </c>
      <c r="O14" s="783">
        <f>M14/N14</f>
        <v>164582911.22286701</v>
      </c>
      <c r="P14" s="447"/>
      <c r="Q14" s="447"/>
      <c r="R14" s="447"/>
      <c r="S14" s="447"/>
      <c r="T14" s="447"/>
      <c r="U14" s="447"/>
    </row>
    <row r="15" spans="1:21" s="250" customFormat="1" ht="21.75" customHeight="1" x14ac:dyDescent="0.6">
      <c r="A15" s="457" t="s">
        <v>609</v>
      </c>
      <c r="B15" s="445"/>
      <c r="C15" s="447" t="s">
        <v>1729</v>
      </c>
      <c r="E15" s="408">
        <f>SUM('تراز 1400'!$N$562)</f>
        <v>0</v>
      </c>
      <c r="F15" s="249"/>
      <c r="G15" s="408">
        <v>4523980000000</v>
      </c>
      <c r="O15" s="339"/>
      <c r="P15" s="447"/>
      <c r="Q15" s="447"/>
      <c r="R15" s="447"/>
      <c r="S15" s="447"/>
      <c r="T15" s="447"/>
      <c r="U15" s="447"/>
    </row>
    <row r="16" spans="1:21" s="250" customFormat="1" ht="45.75" customHeight="1" x14ac:dyDescent="0.6">
      <c r="A16" s="449" t="s">
        <v>1818</v>
      </c>
      <c r="B16" s="445"/>
      <c r="C16" s="447"/>
      <c r="E16" s="460">
        <f>-SUM('تراز 1400'!$M$70)</f>
        <v>0</v>
      </c>
      <c r="F16" s="249"/>
      <c r="G16" s="460">
        <v>-452398000000</v>
      </c>
      <c r="O16" s="339"/>
      <c r="P16" s="447"/>
      <c r="Q16" s="447"/>
      <c r="R16" s="447"/>
      <c r="S16" s="447"/>
      <c r="T16" s="447"/>
      <c r="U16" s="447"/>
    </row>
    <row r="17" spans="1:16382" s="250" customFormat="1" ht="21.75" customHeight="1" x14ac:dyDescent="0.6">
      <c r="A17" s="449"/>
      <c r="B17" s="445"/>
      <c r="C17" s="447"/>
      <c r="E17" s="408">
        <f>SUM(E15:E16)</f>
        <v>0</v>
      </c>
      <c r="F17" s="249"/>
      <c r="G17" s="408">
        <v>4071582000000</v>
      </c>
      <c r="O17" s="339"/>
      <c r="P17" s="447"/>
      <c r="Q17" s="447"/>
      <c r="R17" s="447"/>
      <c r="S17" s="447"/>
      <c r="T17" s="447"/>
      <c r="U17" s="447"/>
    </row>
    <row r="18" spans="1:16382" s="250" customFormat="1" ht="21.75" customHeight="1" thickBot="1" x14ac:dyDescent="0.65">
      <c r="A18" s="259"/>
      <c r="B18" s="259"/>
      <c r="C18" s="444"/>
      <c r="D18" s="398"/>
      <c r="E18" s="267">
        <f>E17+E14</f>
        <v>39224386900101</v>
      </c>
      <c r="F18" s="259"/>
      <c r="G18" s="267">
        <f>G14+G17</f>
        <v>14093448547041</v>
      </c>
      <c r="H18" s="248"/>
      <c r="I18" s="248"/>
      <c r="J18" s="932"/>
      <c r="O18" s="339"/>
      <c r="P18" s="447"/>
      <c r="Q18" s="447"/>
      <c r="R18" s="447"/>
      <c r="S18" s="447"/>
      <c r="T18" s="447"/>
      <c r="U18" s="447"/>
    </row>
    <row r="19" spans="1:16382" s="250" customFormat="1" ht="16.5" customHeight="1" thickTop="1" x14ac:dyDescent="0.6">
      <c r="A19" s="445"/>
      <c r="B19" s="445"/>
      <c r="O19" s="339"/>
      <c r="P19" s="447"/>
      <c r="Q19" s="447"/>
      <c r="R19" s="447"/>
      <c r="S19" s="447"/>
      <c r="T19" s="447"/>
      <c r="U19" s="447"/>
    </row>
    <row r="20" spans="1:16382" s="464" customFormat="1" ht="84" customHeight="1" x14ac:dyDescent="0.7">
      <c r="A20" s="1136" t="s">
        <v>2382</v>
      </c>
      <c r="B20" s="1136"/>
      <c r="C20" s="1136"/>
      <c r="D20" s="1136"/>
      <c r="E20" s="1136"/>
      <c r="F20" s="1136"/>
      <c r="G20" s="1136"/>
      <c r="H20" s="1136"/>
      <c r="I20" s="1136"/>
      <c r="J20" s="1136"/>
      <c r="K20" s="1136"/>
      <c r="L20" s="461"/>
      <c r="M20" s="461"/>
      <c r="N20" s="463"/>
      <c r="O20" s="462"/>
      <c r="P20" s="469"/>
      <c r="Q20" s="469"/>
      <c r="R20" s="315"/>
      <c r="S20" s="315"/>
      <c r="T20" s="315"/>
      <c r="U20" s="315"/>
    </row>
    <row r="21" spans="1:16382" s="464" customFormat="1" ht="36" customHeight="1" x14ac:dyDescent="0.7">
      <c r="A21" s="465" t="s">
        <v>306</v>
      </c>
      <c r="B21" s="466"/>
      <c r="C21" s="465" t="s">
        <v>307</v>
      </c>
      <c r="D21" s="466"/>
      <c r="E21" s="465" t="s">
        <v>298</v>
      </c>
      <c r="F21" s="466"/>
      <c r="G21" s="1220" t="s">
        <v>309</v>
      </c>
      <c r="H21" s="1220"/>
      <c r="I21" s="1220"/>
      <c r="J21" s="1220"/>
      <c r="K21" s="1220"/>
      <c r="N21" s="469" t="s">
        <v>2221</v>
      </c>
      <c r="O21" s="468" t="s">
        <v>2222</v>
      </c>
      <c r="P21" s="469" t="s">
        <v>2219</v>
      </c>
      <c r="Q21" s="469" t="s">
        <v>2220</v>
      </c>
      <c r="R21" s="315" t="s">
        <v>2215</v>
      </c>
      <c r="S21" s="315" t="s">
        <v>2216</v>
      </c>
      <c r="T21" s="315" t="s">
        <v>2217</v>
      </c>
      <c r="U21" s="315" t="s">
        <v>2218</v>
      </c>
    </row>
    <row r="22" spans="1:16382" s="464" customFormat="1" ht="16.5" customHeight="1" x14ac:dyDescent="0.7">
      <c r="A22" s="466"/>
      <c r="B22" s="466"/>
      <c r="C22" s="466"/>
      <c r="D22" s="466"/>
      <c r="E22" s="466"/>
      <c r="F22" s="466"/>
      <c r="G22" s="466" t="s">
        <v>308</v>
      </c>
      <c r="H22" s="466"/>
      <c r="I22" s="466" t="s">
        <v>1744</v>
      </c>
      <c r="J22" s="466"/>
      <c r="K22" s="466" t="s">
        <v>7</v>
      </c>
      <c r="L22" s="470"/>
      <c r="N22" s="463"/>
      <c r="O22" s="471"/>
      <c r="P22" s="469"/>
      <c r="Q22" s="469"/>
      <c r="R22" s="315"/>
      <c r="S22" s="315"/>
      <c r="T22" s="315"/>
      <c r="U22" s="315"/>
    </row>
    <row r="23" spans="1:16382" s="464" customFormat="1" ht="13.5" customHeight="1" x14ac:dyDescent="0.7">
      <c r="A23" s="472" t="s">
        <v>299</v>
      </c>
      <c r="B23" s="461"/>
      <c r="C23" s="472" t="s">
        <v>300</v>
      </c>
      <c r="D23" s="461"/>
      <c r="E23" s="397" t="s">
        <v>1681</v>
      </c>
      <c r="F23" s="461"/>
      <c r="G23" s="397">
        <v>1470000</v>
      </c>
      <c r="H23" s="461"/>
      <c r="I23" s="469">
        <v>1618323</v>
      </c>
      <c r="J23" s="461"/>
      <c r="K23" s="408">
        <v>385688447298</v>
      </c>
      <c r="M23" s="469"/>
      <c r="N23" s="470">
        <f t="shared" ref="N23:N64" si="0">O23/G23</f>
        <v>276376</v>
      </c>
      <c r="O23" s="473">
        <v>406272720000</v>
      </c>
      <c r="P23" s="469">
        <v>226199</v>
      </c>
      <c r="Q23" s="468">
        <v>366063044277</v>
      </c>
      <c r="R23" s="315">
        <v>238326</v>
      </c>
      <c r="S23" s="315">
        <f t="shared" ref="S23:S63" si="1">I23*R23</f>
        <v>385688447298</v>
      </c>
      <c r="T23" s="315">
        <v>263222</v>
      </c>
      <c r="U23" s="315">
        <f t="shared" ref="U23:U63" si="2">T23*G23</f>
        <v>386936340000</v>
      </c>
    </row>
    <row r="24" spans="1:16382" s="464" customFormat="1" ht="13.5" customHeight="1" x14ac:dyDescent="0.7">
      <c r="A24" s="472" t="s">
        <v>301</v>
      </c>
      <c r="B24" s="461"/>
      <c r="C24" s="472" t="s">
        <v>300</v>
      </c>
      <c r="D24" s="461"/>
      <c r="E24" s="397" t="s">
        <v>1682</v>
      </c>
      <c r="F24" s="461"/>
      <c r="G24" s="397">
        <v>670000</v>
      </c>
      <c r="H24" s="461"/>
      <c r="I24" s="469">
        <v>737603</v>
      </c>
      <c r="J24" s="461"/>
      <c r="K24" s="408">
        <v>175789972578</v>
      </c>
      <c r="M24" s="469"/>
      <c r="N24" s="470">
        <f t="shared" si="0"/>
        <v>276376</v>
      </c>
      <c r="O24" s="473">
        <v>185171920000</v>
      </c>
      <c r="P24" s="469">
        <v>226199</v>
      </c>
      <c r="Q24" s="468">
        <v>166845060997</v>
      </c>
      <c r="R24" s="315">
        <v>238326</v>
      </c>
      <c r="S24" s="315">
        <f t="shared" si="1"/>
        <v>175789972578</v>
      </c>
      <c r="T24" s="315">
        <v>263222</v>
      </c>
      <c r="U24" s="315">
        <f t="shared" si="2"/>
        <v>176358740000</v>
      </c>
    </row>
    <row r="25" spans="1:16382" s="464" customFormat="1" ht="13.5" customHeight="1" x14ac:dyDescent="0.7">
      <c r="A25" s="472" t="s">
        <v>302</v>
      </c>
      <c r="B25" s="474"/>
      <c r="C25" s="472" t="s">
        <v>300</v>
      </c>
      <c r="D25" s="475"/>
      <c r="E25" s="397" t="s">
        <v>1682</v>
      </c>
      <c r="F25" s="476"/>
      <c r="G25" s="397">
        <v>1035000</v>
      </c>
      <c r="H25" s="477"/>
      <c r="I25" s="469">
        <v>1174414.5</v>
      </c>
      <c r="J25" s="477"/>
      <c r="K25" s="408">
        <v>279893510127</v>
      </c>
      <c r="M25" s="469"/>
      <c r="N25" s="470">
        <f t="shared" si="0"/>
        <v>276376</v>
      </c>
      <c r="O25" s="473">
        <v>286049160000</v>
      </c>
      <c r="P25" s="469">
        <v>226199</v>
      </c>
      <c r="Q25" s="468">
        <v>265651385485.5</v>
      </c>
      <c r="R25" s="315">
        <v>238326</v>
      </c>
      <c r="S25" s="315">
        <f t="shared" si="1"/>
        <v>279893510127</v>
      </c>
      <c r="T25" s="315">
        <v>263222</v>
      </c>
      <c r="U25" s="315">
        <f t="shared" si="2"/>
        <v>272434770000</v>
      </c>
    </row>
    <row r="26" spans="1:16382" s="464" customFormat="1" ht="13.5" customHeight="1" x14ac:dyDescent="0.7">
      <c r="A26" s="472" t="s">
        <v>302</v>
      </c>
      <c r="B26" s="474"/>
      <c r="C26" s="472" t="s">
        <v>300</v>
      </c>
      <c r="D26" s="475"/>
      <c r="E26" s="397" t="s">
        <v>1683</v>
      </c>
      <c r="F26" s="476"/>
      <c r="G26" s="397">
        <v>4412891</v>
      </c>
      <c r="H26" s="477"/>
      <c r="I26" s="469">
        <v>4973328.1500000004</v>
      </c>
      <c r="J26" s="477"/>
      <c r="K26" s="408">
        <v>1185273404676.9001</v>
      </c>
      <c r="M26" s="469"/>
      <c r="N26" s="470">
        <f t="shared" si="0"/>
        <v>276376</v>
      </c>
      <c r="O26" s="473">
        <v>1219617163016</v>
      </c>
      <c r="P26" s="469">
        <v>226199</v>
      </c>
      <c r="Q26" s="468">
        <v>1124961854201.8501</v>
      </c>
      <c r="R26" s="315">
        <v>238326</v>
      </c>
      <c r="S26" s="315">
        <f t="shared" si="1"/>
        <v>1185273404676.9001</v>
      </c>
      <c r="T26" s="315">
        <v>263222</v>
      </c>
      <c r="U26" s="315">
        <f t="shared" si="2"/>
        <v>1161569994802</v>
      </c>
      <c r="V26" s="477"/>
      <c r="W26" s="477"/>
      <c r="X26" s="477"/>
      <c r="Y26" s="474"/>
      <c r="Z26" s="474"/>
      <c r="AA26" s="475"/>
      <c r="AB26" s="414"/>
      <c r="AC26" s="476"/>
      <c r="AD26" s="477"/>
      <c r="AE26" s="477"/>
      <c r="AF26" s="477"/>
      <c r="AG26" s="474"/>
      <c r="AH26" s="474"/>
      <c r="AI26" s="475"/>
      <c r="AJ26" s="414"/>
      <c r="AK26" s="476"/>
      <c r="AL26" s="477"/>
      <c r="AM26" s="477"/>
      <c r="AN26" s="477"/>
      <c r="AO26" s="474"/>
      <c r="AP26" s="474"/>
      <c r="AQ26" s="475"/>
      <c r="AR26" s="414"/>
      <c r="AS26" s="476"/>
      <c r="AT26" s="477"/>
      <c r="AU26" s="477"/>
      <c r="AV26" s="477"/>
      <c r="AW26" s="474"/>
      <c r="AX26" s="474"/>
      <c r="AY26" s="475"/>
      <c r="AZ26" s="414"/>
      <c r="BA26" s="476"/>
      <c r="BB26" s="477"/>
      <c r="BC26" s="477"/>
      <c r="BD26" s="477"/>
      <c r="BE26" s="474"/>
      <c r="BF26" s="474"/>
      <c r="BG26" s="475"/>
      <c r="BH26" s="414"/>
      <c r="BI26" s="476"/>
      <c r="BJ26" s="477"/>
      <c r="BK26" s="477"/>
      <c r="BL26" s="477"/>
      <c r="BM26" s="474"/>
      <c r="BN26" s="474"/>
      <c r="BO26" s="475"/>
      <c r="BP26" s="414"/>
      <c r="BQ26" s="476"/>
      <c r="BR26" s="477"/>
      <c r="BS26" s="477"/>
      <c r="BT26" s="477"/>
      <c r="BU26" s="474"/>
      <c r="BV26" s="474"/>
      <c r="BW26" s="475"/>
      <c r="BX26" s="414"/>
      <c r="BY26" s="476"/>
      <c r="BZ26" s="477"/>
      <c r="CA26" s="477"/>
      <c r="CB26" s="477"/>
      <c r="CC26" s="474"/>
      <c r="CD26" s="474"/>
      <c r="CE26" s="475"/>
      <c r="CF26" s="414"/>
      <c r="CG26" s="476"/>
      <c r="CH26" s="477"/>
      <c r="CI26" s="477"/>
      <c r="CJ26" s="477"/>
      <c r="CK26" s="474"/>
      <c r="CL26" s="474"/>
      <c r="CM26" s="475"/>
      <c r="CN26" s="414"/>
      <c r="CO26" s="476"/>
      <c r="CP26" s="477"/>
      <c r="CQ26" s="477"/>
      <c r="CR26" s="477"/>
      <c r="CS26" s="474"/>
      <c r="CT26" s="474"/>
      <c r="CU26" s="475"/>
      <c r="CV26" s="414"/>
      <c r="CW26" s="476"/>
      <c r="CX26" s="477"/>
      <c r="CY26" s="477"/>
      <c r="CZ26" s="477"/>
      <c r="DA26" s="474"/>
      <c r="DB26" s="474"/>
      <c r="DC26" s="475"/>
      <c r="DD26" s="414"/>
      <c r="DE26" s="476"/>
      <c r="DF26" s="477"/>
      <c r="DG26" s="477"/>
      <c r="DH26" s="477"/>
      <c r="DI26" s="474"/>
      <c r="DJ26" s="474"/>
      <c r="DK26" s="475"/>
      <c r="DL26" s="414"/>
      <c r="DM26" s="476"/>
      <c r="DN26" s="477"/>
      <c r="DO26" s="477"/>
      <c r="DP26" s="477"/>
      <c r="DQ26" s="474"/>
      <c r="DR26" s="474"/>
      <c r="DS26" s="475"/>
      <c r="DT26" s="414"/>
      <c r="DU26" s="476"/>
      <c r="DV26" s="477"/>
      <c r="DW26" s="477"/>
      <c r="DX26" s="477"/>
      <c r="DY26" s="474"/>
      <c r="DZ26" s="474"/>
      <c r="EA26" s="475"/>
      <c r="EB26" s="414"/>
      <c r="EC26" s="476"/>
      <c r="ED26" s="477"/>
      <c r="EE26" s="477"/>
      <c r="EF26" s="477"/>
      <c r="EG26" s="474"/>
      <c r="EH26" s="474"/>
      <c r="EI26" s="475"/>
      <c r="EJ26" s="414"/>
      <c r="EK26" s="476"/>
      <c r="EL26" s="477"/>
      <c r="EM26" s="477"/>
      <c r="EN26" s="477"/>
      <c r="EO26" s="474"/>
      <c r="EP26" s="474"/>
      <c r="EQ26" s="475"/>
      <c r="ER26" s="414"/>
      <c r="ES26" s="476"/>
      <c r="ET26" s="477"/>
      <c r="EU26" s="477"/>
      <c r="EV26" s="477"/>
      <c r="EW26" s="474"/>
      <c r="EX26" s="474"/>
      <c r="EY26" s="475"/>
      <c r="EZ26" s="414"/>
      <c r="FA26" s="476"/>
      <c r="FB26" s="477"/>
      <c r="FC26" s="477"/>
      <c r="FD26" s="477"/>
      <c r="FE26" s="474"/>
      <c r="FF26" s="474"/>
      <c r="FG26" s="475"/>
      <c r="FH26" s="414"/>
      <c r="FI26" s="476"/>
      <c r="FJ26" s="477"/>
      <c r="FK26" s="477"/>
      <c r="FL26" s="477"/>
      <c r="FM26" s="474"/>
      <c r="FN26" s="474"/>
      <c r="FO26" s="475"/>
      <c r="FP26" s="414"/>
      <c r="FQ26" s="476"/>
      <c r="FR26" s="477"/>
      <c r="FS26" s="477"/>
      <c r="FT26" s="477"/>
      <c r="FU26" s="474"/>
      <c r="FV26" s="474"/>
      <c r="FW26" s="475"/>
      <c r="FX26" s="414"/>
      <c r="FY26" s="476"/>
      <c r="FZ26" s="477"/>
      <c r="GA26" s="477"/>
      <c r="GB26" s="477"/>
      <c r="GC26" s="474"/>
      <c r="GD26" s="474"/>
      <c r="GE26" s="475"/>
      <c r="GF26" s="414"/>
      <c r="GG26" s="476"/>
      <c r="GH26" s="477"/>
      <c r="GI26" s="477"/>
      <c r="GJ26" s="477"/>
      <c r="GK26" s="474"/>
      <c r="GL26" s="474"/>
      <c r="GM26" s="475"/>
      <c r="GN26" s="414"/>
      <c r="GO26" s="476"/>
      <c r="GP26" s="477"/>
      <c r="GQ26" s="477"/>
      <c r="GR26" s="477"/>
      <c r="GS26" s="474"/>
      <c r="GT26" s="474"/>
      <c r="GU26" s="475"/>
      <c r="GV26" s="414"/>
      <c r="GW26" s="476"/>
      <c r="GX26" s="477"/>
      <c r="GY26" s="477"/>
      <c r="GZ26" s="477"/>
      <c r="HA26" s="474"/>
      <c r="HB26" s="474"/>
      <c r="HC26" s="475"/>
      <c r="HD26" s="414"/>
      <c r="HE26" s="476"/>
      <c r="HF26" s="477"/>
      <c r="HG26" s="477"/>
      <c r="HH26" s="477"/>
      <c r="HI26" s="474"/>
      <c r="HJ26" s="474"/>
      <c r="HK26" s="475"/>
      <c r="HL26" s="414"/>
      <c r="HM26" s="476"/>
      <c r="HN26" s="477"/>
      <c r="HO26" s="477"/>
      <c r="HP26" s="477"/>
      <c r="HQ26" s="474"/>
      <c r="HR26" s="474"/>
      <c r="HS26" s="475"/>
      <c r="HT26" s="414"/>
      <c r="HU26" s="476"/>
      <c r="HV26" s="477"/>
      <c r="HW26" s="477"/>
      <c r="HX26" s="477"/>
      <c r="HY26" s="474"/>
      <c r="HZ26" s="474"/>
      <c r="IA26" s="475"/>
      <c r="IB26" s="414"/>
      <c r="IC26" s="476"/>
      <c r="ID26" s="477"/>
      <c r="IE26" s="477"/>
      <c r="IF26" s="477"/>
      <c r="IG26" s="474"/>
      <c r="IH26" s="474"/>
      <c r="II26" s="475"/>
      <c r="IJ26" s="414"/>
      <c r="IK26" s="476"/>
      <c r="IL26" s="477"/>
      <c r="IM26" s="477"/>
      <c r="IN26" s="477"/>
      <c r="IO26" s="474"/>
      <c r="IP26" s="474"/>
      <c r="IQ26" s="475"/>
      <c r="IR26" s="414"/>
      <c r="IS26" s="476"/>
      <c r="IT26" s="477"/>
      <c r="IU26" s="477"/>
      <c r="IV26" s="477"/>
      <c r="IW26" s="474"/>
      <c r="IX26" s="474"/>
      <c r="IY26" s="475"/>
      <c r="IZ26" s="414"/>
      <c r="JA26" s="476"/>
      <c r="JB26" s="477"/>
      <c r="JC26" s="477"/>
      <c r="JD26" s="477"/>
      <c r="JE26" s="474"/>
      <c r="JF26" s="474"/>
      <c r="JG26" s="475"/>
      <c r="JH26" s="414"/>
      <c r="JI26" s="476"/>
      <c r="JJ26" s="477"/>
      <c r="JK26" s="477"/>
      <c r="JL26" s="477"/>
      <c r="JM26" s="474"/>
      <c r="JN26" s="474"/>
      <c r="JO26" s="475"/>
      <c r="JP26" s="414"/>
      <c r="JQ26" s="476"/>
      <c r="JR26" s="477"/>
      <c r="JS26" s="477"/>
      <c r="JT26" s="477"/>
      <c r="JU26" s="474"/>
      <c r="JV26" s="474"/>
      <c r="JW26" s="475"/>
      <c r="JX26" s="414"/>
      <c r="JY26" s="476"/>
      <c r="JZ26" s="477"/>
      <c r="KA26" s="477"/>
      <c r="KB26" s="477"/>
      <c r="KC26" s="474"/>
      <c r="KD26" s="474"/>
      <c r="KE26" s="475"/>
      <c r="KF26" s="414"/>
      <c r="KG26" s="476"/>
      <c r="KH26" s="477"/>
      <c r="KI26" s="477"/>
      <c r="KJ26" s="477"/>
      <c r="KK26" s="474"/>
      <c r="KL26" s="474"/>
      <c r="KM26" s="475"/>
      <c r="KN26" s="414"/>
      <c r="KO26" s="476"/>
      <c r="KP26" s="477"/>
      <c r="KQ26" s="477"/>
      <c r="KR26" s="477"/>
      <c r="KS26" s="474"/>
      <c r="KT26" s="474"/>
      <c r="KU26" s="475"/>
      <c r="KV26" s="414"/>
      <c r="KW26" s="476"/>
      <c r="KX26" s="477"/>
      <c r="KY26" s="477"/>
      <c r="KZ26" s="477"/>
      <c r="LA26" s="474"/>
      <c r="LB26" s="474"/>
      <c r="LC26" s="475"/>
      <c r="LD26" s="414"/>
      <c r="LE26" s="476"/>
      <c r="LF26" s="477"/>
      <c r="LG26" s="477"/>
      <c r="LH26" s="477"/>
      <c r="LI26" s="474"/>
      <c r="LJ26" s="474"/>
      <c r="LK26" s="475"/>
      <c r="LL26" s="414"/>
      <c r="LM26" s="476"/>
      <c r="LN26" s="477"/>
      <c r="LO26" s="477"/>
      <c r="LP26" s="477"/>
      <c r="LQ26" s="474"/>
      <c r="LR26" s="474"/>
      <c r="LS26" s="475"/>
      <c r="LT26" s="414"/>
      <c r="LU26" s="476"/>
      <c r="LV26" s="477"/>
      <c r="LW26" s="477"/>
      <c r="LX26" s="477"/>
      <c r="LY26" s="474"/>
      <c r="LZ26" s="474"/>
      <c r="MA26" s="475"/>
      <c r="MB26" s="414"/>
      <c r="MC26" s="476"/>
      <c r="MD26" s="477"/>
      <c r="ME26" s="477"/>
      <c r="MF26" s="477"/>
      <c r="MG26" s="474"/>
      <c r="MH26" s="474"/>
      <c r="MI26" s="475"/>
      <c r="MJ26" s="414"/>
      <c r="MK26" s="476"/>
      <c r="ML26" s="477"/>
      <c r="MM26" s="477"/>
      <c r="MN26" s="477"/>
      <c r="MO26" s="474"/>
      <c r="MP26" s="474"/>
      <c r="MQ26" s="475"/>
      <c r="MR26" s="414"/>
      <c r="MS26" s="476"/>
      <c r="MT26" s="477"/>
      <c r="MU26" s="477"/>
      <c r="MV26" s="477"/>
      <c r="MW26" s="474"/>
      <c r="MX26" s="474"/>
      <c r="MY26" s="475"/>
      <c r="MZ26" s="414"/>
      <c r="NA26" s="476"/>
      <c r="NB26" s="477"/>
      <c r="NC26" s="477"/>
      <c r="ND26" s="477"/>
      <c r="NE26" s="474"/>
      <c r="NF26" s="474"/>
      <c r="NG26" s="475"/>
      <c r="NH26" s="414"/>
      <c r="NI26" s="476"/>
      <c r="NJ26" s="477"/>
      <c r="NK26" s="477"/>
      <c r="NL26" s="477"/>
      <c r="NM26" s="474"/>
      <c r="NN26" s="474"/>
      <c r="NO26" s="475"/>
      <c r="NP26" s="414"/>
      <c r="NQ26" s="476"/>
      <c r="NR26" s="477"/>
      <c r="NS26" s="477"/>
      <c r="NT26" s="477"/>
      <c r="NU26" s="474"/>
      <c r="NV26" s="474"/>
      <c r="NW26" s="475"/>
      <c r="NX26" s="414"/>
      <c r="NY26" s="476"/>
      <c r="NZ26" s="477"/>
      <c r="OA26" s="477"/>
      <c r="OB26" s="477"/>
      <c r="OC26" s="474"/>
      <c r="OD26" s="474"/>
      <c r="OE26" s="475"/>
      <c r="OF26" s="414"/>
      <c r="OG26" s="476"/>
      <c r="OH26" s="477"/>
      <c r="OI26" s="477"/>
      <c r="OJ26" s="477"/>
      <c r="OK26" s="474"/>
      <c r="OL26" s="474"/>
      <c r="OM26" s="475"/>
      <c r="ON26" s="414"/>
      <c r="OO26" s="476"/>
      <c r="OP26" s="477"/>
      <c r="OQ26" s="477"/>
      <c r="OR26" s="477"/>
      <c r="OS26" s="474"/>
      <c r="OT26" s="474"/>
      <c r="OU26" s="475"/>
      <c r="OV26" s="414"/>
      <c r="OW26" s="476"/>
      <c r="OX26" s="477"/>
      <c r="OY26" s="477"/>
      <c r="OZ26" s="477"/>
      <c r="PA26" s="474"/>
      <c r="PB26" s="474"/>
      <c r="PC26" s="475"/>
      <c r="PD26" s="414"/>
      <c r="PE26" s="476"/>
      <c r="PF26" s="477"/>
      <c r="PG26" s="477"/>
      <c r="PH26" s="477"/>
      <c r="PI26" s="474"/>
      <c r="PJ26" s="474"/>
      <c r="PK26" s="475"/>
      <c r="PL26" s="414"/>
      <c r="PM26" s="476"/>
      <c r="PN26" s="477"/>
      <c r="PO26" s="477"/>
      <c r="PP26" s="477"/>
      <c r="PQ26" s="474"/>
      <c r="PR26" s="474"/>
      <c r="PS26" s="475"/>
      <c r="PT26" s="414"/>
      <c r="PU26" s="476"/>
      <c r="PV26" s="477"/>
      <c r="PW26" s="477"/>
      <c r="PX26" s="477"/>
      <c r="PY26" s="474"/>
      <c r="PZ26" s="474"/>
      <c r="QA26" s="475"/>
      <c r="QB26" s="414"/>
      <c r="QC26" s="476"/>
      <c r="QD26" s="477"/>
      <c r="QE26" s="477"/>
      <c r="QF26" s="477"/>
      <c r="QG26" s="474"/>
      <c r="QH26" s="474"/>
      <c r="QI26" s="475"/>
      <c r="QJ26" s="414"/>
      <c r="QK26" s="476"/>
      <c r="QL26" s="477"/>
      <c r="QM26" s="477"/>
      <c r="QN26" s="477"/>
      <c r="QO26" s="474"/>
      <c r="QP26" s="474"/>
      <c r="QQ26" s="475"/>
      <c r="QR26" s="414"/>
      <c r="QS26" s="476"/>
      <c r="QT26" s="477"/>
      <c r="QU26" s="477"/>
      <c r="QV26" s="477"/>
      <c r="QW26" s="474"/>
      <c r="QX26" s="474"/>
      <c r="QY26" s="475"/>
      <c r="QZ26" s="414"/>
      <c r="RA26" s="476"/>
      <c r="RB26" s="477"/>
      <c r="RC26" s="477"/>
      <c r="RD26" s="477"/>
      <c r="RE26" s="474"/>
      <c r="RF26" s="474"/>
      <c r="RG26" s="475"/>
      <c r="RH26" s="414"/>
      <c r="RI26" s="476"/>
      <c r="RJ26" s="477"/>
      <c r="RK26" s="477"/>
      <c r="RL26" s="477"/>
      <c r="RM26" s="474"/>
      <c r="RN26" s="474"/>
      <c r="RO26" s="475"/>
      <c r="RP26" s="414"/>
      <c r="RQ26" s="476"/>
      <c r="RR26" s="477"/>
      <c r="RS26" s="477"/>
      <c r="RT26" s="477"/>
      <c r="RU26" s="474"/>
      <c r="RV26" s="474"/>
      <c r="RW26" s="475"/>
      <c r="RX26" s="414"/>
      <c r="RY26" s="476"/>
      <c r="RZ26" s="477"/>
      <c r="SA26" s="477"/>
      <c r="SB26" s="477"/>
      <c r="SC26" s="474"/>
      <c r="SD26" s="474"/>
      <c r="SE26" s="475"/>
      <c r="SF26" s="414"/>
      <c r="SG26" s="476"/>
      <c r="SH26" s="477"/>
      <c r="SI26" s="477"/>
      <c r="SJ26" s="477"/>
      <c r="SK26" s="474"/>
      <c r="SL26" s="474"/>
      <c r="SM26" s="475"/>
      <c r="SN26" s="414"/>
      <c r="SO26" s="476"/>
      <c r="SP26" s="477"/>
      <c r="SQ26" s="477"/>
      <c r="SR26" s="477"/>
      <c r="SS26" s="474"/>
      <c r="ST26" s="474"/>
      <c r="SU26" s="475"/>
      <c r="SV26" s="414"/>
      <c r="SW26" s="476"/>
      <c r="SX26" s="477"/>
      <c r="SY26" s="477"/>
      <c r="SZ26" s="477"/>
      <c r="TA26" s="474"/>
      <c r="TB26" s="474"/>
      <c r="TC26" s="475"/>
      <c r="TD26" s="414"/>
      <c r="TE26" s="476"/>
      <c r="TF26" s="477"/>
      <c r="TG26" s="477"/>
      <c r="TH26" s="477"/>
      <c r="TI26" s="474"/>
      <c r="TJ26" s="474"/>
      <c r="TK26" s="475"/>
      <c r="TL26" s="414"/>
      <c r="TM26" s="476"/>
      <c r="TN26" s="477"/>
      <c r="TO26" s="477"/>
      <c r="TP26" s="477"/>
      <c r="TQ26" s="474"/>
      <c r="TR26" s="474"/>
      <c r="TS26" s="475"/>
      <c r="TT26" s="414"/>
      <c r="TU26" s="476"/>
      <c r="TV26" s="477"/>
      <c r="TW26" s="477"/>
      <c r="TX26" s="477"/>
      <c r="TY26" s="474"/>
      <c r="TZ26" s="474"/>
      <c r="UA26" s="475"/>
      <c r="UB26" s="414"/>
      <c r="UC26" s="476"/>
      <c r="UD26" s="477"/>
      <c r="UE26" s="477"/>
      <c r="UF26" s="477"/>
      <c r="UG26" s="474"/>
      <c r="UH26" s="474"/>
      <c r="UI26" s="475"/>
      <c r="UJ26" s="414"/>
      <c r="UK26" s="476"/>
      <c r="UL26" s="477"/>
      <c r="UM26" s="477"/>
      <c r="UN26" s="477"/>
      <c r="UO26" s="474"/>
      <c r="UP26" s="474"/>
      <c r="UQ26" s="475"/>
      <c r="UR26" s="414"/>
      <c r="US26" s="476"/>
      <c r="UT26" s="477"/>
      <c r="UU26" s="477"/>
      <c r="UV26" s="477"/>
      <c r="UW26" s="474"/>
      <c r="UX26" s="474"/>
      <c r="UY26" s="475"/>
      <c r="UZ26" s="414"/>
      <c r="VA26" s="476"/>
      <c r="VB26" s="477"/>
      <c r="VC26" s="477"/>
      <c r="VD26" s="477"/>
      <c r="VE26" s="474"/>
      <c r="VF26" s="474"/>
      <c r="VG26" s="475"/>
      <c r="VH26" s="414"/>
      <c r="VI26" s="476"/>
      <c r="VJ26" s="477"/>
      <c r="VK26" s="477"/>
      <c r="VL26" s="477"/>
      <c r="VM26" s="474"/>
      <c r="VN26" s="474"/>
      <c r="VO26" s="475"/>
      <c r="VP26" s="414"/>
      <c r="VQ26" s="476"/>
      <c r="VR26" s="477"/>
      <c r="VS26" s="477"/>
      <c r="VT26" s="477"/>
      <c r="VU26" s="474"/>
      <c r="VV26" s="474"/>
      <c r="VW26" s="475"/>
      <c r="VX26" s="414"/>
      <c r="VY26" s="476"/>
      <c r="VZ26" s="477"/>
      <c r="WA26" s="477"/>
      <c r="WB26" s="477"/>
      <c r="WC26" s="474"/>
      <c r="WD26" s="474"/>
      <c r="WE26" s="475"/>
      <c r="WF26" s="414"/>
      <c r="WG26" s="476"/>
      <c r="WH26" s="477"/>
      <c r="WI26" s="477"/>
      <c r="WJ26" s="477"/>
      <c r="WK26" s="474"/>
      <c r="WL26" s="474"/>
      <c r="WM26" s="475"/>
      <c r="WN26" s="414"/>
      <c r="WO26" s="476"/>
      <c r="WP26" s="477"/>
      <c r="WQ26" s="477"/>
      <c r="WR26" s="477"/>
      <c r="WS26" s="474"/>
      <c r="WT26" s="474"/>
      <c r="WU26" s="475"/>
      <c r="WV26" s="414"/>
      <c r="WW26" s="476"/>
      <c r="WX26" s="477"/>
      <c r="WY26" s="477"/>
      <c r="WZ26" s="477"/>
      <c r="XA26" s="474"/>
      <c r="XB26" s="474"/>
      <c r="XC26" s="475"/>
      <c r="XD26" s="414"/>
      <c r="XE26" s="476"/>
      <c r="XF26" s="477"/>
      <c r="XG26" s="477"/>
      <c r="XH26" s="477"/>
      <c r="XI26" s="474"/>
      <c r="XJ26" s="474"/>
      <c r="XK26" s="475"/>
      <c r="XL26" s="414"/>
      <c r="XM26" s="476"/>
      <c r="XN26" s="477"/>
      <c r="XO26" s="477"/>
      <c r="XP26" s="477"/>
      <c r="XQ26" s="474"/>
      <c r="XR26" s="474"/>
      <c r="XS26" s="475"/>
      <c r="XT26" s="414"/>
      <c r="XU26" s="476"/>
      <c r="XV26" s="477"/>
      <c r="XW26" s="477"/>
      <c r="XX26" s="477"/>
      <c r="XY26" s="474"/>
      <c r="XZ26" s="474"/>
      <c r="YA26" s="475"/>
      <c r="YB26" s="414"/>
      <c r="YC26" s="476"/>
      <c r="YD26" s="477"/>
      <c r="YE26" s="477"/>
      <c r="YF26" s="477"/>
      <c r="YG26" s="474"/>
      <c r="YH26" s="474"/>
      <c r="YI26" s="475"/>
      <c r="YJ26" s="414"/>
      <c r="YK26" s="476"/>
      <c r="YL26" s="477"/>
      <c r="YM26" s="477"/>
      <c r="YN26" s="477"/>
      <c r="YO26" s="474"/>
      <c r="YP26" s="474"/>
      <c r="YQ26" s="475"/>
      <c r="YR26" s="414"/>
      <c r="YS26" s="476"/>
      <c r="YT26" s="477"/>
      <c r="YU26" s="477"/>
      <c r="YV26" s="477"/>
      <c r="YW26" s="474"/>
      <c r="YX26" s="474"/>
      <c r="YY26" s="475"/>
      <c r="YZ26" s="414"/>
      <c r="ZA26" s="476"/>
      <c r="ZB26" s="477"/>
      <c r="ZC26" s="477"/>
      <c r="ZD26" s="477"/>
      <c r="ZE26" s="474"/>
      <c r="ZF26" s="474"/>
      <c r="ZG26" s="475"/>
      <c r="ZH26" s="414"/>
      <c r="ZI26" s="476"/>
      <c r="ZJ26" s="477"/>
      <c r="ZK26" s="477"/>
      <c r="ZL26" s="477"/>
      <c r="ZM26" s="474"/>
      <c r="ZN26" s="474"/>
      <c r="ZO26" s="475"/>
      <c r="ZP26" s="414"/>
      <c r="ZQ26" s="476"/>
      <c r="ZR26" s="477"/>
      <c r="ZS26" s="477"/>
      <c r="ZT26" s="477"/>
      <c r="ZU26" s="474"/>
      <c r="ZV26" s="474"/>
      <c r="ZW26" s="475"/>
      <c r="ZX26" s="414"/>
      <c r="ZY26" s="476"/>
      <c r="ZZ26" s="477"/>
      <c r="AAA26" s="477"/>
      <c r="AAB26" s="477"/>
      <c r="AAC26" s="474"/>
      <c r="AAD26" s="474"/>
      <c r="AAE26" s="475"/>
      <c r="AAF26" s="414"/>
      <c r="AAG26" s="476"/>
      <c r="AAH26" s="477"/>
      <c r="AAI26" s="477"/>
      <c r="AAJ26" s="477"/>
      <c r="AAK26" s="474"/>
      <c r="AAL26" s="474"/>
      <c r="AAM26" s="475"/>
      <c r="AAN26" s="414"/>
      <c r="AAO26" s="476"/>
      <c r="AAP26" s="477"/>
      <c r="AAQ26" s="477"/>
      <c r="AAR26" s="477"/>
      <c r="AAS26" s="474"/>
      <c r="AAT26" s="474"/>
      <c r="AAU26" s="475"/>
      <c r="AAV26" s="414"/>
      <c r="AAW26" s="476"/>
      <c r="AAX26" s="477"/>
      <c r="AAY26" s="477"/>
      <c r="AAZ26" s="477"/>
      <c r="ABA26" s="474"/>
      <c r="ABB26" s="474"/>
      <c r="ABC26" s="475"/>
      <c r="ABD26" s="414"/>
      <c r="ABE26" s="476"/>
      <c r="ABF26" s="477"/>
      <c r="ABG26" s="477"/>
      <c r="ABH26" s="477"/>
      <c r="ABI26" s="474"/>
      <c r="ABJ26" s="474"/>
      <c r="ABK26" s="475"/>
      <c r="ABL26" s="414"/>
      <c r="ABM26" s="476"/>
      <c r="ABN26" s="477"/>
      <c r="ABO26" s="477"/>
      <c r="ABP26" s="477"/>
      <c r="ABQ26" s="474"/>
      <c r="ABR26" s="474"/>
      <c r="ABS26" s="475"/>
      <c r="ABT26" s="414"/>
      <c r="ABU26" s="476"/>
      <c r="ABV26" s="477"/>
      <c r="ABW26" s="477"/>
      <c r="ABX26" s="477"/>
      <c r="ABY26" s="474"/>
      <c r="ABZ26" s="474"/>
      <c r="ACA26" s="475"/>
      <c r="ACB26" s="414"/>
      <c r="ACC26" s="476"/>
      <c r="ACD26" s="477"/>
      <c r="ACE26" s="477"/>
      <c r="ACF26" s="477"/>
      <c r="ACG26" s="474"/>
      <c r="ACH26" s="474"/>
      <c r="ACI26" s="475"/>
      <c r="ACJ26" s="414"/>
      <c r="ACK26" s="476"/>
      <c r="ACL26" s="477"/>
      <c r="ACM26" s="477"/>
      <c r="ACN26" s="477"/>
      <c r="ACO26" s="474"/>
      <c r="ACP26" s="474"/>
      <c r="ACQ26" s="475"/>
      <c r="ACR26" s="414"/>
      <c r="ACS26" s="476"/>
      <c r="ACT26" s="477"/>
      <c r="ACU26" s="477"/>
      <c r="ACV26" s="477"/>
      <c r="ACW26" s="474"/>
      <c r="ACX26" s="474"/>
      <c r="ACY26" s="475"/>
      <c r="ACZ26" s="414"/>
      <c r="ADA26" s="476"/>
      <c r="ADB26" s="477"/>
      <c r="ADC26" s="477"/>
      <c r="ADD26" s="477"/>
      <c r="ADE26" s="474"/>
      <c r="ADF26" s="474"/>
      <c r="ADG26" s="475"/>
      <c r="ADH26" s="414"/>
      <c r="ADI26" s="476"/>
      <c r="ADJ26" s="477"/>
      <c r="ADK26" s="477"/>
      <c r="ADL26" s="477"/>
      <c r="ADM26" s="474"/>
      <c r="ADN26" s="474"/>
      <c r="ADO26" s="475"/>
      <c r="ADP26" s="414"/>
      <c r="ADQ26" s="476"/>
      <c r="ADR26" s="477"/>
      <c r="ADS26" s="477"/>
      <c r="ADT26" s="477"/>
      <c r="ADU26" s="474"/>
      <c r="ADV26" s="474"/>
      <c r="ADW26" s="475"/>
      <c r="ADX26" s="414"/>
      <c r="ADY26" s="476"/>
      <c r="ADZ26" s="477"/>
      <c r="AEA26" s="477"/>
      <c r="AEB26" s="477"/>
      <c r="AEC26" s="474"/>
      <c r="AED26" s="474"/>
      <c r="AEE26" s="475"/>
      <c r="AEF26" s="414"/>
      <c r="AEG26" s="476"/>
      <c r="AEH26" s="477"/>
      <c r="AEI26" s="477"/>
      <c r="AEJ26" s="477"/>
      <c r="AEK26" s="474"/>
      <c r="AEL26" s="474"/>
      <c r="AEM26" s="475"/>
      <c r="AEN26" s="414"/>
      <c r="AEO26" s="476"/>
      <c r="AEP26" s="477"/>
      <c r="AEQ26" s="477"/>
      <c r="AER26" s="477"/>
      <c r="AES26" s="474"/>
      <c r="AET26" s="474"/>
      <c r="AEU26" s="475"/>
      <c r="AEV26" s="414"/>
      <c r="AEW26" s="476"/>
      <c r="AEX26" s="477"/>
      <c r="AEY26" s="477"/>
      <c r="AEZ26" s="477"/>
      <c r="AFA26" s="474"/>
      <c r="AFB26" s="474"/>
      <c r="AFC26" s="475"/>
      <c r="AFD26" s="414"/>
      <c r="AFE26" s="476"/>
      <c r="AFF26" s="477"/>
      <c r="AFG26" s="477"/>
      <c r="AFH26" s="477"/>
      <c r="AFI26" s="474"/>
      <c r="AFJ26" s="474"/>
      <c r="AFK26" s="475"/>
      <c r="AFL26" s="414"/>
      <c r="AFM26" s="476"/>
      <c r="AFN26" s="477"/>
      <c r="AFO26" s="477"/>
      <c r="AFP26" s="477"/>
      <c r="AFQ26" s="474"/>
      <c r="AFR26" s="474"/>
      <c r="AFS26" s="475"/>
      <c r="AFT26" s="414"/>
      <c r="AFU26" s="476"/>
      <c r="AFV26" s="477"/>
      <c r="AFW26" s="477"/>
      <c r="AFX26" s="477"/>
      <c r="AFY26" s="474"/>
      <c r="AFZ26" s="474"/>
      <c r="AGA26" s="475"/>
      <c r="AGB26" s="414"/>
      <c r="AGC26" s="476"/>
      <c r="AGD26" s="477"/>
      <c r="AGE26" s="477"/>
      <c r="AGF26" s="477"/>
      <c r="AGG26" s="474"/>
      <c r="AGH26" s="474"/>
      <c r="AGI26" s="475"/>
      <c r="AGJ26" s="414"/>
      <c r="AGK26" s="476"/>
      <c r="AGL26" s="477"/>
      <c r="AGM26" s="477"/>
      <c r="AGN26" s="477"/>
      <c r="AGO26" s="474"/>
      <c r="AGP26" s="474"/>
      <c r="AGQ26" s="475"/>
      <c r="AGR26" s="414"/>
      <c r="AGS26" s="476"/>
      <c r="AGT26" s="477"/>
      <c r="AGU26" s="477"/>
      <c r="AGV26" s="477"/>
      <c r="AGW26" s="474"/>
      <c r="AGX26" s="474"/>
      <c r="AGY26" s="475"/>
      <c r="AGZ26" s="414"/>
      <c r="AHA26" s="476"/>
      <c r="AHB26" s="477"/>
      <c r="AHC26" s="477"/>
      <c r="AHD26" s="477"/>
      <c r="AHE26" s="474"/>
      <c r="AHF26" s="474"/>
      <c r="AHG26" s="475"/>
      <c r="AHH26" s="414"/>
      <c r="AHI26" s="476"/>
      <c r="AHJ26" s="477"/>
      <c r="AHK26" s="477"/>
      <c r="AHL26" s="477"/>
      <c r="AHM26" s="474"/>
      <c r="AHN26" s="474"/>
      <c r="AHO26" s="475"/>
      <c r="AHP26" s="414"/>
      <c r="AHQ26" s="476"/>
      <c r="AHR26" s="477"/>
      <c r="AHS26" s="477"/>
      <c r="AHT26" s="477"/>
      <c r="AHU26" s="474"/>
      <c r="AHV26" s="474"/>
      <c r="AHW26" s="475"/>
      <c r="AHX26" s="414"/>
      <c r="AHY26" s="476"/>
      <c r="AHZ26" s="477"/>
      <c r="AIA26" s="477"/>
      <c r="AIB26" s="477"/>
      <c r="AIC26" s="474"/>
      <c r="AID26" s="474"/>
      <c r="AIE26" s="475"/>
      <c r="AIF26" s="414"/>
      <c r="AIG26" s="476"/>
      <c r="AIH26" s="477"/>
      <c r="AII26" s="477"/>
      <c r="AIJ26" s="477"/>
      <c r="AIK26" s="474"/>
      <c r="AIL26" s="474"/>
      <c r="AIM26" s="475"/>
      <c r="AIN26" s="414"/>
      <c r="AIO26" s="476"/>
      <c r="AIP26" s="477"/>
      <c r="AIQ26" s="477"/>
      <c r="AIR26" s="477"/>
      <c r="AIS26" s="474"/>
      <c r="AIT26" s="474"/>
      <c r="AIU26" s="475"/>
      <c r="AIV26" s="414"/>
      <c r="AIW26" s="476"/>
      <c r="AIX26" s="477"/>
      <c r="AIY26" s="477"/>
      <c r="AIZ26" s="477"/>
      <c r="AJA26" s="474"/>
      <c r="AJB26" s="474"/>
      <c r="AJC26" s="475"/>
      <c r="AJD26" s="414"/>
      <c r="AJE26" s="476"/>
      <c r="AJF26" s="477"/>
      <c r="AJG26" s="477"/>
      <c r="AJH26" s="477"/>
      <c r="AJI26" s="474"/>
      <c r="AJJ26" s="474"/>
      <c r="AJK26" s="475"/>
      <c r="AJL26" s="414"/>
      <c r="AJM26" s="476"/>
      <c r="AJN26" s="477"/>
      <c r="AJO26" s="477"/>
      <c r="AJP26" s="477"/>
      <c r="AJQ26" s="474"/>
      <c r="AJR26" s="474"/>
      <c r="AJS26" s="475"/>
      <c r="AJT26" s="414"/>
      <c r="AJU26" s="476"/>
      <c r="AJV26" s="477"/>
      <c r="AJW26" s="477"/>
      <c r="AJX26" s="477"/>
      <c r="AJY26" s="474"/>
      <c r="AJZ26" s="474"/>
      <c r="AKA26" s="475"/>
      <c r="AKB26" s="414"/>
      <c r="AKC26" s="476"/>
      <c r="AKD26" s="477"/>
      <c r="AKE26" s="477"/>
      <c r="AKF26" s="477"/>
      <c r="AKG26" s="474"/>
      <c r="AKH26" s="474"/>
      <c r="AKI26" s="475"/>
      <c r="AKJ26" s="414"/>
      <c r="AKK26" s="476"/>
      <c r="AKL26" s="477"/>
      <c r="AKM26" s="477"/>
      <c r="AKN26" s="477"/>
      <c r="AKO26" s="474"/>
      <c r="AKP26" s="474"/>
      <c r="AKQ26" s="475"/>
      <c r="AKR26" s="414"/>
      <c r="AKS26" s="476"/>
      <c r="AKT26" s="477"/>
      <c r="AKU26" s="477"/>
      <c r="AKV26" s="477"/>
      <c r="AKW26" s="474"/>
      <c r="AKX26" s="474"/>
      <c r="AKY26" s="475"/>
      <c r="AKZ26" s="414"/>
      <c r="ALA26" s="476"/>
      <c r="ALB26" s="477"/>
      <c r="ALC26" s="477"/>
      <c r="ALD26" s="477"/>
      <c r="ALE26" s="474"/>
      <c r="ALF26" s="474"/>
      <c r="ALG26" s="475"/>
      <c r="ALH26" s="414"/>
      <c r="ALI26" s="476"/>
      <c r="ALJ26" s="477"/>
      <c r="ALK26" s="477"/>
      <c r="ALL26" s="477"/>
      <c r="ALM26" s="474"/>
      <c r="ALN26" s="474"/>
      <c r="ALO26" s="475"/>
      <c r="ALP26" s="414"/>
      <c r="ALQ26" s="476"/>
      <c r="ALR26" s="477"/>
      <c r="ALS26" s="477"/>
      <c r="ALT26" s="477"/>
      <c r="ALU26" s="474"/>
      <c r="ALV26" s="474"/>
      <c r="ALW26" s="475"/>
      <c r="ALX26" s="414"/>
      <c r="ALY26" s="476"/>
      <c r="ALZ26" s="477"/>
      <c r="AMA26" s="477"/>
      <c r="AMB26" s="477"/>
      <c r="AMC26" s="474"/>
      <c r="AMD26" s="474"/>
      <c r="AME26" s="475"/>
      <c r="AMF26" s="414"/>
      <c r="AMG26" s="476"/>
      <c r="AMH26" s="477"/>
      <c r="AMI26" s="477"/>
      <c r="AMJ26" s="477"/>
      <c r="AMK26" s="474"/>
      <c r="AML26" s="474"/>
      <c r="AMM26" s="475"/>
      <c r="AMN26" s="414"/>
      <c r="AMO26" s="476"/>
      <c r="AMP26" s="477"/>
      <c r="AMQ26" s="477"/>
      <c r="AMR26" s="477"/>
      <c r="AMS26" s="474"/>
      <c r="AMT26" s="474"/>
      <c r="AMU26" s="475"/>
      <c r="AMV26" s="414"/>
      <c r="AMW26" s="476"/>
      <c r="AMX26" s="477"/>
      <c r="AMY26" s="477"/>
      <c r="AMZ26" s="477"/>
      <c r="ANA26" s="474"/>
      <c r="ANB26" s="474"/>
      <c r="ANC26" s="475"/>
      <c r="AND26" s="414"/>
      <c r="ANE26" s="476"/>
      <c r="ANF26" s="477"/>
      <c r="ANG26" s="477"/>
      <c r="ANH26" s="477"/>
      <c r="ANI26" s="474"/>
      <c r="ANJ26" s="474"/>
      <c r="ANK26" s="475"/>
      <c r="ANL26" s="414"/>
      <c r="ANM26" s="476"/>
      <c r="ANN26" s="477"/>
      <c r="ANO26" s="477"/>
      <c r="ANP26" s="477"/>
      <c r="ANQ26" s="474"/>
      <c r="ANR26" s="474"/>
      <c r="ANS26" s="475"/>
      <c r="ANT26" s="414"/>
      <c r="ANU26" s="476"/>
      <c r="ANV26" s="477"/>
      <c r="ANW26" s="477"/>
      <c r="ANX26" s="477"/>
      <c r="ANY26" s="474"/>
      <c r="ANZ26" s="474"/>
      <c r="AOA26" s="475"/>
      <c r="AOB26" s="414"/>
      <c r="AOC26" s="476"/>
      <c r="AOD26" s="477"/>
      <c r="AOE26" s="477"/>
      <c r="AOF26" s="477"/>
      <c r="AOG26" s="474"/>
      <c r="AOH26" s="474"/>
      <c r="AOI26" s="475"/>
      <c r="AOJ26" s="414"/>
      <c r="AOK26" s="476"/>
      <c r="AOL26" s="477"/>
      <c r="AOM26" s="477"/>
      <c r="AON26" s="477"/>
      <c r="AOO26" s="474"/>
      <c r="AOP26" s="474"/>
      <c r="AOQ26" s="475"/>
      <c r="AOR26" s="414"/>
      <c r="AOS26" s="476"/>
      <c r="AOT26" s="477"/>
      <c r="AOU26" s="477"/>
      <c r="AOV26" s="477"/>
      <c r="AOW26" s="474"/>
      <c r="AOX26" s="474"/>
      <c r="AOY26" s="475"/>
      <c r="AOZ26" s="414"/>
      <c r="APA26" s="476"/>
      <c r="APB26" s="477"/>
      <c r="APC26" s="477"/>
      <c r="APD26" s="477"/>
      <c r="APE26" s="474"/>
      <c r="APF26" s="474"/>
      <c r="APG26" s="475"/>
      <c r="APH26" s="414"/>
      <c r="API26" s="476"/>
      <c r="APJ26" s="477"/>
      <c r="APK26" s="477"/>
      <c r="APL26" s="477"/>
      <c r="APM26" s="474"/>
      <c r="APN26" s="474"/>
      <c r="APO26" s="475"/>
      <c r="APP26" s="414"/>
      <c r="APQ26" s="476"/>
      <c r="APR26" s="477"/>
      <c r="APS26" s="477"/>
      <c r="APT26" s="477"/>
      <c r="APU26" s="474"/>
      <c r="APV26" s="474"/>
      <c r="APW26" s="475"/>
      <c r="APX26" s="414"/>
      <c r="APY26" s="476"/>
      <c r="APZ26" s="477"/>
      <c r="AQA26" s="477"/>
      <c r="AQB26" s="477"/>
      <c r="AQC26" s="474"/>
      <c r="AQD26" s="474"/>
      <c r="AQE26" s="475"/>
      <c r="AQF26" s="414"/>
      <c r="AQG26" s="476"/>
      <c r="AQH26" s="477"/>
      <c r="AQI26" s="477"/>
      <c r="AQJ26" s="477"/>
      <c r="AQK26" s="474"/>
      <c r="AQL26" s="474"/>
      <c r="AQM26" s="475"/>
      <c r="AQN26" s="414"/>
      <c r="AQO26" s="476"/>
      <c r="AQP26" s="477"/>
      <c r="AQQ26" s="477"/>
      <c r="AQR26" s="477"/>
      <c r="AQS26" s="474"/>
      <c r="AQT26" s="474"/>
      <c r="AQU26" s="475"/>
      <c r="AQV26" s="414"/>
      <c r="AQW26" s="476"/>
      <c r="AQX26" s="477"/>
      <c r="AQY26" s="477"/>
      <c r="AQZ26" s="477"/>
      <c r="ARA26" s="474"/>
      <c r="ARB26" s="474"/>
      <c r="ARC26" s="475"/>
      <c r="ARD26" s="414"/>
      <c r="ARE26" s="476"/>
      <c r="ARF26" s="477"/>
      <c r="ARG26" s="477"/>
      <c r="ARH26" s="477"/>
      <c r="ARI26" s="474"/>
      <c r="ARJ26" s="474"/>
      <c r="ARK26" s="475"/>
      <c r="ARL26" s="414"/>
      <c r="ARM26" s="476"/>
      <c r="ARN26" s="477"/>
      <c r="ARO26" s="477"/>
      <c r="ARP26" s="477"/>
      <c r="ARQ26" s="474"/>
      <c r="ARR26" s="474"/>
      <c r="ARS26" s="475"/>
      <c r="ART26" s="414"/>
      <c r="ARU26" s="476"/>
      <c r="ARV26" s="477"/>
      <c r="ARW26" s="477"/>
      <c r="ARX26" s="477"/>
      <c r="ARY26" s="474"/>
      <c r="ARZ26" s="474"/>
      <c r="ASA26" s="475"/>
      <c r="ASB26" s="414"/>
      <c r="ASC26" s="476"/>
      <c r="ASD26" s="477"/>
      <c r="ASE26" s="477"/>
      <c r="ASF26" s="477"/>
      <c r="ASG26" s="474"/>
      <c r="ASH26" s="474"/>
      <c r="ASI26" s="475"/>
      <c r="ASJ26" s="414"/>
      <c r="ASK26" s="476"/>
      <c r="ASL26" s="477"/>
      <c r="ASM26" s="477"/>
      <c r="ASN26" s="477"/>
      <c r="ASO26" s="474"/>
      <c r="ASP26" s="474"/>
      <c r="ASQ26" s="475"/>
      <c r="ASR26" s="414"/>
      <c r="ASS26" s="476"/>
      <c r="AST26" s="477"/>
      <c r="ASU26" s="477"/>
      <c r="ASV26" s="477"/>
      <c r="ASW26" s="474"/>
      <c r="ASX26" s="474"/>
      <c r="ASY26" s="475"/>
      <c r="ASZ26" s="414"/>
      <c r="ATA26" s="476"/>
      <c r="ATB26" s="477"/>
      <c r="ATC26" s="477"/>
      <c r="ATD26" s="477"/>
      <c r="ATE26" s="474"/>
      <c r="ATF26" s="474"/>
      <c r="ATG26" s="475"/>
      <c r="ATH26" s="414"/>
      <c r="ATI26" s="476"/>
      <c r="ATJ26" s="477"/>
      <c r="ATK26" s="477"/>
      <c r="ATL26" s="477"/>
      <c r="ATM26" s="474"/>
      <c r="ATN26" s="474"/>
      <c r="ATO26" s="475"/>
      <c r="ATP26" s="414"/>
      <c r="ATQ26" s="476"/>
      <c r="ATR26" s="477"/>
      <c r="ATS26" s="477"/>
      <c r="ATT26" s="477"/>
      <c r="ATU26" s="474"/>
      <c r="ATV26" s="474"/>
      <c r="ATW26" s="475"/>
      <c r="ATX26" s="414"/>
      <c r="ATY26" s="476"/>
      <c r="ATZ26" s="477"/>
      <c r="AUA26" s="477"/>
      <c r="AUB26" s="477"/>
      <c r="AUC26" s="474"/>
      <c r="AUD26" s="474"/>
      <c r="AUE26" s="475"/>
      <c r="AUF26" s="414"/>
      <c r="AUG26" s="476"/>
      <c r="AUH26" s="477"/>
      <c r="AUI26" s="477"/>
      <c r="AUJ26" s="477"/>
      <c r="AUK26" s="474"/>
      <c r="AUL26" s="474"/>
      <c r="AUM26" s="475"/>
      <c r="AUN26" s="414"/>
      <c r="AUO26" s="476"/>
      <c r="AUP26" s="477"/>
      <c r="AUQ26" s="477"/>
      <c r="AUR26" s="477"/>
      <c r="AUS26" s="474"/>
      <c r="AUT26" s="474"/>
      <c r="AUU26" s="475"/>
      <c r="AUV26" s="414"/>
      <c r="AUW26" s="476"/>
      <c r="AUX26" s="477"/>
      <c r="AUY26" s="477"/>
      <c r="AUZ26" s="477"/>
      <c r="AVA26" s="474"/>
      <c r="AVB26" s="474"/>
      <c r="AVC26" s="475"/>
      <c r="AVD26" s="414"/>
      <c r="AVE26" s="476"/>
      <c r="AVF26" s="477"/>
      <c r="AVG26" s="477"/>
      <c r="AVH26" s="477"/>
      <c r="AVI26" s="474"/>
      <c r="AVJ26" s="474"/>
      <c r="AVK26" s="475"/>
      <c r="AVL26" s="414"/>
      <c r="AVM26" s="476"/>
      <c r="AVN26" s="477"/>
      <c r="AVO26" s="477"/>
      <c r="AVP26" s="477"/>
      <c r="AVQ26" s="474"/>
      <c r="AVR26" s="474"/>
      <c r="AVS26" s="475"/>
      <c r="AVT26" s="414"/>
      <c r="AVU26" s="476"/>
      <c r="AVV26" s="477"/>
      <c r="AVW26" s="477"/>
      <c r="AVX26" s="477"/>
      <c r="AVY26" s="474"/>
      <c r="AVZ26" s="474"/>
      <c r="AWA26" s="475"/>
      <c r="AWB26" s="414"/>
      <c r="AWC26" s="476"/>
      <c r="AWD26" s="477"/>
      <c r="AWE26" s="477"/>
      <c r="AWF26" s="477"/>
      <c r="AWG26" s="474"/>
      <c r="AWH26" s="474"/>
      <c r="AWI26" s="475"/>
      <c r="AWJ26" s="414"/>
      <c r="AWK26" s="476"/>
      <c r="AWL26" s="477"/>
      <c r="AWM26" s="477"/>
      <c r="AWN26" s="477"/>
      <c r="AWO26" s="474"/>
      <c r="AWP26" s="474"/>
      <c r="AWQ26" s="475"/>
      <c r="AWR26" s="414"/>
      <c r="AWS26" s="476"/>
      <c r="AWT26" s="477"/>
      <c r="AWU26" s="477"/>
      <c r="AWV26" s="477"/>
      <c r="AWW26" s="474"/>
      <c r="AWX26" s="474"/>
      <c r="AWY26" s="475"/>
      <c r="AWZ26" s="414"/>
      <c r="AXA26" s="476"/>
      <c r="AXB26" s="477"/>
      <c r="AXC26" s="477"/>
      <c r="AXD26" s="477"/>
      <c r="AXE26" s="474"/>
      <c r="AXF26" s="474"/>
      <c r="AXG26" s="475"/>
      <c r="AXH26" s="414"/>
      <c r="AXI26" s="476"/>
      <c r="AXJ26" s="477"/>
      <c r="AXK26" s="477"/>
      <c r="AXL26" s="477"/>
      <c r="AXM26" s="474"/>
      <c r="AXN26" s="474"/>
      <c r="AXO26" s="475"/>
      <c r="AXP26" s="414"/>
      <c r="AXQ26" s="476"/>
      <c r="AXR26" s="477"/>
      <c r="AXS26" s="477"/>
      <c r="AXT26" s="477"/>
      <c r="AXU26" s="474"/>
      <c r="AXV26" s="474"/>
      <c r="AXW26" s="475"/>
      <c r="AXX26" s="414"/>
      <c r="AXY26" s="476"/>
      <c r="AXZ26" s="477"/>
      <c r="AYA26" s="477"/>
      <c r="AYB26" s="477"/>
      <c r="AYC26" s="474"/>
      <c r="AYD26" s="474"/>
      <c r="AYE26" s="475"/>
      <c r="AYF26" s="414"/>
      <c r="AYG26" s="476"/>
      <c r="AYH26" s="477"/>
      <c r="AYI26" s="477"/>
      <c r="AYJ26" s="477"/>
      <c r="AYK26" s="474"/>
      <c r="AYL26" s="474"/>
      <c r="AYM26" s="475"/>
      <c r="AYN26" s="414"/>
      <c r="AYO26" s="476"/>
      <c r="AYP26" s="477"/>
      <c r="AYQ26" s="477"/>
      <c r="AYR26" s="477"/>
      <c r="AYS26" s="474"/>
      <c r="AYT26" s="474"/>
      <c r="AYU26" s="475"/>
      <c r="AYV26" s="414"/>
      <c r="AYW26" s="476"/>
      <c r="AYX26" s="477"/>
      <c r="AYY26" s="477"/>
      <c r="AYZ26" s="477"/>
      <c r="AZA26" s="474"/>
      <c r="AZB26" s="474"/>
      <c r="AZC26" s="475"/>
      <c r="AZD26" s="414"/>
      <c r="AZE26" s="476"/>
      <c r="AZF26" s="477"/>
      <c r="AZG26" s="477"/>
      <c r="AZH26" s="477"/>
      <c r="AZI26" s="474"/>
      <c r="AZJ26" s="474"/>
      <c r="AZK26" s="475"/>
      <c r="AZL26" s="414"/>
      <c r="AZM26" s="476"/>
      <c r="AZN26" s="477"/>
      <c r="AZO26" s="477"/>
      <c r="AZP26" s="477"/>
      <c r="AZQ26" s="474"/>
      <c r="AZR26" s="474"/>
      <c r="AZS26" s="475"/>
      <c r="AZT26" s="414"/>
      <c r="AZU26" s="476"/>
      <c r="AZV26" s="477"/>
      <c r="AZW26" s="477"/>
      <c r="AZX26" s="477"/>
      <c r="AZY26" s="474"/>
      <c r="AZZ26" s="474"/>
      <c r="BAA26" s="475"/>
      <c r="BAB26" s="414"/>
      <c r="BAC26" s="476"/>
      <c r="BAD26" s="477"/>
      <c r="BAE26" s="477"/>
      <c r="BAF26" s="477"/>
      <c r="BAG26" s="474"/>
      <c r="BAH26" s="474"/>
      <c r="BAI26" s="475"/>
      <c r="BAJ26" s="414"/>
      <c r="BAK26" s="476"/>
      <c r="BAL26" s="477"/>
      <c r="BAM26" s="477"/>
      <c r="BAN26" s="477"/>
      <c r="BAO26" s="474"/>
      <c r="BAP26" s="474"/>
      <c r="BAQ26" s="475"/>
      <c r="BAR26" s="414"/>
      <c r="BAS26" s="476"/>
      <c r="BAT26" s="477"/>
      <c r="BAU26" s="477"/>
      <c r="BAV26" s="477"/>
      <c r="BAW26" s="474"/>
      <c r="BAX26" s="474"/>
      <c r="BAY26" s="475"/>
      <c r="BAZ26" s="414"/>
      <c r="BBA26" s="476"/>
      <c r="BBB26" s="477"/>
      <c r="BBC26" s="477"/>
      <c r="BBD26" s="477"/>
      <c r="BBE26" s="474"/>
      <c r="BBF26" s="474"/>
      <c r="BBG26" s="475"/>
      <c r="BBH26" s="414"/>
      <c r="BBI26" s="476"/>
      <c r="BBJ26" s="477"/>
      <c r="BBK26" s="477"/>
      <c r="BBL26" s="477"/>
      <c r="BBM26" s="474"/>
      <c r="BBN26" s="474"/>
      <c r="BBO26" s="475"/>
      <c r="BBP26" s="414"/>
      <c r="BBQ26" s="476"/>
      <c r="BBR26" s="477"/>
      <c r="BBS26" s="477"/>
      <c r="BBT26" s="477"/>
      <c r="BBU26" s="474"/>
      <c r="BBV26" s="474"/>
      <c r="BBW26" s="475"/>
      <c r="BBX26" s="414"/>
      <c r="BBY26" s="476"/>
      <c r="BBZ26" s="477"/>
      <c r="BCA26" s="477"/>
      <c r="BCB26" s="477"/>
      <c r="BCC26" s="474"/>
      <c r="BCD26" s="474"/>
      <c r="BCE26" s="475"/>
      <c r="BCF26" s="414"/>
      <c r="BCG26" s="476"/>
      <c r="BCH26" s="477"/>
      <c r="BCI26" s="477"/>
      <c r="BCJ26" s="477"/>
      <c r="BCK26" s="474"/>
      <c r="BCL26" s="474"/>
      <c r="BCM26" s="475"/>
      <c r="BCN26" s="414"/>
      <c r="BCO26" s="476"/>
      <c r="BCP26" s="477"/>
      <c r="BCQ26" s="477"/>
      <c r="BCR26" s="477"/>
      <c r="BCS26" s="474"/>
      <c r="BCT26" s="474"/>
      <c r="BCU26" s="475"/>
      <c r="BCV26" s="414"/>
      <c r="BCW26" s="476"/>
      <c r="BCX26" s="477"/>
      <c r="BCY26" s="477"/>
      <c r="BCZ26" s="477"/>
      <c r="BDA26" s="474"/>
      <c r="BDB26" s="474"/>
      <c r="BDC26" s="475"/>
      <c r="BDD26" s="414"/>
      <c r="BDE26" s="476"/>
      <c r="BDF26" s="477"/>
      <c r="BDG26" s="477"/>
      <c r="BDH26" s="477"/>
      <c r="BDI26" s="474"/>
      <c r="BDJ26" s="474"/>
      <c r="BDK26" s="475"/>
      <c r="BDL26" s="414"/>
      <c r="BDM26" s="476"/>
      <c r="BDN26" s="477"/>
      <c r="BDO26" s="477"/>
      <c r="BDP26" s="477"/>
      <c r="BDQ26" s="474"/>
      <c r="BDR26" s="474"/>
      <c r="BDS26" s="475"/>
      <c r="BDT26" s="414"/>
      <c r="BDU26" s="476"/>
      <c r="BDV26" s="477"/>
      <c r="BDW26" s="477"/>
      <c r="BDX26" s="477"/>
      <c r="BDY26" s="474"/>
      <c r="BDZ26" s="474"/>
      <c r="BEA26" s="475"/>
      <c r="BEB26" s="414"/>
      <c r="BEC26" s="476"/>
      <c r="BED26" s="477"/>
      <c r="BEE26" s="477"/>
      <c r="BEF26" s="477"/>
      <c r="BEG26" s="474"/>
      <c r="BEH26" s="474"/>
      <c r="BEI26" s="475"/>
      <c r="BEJ26" s="414"/>
      <c r="BEK26" s="476"/>
      <c r="BEL26" s="477"/>
      <c r="BEM26" s="477"/>
      <c r="BEN26" s="477"/>
      <c r="BEO26" s="474"/>
      <c r="BEP26" s="474"/>
      <c r="BEQ26" s="475"/>
      <c r="BER26" s="414"/>
      <c r="BES26" s="476"/>
      <c r="BET26" s="477"/>
      <c r="BEU26" s="477"/>
      <c r="BEV26" s="477"/>
      <c r="BEW26" s="474"/>
      <c r="BEX26" s="474"/>
      <c r="BEY26" s="475"/>
      <c r="BEZ26" s="414"/>
      <c r="BFA26" s="476"/>
      <c r="BFB26" s="477"/>
      <c r="BFC26" s="477"/>
      <c r="BFD26" s="477"/>
      <c r="BFE26" s="474"/>
      <c r="BFF26" s="474"/>
      <c r="BFG26" s="475"/>
      <c r="BFH26" s="414"/>
      <c r="BFI26" s="476"/>
      <c r="BFJ26" s="477"/>
      <c r="BFK26" s="477"/>
      <c r="BFL26" s="477"/>
      <c r="BFM26" s="474"/>
      <c r="BFN26" s="474"/>
      <c r="BFO26" s="475"/>
      <c r="BFP26" s="414"/>
      <c r="BFQ26" s="476"/>
      <c r="BFR26" s="477"/>
      <c r="BFS26" s="477"/>
      <c r="BFT26" s="477"/>
      <c r="BFU26" s="474"/>
      <c r="BFV26" s="474"/>
      <c r="BFW26" s="475"/>
      <c r="BFX26" s="414"/>
      <c r="BFY26" s="476"/>
      <c r="BFZ26" s="477"/>
      <c r="BGA26" s="477"/>
      <c r="BGB26" s="477"/>
      <c r="BGC26" s="474"/>
      <c r="BGD26" s="474"/>
      <c r="BGE26" s="475"/>
      <c r="BGF26" s="414"/>
      <c r="BGG26" s="476"/>
      <c r="BGH26" s="477"/>
      <c r="BGI26" s="477"/>
      <c r="BGJ26" s="477"/>
      <c r="BGK26" s="474"/>
      <c r="BGL26" s="474"/>
      <c r="BGM26" s="475"/>
      <c r="BGN26" s="414"/>
      <c r="BGO26" s="476"/>
      <c r="BGP26" s="477"/>
      <c r="BGQ26" s="477"/>
      <c r="BGR26" s="477"/>
      <c r="BGS26" s="474"/>
      <c r="BGT26" s="474"/>
      <c r="BGU26" s="475"/>
      <c r="BGV26" s="414"/>
      <c r="BGW26" s="476"/>
      <c r="BGX26" s="477"/>
      <c r="BGY26" s="477"/>
      <c r="BGZ26" s="477"/>
      <c r="BHA26" s="474"/>
      <c r="BHB26" s="474"/>
      <c r="BHC26" s="475"/>
      <c r="BHD26" s="414"/>
      <c r="BHE26" s="476"/>
      <c r="BHF26" s="477"/>
      <c r="BHG26" s="477"/>
      <c r="BHH26" s="477"/>
      <c r="BHI26" s="474"/>
      <c r="BHJ26" s="474"/>
      <c r="BHK26" s="475"/>
      <c r="BHL26" s="414"/>
      <c r="BHM26" s="476"/>
      <c r="BHN26" s="477"/>
      <c r="BHO26" s="477"/>
      <c r="BHP26" s="477"/>
      <c r="BHQ26" s="474"/>
      <c r="BHR26" s="474"/>
      <c r="BHS26" s="475"/>
      <c r="BHT26" s="414"/>
      <c r="BHU26" s="476"/>
      <c r="BHV26" s="477"/>
      <c r="BHW26" s="477"/>
      <c r="BHX26" s="477"/>
      <c r="BHY26" s="474"/>
      <c r="BHZ26" s="474"/>
      <c r="BIA26" s="475"/>
      <c r="BIB26" s="414"/>
      <c r="BIC26" s="476"/>
      <c r="BID26" s="477"/>
      <c r="BIE26" s="477"/>
      <c r="BIF26" s="477"/>
      <c r="BIG26" s="474"/>
      <c r="BIH26" s="474"/>
      <c r="BII26" s="475"/>
      <c r="BIJ26" s="414"/>
      <c r="BIK26" s="476"/>
      <c r="BIL26" s="477"/>
      <c r="BIM26" s="477"/>
      <c r="BIN26" s="477"/>
      <c r="BIO26" s="474"/>
      <c r="BIP26" s="474"/>
      <c r="BIQ26" s="475"/>
      <c r="BIR26" s="414"/>
      <c r="BIS26" s="476"/>
      <c r="BIT26" s="477"/>
      <c r="BIU26" s="477"/>
      <c r="BIV26" s="477"/>
      <c r="BIW26" s="474"/>
      <c r="BIX26" s="474"/>
      <c r="BIY26" s="475"/>
      <c r="BIZ26" s="414"/>
      <c r="BJA26" s="476"/>
      <c r="BJB26" s="477"/>
      <c r="BJC26" s="477"/>
      <c r="BJD26" s="477"/>
      <c r="BJE26" s="474"/>
      <c r="BJF26" s="474"/>
      <c r="BJG26" s="475"/>
      <c r="BJH26" s="414"/>
      <c r="BJI26" s="476"/>
      <c r="BJJ26" s="477"/>
      <c r="BJK26" s="477"/>
      <c r="BJL26" s="477"/>
      <c r="BJM26" s="474"/>
      <c r="BJN26" s="474"/>
      <c r="BJO26" s="475"/>
      <c r="BJP26" s="414"/>
      <c r="BJQ26" s="476"/>
      <c r="BJR26" s="477"/>
      <c r="BJS26" s="477"/>
      <c r="BJT26" s="477"/>
      <c r="BJU26" s="474"/>
      <c r="BJV26" s="474"/>
      <c r="BJW26" s="475"/>
      <c r="BJX26" s="414"/>
      <c r="BJY26" s="476"/>
      <c r="BJZ26" s="477"/>
      <c r="BKA26" s="477"/>
      <c r="BKB26" s="477"/>
      <c r="BKC26" s="474"/>
      <c r="BKD26" s="474"/>
      <c r="BKE26" s="475"/>
      <c r="BKF26" s="414"/>
      <c r="BKG26" s="476"/>
      <c r="BKH26" s="477"/>
      <c r="BKI26" s="477"/>
      <c r="BKJ26" s="477"/>
      <c r="BKK26" s="474"/>
      <c r="BKL26" s="474"/>
      <c r="BKM26" s="475"/>
      <c r="BKN26" s="414"/>
      <c r="BKO26" s="476"/>
      <c r="BKP26" s="477"/>
      <c r="BKQ26" s="477"/>
      <c r="BKR26" s="477"/>
      <c r="BKS26" s="474"/>
      <c r="BKT26" s="474"/>
      <c r="BKU26" s="475"/>
      <c r="BKV26" s="414"/>
      <c r="BKW26" s="476"/>
      <c r="BKX26" s="477"/>
      <c r="BKY26" s="477"/>
      <c r="BKZ26" s="477"/>
      <c r="BLA26" s="474"/>
      <c r="BLB26" s="474"/>
      <c r="BLC26" s="475"/>
      <c r="BLD26" s="414"/>
      <c r="BLE26" s="476"/>
      <c r="BLF26" s="477"/>
      <c r="BLG26" s="477"/>
      <c r="BLH26" s="477"/>
      <c r="BLI26" s="474"/>
      <c r="BLJ26" s="474"/>
      <c r="BLK26" s="475"/>
      <c r="BLL26" s="414"/>
      <c r="BLM26" s="476"/>
      <c r="BLN26" s="477"/>
      <c r="BLO26" s="477"/>
      <c r="BLP26" s="477"/>
      <c r="BLQ26" s="474"/>
      <c r="BLR26" s="474"/>
      <c r="BLS26" s="475"/>
      <c r="BLT26" s="414"/>
      <c r="BLU26" s="476"/>
      <c r="BLV26" s="477"/>
      <c r="BLW26" s="477"/>
      <c r="BLX26" s="477"/>
      <c r="BLY26" s="474"/>
      <c r="BLZ26" s="474"/>
      <c r="BMA26" s="475"/>
      <c r="BMB26" s="414"/>
      <c r="BMC26" s="476"/>
      <c r="BMD26" s="477"/>
      <c r="BME26" s="477"/>
      <c r="BMF26" s="477"/>
      <c r="BMG26" s="474"/>
      <c r="BMH26" s="474"/>
      <c r="BMI26" s="475"/>
      <c r="BMJ26" s="414"/>
      <c r="BMK26" s="476"/>
      <c r="BML26" s="477"/>
      <c r="BMM26" s="477"/>
      <c r="BMN26" s="477"/>
      <c r="BMO26" s="474"/>
      <c r="BMP26" s="474"/>
      <c r="BMQ26" s="475"/>
      <c r="BMR26" s="414"/>
      <c r="BMS26" s="476"/>
      <c r="BMT26" s="477"/>
      <c r="BMU26" s="477"/>
      <c r="BMV26" s="477"/>
      <c r="BMW26" s="474"/>
      <c r="BMX26" s="474"/>
      <c r="BMY26" s="475"/>
      <c r="BMZ26" s="414"/>
      <c r="BNA26" s="476"/>
      <c r="BNB26" s="477"/>
      <c r="BNC26" s="477"/>
      <c r="BND26" s="477"/>
      <c r="BNE26" s="474"/>
      <c r="BNF26" s="474"/>
      <c r="BNG26" s="475"/>
      <c r="BNH26" s="414"/>
      <c r="BNI26" s="476"/>
      <c r="BNJ26" s="477"/>
      <c r="BNK26" s="477"/>
      <c r="BNL26" s="477"/>
      <c r="BNM26" s="474"/>
      <c r="BNN26" s="474"/>
      <c r="BNO26" s="475"/>
      <c r="BNP26" s="414"/>
      <c r="BNQ26" s="476"/>
      <c r="BNR26" s="477"/>
      <c r="BNS26" s="477"/>
      <c r="BNT26" s="477"/>
      <c r="BNU26" s="474"/>
      <c r="BNV26" s="474"/>
      <c r="BNW26" s="475"/>
      <c r="BNX26" s="414"/>
      <c r="BNY26" s="476"/>
      <c r="BNZ26" s="477"/>
      <c r="BOA26" s="477"/>
      <c r="BOB26" s="477"/>
      <c r="BOC26" s="474"/>
      <c r="BOD26" s="474"/>
      <c r="BOE26" s="475"/>
      <c r="BOF26" s="414"/>
      <c r="BOG26" s="476"/>
      <c r="BOH26" s="477"/>
      <c r="BOI26" s="477"/>
      <c r="BOJ26" s="477"/>
      <c r="BOK26" s="474"/>
      <c r="BOL26" s="474"/>
      <c r="BOM26" s="475"/>
      <c r="BON26" s="414"/>
      <c r="BOO26" s="476"/>
      <c r="BOP26" s="477"/>
      <c r="BOQ26" s="477"/>
      <c r="BOR26" s="477"/>
      <c r="BOS26" s="474"/>
      <c r="BOT26" s="474"/>
      <c r="BOU26" s="475"/>
      <c r="BOV26" s="414"/>
      <c r="BOW26" s="476"/>
      <c r="BOX26" s="477"/>
      <c r="BOY26" s="477"/>
      <c r="BOZ26" s="477"/>
      <c r="BPA26" s="474"/>
      <c r="BPB26" s="474"/>
      <c r="BPC26" s="475"/>
      <c r="BPD26" s="414"/>
      <c r="BPE26" s="476"/>
      <c r="BPF26" s="477"/>
      <c r="BPG26" s="477"/>
      <c r="BPH26" s="477"/>
      <c r="BPI26" s="474"/>
      <c r="BPJ26" s="474"/>
      <c r="BPK26" s="475"/>
      <c r="BPL26" s="414"/>
      <c r="BPM26" s="476"/>
      <c r="BPN26" s="477"/>
      <c r="BPO26" s="477"/>
      <c r="BPP26" s="477"/>
      <c r="BPQ26" s="474"/>
      <c r="BPR26" s="474"/>
      <c r="BPS26" s="475"/>
      <c r="BPT26" s="414"/>
      <c r="BPU26" s="476"/>
      <c r="BPV26" s="477"/>
      <c r="BPW26" s="477"/>
      <c r="BPX26" s="477"/>
      <c r="BPY26" s="474"/>
      <c r="BPZ26" s="474"/>
      <c r="BQA26" s="475"/>
      <c r="BQB26" s="414"/>
      <c r="BQC26" s="476"/>
      <c r="BQD26" s="477"/>
      <c r="BQE26" s="477"/>
      <c r="BQF26" s="477"/>
      <c r="BQG26" s="474"/>
      <c r="BQH26" s="474"/>
      <c r="BQI26" s="475"/>
      <c r="BQJ26" s="414"/>
      <c r="BQK26" s="476"/>
      <c r="BQL26" s="477"/>
      <c r="BQM26" s="477"/>
      <c r="BQN26" s="477"/>
      <c r="BQO26" s="474"/>
      <c r="BQP26" s="474"/>
      <c r="BQQ26" s="475"/>
      <c r="BQR26" s="414"/>
      <c r="BQS26" s="476"/>
      <c r="BQT26" s="477"/>
      <c r="BQU26" s="477"/>
      <c r="BQV26" s="477"/>
      <c r="BQW26" s="474"/>
      <c r="BQX26" s="474"/>
      <c r="BQY26" s="475"/>
      <c r="BQZ26" s="414"/>
      <c r="BRA26" s="476"/>
      <c r="BRB26" s="477"/>
      <c r="BRC26" s="477"/>
      <c r="BRD26" s="477"/>
      <c r="BRE26" s="474"/>
      <c r="BRF26" s="474"/>
      <c r="BRG26" s="475"/>
      <c r="BRH26" s="414"/>
      <c r="BRI26" s="476"/>
      <c r="BRJ26" s="477"/>
      <c r="BRK26" s="477"/>
      <c r="BRL26" s="477"/>
      <c r="BRM26" s="474"/>
      <c r="BRN26" s="474"/>
      <c r="BRO26" s="475"/>
      <c r="BRP26" s="414"/>
      <c r="BRQ26" s="476"/>
      <c r="BRR26" s="477"/>
      <c r="BRS26" s="477"/>
      <c r="BRT26" s="477"/>
      <c r="BRU26" s="474"/>
      <c r="BRV26" s="474"/>
      <c r="BRW26" s="475"/>
      <c r="BRX26" s="414"/>
      <c r="BRY26" s="476"/>
      <c r="BRZ26" s="477"/>
      <c r="BSA26" s="477"/>
      <c r="BSB26" s="477"/>
      <c r="BSC26" s="474"/>
      <c r="BSD26" s="474"/>
      <c r="BSE26" s="475"/>
      <c r="BSF26" s="414"/>
      <c r="BSG26" s="476"/>
      <c r="BSH26" s="477"/>
      <c r="BSI26" s="477"/>
      <c r="BSJ26" s="477"/>
      <c r="BSK26" s="474"/>
      <c r="BSL26" s="474"/>
      <c r="BSM26" s="475"/>
      <c r="BSN26" s="414"/>
      <c r="BSO26" s="476"/>
      <c r="BSP26" s="477"/>
      <c r="BSQ26" s="477"/>
      <c r="BSR26" s="477"/>
      <c r="BSS26" s="474"/>
      <c r="BST26" s="474"/>
      <c r="BSU26" s="475"/>
      <c r="BSV26" s="414"/>
      <c r="BSW26" s="476"/>
      <c r="BSX26" s="477"/>
      <c r="BSY26" s="477"/>
      <c r="BSZ26" s="477"/>
      <c r="BTA26" s="474"/>
      <c r="BTB26" s="474"/>
      <c r="BTC26" s="475"/>
      <c r="BTD26" s="414"/>
      <c r="BTE26" s="476"/>
      <c r="BTF26" s="477"/>
      <c r="BTG26" s="477"/>
      <c r="BTH26" s="477"/>
      <c r="BTI26" s="474"/>
      <c r="BTJ26" s="474"/>
      <c r="BTK26" s="475"/>
      <c r="BTL26" s="414"/>
      <c r="BTM26" s="476"/>
      <c r="BTN26" s="477"/>
      <c r="BTO26" s="477"/>
      <c r="BTP26" s="477"/>
      <c r="BTQ26" s="474"/>
      <c r="BTR26" s="474"/>
      <c r="BTS26" s="475"/>
      <c r="BTT26" s="414"/>
      <c r="BTU26" s="476"/>
      <c r="BTV26" s="477"/>
      <c r="BTW26" s="477"/>
      <c r="BTX26" s="477"/>
      <c r="BTY26" s="474"/>
      <c r="BTZ26" s="474"/>
      <c r="BUA26" s="475"/>
      <c r="BUB26" s="414"/>
      <c r="BUC26" s="476"/>
      <c r="BUD26" s="477"/>
      <c r="BUE26" s="477"/>
      <c r="BUF26" s="477"/>
      <c r="BUG26" s="474"/>
      <c r="BUH26" s="474"/>
      <c r="BUI26" s="475"/>
      <c r="BUJ26" s="414"/>
      <c r="BUK26" s="476"/>
      <c r="BUL26" s="477"/>
      <c r="BUM26" s="477"/>
      <c r="BUN26" s="477"/>
      <c r="BUO26" s="474"/>
      <c r="BUP26" s="474"/>
      <c r="BUQ26" s="475"/>
      <c r="BUR26" s="414"/>
      <c r="BUS26" s="476"/>
      <c r="BUT26" s="477"/>
      <c r="BUU26" s="477"/>
      <c r="BUV26" s="477"/>
      <c r="BUW26" s="474"/>
      <c r="BUX26" s="474"/>
      <c r="BUY26" s="475"/>
      <c r="BUZ26" s="414"/>
      <c r="BVA26" s="476"/>
      <c r="BVB26" s="477"/>
      <c r="BVC26" s="477"/>
      <c r="BVD26" s="477"/>
      <c r="BVE26" s="474"/>
      <c r="BVF26" s="474"/>
      <c r="BVG26" s="475"/>
      <c r="BVH26" s="414"/>
      <c r="BVI26" s="476"/>
      <c r="BVJ26" s="477"/>
      <c r="BVK26" s="477"/>
      <c r="BVL26" s="477"/>
      <c r="BVM26" s="474"/>
      <c r="BVN26" s="474"/>
      <c r="BVO26" s="475"/>
      <c r="BVP26" s="414"/>
      <c r="BVQ26" s="476"/>
      <c r="BVR26" s="477"/>
      <c r="BVS26" s="477"/>
      <c r="BVT26" s="477"/>
      <c r="BVU26" s="474"/>
      <c r="BVV26" s="474"/>
      <c r="BVW26" s="475"/>
      <c r="BVX26" s="414"/>
      <c r="BVY26" s="476"/>
      <c r="BVZ26" s="477"/>
      <c r="BWA26" s="477"/>
      <c r="BWB26" s="477"/>
      <c r="BWC26" s="474"/>
      <c r="BWD26" s="474"/>
      <c r="BWE26" s="475"/>
      <c r="BWF26" s="414"/>
      <c r="BWG26" s="476"/>
      <c r="BWH26" s="477"/>
      <c r="BWI26" s="477"/>
      <c r="BWJ26" s="477"/>
      <c r="BWK26" s="474"/>
      <c r="BWL26" s="474"/>
      <c r="BWM26" s="475"/>
      <c r="BWN26" s="414"/>
      <c r="BWO26" s="476"/>
      <c r="BWP26" s="477"/>
      <c r="BWQ26" s="477"/>
      <c r="BWR26" s="477"/>
      <c r="BWS26" s="474"/>
      <c r="BWT26" s="474"/>
      <c r="BWU26" s="475"/>
      <c r="BWV26" s="414"/>
      <c r="BWW26" s="476"/>
      <c r="BWX26" s="477"/>
      <c r="BWY26" s="477"/>
      <c r="BWZ26" s="477"/>
      <c r="BXA26" s="474"/>
      <c r="BXB26" s="474"/>
      <c r="BXC26" s="475"/>
      <c r="BXD26" s="414"/>
      <c r="BXE26" s="476"/>
      <c r="BXF26" s="477"/>
      <c r="BXG26" s="477"/>
      <c r="BXH26" s="477"/>
      <c r="BXI26" s="474"/>
      <c r="BXJ26" s="474"/>
      <c r="BXK26" s="475"/>
      <c r="BXL26" s="414"/>
      <c r="BXM26" s="476"/>
      <c r="BXN26" s="477"/>
      <c r="BXO26" s="477"/>
      <c r="BXP26" s="477"/>
      <c r="BXQ26" s="474"/>
      <c r="BXR26" s="474"/>
      <c r="BXS26" s="475"/>
      <c r="BXT26" s="414"/>
      <c r="BXU26" s="476"/>
      <c r="BXV26" s="477"/>
      <c r="BXW26" s="477"/>
      <c r="BXX26" s="477"/>
      <c r="BXY26" s="474"/>
      <c r="BXZ26" s="474"/>
      <c r="BYA26" s="475"/>
      <c r="BYB26" s="414"/>
      <c r="BYC26" s="476"/>
      <c r="BYD26" s="477"/>
      <c r="BYE26" s="477"/>
      <c r="BYF26" s="477"/>
      <c r="BYG26" s="474"/>
      <c r="BYH26" s="474"/>
      <c r="BYI26" s="475"/>
      <c r="BYJ26" s="414"/>
      <c r="BYK26" s="476"/>
      <c r="BYL26" s="477"/>
      <c r="BYM26" s="477"/>
      <c r="BYN26" s="477"/>
      <c r="BYO26" s="474"/>
      <c r="BYP26" s="474"/>
      <c r="BYQ26" s="475"/>
      <c r="BYR26" s="414"/>
      <c r="BYS26" s="476"/>
      <c r="BYT26" s="477"/>
      <c r="BYU26" s="477"/>
      <c r="BYV26" s="477"/>
      <c r="BYW26" s="474"/>
      <c r="BYX26" s="474"/>
      <c r="BYY26" s="475"/>
      <c r="BYZ26" s="414"/>
      <c r="BZA26" s="476"/>
      <c r="BZB26" s="477"/>
      <c r="BZC26" s="477"/>
      <c r="BZD26" s="477"/>
      <c r="BZE26" s="474"/>
      <c r="BZF26" s="474"/>
      <c r="BZG26" s="475"/>
      <c r="BZH26" s="414"/>
      <c r="BZI26" s="476"/>
      <c r="BZJ26" s="477"/>
      <c r="BZK26" s="477"/>
      <c r="BZL26" s="477"/>
      <c r="BZM26" s="474"/>
      <c r="BZN26" s="474"/>
      <c r="BZO26" s="475"/>
      <c r="BZP26" s="414"/>
      <c r="BZQ26" s="476"/>
      <c r="BZR26" s="477"/>
      <c r="BZS26" s="477"/>
      <c r="BZT26" s="477"/>
      <c r="BZU26" s="474"/>
      <c r="BZV26" s="474"/>
      <c r="BZW26" s="475"/>
      <c r="BZX26" s="414"/>
      <c r="BZY26" s="476"/>
      <c r="BZZ26" s="477"/>
      <c r="CAA26" s="477"/>
      <c r="CAB26" s="477"/>
      <c r="CAC26" s="474"/>
      <c r="CAD26" s="474"/>
      <c r="CAE26" s="475"/>
      <c r="CAF26" s="414"/>
      <c r="CAG26" s="476"/>
      <c r="CAH26" s="477"/>
      <c r="CAI26" s="477"/>
      <c r="CAJ26" s="477"/>
      <c r="CAK26" s="474"/>
      <c r="CAL26" s="474"/>
      <c r="CAM26" s="475"/>
      <c r="CAN26" s="414"/>
      <c r="CAO26" s="476"/>
      <c r="CAP26" s="477"/>
      <c r="CAQ26" s="477"/>
      <c r="CAR26" s="477"/>
      <c r="CAS26" s="474"/>
      <c r="CAT26" s="474"/>
      <c r="CAU26" s="475"/>
      <c r="CAV26" s="414"/>
      <c r="CAW26" s="476"/>
      <c r="CAX26" s="477"/>
      <c r="CAY26" s="477"/>
      <c r="CAZ26" s="477"/>
      <c r="CBA26" s="474"/>
      <c r="CBB26" s="474"/>
      <c r="CBC26" s="475"/>
      <c r="CBD26" s="414"/>
      <c r="CBE26" s="476"/>
      <c r="CBF26" s="477"/>
      <c r="CBG26" s="477"/>
      <c r="CBH26" s="477"/>
      <c r="CBI26" s="474"/>
      <c r="CBJ26" s="474"/>
      <c r="CBK26" s="475"/>
      <c r="CBL26" s="414"/>
      <c r="CBM26" s="476"/>
      <c r="CBN26" s="477"/>
      <c r="CBO26" s="477"/>
      <c r="CBP26" s="477"/>
      <c r="CBQ26" s="474"/>
      <c r="CBR26" s="474"/>
      <c r="CBS26" s="475"/>
      <c r="CBT26" s="414"/>
      <c r="CBU26" s="476"/>
      <c r="CBV26" s="477"/>
      <c r="CBW26" s="477"/>
      <c r="CBX26" s="477"/>
      <c r="CBY26" s="474"/>
      <c r="CBZ26" s="474"/>
      <c r="CCA26" s="475"/>
      <c r="CCB26" s="414"/>
      <c r="CCC26" s="476"/>
      <c r="CCD26" s="477"/>
      <c r="CCE26" s="477"/>
      <c r="CCF26" s="477"/>
      <c r="CCG26" s="474"/>
      <c r="CCH26" s="474"/>
      <c r="CCI26" s="475"/>
      <c r="CCJ26" s="414"/>
      <c r="CCK26" s="476"/>
      <c r="CCL26" s="477"/>
      <c r="CCM26" s="477"/>
      <c r="CCN26" s="477"/>
      <c r="CCO26" s="474"/>
      <c r="CCP26" s="474"/>
      <c r="CCQ26" s="475"/>
      <c r="CCR26" s="414"/>
      <c r="CCS26" s="476"/>
      <c r="CCT26" s="477"/>
      <c r="CCU26" s="477"/>
      <c r="CCV26" s="477"/>
      <c r="CCW26" s="474"/>
      <c r="CCX26" s="474"/>
      <c r="CCY26" s="475"/>
      <c r="CCZ26" s="414"/>
      <c r="CDA26" s="476"/>
      <c r="CDB26" s="477"/>
      <c r="CDC26" s="477"/>
      <c r="CDD26" s="477"/>
      <c r="CDE26" s="474"/>
      <c r="CDF26" s="474"/>
      <c r="CDG26" s="475"/>
      <c r="CDH26" s="414"/>
      <c r="CDI26" s="476"/>
      <c r="CDJ26" s="477"/>
      <c r="CDK26" s="477"/>
      <c r="CDL26" s="477"/>
      <c r="CDM26" s="474"/>
      <c r="CDN26" s="474"/>
      <c r="CDO26" s="475"/>
      <c r="CDP26" s="414"/>
      <c r="CDQ26" s="476"/>
      <c r="CDR26" s="477"/>
      <c r="CDS26" s="477"/>
      <c r="CDT26" s="477"/>
      <c r="CDU26" s="474"/>
      <c r="CDV26" s="474"/>
      <c r="CDW26" s="475"/>
      <c r="CDX26" s="414"/>
      <c r="CDY26" s="476"/>
      <c r="CDZ26" s="477"/>
      <c r="CEA26" s="477"/>
      <c r="CEB26" s="477"/>
      <c r="CEC26" s="474"/>
      <c r="CED26" s="474"/>
      <c r="CEE26" s="475"/>
      <c r="CEF26" s="414"/>
      <c r="CEG26" s="476"/>
      <c r="CEH26" s="477"/>
      <c r="CEI26" s="477"/>
      <c r="CEJ26" s="477"/>
      <c r="CEK26" s="474"/>
      <c r="CEL26" s="474"/>
      <c r="CEM26" s="475"/>
      <c r="CEN26" s="414"/>
      <c r="CEO26" s="476"/>
      <c r="CEP26" s="477"/>
      <c r="CEQ26" s="477"/>
      <c r="CER26" s="477"/>
      <c r="CES26" s="474"/>
      <c r="CET26" s="474"/>
      <c r="CEU26" s="475"/>
      <c r="CEV26" s="414"/>
      <c r="CEW26" s="476"/>
      <c r="CEX26" s="477"/>
      <c r="CEY26" s="477"/>
      <c r="CEZ26" s="477"/>
      <c r="CFA26" s="474"/>
      <c r="CFB26" s="474"/>
      <c r="CFC26" s="475"/>
      <c r="CFD26" s="414"/>
      <c r="CFE26" s="476"/>
      <c r="CFF26" s="477"/>
      <c r="CFG26" s="477"/>
      <c r="CFH26" s="477"/>
      <c r="CFI26" s="474"/>
      <c r="CFJ26" s="474"/>
      <c r="CFK26" s="475"/>
      <c r="CFL26" s="414"/>
      <c r="CFM26" s="476"/>
      <c r="CFN26" s="477"/>
      <c r="CFO26" s="477"/>
      <c r="CFP26" s="477"/>
      <c r="CFQ26" s="474"/>
      <c r="CFR26" s="474"/>
      <c r="CFS26" s="475"/>
      <c r="CFT26" s="414"/>
      <c r="CFU26" s="476"/>
      <c r="CFV26" s="477"/>
      <c r="CFW26" s="477"/>
      <c r="CFX26" s="477"/>
      <c r="CFY26" s="474"/>
      <c r="CFZ26" s="474"/>
      <c r="CGA26" s="475"/>
      <c r="CGB26" s="414"/>
      <c r="CGC26" s="476"/>
      <c r="CGD26" s="477"/>
      <c r="CGE26" s="477"/>
      <c r="CGF26" s="477"/>
      <c r="CGG26" s="474"/>
      <c r="CGH26" s="474"/>
      <c r="CGI26" s="475"/>
      <c r="CGJ26" s="414"/>
      <c r="CGK26" s="476"/>
      <c r="CGL26" s="477"/>
      <c r="CGM26" s="477"/>
      <c r="CGN26" s="477"/>
      <c r="CGO26" s="474"/>
      <c r="CGP26" s="474"/>
      <c r="CGQ26" s="475"/>
      <c r="CGR26" s="414"/>
      <c r="CGS26" s="476"/>
      <c r="CGT26" s="477"/>
      <c r="CGU26" s="477"/>
      <c r="CGV26" s="477"/>
      <c r="CGW26" s="474"/>
      <c r="CGX26" s="474"/>
      <c r="CGY26" s="475"/>
      <c r="CGZ26" s="414"/>
      <c r="CHA26" s="476"/>
      <c r="CHB26" s="477"/>
      <c r="CHC26" s="477"/>
      <c r="CHD26" s="477"/>
      <c r="CHE26" s="474"/>
      <c r="CHF26" s="474"/>
      <c r="CHG26" s="475"/>
      <c r="CHH26" s="414"/>
      <c r="CHI26" s="476"/>
      <c r="CHJ26" s="477"/>
      <c r="CHK26" s="477"/>
      <c r="CHL26" s="477"/>
      <c r="CHM26" s="474"/>
      <c r="CHN26" s="474"/>
      <c r="CHO26" s="475"/>
      <c r="CHP26" s="414"/>
      <c r="CHQ26" s="476"/>
      <c r="CHR26" s="477"/>
      <c r="CHS26" s="477"/>
      <c r="CHT26" s="477"/>
      <c r="CHU26" s="474"/>
      <c r="CHV26" s="474"/>
      <c r="CHW26" s="475"/>
      <c r="CHX26" s="414"/>
      <c r="CHY26" s="476"/>
      <c r="CHZ26" s="477"/>
      <c r="CIA26" s="477"/>
      <c r="CIB26" s="477"/>
      <c r="CIC26" s="474"/>
      <c r="CID26" s="474"/>
      <c r="CIE26" s="475"/>
      <c r="CIF26" s="414"/>
      <c r="CIG26" s="476"/>
      <c r="CIH26" s="477"/>
      <c r="CII26" s="477"/>
      <c r="CIJ26" s="477"/>
      <c r="CIK26" s="474"/>
      <c r="CIL26" s="474"/>
      <c r="CIM26" s="475"/>
      <c r="CIN26" s="414"/>
      <c r="CIO26" s="476"/>
      <c r="CIP26" s="477"/>
      <c r="CIQ26" s="477"/>
      <c r="CIR26" s="477"/>
      <c r="CIS26" s="474"/>
      <c r="CIT26" s="474"/>
      <c r="CIU26" s="475"/>
      <c r="CIV26" s="414"/>
      <c r="CIW26" s="476"/>
      <c r="CIX26" s="477"/>
      <c r="CIY26" s="477"/>
      <c r="CIZ26" s="477"/>
      <c r="CJA26" s="474"/>
      <c r="CJB26" s="474"/>
      <c r="CJC26" s="475"/>
      <c r="CJD26" s="414"/>
      <c r="CJE26" s="476"/>
      <c r="CJF26" s="477"/>
      <c r="CJG26" s="477"/>
      <c r="CJH26" s="477"/>
      <c r="CJI26" s="474"/>
      <c r="CJJ26" s="474"/>
      <c r="CJK26" s="475"/>
      <c r="CJL26" s="414"/>
      <c r="CJM26" s="476"/>
      <c r="CJN26" s="477"/>
      <c r="CJO26" s="477"/>
      <c r="CJP26" s="477"/>
      <c r="CJQ26" s="474"/>
      <c r="CJR26" s="474"/>
      <c r="CJS26" s="475"/>
      <c r="CJT26" s="414"/>
      <c r="CJU26" s="476"/>
      <c r="CJV26" s="477"/>
      <c r="CJW26" s="477"/>
      <c r="CJX26" s="477"/>
      <c r="CJY26" s="474"/>
      <c r="CJZ26" s="474"/>
      <c r="CKA26" s="475"/>
      <c r="CKB26" s="414"/>
      <c r="CKC26" s="476"/>
      <c r="CKD26" s="477"/>
      <c r="CKE26" s="477"/>
      <c r="CKF26" s="477"/>
      <c r="CKG26" s="474"/>
      <c r="CKH26" s="474"/>
      <c r="CKI26" s="475"/>
      <c r="CKJ26" s="414"/>
      <c r="CKK26" s="476"/>
      <c r="CKL26" s="477"/>
      <c r="CKM26" s="477"/>
      <c r="CKN26" s="477"/>
      <c r="CKO26" s="474"/>
      <c r="CKP26" s="474"/>
      <c r="CKQ26" s="475"/>
      <c r="CKR26" s="414"/>
      <c r="CKS26" s="476"/>
      <c r="CKT26" s="477"/>
      <c r="CKU26" s="477"/>
      <c r="CKV26" s="477"/>
      <c r="CKW26" s="474"/>
      <c r="CKX26" s="474"/>
      <c r="CKY26" s="475"/>
      <c r="CKZ26" s="414"/>
      <c r="CLA26" s="476"/>
      <c r="CLB26" s="477"/>
      <c r="CLC26" s="477"/>
      <c r="CLD26" s="477"/>
      <c r="CLE26" s="474"/>
      <c r="CLF26" s="474"/>
      <c r="CLG26" s="475"/>
      <c r="CLH26" s="414"/>
      <c r="CLI26" s="476"/>
      <c r="CLJ26" s="477"/>
      <c r="CLK26" s="477"/>
      <c r="CLL26" s="477"/>
      <c r="CLM26" s="474"/>
      <c r="CLN26" s="474"/>
      <c r="CLO26" s="475"/>
      <c r="CLP26" s="414"/>
      <c r="CLQ26" s="476"/>
      <c r="CLR26" s="477"/>
      <c r="CLS26" s="477"/>
      <c r="CLT26" s="477"/>
      <c r="CLU26" s="474"/>
      <c r="CLV26" s="474"/>
      <c r="CLW26" s="475"/>
      <c r="CLX26" s="414"/>
      <c r="CLY26" s="476"/>
      <c r="CLZ26" s="477"/>
      <c r="CMA26" s="477"/>
      <c r="CMB26" s="477"/>
      <c r="CMC26" s="474"/>
      <c r="CMD26" s="474"/>
      <c r="CME26" s="475"/>
      <c r="CMF26" s="414"/>
      <c r="CMG26" s="476"/>
      <c r="CMH26" s="477"/>
      <c r="CMI26" s="477"/>
      <c r="CMJ26" s="477"/>
      <c r="CMK26" s="474"/>
      <c r="CML26" s="474"/>
      <c r="CMM26" s="475"/>
      <c r="CMN26" s="414"/>
      <c r="CMO26" s="476"/>
      <c r="CMP26" s="477"/>
      <c r="CMQ26" s="477"/>
      <c r="CMR26" s="477"/>
      <c r="CMS26" s="474"/>
      <c r="CMT26" s="474"/>
      <c r="CMU26" s="475"/>
      <c r="CMV26" s="414"/>
      <c r="CMW26" s="476"/>
      <c r="CMX26" s="477"/>
      <c r="CMY26" s="477"/>
      <c r="CMZ26" s="477"/>
      <c r="CNA26" s="474"/>
      <c r="CNB26" s="474"/>
      <c r="CNC26" s="475"/>
      <c r="CND26" s="414"/>
      <c r="CNE26" s="476"/>
      <c r="CNF26" s="477"/>
      <c r="CNG26" s="477"/>
      <c r="CNH26" s="477"/>
      <c r="CNI26" s="474"/>
      <c r="CNJ26" s="474"/>
      <c r="CNK26" s="475"/>
      <c r="CNL26" s="414"/>
      <c r="CNM26" s="476"/>
      <c r="CNN26" s="477"/>
      <c r="CNO26" s="477"/>
      <c r="CNP26" s="477"/>
      <c r="CNQ26" s="474"/>
      <c r="CNR26" s="474"/>
      <c r="CNS26" s="475"/>
      <c r="CNT26" s="414"/>
      <c r="CNU26" s="476"/>
      <c r="CNV26" s="477"/>
      <c r="CNW26" s="477"/>
      <c r="CNX26" s="477"/>
      <c r="CNY26" s="474"/>
      <c r="CNZ26" s="474"/>
      <c r="COA26" s="475"/>
      <c r="COB26" s="414"/>
      <c r="COC26" s="476"/>
      <c r="COD26" s="477"/>
      <c r="COE26" s="477"/>
      <c r="COF26" s="477"/>
      <c r="COG26" s="474"/>
      <c r="COH26" s="474"/>
      <c r="COI26" s="475"/>
      <c r="COJ26" s="414"/>
      <c r="COK26" s="476"/>
      <c r="COL26" s="477"/>
      <c r="COM26" s="477"/>
      <c r="CON26" s="477"/>
      <c r="COO26" s="474"/>
      <c r="COP26" s="474"/>
      <c r="COQ26" s="475"/>
      <c r="COR26" s="414"/>
      <c r="COS26" s="476"/>
      <c r="COT26" s="477"/>
      <c r="COU26" s="477"/>
      <c r="COV26" s="477"/>
      <c r="COW26" s="474"/>
      <c r="COX26" s="474"/>
      <c r="COY26" s="475"/>
      <c r="COZ26" s="414"/>
      <c r="CPA26" s="476"/>
      <c r="CPB26" s="477"/>
      <c r="CPC26" s="477"/>
      <c r="CPD26" s="477"/>
      <c r="CPE26" s="474"/>
      <c r="CPF26" s="474"/>
      <c r="CPG26" s="475"/>
      <c r="CPH26" s="414"/>
      <c r="CPI26" s="476"/>
      <c r="CPJ26" s="477"/>
      <c r="CPK26" s="477"/>
      <c r="CPL26" s="477"/>
      <c r="CPM26" s="474"/>
      <c r="CPN26" s="474"/>
      <c r="CPO26" s="475"/>
      <c r="CPP26" s="414"/>
      <c r="CPQ26" s="476"/>
      <c r="CPR26" s="477"/>
      <c r="CPS26" s="477"/>
      <c r="CPT26" s="477"/>
      <c r="CPU26" s="474"/>
      <c r="CPV26" s="474"/>
      <c r="CPW26" s="475"/>
      <c r="CPX26" s="414"/>
      <c r="CPY26" s="476"/>
      <c r="CPZ26" s="477"/>
      <c r="CQA26" s="477"/>
      <c r="CQB26" s="477"/>
      <c r="CQC26" s="474"/>
      <c r="CQD26" s="474"/>
      <c r="CQE26" s="475"/>
      <c r="CQF26" s="414"/>
      <c r="CQG26" s="476"/>
      <c r="CQH26" s="477"/>
      <c r="CQI26" s="477"/>
      <c r="CQJ26" s="477"/>
      <c r="CQK26" s="474"/>
      <c r="CQL26" s="474"/>
      <c r="CQM26" s="475"/>
      <c r="CQN26" s="414"/>
      <c r="CQO26" s="476"/>
      <c r="CQP26" s="477"/>
      <c r="CQQ26" s="477"/>
      <c r="CQR26" s="477"/>
      <c r="CQS26" s="474"/>
      <c r="CQT26" s="474"/>
      <c r="CQU26" s="475"/>
      <c r="CQV26" s="414"/>
      <c r="CQW26" s="476"/>
      <c r="CQX26" s="477"/>
      <c r="CQY26" s="477"/>
      <c r="CQZ26" s="477"/>
      <c r="CRA26" s="474"/>
      <c r="CRB26" s="474"/>
      <c r="CRC26" s="475"/>
      <c r="CRD26" s="414"/>
      <c r="CRE26" s="476"/>
      <c r="CRF26" s="477"/>
      <c r="CRG26" s="477"/>
      <c r="CRH26" s="477"/>
      <c r="CRI26" s="474"/>
      <c r="CRJ26" s="474"/>
      <c r="CRK26" s="475"/>
      <c r="CRL26" s="414"/>
      <c r="CRM26" s="476"/>
      <c r="CRN26" s="477"/>
      <c r="CRO26" s="477"/>
      <c r="CRP26" s="477"/>
      <c r="CRQ26" s="474"/>
      <c r="CRR26" s="474"/>
      <c r="CRS26" s="475"/>
      <c r="CRT26" s="414"/>
      <c r="CRU26" s="476"/>
      <c r="CRV26" s="477"/>
      <c r="CRW26" s="477"/>
      <c r="CRX26" s="477"/>
      <c r="CRY26" s="474"/>
      <c r="CRZ26" s="474"/>
      <c r="CSA26" s="475"/>
      <c r="CSB26" s="414"/>
      <c r="CSC26" s="476"/>
      <c r="CSD26" s="477"/>
      <c r="CSE26" s="477"/>
      <c r="CSF26" s="477"/>
      <c r="CSG26" s="474"/>
      <c r="CSH26" s="474"/>
      <c r="CSI26" s="475"/>
      <c r="CSJ26" s="414"/>
      <c r="CSK26" s="476"/>
      <c r="CSL26" s="477"/>
      <c r="CSM26" s="477"/>
      <c r="CSN26" s="477"/>
      <c r="CSO26" s="474"/>
      <c r="CSP26" s="474"/>
      <c r="CSQ26" s="475"/>
      <c r="CSR26" s="414"/>
      <c r="CSS26" s="476"/>
      <c r="CST26" s="477"/>
      <c r="CSU26" s="477"/>
      <c r="CSV26" s="477"/>
      <c r="CSW26" s="474"/>
      <c r="CSX26" s="474"/>
      <c r="CSY26" s="475"/>
      <c r="CSZ26" s="414"/>
      <c r="CTA26" s="476"/>
      <c r="CTB26" s="477"/>
      <c r="CTC26" s="477"/>
      <c r="CTD26" s="477"/>
      <c r="CTE26" s="474"/>
      <c r="CTF26" s="474"/>
      <c r="CTG26" s="475"/>
      <c r="CTH26" s="414"/>
      <c r="CTI26" s="476"/>
      <c r="CTJ26" s="477"/>
      <c r="CTK26" s="477"/>
      <c r="CTL26" s="477"/>
      <c r="CTM26" s="474"/>
      <c r="CTN26" s="474"/>
      <c r="CTO26" s="475"/>
      <c r="CTP26" s="414"/>
      <c r="CTQ26" s="476"/>
      <c r="CTR26" s="477"/>
      <c r="CTS26" s="477"/>
      <c r="CTT26" s="477"/>
      <c r="CTU26" s="474"/>
      <c r="CTV26" s="474"/>
      <c r="CTW26" s="475"/>
      <c r="CTX26" s="414"/>
      <c r="CTY26" s="476"/>
      <c r="CTZ26" s="477"/>
      <c r="CUA26" s="477"/>
      <c r="CUB26" s="477"/>
      <c r="CUC26" s="474"/>
      <c r="CUD26" s="474"/>
      <c r="CUE26" s="475"/>
      <c r="CUF26" s="414"/>
      <c r="CUG26" s="476"/>
      <c r="CUH26" s="477"/>
      <c r="CUI26" s="477"/>
      <c r="CUJ26" s="477"/>
      <c r="CUK26" s="474"/>
      <c r="CUL26" s="474"/>
      <c r="CUM26" s="475"/>
      <c r="CUN26" s="414"/>
      <c r="CUO26" s="476"/>
      <c r="CUP26" s="477"/>
      <c r="CUQ26" s="477"/>
      <c r="CUR26" s="477"/>
      <c r="CUS26" s="474"/>
      <c r="CUT26" s="474"/>
      <c r="CUU26" s="475"/>
      <c r="CUV26" s="414"/>
      <c r="CUW26" s="476"/>
      <c r="CUX26" s="477"/>
      <c r="CUY26" s="477"/>
      <c r="CUZ26" s="477"/>
      <c r="CVA26" s="474"/>
      <c r="CVB26" s="474"/>
      <c r="CVC26" s="475"/>
      <c r="CVD26" s="414"/>
      <c r="CVE26" s="476"/>
      <c r="CVF26" s="477"/>
      <c r="CVG26" s="477"/>
      <c r="CVH26" s="477"/>
      <c r="CVI26" s="474"/>
      <c r="CVJ26" s="474"/>
      <c r="CVK26" s="475"/>
      <c r="CVL26" s="414"/>
      <c r="CVM26" s="476"/>
      <c r="CVN26" s="477"/>
      <c r="CVO26" s="477"/>
      <c r="CVP26" s="477"/>
      <c r="CVQ26" s="474"/>
      <c r="CVR26" s="474"/>
      <c r="CVS26" s="475"/>
      <c r="CVT26" s="414"/>
      <c r="CVU26" s="476"/>
      <c r="CVV26" s="477"/>
      <c r="CVW26" s="477"/>
      <c r="CVX26" s="477"/>
      <c r="CVY26" s="474"/>
      <c r="CVZ26" s="474"/>
      <c r="CWA26" s="475"/>
      <c r="CWB26" s="414"/>
      <c r="CWC26" s="476"/>
      <c r="CWD26" s="477"/>
      <c r="CWE26" s="477"/>
      <c r="CWF26" s="477"/>
      <c r="CWG26" s="474"/>
      <c r="CWH26" s="474"/>
      <c r="CWI26" s="475"/>
      <c r="CWJ26" s="414"/>
      <c r="CWK26" s="476"/>
      <c r="CWL26" s="477"/>
      <c r="CWM26" s="477"/>
      <c r="CWN26" s="477"/>
      <c r="CWO26" s="474"/>
      <c r="CWP26" s="474"/>
      <c r="CWQ26" s="475"/>
      <c r="CWR26" s="414"/>
      <c r="CWS26" s="476"/>
      <c r="CWT26" s="477"/>
      <c r="CWU26" s="477"/>
      <c r="CWV26" s="477"/>
      <c r="CWW26" s="474"/>
      <c r="CWX26" s="474"/>
      <c r="CWY26" s="475"/>
      <c r="CWZ26" s="414"/>
      <c r="CXA26" s="476"/>
      <c r="CXB26" s="477"/>
      <c r="CXC26" s="477"/>
      <c r="CXD26" s="477"/>
      <c r="CXE26" s="474"/>
      <c r="CXF26" s="474"/>
      <c r="CXG26" s="475"/>
      <c r="CXH26" s="414"/>
      <c r="CXI26" s="476"/>
      <c r="CXJ26" s="477"/>
      <c r="CXK26" s="477"/>
      <c r="CXL26" s="477"/>
      <c r="CXM26" s="474"/>
      <c r="CXN26" s="474"/>
      <c r="CXO26" s="475"/>
      <c r="CXP26" s="414"/>
      <c r="CXQ26" s="476"/>
      <c r="CXR26" s="477"/>
      <c r="CXS26" s="477"/>
      <c r="CXT26" s="477"/>
      <c r="CXU26" s="474"/>
      <c r="CXV26" s="474"/>
      <c r="CXW26" s="475"/>
      <c r="CXX26" s="414"/>
      <c r="CXY26" s="476"/>
      <c r="CXZ26" s="477"/>
      <c r="CYA26" s="477"/>
      <c r="CYB26" s="477"/>
      <c r="CYC26" s="474"/>
      <c r="CYD26" s="474"/>
      <c r="CYE26" s="475"/>
      <c r="CYF26" s="414"/>
      <c r="CYG26" s="476"/>
      <c r="CYH26" s="477"/>
      <c r="CYI26" s="477"/>
      <c r="CYJ26" s="477"/>
      <c r="CYK26" s="474"/>
      <c r="CYL26" s="474"/>
      <c r="CYM26" s="475"/>
      <c r="CYN26" s="414"/>
      <c r="CYO26" s="476"/>
      <c r="CYP26" s="477"/>
      <c r="CYQ26" s="477"/>
      <c r="CYR26" s="477"/>
      <c r="CYS26" s="474"/>
      <c r="CYT26" s="474"/>
      <c r="CYU26" s="475"/>
      <c r="CYV26" s="414"/>
      <c r="CYW26" s="476"/>
      <c r="CYX26" s="477"/>
      <c r="CYY26" s="477"/>
      <c r="CYZ26" s="477"/>
      <c r="CZA26" s="474"/>
      <c r="CZB26" s="474"/>
      <c r="CZC26" s="475"/>
      <c r="CZD26" s="414"/>
      <c r="CZE26" s="476"/>
      <c r="CZF26" s="477"/>
      <c r="CZG26" s="477"/>
      <c r="CZH26" s="477"/>
      <c r="CZI26" s="474"/>
      <c r="CZJ26" s="474"/>
      <c r="CZK26" s="475"/>
      <c r="CZL26" s="414"/>
      <c r="CZM26" s="476"/>
      <c r="CZN26" s="477"/>
      <c r="CZO26" s="477"/>
      <c r="CZP26" s="477"/>
      <c r="CZQ26" s="474"/>
      <c r="CZR26" s="474"/>
      <c r="CZS26" s="475"/>
      <c r="CZT26" s="414"/>
      <c r="CZU26" s="476"/>
      <c r="CZV26" s="477"/>
      <c r="CZW26" s="477"/>
      <c r="CZX26" s="477"/>
      <c r="CZY26" s="474"/>
      <c r="CZZ26" s="474"/>
      <c r="DAA26" s="475"/>
      <c r="DAB26" s="414"/>
      <c r="DAC26" s="476"/>
      <c r="DAD26" s="477"/>
      <c r="DAE26" s="477"/>
      <c r="DAF26" s="477"/>
      <c r="DAG26" s="474"/>
      <c r="DAH26" s="474"/>
      <c r="DAI26" s="475"/>
      <c r="DAJ26" s="414"/>
      <c r="DAK26" s="476"/>
      <c r="DAL26" s="477"/>
      <c r="DAM26" s="477"/>
      <c r="DAN26" s="477"/>
      <c r="DAO26" s="474"/>
      <c r="DAP26" s="474"/>
      <c r="DAQ26" s="475"/>
      <c r="DAR26" s="414"/>
      <c r="DAS26" s="476"/>
      <c r="DAT26" s="477"/>
      <c r="DAU26" s="477"/>
      <c r="DAV26" s="477"/>
      <c r="DAW26" s="474"/>
      <c r="DAX26" s="474"/>
      <c r="DAY26" s="475"/>
      <c r="DAZ26" s="414"/>
      <c r="DBA26" s="476"/>
      <c r="DBB26" s="477"/>
      <c r="DBC26" s="477"/>
      <c r="DBD26" s="477"/>
      <c r="DBE26" s="474"/>
      <c r="DBF26" s="474"/>
      <c r="DBG26" s="475"/>
      <c r="DBH26" s="414"/>
      <c r="DBI26" s="476"/>
      <c r="DBJ26" s="477"/>
      <c r="DBK26" s="477"/>
      <c r="DBL26" s="477"/>
      <c r="DBM26" s="474"/>
      <c r="DBN26" s="474"/>
      <c r="DBO26" s="475"/>
      <c r="DBP26" s="414"/>
      <c r="DBQ26" s="476"/>
      <c r="DBR26" s="477"/>
      <c r="DBS26" s="477"/>
      <c r="DBT26" s="477"/>
      <c r="DBU26" s="474"/>
      <c r="DBV26" s="474"/>
      <c r="DBW26" s="475"/>
      <c r="DBX26" s="414"/>
      <c r="DBY26" s="476"/>
      <c r="DBZ26" s="477"/>
      <c r="DCA26" s="477"/>
      <c r="DCB26" s="477"/>
      <c r="DCC26" s="474"/>
      <c r="DCD26" s="474"/>
      <c r="DCE26" s="475"/>
      <c r="DCF26" s="414"/>
      <c r="DCG26" s="476"/>
      <c r="DCH26" s="477"/>
      <c r="DCI26" s="477"/>
      <c r="DCJ26" s="477"/>
      <c r="DCK26" s="474"/>
      <c r="DCL26" s="474"/>
      <c r="DCM26" s="475"/>
      <c r="DCN26" s="414"/>
      <c r="DCO26" s="476"/>
      <c r="DCP26" s="477"/>
      <c r="DCQ26" s="477"/>
      <c r="DCR26" s="477"/>
      <c r="DCS26" s="474"/>
      <c r="DCT26" s="474"/>
      <c r="DCU26" s="475"/>
      <c r="DCV26" s="414"/>
      <c r="DCW26" s="476"/>
      <c r="DCX26" s="477"/>
      <c r="DCY26" s="477"/>
      <c r="DCZ26" s="477"/>
      <c r="DDA26" s="474"/>
      <c r="DDB26" s="474"/>
      <c r="DDC26" s="475"/>
      <c r="DDD26" s="414"/>
      <c r="DDE26" s="476"/>
      <c r="DDF26" s="477"/>
      <c r="DDG26" s="477"/>
      <c r="DDH26" s="477"/>
      <c r="DDI26" s="474"/>
      <c r="DDJ26" s="474"/>
      <c r="DDK26" s="475"/>
      <c r="DDL26" s="414"/>
      <c r="DDM26" s="476"/>
      <c r="DDN26" s="477"/>
      <c r="DDO26" s="477"/>
      <c r="DDP26" s="477"/>
      <c r="DDQ26" s="474"/>
      <c r="DDR26" s="474"/>
      <c r="DDS26" s="475"/>
      <c r="DDT26" s="414"/>
      <c r="DDU26" s="476"/>
      <c r="DDV26" s="477"/>
      <c r="DDW26" s="477"/>
      <c r="DDX26" s="477"/>
      <c r="DDY26" s="474"/>
      <c r="DDZ26" s="474"/>
      <c r="DEA26" s="475"/>
      <c r="DEB26" s="414"/>
      <c r="DEC26" s="476"/>
      <c r="DED26" s="477"/>
      <c r="DEE26" s="477"/>
      <c r="DEF26" s="477"/>
      <c r="DEG26" s="474"/>
      <c r="DEH26" s="474"/>
      <c r="DEI26" s="475"/>
      <c r="DEJ26" s="414"/>
      <c r="DEK26" s="476"/>
      <c r="DEL26" s="477"/>
      <c r="DEM26" s="477"/>
      <c r="DEN26" s="477"/>
      <c r="DEO26" s="474"/>
      <c r="DEP26" s="474"/>
      <c r="DEQ26" s="475"/>
      <c r="DER26" s="414"/>
      <c r="DES26" s="476"/>
      <c r="DET26" s="477"/>
      <c r="DEU26" s="477"/>
      <c r="DEV26" s="477"/>
      <c r="DEW26" s="474"/>
      <c r="DEX26" s="474"/>
      <c r="DEY26" s="475"/>
      <c r="DEZ26" s="414"/>
      <c r="DFA26" s="476"/>
      <c r="DFB26" s="477"/>
      <c r="DFC26" s="477"/>
      <c r="DFD26" s="477"/>
      <c r="DFE26" s="474"/>
      <c r="DFF26" s="474"/>
      <c r="DFG26" s="475"/>
      <c r="DFH26" s="414"/>
      <c r="DFI26" s="476"/>
      <c r="DFJ26" s="477"/>
      <c r="DFK26" s="477"/>
      <c r="DFL26" s="477"/>
      <c r="DFM26" s="474"/>
      <c r="DFN26" s="474"/>
      <c r="DFO26" s="475"/>
      <c r="DFP26" s="414"/>
      <c r="DFQ26" s="476"/>
      <c r="DFR26" s="477"/>
      <c r="DFS26" s="477"/>
      <c r="DFT26" s="477"/>
      <c r="DFU26" s="474"/>
      <c r="DFV26" s="474"/>
      <c r="DFW26" s="475"/>
      <c r="DFX26" s="414"/>
      <c r="DFY26" s="476"/>
      <c r="DFZ26" s="477"/>
      <c r="DGA26" s="477"/>
      <c r="DGB26" s="477"/>
      <c r="DGC26" s="474"/>
      <c r="DGD26" s="474"/>
      <c r="DGE26" s="475"/>
      <c r="DGF26" s="414"/>
      <c r="DGG26" s="476"/>
      <c r="DGH26" s="477"/>
      <c r="DGI26" s="477"/>
      <c r="DGJ26" s="477"/>
      <c r="DGK26" s="474"/>
      <c r="DGL26" s="474"/>
      <c r="DGM26" s="475"/>
      <c r="DGN26" s="414"/>
      <c r="DGO26" s="476"/>
      <c r="DGP26" s="477"/>
      <c r="DGQ26" s="477"/>
      <c r="DGR26" s="477"/>
      <c r="DGS26" s="474"/>
      <c r="DGT26" s="474"/>
      <c r="DGU26" s="475"/>
      <c r="DGV26" s="414"/>
      <c r="DGW26" s="476"/>
      <c r="DGX26" s="477"/>
      <c r="DGY26" s="477"/>
      <c r="DGZ26" s="477"/>
      <c r="DHA26" s="474"/>
      <c r="DHB26" s="474"/>
      <c r="DHC26" s="475"/>
      <c r="DHD26" s="414"/>
      <c r="DHE26" s="476"/>
      <c r="DHF26" s="477"/>
      <c r="DHG26" s="477"/>
      <c r="DHH26" s="477"/>
      <c r="DHI26" s="474"/>
      <c r="DHJ26" s="474"/>
      <c r="DHK26" s="475"/>
      <c r="DHL26" s="414"/>
      <c r="DHM26" s="476"/>
      <c r="DHN26" s="477"/>
      <c r="DHO26" s="477"/>
      <c r="DHP26" s="477"/>
      <c r="DHQ26" s="474"/>
      <c r="DHR26" s="474"/>
      <c r="DHS26" s="475"/>
      <c r="DHT26" s="414"/>
      <c r="DHU26" s="476"/>
      <c r="DHV26" s="477"/>
      <c r="DHW26" s="477"/>
      <c r="DHX26" s="477"/>
      <c r="DHY26" s="474"/>
      <c r="DHZ26" s="474"/>
      <c r="DIA26" s="475"/>
      <c r="DIB26" s="414"/>
      <c r="DIC26" s="476"/>
      <c r="DID26" s="477"/>
      <c r="DIE26" s="477"/>
      <c r="DIF26" s="477"/>
      <c r="DIG26" s="474"/>
      <c r="DIH26" s="474"/>
      <c r="DII26" s="475"/>
      <c r="DIJ26" s="414"/>
      <c r="DIK26" s="476"/>
      <c r="DIL26" s="477"/>
      <c r="DIM26" s="477"/>
      <c r="DIN26" s="477"/>
      <c r="DIO26" s="474"/>
      <c r="DIP26" s="474"/>
      <c r="DIQ26" s="475"/>
      <c r="DIR26" s="414"/>
      <c r="DIS26" s="476"/>
      <c r="DIT26" s="477"/>
      <c r="DIU26" s="477"/>
      <c r="DIV26" s="477"/>
      <c r="DIW26" s="474"/>
      <c r="DIX26" s="474"/>
      <c r="DIY26" s="475"/>
      <c r="DIZ26" s="414"/>
      <c r="DJA26" s="476"/>
      <c r="DJB26" s="477"/>
      <c r="DJC26" s="477"/>
      <c r="DJD26" s="477"/>
      <c r="DJE26" s="474"/>
      <c r="DJF26" s="474"/>
      <c r="DJG26" s="475"/>
      <c r="DJH26" s="414"/>
      <c r="DJI26" s="476"/>
      <c r="DJJ26" s="477"/>
      <c r="DJK26" s="477"/>
      <c r="DJL26" s="477"/>
      <c r="DJM26" s="474"/>
      <c r="DJN26" s="474"/>
      <c r="DJO26" s="475"/>
      <c r="DJP26" s="414"/>
      <c r="DJQ26" s="476"/>
      <c r="DJR26" s="477"/>
      <c r="DJS26" s="477"/>
      <c r="DJT26" s="477"/>
      <c r="DJU26" s="474"/>
      <c r="DJV26" s="474"/>
      <c r="DJW26" s="475"/>
      <c r="DJX26" s="414"/>
      <c r="DJY26" s="476"/>
      <c r="DJZ26" s="477"/>
      <c r="DKA26" s="477"/>
      <c r="DKB26" s="477"/>
      <c r="DKC26" s="474"/>
      <c r="DKD26" s="474"/>
      <c r="DKE26" s="475"/>
      <c r="DKF26" s="414"/>
      <c r="DKG26" s="476"/>
      <c r="DKH26" s="477"/>
      <c r="DKI26" s="477"/>
      <c r="DKJ26" s="477"/>
      <c r="DKK26" s="474"/>
      <c r="DKL26" s="474"/>
      <c r="DKM26" s="475"/>
      <c r="DKN26" s="414"/>
      <c r="DKO26" s="476"/>
      <c r="DKP26" s="477"/>
      <c r="DKQ26" s="477"/>
      <c r="DKR26" s="477"/>
      <c r="DKS26" s="474"/>
      <c r="DKT26" s="474"/>
      <c r="DKU26" s="475"/>
      <c r="DKV26" s="414"/>
      <c r="DKW26" s="476"/>
      <c r="DKX26" s="477"/>
      <c r="DKY26" s="477"/>
      <c r="DKZ26" s="477"/>
      <c r="DLA26" s="474"/>
      <c r="DLB26" s="474"/>
      <c r="DLC26" s="475"/>
      <c r="DLD26" s="414"/>
      <c r="DLE26" s="476"/>
      <c r="DLF26" s="477"/>
      <c r="DLG26" s="477"/>
      <c r="DLH26" s="477"/>
      <c r="DLI26" s="474"/>
      <c r="DLJ26" s="474"/>
      <c r="DLK26" s="475"/>
      <c r="DLL26" s="414"/>
      <c r="DLM26" s="476"/>
      <c r="DLN26" s="477"/>
      <c r="DLO26" s="477"/>
      <c r="DLP26" s="477"/>
      <c r="DLQ26" s="474"/>
      <c r="DLR26" s="474"/>
      <c r="DLS26" s="475"/>
      <c r="DLT26" s="414"/>
      <c r="DLU26" s="476"/>
      <c r="DLV26" s="477"/>
      <c r="DLW26" s="477"/>
      <c r="DLX26" s="477"/>
      <c r="DLY26" s="474"/>
      <c r="DLZ26" s="474"/>
      <c r="DMA26" s="475"/>
      <c r="DMB26" s="414"/>
      <c r="DMC26" s="476"/>
      <c r="DMD26" s="477"/>
      <c r="DME26" s="477"/>
      <c r="DMF26" s="477"/>
      <c r="DMG26" s="474"/>
      <c r="DMH26" s="474"/>
      <c r="DMI26" s="475"/>
      <c r="DMJ26" s="414"/>
      <c r="DMK26" s="476"/>
      <c r="DML26" s="477"/>
      <c r="DMM26" s="477"/>
      <c r="DMN26" s="477"/>
      <c r="DMO26" s="474"/>
      <c r="DMP26" s="474"/>
      <c r="DMQ26" s="475"/>
      <c r="DMR26" s="414"/>
      <c r="DMS26" s="476"/>
      <c r="DMT26" s="477"/>
      <c r="DMU26" s="477"/>
      <c r="DMV26" s="477"/>
      <c r="DMW26" s="474"/>
      <c r="DMX26" s="474"/>
      <c r="DMY26" s="475"/>
      <c r="DMZ26" s="414"/>
      <c r="DNA26" s="476"/>
      <c r="DNB26" s="477"/>
      <c r="DNC26" s="477"/>
      <c r="DND26" s="477"/>
      <c r="DNE26" s="474"/>
      <c r="DNF26" s="474"/>
      <c r="DNG26" s="475"/>
      <c r="DNH26" s="414"/>
      <c r="DNI26" s="476"/>
      <c r="DNJ26" s="477"/>
      <c r="DNK26" s="477"/>
      <c r="DNL26" s="477"/>
      <c r="DNM26" s="474"/>
      <c r="DNN26" s="474"/>
      <c r="DNO26" s="475"/>
      <c r="DNP26" s="414"/>
      <c r="DNQ26" s="476"/>
      <c r="DNR26" s="477"/>
      <c r="DNS26" s="477"/>
      <c r="DNT26" s="477"/>
      <c r="DNU26" s="474"/>
      <c r="DNV26" s="474"/>
      <c r="DNW26" s="475"/>
      <c r="DNX26" s="414"/>
      <c r="DNY26" s="476"/>
      <c r="DNZ26" s="477"/>
      <c r="DOA26" s="477"/>
      <c r="DOB26" s="477"/>
      <c r="DOC26" s="474"/>
      <c r="DOD26" s="474"/>
      <c r="DOE26" s="475"/>
      <c r="DOF26" s="414"/>
      <c r="DOG26" s="476"/>
      <c r="DOH26" s="477"/>
      <c r="DOI26" s="477"/>
      <c r="DOJ26" s="477"/>
      <c r="DOK26" s="474"/>
      <c r="DOL26" s="474"/>
      <c r="DOM26" s="475"/>
      <c r="DON26" s="414"/>
      <c r="DOO26" s="476"/>
      <c r="DOP26" s="477"/>
      <c r="DOQ26" s="477"/>
      <c r="DOR26" s="477"/>
      <c r="DOS26" s="474"/>
      <c r="DOT26" s="474"/>
      <c r="DOU26" s="475"/>
      <c r="DOV26" s="414"/>
      <c r="DOW26" s="476"/>
      <c r="DOX26" s="477"/>
      <c r="DOY26" s="477"/>
      <c r="DOZ26" s="477"/>
      <c r="DPA26" s="474"/>
      <c r="DPB26" s="474"/>
      <c r="DPC26" s="475"/>
      <c r="DPD26" s="414"/>
      <c r="DPE26" s="476"/>
      <c r="DPF26" s="477"/>
      <c r="DPG26" s="477"/>
      <c r="DPH26" s="477"/>
      <c r="DPI26" s="474"/>
      <c r="DPJ26" s="474"/>
      <c r="DPK26" s="475"/>
      <c r="DPL26" s="414"/>
      <c r="DPM26" s="476"/>
      <c r="DPN26" s="477"/>
      <c r="DPO26" s="477"/>
      <c r="DPP26" s="477"/>
      <c r="DPQ26" s="474"/>
      <c r="DPR26" s="474"/>
      <c r="DPS26" s="475"/>
      <c r="DPT26" s="414"/>
      <c r="DPU26" s="476"/>
      <c r="DPV26" s="477"/>
      <c r="DPW26" s="477"/>
      <c r="DPX26" s="477"/>
      <c r="DPY26" s="474"/>
      <c r="DPZ26" s="474"/>
      <c r="DQA26" s="475"/>
      <c r="DQB26" s="414"/>
      <c r="DQC26" s="476"/>
      <c r="DQD26" s="477"/>
      <c r="DQE26" s="477"/>
      <c r="DQF26" s="477"/>
      <c r="DQG26" s="474"/>
      <c r="DQH26" s="474"/>
      <c r="DQI26" s="475"/>
      <c r="DQJ26" s="414"/>
      <c r="DQK26" s="476"/>
      <c r="DQL26" s="477"/>
      <c r="DQM26" s="477"/>
      <c r="DQN26" s="477"/>
      <c r="DQO26" s="474"/>
      <c r="DQP26" s="474"/>
      <c r="DQQ26" s="475"/>
      <c r="DQR26" s="414"/>
      <c r="DQS26" s="476"/>
      <c r="DQT26" s="477"/>
      <c r="DQU26" s="477"/>
      <c r="DQV26" s="477"/>
      <c r="DQW26" s="474"/>
      <c r="DQX26" s="474"/>
      <c r="DQY26" s="475"/>
      <c r="DQZ26" s="414"/>
      <c r="DRA26" s="476"/>
      <c r="DRB26" s="477"/>
      <c r="DRC26" s="477"/>
      <c r="DRD26" s="477"/>
      <c r="DRE26" s="474"/>
      <c r="DRF26" s="474"/>
      <c r="DRG26" s="475"/>
      <c r="DRH26" s="414"/>
      <c r="DRI26" s="476"/>
      <c r="DRJ26" s="477"/>
      <c r="DRK26" s="477"/>
      <c r="DRL26" s="477"/>
      <c r="DRM26" s="474"/>
      <c r="DRN26" s="474"/>
      <c r="DRO26" s="475"/>
      <c r="DRP26" s="414"/>
      <c r="DRQ26" s="476"/>
      <c r="DRR26" s="477"/>
      <c r="DRS26" s="477"/>
      <c r="DRT26" s="477"/>
      <c r="DRU26" s="474"/>
      <c r="DRV26" s="474"/>
      <c r="DRW26" s="475"/>
      <c r="DRX26" s="414"/>
      <c r="DRY26" s="476"/>
      <c r="DRZ26" s="477"/>
      <c r="DSA26" s="477"/>
      <c r="DSB26" s="477"/>
      <c r="DSC26" s="474"/>
      <c r="DSD26" s="474"/>
      <c r="DSE26" s="475"/>
      <c r="DSF26" s="414"/>
      <c r="DSG26" s="476"/>
      <c r="DSH26" s="477"/>
      <c r="DSI26" s="477"/>
      <c r="DSJ26" s="477"/>
      <c r="DSK26" s="474"/>
      <c r="DSL26" s="474"/>
      <c r="DSM26" s="475"/>
      <c r="DSN26" s="414"/>
      <c r="DSO26" s="476"/>
      <c r="DSP26" s="477"/>
      <c r="DSQ26" s="477"/>
      <c r="DSR26" s="477"/>
      <c r="DSS26" s="474"/>
      <c r="DST26" s="474"/>
      <c r="DSU26" s="475"/>
      <c r="DSV26" s="414"/>
      <c r="DSW26" s="476"/>
      <c r="DSX26" s="477"/>
      <c r="DSY26" s="477"/>
      <c r="DSZ26" s="477"/>
      <c r="DTA26" s="474"/>
      <c r="DTB26" s="474"/>
      <c r="DTC26" s="475"/>
      <c r="DTD26" s="414"/>
      <c r="DTE26" s="476"/>
      <c r="DTF26" s="477"/>
      <c r="DTG26" s="477"/>
      <c r="DTH26" s="477"/>
      <c r="DTI26" s="474"/>
      <c r="DTJ26" s="474"/>
      <c r="DTK26" s="475"/>
      <c r="DTL26" s="414"/>
      <c r="DTM26" s="476"/>
      <c r="DTN26" s="477"/>
      <c r="DTO26" s="477"/>
      <c r="DTP26" s="477"/>
      <c r="DTQ26" s="474"/>
      <c r="DTR26" s="474"/>
      <c r="DTS26" s="475"/>
      <c r="DTT26" s="414"/>
      <c r="DTU26" s="476"/>
      <c r="DTV26" s="477"/>
      <c r="DTW26" s="477"/>
      <c r="DTX26" s="477"/>
      <c r="DTY26" s="474"/>
      <c r="DTZ26" s="474"/>
      <c r="DUA26" s="475"/>
      <c r="DUB26" s="414"/>
      <c r="DUC26" s="476"/>
      <c r="DUD26" s="477"/>
      <c r="DUE26" s="477"/>
      <c r="DUF26" s="477"/>
      <c r="DUG26" s="474"/>
      <c r="DUH26" s="474"/>
      <c r="DUI26" s="475"/>
      <c r="DUJ26" s="414"/>
      <c r="DUK26" s="476"/>
      <c r="DUL26" s="477"/>
      <c r="DUM26" s="477"/>
      <c r="DUN26" s="477"/>
      <c r="DUO26" s="474"/>
      <c r="DUP26" s="474"/>
      <c r="DUQ26" s="475"/>
      <c r="DUR26" s="414"/>
      <c r="DUS26" s="476"/>
      <c r="DUT26" s="477"/>
      <c r="DUU26" s="477"/>
      <c r="DUV26" s="477"/>
      <c r="DUW26" s="474"/>
      <c r="DUX26" s="474"/>
      <c r="DUY26" s="475"/>
      <c r="DUZ26" s="414"/>
      <c r="DVA26" s="476"/>
      <c r="DVB26" s="477"/>
      <c r="DVC26" s="477"/>
      <c r="DVD26" s="477"/>
      <c r="DVE26" s="474"/>
      <c r="DVF26" s="474"/>
      <c r="DVG26" s="475"/>
      <c r="DVH26" s="414"/>
      <c r="DVI26" s="476"/>
      <c r="DVJ26" s="477"/>
      <c r="DVK26" s="477"/>
      <c r="DVL26" s="477"/>
      <c r="DVM26" s="474"/>
      <c r="DVN26" s="474"/>
      <c r="DVO26" s="475"/>
      <c r="DVP26" s="414"/>
      <c r="DVQ26" s="476"/>
      <c r="DVR26" s="477"/>
      <c r="DVS26" s="477"/>
      <c r="DVT26" s="477"/>
      <c r="DVU26" s="474"/>
      <c r="DVV26" s="474"/>
      <c r="DVW26" s="475"/>
      <c r="DVX26" s="414"/>
      <c r="DVY26" s="476"/>
      <c r="DVZ26" s="477"/>
      <c r="DWA26" s="477"/>
      <c r="DWB26" s="477"/>
      <c r="DWC26" s="474"/>
      <c r="DWD26" s="474"/>
      <c r="DWE26" s="475"/>
      <c r="DWF26" s="414"/>
      <c r="DWG26" s="476"/>
      <c r="DWH26" s="477"/>
      <c r="DWI26" s="477"/>
      <c r="DWJ26" s="477"/>
      <c r="DWK26" s="474"/>
      <c r="DWL26" s="474"/>
      <c r="DWM26" s="475"/>
      <c r="DWN26" s="414"/>
      <c r="DWO26" s="476"/>
      <c r="DWP26" s="477"/>
      <c r="DWQ26" s="477"/>
      <c r="DWR26" s="477"/>
      <c r="DWS26" s="474"/>
      <c r="DWT26" s="474"/>
      <c r="DWU26" s="475"/>
      <c r="DWV26" s="414"/>
      <c r="DWW26" s="476"/>
      <c r="DWX26" s="477"/>
      <c r="DWY26" s="477"/>
      <c r="DWZ26" s="477"/>
      <c r="DXA26" s="474"/>
      <c r="DXB26" s="474"/>
      <c r="DXC26" s="475"/>
      <c r="DXD26" s="414"/>
      <c r="DXE26" s="476"/>
      <c r="DXF26" s="477"/>
      <c r="DXG26" s="477"/>
      <c r="DXH26" s="477"/>
      <c r="DXI26" s="474"/>
      <c r="DXJ26" s="474"/>
      <c r="DXK26" s="475"/>
      <c r="DXL26" s="414"/>
      <c r="DXM26" s="476"/>
      <c r="DXN26" s="477"/>
      <c r="DXO26" s="477"/>
      <c r="DXP26" s="477"/>
      <c r="DXQ26" s="474"/>
      <c r="DXR26" s="474"/>
      <c r="DXS26" s="475"/>
      <c r="DXT26" s="414"/>
      <c r="DXU26" s="476"/>
      <c r="DXV26" s="477"/>
      <c r="DXW26" s="477"/>
      <c r="DXX26" s="477"/>
      <c r="DXY26" s="474"/>
      <c r="DXZ26" s="474"/>
      <c r="DYA26" s="475"/>
      <c r="DYB26" s="414"/>
      <c r="DYC26" s="476"/>
      <c r="DYD26" s="477"/>
      <c r="DYE26" s="477"/>
      <c r="DYF26" s="477"/>
      <c r="DYG26" s="474"/>
      <c r="DYH26" s="474"/>
      <c r="DYI26" s="475"/>
      <c r="DYJ26" s="414"/>
      <c r="DYK26" s="476"/>
      <c r="DYL26" s="477"/>
      <c r="DYM26" s="477"/>
      <c r="DYN26" s="477"/>
      <c r="DYO26" s="474"/>
      <c r="DYP26" s="474"/>
      <c r="DYQ26" s="475"/>
      <c r="DYR26" s="414"/>
      <c r="DYS26" s="476"/>
      <c r="DYT26" s="477"/>
      <c r="DYU26" s="477"/>
      <c r="DYV26" s="477"/>
      <c r="DYW26" s="474"/>
      <c r="DYX26" s="474"/>
      <c r="DYY26" s="475"/>
      <c r="DYZ26" s="414"/>
      <c r="DZA26" s="476"/>
      <c r="DZB26" s="477"/>
      <c r="DZC26" s="477"/>
      <c r="DZD26" s="477"/>
      <c r="DZE26" s="474"/>
      <c r="DZF26" s="474"/>
      <c r="DZG26" s="475"/>
      <c r="DZH26" s="414"/>
      <c r="DZI26" s="476"/>
      <c r="DZJ26" s="477"/>
      <c r="DZK26" s="477"/>
      <c r="DZL26" s="477"/>
      <c r="DZM26" s="474"/>
      <c r="DZN26" s="474"/>
      <c r="DZO26" s="475"/>
      <c r="DZP26" s="414"/>
      <c r="DZQ26" s="476"/>
      <c r="DZR26" s="477"/>
      <c r="DZS26" s="477"/>
      <c r="DZT26" s="477"/>
      <c r="DZU26" s="474"/>
      <c r="DZV26" s="474"/>
      <c r="DZW26" s="475"/>
      <c r="DZX26" s="414"/>
      <c r="DZY26" s="476"/>
      <c r="DZZ26" s="477"/>
      <c r="EAA26" s="477"/>
      <c r="EAB26" s="477"/>
      <c r="EAC26" s="474"/>
      <c r="EAD26" s="474"/>
      <c r="EAE26" s="475"/>
      <c r="EAF26" s="414"/>
      <c r="EAG26" s="476"/>
      <c r="EAH26" s="477"/>
      <c r="EAI26" s="477"/>
      <c r="EAJ26" s="477"/>
      <c r="EAK26" s="474"/>
      <c r="EAL26" s="474"/>
      <c r="EAM26" s="475"/>
      <c r="EAN26" s="414"/>
      <c r="EAO26" s="476"/>
      <c r="EAP26" s="477"/>
      <c r="EAQ26" s="477"/>
      <c r="EAR26" s="477"/>
      <c r="EAS26" s="474"/>
      <c r="EAT26" s="474"/>
      <c r="EAU26" s="475"/>
      <c r="EAV26" s="414"/>
      <c r="EAW26" s="476"/>
      <c r="EAX26" s="477"/>
      <c r="EAY26" s="477"/>
      <c r="EAZ26" s="477"/>
      <c r="EBA26" s="474"/>
      <c r="EBB26" s="474"/>
      <c r="EBC26" s="475"/>
      <c r="EBD26" s="414"/>
      <c r="EBE26" s="476"/>
      <c r="EBF26" s="477"/>
      <c r="EBG26" s="477"/>
      <c r="EBH26" s="477"/>
      <c r="EBI26" s="474"/>
      <c r="EBJ26" s="474"/>
      <c r="EBK26" s="475"/>
      <c r="EBL26" s="414"/>
      <c r="EBM26" s="476"/>
      <c r="EBN26" s="477"/>
      <c r="EBO26" s="477"/>
      <c r="EBP26" s="477"/>
      <c r="EBQ26" s="474"/>
      <c r="EBR26" s="474"/>
      <c r="EBS26" s="475"/>
      <c r="EBT26" s="414"/>
      <c r="EBU26" s="476"/>
      <c r="EBV26" s="477"/>
      <c r="EBW26" s="477"/>
      <c r="EBX26" s="477"/>
      <c r="EBY26" s="474"/>
      <c r="EBZ26" s="474"/>
      <c r="ECA26" s="475"/>
      <c r="ECB26" s="414"/>
      <c r="ECC26" s="476"/>
      <c r="ECD26" s="477"/>
      <c r="ECE26" s="477"/>
      <c r="ECF26" s="477"/>
      <c r="ECG26" s="474"/>
      <c r="ECH26" s="474"/>
      <c r="ECI26" s="475"/>
      <c r="ECJ26" s="414"/>
      <c r="ECK26" s="476"/>
      <c r="ECL26" s="477"/>
      <c r="ECM26" s="477"/>
      <c r="ECN26" s="477"/>
      <c r="ECO26" s="474"/>
      <c r="ECP26" s="474"/>
      <c r="ECQ26" s="475"/>
      <c r="ECR26" s="414"/>
      <c r="ECS26" s="476"/>
      <c r="ECT26" s="477"/>
      <c r="ECU26" s="477"/>
      <c r="ECV26" s="477"/>
      <c r="ECW26" s="474"/>
      <c r="ECX26" s="474"/>
      <c r="ECY26" s="475"/>
      <c r="ECZ26" s="414"/>
      <c r="EDA26" s="476"/>
      <c r="EDB26" s="477"/>
      <c r="EDC26" s="477"/>
      <c r="EDD26" s="477"/>
      <c r="EDE26" s="474"/>
      <c r="EDF26" s="474"/>
      <c r="EDG26" s="475"/>
      <c r="EDH26" s="414"/>
      <c r="EDI26" s="476"/>
      <c r="EDJ26" s="477"/>
      <c r="EDK26" s="477"/>
      <c r="EDL26" s="477"/>
      <c r="EDM26" s="474"/>
      <c r="EDN26" s="474"/>
      <c r="EDO26" s="475"/>
      <c r="EDP26" s="414"/>
      <c r="EDQ26" s="476"/>
      <c r="EDR26" s="477"/>
      <c r="EDS26" s="477"/>
      <c r="EDT26" s="477"/>
      <c r="EDU26" s="474"/>
      <c r="EDV26" s="474"/>
      <c r="EDW26" s="475"/>
      <c r="EDX26" s="414"/>
      <c r="EDY26" s="476"/>
      <c r="EDZ26" s="477"/>
      <c r="EEA26" s="477"/>
      <c r="EEB26" s="477"/>
      <c r="EEC26" s="474"/>
      <c r="EED26" s="474"/>
      <c r="EEE26" s="475"/>
      <c r="EEF26" s="414"/>
      <c r="EEG26" s="476"/>
      <c r="EEH26" s="477"/>
      <c r="EEI26" s="477"/>
      <c r="EEJ26" s="477"/>
      <c r="EEK26" s="474"/>
      <c r="EEL26" s="474"/>
      <c r="EEM26" s="475"/>
      <c r="EEN26" s="414"/>
      <c r="EEO26" s="476"/>
      <c r="EEP26" s="477"/>
      <c r="EEQ26" s="477"/>
      <c r="EER26" s="477"/>
      <c r="EES26" s="474"/>
      <c r="EET26" s="474"/>
      <c r="EEU26" s="475"/>
      <c r="EEV26" s="414"/>
      <c r="EEW26" s="476"/>
      <c r="EEX26" s="477"/>
      <c r="EEY26" s="477"/>
      <c r="EEZ26" s="477"/>
      <c r="EFA26" s="474"/>
      <c r="EFB26" s="474"/>
      <c r="EFC26" s="475"/>
      <c r="EFD26" s="414"/>
      <c r="EFE26" s="476"/>
      <c r="EFF26" s="477"/>
      <c r="EFG26" s="477"/>
      <c r="EFH26" s="477"/>
      <c r="EFI26" s="474"/>
      <c r="EFJ26" s="474"/>
      <c r="EFK26" s="475"/>
      <c r="EFL26" s="414"/>
      <c r="EFM26" s="476"/>
      <c r="EFN26" s="477"/>
      <c r="EFO26" s="477"/>
      <c r="EFP26" s="477"/>
      <c r="EFQ26" s="474"/>
      <c r="EFR26" s="474"/>
      <c r="EFS26" s="475"/>
      <c r="EFT26" s="414"/>
      <c r="EFU26" s="476"/>
      <c r="EFV26" s="477"/>
      <c r="EFW26" s="477"/>
      <c r="EFX26" s="477"/>
      <c r="EFY26" s="474"/>
      <c r="EFZ26" s="474"/>
      <c r="EGA26" s="475"/>
      <c r="EGB26" s="414"/>
      <c r="EGC26" s="476"/>
      <c r="EGD26" s="477"/>
      <c r="EGE26" s="477"/>
      <c r="EGF26" s="477"/>
      <c r="EGG26" s="474"/>
      <c r="EGH26" s="474"/>
      <c r="EGI26" s="475"/>
      <c r="EGJ26" s="414"/>
      <c r="EGK26" s="476"/>
      <c r="EGL26" s="477"/>
      <c r="EGM26" s="477"/>
      <c r="EGN26" s="477"/>
      <c r="EGO26" s="474"/>
      <c r="EGP26" s="474"/>
      <c r="EGQ26" s="475"/>
      <c r="EGR26" s="414"/>
      <c r="EGS26" s="476"/>
      <c r="EGT26" s="477"/>
      <c r="EGU26" s="477"/>
      <c r="EGV26" s="477"/>
      <c r="EGW26" s="474"/>
      <c r="EGX26" s="474"/>
      <c r="EGY26" s="475"/>
      <c r="EGZ26" s="414"/>
      <c r="EHA26" s="476"/>
      <c r="EHB26" s="477"/>
      <c r="EHC26" s="477"/>
      <c r="EHD26" s="477"/>
      <c r="EHE26" s="474"/>
      <c r="EHF26" s="474"/>
      <c r="EHG26" s="475"/>
      <c r="EHH26" s="414"/>
      <c r="EHI26" s="476"/>
      <c r="EHJ26" s="477"/>
      <c r="EHK26" s="477"/>
      <c r="EHL26" s="477"/>
      <c r="EHM26" s="474"/>
      <c r="EHN26" s="474"/>
      <c r="EHO26" s="475"/>
      <c r="EHP26" s="414"/>
      <c r="EHQ26" s="476"/>
      <c r="EHR26" s="477"/>
      <c r="EHS26" s="477"/>
      <c r="EHT26" s="477"/>
      <c r="EHU26" s="474"/>
      <c r="EHV26" s="474"/>
      <c r="EHW26" s="475"/>
      <c r="EHX26" s="414"/>
      <c r="EHY26" s="476"/>
      <c r="EHZ26" s="477"/>
      <c r="EIA26" s="477"/>
      <c r="EIB26" s="477"/>
      <c r="EIC26" s="474"/>
      <c r="EID26" s="474"/>
      <c r="EIE26" s="475"/>
      <c r="EIF26" s="414"/>
      <c r="EIG26" s="476"/>
      <c r="EIH26" s="477"/>
      <c r="EII26" s="477"/>
      <c r="EIJ26" s="477"/>
      <c r="EIK26" s="474"/>
      <c r="EIL26" s="474"/>
      <c r="EIM26" s="475"/>
      <c r="EIN26" s="414"/>
      <c r="EIO26" s="476"/>
      <c r="EIP26" s="477"/>
      <c r="EIQ26" s="477"/>
      <c r="EIR26" s="477"/>
      <c r="EIS26" s="474"/>
      <c r="EIT26" s="474"/>
      <c r="EIU26" s="475"/>
      <c r="EIV26" s="414"/>
      <c r="EIW26" s="476"/>
      <c r="EIX26" s="477"/>
      <c r="EIY26" s="477"/>
      <c r="EIZ26" s="477"/>
      <c r="EJA26" s="474"/>
      <c r="EJB26" s="474"/>
      <c r="EJC26" s="475"/>
      <c r="EJD26" s="414"/>
      <c r="EJE26" s="476"/>
      <c r="EJF26" s="477"/>
      <c r="EJG26" s="477"/>
      <c r="EJH26" s="477"/>
      <c r="EJI26" s="474"/>
      <c r="EJJ26" s="474"/>
      <c r="EJK26" s="475"/>
      <c r="EJL26" s="414"/>
      <c r="EJM26" s="476"/>
      <c r="EJN26" s="477"/>
      <c r="EJO26" s="477"/>
      <c r="EJP26" s="477"/>
      <c r="EJQ26" s="474"/>
      <c r="EJR26" s="474"/>
      <c r="EJS26" s="475"/>
      <c r="EJT26" s="414"/>
      <c r="EJU26" s="476"/>
      <c r="EJV26" s="477"/>
      <c r="EJW26" s="477"/>
      <c r="EJX26" s="477"/>
      <c r="EJY26" s="474"/>
      <c r="EJZ26" s="474"/>
      <c r="EKA26" s="475"/>
      <c r="EKB26" s="414"/>
      <c r="EKC26" s="476"/>
      <c r="EKD26" s="477"/>
      <c r="EKE26" s="477"/>
      <c r="EKF26" s="477"/>
      <c r="EKG26" s="474"/>
      <c r="EKH26" s="474"/>
      <c r="EKI26" s="475"/>
      <c r="EKJ26" s="414"/>
      <c r="EKK26" s="476"/>
      <c r="EKL26" s="477"/>
      <c r="EKM26" s="477"/>
      <c r="EKN26" s="477"/>
      <c r="EKO26" s="474"/>
      <c r="EKP26" s="474"/>
      <c r="EKQ26" s="475"/>
      <c r="EKR26" s="414"/>
      <c r="EKS26" s="476"/>
      <c r="EKT26" s="477"/>
      <c r="EKU26" s="477"/>
      <c r="EKV26" s="477"/>
      <c r="EKW26" s="474"/>
      <c r="EKX26" s="474"/>
      <c r="EKY26" s="475"/>
      <c r="EKZ26" s="414"/>
      <c r="ELA26" s="476"/>
      <c r="ELB26" s="477"/>
      <c r="ELC26" s="477"/>
      <c r="ELD26" s="477"/>
      <c r="ELE26" s="474"/>
      <c r="ELF26" s="474"/>
      <c r="ELG26" s="475"/>
      <c r="ELH26" s="414"/>
      <c r="ELI26" s="476"/>
      <c r="ELJ26" s="477"/>
      <c r="ELK26" s="477"/>
      <c r="ELL26" s="477"/>
      <c r="ELM26" s="474"/>
      <c r="ELN26" s="474"/>
      <c r="ELO26" s="475"/>
      <c r="ELP26" s="414"/>
      <c r="ELQ26" s="476"/>
      <c r="ELR26" s="477"/>
      <c r="ELS26" s="477"/>
      <c r="ELT26" s="477"/>
      <c r="ELU26" s="474"/>
      <c r="ELV26" s="474"/>
      <c r="ELW26" s="475"/>
      <c r="ELX26" s="414"/>
      <c r="ELY26" s="476"/>
      <c r="ELZ26" s="477"/>
      <c r="EMA26" s="477"/>
      <c r="EMB26" s="477"/>
      <c r="EMC26" s="474"/>
      <c r="EMD26" s="474"/>
      <c r="EME26" s="475"/>
      <c r="EMF26" s="414"/>
      <c r="EMG26" s="476"/>
      <c r="EMH26" s="477"/>
      <c r="EMI26" s="477"/>
      <c r="EMJ26" s="477"/>
      <c r="EMK26" s="474"/>
      <c r="EML26" s="474"/>
      <c r="EMM26" s="475"/>
      <c r="EMN26" s="414"/>
      <c r="EMO26" s="476"/>
      <c r="EMP26" s="477"/>
      <c r="EMQ26" s="477"/>
      <c r="EMR26" s="477"/>
      <c r="EMS26" s="474"/>
      <c r="EMT26" s="474"/>
      <c r="EMU26" s="475"/>
      <c r="EMV26" s="414"/>
      <c r="EMW26" s="476"/>
      <c r="EMX26" s="477"/>
      <c r="EMY26" s="477"/>
      <c r="EMZ26" s="477"/>
      <c r="ENA26" s="474"/>
      <c r="ENB26" s="474"/>
      <c r="ENC26" s="475"/>
      <c r="END26" s="414"/>
      <c r="ENE26" s="476"/>
      <c r="ENF26" s="477"/>
      <c r="ENG26" s="477"/>
      <c r="ENH26" s="477"/>
      <c r="ENI26" s="474"/>
      <c r="ENJ26" s="474"/>
      <c r="ENK26" s="475"/>
      <c r="ENL26" s="414"/>
      <c r="ENM26" s="476"/>
      <c r="ENN26" s="477"/>
      <c r="ENO26" s="477"/>
      <c r="ENP26" s="477"/>
      <c r="ENQ26" s="474"/>
      <c r="ENR26" s="474"/>
      <c r="ENS26" s="475"/>
      <c r="ENT26" s="414"/>
      <c r="ENU26" s="476"/>
      <c r="ENV26" s="477"/>
      <c r="ENW26" s="477"/>
      <c r="ENX26" s="477"/>
      <c r="ENY26" s="474"/>
      <c r="ENZ26" s="474"/>
      <c r="EOA26" s="475"/>
      <c r="EOB26" s="414"/>
      <c r="EOC26" s="476"/>
      <c r="EOD26" s="477"/>
      <c r="EOE26" s="477"/>
      <c r="EOF26" s="477"/>
      <c r="EOG26" s="474"/>
      <c r="EOH26" s="474"/>
      <c r="EOI26" s="475"/>
      <c r="EOJ26" s="414"/>
      <c r="EOK26" s="476"/>
      <c r="EOL26" s="477"/>
      <c r="EOM26" s="477"/>
      <c r="EON26" s="477"/>
      <c r="EOO26" s="474"/>
      <c r="EOP26" s="474"/>
      <c r="EOQ26" s="475"/>
      <c r="EOR26" s="414"/>
      <c r="EOS26" s="476"/>
      <c r="EOT26" s="477"/>
      <c r="EOU26" s="477"/>
      <c r="EOV26" s="477"/>
      <c r="EOW26" s="474"/>
      <c r="EOX26" s="474"/>
      <c r="EOY26" s="475"/>
      <c r="EOZ26" s="414"/>
      <c r="EPA26" s="476"/>
      <c r="EPB26" s="477"/>
      <c r="EPC26" s="477"/>
      <c r="EPD26" s="477"/>
      <c r="EPE26" s="474"/>
      <c r="EPF26" s="474"/>
      <c r="EPG26" s="475"/>
      <c r="EPH26" s="414"/>
      <c r="EPI26" s="476"/>
      <c r="EPJ26" s="477"/>
      <c r="EPK26" s="477"/>
      <c r="EPL26" s="477"/>
      <c r="EPM26" s="474"/>
      <c r="EPN26" s="474"/>
      <c r="EPO26" s="475"/>
      <c r="EPP26" s="414"/>
      <c r="EPQ26" s="476"/>
      <c r="EPR26" s="477"/>
      <c r="EPS26" s="477"/>
      <c r="EPT26" s="477"/>
      <c r="EPU26" s="474"/>
      <c r="EPV26" s="474"/>
      <c r="EPW26" s="475"/>
      <c r="EPX26" s="414"/>
      <c r="EPY26" s="476"/>
      <c r="EPZ26" s="477"/>
      <c r="EQA26" s="477"/>
      <c r="EQB26" s="477"/>
      <c r="EQC26" s="474"/>
      <c r="EQD26" s="474"/>
      <c r="EQE26" s="475"/>
      <c r="EQF26" s="414"/>
      <c r="EQG26" s="476"/>
      <c r="EQH26" s="477"/>
      <c r="EQI26" s="477"/>
      <c r="EQJ26" s="477"/>
      <c r="EQK26" s="474"/>
      <c r="EQL26" s="474"/>
      <c r="EQM26" s="475"/>
      <c r="EQN26" s="414"/>
      <c r="EQO26" s="476"/>
      <c r="EQP26" s="477"/>
      <c r="EQQ26" s="477"/>
      <c r="EQR26" s="477"/>
      <c r="EQS26" s="474"/>
      <c r="EQT26" s="474"/>
      <c r="EQU26" s="475"/>
      <c r="EQV26" s="414"/>
      <c r="EQW26" s="476"/>
      <c r="EQX26" s="477"/>
      <c r="EQY26" s="477"/>
      <c r="EQZ26" s="477"/>
      <c r="ERA26" s="474"/>
      <c r="ERB26" s="474"/>
      <c r="ERC26" s="475"/>
      <c r="ERD26" s="414"/>
      <c r="ERE26" s="476"/>
      <c r="ERF26" s="477"/>
      <c r="ERG26" s="477"/>
      <c r="ERH26" s="477"/>
      <c r="ERI26" s="474"/>
      <c r="ERJ26" s="474"/>
      <c r="ERK26" s="475"/>
      <c r="ERL26" s="414"/>
      <c r="ERM26" s="476"/>
      <c r="ERN26" s="477"/>
      <c r="ERO26" s="477"/>
      <c r="ERP26" s="477"/>
      <c r="ERQ26" s="474"/>
      <c r="ERR26" s="474"/>
      <c r="ERS26" s="475"/>
      <c r="ERT26" s="414"/>
      <c r="ERU26" s="476"/>
      <c r="ERV26" s="477"/>
      <c r="ERW26" s="477"/>
      <c r="ERX26" s="477"/>
      <c r="ERY26" s="474"/>
      <c r="ERZ26" s="474"/>
      <c r="ESA26" s="475"/>
      <c r="ESB26" s="414"/>
      <c r="ESC26" s="476"/>
      <c r="ESD26" s="477"/>
      <c r="ESE26" s="477"/>
      <c r="ESF26" s="477"/>
      <c r="ESG26" s="474"/>
      <c r="ESH26" s="474"/>
      <c r="ESI26" s="475"/>
      <c r="ESJ26" s="414"/>
      <c r="ESK26" s="476"/>
      <c r="ESL26" s="477"/>
      <c r="ESM26" s="477"/>
      <c r="ESN26" s="477"/>
      <c r="ESO26" s="474"/>
      <c r="ESP26" s="474"/>
      <c r="ESQ26" s="475"/>
      <c r="ESR26" s="414"/>
      <c r="ESS26" s="476"/>
      <c r="EST26" s="477"/>
      <c r="ESU26" s="477"/>
      <c r="ESV26" s="477"/>
      <c r="ESW26" s="474"/>
      <c r="ESX26" s="474"/>
      <c r="ESY26" s="475"/>
      <c r="ESZ26" s="414"/>
      <c r="ETA26" s="476"/>
      <c r="ETB26" s="477"/>
      <c r="ETC26" s="477"/>
      <c r="ETD26" s="477"/>
      <c r="ETE26" s="474"/>
      <c r="ETF26" s="474"/>
      <c r="ETG26" s="475"/>
      <c r="ETH26" s="414"/>
      <c r="ETI26" s="476"/>
      <c r="ETJ26" s="477"/>
      <c r="ETK26" s="477"/>
      <c r="ETL26" s="477"/>
      <c r="ETM26" s="474"/>
      <c r="ETN26" s="474"/>
      <c r="ETO26" s="475"/>
      <c r="ETP26" s="414"/>
      <c r="ETQ26" s="476"/>
      <c r="ETR26" s="477"/>
      <c r="ETS26" s="477"/>
      <c r="ETT26" s="477"/>
      <c r="ETU26" s="474"/>
      <c r="ETV26" s="474"/>
      <c r="ETW26" s="475"/>
      <c r="ETX26" s="414"/>
      <c r="ETY26" s="476"/>
      <c r="ETZ26" s="477"/>
      <c r="EUA26" s="477"/>
      <c r="EUB26" s="477"/>
      <c r="EUC26" s="474"/>
      <c r="EUD26" s="474"/>
      <c r="EUE26" s="475"/>
      <c r="EUF26" s="414"/>
      <c r="EUG26" s="476"/>
      <c r="EUH26" s="477"/>
      <c r="EUI26" s="477"/>
      <c r="EUJ26" s="477"/>
      <c r="EUK26" s="474"/>
      <c r="EUL26" s="474"/>
      <c r="EUM26" s="475"/>
      <c r="EUN26" s="414"/>
      <c r="EUO26" s="476"/>
      <c r="EUP26" s="477"/>
      <c r="EUQ26" s="477"/>
      <c r="EUR26" s="477"/>
      <c r="EUS26" s="474"/>
      <c r="EUT26" s="474"/>
      <c r="EUU26" s="475"/>
      <c r="EUV26" s="414"/>
      <c r="EUW26" s="476"/>
      <c r="EUX26" s="477"/>
      <c r="EUY26" s="477"/>
      <c r="EUZ26" s="477"/>
      <c r="EVA26" s="474"/>
      <c r="EVB26" s="474"/>
      <c r="EVC26" s="475"/>
      <c r="EVD26" s="414"/>
      <c r="EVE26" s="476"/>
      <c r="EVF26" s="477"/>
      <c r="EVG26" s="477"/>
      <c r="EVH26" s="477"/>
      <c r="EVI26" s="474"/>
      <c r="EVJ26" s="474"/>
      <c r="EVK26" s="475"/>
      <c r="EVL26" s="414"/>
      <c r="EVM26" s="476"/>
      <c r="EVN26" s="477"/>
      <c r="EVO26" s="477"/>
      <c r="EVP26" s="477"/>
      <c r="EVQ26" s="474"/>
      <c r="EVR26" s="474"/>
      <c r="EVS26" s="475"/>
      <c r="EVT26" s="414"/>
      <c r="EVU26" s="476"/>
      <c r="EVV26" s="477"/>
      <c r="EVW26" s="477"/>
      <c r="EVX26" s="477"/>
      <c r="EVY26" s="474"/>
      <c r="EVZ26" s="474"/>
      <c r="EWA26" s="475"/>
      <c r="EWB26" s="414"/>
      <c r="EWC26" s="476"/>
      <c r="EWD26" s="477"/>
      <c r="EWE26" s="477"/>
      <c r="EWF26" s="477"/>
      <c r="EWG26" s="474"/>
      <c r="EWH26" s="474"/>
      <c r="EWI26" s="475"/>
      <c r="EWJ26" s="414"/>
      <c r="EWK26" s="476"/>
      <c r="EWL26" s="477"/>
      <c r="EWM26" s="477"/>
      <c r="EWN26" s="477"/>
      <c r="EWO26" s="474"/>
      <c r="EWP26" s="474"/>
      <c r="EWQ26" s="475"/>
      <c r="EWR26" s="414"/>
      <c r="EWS26" s="476"/>
      <c r="EWT26" s="477"/>
      <c r="EWU26" s="477"/>
      <c r="EWV26" s="477"/>
      <c r="EWW26" s="474"/>
      <c r="EWX26" s="474"/>
      <c r="EWY26" s="475"/>
      <c r="EWZ26" s="414"/>
      <c r="EXA26" s="476"/>
      <c r="EXB26" s="477"/>
      <c r="EXC26" s="477"/>
      <c r="EXD26" s="477"/>
      <c r="EXE26" s="474"/>
      <c r="EXF26" s="474"/>
      <c r="EXG26" s="475"/>
      <c r="EXH26" s="414"/>
      <c r="EXI26" s="476"/>
      <c r="EXJ26" s="477"/>
      <c r="EXK26" s="477"/>
      <c r="EXL26" s="477"/>
      <c r="EXM26" s="474"/>
      <c r="EXN26" s="474"/>
      <c r="EXO26" s="475"/>
      <c r="EXP26" s="414"/>
      <c r="EXQ26" s="476"/>
      <c r="EXR26" s="477"/>
      <c r="EXS26" s="477"/>
      <c r="EXT26" s="477"/>
      <c r="EXU26" s="474"/>
      <c r="EXV26" s="474"/>
      <c r="EXW26" s="475"/>
      <c r="EXX26" s="414"/>
      <c r="EXY26" s="476"/>
      <c r="EXZ26" s="477"/>
      <c r="EYA26" s="477"/>
      <c r="EYB26" s="477"/>
      <c r="EYC26" s="474"/>
      <c r="EYD26" s="474"/>
      <c r="EYE26" s="475"/>
      <c r="EYF26" s="414"/>
      <c r="EYG26" s="476"/>
      <c r="EYH26" s="477"/>
      <c r="EYI26" s="477"/>
      <c r="EYJ26" s="477"/>
      <c r="EYK26" s="474"/>
      <c r="EYL26" s="474"/>
      <c r="EYM26" s="475"/>
      <c r="EYN26" s="414"/>
      <c r="EYO26" s="476"/>
      <c r="EYP26" s="477"/>
      <c r="EYQ26" s="477"/>
      <c r="EYR26" s="477"/>
      <c r="EYS26" s="474"/>
      <c r="EYT26" s="474"/>
      <c r="EYU26" s="475"/>
      <c r="EYV26" s="414"/>
      <c r="EYW26" s="476"/>
      <c r="EYX26" s="477"/>
      <c r="EYY26" s="477"/>
      <c r="EYZ26" s="477"/>
      <c r="EZA26" s="474"/>
      <c r="EZB26" s="474"/>
      <c r="EZC26" s="475"/>
      <c r="EZD26" s="414"/>
      <c r="EZE26" s="476"/>
      <c r="EZF26" s="477"/>
      <c r="EZG26" s="477"/>
      <c r="EZH26" s="477"/>
      <c r="EZI26" s="474"/>
      <c r="EZJ26" s="474"/>
      <c r="EZK26" s="475"/>
      <c r="EZL26" s="414"/>
      <c r="EZM26" s="476"/>
      <c r="EZN26" s="477"/>
      <c r="EZO26" s="477"/>
      <c r="EZP26" s="477"/>
      <c r="EZQ26" s="474"/>
      <c r="EZR26" s="474"/>
      <c r="EZS26" s="475"/>
      <c r="EZT26" s="414"/>
      <c r="EZU26" s="476"/>
      <c r="EZV26" s="477"/>
      <c r="EZW26" s="477"/>
      <c r="EZX26" s="477"/>
      <c r="EZY26" s="474"/>
      <c r="EZZ26" s="474"/>
      <c r="FAA26" s="475"/>
      <c r="FAB26" s="414"/>
      <c r="FAC26" s="476"/>
      <c r="FAD26" s="477"/>
      <c r="FAE26" s="477"/>
      <c r="FAF26" s="477"/>
      <c r="FAG26" s="474"/>
      <c r="FAH26" s="474"/>
      <c r="FAI26" s="475"/>
      <c r="FAJ26" s="414"/>
      <c r="FAK26" s="476"/>
      <c r="FAL26" s="477"/>
      <c r="FAM26" s="477"/>
      <c r="FAN26" s="477"/>
      <c r="FAO26" s="474"/>
      <c r="FAP26" s="474"/>
      <c r="FAQ26" s="475"/>
      <c r="FAR26" s="414"/>
      <c r="FAS26" s="476"/>
      <c r="FAT26" s="477"/>
      <c r="FAU26" s="477"/>
      <c r="FAV26" s="477"/>
      <c r="FAW26" s="474"/>
      <c r="FAX26" s="474"/>
      <c r="FAY26" s="475"/>
      <c r="FAZ26" s="414"/>
      <c r="FBA26" s="476"/>
      <c r="FBB26" s="477"/>
      <c r="FBC26" s="477"/>
      <c r="FBD26" s="477"/>
      <c r="FBE26" s="474"/>
      <c r="FBF26" s="474"/>
      <c r="FBG26" s="475"/>
      <c r="FBH26" s="414"/>
      <c r="FBI26" s="476"/>
      <c r="FBJ26" s="477"/>
      <c r="FBK26" s="477"/>
      <c r="FBL26" s="477"/>
      <c r="FBM26" s="474"/>
      <c r="FBN26" s="474"/>
      <c r="FBO26" s="475"/>
      <c r="FBP26" s="414"/>
      <c r="FBQ26" s="476"/>
      <c r="FBR26" s="477"/>
      <c r="FBS26" s="477"/>
      <c r="FBT26" s="477"/>
      <c r="FBU26" s="474"/>
      <c r="FBV26" s="474"/>
      <c r="FBW26" s="475"/>
      <c r="FBX26" s="414"/>
      <c r="FBY26" s="476"/>
      <c r="FBZ26" s="477"/>
      <c r="FCA26" s="477"/>
      <c r="FCB26" s="477"/>
      <c r="FCC26" s="474"/>
      <c r="FCD26" s="474"/>
      <c r="FCE26" s="475"/>
      <c r="FCF26" s="414"/>
      <c r="FCG26" s="476"/>
      <c r="FCH26" s="477"/>
      <c r="FCI26" s="477"/>
      <c r="FCJ26" s="477"/>
      <c r="FCK26" s="474"/>
      <c r="FCL26" s="474"/>
      <c r="FCM26" s="475"/>
      <c r="FCN26" s="414"/>
      <c r="FCO26" s="476"/>
      <c r="FCP26" s="477"/>
      <c r="FCQ26" s="477"/>
      <c r="FCR26" s="477"/>
      <c r="FCS26" s="474"/>
      <c r="FCT26" s="474"/>
      <c r="FCU26" s="475"/>
      <c r="FCV26" s="414"/>
      <c r="FCW26" s="476"/>
      <c r="FCX26" s="477"/>
      <c r="FCY26" s="477"/>
      <c r="FCZ26" s="477"/>
      <c r="FDA26" s="474"/>
      <c r="FDB26" s="474"/>
      <c r="FDC26" s="475"/>
      <c r="FDD26" s="414"/>
      <c r="FDE26" s="476"/>
      <c r="FDF26" s="477"/>
      <c r="FDG26" s="477"/>
      <c r="FDH26" s="477"/>
      <c r="FDI26" s="474"/>
      <c r="FDJ26" s="474"/>
      <c r="FDK26" s="475"/>
      <c r="FDL26" s="414"/>
      <c r="FDM26" s="476"/>
      <c r="FDN26" s="477"/>
      <c r="FDO26" s="477"/>
      <c r="FDP26" s="477"/>
      <c r="FDQ26" s="474"/>
      <c r="FDR26" s="474"/>
      <c r="FDS26" s="475"/>
      <c r="FDT26" s="414"/>
      <c r="FDU26" s="476"/>
      <c r="FDV26" s="477"/>
      <c r="FDW26" s="477"/>
      <c r="FDX26" s="477"/>
      <c r="FDY26" s="474"/>
      <c r="FDZ26" s="474"/>
      <c r="FEA26" s="475"/>
      <c r="FEB26" s="414"/>
      <c r="FEC26" s="476"/>
      <c r="FED26" s="477"/>
      <c r="FEE26" s="477"/>
      <c r="FEF26" s="477"/>
      <c r="FEG26" s="474"/>
      <c r="FEH26" s="474"/>
      <c r="FEI26" s="475"/>
      <c r="FEJ26" s="414"/>
      <c r="FEK26" s="476"/>
      <c r="FEL26" s="477"/>
      <c r="FEM26" s="477"/>
      <c r="FEN26" s="477"/>
      <c r="FEO26" s="474"/>
      <c r="FEP26" s="474"/>
      <c r="FEQ26" s="475"/>
      <c r="FER26" s="414"/>
      <c r="FES26" s="476"/>
      <c r="FET26" s="477"/>
      <c r="FEU26" s="477"/>
      <c r="FEV26" s="477"/>
      <c r="FEW26" s="474"/>
      <c r="FEX26" s="474"/>
      <c r="FEY26" s="475"/>
      <c r="FEZ26" s="414"/>
      <c r="FFA26" s="476"/>
      <c r="FFB26" s="477"/>
      <c r="FFC26" s="477"/>
      <c r="FFD26" s="477"/>
      <c r="FFE26" s="474"/>
      <c r="FFF26" s="474"/>
      <c r="FFG26" s="475"/>
      <c r="FFH26" s="414"/>
      <c r="FFI26" s="476"/>
      <c r="FFJ26" s="477"/>
      <c r="FFK26" s="477"/>
      <c r="FFL26" s="477"/>
      <c r="FFM26" s="474"/>
      <c r="FFN26" s="474"/>
      <c r="FFO26" s="475"/>
      <c r="FFP26" s="414"/>
      <c r="FFQ26" s="476"/>
      <c r="FFR26" s="477"/>
      <c r="FFS26" s="477"/>
      <c r="FFT26" s="477"/>
      <c r="FFU26" s="474"/>
      <c r="FFV26" s="474"/>
      <c r="FFW26" s="475"/>
      <c r="FFX26" s="414"/>
      <c r="FFY26" s="476"/>
      <c r="FFZ26" s="477"/>
      <c r="FGA26" s="477"/>
      <c r="FGB26" s="477"/>
      <c r="FGC26" s="474"/>
      <c r="FGD26" s="474"/>
      <c r="FGE26" s="475"/>
      <c r="FGF26" s="414"/>
      <c r="FGG26" s="476"/>
      <c r="FGH26" s="477"/>
      <c r="FGI26" s="477"/>
      <c r="FGJ26" s="477"/>
      <c r="FGK26" s="474"/>
      <c r="FGL26" s="474"/>
      <c r="FGM26" s="475"/>
      <c r="FGN26" s="414"/>
      <c r="FGO26" s="476"/>
      <c r="FGP26" s="477"/>
      <c r="FGQ26" s="477"/>
      <c r="FGR26" s="477"/>
      <c r="FGS26" s="474"/>
      <c r="FGT26" s="474"/>
      <c r="FGU26" s="475"/>
      <c r="FGV26" s="414"/>
      <c r="FGW26" s="476"/>
      <c r="FGX26" s="477"/>
      <c r="FGY26" s="477"/>
      <c r="FGZ26" s="477"/>
      <c r="FHA26" s="474"/>
      <c r="FHB26" s="474"/>
      <c r="FHC26" s="475"/>
      <c r="FHD26" s="414"/>
      <c r="FHE26" s="476"/>
      <c r="FHF26" s="477"/>
      <c r="FHG26" s="477"/>
      <c r="FHH26" s="477"/>
      <c r="FHI26" s="474"/>
      <c r="FHJ26" s="474"/>
      <c r="FHK26" s="475"/>
      <c r="FHL26" s="414"/>
      <c r="FHM26" s="476"/>
      <c r="FHN26" s="477"/>
      <c r="FHO26" s="477"/>
      <c r="FHP26" s="477"/>
      <c r="FHQ26" s="474"/>
      <c r="FHR26" s="474"/>
      <c r="FHS26" s="475"/>
      <c r="FHT26" s="414"/>
      <c r="FHU26" s="476"/>
      <c r="FHV26" s="477"/>
      <c r="FHW26" s="477"/>
      <c r="FHX26" s="477"/>
      <c r="FHY26" s="474"/>
      <c r="FHZ26" s="474"/>
      <c r="FIA26" s="475"/>
      <c r="FIB26" s="414"/>
      <c r="FIC26" s="476"/>
      <c r="FID26" s="477"/>
      <c r="FIE26" s="477"/>
      <c r="FIF26" s="477"/>
      <c r="FIG26" s="474"/>
      <c r="FIH26" s="474"/>
      <c r="FII26" s="475"/>
      <c r="FIJ26" s="414"/>
      <c r="FIK26" s="476"/>
      <c r="FIL26" s="477"/>
      <c r="FIM26" s="477"/>
      <c r="FIN26" s="477"/>
      <c r="FIO26" s="474"/>
      <c r="FIP26" s="474"/>
      <c r="FIQ26" s="475"/>
      <c r="FIR26" s="414"/>
      <c r="FIS26" s="476"/>
      <c r="FIT26" s="477"/>
      <c r="FIU26" s="477"/>
      <c r="FIV26" s="477"/>
      <c r="FIW26" s="474"/>
      <c r="FIX26" s="474"/>
      <c r="FIY26" s="475"/>
      <c r="FIZ26" s="414"/>
      <c r="FJA26" s="476"/>
      <c r="FJB26" s="477"/>
      <c r="FJC26" s="477"/>
      <c r="FJD26" s="477"/>
      <c r="FJE26" s="474"/>
      <c r="FJF26" s="474"/>
      <c r="FJG26" s="475"/>
      <c r="FJH26" s="414"/>
      <c r="FJI26" s="476"/>
      <c r="FJJ26" s="477"/>
      <c r="FJK26" s="477"/>
      <c r="FJL26" s="477"/>
      <c r="FJM26" s="474"/>
      <c r="FJN26" s="474"/>
      <c r="FJO26" s="475"/>
      <c r="FJP26" s="414"/>
      <c r="FJQ26" s="476"/>
      <c r="FJR26" s="477"/>
      <c r="FJS26" s="477"/>
      <c r="FJT26" s="477"/>
      <c r="FJU26" s="474"/>
      <c r="FJV26" s="474"/>
      <c r="FJW26" s="475"/>
      <c r="FJX26" s="414"/>
      <c r="FJY26" s="476"/>
      <c r="FJZ26" s="477"/>
      <c r="FKA26" s="477"/>
      <c r="FKB26" s="477"/>
      <c r="FKC26" s="474"/>
      <c r="FKD26" s="474"/>
      <c r="FKE26" s="475"/>
      <c r="FKF26" s="414"/>
      <c r="FKG26" s="476"/>
      <c r="FKH26" s="477"/>
      <c r="FKI26" s="477"/>
      <c r="FKJ26" s="477"/>
      <c r="FKK26" s="474"/>
      <c r="FKL26" s="474"/>
      <c r="FKM26" s="475"/>
      <c r="FKN26" s="414"/>
      <c r="FKO26" s="476"/>
      <c r="FKP26" s="477"/>
      <c r="FKQ26" s="477"/>
      <c r="FKR26" s="477"/>
      <c r="FKS26" s="474"/>
      <c r="FKT26" s="474"/>
      <c r="FKU26" s="475"/>
      <c r="FKV26" s="414"/>
      <c r="FKW26" s="476"/>
      <c r="FKX26" s="477"/>
      <c r="FKY26" s="477"/>
      <c r="FKZ26" s="477"/>
      <c r="FLA26" s="474"/>
      <c r="FLB26" s="474"/>
      <c r="FLC26" s="475"/>
      <c r="FLD26" s="414"/>
      <c r="FLE26" s="476"/>
      <c r="FLF26" s="477"/>
      <c r="FLG26" s="477"/>
      <c r="FLH26" s="477"/>
      <c r="FLI26" s="474"/>
      <c r="FLJ26" s="474"/>
      <c r="FLK26" s="475"/>
      <c r="FLL26" s="414"/>
      <c r="FLM26" s="476"/>
      <c r="FLN26" s="477"/>
      <c r="FLO26" s="477"/>
      <c r="FLP26" s="477"/>
      <c r="FLQ26" s="474"/>
      <c r="FLR26" s="474"/>
      <c r="FLS26" s="475"/>
      <c r="FLT26" s="414"/>
      <c r="FLU26" s="476"/>
      <c r="FLV26" s="477"/>
      <c r="FLW26" s="477"/>
      <c r="FLX26" s="477"/>
      <c r="FLY26" s="474"/>
      <c r="FLZ26" s="474"/>
      <c r="FMA26" s="475"/>
      <c r="FMB26" s="414"/>
      <c r="FMC26" s="476"/>
      <c r="FMD26" s="477"/>
      <c r="FME26" s="477"/>
      <c r="FMF26" s="477"/>
      <c r="FMG26" s="474"/>
      <c r="FMH26" s="474"/>
      <c r="FMI26" s="475"/>
      <c r="FMJ26" s="414"/>
      <c r="FMK26" s="476"/>
      <c r="FML26" s="477"/>
      <c r="FMM26" s="477"/>
      <c r="FMN26" s="477"/>
      <c r="FMO26" s="474"/>
      <c r="FMP26" s="474"/>
      <c r="FMQ26" s="475"/>
      <c r="FMR26" s="414"/>
      <c r="FMS26" s="476"/>
      <c r="FMT26" s="477"/>
      <c r="FMU26" s="477"/>
      <c r="FMV26" s="477"/>
      <c r="FMW26" s="474"/>
      <c r="FMX26" s="474"/>
      <c r="FMY26" s="475"/>
      <c r="FMZ26" s="414"/>
      <c r="FNA26" s="476"/>
      <c r="FNB26" s="477"/>
      <c r="FNC26" s="477"/>
      <c r="FND26" s="477"/>
      <c r="FNE26" s="474"/>
      <c r="FNF26" s="474"/>
      <c r="FNG26" s="475"/>
      <c r="FNH26" s="414"/>
      <c r="FNI26" s="476"/>
      <c r="FNJ26" s="477"/>
      <c r="FNK26" s="477"/>
      <c r="FNL26" s="477"/>
      <c r="FNM26" s="474"/>
      <c r="FNN26" s="474"/>
      <c r="FNO26" s="475"/>
      <c r="FNP26" s="414"/>
      <c r="FNQ26" s="476"/>
      <c r="FNR26" s="477"/>
      <c r="FNS26" s="477"/>
      <c r="FNT26" s="477"/>
      <c r="FNU26" s="474"/>
      <c r="FNV26" s="474"/>
      <c r="FNW26" s="475"/>
      <c r="FNX26" s="414"/>
      <c r="FNY26" s="476"/>
      <c r="FNZ26" s="477"/>
      <c r="FOA26" s="477"/>
      <c r="FOB26" s="477"/>
      <c r="FOC26" s="474"/>
      <c r="FOD26" s="474"/>
      <c r="FOE26" s="475"/>
      <c r="FOF26" s="414"/>
      <c r="FOG26" s="476"/>
      <c r="FOH26" s="477"/>
      <c r="FOI26" s="477"/>
      <c r="FOJ26" s="477"/>
      <c r="FOK26" s="474"/>
      <c r="FOL26" s="474"/>
      <c r="FOM26" s="475"/>
      <c r="FON26" s="414"/>
      <c r="FOO26" s="476"/>
      <c r="FOP26" s="477"/>
      <c r="FOQ26" s="477"/>
      <c r="FOR26" s="477"/>
      <c r="FOS26" s="474"/>
      <c r="FOT26" s="474"/>
      <c r="FOU26" s="475"/>
      <c r="FOV26" s="414"/>
      <c r="FOW26" s="476"/>
      <c r="FOX26" s="477"/>
      <c r="FOY26" s="477"/>
      <c r="FOZ26" s="477"/>
      <c r="FPA26" s="474"/>
      <c r="FPB26" s="474"/>
      <c r="FPC26" s="475"/>
      <c r="FPD26" s="414"/>
      <c r="FPE26" s="476"/>
      <c r="FPF26" s="477"/>
      <c r="FPG26" s="477"/>
      <c r="FPH26" s="477"/>
      <c r="FPI26" s="474"/>
      <c r="FPJ26" s="474"/>
      <c r="FPK26" s="475"/>
      <c r="FPL26" s="414"/>
      <c r="FPM26" s="476"/>
      <c r="FPN26" s="477"/>
      <c r="FPO26" s="477"/>
      <c r="FPP26" s="477"/>
      <c r="FPQ26" s="474"/>
      <c r="FPR26" s="474"/>
      <c r="FPS26" s="475"/>
      <c r="FPT26" s="414"/>
      <c r="FPU26" s="476"/>
      <c r="FPV26" s="477"/>
      <c r="FPW26" s="477"/>
      <c r="FPX26" s="477"/>
      <c r="FPY26" s="474"/>
      <c r="FPZ26" s="474"/>
      <c r="FQA26" s="475"/>
      <c r="FQB26" s="414"/>
      <c r="FQC26" s="476"/>
      <c r="FQD26" s="477"/>
      <c r="FQE26" s="477"/>
      <c r="FQF26" s="477"/>
      <c r="FQG26" s="474"/>
      <c r="FQH26" s="474"/>
      <c r="FQI26" s="475"/>
      <c r="FQJ26" s="414"/>
      <c r="FQK26" s="476"/>
      <c r="FQL26" s="477"/>
      <c r="FQM26" s="477"/>
      <c r="FQN26" s="477"/>
      <c r="FQO26" s="474"/>
      <c r="FQP26" s="474"/>
      <c r="FQQ26" s="475"/>
      <c r="FQR26" s="414"/>
      <c r="FQS26" s="476"/>
      <c r="FQT26" s="477"/>
      <c r="FQU26" s="477"/>
      <c r="FQV26" s="477"/>
      <c r="FQW26" s="474"/>
      <c r="FQX26" s="474"/>
      <c r="FQY26" s="475"/>
      <c r="FQZ26" s="414"/>
      <c r="FRA26" s="476"/>
      <c r="FRB26" s="477"/>
      <c r="FRC26" s="477"/>
      <c r="FRD26" s="477"/>
      <c r="FRE26" s="474"/>
      <c r="FRF26" s="474"/>
      <c r="FRG26" s="475"/>
      <c r="FRH26" s="414"/>
      <c r="FRI26" s="476"/>
      <c r="FRJ26" s="477"/>
      <c r="FRK26" s="477"/>
      <c r="FRL26" s="477"/>
      <c r="FRM26" s="474"/>
      <c r="FRN26" s="474"/>
      <c r="FRO26" s="475"/>
      <c r="FRP26" s="414"/>
      <c r="FRQ26" s="476"/>
      <c r="FRR26" s="477"/>
      <c r="FRS26" s="477"/>
      <c r="FRT26" s="477"/>
      <c r="FRU26" s="474"/>
      <c r="FRV26" s="474"/>
      <c r="FRW26" s="475"/>
      <c r="FRX26" s="414"/>
      <c r="FRY26" s="476"/>
      <c r="FRZ26" s="477"/>
      <c r="FSA26" s="477"/>
      <c r="FSB26" s="477"/>
      <c r="FSC26" s="474"/>
      <c r="FSD26" s="474"/>
      <c r="FSE26" s="475"/>
      <c r="FSF26" s="414"/>
      <c r="FSG26" s="476"/>
      <c r="FSH26" s="477"/>
      <c r="FSI26" s="477"/>
      <c r="FSJ26" s="477"/>
      <c r="FSK26" s="474"/>
      <c r="FSL26" s="474"/>
      <c r="FSM26" s="475"/>
      <c r="FSN26" s="414"/>
      <c r="FSO26" s="476"/>
      <c r="FSP26" s="477"/>
      <c r="FSQ26" s="477"/>
      <c r="FSR26" s="477"/>
      <c r="FSS26" s="474"/>
      <c r="FST26" s="474"/>
      <c r="FSU26" s="475"/>
      <c r="FSV26" s="414"/>
      <c r="FSW26" s="476"/>
      <c r="FSX26" s="477"/>
      <c r="FSY26" s="477"/>
      <c r="FSZ26" s="477"/>
      <c r="FTA26" s="474"/>
      <c r="FTB26" s="474"/>
      <c r="FTC26" s="475"/>
      <c r="FTD26" s="414"/>
      <c r="FTE26" s="476"/>
      <c r="FTF26" s="477"/>
      <c r="FTG26" s="477"/>
      <c r="FTH26" s="477"/>
      <c r="FTI26" s="474"/>
      <c r="FTJ26" s="474"/>
      <c r="FTK26" s="475"/>
      <c r="FTL26" s="414"/>
      <c r="FTM26" s="476"/>
      <c r="FTN26" s="477"/>
      <c r="FTO26" s="477"/>
      <c r="FTP26" s="477"/>
      <c r="FTQ26" s="474"/>
      <c r="FTR26" s="474"/>
      <c r="FTS26" s="475"/>
      <c r="FTT26" s="414"/>
      <c r="FTU26" s="476"/>
      <c r="FTV26" s="477"/>
      <c r="FTW26" s="477"/>
      <c r="FTX26" s="477"/>
      <c r="FTY26" s="474"/>
      <c r="FTZ26" s="474"/>
      <c r="FUA26" s="475"/>
      <c r="FUB26" s="414"/>
      <c r="FUC26" s="476"/>
      <c r="FUD26" s="477"/>
      <c r="FUE26" s="477"/>
      <c r="FUF26" s="477"/>
      <c r="FUG26" s="474"/>
      <c r="FUH26" s="474"/>
      <c r="FUI26" s="475"/>
      <c r="FUJ26" s="414"/>
      <c r="FUK26" s="476"/>
      <c r="FUL26" s="477"/>
      <c r="FUM26" s="477"/>
      <c r="FUN26" s="477"/>
      <c r="FUO26" s="474"/>
      <c r="FUP26" s="474"/>
      <c r="FUQ26" s="475"/>
      <c r="FUR26" s="414"/>
      <c r="FUS26" s="476"/>
      <c r="FUT26" s="477"/>
      <c r="FUU26" s="477"/>
      <c r="FUV26" s="477"/>
      <c r="FUW26" s="474"/>
      <c r="FUX26" s="474"/>
      <c r="FUY26" s="475"/>
      <c r="FUZ26" s="414"/>
      <c r="FVA26" s="476"/>
      <c r="FVB26" s="477"/>
      <c r="FVC26" s="477"/>
      <c r="FVD26" s="477"/>
      <c r="FVE26" s="474"/>
      <c r="FVF26" s="474"/>
      <c r="FVG26" s="475"/>
      <c r="FVH26" s="414"/>
      <c r="FVI26" s="476"/>
      <c r="FVJ26" s="477"/>
      <c r="FVK26" s="477"/>
      <c r="FVL26" s="477"/>
      <c r="FVM26" s="474"/>
      <c r="FVN26" s="474"/>
      <c r="FVO26" s="475"/>
      <c r="FVP26" s="414"/>
      <c r="FVQ26" s="476"/>
      <c r="FVR26" s="477"/>
      <c r="FVS26" s="477"/>
      <c r="FVT26" s="477"/>
      <c r="FVU26" s="474"/>
      <c r="FVV26" s="474"/>
      <c r="FVW26" s="475"/>
      <c r="FVX26" s="414"/>
      <c r="FVY26" s="476"/>
      <c r="FVZ26" s="477"/>
      <c r="FWA26" s="477"/>
      <c r="FWB26" s="477"/>
      <c r="FWC26" s="474"/>
      <c r="FWD26" s="474"/>
      <c r="FWE26" s="475"/>
      <c r="FWF26" s="414"/>
      <c r="FWG26" s="476"/>
      <c r="FWH26" s="477"/>
      <c r="FWI26" s="477"/>
      <c r="FWJ26" s="477"/>
      <c r="FWK26" s="474"/>
      <c r="FWL26" s="474"/>
      <c r="FWM26" s="475"/>
      <c r="FWN26" s="414"/>
      <c r="FWO26" s="476"/>
      <c r="FWP26" s="477"/>
      <c r="FWQ26" s="477"/>
      <c r="FWR26" s="477"/>
      <c r="FWS26" s="474"/>
      <c r="FWT26" s="474"/>
      <c r="FWU26" s="475"/>
      <c r="FWV26" s="414"/>
      <c r="FWW26" s="476"/>
      <c r="FWX26" s="477"/>
      <c r="FWY26" s="477"/>
      <c r="FWZ26" s="477"/>
      <c r="FXA26" s="474"/>
      <c r="FXB26" s="474"/>
      <c r="FXC26" s="475"/>
      <c r="FXD26" s="414"/>
      <c r="FXE26" s="476"/>
      <c r="FXF26" s="477"/>
      <c r="FXG26" s="477"/>
      <c r="FXH26" s="477"/>
      <c r="FXI26" s="474"/>
      <c r="FXJ26" s="474"/>
      <c r="FXK26" s="475"/>
      <c r="FXL26" s="414"/>
      <c r="FXM26" s="476"/>
      <c r="FXN26" s="477"/>
      <c r="FXO26" s="477"/>
      <c r="FXP26" s="477"/>
      <c r="FXQ26" s="474"/>
      <c r="FXR26" s="474"/>
      <c r="FXS26" s="475"/>
      <c r="FXT26" s="414"/>
      <c r="FXU26" s="476"/>
      <c r="FXV26" s="477"/>
      <c r="FXW26" s="477"/>
      <c r="FXX26" s="477"/>
      <c r="FXY26" s="474"/>
      <c r="FXZ26" s="474"/>
      <c r="FYA26" s="475"/>
      <c r="FYB26" s="414"/>
      <c r="FYC26" s="476"/>
      <c r="FYD26" s="477"/>
      <c r="FYE26" s="477"/>
      <c r="FYF26" s="477"/>
      <c r="FYG26" s="474"/>
      <c r="FYH26" s="474"/>
      <c r="FYI26" s="475"/>
      <c r="FYJ26" s="414"/>
      <c r="FYK26" s="476"/>
      <c r="FYL26" s="477"/>
      <c r="FYM26" s="477"/>
      <c r="FYN26" s="477"/>
      <c r="FYO26" s="474"/>
      <c r="FYP26" s="474"/>
      <c r="FYQ26" s="475"/>
      <c r="FYR26" s="414"/>
      <c r="FYS26" s="476"/>
      <c r="FYT26" s="477"/>
      <c r="FYU26" s="477"/>
      <c r="FYV26" s="477"/>
      <c r="FYW26" s="474"/>
      <c r="FYX26" s="474"/>
      <c r="FYY26" s="475"/>
      <c r="FYZ26" s="414"/>
      <c r="FZA26" s="476"/>
      <c r="FZB26" s="477"/>
      <c r="FZC26" s="477"/>
      <c r="FZD26" s="477"/>
      <c r="FZE26" s="474"/>
      <c r="FZF26" s="474"/>
      <c r="FZG26" s="475"/>
      <c r="FZH26" s="414"/>
      <c r="FZI26" s="476"/>
      <c r="FZJ26" s="477"/>
      <c r="FZK26" s="477"/>
      <c r="FZL26" s="477"/>
      <c r="FZM26" s="474"/>
      <c r="FZN26" s="474"/>
      <c r="FZO26" s="475"/>
      <c r="FZP26" s="414"/>
      <c r="FZQ26" s="476"/>
      <c r="FZR26" s="477"/>
      <c r="FZS26" s="477"/>
      <c r="FZT26" s="477"/>
      <c r="FZU26" s="474"/>
      <c r="FZV26" s="474"/>
      <c r="FZW26" s="475"/>
      <c r="FZX26" s="414"/>
      <c r="FZY26" s="476"/>
      <c r="FZZ26" s="477"/>
      <c r="GAA26" s="477"/>
      <c r="GAB26" s="477"/>
      <c r="GAC26" s="474"/>
      <c r="GAD26" s="474"/>
      <c r="GAE26" s="475"/>
      <c r="GAF26" s="414"/>
      <c r="GAG26" s="476"/>
      <c r="GAH26" s="477"/>
      <c r="GAI26" s="477"/>
      <c r="GAJ26" s="477"/>
      <c r="GAK26" s="474"/>
      <c r="GAL26" s="474"/>
      <c r="GAM26" s="475"/>
      <c r="GAN26" s="414"/>
      <c r="GAO26" s="476"/>
      <c r="GAP26" s="477"/>
      <c r="GAQ26" s="477"/>
      <c r="GAR26" s="477"/>
      <c r="GAS26" s="474"/>
      <c r="GAT26" s="474"/>
      <c r="GAU26" s="475"/>
      <c r="GAV26" s="414"/>
      <c r="GAW26" s="476"/>
      <c r="GAX26" s="477"/>
      <c r="GAY26" s="477"/>
      <c r="GAZ26" s="477"/>
      <c r="GBA26" s="474"/>
      <c r="GBB26" s="474"/>
      <c r="GBC26" s="475"/>
      <c r="GBD26" s="414"/>
      <c r="GBE26" s="476"/>
      <c r="GBF26" s="477"/>
      <c r="GBG26" s="477"/>
      <c r="GBH26" s="477"/>
      <c r="GBI26" s="474"/>
      <c r="GBJ26" s="474"/>
      <c r="GBK26" s="475"/>
      <c r="GBL26" s="414"/>
      <c r="GBM26" s="476"/>
      <c r="GBN26" s="477"/>
      <c r="GBO26" s="477"/>
      <c r="GBP26" s="477"/>
      <c r="GBQ26" s="474"/>
      <c r="GBR26" s="474"/>
      <c r="GBS26" s="475"/>
      <c r="GBT26" s="414"/>
      <c r="GBU26" s="476"/>
      <c r="GBV26" s="477"/>
      <c r="GBW26" s="477"/>
      <c r="GBX26" s="477"/>
      <c r="GBY26" s="474"/>
      <c r="GBZ26" s="474"/>
      <c r="GCA26" s="475"/>
      <c r="GCB26" s="414"/>
      <c r="GCC26" s="476"/>
      <c r="GCD26" s="477"/>
      <c r="GCE26" s="477"/>
      <c r="GCF26" s="477"/>
      <c r="GCG26" s="474"/>
      <c r="GCH26" s="474"/>
      <c r="GCI26" s="475"/>
      <c r="GCJ26" s="414"/>
      <c r="GCK26" s="476"/>
      <c r="GCL26" s="477"/>
      <c r="GCM26" s="477"/>
      <c r="GCN26" s="477"/>
      <c r="GCO26" s="474"/>
      <c r="GCP26" s="474"/>
      <c r="GCQ26" s="475"/>
      <c r="GCR26" s="414"/>
      <c r="GCS26" s="476"/>
      <c r="GCT26" s="477"/>
      <c r="GCU26" s="477"/>
      <c r="GCV26" s="477"/>
      <c r="GCW26" s="474"/>
      <c r="GCX26" s="474"/>
      <c r="GCY26" s="475"/>
      <c r="GCZ26" s="414"/>
      <c r="GDA26" s="476"/>
      <c r="GDB26" s="477"/>
      <c r="GDC26" s="477"/>
      <c r="GDD26" s="477"/>
      <c r="GDE26" s="474"/>
      <c r="GDF26" s="474"/>
      <c r="GDG26" s="475"/>
      <c r="GDH26" s="414"/>
      <c r="GDI26" s="476"/>
      <c r="GDJ26" s="477"/>
      <c r="GDK26" s="477"/>
      <c r="GDL26" s="477"/>
      <c r="GDM26" s="474"/>
      <c r="GDN26" s="474"/>
      <c r="GDO26" s="475"/>
      <c r="GDP26" s="414"/>
      <c r="GDQ26" s="476"/>
      <c r="GDR26" s="477"/>
      <c r="GDS26" s="477"/>
      <c r="GDT26" s="477"/>
      <c r="GDU26" s="474"/>
      <c r="GDV26" s="474"/>
      <c r="GDW26" s="475"/>
      <c r="GDX26" s="414"/>
      <c r="GDY26" s="476"/>
      <c r="GDZ26" s="477"/>
      <c r="GEA26" s="477"/>
      <c r="GEB26" s="477"/>
      <c r="GEC26" s="474"/>
      <c r="GED26" s="474"/>
      <c r="GEE26" s="475"/>
      <c r="GEF26" s="414"/>
      <c r="GEG26" s="476"/>
      <c r="GEH26" s="477"/>
      <c r="GEI26" s="477"/>
      <c r="GEJ26" s="477"/>
      <c r="GEK26" s="474"/>
      <c r="GEL26" s="474"/>
      <c r="GEM26" s="475"/>
      <c r="GEN26" s="414"/>
      <c r="GEO26" s="476"/>
      <c r="GEP26" s="477"/>
      <c r="GEQ26" s="477"/>
      <c r="GER26" s="477"/>
      <c r="GES26" s="474"/>
      <c r="GET26" s="474"/>
      <c r="GEU26" s="475"/>
      <c r="GEV26" s="414"/>
      <c r="GEW26" s="476"/>
      <c r="GEX26" s="477"/>
      <c r="GEY26" s="477"/>
      <c r="GEZ26" s="477"/>
      <c r="GFA26" s="474"/>
      <c r="GFB26" s="474"/>
      <c r="GFC26" s="475"/>
      <c r="GFD26" s="414"/>
      <c r="GFE26" s="476"/>
      <c r="GFF26" s="477"/>
      <c r="GFG26" s="477"/>
      <c r="GFH26" s="477"/>
      <c r="GFI26" s="474"/>
      <c r="GFJ26" s="474"/>
      <c r="GFK26" s="475"/>
      <c r="GFL26" s="414"/>
      <c r="GFM26" s="476"/>
      <c r="GFN26" s="477"/>
      <c r="GFO26" s="477"/>
      <c r="GFP26" s="477"/>
      <c r="GFQ26" s="474"/>
      <c r="GFR26" s="474"/>
      <c r="GFS26" s="475"/>
      <c r="GFT26" s="414"/>
      <c r="GFU26" s="476"/>
      <c r="GFV26" s="477"/>
      <c r="GFW26" s="477"/>
      <c r="GFX26" s="477"/>
      <c r="GFY26" s="474"/>
      <c r="GFZ26" s="474"/>
      <c r="GGA26" s="475"/>
      <c r="GGB26" s="414"/>
      <c r="GGC26" s="476"/>
      <c r="GGD26" s="477"/>
      <c r="GGE26" s="477"/>
      <c r="GGF26" s="477"/>
      <c r="GGG26" s="474"/>
      <c r="GGH26" s="474"/>
      <c r="GGI26" s="475"/>
      <c r="GGJ26" s="414"/>
      <c r="GGK26" s="476"/>
      <c r="GGL26" s="477"/>
      <c r="GGM26" s="477"/>
      <c r="GGN26" s="477"/>
      <c r="GGO26" s="474"/>
      <c r="GGP26" s="474"/>
      <c r="GGQ26" s="475"/>
      <c r="GGR26" s="414"/>
      <c r="GGS26" s="476"/>
      <c r="GGT26" s="477"/>
      <c r="GGU26" s="477"/>
      <c r="GGV26" s="477"/>
      <c r="GGW26" s="474"/>
      <c r="GGX26" s="474"/>
      <c r="GGY26" s="475"/>
      <c r="GGZ26" s="414"/>
      <c r="GHA26" s="476"/>
      <c r="GHB26" s="477"/>
      <c r="GHC26" s="477"/>
      <c r="GHD26" s="477"/>
      <c r="GHE26" s="474"/>
      <c r="GHF26" s="474"/>
      <c r="GHG26" s="475"/>
      <c r="GHH26" s="414"/>
      <c r="GHI26" s="476"/>
      <c r="GHJ26" s="477"/>
      <c r="GHK26" s="477"/>
      <c r="GHL26" s="477"/>
      <c r="GHM26" s="474"/>
      <c r="GHN26" s="474"/>
      <c r="GHO26" s="475"/>
      <c r="GHP26" s="414"/>
      <c r="GHQ26" s="476"/>
      <c r="GHR26" s="477"/>
      <c r="GHS26" s="477"/>
      <c r="GHT26" s="477"/>
      <c r="GHU26" s="474"/>
      <c r="GHV26" s="474"/>
      <c r="GHW26" s="475"/>
      <c r="GHX26" s="414"/>
      <c r="GHY26" s="476"/>
      <c r="GHZ26" s="477"/>
      <c r="GIA26" s="477"/>
      <c r="GIB26" s="477"/>
      <c r="GIC26" s="474"/>
      <c r="GID26" s="474"/>
      <c r="GIE26" s="475"/>
      <c r="GIF26" s="414"/>
      <c r="GIG26" s="476"/>
      <c r="GIH26" s="477"/>
      <c r="GII26" s="477"/>
      <c r="GIJ26" s="477"/>
      <c r="GIK26" s="474"/>
      <c r="GIL26" s="474"/>
      <c r="GIM26" s="475"/>
      <c r="GIN26" s="414"/>
      <c r="GIO26" s="476"/>
      <c r="GIP26" s="477"/>
      <c r="GIQ26" s="477"/>
      <c r="GIR26" s="477"/>
      <c r="GIS26" s="474"/>
      <c r="GIT26" s="474"/>
      <c r="GIU26" s="475"/>
      <c r="GIV26" s="414"/>
      <c r="GIW26" s="476"/>
      <c r="GIX26" s="477"/>
      <c r="GIY26" s="477"/>
      <c r="GIZ26" s="477"/>
      <c r="GJA26" s="474"/>
      <c r="GJB26" s="474"/>
      <c r="GJC26" s="475"/>
      <c r="GJD26" s="414"/>
      <c r="GJE26" s="476"/>
      <c r="GJF26" s="477"/>
      <c r="GJG26" s="477"/>
      <c r="GJH26" s="477"/>
      <c r="GJI26" s="474"/>
      <c r="GJJ26" s="474"/>
      <c r="GJK26" s="475"/>
      <c r="GJL26" s="414"/>
      <c r="GJM26" s="476"/>
      <c r="GJN26" s="477"/>
      <c r="GJO26" s="477"/>
      <c r="GJP26" s="477"/>
      <c r="GJQ26" s="474"/>
      <c r="GJR26" s="474"/>
      <c r="GJS26" s="475"/>
      <c r="GJT26" s="414"/>
      <c r="GJU26" s="476"/>
      <c r="GJV26" s="477"/>
      <c r="GJW26" s="477"/>
      <c r="GJX26" s="477"/>
      <c r="GJY26" s="474"/>
      <c r="GJZ26" s="474"/>
      <c r="GKA26" s="475"/>
      <c r="GKB26" s="414"/>
      <c r="GKC26" s="476"/>
      <c r="GKD26" s="477"/>
      <c r="GKE26" s="477"/>
      <c r="GKF26" s="477"/>
      <c r="GKG26" s="474"/>
      <c r="GKH26" s="474"/>
      <c r="GKI26" s="475"/>
      <c r="GKJ26" s="414"/>
      <c r="GKK26" s="476"/>
      <c r="GKL26" s="477"/>
      <c r="GKM26" s="477"/>
      <c r="GKN26" s="477"/>
      <c r="GKO26" s="474"/>
      <c r="GKP26" s="474"/>
      <c r="GKQ26" s="475"/>
      <c r="GKR26" s="414"/>
      <c r="GKS26" s="476"/>
      <c r="GKT26" s="477"/>
      <c r="GKU26" s="477"/>
      <c r="GKV26" s="477"/>
      <c r="GKW26" s="474"/>
      <c r="GKX26" s="474"/>
      <c r="GKY26" s="475"/>
      <c r="GKZ26" s="414"/>
      <c r="GLA26" s="476"/>
      <c r="GLB26" s="477"/>
      <c r="GLC26" s="477"/>
      <c r="GLD26" s="477"/>
      <c r="GLE26" s="474"/>
      <c r="GLF26" s="474"/>
      <c r="GLG26" s="475"/>
      <c r="GLH26" s="414"/>
      <c r="GLI26" s="476"/>
      <c r="GLJ26" s="477"/>
      <c r="GLK26" s="477"/>
      <c r="GLL26" s="477"/>
      <c r="GLM26" s="474"/>
      <c r="GLN26" s="474"/>
      <c r="GLO26" s="475"/>
      <c r="GLP26" s="414"/>
      <c r="GLQ26" s="476"/>
      <c r="GLR26" s="477"/>
      <c r="GLS26" s="477"/>
      <c r="GLT26" s="477"/>
      <c r="GLU26" s="474"/>
      <c r="GLV26" s="474"/>
      <c r="GLW26" s="475"/>
      <c r="GLX26" s="414"/>
      <c r="GLY26" s="476"/>
      <c r="GLZ26" s="477"/>
      <c r="GMA26" s="477"/>
      <c r="GMB26" s="477"/>
      <c r="GMC26" s="474"/>
      <c r="GMD26" s="474"/>
      <c r="GME26" s="475"/>
      <c r="GMF26" s="414"/>
      <c r="GMG26" s="476"/>
      <c r="GMH26" s="477"/>
      <c r="GMI26" s="477"/>
      <c r="GMJ26" s="477"/>
      <c r="GMK26" s="474"/>
      <c r="GML26" s="474"/>
      <c r="GMM26" s="475"/>
      <c r="GMN26" s="414"/>
      <c r="GMO26" s="476"/>
      <c r="GMP26" s="477"/>
      <c r="GMQ26" s="477"/>
      <c r="GMR26" s="477"/>
      <c r="GMS26" s="474"/>
      <c r="GMT26" s="474"/>
      <c r="GMU26" s="475"/>
      <c r="GMV26" s="414"/>
      <c r="GMW26" s="476"/>
      <c r="GMX26" s="477"/>
      <c r="GMY26" s="477"/>
      <c r="GMZ26" s="477"/>
      <c r="GNA26" s="474"/>
      <c r="GNB26" s="474"/>
      <c r="GNC26" s="475"/>
      <c r="GND26" s="414"/>
      <c r="GNE26" s="476"/>
      <c r="GNF26" s="477"/>
      <c r="GNG26" s="477"/>
      <c r="GNH26" s="477"/>
      <c r="GNI26" s="474"/>
      <c r="GNJ26" s="474"/>
      <c r="GNK26" s="475"/>
      <c r="GNL26" s="414"/>
      <c r="GNM26" s="476"/>
      <c r="GNN26" s="477"/>
      <c r="GNO26" s="477"/>
      <c r="GNP26" s="477"/>
      <c r="GNQ26" s="474"/>
      <c r="GNR26" s="474"/>
      <c r="GNS26" s="475"/>
      <c r="GNT26" s="414"/>
      <c r="GNU26" s="476"/>
      <c r="GNV26" s="477"/>
      <c r="GNW26" s="477"/>
      <c r="GNX26" s="477"/>
      <c r="GNY26" s="474"/>
      <c r="GNZ26" s="474"/>
      <c r="GOA26" s="475"/>
      <c r="GOB26" s="414"/>
      <c r="GOC26" s="476"/>
      <c r="GOD26" s="477"/>
      <c r="GOE26" s="477"/>
      <c r="GOF26" s="477"/>
      <c r="GOG26" s="474"/>
      <c r="GOH26" s="474"/>
      <c r="GOI26" s="475"/>
      <c r="GOJ26" s="414"/>
      <c r="GOK26" s="476"/>
      <c r="GOL26" s="477"/>
      <c r="GOM26" s="477"/>
      <c r="GON26" s="477"/>
      <c r="GOO26" s="474"/>
      <c r="GOP26" s="474"/>
      <c r="GOQ26" s="475"/>
      <c r="GOR26" s="414"/>
      <c r="GOS26" s="476"/>
      <c r="GOT26" s="477"/>
      <c r="GOU26" s="477"/>
      <c r="GOV26" s="477"/>
      <c r="GOW26" s="474"/>
      <c r="GOX26" s="474"/>
      <c r="GOY26" s="475"/>
      <c r="GOZ26" s="414"/>
      <c r="GPA26" s="476"/>
      <c r="GPB26" s="477"/>
      <c r="GPC26" s="477"/>
      <c r="GPD26" s="477"/>
      <c r="GPE26" s="474"/>
      <c r="GPF26" s="474"/>
      <c r="GPG26" s="475"/>
      <c r="GPH26" s="414"/>
      <c r="GPI26" s="476"/>
      <c r="GPJ26" s="477"/>
      <c r="GPK26" s="477"/>
      <c r="GPL26" s="477"/>
      <c r="GPM26" s="474"/>
      <c r="GPN26" s="474"/>
      <c r="GPO26" s="475"/>
      <c r="GPP26" s="414"/>
      <c r="GPQ26" s="476"/>
      <c r="GPR26" s="477"/>
      <c r="GPS26" s="477"/>
      <c r="GPT26" s="477"/>
      <c r="GPU26" s="474"/>
      <c r="GPV26" s="474"/>
      <c r="GPW26" s="475"/>
      <c r="GPX26" s="414"/>
      <c r="GPY26" s="476"/>
      <c r="GPZ26" s="477"/>
      <c r="GQA26" s="477"/>
      <c r="GQB26" s="477"/>
      <c r="GQC26" s="474"/>
      <c r="GQD26" s="474"/>
      <c r="GQE26" s="475"/>
      <c r="GQF26" s="414"/>
      <c r="GQG26" s="476"/>
      <c r="GQH26" s="477"/>
      <c r="GQI26" s="477"/>
      <c r="GQJ26" s="477"/>
      <c r="GQK26" s="474"/>
      <c r="GQL26" s="474"/>
      <c r="GQM26" s="475"/>
      <c r="GQN26" s="414"/>
      <c r="GQO26" s="476"/>
      <c r="GQP26" s="477"/>
      <c r="GQQ26" s="477"/>
      <c r="GQR26" s="477"/>
      <c r="GQS26" s="474"/>
      <c r="GQT26" s="474"/>
      <c r="GQU26" s="475"/>
      <c r="GQV26" s="414"/>
      <c r="GQW26" s="476"/>
      <c r="GQX26" s="477"/>
      <c r="GQY26" s="477"/>
      <c r="GQZ26" s="477"/>
      <c r="GRA26" s="474"/>
      <c r="GRB26" s="474"/>
      <c r="GRC26" s="475"/>
      <c r="GRD26" s="414"/>
      <c r="GRE26" s="476"/>
      <c r="GRF26" s="477"/>
      <c r="GRG26" s="477"/>
      <c r="GRH26" s="477"/>
      <c r="GRI26" s="474"/>
      <c r="GRJ26" s="474"/>
      <c r="GRK26" s="475"/>
      <c r="GRL26" s="414"/>
      <c r="GRM26" s="476"/>
      <c r="GRN26" s="477"/>
      <c r="GRO26" s="477"/>
      <c r="GRP26" s="477"/>
      <c r="GRQ26" s="474"/>
      <c r="GRR26" s="474"/>
      <c r="GRS26" s="475"/>
      <c r="GRT26" s="414"/>
      <c r="GRU26" s="476"/>
      <c r="GRV26" s="477"/>
      <c r="GRW26" s="477"/>
      <c r="GRX26" s="477"/>
      <c r="GRY26" s="474"/>
      <c r="GRZ26" s="474"/>
      <c r="GSA26" s="475"/>
      <c r="GSB26" s="414"/>
      <c r="GSC26" s="476"/>
      <c r="GSD26" s="477"/>
      <c r="GSE26" s="477"/>
      <c r="GSF26" s="477"/>
      <c r="GSG26" s="474"/>
      <c r="GSH26" s="474"/>
      <c r="GSI26" s="475"/>
      <c r="GSJ26" s="414"/>
      <c r="GSK26" s="476"/>
      <c r="GSL26" s="477"/>
      <c r="GSM26" s="477"/>
      <c r="GSN26" s="477"/>
      <c r="GSO26" s="474"/>
      <c r="GSP26" s="474"/>
      <c r="GSQ26" s="475"/>
      <c r="GSR26" s="414"/>
      <c r="GSS26" s="476"/>
      <c r="GST26" s="477"/>
      <c r="GSU26" s="477"/>
      <c r="GSV26" s="477"/>
      <c r="GSW26" s="474"/>
      <c r="GSX26" s="474"/>
      <c r="GSY26" s="475"/>
      <c r="GSZ26" s="414"/>
      <c r="GTA26" s="476"/>
      <c r="GTB26" s="477"/>
      <c r="GTC26" s="477"/>
      <c r="GTD26" s="477"/>
      <c r="GTE26" s="474"/>
      <c r="GTF26" s="474"/>
      <c r="GTG26" s="475"/>
      <c r="GTH26" s="414"/>
      <c r="GTI26" s="476"/>
      <c r="GTJ26" s="477"/>
      <c r="GTK26" s="477"/>
      <c r="GTL26" s="477"/>
      <c r="GTM26" s="474"/>
      <c r="GTN26" s="474"/>
      <c r="GTO26" s="475"/>
      <c r="GTP26" s="414"/>
      <c r="GTQ26" s="476"/>
      <c r="GTR26" s="477"/>
      <c r="GTS26" s="477"/>
      <c r="GTT26" s="477"/>
      <c r="GTU26" s="474"/>
      <c r="GTV26" s="474"/>
      <c r="GTW26" s="475"/>
      <c r="GTX26" s="414"/>
      <c r="GTY26" s="476"/>
      <c r="GTZ26" s="477"/>
      <c r="GUA26" s="477"/>
      <c r="GUB26" s="477"/>
      <c r="GUC26" s="474"/>
      <c r="GUD26" s="474"/>
      <c r="GUE26" s="475"/>
      <c r="GUF26" s="414"/>
      <c r="GUG26" s="476"/>
      <c r="GUH26" s="477"/>
      <c r="GUI26" s="477"/>
      <c r="GUJ26" s="477"/>
      <c r="GUK26" s="474"/>
      <c r="GUL26" s="474"/>
      <c r="GUM26" s="475"/>
      <c r="GUN26" s="414"/>
      <c r="GUO26" s="476"/>
      <c r="GUP26" s="477"/>
      <c r="GUQ26" s="477"/>
      <c r="GUR26" s="477"/>
      <c r="GUS26" s="474"/>
      <c r="GUT26" s="474"/>
      <c r="GUU26" s="475"/>
      <c r="GUV26" s="414"/>
      <c r="GUW26" s="476"/>
      <c r="GUX26" s="477"/>
      <c r="GUY26" s="477"/>
      <c r="GUZ26" s="477"/>
      <c r="GVA26" s="474"/>
      <c r="GVB26" s="474"/>
      <c r="GVC26" s="475"/>
      <c r="GVD26" s="414"/>
      <c r="GVE26" s="476"/>
      <c r="GVF26" s="477"/>
      <c r="GVG26" s="477"/>
      <c r="GVH26" s="477"/>
      <c r="GVI26" s="474"/>
      <c r="GVJ26" s="474"/>
      <c r="GVK26" s="475"/>
      <c r="GVL26" s="414"/>
      <c r="GVM26" s="476"/>
      <c r="GVN26" s="477"/>
      <c r="GVO26" s="477"/>
      <c r="GVP26" s="477"/>
      <c r="GVQ26" s="474"/>
      <c r="GVR26" s="474"/>
      <c r="GVS26" s="475"/>
      <c r="GVT26" s="414"/>
      <c r="GVU26" s="476"/>
      <c r="GVV26" s="477"/>
      <c r="GVW26" s="477"/>
      <c r="GVX26" s="477"/>
      <c r="GVY26" s="474"/>
      <c r="GVZ26" s="474"/>
      <c r="GWA26" s="475"/>
      <c r="GWB26" s="414"/>
      <c r="GWC26" s="476"/>
      <c r="GWD26" s="477"/>
      <c r="GWE26" s="477"/>
      <c r="GWF26" s="477"/>
      <c r="GWG26" s="474"/>
      <c r="GWH26" s="474"/>
      <c r="GWI26" s="475"/>
      <c r="GWJ26" s="414"/>
      <c r="GWK26" s="476"/>
      <c r="GWL26" s="477"/>
      <c r="GWM26" s="477"/>
      <c r="GWN26" s="477"/>
      <c r="GWO26" s="474"/>
      <c r="GWP26" s="474"/>
      <c r="GWQ26" s="475"/>
      <c r="GWR26" s="414"/>
      <c r="GWS26" s="476"/>
      <c r="GWT26" s="477"/>
      <c r="GWU26" s="477"/>
      <c r="GWV26" s="477"/>
      <c r="GWW26" s="474"/>
      <c r="GWX26" s="474"/>
      <c r="GWY26" s="475"/>
      <c r="GWZ26" s="414"/>
      <c r="GXA26" s="476"/>
      <c r="GXB26" s="477"/>
      <c r="GXC26" s="477"/>
      <c r="GXD26" s="477"/>
      <c r="GXE26" s="474"/>
      <c r="GXF26" s="474"/>
      <c r="GXG26" s="475"/>
      <c r="GXH26" s="414"/>
      <c r="GXI26" s="476"/>
      <c r="GXJ26" s="477"/>
      <c r="GXK26" s="477"/>
      <c r="GXL26" s="477"/>
      <c r="GXM26" s="474"/>
      <c r="GXN26" s="474"/>
      <c r="GXO26" s="475"/>
      <c r="GXP26" s="414"/>
      <c r="GXQ26" s="476"/>
      <c r="GXR26" s="477"/>
      <c r="GXS26" s="477"/>
      <c r="GXT26" s="477"/>
      <c r="GXU26" s="474"/>
      <c r="GXV26" s="474"/>
      <c r="GXW26" s="475"/>
      <c r="GXX26" s="414"/>
      <c r="GXY26" s="476"/>
      <c r="GXZ26" s="477"/>
      <c r="GYA26" s="477"/>
      <c r="GYB26" s="477"/>
      <c r="GYC26" s="474"/>
      <c r="GYD26" s="474"/>
      <c r="GYE26" s="475"/>
      <c r="GYF26" s="414"/>
      <c r="GYG26" s="476"/>
      <c r="GYH26" s="477"/>
      <c r="GYI26" s="477"/>
      <c r="GYJ26" s="477"/>
      <c r="GYK26" s="474"/>
      <c r="GYL26" s="474"/>
      <c r="GYM26" s="475"/>
      <c r="GYN26" s="414"/>
      <c r="GYO26" s="476"/>
      <c r="GYP26" s="477"/>
      <c r="GYQ26" s="477"/>
      <c r="GYR26" s="477"/>
      <c r="GYS26" s="474"/>
      <c r="GYT26" s="474"/>
      <c r="GYU26" s="475"/>
      <c r="GYV26" s="414"/>
      <c r="GYW26" s="476"/>
      <c r="GYX26" s="477"/>
      <c r="GYY26" s="477"/>
      <c r="GYZ26" s="477"/>
      <c r="GZA26" s="474"/>
      <c r="GZB26" s="474"/>
      <c r="GZC26" s="475"/>
      <c r="GZD26" s="414"/>
      <c r="GZE26" s="476"/>
      <c r="GZF26" s="477"/>
      <c r="GZG26" s="477"/>
      <c r="GZH26" s="477"/>
      <c r="GZI26" s="474"/>
      <c r="GZJ26" s="474"/>
      <c r="GZK26" s="475"/>
      <c r="GZL26" s="414"/>
      <c r="GZM26" s="476"/>
      <c r="GZN26" s="477"/>
      <c r="GZO26" s="477"/>
      <c r="GZP26" s="477"/>
      <c r="GZQ26" s="474"/>
      <c r="GZR26" s="474"/>
      <c r="GZS26" s="475"/>
      <c r="GZT26" s="414"/>
      <c r="GZU26" s="476"/>
      <c r="GZV26" s="477"/>
      <c r="GZW26" s="477"/>
      <c r="GZX26" s="477"/>
      <c r="GZY26" s="474"/>
      <c r="GZZ26" s="474"/>
      <c r="HAA26" s="475"/>
      <c r="HAB26" s="414"/>
      <c r="HAC26" s="476"/>
      <c r="HAD26" s="477"/>
      <c r="HAE26" s="477"/>
      <c r="HAF26" s="477"/>
      <c r="HAG26" s="474"/>
      <c r="HAH26" s="474"/>
      <c r="HAI26" s="475"/>
      <c r="HAJ26" s="414"/>
      <c r="HAK26" s="476"/>
      <c r="HAL26" s="477"/>
      <c r="HAM26" s="477"/>
      <c r="HAN26" s="477"/>
      <c r="HAO26" s="474"/>
      <c r="HAP26" s="474"/>
      <c r="HAQ26" s="475"/>
      <c r="HAR26" s="414"/>
      <c r="HAS26" s="476"/>
      <c r="HAT26" s="477"/>
      <c r="HAU26" s="477"/>
      <c r="HAV26" s="477"/>
      <c r="HAW26" s="474"/>
      <c r="HAX26" s="474"/>
      <c r="HAY26" s="475"/>
      <c r="HAZ26" s="414"/>
      <c r="HBA26" s="476"/>
      <c r="HBB26" s="477"/>
      <c r="HBC26" s="477"/>
      <c r="HBD26" s="477"/>
      <c r="HBE26" s="474"/>
      <c r="HBF26" s="474"/>
      <c r="HBG26" s="475"/>
      <c r="HBH26" s="414"/>
      <c r="HBI26" s="476"/>
      <c r="HBJ26" s="477"/>
      <c r="HBK26" s="477"/>
      <c r="HBL26" s="477"/>
      <c r="HBM26" s="474"/>
      <c r="HBN26" s="474"/>
      <c r="HBO26" s="475"/>
      <c r="HBP26" s="414"/>
      <c r="HBQ26" s="476"/>
      <c r="HBR26" s="477"/>
      <c r="HBS26" s="477"/>
      <c r="HBT26" s="477"/>
      <c r="HBU26" s="474"/>
      <c r="HBV26" s="474"/>
      <c r="HBW26" s="475"/>
      <c r="HBX26" s="414"/>
      <c r="HBY26" s="476"/>
      <c r="HBZ26" s="477"/>
      <c r="HCA26" s="477"/>
      <c r="HCB26" s="477"/>
      <c r="HCC26" s="474"/>
      <c r="HCD26" s="474"/>
      <c r="HCE26" s="475"/>
      <c r="HCF26" s="414"/>
      <c r="HCG26" s="476"/>
      <c r="HCH26" s="477"/>
      <c r="HCI26" s="477"/>
      <c r="HCJ26" s="477"/>
      <c r="HCK26" s="474"/>
      <c r="HCL26" s="474"/>
      <c r="HCM26" s="475"/>
      <c r="HCN26" s="414"/>
      <c r="HCO26" s="476"/>
      <c r="HCP26" s="477"/>
      <c r="HCQ26" s="477"/>
      <c r="HCR26" s="477"/>
      <c r="HCS26" s="474"/>
      <c r="HCT26" s="474"/>
      <c r="HCU26" s="475"/>
      <c r="HCV26" s="414"/>
      <c r="HCW26" s="476"/>
      <c r="HCX26" s="477"/>
      <c r="HCY26" s="477"/>
      <c r="HCZ26" s="477"/>
      <c r="HDA26" s="474"/>
      <c r="HDB26" s="474"/>
      <c r="HDC26" s="475"/>
      <c r="HDD26" s="414"/>
      <c r="HDE26" s="476"/>
      <c r="HDF26" s="477"/>
      <c r="HDG26" s="477"/>
      <c r="HDH26" s="477"/>
      <c r="HDI26" s="474"/>
      <c r="HDJ26" s="474"/>
      <c r="HDK26" s="475"/>
      <c r="HDL26" s="414"/>
      <c r="HDM26" s="476"/>
      <c r="HDN26" s="477"/>
      <c r="HDO26" s="477"/>
      <c r="HDP26" s="477"/>
      <c r="HDQ26" s="474"/>
      <c r="HDR26" s="474"/>
      <c r="HDS26" s="475"/>
      <c r="HDT26" s="414"/>
      <c r="HDU26" s="476"/>
      <c r="HDV26" s="477"/>
      <c r="HDW26" s="477"/>
      <c r="HDX26" s="477"/>
      <c r="HDY26" s="474"/>
      <c r="HDZ26" s="474"/>
      <c r="HEA26" s="475"/>
      <c r="HEB26" s="414"/>
      <c r="HEC26" s="476"/>
      <c r="HED26" s="477"/>
      <c r="HEE26" s="477"/>
      <c r="HEF26" s="477"/>
      <c r="HEG26" s="474"/>
      <c r="HEH26" s="474"/>
      <c r="HEI26" s="475"/>
      <c r="HEJ26" s="414"/>
      <c r="HEK26" s="476"/>
      <c r="HEL26" s="477"/>
      <c r="HEM26" s="477"/>
      <c r="HEN26" s="477"/>
      <c r="HEO26" s="474"/>
      <c r="HEP26" s="474"/>
      <c r="HEQ26" s="475"/>
      <c r="HER26" s="414"/>
      <c r="HES26" s="476"/>
      <c r="HET26" s="477"/>
      <c r="HEU26" s="477"/>
      <c r="HEV26" s="477"/>
      <c r="HEW26" s="474"/>
      <c r="HEX26" s="474"/>
      <c r="HEY26" s="475"/>
      <c r="HEZ26" s="414"/>
      <c r="HFA26" s="476"/>
      <c r="HFB26" s="477"/>
      <c r="HFC26" s="477"/>
      <c r="HFD26" s="477"/>
      <c r="HFE26" s="474"/>
      <c r="HFF26" s="474"/>
      <c r="HFG26" s="475"/>
      <c r="HFH26" s="414"/>
      <c r="HFI26" s="476"/>
      <c r="HFJ26" s="477"/>
      <c r="HFK26" s="477"/>
      <c r="HFL26" s="477"/>
      <c r="HFM26" s="474"/>
      <c r="HFN26" s="474"/>
      <c r="HFO26" s="475"/>
      <c r="HFP26" s="414"/>
      <c r="HFQ26" s="476"/>
      <c r="HFR26" s="477"/>
      <c r="HFS26" s="477"/>
      <c r="HFT26" s="477"/>
      <c r="HFU26" s="474"/>
      <c r="HFV26" s="474"/>
      <c r="HFW26" s="475"/>
      <c r="HFX26" s="414"/>
      <c r="HFY26" s="476"/>
      <c r="HFZ26" s="477"/>
      <c r="HGA26" s="477"/>
      <c r="HGB26" s="477"/>
      <c r="HGC26" s="474"/>
      <c r="HGD26" s="474"/>
      <c r="HGE26" s="475"/>
      <c r="HGF26" s="414"/>
      <c r="HGG26" s="476"/>
      <c r="HGH26" s="477"/>
      <c r="HGI26" s="477"/>
      <c r="HGJ26" s="477"/>
      <c r="HGK26" s="474"/>
      <c r="HGL26" s="474"/>
      <c r="HGM26" s="475"/>
      <c r="HGN26" s="414"/>
      <c r="HGO26" s="476"/>
      <c r="HGP26" s="477"/>
      <c r="HGQ26" s="477"/>
      <c r="HGR26" s="477"/>
      <c r="HGS26" s="474"/>
      <c r="HGT26" s="474"/>
      <c r="HGU26" s="475"/>
      <c r="HGV26" s="414"/>
      <c r="HGW26" s="476"/>
      <c r="HGX26" s="477"/>
      <c r="HGY26" s="477"/>
      <c r="HGZ26" s="477"/>
      <c r="HHA26" s="474"/>
      <c r="HHB26" s="474"/>
      <c r="HHC26" s="475"/>
      <c r="HHD26" s="414"/>
      <c r="HHE26" s="476"/>
      <c r="HHF26" s="477"/>
      <c r="HHG26" s="477"/>
      <c r="HHH26" s="477"/>
      <c r="HHI26" s="474"/>
      <c r="HHJ26" s="474"/>
      <c r="HHK26" s="475"/>
      <c r="HHL26" s="414"/>
      <c r="HHM26" s="476"/>
      <c r="HHN26" s="477"/>
      <c r="HHO26" s="477"/>
      <c r="HHP26" s="477"/>
      <c r="HHQ26" s="474"/>
      <c r="HHR26" s="474"/>
      <c r="HHS26" s="475"/>
      <c r="HHT26" s="414"/>
      <c r="HHU26" s="476"/>
      <c r="HHV26" s="477"/>
      <c r="HHW26" s="477"/>
      <c r="HHX26" s="477"/>
      <c r="HHY26" s="474"/>
      <c r="HHZ26" s="474"/>
      <c r="HIA26" s="475"/>
      <c r="HIB26" s="414"/>
      <c r="HIC26" s="476"/>
      <c r="HID26" s="477"/>
      <c r="HIE26" s="477"/>
      <c r="HIF26" s="477"/>
      <c r="HIG26" s="474"/>
      <c r="HIH26" s="474"/>
      <c r="HII26" s="475"/>
      <c r="HIJ26" s="414"/>
      <c r="HIK26" s="476"/>
      <c r="HIL26" s="477"/>
      <c r="HIM26" s="477"/>
      <c r="HIN26" s="477"/>
      <c r="HIO26" s="474"/>
      <c r="HIP26" s="474"/>
      <c r="HIQ26" s="475"/>
      <c r="HIR26" s="414"/>
      <c r="HIS26" s="476"/>
      <c r="HIT26" s="477"/>
      <c r="HIU26" s="477"/>
      <c r="HIV26" s="477"/>
      <c r="HIW26" s="474"/>
      <c r="HIX26" s="474"/>
      <c r="HIY26" s="475"/>
      <c r="HIZ26" s="414"/>
      <c r="HJA26" s="476"/>
      <c r="HJB26" s="477"/>
      <c r="HJC26" s="477"/>
      <c r="HJD26" s="477"/>
      <c r="HJE26" s="474"/>
      <c r="HJF26" s="474"/>
      <c r="HJG26" s="475"/>
      <c r="HJH26" s="414"/>
      <c r="HJI26" s="476"/>
      <c r="HJJ26" s="477"/>
      <c r="HJK26" s="477"/>
      <c r="HJL26" s="477"/>
      <c r="HJM26" s="474"/>
      <c r="HJN26" s="474"/>
      <c r="HJO26" s="475"/>
      <c r="HJP26" s="414"/>
      <c r="HJQ26" s="476"/>
      <c r="HJR26" s="477"/>
      <c r="HJS26" s="477"/>
      <c r="HJT26" s="477"/>
      <c r="HJU26" s="474"/>
      <c r="HJV26" s="474"/>
      <c r="HJW26" s="475"/>
      <c r="HJX26" s="414"/>
      <c r="HJY26" s="476"/>
      <c r="HJZ26" s="477"/>
      <c r="HKA26" s="477"/>
      <c r="HKB26" s="477"/>
      <c r="HKC26" s="474"/>
      <c r="HKD26" s="474"/>
      <c r="HKE26" s="475"/>
      <c r="HKF26" s="414"/>
      <c r="HKG26" s="476"/>
      <c r="HKH26" s="477"/>
      <c r="HKI26" s="477"/>
      <c r="HKJ26" s="477"/>
      <c r="HKK26" s="474"/>
      <c r="HKL26" s="474"/>
      <c r="HKM26" s="475"/>
      <c r="HKN26" s="414"/>
      <c r="HKO26" s="476"/>
      <c r="HKP26" s="477"/>
      <c r="HKQ26" s="477"/>
      <c r="HKR26" s="477"/>
      <c r="HKS26" s="474"/>
      <c r="HKT26" s="474"/>
      <c r="HKU26" s="475"/>
      <c r="HKV26" s="414"/>
      <c r="HKW26" s="476"/>
      <c r="HKX26" s="477"/>
      <c r="HKY26" s="477"/>
      <c r="HKZ26" s="477"/>
      <c r="HLA26" s="474"/>
      <c r="HLB26" s="474"/>
      <c r="HLC26" s="475"/>
      <c r="HLD26" s="414"/>
      <c r="HLE26" s="476"/>
      <c r="HLF26" s="477"/>
      <c r="HLG26" s="477"/>
      <c r="HLH26" s="477"/>
      <c r="HLI26" s="474"/>
      <c r="HLJ26" s="474"/>
      <c r="HLK26" s="475"/>
      <c r="HLL26" s="414"/>
      <c r="HLM26" s="476"/>
      <c r="HLN26" s="477"/>
      <c r="HLO26" s="477"/>
      <c r="HLP26" s="477"/>
      <c r="HLQ26" s="474"/>
      <c r="HLR26" s="474"/>
      <c r="HLS26" s="475"/>
      <c r="HLT26" s="414"/>
      <c r="HLU26" s="476"/>
      <c r="HLV26" s="477"/>
      <c r="HLW26" s="477"/>
      <c r="HLX26" s="477"/>
      <c r="HLY26" s="474"/>
      <c r="HLZ26" s="474"/>
      <c r="HMA26" s="475"/>
      <c r="HMB26" s="414"/>
      <c r="HMC26" s="476"/>
      <c r="HMD26" s="477"/>
      <c r="HME26" s="477"/>
      <c r="HMF26" s="477"/>
      <c r="HMG26" s="474"/>
      <c r="HMH26" s="474"/>
      <c r="HMI26" s="475"/>
      <c r="HMJ26" s="414"/>
      <c r="HMK26" s="476"/>
      <c r="HML26" s="477"/>
      <c r="HMM26" s="477"/>
      <c r="HMN26" s="477"/>
      <c r="HMO26" s="474"/>
      <c r="HMP26" s="474"/>
      <c r="HMQ26" s="475"/>
      <c r="HMR26" s="414"/>
      <c r="HMS26" s="476"/>
      <c r="HMT26" s="477"/>
      <c r="HMU26" s="477"/>
      <c r="HMV26" s="477"/>
      <c r="HMW26" s="474"/>
      <c r="HMX26" s="474"/>
      <c r="HMY26" s="475"/>
      <c r="HMZ26" s="414"/>
      <c r="HNA26" s="476"/>
      <c r="HNB26" s="477"/>
      <c r="HNC26" s="477"/>
      <c r="HND26" s="477"/>
      <c r="HNE26" s="474"/>
      <c r="HNF26" s="474"/>
      <c r="HNG26" s="475"/>
      <c r="HNH26" s="414"/>
      <c r="HNI26" s="476"/>
      <c r="HNJ26" s="477"/>
      <c r="HNK26" s="477"/>
      <c r="HNL26" s="477"/>
      <c r="HNM26" s="474"/>
      <c r="HNN26" s="474"/>
      <c r="HNO26" s="475"/>
      <c r="HNP26" s="414"/>
      <c r="HNQ26" s="476"/>
      <c r="HNR26" s="477"/>
      <c r="HNS26" s="477"/>
      <c r="HNT26" s="477"/>
      <c r="HNU26" s="474"/>
      <c r="HNV26" s="474"/>
      <c r="HNW26" s="475"/>
      <c r="HNX26" s="414"/>
      <c r="HNY26" s="476"/>
      <c r="HNZ26" s="477"/>
      <c r="HOA26" s="477"/>
      <c r="HOB26" s="477"/>
      <c r="HOC26" s="474"/>
      <c r="HOD26" s="474"/>
      <c r="HOE26" s="475"/>
      <c r="HOF26" s="414"/>
      <c r="HOG26" s="476"/>
      <c r="HOH26" s="477"/>
      <c r="HOI26" s="477"/>
      <c r="HOJ26" s="477"/>
      <c r="HOK26" s="474"/>
      <c r="HOL26" s="474"/>
      <c r="HOM26" s="475"/>
      <c r="HON26" s="414"/>
      <c r="HOO26" s="476"/>
      <c r="HOP26" s="477"/>
      <c r="HOQ26" s="477"/>
      <c r="HOR26" s="477"/>
      <c r="HOS26" s="474"/>
      <c r="HOT26" s="474"/>
      <c r="HOU26" s="475"/>
      <c r="HOV26" s="414"/>
      <c r="HOW26" s="476"/>
      <c r="HOX26" s="477"/>
      <c r="HOY26" s="477"/>
      <c r="HOZ26" s="477"/>
      <c r="HPA26" s="474"/>
      <c r="HPB26" s="474"/>
      <c r="HPC26" s="475"/>
      <c r="HPD26" s="414"/>
      <c r="HPE26" s="476"/>
      <c r="HPF26" s="477"/>
      <c r="HPG26" s="477"/>
      <c r="HPH26" s="477"/>
      <c r="HPI26" s="474"/>
      <c r="HPJ26" s="474"/>
      <c r="HPK26" s="475"/>
      <c r="HPL26" s="414"/>
      <c r="HPM26" s="476"/>
      <c r="HPN26" s="477"/>
      <c r="HPO26" s="477"/>
      <c r="HPP26" s="477"/>
      <c r="HPQ26" s="474"/>
      <c r="HPR26" s="474"/>
      <c r="HPS26" s="475"/>
      <c r="HPT26" s="414"/>
      <c r="HPU26" s="476"/>
      <c r="HPV26" s="477"/>
      <c r="HPW26" s="477"/>
      <c r="HPX26" s="477"/>
      <c r="HPY26" s="474"/>
      <c r="HPZ26" s="474"/>
      <c r="HQA26" s="475"/>
      <c r="HQB26" s="414"/>
      <c r="HQC26" s="476"/>
      <c r="HQD26" s="477"/>
      <c r="HQE26" s="477"/>
      <c r="HQF26" s="477"/>
      <c r="HQG26" s="474"/>
      <c r="HQH26" s="474"/>
      <c r="HQI26" s="475"/>
      <c r="HQJ26" s="414"/>
      <c r="HQK26" s="476"/>
      <c r="HQL26" s="477"/>
      <c r="HQM26" s="477"/>
      <c r="HQN26" s="477"/>
      <c r="HQO26" s="474"/>
      <c r="HQP26" s="474"/>
      <c r="HQQ26" s="475"/>
      <c r="HQR26" s="414"/>
      <c r="HQS26" s="476"/>
      <c r="HQT26" s="477"/>
      <c r="HQU26" s="477"/>
      <c r="HQV26" s="477"/>
      <c r="HQW26" s="474"/>
      <c r="HQX26" s="474"/>
      <c r="HQY26" s="475"/>
      <c r="HQZ26" s="414"/>
      <c r="HRA26" s="476"/>
      <c r="HRB26" s="477"/>
      <c r="HRC26" s="477"/>
      <c r="HRD26" s="477"/>
      <c r="HRE26" s="474"/>
      <c r="HRF26" s="474"/>
      <c r="HRG26" s="475"/>
      <c r="HRH26" s="414"/>
      <c r="HRI26" s="476"/>
      <c r="HRJ26" s="477"/>
      <c r="HRK26" s="477"/>
      <c r="HRL26" s="477"/>
      <c r="HRM26" s="474"/>
      <c r="HRN26" s="474"/>
      <c r="HRO26" s="475"/>
      <c r="HRP26" s="414"/>
      <c r="HRQ26" s="476"/>
      <c r="HRR26" s="477"/>
      <c r="HRS26" s="477"/>
      <c r="HRT26" s="477"/>
      <c r="HRU26" s="474"/>
      <c r="HRV26" s="474"/>
      <c r="HRW26" s="475"/>
      <c r="HRX26" s="414"/>
      <c r="HRY26" s="476"/>
      <c r="HRZ26" s="477"/>
      <c r="HSA26" s="477"/>
      <c r="HSB26" s="477"/>
      <c r="HSC26" s="474"/>
      <c r="HSD26" s="474"/>
      <c r="HSE26" s="475"/>
      <c r="HSF26" s="414"/>
      <c r="HSG26" s="476"/>
      <c r="HSH26" s="477"/>
      <c r="HSI26" s="477"/>
      <c r="HSJ26" s="477"/>
      <c r="HSK26" s="474"/>
      <c r="HSL26" s="474"/>
      <c r="HSM26" s="475"/>
      <c r="HSN26" s="414"/>
      <c r="HSO26" s="476"/>
      <c r="HSP26" s="477"/>
      <c r="HSQ26" s="477"/>
      <c r="HSR26" s="477"/>
      <c r="HSS26" s="474"/>
      <c r="HST26" s="474"/>
      <c r="HSU26" s="475"/>
      <c r="HSV26" s="414"/>
      <c r="HSW26" s="476"/>
      <c r="HSX26" s="477"/>
      <c r="HSY26" s="477"/>
      <c r="HSZ26" s="477"/>
      <c r="HTA26" s="474"/>
      <c r="HTB26" s="474"/>
      <c r="HTC26" s="475"/>
      <c r="HTD26" s="414"/>
      <c r="HTE26" s="476"/>
      <c r="HTF26" s="477"/>
      <c r="HTG26" s="477"/>
      <c r="HTH26" s="477"/>
      <c r="HTI26" s="474"/>
      <c r="HTJ26" s="474"/>
      <c r="HTK26" s="475"/>
      <c r="HTL26" s="414"/>
      <c r="HTM26" s="476"/>
      <c r="HTN26" s="477"/>
      <c r="HTO26" s="477"/>
      <c r="HTP26" s="477"/>
      <c r="HTQ26" s="474"/>
      <c r="HTR26" s="474"/>
      <c r="HTS26" s="475"/>
      <c r="HTT26" s="414"/>
      <c r="HTU26" s="476"/>
      <c r="HTV26" s="477"/>
      <c r="HTW26" s="477"/>
      <c r="HTX26" s="477"/>
      <c r="HTY26" s="474"/>
      <c r="HTZ26" s="474"/>
      <c r="HUA26" s="475"/>
      <c r="HUB26" s="414"/>
      <c r="HUC26" s="476"/>
      <c r="HUD26" s="477"/>
      <c r="HUE26" s="477"/>
      <c r="HUF26" s="477"/>
      <c r="HUG26" s="474"/>
      <c r="HUH26" s="474"/>
      <c r="HUI26" s="475"/>
      <c r="HUJ26" s="414"/>
      <c r="HUK26" s="476"/>
      <c r="HUL26" s="477"/>
      <c r="HUM26" s="477"/>
      <c r="HUN26" s="477"/>
      <c r="HUO26" s="474"/>
      <c r="HUP26" s="474"/>
      <c r="HUQ26" s="475"/>
      <c r="HUR26" s="414"/>
      <c r="HUS26" s="476"/>
      <c r="HUT26" s="477"/>
      <c r="HUU26" s="477"/>
      <c r="HUV26" s="477"/>
      <c r="HUW26" s="474"/>
      <c r="HUX26" s="474"/>
      <c r="HUY26" s="475"/>
      <c r="HUZ26" s="414"/>
      <c r="HVA26" s="476"/>
      <c r="HVB26" s="477"/>
      <c r="HVC26" s="477"/>
      <c r="HVD26" s="477"/>
      <c r="HVE26" s="474"/>
      <c r="HVF26" s="474"/>
      <c r="HVG26" s="475"/>
      <c r="HVH26" s="414"/>
      <c r="HVI26" s="476"/>
      <c r="HVJ26" s="477"/>
      <c r="HVK26" s="477"/>
      <c r="HVL26" s="477"/>
      <c r="HVM26" s="474"/>
      <c r="HVN26" s="474"/>
      <c r="HVO26" s="475"/>
      <c r="HVP26" s="414"/>
      <c r="HVQ26" s="476"/>
      <c r="HVR26" s="477"/>
      <c r="HVS26" s="477"/>
      <c r="HVT26" s="477"/>
      <c r="HVU26" s="474"/>
      <c r="HVV26" s="474"/>
      <c r="HVW26" s="475"/>
      <c r="HVX26" s="414"/>
      <c r="HVY26" s="476"/>
      <c r="HVZ26" s="477"/>
      <c r="HWA26" s="477"/>
      <c r="HWB26" s="477"/>
      <c r="HWC26" s="474"/>
      <c r="HWD26" s="474"/>
      <c r="HWE26" s="475"/>
      <c r="HWF26" s="414"/>
      <c r="HWG26" s="476"/>
      <c r="HWH26" s="477"/>
      <c r="HWI26" s="477"/>
      <c r="HWJ26" s="477"/>
      <c r="HWK26" s="474"/>
      <c r="HWL26" s="474"/>
      <c r="HWM26" s="475"/>
      <c r="HWN26" s="414"/>
      <c r="HWO26" s="476"/>
      <c r="HWP26" s="477"/>
      <c r="HWQ26" s="477"/>
      <c r="HWR26" s="477"/>
      <c r="HWS26" s="474"/>
      <c r="HWT26" s="474"/>
      <c r="HWU26" s="475"/>
      <c r="HWV26" s="414"/>
      <c r="HWW26" s="476"/>
      <c r="HWX26" s="477"/>
      <c r="HWY26" s="477"/>
      <c r="HWZ26" s="477"/>
      <c r="HXA26" s="474"/>
      <c r="HXB26" s="474"/>
      <c r="HXC26" s="475"/>
      <c r="HXD26" s="414"/>
      <c r="HXE26" s="476"/>
      <c r="HXF26" s="477"/>
      <c r="HXG26" s="477"/>
      <c r="HXH26" s="477"/>
      <c r="HXI26" s="474"/>
      <c r="HXJ26" s="474"/>
      <c r="HXK26" s="475"/>
      <c r="HXL26" s="414"/>
      <c r="HXM26" s="476"/>
      <c r="HXN26" s="477"/>
      <c r="HXO26" s="477"/>
      <c r="HXP26" s="477"/>
      <c r="HXQ26" s="474"/>
      <c r="HXR26" s="474"/>
      <c r="HXS26" s="475"/>
      <c r="HXT26" s="414"/>
      <c r="HXU26" s="476"/>
      <c r="HXV26" s="477"/>
      <c r="HXW26" s="477"/>
      <c r="HXX26" s="477"/>
      <c r="HXY26" s="474"/>
      <c r="HXZ26" s="474"/>
      <c r="HYA26" s="475"/>
      <c r="HYB26" s="414"/>
      <c r="HYC26" s="476"/>
      <c r="HYD26" s="477"/>
      <c r="HYE26" s="477"/>
      <c r="HYF26" s="477"/>
      <c r="HYG26" s="474"/>
      <c r="HYH26" s="474"/>
      <c r="HYI26" s="475"/>
      <c r="HYJ26" s="414"/>
      <c r="HYK26" s="476"/>
      <c r="HYL26" s="477"/>
      <c r="HYM26" s="477"/>
      <c r="HYN26" s="477"/>
      <c r="HYO26" s="474"/>
      <c r="HYP26" s="474"/>
      <c r="HYQ26" s="475"/>
      <c r="HYR26" s="414"/>
      <c r="HYS26" s="476"/>
      <c r="HYT26" s="477"/>
      <c r="HYU26" s="477"/>
      <c r="HYV26" s="477"/>
      <c r="HYW26" s="474"/>
      <c r="HYX26" s="474"/>
      <c r="HYY26" s="475"/>
      <c r="HYZ26" s="414"/>
      <c r="HZA26" s="476"/>
      <c r="HZB26" s="477"/>
      <c r="HZC26" s="477"/>
      <c r="HZD26" s="477"/>
      <c r="HZE26" s="474"/>
      <c r="HZF26" s="474"/>
      <c r="HZG26" s="475"/>
      <c r="HZH26" s="414"/>
      <c r="HZI26" s="476"/>
      <c r="HZJ26" s="477"/>
      <c r="HZK26" s="477"/>
      <c r="HZL26" s="477"/>
      <c r="HZM26" s="474"/>
      <c r="HZN26" s="474"/>
      <c r="HZO26" s="475"/>
      <c r="HZP26" s="414"/>
      <c r="HZQ26" s="476"/>
      <c r="HZR26" s="477"/>
      <c r="HZS26" s="477"/>
      <c r="HZT26" s="477"/>
      <c r="HZU26" s="474"/>
      <c r="HZV26" s="474"/>
      <c r="HZW26" s="475"/>
      <c r="HZX26" s="414"/>
      <c r="HZY26" s="476"/>
      <c r="HZZ26" s="477"/>
      <c r="IAA26" s="477"/>
      <c r="IAB26" s="477"/>
      <c r="IAC26" s="474"/>
      <c r="IAD26" s="474"/>
      <c r="IAE26" s="475"/>
      <c r="IAF26" s="414"/>
      <c r="IAG26" s="476"/>
      <c r="IAH26" s="477"/>
      <c r="IAI26" s="477"/>
      <c r="IAJ26" s="477"/>
      <c r="IAK26" s="474"/>
      <c r="IAL26" s="474"/>
      <c r="IAM26" s="475"/>
      <c r="IAN26" s="414"/>
      <c r="IAO26" s="476"/>
      <c r="IAP26" s="477"/>
      <c r="IAQ26" s="477"/>
      <c r="IAR26" s="477"/>
      <c r="IAS26" s="474"/>
      <c r="IAT26" s="474"/>
      <c r="IAU26" s="475"/>
      <c r="IAV26" s="414"/>
      <c r="IAW26" s="476"/>
      <c r="IAX26" s="477"/>
      <c r="IAY26" s="477"/>
      <c r="IAZ26" s="477"/>
      <c r="IBA26" s="474"/>
      <c r="IBB26" s="474"/>
      <c r="IBC26" s="475"/>
      <c r="IBD26" s="414"/>
      <c r="IBE26" s="476"/>
      <c r="IBF26" s="477"/>
      <c r="IBG26" s="477"/>
      <c r="IBH26" s="477"/>
      <c r="IBI26" s="474"/>
      <c r="IBJ26" s="474"/>
      <c r="IBK26" s="475"/>
      <c r="IBL26" s="414"/>
      <c r="IBM26" s="476"/>
      <c r="IBN26" s="477"/>
      <c r="IBO26" s="477"/>
      <c r="IBP26" s="477"/>
      <c r="IBQ26" s="474"/>
      <c r="IBR26" s="474"/>
      <c r="IBS26" s="475"/>
      <c r="IBT26" s="414"/>
      <c r="IBU26" s="476"/>
      <c r="IBV26" s="477"/>
      <c r="IBW26" s="477"/>
      <c r="IBX26" s="477"/>
      <c r="IBY26" s="474"/>
      <c r="IBZ26" s="474"/>
      <c r="ICA26" s="475"/>
      <c r="ICB26" s="414"/>
      <c r="ICC26" s="476"/>
      <c r="ICD26" s="477"/>
      <c r="ICE26" s="477"/>
      <c r="ICF26" s="477"/>
      <c r="ICG26" s="474"/>
      <c r="ICH26" s="474"/>
      <c r="ICI26" s="475"/>
      <c r="ICJ26" s="414"/>
      <c r="ICK26" s="476"/>
      <c r="ICL26" s="477"/>
      <c r="ICM26" s="477"/>
      <c r="ICN26" s="477"/>
      <c r="ICO26" s="474"/>
      <c r="ICP26" s="474"/>
      <c r="ICQ26" s="475"/>
      <c r="ICR26" s="414"/>
      <c r="ICS26" s="476"/>
      <c r="ICT26" s="477"/>
      <c r="ICU26" s="477"/>
      <c r="ICV26" s="477"/>
      <c r="ICW26" s="474"/>
      <c r="ICX26" s="474"/>
      <c r="ICY26" s="475"/>
      <c r="ICZ26" s="414"/>
      <c r="IDA26" s="476"/>
      <c r="IDB26" s="477"/>
      <c r="IDC26" s="477"/>
      <c r="IDD26" s="477"/>
      <c r="IDE26" s="474"/>
      <c r="IDF26" s="474"/>
      <c r="IDG26" s="475"/>
      <c r="IDH26" s="414"/>
      <c r="IDI26" s="476"/>
      <c r="IDJ26" s="477"/>
      <c r="IDK26" s="477"/>
      <c r="IDL26" s="477"/>
      <c r="IDM26" s="474"/>
      <c r="IDN26" s="474"/>
      <c r="IDO26" s="475"/>
      <c r="IDP26" s="414"/>
      <c r="IDQ26" s="476"/>
      <c r="IDR26" s="477"/>
      <c r="IDS26" s="477"/>
      <c r="IDT26" s="477"/>
      <c r="IDU26" s="474"/>
      <c r="IDV26" s="474"/>
      <c r="IDW26" s="475"/>
      <c r="IDX26" s="414"/>
      <c r="IDY26" s="476"/>
      <c r="IDZ26" s="477"/>
      <c r="IEA26" s="477"/>
      <c r="IEB26" s="477"/>
      <c r="IEC26" s="474"/>
      <c r="IED26" s="474"/>
      <c r="IEE26" s="475"/>
      <c r="IEF26" s="414"/>
      <c r="IEG26" s="476"/>
      <c r="IEH26" s="477"/>
      <c r="IEI26" s="477"/>
      <c r="IEJ26" s="477"/>
      <c r="IEK26" s="474"/>
      <c r="IEL26" s="474"/>
      <c r="IEM26" s="475"/>
      <c r="IEN26" s="414"/>
      <c r="IEO26" s="476"/>
      <c r="IEP26" s="477"/>
      <c r="IEQ26" s="477"/>
      <c r="IER26" s="477"/>
      <c r="IES26" s="474"/>
      <c r="IET26" s="474"/>
      <c r="IEU26" s="475"/>
      <c r="IEV26" s="414"/>
      <c r="IEW26" s="476"/>
      <c r="IEX26" s="477"/>
      <c r="IEY26" s="477"/>
      <c r="IEZ26" s="477"/>
      <c r="IFA26" s="474"/>
      <c r="IFB26" s="474"/>
      <c r="IFC26" s="475"/>
      <c r="IFD26" s="414"/>
      <c r="IFE26" s="476"/>
      <c r="IFF26" s="477"/>
      <c r="IFG26" s="477"/>
      <c r="IFH26" s="477"/>
      <c r="IFI26" s="474"/>
      <c r="IFJ26" s="474"/>
      <c r="IFK26" s="475"/>
      <c r="IFL26" s="414"/>
      <c r="IFM26" s="476"/>
      <c r="IFN26" s="477"/>
      <c r="IFO26" s="477"/>
      <c r="IFP26" s="477"/>
      <c r="IFQ26" s="474"/>
      <c r="IFR26" s="474"/>
      <c r="IFS26" s="475"/>
      <c r="IFT26" s="414"/>
      <c r="IFU26" s="476"/>
      <c r="IFV26" s="477"/>
      <c r="IFW26" s="477"/>
      <c r="IFX26" s="477"/>
      <c r="IFY26" s="474"/>
      <c r="IFZ26" s="474"/>
      <c r="IGA26" s="475"/>
      <c r="IGB26" s="414"/>
      <c r="IGC26" s="476"/>
      <c r="IGD26" s="477"/>
      <c r="IGE26" s="477"/>
      <c r="IGF26" s="477"/>
      <c r="IGG26" s="474"/>
      <c r="IGH26" s="474"/>
      <c r="IGI26" s="475"/>
      <c r="IGJ26" s="414"/>
      <c r="IGK26" s="476"/>
      <c r="IGL26" s="477"/>
      <c r="IGM26" s="477"/>
      <c r="IGN26" s="477"/>
      <c r="IGO26" s="474"/>
      <c r="IGP26" s="474"/>
      <c r="IGQ26" s="475"/>
      <c r="IGR26" s="414"/>
      <c r="IGS26" s="476"/>
      <c r="IGT26" s="477"/>
      <c r="IGU26" s="477"/>
      <c r="IGV26" s="477"/>
      <c r="IGW26" s="474"/>
      <c r="IGX26" s="474"/>
      <c r="IGY26" s="475"/>
      <c r="IGZ26" s="414"/>
      <c r="IHA26" s="476"/>
      <c r="IHB26" s="477"/>
      <c r="IHC26" s="477"/>
      <c r="IHD26" s="477"/>
      <c r="IHE26" s="474"/>
      <c r="IHF26" s="474"/>
      <c r="IHG26" s="475"/>
      <c r="IHH26" s="414"/>
      <c r="IHI26" s="476"/>
      <c r="IHJ26" s="477"/>
      <c r="IHK26" s="477"/>
      <c r="IHL26" s="477"/>
      <c r="IHM26" s="474"/>
      <c r="IHN26" s="474"/>
      <c r="IHO26" s="475"/>
      <c r="IHP26" s="414"/>
      <c r="IHQ26" s="476"/>
      <c r="IHR26" s="477"/>
      <c r="IHS26" s="477"/>
      <c r="IHT26" s="477"/>
      <c r="IHU26" s="474"/>
      <c r="IHV26" s="474"/>
      <c r="IHW26" s="475"/>
      <c r="IHX26" s="414"/>
      <c r="IHY26" s="476"/>
      <c r="IHZ26" s="477"/>
      <c r="IIA26" s="477"/>
      <c r="IIB26" s="477"/>
      <c r="IIC26" s="474"/>
      <c r="IID26" s="474"/>
      <c r="IIE26" s="475"/>
      <c r="IIF26" s="414"/>
      <c r="IIG26" s="476"/>
      <c r="IIH26" s="477"/>
      <c r="III26" s="477"/>
      <c r="IIJ26" s="477"/>
      <c r="IIK26" s="474"/>
      <c r="IIL26" s="474"/>
      <c r="IIM26" s="475"/>
      <c r="IIN26" s="414"/>
      <c r="IIO26" s="476"/>
      <c r="IIP26" s="477"/>
      <c r="IIQ26" s="477"/>
      <c r="IIR26" s="477"/>
      <c r="IIS26" s="474"/>
      <c r="IIT26" s="474"/>
      <c r="IIU26" s="475"/>
      <c r="IIV26" s="414"/>
      <c r="IIW26" s="476"/>
      <c r="IIX26" s="477"/>
      <c r="IIY26" s="477"/>
      <c r="IIZ26" s="477"/>
      <c r="IJA26" s="474"/>
      <c r="IJB26" s="474"/>
      <c r="IJC26" s="475"/>
      <c r="IJD26" s="414"/>
      <c r="IJE26" s="476"/>
      <c r="IJF26" s="477"/>
      <c r="IJG26" s="477"/>
      <c r="IJH26" s="477"/>
      <c r="IJI26" s="474"/>
      <c r="IJJ26" s="474"/>
      <c r="IJK26" s="475"/>
      <c r="IJL26" s="414"/>
      <c r="IJM26" s="476"/>
      <c r="IJN26" s="477"/>
      <c r="IJO26" s="477"/>
      <c r="IJP26" s="477"/>
      <c r="IJQ26" s="474"/>
      <c r="IJR26" s="474"/>
      <c r="IJS26" s="475"/>
      <c r="IJT26" s="414"/>
      <c r="IJU26" s="476"/>
      <c r="IJV26" s="477"/>
      <c r="IJW26" s="477"/>
      <c r="IJX26" s="477"/>
      <c r="IJY26" s="474"/>
      <c r="IJZ26" s="474"/>
      <c r="IKA26" s="475"/>
      <c r="IKB26" s="414"/>
      <c r="IKC26" s="476"/>
      <c r="IKD26" s="477"/>
      <c r="IKE26" s="477"/>
      <c r="IKF26" s="477"/>
      <c r="IKG26" s="474"/>
      <c r="IKH26" s="474"/>
      <c r="IKI26" s="475"/>
      <c r="IKJ26" s="414"/>
      <c r="IKK26" s="476"/>
      <c r="IKL26" s="477"/>
      <c r="IKM26" s="477"/>
      <c r="IKN26" s="477"/>
      <c r="IKO26" s="474"/>
      <c r="IKP26" s="474"/>
      <c r="IKQ26" s="475"/>
      <c r="IKR26" s="414"/>
      <c r="IKS26" s="476"/>
      <c r="IKT26" s="477"/>
      <c r="IKU26" s="477"/>
      <c r="IKV26" s="477"/>
      <c r="IKW26" s="474"/>
      <c r="IKX26" s="474"/>
      <c r="IKY26" s="475"/>
      <c r="IKZ26" s="414"/>
      <c r="ILA26" s="476"/>
      <c r="ILB26" s="477"/>
      <c r="ILC26" s="477"/>
      <c r="ILD26" s="477"/>
      <c r="ILE26" s="474"/>
      <c r="ILF26" s="474"/>
      <c r="ILG26" s="475"/>
      <c r="ILH26" s="414"/>
      <c r="ILI26" s="476"/>
      <c r="ILJ26" s="477"/>
      <c r="ILK26" s="477"/>
      <c r="ILL26" s="477"/>
      <c r="ILM26" s="474"/>
      <c r="ILN26" s="474"/>
      <c r="ILO26" s="475"/>
      <c r="ILP26" s="414"/>
      <c r="ILQ26" s="476"/>
      <c r="ILR26" s="477"/>
      <c r="ILS26" s="477"/>
      <c r="ILT26" s="477"/>
      <c r="ILU26" s="474"/>
      <c r="ILV26" s="474"/>
      <c r="ILW26" s="475"/>
      <c r="ILX26" s="414"/>
      <c r="ILY26" s="476"/>
      <c r="ILZ26" s="477"/>
      <c r="IMA26" s="477"/>
      <c r="IMB26" s="477"/>
      <c r="IMC26" s="474"/>
      <c r="IMD26" s="474"/>
      <c r="IME26" s="475"/>
      <c r="IMF26" s="414"/>
      <c r="IMG26" s="476"/>
      <c r="IMH26" s="477"/>
      <c r="IMI26" s="477"/>
      <c r="IMJ26" s="477"/>
      <c r="IMK26" s="474"/>
      <c r="IML26" s="474"/>
      <c r="IMM26" s="475"/>
      <c r="IMN26" s="414"/>
      <c r="IMO26" s="476"/>
      <c r="IMP26" s="477"/>
      <c r="IMQ26" s="477"/>
      <c r="IMR26" s="477"/>
      <c r="IMS26" s="474"/>
      <c r="IMT26" s="474"/>
      <c r="IMU26" s="475"/>
      <c r="IMV26" s="414"/>
      <c r="IMW26" s="476"/>
      <c r="IMX26" s="477"/>
      <c r="IMY26" s="477"/>
      <c r="IMZ26" s="477"/>
      <c r="INA26" s="474"/>
      <c r="INB26" s="474"/>
      <c r="INC26" s="475"/>
      <c r="IND26" s="414"/>
      <c r="INE26" s="476"/>
      <c r="INF26" s="477"/>
      <c r="ING26" s="477"/>
      <c r="INH26" s="477"/>
      <c r="INI26" s="474"/>
      <c r="INJ26" s="474"/>
      <c r="INK26" s="475"/>
      <c r="INL26" s="414"/>
      <c r="INM26" s="476"/>
      <c r="INN26" s="477"/>
      <c r="INO26" s="477"/>
      <c r="INP26" s="477"/>
      <c r="INQ26" s="474"/>
      <c r="INR26" s="474"/>
      <c r="INS26" s="475"/>
      <c r="INT26" s="414"/>
      <c r="INU26" s="476"/>
      <c r="INV26" s="477"/>
      <c r="INW26" s="477"/>
      <c r="INX26" s="477"/>
      <c r="INY26" s="474"/>
      <c r="INZ26" s="474"/>
      <c r="IOA26" s="475"/>
      <c r="IOB26" s="414"/>
      <c r="IOC26" s="476"/>
      <c r="IOD26" s="477"/>
      <c r="IOE26" s="477"/>
      <c r="IOF26" s="477"/>
      <c r="IOG26" s="474"/>
      <c r="IOH26" s="474"/>
      <c r="IOI26" s="475"/>
      <c r="IOJ26" s="414"/>
      <c r="IOK26" s="476"/>
      <c r="IOL26" s="477"/>
      <c r="IOM26" s="477"/>
      <c r="ION26" s="477"/>
      <c r="IOO26" s="474"/>
      <c r="IOP26" s="474"/>
      <c r="IOQ26" s="475"/>
      <c r="IOR26" s="414"/>
      <c r="IOS26" s="476"/>
      <c r="IOT26" s="477"/>
      <c r="IOU26" s="477"/>
      <c r="IOV26" s="477"/>
      <c r="IOW26" s="474"/>
      <c r="IOX26" s="474"/>
      <c r="IOY26" s="475"/>
      <c r="IOZ26" s="414"/>
      <c r="IPA26" s="476"/>
      <c r="IPB26" s="477"/>
      <c r="IPC26" s="477"/>
      <c r="IPD26" s="477"/>
      <c r="IPE26" s="474"/>
      <c r="IPF26" s="474"/>
      <c r="IPG26" s="475"/>
      <c r="IPH26" s="414"/>
      <c r="IPI26" s="476"/>
      <c r="IPJ26" s="477"/>
      <c r="IPK26" s="477"/>
      <c r="IPL26" s="477"/>
      <c r="IPM26" s="474"/>
      <c r="IPN26" s="474"/>
      <c r="IPO26" s="475"/>
      <c r="IPP26" s="414"/>
      <c r="IPQ26" s="476"/>
      <c r="IPR26" s="477"/>
      <c r="IPS26" s="477"/>
      <c r="IPT26" s="477"/>
      <c r="IPU26" s="474"/>
      <c r="IPV26" s="474"/>
      <c r="IPW26" s="475"/>
      <c r="IPX26" s="414"/>
      <c r="IPY26" s="476"/>
      <c r="IPZ26" s="477"/>
      <c r="IQA26" s="477"/>
      <c r="IQB26" s="477"/>
      <c r="IQC26" s="474"/>
      <c r="IQD26" s="474"/>
      <c r="IQE26" s="475"/>
      <c r="IQF26" s="414"/>
      <c r="IQG26" s="476"/>
      <c r="IQH26" s="477"/>
      <c r="IQI26" s="477"/>
      <c r="IQJ26" s="477"/>
      <c r="IQK26" s="474"/>
      <c r="IQL26" s="474"/>
      <c r="IQM26" s="475"/>
      <c r="IQN26" s="414"/>
      <c r="IQO26" s="476"/>
      <c r="IQP26" s="477"/>
      <c r="IQQ26" s="477"/>
      <c r="IQR26" s="477"/>
      <c r="IQS26" s="474"/>
      <c r="IQT26" s="474"/>
      <c r="IQU26" s="475"/>
      <c r="IQV26" s="414"/>
      <c r="IQW26" s="476"/>
      <c r="IQX26" s="477"/>
      <c r="IQY26" s="477"/>
      <c r="IQZ26" s="477"/>
      <c r="IRA26" s="474"/>
      <c r="IRB26" s="474"/>
      <c r="IRC26" s="475"/>
      <c r="IRD26" s="414"/>
      <c r="IRE26" s="476"/>
      <c r="IRF26" s="477"/>
      <c r="IRG26" s="477"/>
      <c r="IRH26" s="477"/>
      <c r="IRI26" s="474"/>
      <c r="IRJ26" s="474"/>
      <c r="IRK26" s="475"/>
      <c r="IRL26" s="414"/>
      <c r="IRM26" s="476"/>
      <c r="IRN26" s="477"/>
      <c r="IRO26" s="477"/>
      <c r="IRP26" s="477"/>
      <c r="IRQ26" s="474"/>
      <c r="IRR26" s="474"/>
      <c r="IRS26" s="475"/>
      <c r="IRT26" s="414"/>
      <c r="IRU26" s="476"/>
      <c r="IRV26" s="477"/>
      <c r="IRW26" s="477"/>
      <c r="IRX26" s="477"/>
      <c r="IRY26" s="474"/>
      <c r="IRZ26" s="474"/>
      <c r="ISA26" s="475"/>
      <c r="ISB26" s="414"/>
      <c r="ISC26" s="476"/>
      <c r="ISD26" s="477"/>
      <c r="ISE26" s="477"/>
      <c r="ISF26" s="477"/>
      <c r="ISG26" s="474"/>
      <c r="ISH26" s="474"/>
      <c r="ISI26" s="475"/>
      <c r="ISJ26" s="414"/>
      <c r="ISK26" s="476"/>
      <c r="ISL26" s="477"/>
      <c r="ISM26" s="477"/>
      <c r="ISN26" s="477"/>
      <c r="ISO26" s="474"/>
      <c r="ISP26" s="474"/>
      <c r="ISQ26" s="475"/>
      <c r="ISR26" s="414"/>
      <c r="ISS26" s="476"/>
      <c r="IST26" s="477"/>
      <c r="ISU26" s="477"/>
      <c r="ISV26" s="477"/>
      <c r="ISW26" s="474"/>
      <c r="ISX26" s="474"/>
      <c r="ISY26" s="475"/>
      <c r="ISZ26" s="414"/>
      <c r="ITA26" s="476"/>
      <c r="ITB26" s="477"/>
      <c r="ITC26" s="477"/>
      <c r="ITD26" s="477"/>
      <c r="ITE26" s="474"/>
      <c r="ITF26" s="474"/>
      <c r="ITG26" s="475"/>
      <c r="ITH26" s="414"/>
      <c r="ITI26" s="476"/>
      <c r="ITJ26" s="477"/>
      <c r="ITK26" s="477"/>
      <c r="ITL26" s="477"/>
      <c r="ITM26" s="474"/>
      <c r="ITN26" s="474"/>
      <c r="ITO26" s="475"/>
      <c r="ITP26" s="414"/>
      <c r="ITQ26" s="476"/>
      <c r="ITR26" s="477"/>
      <c r="ITS26" s="477"/>
      <c r="ITT26" s="477"/>
      <c r="ITU26" s="474"/>
      <c r="ITV26" s="474"/>
      <c r="ITW26" s="475"/>
      <c r="ITX26" s="414"/>
      <c r="ITY26" s="476"/>
      <c r="ITZ26" s="477"/>
      <c r="IUA26" s="477"/>
      <c r="IUB26" s="477"/>
      <c r="IUC26" s="474"/>
      <c r="IUD26" s="474"/>
      <c r="IUE26" s="475"/>
      <c r="IUF26" s="414"/>
      <c r="IUG26" s="476"/>
      <c r="IUH26" s="477"/>
      <c r="IUI26" s="477"/>
      <c r="IUJ26" s="477"/>
      <c r="IUK26" s="474"/>
      <c r="IUL26" s="474"/>
      <c r="IUM26" s="475"/>
      <c r="IUN26" s="414"/>
      <c r="IUO26" s="476"/>
      <c r="IUP26" s="477"/>
      <c r="IUQ26" s="477"/>
      <c r="IUR26" s="477"/>
      <c r="IUS26" s="474"/>
      <c r="IUT26" s="474"/>
      <c r="IUU26" s="475"/>
      <c r="IUV26" s="414"/>
      <c r="IUW26" s="476"/>
      <c r="IUX26" s="477"/>
      <c r="IUY26" s="477"/>
      <c r="IUZ26" s="477"/>
      <c r="IVA26" s="474"/>
      <c r="IVB26" s="474"/>
      <c r="IVC26" s="475"/>
      <c r="IVD26" s="414"/>
      <c r="IVE26" s="476"/>
      <c r="IVF26" s="477"/>
      <c r="IVG26" s="477"/>
      <c r="IVH26" s="477"/>
      <c r="IVI26" s="474"/>
      <c r="IVJ26" s="474"/>
      <c r="IVK26" s="475"/>
      <c r="IVL26" s="414"/>
      <c r="IVM26" s="476"/>
      <c r="IVN26" s="477"/>
      <c r="IVO26" s="477"/>
      <c r="IVP26" s="477"/>
      <c r="IVQ26" s="474"/>
      <c r="IVR26" s="474"/>
      <c r="IVS26" s="475"/>
      <c r="IVT26" s="414"/>
      <c r="IVU26" s="476"/>
      <c r="IVV26" s="477"/>
      <c r="IVW26" s="477"/>
      <c r="IVX26" s="477"/>
      <c r="IVY26" s="474"/>
      <c r="IVZ26" s="474"/>
      <c r="IWA26" s="475"/>
      <c r="IWB26" s="414"/>
      <c r="IWC26" s="476"/>
      <c r="IWD26" s="477"/>
      <c r="IWE26" s="477"/>
      <c r="IWF26" s="477"/>
      <c r="IWG26" s="474"/>
      <c r="IWH26" s="474"/>
      <c r="IWI26" s="475"/>
      <c r="IWJ26" s="414"/>
      <c r="IWK26" s="476"/>
      <c r="IWL26" s="477"/>
      <c r="IWM26" s="477"/>
      <c r="IWN26" s="477"/>
      <c r="IWO26" s="474"/>
      <c r="IWP26" s="474"/>
      <c r="IWQ26" s="475"/>
      <c r="IWR26" s="414"/>
      <c r="IWS26" s="476"/>
      <c r="IWT26" s="477"/>
      <c r="IWU26" s="477"/>
      <c r="IWV26" s="477"/>
      <c r="IWW26" s="474"/>
      <c r="IWX26" s="474"/>
      <c r="IWY26" s="475"/>
      <c r="IWZ26" s="414"/>
      <c r="IXA26" s="476"/>
      <c r="IXB26" s="477"/>
      <c r="IXC26" s="477"/>
      <c r="IXD26" s="477"/>
      <c r="IXE26" s="474"/>
      <c r="IXF26" s="474"/>
      <c r="IXG26" s="475"/>
      <c r="IXH26" s="414"/>
      <c r="IXI26" s="476"/>
      <c r="IXJ26" s="477"/>
      <c r="IXK26" s="477"/>
      <c r="IXL26" s="477"/>
      <c r="IXM26" s="474"/>
      <c r="IXN26" s="474"/>
      <c r="IXO26" s="475"/>
      <c r="IXP26" s="414"/>
      <c r="IXQ26" s="476"/>
      <c r="IXR26" s="477"/>
      <c r="IXS26" s="477"/>
      <c r="IXT26" s="477"/>
      <c r="IXU26" s="474"/>
      <c r="IXV26" s="474"/>
      <c r="IXW26" s="475"/>
      <c r="IXX26" s="414"/>
      <c r="IXY26" s="476"/>
      <c r="IXZ26" s="477"/>
      <c r="IYA26" s="477"/>
      <c r="IYB26" s="477"/>
      <c r="IYC26" s="474"/>
      <c r="IYD26" s="474"/>
      <c r="IYE26" s="475"/>
      <c r="IYF26" s="414"/>
      <c r="IYG26" s="476"/>
      <c r="IYH26" s="477"/>
      <c r="IYI26" s="477"/>
      <c r="IYJ26" s="477"/>
      <c r="IYK26" s="474"/>
      <c r="IYL26" s="474"/>
      <c r="IYM26" s="475"/>
      <c r="IYN26" s="414"/>
      <c r="IYO26" s="476"/>
      <c r="IYP26" s="477"/>
      <c r="IYQ26" s="477"/>
      <c r="IYR26" s="477"/>
      <c r="IYS26" s="474"/>
      <c r="IYT26" s="474"/>
      <c r="IYU26" s="475"/>
      <c r="IYV26" s="414"/>
      <c r="IYW26" s="476"/>
      <c r="IYX26" s="477"/>
      <c r="IYY26" s="477"/>
      <c r="IYZ26" s="477"/>
      <c r="IZA26" s="474"/>
      <c r="IZB26" s="474"/>
      <c r="IZC26" s="475"/>
      <c r="IZD26" s="414"/>
      <c r="IZE26" s="476"/>
      <c r="IZF26" s="477"/>
      <c r="IZG26" s="477"/>
      <c r="IZH26" s="477"/>
      <c r="IZI26" s="474"/>
      <c r="IZJ26" s="474"/>
      <c r="IZK26" s="475"/>
      <c r="IZL26" s="414"/>
      <c r="IZM26" s="476"/>
      <c r="IZN26" s="477"/>
      <c r="IZO26" s="477"/>
      <c r="IZP26" s="477"/>
      <c r="IZQ26" s="474"/>
      <c r="IZR26" s="474"/>
      <c r="IZS26" s="475"/>
      <c r="IZT26" s="414"/>
      <c r="IZU26" s="476"/>
      <c r="IZV26" s="477"/>
      <c r="IZW26" s="477"/>
      <c r="IZX26" s="477"/>
      <c r="IZY26" s="474"/>
      <c r="IZZ26" s="474"/>
      <c r="JAA26" s="475"/>
      <c r="JAB26" s="414"/>
      <c r="JAC26" s="476"/>
      <c r="JAD26" s="477"/>
      <c r="JAE26" s="477"/>
      <c r="JAF26" s="477"/>
      <c r="JAG26" s="474"/>
      <c r="JAH26" s="474"/>
      <c r="JAI26" s="475"/>
      <c r="JAJ26" s="414"/>
      <c r="JAK26" s="476"/>
      <c r="JAL26" s="477"/>
      <c r="JAM26" s="477"/>
      <c r="JAN26" s="477"/>
      <c r="JAO26" s="474"/>
      <c r="JAP26" s="474"/>
      <c r="JAQ26" s="475"/>
      <c r="JAR26" s="414"/>
      <c r="JAS26" s="476"/>
      <c r="JAT26" s="477"/>
      <c r="JAU26" s="477"/>
      <c r="JAV26" s="477"/>
      <c r="JAW26" s="474"/>
      <c r="JAX26" s="474"/>
      <c r="JAY26" s="475"/>
      <c r="JAZ26" s="414"/>
      <c r="JBA26" s="476"/>
      <c r="JBB26" s="477"/>
      <c r="JBC26" s="477"/>
      <c r="JBD26" s="477"/>
      <c r="JBE26" s="474"/>
      <c r="JBF26" s="474"/>
      <c r="JBG26" s="475"/>
      <c r="JBH26" s="414"/>
      <c r="JBI26" s="476"/>
      <c r="JBJ26" s="477"/>
      <c r="JBK26" s="477"/>
      <c r="JBL26" s="477"/>
      <c r="JBM26" s="474"/>
      <c r="JBN26" s="474"/>
      <c r="JBO26" s="475"/>
      <c r="JBP26" s="414"/>
      <c r="JBQ26" s="476"/>
      <c r="JBR26" s="477"/>
      <c r="JBS26" s="477"/>
      <c r="JBT26" s="477"/>
      <c r="JBU26" s="474"/>
      <c r="JBV26" s="474"/>
      <c r="JBW26" s="475"/>
      <c r="JBX26" s="414"/>
      <c r="JBY26" s="476"/>
      <c r="JBZ26" s="477"/>
      <c r="JCA26" s="477"/>
      <c r="JCB26" s="477"/>
      <c r="JCC26" s="474"/>
      <c r="JCD26" s="474"/>
      <c r="JCE26" s="475"/>
      <c r="JCF26" s="414"/>
      <c r="JCG26" s="476"/>
      <c r="JCH26" s="477"/>
      <c r="JCI26" s="477"/>
      <c r="JCJ26" s="477"/>
      <c r="JCK26" s="474"/>
      <c r="JCL26" s="474"/>
      <c r="JCM26" s="475"/>
      <c r="JCN26" s="414"/>
      <c r="JCO26" s="476"/>
      <c r="JCP26" s="477"/>
      <c r="JCQ26" s="477"/>
      <c r="JCR26" s="477"/>
      <c r="JCS26" s="474"/>
      <c r="JCT26" s="474"/>
      <c r="JCU26" s="475"/>
      <c r="JCV26" s="414"/>
      <c r="JCW26" s="476"/>
      <c r="JCX26" s="477"/>
      <c r="JCY26" s="477"/>
      <c r="JCZ26" s="477"/>
      <c r="JDA26" s="474"/>
      <c r="JDB26" s="474"/>
      <c r="JDC26" s="475"/>
      <c r="JDD26" s="414"/>
      <c r="JDE26" s="476"/>
      <c r="JDF26" s="477"/>
      <c r="JDG26" s="477"/>
      <c r="JDH26" s="477"/>
      <c r="JDI26" s="474"/>
      <c r="JDJ26" s="474"/>
      <c r="JDK26" s="475"/>
      <c r="JDL26" s="414"/>
      <c r="JDM26" s="476"/>
      <c r="JDN26" s="477"/>
      <c r="JDO26" s="477"/>
      <c r="JDP26" s="477"/>
      <c r="JDQ26" s="474"/>
      <c r="JDR26" s="474"/>
      <c r="JDS26" s="475"/>
      <c r="JDT26" s="414"/>
      <c r="JDU26" s="476"/>
      <c r="JDV26" s="477"/>
      <c r="JDW26" s="477"/>
      <c r="JDX26" s="477"/>
      <c r="JDY26" s="474"/>
      <c r="JDZ26" s="474"/>
      <c r="JEA26" s="475"/>
      <c r="JEB26" s="414"/>
      <c r="JEC26" s="476"/>
      <c r="JED26" s="477"/>
      <c r="JEE26" s="477"/>
      <c r="JEF26" s="477"/>
      <c r="JEG26" s="474"/>
      <c r="JEH26" s="474"/>
      <c r="JEI26" s="475"/>
      <c r="JEJ26" s="414"/>
      <c r="JEK26" s="476"/>
      <c r="JEL26" s="477"/>
      <c r="JEM26" s="477"/>
      <c r="JEN26" s="477"/>
      <c r="JEO26" s="474"/>
      <c r="JEP26" s="474"/>
      <c r="JEQ26" s="475"/>
      <c r="JER26" s="414"/>
      <c r="JES26" s="476"/>
      <c r="JET26" s="477"/>
      <c r="JEU26" s="477"/>
      <c r="JEV26" s="477"/>
      <c r="JEW26" s="474"/>
      <c r="JEX26" s="474"/>
      <c r="JEY26" s="475"/>
      <c r="JEZ26" s="414"/>
      <c r="JFA26" s="476"/>
      <c r="JFB26" s="477"/>
      <c r="JFC26" s="477"/>
      <c r="JFD26" s="477"/>
      <c r="JFE26" s="474"/>
      <c r="JFF26" s="474"/>
      <c r="JFG26" s="475"/>
      <c r="JFH26" s="414"/>
      <c r="JFI26" s="476"/>
      <c r="JFJ26" s="477"/>
      <c r="JFK26" s="477"/>
      <c r="JFL26" s="477"/>
      <c r="JFM26" s="474"/>
      <c r="JFN26" s="474"/>
      <c r="JFO26" s="475"/>
      <c r="JFP26" s="414"/>
      <c r="JFQ26" s="476"/>
      <c r="JFR26" s="477"/>
      <c r="JFS26" s="477"/>
      <c r="JFT26" s="477"/>
      <c r="JFU26" s="474"/>
      <c r="JFV26" s="474"/>
      <c r="JFW26" s="475"/>
      <c r="JFX26" s="414"/>
      <c r="JFY26" s="476"/>
      <c r="JFZ26" s="477"/>
      <c r="JGA26" s="477"/>
      <c r="JGB26" s="477"/>
      <c r="JGC26" s="474"/>
      <c r="JGD26" s="474"/>
      <c r="JGE26" s="475"/>
      <c r="JGF26" s="414"/>
      <c r="JGG26" s="476"/>
      <c r="JGH26" s="477"/>
      <c r="JGI26" s="477"/>
      <c r="JGJ26" s="477"/>
      <c r="JGK26" s="474"/>
      <c r="JGL26" s="474"/>
      <c r="JGM26" s="475"/>
      <c r="JGN26" s="414"/>
      <c r="JGO26" s="476"/>
      <c r="JGP26" s="477"/>
      <c r="JGQ26" s="477"/>
      <c r="JGR26" s="477"/>
      <c r="JGS26" s="474"/>
      <c r="JGT26" s="474"/>
      <c r="JGU26" s="475"/>
      <c r="JGV26" s="414"/>
      <c r="JGW26" s="476"/>
      <c r="JGX26" s="477"/>
      <c r="JGY26" s="477"/>
      <c r="JGZ26" s="477"/>
      <c r="JHA26" s="474"/>
      <c r="JHB26" s="474"/>
      <c r="JHC26" s="475"/>
      <c r="JHD26" s="414"/>
      <c r="JHE26" s="476"/>
      <c r="JHF26" s="477"/>
      <c r="JHG26" s="477"/>
      <c r="JHH26" s="477"/>
      <c r="JHI26" s="474"/>
      <c r="JHJ26" s="474"/>
      <c r="JHK26" s="475"/>
      <c r="JHL26" s="414"/>
      <c r="JHM26" s="476"/>
      <c r="JHN26" s="477"/>
      <c r="JHO26" s="477"/>
      <c r="JHP26" s="477"/>
      <c r="JHQ26" s="474"/>
      <c r="JHR26" s="474"/>
      <c r="JHS26" s="475"/>
      <c r="JHT26" s="414"/>
      <c r="JHU26" s="476"/>
      <c r="JHV26" s="477"/>
      <c r="JHW26" s="477"/>
      <c r="JHX26" s="477"/>
      <c r="JHY26" s="474"/>
      <c r="JHZ26" s="474"/>
      <c r="JIA26" s="475"/>
      <c r="JIB26" s="414"/>
      <c r="JIC26" s="476"/>
      <c r="JID26" s="477"/>
      <c r="JIE26" s="477"/>
      <c r="JIF26" s="477"/>
      <c r="JIG26" s="474"/>
      <c r="JIH26" s="474"/>
      <c r="JII26" s="475"/>
      <c r="JIJ26" s="414"/>
      <c r="JIK26" s="476"/>
      <c r="JIL26" s="477"/>
      <c r="JIM26" s="477"/>
      <c r="JIN26" s="477"/>
      <c r="JIO26" s="474"/>
      <c r="JIP26" s="474"/>
      <c r="JIQ26" s="475"/>
      <c r="JIR26" s="414"/>
      <c r="JIS26" s="476"/>
      <c r="JIT26" s="477"/>
      <c r="JIU26" s="477"/>
      <c r="JIV26" s="477"/>
      <c r="JIW26" s="474"/>
      <c r="JIX26" s="474"/>
      <c r="JIY26" s="475"/>
      <c r="JIZ26" s="414"/>
      <c r="JJA26" s="476"/>
      <c r="JJB26" s="477"/>
      <c r="JJC26" s="477"/>
      <c r="JJD26" s="477"/>
      <c r="JJE26" s="474"/>
      <c r="JJF26" s="474"/>
      <c r="JJG26" s="475"/>
      <c r="JJH26" s="414"/>
      <c r="JJI26" s="476"/>
      <c r="JJJ26" s="477"/>
      <c r="JJK26" s="477"/>
      <c r="JJL26" s="477"/>
      <c r="JJM26" s="474"/>
      <c r="JJN26" s="474"/>
      <c r="JJO26" s="475"/>
      <c r="JJP26" s="414"/>
      <c r="JJQ26" s="476"/>
      <c r="JJR26" s="477"/>
      <c r="JJS26" s="477"/>
      <c r="JJT26" s="477"/>
      <c r="JJU26" s="474"/>
      <c r="JJV26" s="474"/>
      <c r="JJW26" s="475"/>
      <c r="JJX26" s="414"/>
      <c r="JJY26" s="476"/>
      <c r="JJZ26" s="477"/>
      <c r="JKA26" s="477"/>
      <c r="JKB26" s="477"/>
      <c r="JKC26" s="474"/>
      <c r="JKD26" s="474"/>
      <c r="JKE26" s="475"/>
      <c r="JKF26" s="414"/>
      <c r="JKG26" s="476"/>
      <c r="JKH26" s="477"/>
      <c r="JKI26" s="477"/>
      <c r="JKJ26" s="477"/>
      <c r="JKK26" s="474"/>
      <c r="JKL26" s="474"/>
      <c r="JKM26" s="475"/>
      <c r="JKN26" s="414"/>
      <c r="JKO26" s="476"/>
      <c r="JKP26" s="477"/>
      <c r="JKQ26" s="477"/>
      <c r="JKR26" s="477"/>
      <c r="JKS26" s="474"/>
      <c r="JKT26" s="474"/>
      <c r="JKU26" s="475"/>
      <c r="JKV26" s="414"/>
      <c r="JKW26" s="476"/>
      <c r="JKX26" s="477"/>
      <c r="JKY26" s="477"/>
      <c r="JKZ26" s="477"/>
      <c r="JLA26" s="474"/>
      <c r="JLB26" s="474"/>
      <c r="JLC26" s="475"/>
      <c r="JLD26" s="414"/>
      <c r="JLE26" s="476"/>
      <c r="JLF26" s="477"/>
      <c r="JLG26" s="477"/>
      <c r="JLH26" s="477"/>
      <c r="JLI26" s="474"/>
      <c r="JLJ26" s="474"/>
      <c r="JLK26" s="475"/>
      <c r="JLL26" s="414"/>
      <c r="JLM26" s="476"/>
      <c r="JLN26" s="477"/>
      <c r="JLO26" s="477"/>
      <c r="JLP26" s="477"/>
      <c r="JLQ26" s="474"/>
      <c r="JLR26" s="474"/>
      <c r="JLS26" s="475"/>
      <c r="JLT26" s="414"/>
      <c r="JLU26" s="476"/>
      <c r="JLV26" s="477"/>
      <c r="JLW26" s="477"/>
      <c r="JLX26" s="477"/>
      <c r="JLY26" s="474"/>
      <c r="JLZ26" s="474"/>
      <c r="JMA26" s="475"/>
      <c r="JMB26" s="414"/>
      <c r="JMC26" s="476"/>
      <c r="JMD26" s="477"/>
      <c r="JME26" s="477"/>
      <c r="JMF26" s="477"/>
      <c r="JMG26" s="474"/>
      <c r="JMH26" s="474"/>
      <c r="JMI26" s="475"/>
      <c r="JMJ26" s="414"/>
      <c r="JMK26" s="476"/>
      <c r="JML26" s="477"/>
      <c r="JMM26" s="477"/>
      <c r="JMN26" s="477"/>
      <c r="JMO26" s="474"/>
      <c r="JMP26" s="474"/>
      <c r="JMQ26" s="475"/>
      <c r="JMR26" s="414"/>
      <c r="JMS26" s="476"/>
      <c r="JMT26" s="477"/>
      <c r="JMU26" s="477"/>
      <c r="JMV26" s="477"/>
      <c r="JMW26" s="474"/>
      <c r="JMX26" s="474"/>
      <c r="JMY26" s="475"/>
      <c r="JMZ26" s="414"/>
      <c r="JNA26" s="476"/>
      <c r="JNB26" s="477"/>
      <c r="JNC26" s="477"/>
      <c r="JND26" s="477"/>
      <c r="JNE26" s="474"/>
      <c r="JNF26" s="474"/>
      <c r="JNG26" s="475"/>
      <c r="JNH26" s="414"/>
      <c r="JNI26" s="476"/>
      <c r="JNJ26" s="477"/>
      <c r="JNK26" s="477"/>
      <c r="JNL26" s="477"/>
      <c r="JNM26" s="474"/>
      <c r="JNN26" s="474"/>
      <c r="JNO26" s="475"/>
      <c r="JNP26" s="414"/>
      <c r="JNQ26" s="476"/>
      <c r="JNR26" s="477"/>
      <c r="JNS26" s="477"/>
      <c r="JNT26" s="477"/>
      <c r="JNU26" s="474"/>
      <c r="JNV26" s="474"/>
      <c r="JNW26" s="475"/>
      <c r="JNX26" s="414"/>
      <c r="JNY26" s="476"/>
      <c r="JNZ26" s="477"/>
      <c r="JOA26" s="477"/>
      <c r="JOB26" s="477"/>
      <c r="JOC26" s="474"/>
      <c r="JOD26" s="474"/>
      <c r="JOE26" s="475"/>
      <c r="JOF26" s="414"/>
      <c r="JOG26" s="476"/>
      <c r="JOH26" s="477"/>
      <c r="JOI26" s="477"/>
      <c r="JOJ26" s="477"/>
      <c r="JOK26" s="474"/>
      <c r="JOL26" s="474"/>
      <c r="JOM26" s="475"/>
      <c r="JON26" s="414"/>
      <c r="JOO26" s="476"/>
      <c r="JOP26" s="477"/>
      <c r="JOQ26" s="477"/>
      <c r="JOR26" s="477"/>
      <c r="JOS26" s="474"/>
      <c r="JOT26" s="474"/>
      <c r="JOU26" s="475"/>
      <c r="JOV26" s="414"/>
      <c r="JOW26" s="476"/>
      <c r="JOX26" s="477"/>
      <c r="JOY26" s="477"/>
      <c r="JOZ26" s="477"/>
      <c r="JPA26" s="474"/>
      <c r="JPB26" s="474"/>
      <c r="JPC26" s="475"/>
      <c r="JPD26" s="414"/>
      <c r="JPE26" s="476"/>
      <c r="JPF26" s="477"/>
      <c r="JPG26" s="477"/>
      <c r="JPH26" s="477"/>
      <c r="JPI26" s="474"/>
      <c r="JPJ26" s="474"/>
      <c r="JPK26" s="475"/>
      <c r="JPL26" s="414"/>
      <c r="JPM26" s="476"/>
      <c r="JPN26" s="477"/>
      <c r="JPO26" s="477"/>
      <c r="JPP26" s="477"/>
      <c r="JPQ26" s="474"/>
      <c r="JPR26" s="474"/>
      <c r="JPS26" s="475"/>
      <c r="JPT26" s="414"/>
      <c r="JPU26" s="476"/>
      <c r="JPV26" s="477"/>
      <c r="JPW26" s="477"/>
      <c r="JPX26" s="477"/>
      <c r="JPY26" s="474"/>
      <c r="JPZ26" s="474"/>
      <c r="JQA26" s="475"/>
      <c r="JQB26" s="414"/>
      <c r="JQC26" s="476"/>
      <c r="JQD26" s="477"/>
      <c r="JQE26" s="477"/>
      <c r="JQF26" s="477"/>
      <c r="JQG26" s="474"/>
      <c r="JQH26" s="474"/>
      <c r="JQI26" s="475"/>
      <c r="JQJ26" s="414"/>
      <c r="JQK26" s="476"/>
      <c r="JQL26" s="477"/>
      <c r="JQM26" s="477"/>
      <c r="JQN26" s="477"/>
      <c r="JQO26" s="474"/>
      <c r="JQP26" s="474"/>
      <c r="JQQ26" s="475"/>
      <c r="JQR26" s="414"/>
      <c r="JQS26" s="476"/>
      <c r="JQT26" s="477"/>
      <c r="JQU26" s="477"/>
      <c r="JQV26" s="477"/>
      <c r="JQW26" s="474"/>
      <c r="JQX26" s="474"/>
      <c r="JQY26" s="475"/>
      <c r="JQZ26" s="414"/>
      <c r="JRA26" s="476"/>
      <c r="JRB26" s="477"/>
      <c r="JRC26" s="477"/>
      <c r="JRD26" s="477"/>
      <c r="JRE26" s="474"/>
      <c r="JRF26" s="474"/>
      <c r="JRG26" s="475"/>
      <c r="JRH26" s="414"/>
      <c r="JRI26" s="476"/>
      <c r="JRJ26" s="477"/>
      <c r="JRK26" s="477"/>
      <c r="JRL26" s="477"/>
      <c r="JRM26" s="474"/>
      <c r="JRN26" s="474"/>
      <c r="JRO26" s="475"/>
      <c r="JRP26" s="414"/>
      <c r="JRQ26" s="476"/>
      <c r="JRR26" s="477"/>
      <c r="JRS26" s="477"/>
      <c r="JRT26" s="477"/>
      <c r="JRU26" s="474"/>
      <c r="JRV26" s="474"/>
      <c r="JRW26" s="475"/>
      <c r="JRX26" s="414"/>
      <c r="JRY26" s="476"/>
      <c r="JRZ26" s="477"/>
      <c r="JSA26" s="477"/>
      <c r="JSB26" s="477"/>
      <c r="JSC26" s="474"/>
      <c r="JSD26" s="474"/>
      <c r="JSE26" s="475"/>
      <c r="JSF26" s="414"/>
      <c r="JSG26" s="476"/>
      <c r="JSH26" s="477"/>
      <c r="JSI26" s="477"/>
      <c r="JSJ26" s="477"/>
      <c r="JSK26" s="474"/>
      <c r="JSL26" s="474"/>
      <c r="JSM26" s="475"/>
      <c r="JSN26" s="414"/>
      <c r="JSO26" s="476"/>
      <c r="JSP26" s="477"/>
      <c r="JSQ26" s="477"/>
      <c r="JSR26" s="477"/>
      <c r="JSS26" s="474"/>
      <c r="JST26" s="474"/>
      <c r="JSU26" s="475"/>
      <c r="JSV26" s="414"/>
      <c r="JSW26" s="476"/>
      <c r="JSX26" s="477"/>
      <c r="JSY26" s="477"/>
      <c r="JSZ26" s="477"/>
      <c r="JTA26" s="474"/>
      <c r="JTB26" s="474"/>
      <c r="JTC26" s="475"/>
      <c r="JTD26" s="414"/>
      <c r="JTE26" s="476"/>
      <c r="JTF26" s="477"/>
      <c r="JTG26" s="477"/>
      <c r="JTH26" s="477"/>
      <c r="JTI26" s="474"/>
      <c r="JTJ26" s="474"/>
      <c r="JTK26" s="475"/>
      <c r="JTL26" s="414"/>
      <c r="JTM26" s="476"/>
      <c r="JTN26" s="477"/>
      <c r="JTO26" s="477"/>
      <c r="JTP26" s="477"/>
      <c r="JTQ26" s="474"/>
      <c r="JTR26" s="474"/>
      <c r="JTS26" s="475"/>
      <c r="JTT26" s="414"/>
      <c r="JTU26" s="476"/>
      <c r="JTV26" s="477"/>
      <c r="JTW26" s="477"/>
      <c r="JTX26" s="477"/>
      <c r="JTY26" s="474"/>
      <c r="JTZ26" s="474"/>
      <c r="JUA26" s="475"/>
      <c r="JUB26" s="414"/>
      <c r="JUC26" s="476"/>
      <c r="JUD26" s="477"/>
      <c r="JUE26" s="477"/>
      <c r="JUF26" s="477"/>
      <c r="JUG26" s="474"/>
      <c r="JUH26" s="474"/>
      <c r="JUI26" s="475"/>
      <c r="JUJ26" s="414"/>
      <c r="JUK26" s="476"/>
      <c r="JUL26" s="477"/>
      <c r="JUM26" s="477"/>
      <c r="JUN26" s="477"/>
      <c r="JUO26" s="474"/>
      <c r="JUP26" s="474"/>
      <c r="JUQ26" s="475"/>
      <c r="JUR26" s="414"/>
      <c r="JUS26" s="476"/>
      <c r="JUT26" s="477"/>
      <c r="JUU26" s="477"/>
      <c r="JUV26" s="477"/>
      <c r="JUW26" s="474"/>
      <c r="JUX26" s="474"/>
      <c r="JUY26" s="475"/>
      <c r="JUZ26" s="414"/>
      <c r="JVA26" s="476"/>
      <c r="JVB26" s="477"/>
      <c r="JVC26" s="477"/>
      <c r="JVD26" s="477"/>
      <c r="JVE26" s="474"/>
      <c r="JVF26" s="474"/>
      <c r="JVG26" s="475"/>
      <c r="JVH26" s="414"/>
      <c r="JVI26" s="476"/>
      <c r="JVJ26" s="477"/>
      <c r="JVK26" s="477"/>
      <c r="JVL26" s="477"/>
      <c r="JVM26" s="474"/>
      <c r="JVN26" s="474"/>
      <c r="JVO26" s="475"/>
      <c r="JVP26" s="414"/>
      <c r="JVQ26" s="476"/>
      <c r="JVR26" s="477"/>
      <c r="JVS26" s="477"/>
      <c r="JVT26" s="477"/>
      <c r="JVU26" s="474"/>
      <c r="JVV26" s="474"/>
      <c r="JVW26" s="475"/>
      <c r="JVX26" s="414"/>
      <c r="JVY26" s="476"/>
      <c r="JVZ26" s="477"/>
      <c r="JWA26" s="477"/>
      <c r="JWB26" s="477"/>
      <c r="JWC26" s="474"/>
      <c r="JWD26" s="474"/>
      <c r="JWE26" s="475"/>
      <c r="JWF26" s="414"/>
      <c r="JWG26" s="476"/>
      <c r="JWH26" s="477"/>
      <c r="JWI26" s="477"/>
      <c r="JWJ26" s="477"/>
      <c r="JWK26" s="474"/>
      <c r="JWL26" s="474"/>
      <c r="JWM26" s="475"/>
      <c r="JWN26" s="414"/>
      <c r="JWO26" s="476"/>
      <c r="JWP26" s="477"/>
      <c r="JWQ26" s="477"/>
      <c r="JWR26" s="477"/>
      <c r="JWS26" s="474"/>
      <c r="JWT26" s="474"/>
      <c r="JWU26" s="475"/>
      <c r="JWV26" s="414"/>
      <c r="JWW26" s="476"/>
      <c r="JWX26" s="477"/>
      <c r="JWY26" s="477"/>
      <c r="JWZ26" s="477"/>
      <c r="JXA26" s="474"/>
      <c r="JXB26" s="474"/>
      <c r="JXC26" s="475"/>
      <c r="JXD26" s="414"/>
      <c r="JXE26" s="476"/>
      <c r="JXF26" s="477"/>
      <c r="JXG26" s="477"/>
      <c r="JXH26" s="477"/>
      <c r="JXI26" s="474"/>
      <c r="JXJ26" s="474"/>
      <c r="JXK26" s="475"/>
      <c r="JXL26" s="414"/>
      <c r="JXM26" s="476"/>
      <c r="JXN26" s="477"/>
      <c r="JXO26" s="477"/>
      <c r="JXP26" s="477"/>
      <c r="JXQ26" s="474"/>
      <c r="JXR26" s="474"/>
      <c r="JXS26" s="475"/>
      <c r="JXT26" s="414"/>
      <c r="JXU26" s="476"/>
      <c r="JXV26" s="477"/>
      <c r="JXW26" s="477"/>
      <c r="JXX26" s="477"/>
      <c r="JXY26" s="474"/>
      <c r="JXZ26" s="474"/>
      <c r="JYA26" s="475"/>
      <c r="JYB26" s="414"/>
      <c r="JYC26" s="476"/>
      <c r="JYD26" s="477"/>
      <c r="JYE26" s="477"/>
      <c r="JYF26" s="477"/>
      <c r="JYG26" s="474"/>
      <c r="JYH26" s="474"/>
      <c r="JYI26" s="475"/>
      <c r="JYJ26" s="414"/>
      <c r="JYK26" s="476"/>
      <c r="JYL26" s="477"/>
      <c r="JYM26" s="477"/>
      <c r="JYN26" s="477"/>
      <c r="JYO26" s="474"/>
      <c r="JYP26" s="474"/>
      <c r="JYQ26" s="475"/>
      <c r="JYR26" s="414"/>
      <c r="JYS26" s="476"/>
      <c r="JYT26" s="477"/>
      <c r="JYU26" s="477"/>
      <c r="JYV26" s="477"/>
      <c r="JYW26" s="474"/>
      <c r="JYX26" s="474"/>
      <c r="JYY26" s="475"/>
      <c r="JYZ26" s="414"/>
      <c r="JZA26" s="476"/>
      <c r="JZB26" s="477"/>
      <c r="JZC26" s="477"/>
      <c r="JZD26" s="477"/>
      <c r="JZE26" s="474"/>
      <c r="JZF26" s="474"/>
      <c r="JZG26" s="475"/>
      <c r="JZH26" s="414"/>
      <c r="JZI26" s="476"/>
      <c r="JZJ26" s="477"/>
      <c r="JZK26" s="477"/>
      <c r="JZL26" s="477"/>
      <c r="JZM26" s="474"/>
      <c r="JZN26" s="474"/>
      <c r="JZO26" s="475"/>
      <c r="JZP26" s="414"/>
      <c r="JZQ26" s="476"/>
      <c r="JZR26" s="477"/>
      <c r="JZS26" s="477"/>
      <c r="JZT26" s="477"/>
      <c r="JZU26" s="474"/>
      <c r="JZV26" s="474"/>
      <c r="JZW26" s="475"/>
      <c r="JZX26" s="414"/>
      <c r="JZY26" s="476"/>
      <c r="JZZ26" s="477"/>
      <c r="KAA26" s="477"/>
      <c r="KAB26" s="477"/>
      <c r="KAC26" s="474"/>
      <c r="KAD26" s="474"/>
      <c r="KAE26" s="475"/>
      <c r="KAF26" s="414"/>
      <c r="KAG26" s="476"/>
      <c r="KAH26" s="477"/>
      <c r="KAI26" s="477"/>
      <c r="KAJ26" s="477"/>
      <c r="KAK26" s="474"/>
      <c r="KAL26" s="474"/>
      <c r="KAM26" s="475"/>
      <c r="KAN26" s="414"/>
      <c r="KAO26" s="476"/>
      <c r="KAP26" s="477"/>
      <c r="KAQ26" s="477"/>
      <c r="KAR26" s="477"/>
      <c r="KAS26" s="474"/>
      <c r="KAT26" s="474"/>
      <c r="KAU26" s="475"/>
      <c r="KAV26" s="414"/>
      <c r="KAW26" s="476"/>
      <c r="KAX26" s="477"/>
      <c r="KAY26" s="477"/>
      <c r="KAZ26" s="477"/>
      <c r="KBA26" s="474"/>
      <c r="KBB26" s="474"/>
      <c r="KBC26" s="475"/>
      <c r="KBD26" s="414"/>
      <c r="KBE26" s="476"/>
      <c r="KBF26" s="477"/>
      <c r="KBG26" s="477"/>
      <c r="KBH26" s="477"/>
      <c r="KBI26" s="474"/>
      <c r="KBJ26" s="474"/>
      <c r="KBK26" s="475"/>
      <c r="KBL26" s="414"/>
      <c r="KBM26" s="476"/>
      <c r="KBN26" s="477"/>
      <c r="KBO26" s="477"/>
      <c r="KBP26" s="477"/>
      <c r="KBQ26" s="474"/>
      <c r="KBR26" s="474"/>
      <c r="KBS26" s="475"/>
      <c r="KBT26" s="414"/>
      <c r="KBU26" s="476"/>
      <c r="KBV26" s="477"/>
      <c r="KBW26" s="477"/>
      <c r="KBX26" s="477"/>
      <c r="KBY26" s="474"/>
      <c r="KBZ26" s="474"/>
      <c r="KCA26" s="475"/>
      <c r="KCB26" s="414"/>
      <c r="KCC26" s="476"/>
      <c r="KCD26" s="477"/>
      <c r="KCE26" s="477"/>
      <c r="KCF26" s="477"/>
      <c r="KCG26" s="474"/>
      <c r="KCH26" s="474"/>
      <c r="KCI26" s="475"/>
      <c r="KCJ26" s="414"/>
      <c r="KCK26" s="476"/>
      <c r="KCL26" s="477"/>
      <c r="KCM26" s="477"/>
      <c r="KCN26" s="477"/>
      <c r="KCO26" s="474"/>
      <c r="KCP26" s="474"/>
      <c r="KCQ26" s="475"/>
      <c r="KCR26" s="414"/>
      <c r="KCS26" s="476"/>
      <c r="KCT26" s="477"/>
      <c r="KCU26" s="477"/>
      <c r="KCV26" s="477"/>
      <c r="KCW26" s="474"/>
      <c r="KCX26" s="474"/>
      <c r="KCY26" s="475"/>
      <c r="KCZ26" s="414"/>
      <c r="KDA26" s="476"/>
      <c r="KDB26" s="477"/>
      <c r="KDC26" s="477"/>
      <c r="KDD26" s="477"/>
      <c r="KDE26" s="474"/>
      <c r="KDF26" s="474"/>
      <c r="KDG26" s="475"/>
      <c r="KDH26" s="414"/>
      <c r="KDI26" s="476"/>
      <c r="KDJ26" s="477"/>
      <c r="KDK26" s="477"/>
      <c r="KDL26" s="477"/>
      <c r="KDM26" s="474"/>
      <c r="KDN26" s="474"/>
      <c r="KDO26" s="475"/>
      <c r="KDP26" s="414"/>
      <c r="KDQ26" s="476"/>
      <c r="KDR26" s="477"/>
      <c r="KDS26" s="477"/>
      <c r="KDT26" s="477"/>
      <c r="KDU26" s="474"/>
      <c r="KDV26" s="474"/>
      <c r="KDW26" s="475"/>
      <c r="KDX26" s="414"/>
      <c r="KDY26" s="476"/>
      <c r="KDZ26" s="477"/>
      <c r="KEA26" s="477"/>
      <c r="KEB26" s="477"/>
      <c r="KEC26" s="474"/>
      <c r="KED26" s="474"/>
      <c r="KEE26" s="475"/>
      <c r="KEF26" s="414"/>
      <c r="KEG26" s="476"/>
      <c r="KEH26" s="477"/>
      <c r="KEI26" s="477"/>
      <c r="KEJ26" s="477"/>
      <c r="KEK26" s="474"/>
      <c r="KEL26" s="474"/>
      <c r="KEM26" s="475"/>
      <c r="KEN26" s="414"/>
      <c r="KEO26" s="476"/>
      <c r="KEP26" s="477"/>
      <c r="KEQ26" s="477"/>
      <c r="KER26" s="477"/>
      <c r="KES26" s="474"/>
      <c r="KET26" s="474"/>
      <c r="KEU26" s="475"/>
      <c r="KEV26" s="414"/>
      <c r="KEW26" s="476"/>
      <c r="KEX26" s="477"/>
      <c r="KEY26" s="477"/>
      <c r="KEZ26" s="477"/>
      <c r="KFA26" s="474"/>
      <c r="KFB26" s="474"/>
      <c r="KFC26" s="475"/>
      <c r="KFD26" s="414"/>
      <c r="KFE26" s="476"/>
      <c r="KFF26" s="477"/>
      <c r="KFG26" s="477"/>
      <c r="KFH26" s="477"/>
      <c r="KFI26" s="474"/>
      <c r="KFJ26" s="474"/>
      <c r="KFK26" s="475"/>
      <c r="KFL26" s="414"/>
      <c r="KFM26" s="476"/>
      <c r="KFN26" s="477"/>
      <c r="KFO26" s="477"/>
      <c r="KFP26" s="477"/>
      <c r="KFQ26" s="474"/>
      <c r="KFR26" s="474"/>
      <c r="KFS26" s="475"/>
      <c r="KFT26" s="414"/>
      <c r="KFU26" s="476"/>
      <c r="KFV26" s="477"/>
      <c r="KFW26" s="477"/>
      <c r="KFX26" s="477"/>
      <c r="KFY26" s="474"/>
      <c r="KFZ26" s="474"/>
      <c r="KGA26" s="475"/>
      <c r="KGB26" s="414"/>
      <c r="KGC26" s="476"/>
      <c r="KGD26" s="477"/>
      <c r="KGE26" s="477"/>
      <c r="KGF26" s="477"/>
      <c r="KGG26" s="474"/>
      <c r="KGH26" s="474"/>
      <c r="KGI26" s="475"/>
      <c r="KGJ26" s="414"/>
      <c r="KGK26" s="476"/>
      <c r="KGL26" s="477"/>
      <c r="KGM26" s="477"/>
      <c r="KGN26" s="477"/>
      <c r="KGO26" s="474"/>
      <c r="KGP26" s="474"/>
      <c r="KGQ26" s="475"/>
      <c r="KGR26" s="414"/>
      <c r="KGS26" s="476"/>
      <c r="KGT26" s="477"/>
      <c r="KGU26" s="477"/>
      <c r="KGV26" s="477"/>
      <c r="KGW26" s="474"/>
      <c r="KGX26" s="474"/>
      <c r="KGY26" s="475"/>
      <c r="KGZ26" s="414"/>
      <c r="KHA26" s="476"/>
      <c r="KHB26" s="477"/>
      <c r="KHC26" s="477"/>
      <c r="KHD26" s="477"/>
      <c r="KHE26" s="474"/>
      <c r="KHF26" s="474"/>
      <c r="KHG26" s="475"/>
      <c r="KHH26" s="414"/>
      <c r="KHI26" s="476"/>
      <c r="KHJ26" s="477"/>
      <c r="KHK26" s="477"/>
      <c r="KHL26" s="477"/>
      <c r="KHM26" s="474"/>
      <c r="KHN26" s="474"/>
      <c r="KHO26" s="475"/>
      <c r="KHP26" s="414"/>
      <c r="KHQ26" s="476"/>
      <c r="KHR26" s="477"/>
      <c r="KHS26" s="477"/>
      <c r="KHT26" s="477"/>
      <c r="KHU26" s="474"/>
      <c r="KHV26" s="474"/>
      <c r="KHW26" s="475"/>
      <c r="KHX26" s="414"/>
      <c r="KHY26" s="476"/>
      <c r="KHZ26" s="477"/>
      <c r="KIA26" s="477"/>
      <c r="KIB26" s="477"/>
      <c r="KIC26" s="474"/>
      <c r="KID26" s="474"/>
      <c r="KIE26" s="475"/>
      <c r="KIF26" s="414"/>
      <c r="KIG26" s="476"/>
      <c r="KIH26" s="477"/>
      <c r="KII26" s="477"/>
      <c r="KIJ26" s="477"/>
      <c r="KIK26" s="474"/>
      <c r="KIL26" s="474"/>
      <c r="KIM26" s="475"/>
      <c r="KIN26" s="414"/>
      <c r="KIO26" s="476"/>
      <c r="KIP26" s="477"/>
      <c r="KIQ26" s="477"/>
      <c r="KIR26" s="477"/>
      <c r="KIS26" s="474"/>
      <c r="KIT26" s="474"/>
      <c r="KIU26" s="475"/>
      <c r="KIV26" s="414"/>
      <c r="KIW26" s="476"/>
      <c r="KIX26" s="477"/>
      <c r="KIY26" s="477"/>
      <c r="KIZ26" s="477"/>
      <c r="KJA26" s="474"/>
      <c r="KJB26" s="474"/>
      <c r="KJC26" s="475"/>
      <c r="KJD26" s="414"/>
      <c r="KJE26" s="476"/>
      <c r="KJF26" s="477"/>
      <c r="KJG26" s="477"/>
      <c r="KJH26" s="477"/>
      <c r="KJI26" s="474"/>
      <c r="KJJ26" s="474"/>
      <c r="KJK26" s="475"/>
      <c r="KJL26" s="414"/>
      <c r="KJM26" s="476"/>
      <c r="KJN26" s="477"/>
      <c r="KJO26" s="477"/>
      <c r="KJP26" s="477"/>
      <c r="KJQ26" s="474"/>
      <c r="KJR26" s="474"/>
      <c r="KJS26" s="475"/>
      <c r="KJT26" s="414"/>
      <c r="KJU26" s="476"/>
      <c r="KJV26" s="477"/>
      <c r="KJW26" s="477"/>
      <c r="KJX26" s="477"/>
      <c r="KJY26" s="474"/>
      <c r="KJZ26" s="474"/>
      <c r="KKA26" s="475"/>
      <c r="KKB26" s="414"/>
      <c r="KKC26" s="476"/>
      <c r="KKD26" s="477"/>
      <c r="KKE26" s="477"/>
      <c r="KKF26" s="477"/>
      <c r="KKG26" s="474"/>
      <c r="KKH26" s="474"/>
      <c r="KKI26" s="475"/>
      <c r="KKJ26" s="414"/>
      <c r="KKK26" s="476"/>
      <c r="KKL26" s="477"/>
      <c r="KKM26" s="477"/>
      <c r="KKN26" s="477"/>
      <c r="KKO26" s="474"/>
      <c r="KKP26" s="474"/>
      <c r="KKQ26" s="475"/>
      <c r="KKR26" s="414"/>
      <c r="KKS26" s="476"/>
      <c r="KKT26" s="477"/>
      <c r="KKU26" s="477"/>
      <c r="KKV26" s="477"/>
      <c r="KKW26" s="474"/>
      <c r="KKX26" s="474"/>
      <c r="KKY26" s="475"/>
      <c r="KKZ26" s="414"/>
      <c r="KLA26" s="476"/>
      <c r="KLB26" s="477"/>
      <c r="KLC26" s="477"/>
      <c r="KLD26" s="477"/>
      <c r="KLE26" s="474"/>
      <c r="KLF26" s="474"/>
      <c r="KLG26" s="475"/>
      <c r="KLH26" s="414"/>
      <c r="KLI26" s="476"/>
      <c r="KLJ26" s="477"/>
      <c r="KLK26" s="477"/>
      <c r="KLL26" s="477"/>
      <c r="KLM26" s="474"/>
      <c r="KLN26" s="474"/>
      <c r="KLO26" s="475"/>
      <c r="KLP26" s="414"/>
      <c r="KLQ26" s="476"/>
      <c r="KLR26" s="477"/>
      <c r="KLS26" s="477"/>
      <c r="KLT26" s="477"/>
      <c r="KLU26" s="474"/>
      <c r="KLV26" s="474"/>
      <c r="KLW26" s="475"/>
      <c r="KLX26" s="414"/>
      <c r="KLY26" s="476"/>
      <c r="KLZ26" s="477"/>
      <c r="KMA26" s="477"/>
      <c r="KMB26" s="477"/>
      <c r="KMC26" s="474"/>
      <c r="KMD26" s="474"/>
      <c r="KME26" s="475"/>
      <c r="KMF26" s="414"/>
      <c r="KMG26" s="476"/>
      <c r="KMH26" s="477"/>
      <c r="KMI26" s="477"/>
      <c r="KMJ26" s="477"/>
      <c r="KMK26" s="474"/>
      <c r="KML26" s="474"/>
      <c r="KMM26" s="475"/>
      <c r="KMN26" s="414"/>
      <c r="KMO26" s="476"/>
      <c r="KMP26" s="477"/>
      <c r="KMQ26" s="477"/>
      <c r="KMR26" s="477"/>
      <c r="KMS26" s="474"/>
      <c r="KMT26" s="474"/>
      <c r="KMU26" s="475"/>
      <c r="KMV26" s="414"/>
      <c r="KMW26" s="476"/>
      <c r="KMX26" s="477"/>
      <c r="KMY26" s="477"/>
      <c r="KMZ26" s="477"/>
      <c r="KNA26" s="474"/>
      <c r="KNB26" s="474"/>
      <c r="KNC26" s="475"/>
      <c r="KND26" s="414"/>
      <c r="KNE26" s="476"/>
      <c r="KNF26" s="477"/>
      <c r="KNG26" s="477"/>
      <c r="KNH26" s="477"/>
      <c r="KNI26" s="474"/>
      <c r="KNJ26" s="474"/>
      <c r="KNK26" s="475"/>
      <c r="KNL26" s="414"/>
      <c r="KNM26" s="476"/>
      <c r="KNN26" s="477"/>
      <c r="KNO26" s="477"/>
      <c r="KNP26" s="477"/>
      <c r="KNQ26" s="474"/>
      <c r="KNR26" s="474"/>
      <c r="KNS26" s="475"/>
      <c r="KNT26" s="414"/>
      <c r="KNU26" s="476"/>
      <c r="KNV26" s="477"/>
      <c r="KNW26" s="477"/>
      <c r="KNX26" s="477"/>
      <c r="KNY26" s="474"/>
      <c r="KNZ26" s="474"/>
      <c r="KOA26" s="475"/>
      <c r="KOB26" s="414"/>
      <c r="KOC26" s="476"/>
      <c r="KOD26" s="477"/>
      <c r="KOE26" s="477"/>
      <c r="KOF26" s="477"/>
      <c r="KOG26" s="474"/>
      <c r="KOH26" s="474"/>
      <c r="KOI26" s="475"/>
      <c r="KOJ26" s="414"/>
      <c r="KOK26" s="476"/>
      <c r="KOL26" s="477"/>
      <c r="KOM26" s="477"/>
      <c r="KON26" s="477"/>
      <c r="KOO26" s="474"/>
      <c r="KOP26" s="474"/>
      <c r="KOQ26" s="475"/>
      <c r="KOR26" s="414"/>
      <c r="KOS26" s="476"/>
      <c r="KOT26" s="477"/>
      <c r="KOU26" s="477"/>
      <c r="KOV26" s="477"/>
      <c r="KOW26" s="474"/>
      <c r="KOX26" s="474"/>
      <c r="KOY26" s="475"/>
      <c r="KOZ26" s="414"/>
      <c r="KPA26" s="476"/>
      <c r="KPB26" s="477"/>
      <c r="KPC26" s="477"/>
      <c r="KPD26" s="477"/>
      <c r="KPE26" s="474"/>
      <c r="KPF26" s="474"/>
      <c r="KPG26" s="475"/>
      <c r="KPH26" s="414"/>
      <c r="KPI26" s="476"/>
      <c r="KPJ26" s="477"/>
      <c r="KPK26" s="477"/>
      <c r="KPL26" s="477"/>
      <c r="KPM26" s="474"/>
      <c r="KPN26" s="474"/>
      <c r="KPO26" s="475"/>
      <c r="KPP26" s="414"/>
      <c r="KPQ26" s="476"/>
      <c r="KPR26" s="477"/>
      <c r="KPS26" s="477"/>
      <c r="KPT26" s="477"/>
      <c r="KPU26" s="474"/>
      <c r="KPV26" s="474"/>
      <c r="KPW26" s="475"/>
      <c r="KPX26" s="414"/>
      <c r="KPY26" s="476"/>
      <c r="KPZ26" s="477"/>
      <c r="KQA26" s="477"/>
      <c r="KQB26" s="477"/>
      <c r="KQC26" s="474"/>
      <c r="KQD26" s="474"/>
      <c r="KQE26" s="475"/>
      <c r="KQF26" s="414"/>
      <c r="KQG26" s="476"/>
      <c r="KQH26" s="477"/>
      <c r="KQI26" s="477"/>
      <c r="KQJ26" s="477"/>
      <c r="KQK26" s="474"/>
      <c r="KQL26" s="474"/>
      <c r="KQM26" s="475"/>
      <c r="KQN26" s="414"/>
      <c r="KQO26" s="476"/>
      <c r="KQP26" s="477"/>
      <c r="KQQ26" s="477"/>
      <c r="KQR26" s="477"/>
      <c r="KQS26" s="474"/>
      <c r="KQT26" s="474"/>
      <c r="KQU26" s="475"/>
      <c r="KQV26" s="414"/>
      <c r="KQW26" s="476"/>
      <c r="KQX26" s="477"/>
      <c r="KQY26" s="477"/>
      <c r="KQZ26" s="477"/>
      <c r="KRA26" s="474"/>
      <c r="KRB26" s="474"/>
      <c r="KRC26" s="475"/>
      <c r="KRD26" s="414"/>
      <c r="KRE26" s="476"/>
      <c r="KRF26" s="477"/>
      <c r="KRG26" s="477"/>
      <c r="KRH26" s="477"/>
      <c r="KRI26" s="474"/>
      <c r="KRJ26" s="474"/>
      <c r="KRK26" s="475"/>
      <c r="KRL26" s="414"/>
      <c r="KRM26" s="476"/>
      <c r="KRN26" s="477"/>
      <c r="KRO26" s="477"/>
      <c r="KRP26" s="477"/>
      <c r="KRQ26" s="474"/>
      <c r="KRR26" s="474"/>
      <c r="KRS26" s="475"/>
      <c r="KRT26" s="414"/>
      <c r="KRU26" s="476"/>
      <c r="KRV26" s="477"/>
      <c r="KRW26" s="477"/>
      <c r="KRX26" s="477"/>
      <c r="KRY26" s="474"/>
      <c r="KRZ26" s="474"/>
      <c r="KSA26" s="475"/>
      <c r="KSB26" s="414"/>
      <c r="KSC26" s="476"/>
      <c r="KSD26" s="477"/>
      <c r="KSE26" s="477"/>
      <c r="KSF26" s="477"/>
      <c r="KSG26" s="474"/>
      <c r="KSH26" s="474"/>
      <c r="KSI26" s="475"/>
      <c r="KSJ26" s="414"/>
      <c r="KSK26" s="476"/>
      <c r="KSL26" s="477"/>
      <c r="KSM26" s="477"/>
      <c r="KSN26" s="477"/>
      <c r="KSO26" s="474"/>
      <c r="KSP26" s="474"/>
      <c r="KSQ26" s="475"/>
      <c r="KSR26" s="414"/>
      <c r="KSS26" s="476"/>
      <c r="KST26" s="477"/>
      <c r="KSU26" s="477"/>
      <c r="KSV26" s="477"/>
      <c r="KSW26" s="474"/>
      <c r="KSX26" s="474"/>
      <c r="KSY26" s="475"/>
      <c r="KSZ26" s="414"/>
      <c r="KTA26" s="476"/>
      <c r="KTB26" s="477"/>
      <c r="KTC26" s="477"/>
      <c r="KTD26" s="477"/>
      <c r="KTE26" s="474"/>
      <c r="KTF26" s="474"/>
      <c r="KTG26" s="475"/>
      <c r="KTH26" s="414"/>
      <c r="KTI26" s="476"/>
      <c r="KTJ26" s="477"/>
      <c r="KTK26" s="477"/>
      <c r="KTL26" s="477"/>
      <c r="KTM26" s="474"/>
      <c r="KTN26" s="474"/>
      <c r="KTO26" s="475"/>
      <c r="KTP26" s="414"/>
      <c r="KTQ26" s="476"/>
      <c r="KTR26" s="477"/>
      <c r="KTS26" s="477"/>
      <c r="KTT26" s="477"/>
      <c r="KTU26" s="474"/>
      <c r="KTV26" s="474"/>
      <c r="KTW26" s="475"/>
      <c r="KTX26" s="414"/>
      <c r="KTY26" s="476"/>
      <c r="KTZ26" s="477"/>
      <c r="KUA26" s="477"/>
      <c r="KUB26" s="477"/>
      <c r="KUC26" s="474"/>
      <c r="KUD26" s="474"/>
      <c r="KUE26" s="475"/>
      <c r="KUF26" s="414"/>
      <c r="KUG26" s="476"/>
      <c r="KUH26" s="477"/>
      <c r="KUI26" s="477"/>
      <c r="KUJ26" s="477"/>
      <c r="KUK26" s="474"/>
      <c r="KUL26" s="474"/>
      <c r="KUM26" s="475"/>
      <c r="KUN26" s="414"/>
      <c r="KUO26" s="476"/>
      <c r="KUP26" s="477"/>
      <c r="KUQ26" s="477"/>
      <c r="KUR26" s="477"/>
      <c r="KUS26" s="474"/>
      <c r="KUT26" s="474"/>
      <c r="KUU26" s="475"/>
      <c r="KUV26" s="414"/>
      <c r="KUW26" s="476"/>
      <c r="KUX26" s="477"/>
      <c r="KUY26" s="477"/>
      <c r="KUZ26" s="477"/>
      <c r="KVA26" s="474"/>
      <c r="KVB26" s="474"/>
      <c r="KVC26" s="475"/>
      <c r="KVD26" s="414"/>
      <c r="KVE26" s="476"/>
      <c r="KVF26" s="477"/>
      <c r="KVG26" s="477"/>
      <c r="KVH26" s="477"/>
      <c r="KVI26" s="474"/>
      <c r="KVJ26" s="474"/>
      <c r="KVK26" s="475"/>
      <c r="KVL26" s="414"/>
      <c r="KVM26" s="476"/>
      <c r="KVN26" s="477"/>
      <c r="KVO26" s="477"/>
      <c r="KVP26" s="477"/>
      <c r="KVQ26" s="474"/>
      <c r="KVR26" s="474"/>
      <c r="KVS26" s="475"/>
      <c r="KVT26" s="414"/>
      <c r="KVU26" s="476"/>
      <c r="KVV26" s="477"/>
      <c r="KVW26" s="477"/>
      <c r="KVX26" s="477"/>
      <c r="KVY26" s="474"/>
      <c r="KVZ26" s="474"/>
      <c r="KWA26" s="475"/>
      <c r="KWB26" s="414"/>
      <c r="KWC26" s="476"/>
      <c r="KWD26" s="477"/>
      <c r="KWE26" s="477"/>
      <c r="KWF26" s="477"/>
      <c r="KWG26" s="474"/>
      <c r="KWH26" s="474"/>
      <c r="KWI26" s="475"/>
      <c r="KWJ26" s="414"/>
      <c r="KWK26" s="476"/>
      <c r="KWL26" s="477"/>
      <c r="KWM26" s="477"/>
      <c r="KWN26" s="477"/>
      <c r="KWO26" s="474"/>
      <c r="KWP26" s="474"/>
      <c r="KWQ26" s="475"/>
      <c r="KWR26" s="414"/>
      <c r="KWS26" s="476"/>
      <c r="KWT26" s="477"/>
      <c r="KWU26" s="477"/>
      <c r="KWV26" s="477"/>
      <c r="KWW26" s="474"/>
      <c r="KWX26" s="474"/>
      <c r="KWY26" s="475"/>
      <c r="KWZ26" s="414"/>
      <c r="KXA26" s="476"/>
      <c r="KXB26" s="477"/>
      <c r="KXC26" s="477"/>
      <c r="KXD26" s="477"/>
      <c r="KXE26" s="474"/>
      <c r="KXF26" s="474"/>
      <c r="KXG26" s="475"/>
      <c r="KXH26" s="414"/>
      <c r="KXI26" s="476"/>
      <c r="KXJ26" s="477"/>
      <c r="KXK26" s="477"/>
      <c r="KXL26" s="477"/>
      <c r="KXM26" s="474"/>
      <c r="KXN26" s="474"/>
      <c r="KXO26" s="475"/>
      <c r="KXP26" s="414"/>
      <c r="KXQ26" s="476"/>
      <c r="KXR26" s="477"/>
      <c r="KXS26" s="477"/>
      <c r="KXT26" s="477"/>
      <c r="KXU26" s="474"/>
      <c r="KXV26" s="474"/>
      <c r="KXW26" s="475"/>
      <c r="KXX26" s="414"/>
      <c r="KXY26" s="476"/>
      <c r="KXZ26" s="477"/>
      <c r="KYA26" s="477"/>
      <c r="KYB26" s="477"/>
      <c r="KYC26" s="474"/>
      <c r="KYD26" s="474"/>
      <c r="KYE26" s="475"/>
      <c r="KYF26" s="414"/>
      <c r="KYG26" s="476"/>
      <c r="KYH26" s="477"/>
      <c r="KYI26" s="477"/>
      <c r="KYJ26" s="477"/>
      <c r="KYK26" s="474"/>
      <c r="KYL26" s="474"/>
      <c r="KYM26" s="475"/>
      <c r="KYN26" s="414"/>
      <c r="KYO26" s="476"/>
      <c r="KYP26" s="477"/>
      <c r="KYQ26" s="477"/>
      <c r="KYR26" s="477"/>
      <c r="KYS26" s="474"/>
      <c r="KYT26" s="474"/>
      <c r="KYU26" s="475"/>
      <c r="KYV26" s="414"/>
      <c r="KYW26" s="476"/>
      <c r="KYX26" s="477"/>
      <c r="KYY26" s="477"/>
      <c r="KYZ26" s="477"/>
      <c r="KZA26" s="474"/>
      <c r="KZB26" s="474"/>
      <c r="KZC26" s="475"/>
      <c r="KZD26" s="414"/>
      <c r="KZE26" s="476"/>
      <c r="KZF26" s="477"/>
      <c r="KZG26" s="477"/>
      <c r="KZH26" s="477"/>
      <c r="KZI26" s="474"/>
      <c r="KZJ26" s="474"/>
      <c r="KZK26" s="475"/>
      <c r="KZL26" s="414"/>
      <c r="KZM26" s="476"/>
      <c r="KZN26" s="477"/>
      <c r="KZO26" s="477"/>
      <c r="KZP26" s="477"/>
      <c r="KZQ26" s="474"/>
      <c r="KZR26" s="474"/>
      <c r="KZS26" s="475"/>
      <c r="KZT26" s="414"/>
      <c r="KZU26" s="476"/>
      <c r="KZV26" s="477"/>
      <c r="KZW26" s="477"/>
      <c r="KZX26" s="477"/>
      <c r="KZY26" s="474"/>
      <c r="KZZ26" s="474"/>
      <c r="LAA26" s="475"/>
      <c r="LAB26" s="414"/>
      <c r="LAC26" s="476"/>
      <c r="LAD26" s="477"/>
      <c r="LAE26" s="477"/>
      <c r="LAF26" s="477"/>
      <c r="LAG26" s="474"/>
      <c r="LAH26" s="474"/>
      <c r="LAI26" s="475"/>
      <c r="LAJ26" s="414"/>
      <c r="LAK26" s="476"/>
      <c r="LAL26" s="477"/>
      <c r="LAM26" s="477"/>
      <c r="LAN26" s="477"/>
      <c r="LAO26" s="474"/>
      <c r="LAP26" s="474"/>
      <c r="LAQ26" s="475"/>
      <c r="LAR26" s="414"/>
      <c r="LAS26" s="476"/>
      <c r="LAT26" s="477"/>
      <c r="LAU26" s="477"/>
      <c r="LAV26" s="477"/>
      <c r="LAW26" s="474"/>
      <c r="LAX26" s="474"/>
      <c r="LAY26" s="475"/>
      <c r="LAZ26" s="414"/>
      <c r="LBA26" s="476"/>
      <c r="LBB26" s="477"/>
      <c r="LBC26" s="477"/>
      <c r="LBD26" s="477"/>
      <c r="LBE26" s="474"/>
      <c r="LBF26" s="474"/>
      <c r="LBG26" s="475"/>
      <c r="LBH26" s="414"/>
      <c r="LBI26" s="476"/>
      <c r="LBJ26" s="477"/>
      <c r="LBK26" s="477"/>
      <c r="LBL26" s="477"/>
      <c r="LBM26" s="474"/>
      <c r="LBN26" s="474"/>
      <c r="LBO26" s="475"/>
      <c r="LBP26" s="414"/>
      <c r="LBQ26" s="476"/>
      <c r="LBR26" s="477"/>
      <c r="LBS26" s="477"/>
      <c r="LBT26" s="477"/>
      <c r="LBU26" s="474"/>
      <c r="LBV26" s="474"/>
      <c r="LBW26" s="475"/>
      <c r="LBX26" s="414"/>
      <c r="LBY26" s="476"/>
      <c r="LBZ26" s="477"/>
      <c r="LCA26" s="477"/>
      <c r="LCB26" s="477"/>
      <c r="LCC26" s="474"/>
      <c r="LCD26" s="474"/>
      <c r="LCE26" s="475"/>
      <c r="LCF26" s="414"/>
      <c r="LCG26" s="476"/>
      <c r="LCH26" s="477"/>
      <c r="LCI26" s="477"/>
      <c r="LCJ26" s="477"/>
      <c r="LCK26" s="474"/>
      <c r="LCL26" s="474"/>
      <c r="LCM26" s="475"/>
      <c r="LCN26" s="414"/>
      <c r="LCO26" s="476"/>
      <c r="LCP26" s="477"/>
      <c r="LCQ26" s="477"/>
      <c r="LCR26" s="477"/>
      <c r="LCS26" s="474"/>
      <c r="LCT26" s="474"/>
      <c r="LCU26" s="475"/>
      <c r="LCV26" s="414"/>
      <c r="LCW26" s="476"/>
      <c r="LCX26" s="477"/>
      <c r="LCY26" s="477"/>
      <c r="LCZ26" s="477"/>
      <c r="LDA26" s="474"/>
      <c r="LDB26" s="474"/>
      <c r="LDC26" s="475"/>
      <c r="LDD26" s="414"/>
      <c r="LDE26" s="476"/>
      <c r="LDF26" s="477"/>
      <c r="LDG26" s="477"/>
      <c r="LDH26" s="477"/>
      <c r="LDI26" s="474"/>
      <c r="LDJ26" s="474"/>
      <c r="LDK26" s="475"/>
      <c r="LDL26" s="414"/>
      <c r="LDM26" s="476"/>
      <c r="LDN26" s="477"/>
      <c r="LDO26" s="477"/>
      <c r="LDP26" s="477"/>
      <c r="LDQ26" s="474"/>
      <c r="LDR26" s="474"/>
      <c r="LDS26" s="475"/>
      <c r="LDT26" s="414"/>
      <c r="LDU26" s="476"/>
      <c r="LDV26" s="477"/>
      <c r="LDW26" s="477"/>
      <c r="LDX26" s="477"/>
      <c r="LDY26" s="474"/>
      <c r="LDZ26" s="474"/>
      <c r="LEA26" s="475"/>
      <c r="LEB26" s="414"/>
      <c r="LEC26" s="476"/>
      <c r="LED26" s="477"/>
      <c r="LEE26" s="477"/>
      <c r="LEF26" s="477"/>
      <c r="LEG26" s="474"/>
      <c r="LEH26" s="474"/>
      <c r="LEI26" s="475"/>
      <c r="LEJ26" s="414"/>
      <c r="LEK26" s="476"/>
      <c r="LEL26" s="477"/>
      <c r="LEM26" s="477"/>
      <c r="LEN26" s="477"/>
      <c r="LEO26" s="474"/>
      <c r="LEP26" s="474"/>
      <c r="LEQ26" s="475"/>
      <c r="LER26" s="414"/>
      <c r="LES26" s="476"/>
      <c r="LET26" s="477"/>
      <c r="LEU26" s="477"/>
      <c r="LEV26" s="477"/>
      <c r="LEW26" s="474"/>
      <c r="LEX26" s="474"/>
      <c r="LEY26" s="475"/>
      <c r="LEZ26" s="414"/>
      <c r="LFA26" s="476"/>
      <c r="LFB26" s="477"/>
      <c r="LFC26" s="477"/>
      <c r="LFD26" s="477"/>
      <c r="LFE26" s="474"/>
      <c r="LFF26" s="474"/>
      <c r="LFG26" s="475"/>
      <c r="LFH26" s="414"/>
      <c r="LFI26" s="476"/>
      <c r="LFJ26" s="477"/>
      <c r="LFK26" s="477"/>
      <c r="LFL26" s="477"/>
      <c r="LFM26" s="474"/>
      <c r="LFN26" s="474"/>
      <c r="LFO26" s="475"/>
      <c r="LFP26" s="414"/>
      <c r="LFQ26" s="476"/>
      <c r="LFR26" s="477"/>
      <c r="LFS26" s="477"/>
      <c r="LFT26" s="477"/>
      <c r="LFU26" s="474"/>
      <c r="LFV26" s="474"/>
      <c r="LFW26" s="475"/>
      <c r="LFX26" s="414"/>
      <c r="LFY26" s="476"/>
      <c r="LFZ26" s="477"/>
      <c r="LGA26" s="477"/>
      <c r="LGB26" s="477"/>
      <c r="LGC26" s="474"/>
      <c r="LGD26" s="474"/>
      <c r="LGE26" s="475"/>
      <c r="LGF26" s="414"/>
      <c r="LGG26" s="476"/>
      <c r="LGH26" s="477"/>
      <c r="LGI26" s="477"/>
      <c r="LGJ26" s="477"/>
      <c r="LGK26" s="474"/>
      <c r="LGL26" s="474"/>
      <c r="LGM26" s="475"/>
      <c r="LGN26" s="414"/>
      <c r="LGO26" s="476"/>
      <c r="LGP26" s="477"/>
      <c r="LGQ26" s="477"/>
      <c r="LGR26" s="477"/>
      <c r="LGS26" s="474"/>
      <c r="LGT26" s="474"/>
      <c r="LGU26" s="475"/>
      <c r="LGV26" s="414"/>
      <c r="LGW26" s="476"/>
      <c r="LGX26" s="477"/>
      <c r="LGY26" s="477"/>
      <c r="LGZ26" s="477"/>
      <c r="LHA26" s="474"/>
      <c r="LHB26" s="474"/>
      <c r="LHC26" s="475"/>
      <c r="LHD26" s="414"/>
      <c r="LHE26" s="476"/>
      <c r="LHF26" s="477"/>
      <c r="LHG26" s="477"/>
      <c r="LHH26" s="477"/>
      <c r="LHI26" s="474"/>
      <c r="LHJ26" s="474"/>
      <c r="LHK26" s="475"/>
      <c r="LHL26" s="414"/>
      <c r="LHM26" s="476"/>
      <c r="LHN26" s="477"/>
      <c r="LHO26" s="477"/>
      <c r="LHP26" s="477"/>
      <c r="LHQ26" s="474"/>
      <c r="LHR26" s="474"/>
      <c r="LHS26" s="475"/>
      <c r="LHT26" s="414"/>
      <c r="LHU26" s="476"/>
      <c r="LHV26" s="477"/>
      <c r="LHW26" s="477"/>
      <c r="LHX26" s="477"/>
      <c r="LHY26" s="474"/>
      <c r="LHZ26" s="474"/>
      <c r="LIA26" s="475"/>
      <c r="LIB26" s="414"/>
      <c r="LIC26" s="476"/>
      <c r="LID26" s="477"/>
      <c r="LIE26" s="477"/>
      <c r="LIF26" s="477"/>
      <c r="LIG26" s="474"/>
      <c r="LIH26" s="474"/>
      <c r="LII26" s="475"/>
      <c r="LIJ26" s="414"/>
      <c r="LIK26" s="476"/>
      <c r="LIL26" s="477"/>
      <c r="LIM26" s="477"/>
      <c r="LIN26" s="477"/>
      <c r="LIO26" s="474"/>
      <c r="LIP26" s="474"/>
      <c r="LIQ26" s="475"/>
      <c r="LIR26" s="414"/>
      <c r="LIS26" s="476"/>
      <c r="LIT26" s="477"/>
      <c r="LIU26" s="477"/>
      <c r="LIV26" s="477"/>
      <c r="LIW26" s="474"/>
      <c r="LIX26" s="474"/>
      <c r="LIY26" s="475"/>
      <c r="LIZ26" s="414"/>
      <c r="LJA26" s="476"/>
      <c r="LJB26" s="477"/>
      <c r="LJC26" s="477"/>
      <c r="LJD26" s="477"/>
      <c r="LJE26" s="474"/>
      <c r="LJF26" s="474"/>
      <c r="LJG26" s="475"/>
      <c r="LJH26" s="414"/>
      <c r="LJI26" s="476"/>
      <c r="LJJ26" s="477"/>
      <c r="LJK26" s="477"/>
      <c r="LJL26" s="477"/>
      <c r="LJM26" s="474"/>
      <c r="LJN26" s="474"/>
      <c r="LJO26" s="475"/>
      <c r="LJP26" s="414"/>
      <c r="LJQ26" s="476"/>
      <c r="LJR26" s="477"/>
      <c r="LJS26" s="477"/>
      <c r="LJT26" s="477"/>
      <c r="LJU26" s="474"/>
      <c r="LJV26" s="474"/>
      <c r="LJW26" s="475"/>
      <c r="LJX26" s="414"/>
      <c r="LJY26" s="476"/>
      <c r="LJZ26" s="477"/>
      <c r="LKA26" s="477"/>
      <c r="LKB26" s="477"/>
      <c r="LKC26" s="474"/>
      <c r="LKD26" s="474"/>
      <c r="LKE26" s="475"/>
      <c r="LKF26" s="414"/>
      <c r="LKG26" s="476"/>
      <c r="LKH26" s="477"/>
      <c r="LKI26" s="477"/>
      <c r="LKJ26" s="477"/>
      <c r="LKK26" s="474"/>
      <c r="LKL26" s="474"/>
      <c r="LKM26" s="475"/>
      <c r="LKN26" s="414"/>
      <c r="LKO26" s="476"/>
      <c r="LKP26" s="477"/>
      <c r="LKQ26" s="477"/>
      <c r="LKR26" s="477"/>
      <c r="LKS26" s="474"/>
      <c r="LKT26" s="474"/>
      <c r="LKU26" s="475"/>
      <c r="LKV26" s="414"/>
      <c r="LKW26" s="476"/>
      <c r="LKX26" s="477"/>
      <c r="LKY26" s="477"/>
      <c r="LKZ26" s="477"/>
      <c r="LLA26" s="474"/>
      <c r="LLB26" s="474"/>
      <c r="LLC26" s="475"/>
      <c r="LLD26" s="414"/>
      <c r="LLE26" s="476"/>
      <c r="LLF26" s="477"/>
      <c r="LLG26" s="477"/>
      <c r="LLH26" s="477"/>
      <c r="LLI26" s="474"/>
      <c r="LLJ26" s="474"/>
      <c r="LLK26" s="475"/>
      <c r="LLL26" s="414"/>
      <c r="LLM26" s="476"/>
      <c r="LLN26" s="477"/>
      <c r="LLO26" s="477"/>
      <c r="LLP26" s="477"/>
      <c r="LLQ26" s="474"/>
      <c r="LLR26" s="474"/>
      <c r="LLS26" s="475"/>
      <c r="LLT26" s="414"/>
      <c r="LLU26" s="476"/>
      <c r="LLV26" s="477"/>
      <c r="LLW26" s="477"/>
      <c r="LLX26" s="477"/>
      <c r="LLY26" s="474"/>
      <c r="LLZ26" s="474"/>
      <c r="LMA26" s="475"/>
      <c r="LMB26" s="414"/>
      <c r="LMC26" s="476"/>
      <c r="LMD26" s="477"/>
      <c r="LME26" s="477"/>
      <c r="LMF26" s="477"/>
      <c r="LMG26" s="474"/>
      <c r="LMH26" s="474"/>
      <c r="LMI26" s="475"/>
      <c r="LMJ26" s="414"/>
      <c r="LMK26" s="476"/>
      <c r="LML26" s="477"/>
      <c r="LMM26" s="477"/>
      <c r="LMN26" s="477"/>
      <c r="LMO26" s="474"/>
      <c r="LMP26" s="474"/>
      <c r="LMQ26" s="475"/>
      <c r="LMR26" s="414"/>
      <c r="LMS26" s="476"/>
      <c r="LMT26" s="477"/>
      <c r="LMU26" s="477"/>
      <c r="LMV26" s="477"/>
      <c r="LMW26" s="474"/>
      <c r="LMX26" s="474"/>
      <c r="LMY26" s="475"/>
      <c r="LMZ26" s="414"/>
      <c r="LNA26" s="476"/>
      <c r="LNB26" s="477"/>
      <c r="LNC26" s="477"/>
      <c r="LND26" s="477"/>
      <c r="LNE26" s="474"/>
      <c r="LNF26" s="474"/>
      <c r="LNG26" s="475"/>
      <c r="LNH26" s="414"/>
      <c r="LNI26" s="476"/>
      <c r="LNJ26" s="477"/>
      <c r="LNK26" s="477"/>
      <c r="LNL26" s="477"/>
      <c r="LNM26" s="474"/>
      <c r="LNN26" s="474"/>
      <c r="LNO26" s="475"/>
      <c r="LNP26" s="414"/>
      <c r="LNQ26" s="476"/>
      <c r="LNR26" s="477"/>
      <c r="LNS26" s="477"/>
      <c r="LNT26" s="477"/>
      <c r="LNU26" s="474"/>
      <c r="LNV26" s="474"/>
      <c r="LNW26" s="475"/>
      <c r="LNX26" s="414"/>
      <c r="LNY26" s="476"/>
      <c r="LNZ26" s="477"/>
      <c r="LOA26" s="477"/>
      <c r="LOB26" s="477"/>
      <c r="LOC26" s="474"/>
      <c r="LOD26" s="474"/>
      <c r="LOE26" s="475"/>
      <c r="LOF26" s="414"/>
      <c r="LOG26" s="476"/>
      <c r="LOH26" s="477"/>
      <c r="LOI26" s="477"/>
      <c r="LOJ26" s="477"/>
      <c r="LOK26" s="474"/>
      <c r="LOL26" s="474"/>
      <c r="LOM26" s="475"/>
      <c r="LON26" s="414"/>
      <c r="LOO26" s="476"/>
      <c r="LOP26" s="477"/>
      <c r="LOQ26" s="477"/>
      <c r="LOR26" s="477"/>
      <c r="LOS26" s="474"/>
      <c r="LOT26" s="474"/>
      <c r="LOU26" s="475"/>
      <c r="LOV26" s="414"/>
      <c r="LOW26" s="476"/>
      <c r="LOX26" s="477"/>
      <c r="LOY26" s="477"/>
      <c r="LOZ26" s="477"/>
      <c r="LPA26" s="474"/>
      <c r="LPB26" s="474"/>
      <c r="LPC26" s="475"/>
      <c r="LPD26" s="414"/>
      <c r="LPE26" s="476"/>
      <c r="LPF26" s="477"/>
      <c r="LPG26" s="477"/>
      <c r="LPH26" s="477"/>
      <c r="LPI26" s="474"/>
      <c r="LPJ26" s="474"/>
      <c r="LPK26" s="475"/>
      <c r="LPL26" s="414"/>
      <c r="LPM26" s="476"/>
      <c r="LPN26" s="477"/>
      <c r="LPO26" s="477"/>
      <c r="LPP26" s="477"/>
      <c r="LPQ26" s="474"/>
      <c r="LPR26" s="474"/>
      <c r="LPS26" s="475"/>
      <c r="LPT26" s="414"/>
      <c r="LPU26" s="476"/>
      <c r="LPV26" s="477"/>
      <c r="LPW26" s="477"/>
      <c r="LPX26" s="477"/>
      <c r="LPY26" s="474"/>
      <c r="LPZ26" s="474"/>
      <c r="LQA26" s="475"/>
      <c r="LQB26" s="414"/>
      <c r="LQC26" s="476"/>
      <c r="LQD26" s="477"/>
      <c r="LQE26" s="477"/>
      <c r="LQF26" s="477"/>
      <c r="LQG26" s="474"/>
      <c r="LQH26" s="474"/>
      <c r="LQI26" s="475"/>
      <c r="LQJ26" s="414"/>
      <c r="LQK26" s="476"/>
      <c r="LQL26" s="477"/>
      <c r="LQM26" s="477"/>
      <c r="LQN26" s="477"/>
      <c r="LQO26" s="474"/>
      <c r="LQP26" s="474"/>
      <c r="LQQ26" s="475"/>
      <c r="LQR26" s="414"/>
      <c r="LQS26" s="476"/>
      <c r="LQT26" s="477"/>
      <c r="LQU26" s="477"/>
      <c r="LQV26" s="477"/>
      <c r="LQW26" s="474"/>
      <c r="LQX26" s="474"/>
      <c r="LQY26" s="475"/>
      <c r="LQZ26" s="414"/>
      <c r="LRA26" s="476"/>
      <c r="LRB26" s="477"/>
      <c r="LRC26" s="477"/>
      <c r="LRD26" s="477"/>
      <c r="LRE26" s="474"/>
      <c r="LRF26" s="474"/>
      <c r="LRG26" s="475"/>
      <c r="LRH26" s="414"/>
      <c r="LRI26" s="476"/>
      <c r="LRJ26" s="477"/>
      <c r="LRK26" s="477"/>
      <c r="LRL26" s="477"/>
      <c r="LRM26" s="474"/>
      <c r="LRN26" s="474"/>
      <c r="LRO26" s="475"/>
      <c r="LRP26" s="414"/>
      <c r="LRQ26" s="476"/>
      <c r="LRR26" s="477"/>
      <c r="LRS26" s="477"/>
      <c r="LRT26" s="477"/>
      <c r="LRU26" s="474"/>
      <c r="LRV26" s="474"/>
      <c r="LRW26" s="475"/>
      <c r="LRX26" s="414"/>
      <c r="LRY26" s="476"/>
      <c r="LRZ26" s="477"/>
      <c r="LSA26" s="477"/>
      <c r="LSB26" s="477"/>
      <c r="LSC26" s="474"/>
      <c r="LSD26" s="474"/>
      <c r="LSE26" s="475"/>
      <c r="LSF26" s="414"/>
      <c r="LSG26" s="476"/>
      <c r="LSH26" s="477"/>
      <c r="LSI26" s="477"/>
      <c r="LSJ26" s="477"/>
      <c r="LSK26" s="474"/>
      <c r="LSL26" s="474"/>
      <c r="LSM26" s="475"/>
      <c r="LSN26" s="414"/>
      <c r="LSO26" s="476"/>
      <c r="LSP26" s="477"/>
      <c r="LSQ26" s="477"/>
      <c r="LSR26" s="477"/>
      <c r="LSS26" s="474"/>
      <c r="LST26" s="474"/>
      <c r="LSU26" s="475"/>
      <c r="LSV26" s="414"/>
      <c r="LSW26" s="476"/>
      <c r="LSX26" s="477"/>
      <c r="LSY26" s="477"/>
      <c r="LSZ26" s="477"/>
      <c r="LTA26" s="474"/>
      <c r="LTB26" s="474"/>
      <c r="LTC26" s="475"/>
      <c r="LTD26" s="414"/>
      <c r="LTE26" s="476"/>
      <c r="LTF26" s="477"/>
      <c r="LTG26" s="477"/>
      <c r="LTH26" s="477"/>
      <c r="LTI26" s="474"/>
      <c r="LTJ26" s="474"/>
      <c r="LTK26" s="475"/>
      <c r="LTL26" s="414"/>
      <c r="LTM26" s="476"/>
      <c r="LTN26" s="477"/>
      <c r="LTO26" s="477"/>
      <c r="LTP26" s="477"/>
      <c r="LTQ26" s="474"/>
      <c r="LTR26" s="474"/>
      <c r="LTS26" s="475"/>
      <c r="LTT26" s="414"/>
      <c r="LTU26" s="476"/>
      <c r="LTV26" s="477"/>
      <c r="LTW26" s="477"/>
      <c r="LTX26" s="477"/>
      <c r="LTY26" s="474"/>
      <c r="LTZ26" s="474"/>
      <c r="LUA26" s="475"/>
      <c r="LUB26" s="414"/>
      <c r="LUC26" s="476"/>
      <c r="LUD26" s="477"/>
      <c r="LUE26" s="477"/>
      <c r="LUF26" s="477"/>
      <c r="LUG26" s="474"/>
      <c r="LUH26" s="474"/>
      <c r="LUI26" s="475"/>
      <c r="LUJ26" s="414"/>
      <c r="LUK26" s="476"/>
      <c r="LUL26" s="477"/>
      <c r="LUM26" s="477"/>
      <c r="LUN26" s="477"/>
      <c r="LUO26" s="474"/>
      <c r="LUP26" s="474"/>
      <c r="LUQ26" s="475"/>
      <c r="LUR26" s="414"/>
      <c r="LUS26" s="476"/>
      <c r="LUT26" s="477"/>
      <c r="LUU26" s="477"/>
      <c r="LUV26" s="477"/>
      <c r="LUW26" s="474"/>
      <c r="LUX26" s="474"/>
      <c r="LUY26" s="475"/>
      <c r="LUZ26" s="414"/>
      <c r="LVA26" s="476"/>
      <c r="LVB26" s="477"/>
      <c r="LVC26" s="477"/>
      <c r="LVD26" s="477"/>
      <c r="LVE26" s="474"/>
      <c r="LVF26" s="474"/>
      <c r="LVG26" s="475"/>
      <c r="LVH26" s="414"/>
      <c r="LVI26" s="476"/>
      <c r="LVJ26" s="477"/>
      <c r="LVK26" s="477"/>
      <c r="LVL26" s="477"/>
      <c r="LVM26" s="474"/>
      <c r="LVN26" s="474"/>
      <c r="LVO26" s="475"/>
      <c r="LVP26" s="414"/>
      <c r="LVQ26" s="476"/>
      <c r="LVR26" s="477"/>
      <c r="LVS26" s="477"/>
      <c r="LVT26" s="477"/>
      <c r="LVU26" s="474"/>
      <c r="LVV26" s="474"/>
      <c r="LVW26" s="475"/>
      <c r="LVX26" s="414"/>
      <c r="LVY26" s="476"/>
      <c r="LVZ26" s="477"/>
      <c r="LWA26" s="477"/>
      <c r="LWB26" s="477"/>
      <c r="LWC26" s="474"/>
      <c r="LWD26" s="474"/>
      <c r="LWE26" s="475"/>
      <c r="LWF26" s="414"/>
      <c r="LWG26" s="476"/>
      <c r="LWH26" s="477"/>
      <c r="LWI26" s="477"/>
      <c r="LWJ26" s="477"/>
      <c r="LWK26" s="474"/>
      <c r="LWL26" s="474"/>
      <c r="LWM26" s="475"/>
      <c r="LWN26" s="414"/>
      <c r="LWO26" s="476"/>
      <c r="LWP26" s="477"/>
      <c r="LWQ26" s="477"/>
      <c r="LWR26" s="477"/>
      <c r="LWS26" s="474"/>
      <c r="LWT26" s="474"/>
      <c r="LWU26" s="475"/>
      <c r="LWV26" s="414"/>
      <c r="LWW26" s="476"/>
      <c r="LWX26" s="477"/>
      <c r="LWY26" s="477"/>
      <c r="LWZ26" s="477"/>
      <c r="LXA26" s="474"/>
      <c r="LXB26" s="474"/>
      <c r="LXC26" s="475"/>
      <c r="LXD26" s="414"/>
      <c r="LXE26" s="476"/>
      <c r="LXF26" s="477"/>
      <c r="LXG26" s="477"/>
      <c r="LXH26" s="477"/>
      <c r="LXI26" s="474"/>
      <c r="LXJ26" s="474"/>
      <c r="LXK26" s="475"/>
      <c r="LXL26" s="414"/>
      <c r="LXM26" s="476"/>
      <c r="LXN26" s="477"/>
      <c r="LXO26" s="477"/>
      <c r="LXP26" s="477"/>
      <c r="LXQ26" s="474"/>
      <c r="LXR26" s="474"/>
      <c r="LXS26" s="475"/>
      <c r="LXT26" s="414"/>
      <c r="LXU26" s="476"/>
      <c r="LXV26" s="477"/>
      <c r="LXW26" s="477"/>
      <c r="LXX26" s="477"/>
      <c r="LXY26" s="474"/>
      <c r="LXZ26" s="474"/>
      <c r="LYA26" s="475"/>
      <c r="LYB26" s="414"/>
      <c r="LYC26" s="476"/>
      <c r="LYD26" s="477"/>
      <c r="LYE26" s="477"/>
      <c r="LYF26" s="477"/>
      <c r="LYG26" s="474"/>
      <c r="LYH26" s="474"/>
      <c r="LYI26" s="475"/>
      <c r="LYJ26" s="414"/>
      <c r="LYK26" s="476"/>
      <c r="LYL26" s="477"/>
      <c r="LYM26" s="477"/>
      <c r="LYN26" s="477"/>
      <c r="LYO26" s="474"/>
      <c r="LYP26" s="474"/>
      <c r="LYQ26" s="475"/>
      <c r="LYR26" s="414"/>
      <c r="LYS26" s="476"/>
      <c r="LYT26" s="477"/>
      <c r="LYU26" s="477"/>
      <c r="LYV26" s="477"/>
      <c r="LYW26" s="474"/>
      <c r="LYX26" s="474"/>
      <c r="LYY26" s="475"/>
      <c r="LYZ26" s="414"/>
      <c r="LZA26" s="476"/>
      <c r="LZB26" s="477"/>
      <c r="LZC26" s="477"/>
      <c r="LZD26" s="477"/>
      <c r="LZE26" s="474"/>
      <c r="LZF26" s="474"/>
      <c r="LZG26" s="475"/>
      <c r="LZH26" s="414"/>
      <c r="LZI26" s="476"/>
      <c r="LZJ26" s="477"/>
      <c r="LZK26" s="477"/>
      <c r="LZL26" s="477"/>
      <c r="LZM26" s="474"/>
      <c r="LZN26" s="474"/>
      <c r="LZO26" s="475"/>
      <c r="LZP26" s="414"/>
      <c r="LZQ26" s="476"/>
      <c r="LZR26" s="477"/>
      <c r="LZS26" s="477"/>
      <c r="LZT26" s="477"/>
      <c r="LZU26" s="474"/>
      <c r="LZV26" s="474"/>
      <c r="LZW26" s="475"/>
      <c r="LZX26" s="414"/>
      <c r="LZY26" s="476"/>
      <c r="LZZ26" s="477"/>
      <c r="MAA26" s="477"/>
      <c r="MAB26" s="477"/>
      <c r="MAC26" s="474"/>
      <c r="MAD26" s="474"/>
      <c r="MAE26" s="475"/>
      <c r="MAF26" s="414"/>
      <c r="MAG26" s="476"/>
      <c r="MAH26" s="477"/>
      <c r="MAI26" s="477"/>
      <c r="MAJ26" s="477"/>
      <c r="MAK26" s="474"/>
      <c r="MAL26" s="474"/>
      <c r="MAM26" s="475"/>
      <c r="MAN26" s="414"/>
      <c r="MAO26" s="476"/>
      <c r="MAP26" s="477"/>
      <c r="MAQ26" s="477"/>
      <c r="MAR26" s="477"/>
      <c r="MAS26" s="474"/>
      <c r="MAT26" s="474"/>
      <c r="MAU26" s="475"/>
      <c r="MAV26" s="414"/>
      <c r="MAW26" s="476"/>
      <c r="MAX26" s="477"/>
      <c r="MAY26" s="477"/>
      <c r="MAZ26" s="477"/>
      <c r="MBA26" s="474"/>
      <c r="MBB26" s="474"/>
      <c r="MBC26" s="475"/>
      <c r="MBD26" s="414"/>
      <c r="MBE26" s="476"/>
      <c r="MBF26" s="477"/>
      <c r="MBG26" s="477"/>
      <c r="MBH26" s="477"/>
      <c r="MBI26" s="474"/>
      <c r="MBJ26" s="474"/>
      <c r="MBK26" s="475"/>
      <c r="MBL26" s="414"/>
      <c r="MBM26" s="476"/>
      <c r="MBN26" s="477"/>
      <c r="MBO26" s="477"/>
      <c r="MBP26" s="477"/>
      <c r="MBQ26" s="474"/>
      <c r="MBR26" s="474"/>
      <c r="MBS26" s="475"/>
      <c r="MBT26" s="414"/>
      <c r="MBU26" s="476"/>
      <c r="MBV26" s="477"/>
      <c r="MBW26" s="477"/>
      <c r="MBX26" s="477"/>
      <c r="MBY26" s="474"/>
      <c r="MBZ26" s="474"/>
      <c r="MCA26" s="475"/>
      <c r="MCB26" s="414"/>
      <c r="MCC26" s="476"/>
      <c r="MCD26" s="477"/>
      <c r="MCE26" s="477"/>
      <c r="MCF26" s="477"/>
      <c r="MCG26" s="474"/>
      <c r="MCH26" s="474"/>
      <c r="MCI26" s="475"/>
      <c r="MCJ26" s="414"/>
      <c r="MCK26" s="476"/>
      <c r="MCL26" s="477"/>
      <c r="MCM26" s="477"/>
      <c r="MCN26" s="477"/>
      <c r="MCO26" s="474"/>
      <c r="MCP26" s="474"/>
      <c r="MCQ26" s="475"/>
      <c r="MCR26" s="414"/>
      <c r="MCS26" s="476"/>
      <c r="MCT26" s="477"/>
      <c r="MCU26" s="477"/>
      <c r="MCV26" s="477"/>
      <c r="MCW26" s="474"/>
      <c r="MCX26" s="474"/>
      <c r="MCY26" s="475"/>
      <c r="MCZ26" s="414"/>
      <c r="MDA26" s="476"/>
      <c r="MDB26" s="477"/>
      <c r="MDC26" s="477"/>
      <c r="MDD26" s="477"/>
      <c r="MDE26" s="474"/>
      <c r="MDF26" s="474"/>
      <c r="MDG26" s="475"/>
      <c r="MDH26" s="414"/>
      <c r="MDI26" s="476"/>
      <c r="MDJ26" s="477"/>
      <c r="MDK26" s="477"/>
      <c r="MDL26" s="477"/>
      <c r="MDM26" s="474"/>
      <c r="MDN26" s="474"/>
      <c r="MDO26" s="475"/>
      <c r="MDP26" s="414"/>
      <c r="MDQ26" s="476"/>
      <c r="MDR26" s="477"/>
      <c r="MDS26" s="477"/>
      <c r="MDT26" s="477"/>
      <c r="MDU26" s="474"/>
      <c r="MDV26" s="474"/>
      <c r="MDW26" s="475"/>
      <c r="MDX26" s="414"/>
      <c r="MDY26" s="476"/>
      <c r="MDZ26" s="477"/>
      <c r="MEA26" s="477"/>
      <c r="MEB26" s="477"/>
      <c r="MEC26" s="474"/>
      <c r="MED26" s="474"/>
      <c r="MEE26" s="475"/>
      <c r="MEF26" s="414"/>
      <c r="MEG26" s="476"/>
      <c r="MEH26" s="477"/>
      <c r="MEI26" s="477"/>
      <c r="MEJ26" s="477"/>
      <c r="MEK26" s="474"/>
      <c r="MEL26" s="474"/>
      <c r="MEM26" s="475"/>
      <c r="MEN26" s="414"/>
      <c r="MEO26" s="476"/>
      <c r="MEP26" s="477"/>
      <c r="MEQ26" s="477"/>
      <c r="MER26" s="477"/>
      <c r="MES26" s="474"/>
      <c r="MET26" s="474"/>
      <c r="MEU26" s="475"/>
      <c r="MEV26" s="414"/>
      <c r="MEW26" s="476"/>
      <c r="MEX26" s="477"/>
      <c r="MEY26" s="477"/>
      <c r="MEZ26" s="477"/>
      <c r="MFA26" s="474"/>
      <c r="MFB26" s="474"/>
      <c r="MFC26" s="475"/>
      <c r="MFD26" s="414"/>
      <c r="MFE26" s="476"/>
      <c r="MFF26" s="477"/>
      <c r="MFG26" s="477"/>
      <c r="MFH26" s="477"/>
      <c r="MFI26" s="474"/>
      <c r="MFJ26" s="474"/>
      <c r="MFK26" s="475"/>
      <c r="MFL26" s="414"/>
      <c r="MFM26" s="476"/>
      <c r="MFN26" s="477"/>
      <c r="MFO26" s="477"/>
      <c r="MFP26" s="477"/>
      <c r="MFQ26" s="474"/>
      <c r="MFR26" s="474"/>
      <c r="MFS26" s="475"/>
      <c r="MFT26" s="414"/>
      <c r="MFU26" s="476"/>
      <c r="MFV26" s="477"/>
      <c r="MFW26" s="477"/>
      <c r="MFX26" s="477"/>
      <c r="MFY26" s="474"/>
      <c r="MFZ26" s="474"/>
      <c r="MGA26" s="475"/>
      <c r="MGB26" s="414"/>
      <c r="MGC26" s="476"/>
      <c r="MGD26" s="477"/>
      <c r="MGE26" s="477"/>
      <c r="MGF26" s="477"/>
      <c r="MGG26" s="474"/>
      <c r="MGH26" s="474"/>
      <c r="MGI26" s="475"/>
      <c r="MGJ26" s="414"/>
      <c r="MGK26" s="476"/>
      <c r="MGL26" s="477"/>
      <c r="MGM26" s="477"/>
      <c r="MGN26" s="477"/>
      <c r="MGO26" s="474"/>
      <c r="MGP26" s="474"/>
      <c r="MGQ26" s="475"/>
      <c r="MGR26" s="414"/>
      <c r="MGS26" s="476"/>
      <c r="MGT26" s="477"/>
      <c r="MGU26" s="477"/>
      <c r="MGV26" s="477"/>
      <c r="MGW26" s="474"/>
      <c r="MGX26" s="474"/>
      <c r="MGY26" s="475"/>
      <c r="MGZ26" s="414"/>
      <c r="MHA26" s="476"/>
      <c r="MHB26" s="477"/>
      <c r="MHC26" s="477"/>
      <c r="MHD26" s="477"/>
      <c r="MHE26" s="474"/>
      <c r="MHF26" s="474"/>
      <c r="MHG26" s="475"/>
      <c r="MHH26" s="414"/>
      <c r="MHI26" s="476"/>
      <c r="MHJ26" s="477"/>
      <c r="MHK26" s="477"/>
      <c r="MHL26" s="477"/>
      <c r="MHM26" s="474"/>
      <c r="MHN26" s="474"/>
      <c r="MHO26" s="475"/>
      <c r="MHP26" s="414"/>
      <c r="MHQ26" s="476"/>
      <c r="MHR26" s="477"/>
      <c r="MHS26" s="477"/>
      <c r="MHT26" s="477"/>
      <c r="MHU26" s="474"/>
      <c r="MHV26" s="474"/>
      <c r="MHW26" s="475"/>
      <c r="MHX26" s="414"/>
      <c r="MHY26" s="476"/>
      <c r="MHZ26" s="477"/>
      <c r="MIA26" s="477"/>
      <c r="MIB26" s="477"/>
      <c r="MIC26" s="474"/>
      <c r="MID26" s="474"/>
      <c r="MIE26" s="475"/>
      <c r="MIF26" s="414"/>
      <c r="MIG26" s="476"/>
      <c r="MIH26" s="477"/>
      <c r="MII26" s="477"/>
      <c r="MIJ26" s="477"/>
      <c r="MIK26" s="474"/>
      <c r="MIL26" s="474"/>
      <c r="MIM26" s="475"/>
      <c r="MIN26" s="414"/>
      <c r="MIO26" s="476"/>
      <c r="MIP26" s="477"/>
      <c r="MIQ26" s="477"/>
      <c r="MIR26" s="477"/>
      <c r="MIS26" s="474"/>
      <c r="MIT26" s="474"/>
      <c r="MIU26" s="475"/>
      <c r="MIV26" s="414"/>
      <c r="MIW26" s="476"/>
      <c r="MIX26" s="477"/>
      <c r="MIY26" s="477"/>
      <c r="MIZ26" s="477"/>
      <c r="MJA26" s="474"/>
      <c r="MJB26" s="474"/>
      <c r="MJC26" s="475"/>
      <c r="MJD26" s="414"/>
      <c r="MJE26" s="476"/>
      <c r="MJF26" s="477"/>
      <c r="MJG26" s="477"/>
      <c r="MJH26" s="477"/>
      <c r="MJI26" s="474"/>
      <c r="MJJ26" s="474"/>
      <c r="MJK26" s="475"/>
      <c r="MJL26" s="414"/>
      <c r="MJM26" s="476"/>
      <c r="MJN26" s="477"/>
      <c r="MJO26" s="477"/>
      <c r="MJP26" s="477"/>
      <c r="MJQ26" s="474"/>
      <c r="MJR26" s="474"/>
      <c r="MJS26" s="475"/>
      <c r="MJT26" s="414"/>
      <c r="MJU26" s="476"/>
      <c r="MJV26" s="477"/>
      <c r="MJW26" s="477"/>
      <c r="MJX26" s="477"/>
      <c r="MJY26" s="474"/>
      <c r="MJZ26" s="474"/>
      <c r="MKA26" s="475"/>
      <c r="MKB26" s="414"/>
      <c r="MKC26" s="476"/>
      <c r="MKD26" s="477"/>
      <c r="MKE26" s="477"/>
      <c r="MKF26" s="477"/>
      <c r="MKG26" s="474"/>
      <c r="MKH26" s="474"/>
      <c r="MKI26" s="475"/>
      <c r="MKJ26" s="414"/>
      <c r="MKK26" s="476"/>
      <c r="MKL26" s="477"/>
      <c r="MKM26" s="477"/>
      <c r="MKN26" s="477"/>
      <c r="MKO26" s="474"/>
      <c r="MKP26" s="474"/>
      <c r="MKQ26" s="475"/>
      <c r="MKR26" s="414"/>
      <c r="MKS26" s="476"/>
      <c r="MKT26" s="477"/>
      <c r="MKU26" s="477"/>
      <c r="MKV26" s="477"/>
      <c r="MKW26" s="474"/>
      <c r="MKX26" s="474"/>
      <c r="MKY26" s="475"/>
      <c r="MKZ26" s="414"/>
      <c r="MLA26" s="476"/>
      <c r="MLB26" s="477"/>
      <c r="MLC26" s="477"/>
      <c r="MLD26" s="477"/>
      <c r="MLE26" s="474"/>
      <c r="MLF26" s="474"/>
      <c r="MLG26" s="475"/>
      <c r="MLH26" s="414"/>
      <c r="MLI26" s="476"/>
      <c r="MLJ26" s="477"/>
      <c r="MLK26" s="477"/>
      <c r="MLL26" s="477"/>
      <c r="MLM26" s="474"/>
      <c r="MLN26" s="474"/>
      <c r="MLO26" s="475"/>
      <c r="MLP26" s="414"/>
      <c r="MLQ26" s="476"/>
      <c r="MLR26" s="477"/>
      <c r="MLS26" s="477"/>
      <c r="MLT26" s="477"/>
      <c r="MLU26" s="474"/>
      <c r="MLV26" s="474"/>
      <c r="MLW26" s="475"/>
      <c r="MLX26" s="414"/>
      <c r="MLY26" s="476"/>
      <c r="MLZ26" s="477"/>
      <c r="MMA26" s="477"/>
      <c r="MMB26" s="477"/>
      <c r="MMC26" s="474"/>
      <c r="MMD26" s="474"/>
      <c r="MME26" s="475"/>
      <c r="MMF26" s="414"/>
      <c r="MMG26" s="476"/>
      <c r="MMH26" s="477"/>
      <c r="MMI26" s="477"/>
      <c r="MMJ26" s="477"/>
      <c r="MMK26" s="474"/>
      <c r="MML26" s="474"/>
      <c r="MMM26" s="475"/>
      <c r="MMN26" s="414"/>
      <c r="MMO26" s="476"/>
      <c r="MMP26" s="477"/>
      <c r="MMQ26" s="477"/>
      <c r="MMR26" s="477"/>
      <c r="MMS26" s="474"/>
      <c r="MMT26" s="474"/>
      <c r="MMU26" s="475"/>
      <c r="MMV26" s="414"/>
      <c r="MMW26" s="476"/>
      <c r="MMX26" s="477"/>
      <c r="MMY26" s="477"/>
      <c r="MMZ26" s="477"/>
      <c r="MNA26" s="474"/>
      <c r="MNB26" s="474"/>
      <c r="MNC26" s="475"/>
      <c r="MND26" s="414"/>
      <c r="MNE26" s="476"/>
      <c r="MNF26" s="477"/>
      <c r="MNG26" s="477"/>
      <c r="MNH26" s="477"/>
      <c r="MNI26" s="474"/>
      <c r="MNJ26" s="474"/>
      <c r="MNK26" s="475"/>
      <c r="MNL26" s="414"/>
      <c r="MNM26" s="476"/>
      <c r="MNN26" s="477"/>
      <c r="MNO26" s="477"/>
      <c r="MNP26" s="477"/>
      <c r="MNQ26" s="474"/>
      <c r="MNR26" s="474"/>
      <c r="MNS26" s="475"/>
      <c r="MNT26" s="414"/>
      <c r="MNU26" s="476"/>
      <c r="MNV26" s="477"/>
      <c r="MNW26" s="477"/>
      <c r="MNX26" s="477"/>
      <c r="MNY26" s="474"/>
      <c r="MNZ26" s="474"/>
      <c r="MOA26" s="475"/>
      <c r="MOB26" s="414"/>
      <c r="MOC26" s="476"/>
      <c r="MOD26" s="477"/>
      <c r="MOE26" s="477"/>
      <c r="MOF26" s="477"/>
      <c r="MOG26" s="474"/>
      <c r="MOH26" s="474"/>
      <c r="MOI26" s="475"/>
      <c r="MOJ26" s="414"/>
      <c r="MOK26" s="476"/>
      <c r="MOL26" s="477"/>
      <c r="MOM26" s="477"/>
      <c r="MON26" s="477"/>
      <c r="MOO26" s="474"/>
      <c r="MOP26" s="474"/>
      <c r="MOQ26" s="475"/>
      <c r="MOR26" s="414"/>
      <c r="MOS26" s="476"/>
      <c r="MOT26" s="477"/>
      <c r="MOU26" s="477"/>
      <c r="MOV26" s="477"/>
      <c r="MOW26" s="474"/>
      <c r="MOX26" s="474"/>
      <c r="MOY26" s="475"/>
      <c r="MOZ26" s="414"/>
      <c r="MPA26" s="476"/>
      <c r="MPB26" s="477"/>
      <c r="MPC26" s="477"/>
      <c r="MPD26" s="477"/>
      <c r="MPE26" s="474"/>
      <c r="MPF26" s="474"/>
      <c r="MPG26" s="475"/>
      <c r="MPH26" s="414"/>
      <c r="MPI26" s="476"/>
      <c r="MPJ26" s="477"/>
      <c r="MPK26" s="477"/>
      <c r="MPL26" s="477"/>
      <c r="MPM26" s="474"/>
      <c r="MPN26" s="474"/>
      <c r="MPO26" s="475"/>
      <c r="MPP26" s="414"/>
      <c r="MPQ26" s="476"/>
      <c r="MPR26" s="477"/>
      <c r="MPS26" s="477"/>
      <c r="MPT26" s="477"/>
      <c r="MPU26" s="474"/>
      <c r="MPV26" s="474"/>
      <c r="MPW26" s="475"/>
      <c r="MPX26" s="414"/>
      <c r="MPY26" s="476"/>
      <c r="MPZ26" s="477"/>
      <c r="MQA26" s="477"/>
      <c r="MQB26" s="477"/>
      <c r="MQC26" s="474"/>
      <c r="MQD26" s="474"/>
      <c r="MQE26" s="475"/>
      <c r="MQF26" s="414"/>
      <c r="MQG26" s="476"/>
      <c r="MQH26" s="477"/>
      <c r="MQI26" s="477"/>
      <c r="MQJ26" s="477"/>
      <c r="MQK26" s="474"/>
      <c r="MQL26" s="474"/>
      <c r="MQM26" s="475"/>
      <c r="MQN26" s="414"/>
      <c r="MQO26" s="476"/>
      <c r="MQP26" s="477"/>
      <c r="MQQ26" s="477"/>
      <c r="MQR26" s="477"/>
      <c r="MQS26" s="474"/>
      <c r="MQT26" s="474"/>
      <c r="MQU26" s="475"/>
      <c r="MQV26" s="414"/>
      <c r="MQW26" s="476"/>
      <c r="MQX26" s="477"/>
      <c r="MQY26" s="477"/>
      <c r="MQZ26" s="477"/>
      <c r="MRA26" s="474"/>
      <c r="MRB26" s="474"/>
      <c r="MRC26" s="475"/>
      <c r="MRD26" s="414"/>
      <c r="MRE26" s="476"/>
      <c r="MRF26" s="477"/>
      <c r="MRG26" s="477"/>
      <c r="MRH26" s="477"/>
      <c r="MRI26" s="474"/>
      <c r="MRJ26" s="474"/>
      <c r="MRK26" s="475"/>
      <c r="MRL26" s="414"/>
      <c r="MRM26" s="476"/>
      <c r="MRN26" s="477"/>
      <c r="MRO26" s="477"/>
      <c r="MRP26" s="477"/>
      <c r="MRQ26" s="474"/>
      <c r="MRR26" s="474"/>
      <c r="MRS26" s="475"/>
      <c r="MRT26" s="414"/>
      <c r="MRU26" s="476"/>
      <c r="MRV26" s="477"/>
      <c r="MRW26" s="477"/>
      <c r="MRX26" s="477"/>
      <c r="MRY26" s="474"/>
      <c r="MRZ26" s="474"/>
      <c r="MSA26" s="475"/>
      <c r="MSB26" s="414"/>
      <c r="MSC26" s="476"/>
      <c r="MSD26" s="477"/>
      <c r="MSE26" s="477"/>
      <c r="MSF26" s="477"/>
      <c r="MSG26" s="474"/>
      <c r="MSH26" s="474"/>
      <c r="MSI26" s="475"/>
      <c r="MSJ26" s="414"/>
      <c r="MSK26" s="476"/>
      <c r="MSL26" s="477"/>
      <c r="MSM26" s="477"/>
      <c r="MSN26" s="477"/>
      <c r="MSO26" s="474"/>
      <c r="MSP26" s="474"/>
      <c r="MSQ26" s="475"/>
      <c r="MSR26" s="414"/>
      <c r="MSS26" s="476"/>
      <c r="MST26" s="477"/>
      <c r="MSU26" s="477"/>
      <c r="MSV26" s="477"/>
      <c r="MSW26" s="474"/>
      <c r="MSX26" s="474"/>
      <c r="MSY26" s="475"/>
      <c r="MSZ26" s="414"/>
      <c r="MTA26" s="476"/>
      <c r="MTB26" s="477"/>
      <c r="MTC26" s="477"/>
      <c r="MTD26" s="477"/>
      <c r="MTE26" s="474"/>
      <c r="MTF26" s="474"/>
      <c r="MTG26" s="475"/>
      <c r="MTH26" s="414"/>
      <c r="MTI26" s="476"/>
      <c r="MTJ26" s="477"/>
      <c r="MTK26" s="477"/>
      <c r="MTL26" s="477"/>
      <c r="MTM26" s="474"/>
      <c r="MTN26" s="474"/>
      <c r="MTO26" s="475"/>
      <c r="MTP26" s="414"/>
      <c r="MTQ26" s="476"/>
      <c r="MTR26" s="477"/>
      <c r="MTS26" s="477"/>
      <c r="MTT26" s="477"/>
      <c r="MTU26" s="474"/>
      <c r="MTV26" s="474"/>
      <c r="MTW26" s="475"/>
      <c r="MTX26" s="414"/>
      <c r="MTY26" s="476"/>
      <c r="MTZ26" s="477"/>
      <c r="MUA26" s="477"/>
      <c r="MUB26" s="477"/>
      <c r="MUC26" s="474"/>
      <c r="MUD26" s="474"/>
      <c r="MUE26" s="475"/>
      <c r="MUF26" s="414"/>
      <c r="MUG26" s="476"/>
      <c r="MUH26" s="477"/>
      <c r="MUI26" s="477"/>
      <c r="MUJ26" s="477"/>
      <c r="MUK26" s="474"/>
      <c r="MUL26" s="474"/>
      <c r="MUM26" s="475"/>
      <c r="MUN26" s="414"/>
      <c r="MUO26" s="476"/>
      <c r="MUP26" s="477"/>
      <c r="MUQ26" s="477"/>
      <c r="MUR26" s="477"/>
      <c r="MUS26" s="474"/>
      <c r="MUT26" s="474"/>
      <c r="MUU26" s="475"/>
      <c r="MUV26" s="414"/>
      <c r="MUW26" s="476"/>
      <c r="MUX26" s="477"/>
      <c r="MUY26" s="477"/>
      <c r="MUZ26" s="477"/>
      <c r="MVA26" s="474"/>
      <c r="MVB26" s="474"/>
      <c r="MVC26" s="475"/>
      <c r="MVD26" s="414"/>
      <c r="MVE26" s="476"/>
      <c r="MVF26" s="477"/>
      <c r="MVG26" s="477"/>
      <c r="MVH26" s="477"/>
      <c r="MVI26" s="474"/>
      <c r="MVJ26" s="474"/>
      <c r="MVK26" s="475"/>
      <c r="MVL26" s="414"/>
      <c r="MVM26" s="476"/>
      <c r="MVN26" s="477"/>
      <c r="MVO26" s="477"/>
      <c r="MVP26" s="477"/>
      <c r="MVQ26" s="474"/>
      <c r="MVR26" s="474"/>
      <c r="MVS26" s="475"/>
      <c r="MVT26" s="414"/>
      <c r="MVU26" s="476"/>
      <c r="MVV26" s="477"/>
      <c r="MVW26" s="477"/>
      <c r="MVX26" s="477"/>
      <c r="MVY26" s="474"/>
      <c r="MVZ26" s="474"/>
      <c r="MWA26" s="475"/>
      <c r="MWB26" s="414"/>
      <c r="MWC26" s="476"/>
      <c r="MWD26" s="477"/>
      <c r="MWE26" s="477"/>
      <c r="MWF26" s="477"/>
      <c r="MWG26" s="474"/>
      <c r="MWH26" s="474"/>
      <c r="MWI26" s="475"/>
      <c r="MWJ26" s="414"/>
      <c r="MWK26" s="476"/>
      <c r="MWL26" s="477"/>
      <c r="MWM26" s="477"/>
      <c r="MWN26" s="477"/>
      <c r="MWO26" s="474"/>
      <c r="MWP26" s="474"/>
      <c r="MWQ26" s="475"/>
      <c r="MWR26" s="414"/>
      <c r="MWS26" s="476"/>
      <c r="MWT26" s="477"/>
      <c r="MWU26" s="477"/>
      <c r="MWV26" s="477"/>
      <c r="MWW26" s="474"/>
      <c r="MWX26" s="474"/>
      <c r="MWY26" s="475"/>
      <c r="MWZ26" s="414"/>
      <c r="MXA26" s="476"/>
      <c r="MXB26" s="477"/>
      <c r="MXC26" s="477"/>
      <c r="MXD26" s="477"/>
      <c r="MXE26" s="474"/>
      <c r="MXF26" s="474"/>
      <c r="MXG26" s="475"/>
      <c r="MXH26" s="414"/>
      <c r="MXI26" s="476"/>
      <c r="MXJ26" s="477"/>
      <c r="MXK26" s="477"/>
      <c r="MXL26" s="477"/>
      <c r="MXM26" s="474"/>
      <c r="MXN26" s="474"/>
      <c r="MXO26" s="475"/>
      <c r="MXP26" s="414"/>
      <c r="MXQ26" s="476"/>
      <c r="MXR26" s="477"/>
      <c r="MXS26" s="477"/>
      <c r="MXT26" s="477"/>
      <c r="MXU26" s="474"/>
      <c r="MXV26" s="474"/>
      <c r="MXW26" s="475"/>
      <c r="MXX26" s="414"/>
      <c r="MXY26" s="476"/>
      <c r="MXZ26" s="477"/>
      <c r="MYA26" s="477"/>
      <c r="MYB26" s="477"/>
      <c r="MYC26" s="474"/>
      <c r="MYD26" s="474"/>
      <c r="MYE26" s="475"/>
      <c r="MYF26" s="414"/>
      <c r="MYG26" s="476"/>
      <c r="MYH26" s="477"/>
      <c r="MYI26" s="477"/>
      <c r="MYJ26" s="477"/>
      <c r="MYK26" s="474"/>
      <c r="MYL26" s="474"/>
      <c r="MYM26" s="475"/>
      <c r="MYN26" s="414"/>
      <c r="MYO26" s="476"/>
      <c r="MYP26" s="477"/>
      <c r="MYQ26" s="477"/>
      <c r="MYR26" s="477"/>
      <c r="MYS26" s="474"/>
      <c r="MYT26" s="474"/>
      <c r="MYU26" s="475"/>
      <c r="MYV26" s="414"/>
      <c r="MYW26" s="476"/>
      <c r="MYX26" s="477"/>
      <c r="MYY26" s="477"/>
      <c r="MYZ26" s="477"/>
      <c r="MZA26" s="474"/>
      <c r="MZB26" s="474"/>
      <c r="MZC26" s="475"/>
      <c r="MZD26" s="414"/>
      <c r="MZE26" s="476"/>
      <c r="MZF26" s="477"/>
      <c r="MZG26" s="477"/>
      <c r="MZH26" s="477"/>
      <c r="MZI26" s="474"/>
      <c r="MZJ26" s="474"/>
      <c r="MZK26" s="475"/>
      <c r="MZL26" s="414"/>
      <c r="MZM26" s="476"/>
      <c r="MZN26" s="477"/>
      <c r="MZO26" s="477"/>
      <c r="MZP26" s="477"/>
      <c r="MZQ26" s="474"/>
      <c r="MZR26" s="474"/>
      <c r="MZS26" s="475"/>
      <c r="MZT26" s="414"/>
      <c r="MZU26" s="476"/>
      <c r="MZV26" s="477"/>
      <c r="MZW26" s="477"/>
      <c r="MZX26" s="477"/>
      <c r="MZY26" s="474"/>
      <c r="MZZ26" s="474"/>
      <c r="NAA26" s="475"/>
      <c r="NAB26" s="414"/>
      <c r="NAC26" s="476"/>
      <c r="NAD26" s="477"/>
      <c r="NAE26" s="477"/>
      <c r="NAF26" s="477"/>
      <c r="NAG26" s="474"/>
      <c r="NAH26" s="474"/>
      <c r="NAI26" s="475"/>
      <c r="NAJ26" s="414"/>
      <c r="NAK26" s="476"/>
      <c r="NAL26" s="477"/>
      <c r="NAM26" s="477"/>
      <c r="NAN26" s="477"/>
      <c r="NAO26" s="474"/>
      <c r="NAP26" s="474"/>
      <c r="NAQ26" s="475"/>
      <c r="NAR26" s="414"/>
      <c r="NAS26" s="476"/>
      <c r="NAT26" s="477"/>
      <c r="NAU26" s="477"/>
      <c r="NAV26" s="477"/>
      <c r="NAW26" s="474"/>
      <c r="NAX26" s="474"/>
      <c r="NAY26" s="475"/>
      <c r="NAZ26" s="414"/>
      <c r="NBA26" s="476"/>
      <c r="NBB26" s="477"/>
      <c r="NBC26" s="477"/>
      <c r="NBD26" s="477"/>
      <c r="NBE26" s="474"/>
      <c r="NBF26" s="474"/>
      <c r="NBG26" s="475"/>
      <c r="NBH26" s="414"/>
      <c r="NBI26" s="476"/>
      <c r="NBJ26" s="477"/>
      <c r="NBK26" s="477"/>
      <c r="NBL26" s="477"/>
      <c r="NBM26" s="474"/>
      <c r="NBN26" s="474"/>
      <c r="NBO26" s="475"/>
      <c r="NBP26" s="414"/>
      <c r="NBQ26" s="476"/>
      <c r="NBR26" s="477"/>
      <c r="NBS26" s="477"/>
      <c r="NBT26" s="477"/>
      <c r="NBU26" s="474"/>
      <c r="NBV26" s="474"/>
      <c r="NBW26" s="475"/>
      <c r="NBX26" s="414"/>
      <c r="NBY26" s="476"/>
      <c r="NBZ26" s="477"/>
      <c r="NCA26" s="477"/>
      <c r="NCB26" s="477"/>
      <c r="NCC26" s="474"/>
      <c r="NCD26" s="474"/>
      <c r="NCE26" s="475"/>
      <c r="NCF26" s="414"/>
      <c r="NCG26" s="476"/>
      <c r="NCH26" s="477"/>
      <c r="NCI26" s="477"/>
      <c r="NCJ26" s="477"/>
      <c r="NCK26" s="474"/>
      <c r="NCL26" s="474"/>
      <c r="NCM26" s="475"/>
      <c r="NCN26" s="414"/>
      <c r="NCO26" s="476"/>
      <c r="NCP26" s="477"/>
      <c r="NCQ26" s="477"/>
      <c r="NCR26" s="477"/>
      <c r="NCS26" s="474"/>
      <c r="NCT26" s="474"/>
      <c r="NCU26" s="475"/>
      <c r="NCV26" s="414"/>
      <c r="NCW26" s="476"/>
      <c r="NCX26" s="477"/>
      <c r="NCY26" s="477"/>
      <c r="NCZ26" s="477"/>
      <c r="NDA26" s="474"/>
      <c r="NDB26" s="474"/>
      <c r="NDC26" s="475"/>
      <c r="NDD26" s="414"/>
      <c r="NDE26" s="476"/>
      <c r="NDF26" s="477"/>
      <c r="NDG26" s="477"/>
      <c r="NDH26" s="477"/>
      <c r="NDI26" s="474"/>
      <c r="NDJ26" s="474"/>
      <c r="NDK26" s="475"/>
      <c r="NDL26" s="414"/>
      <c r="NDM26" s="476"/>
      <c r="NDN26" s="477"/>
      <c r="NDO26" s="477"/>
      <c r="NDP26" s="477"/>
      <c r="NDQ26" s="474"/>
      <c r="NDR26" s="474"/>
      <c r="NDS26" s="475"/>
      <c r="NDT26" s="414"/>
      <c r="NDU26" s="476"/>
      <c r="NDV26" s="477"/>
      <c r="NDW26" s="477"/>
      <c r="NDX26" s="477"/>
      <c r="NDY26" s="474"/>
      <c r="NDZ26" s="474"/>
      <c r="NEA26" s="475"/>
      <c r="NEB26" s="414"/>
      <c r="NEC26" s="476"/>
      <c r="NED26" s="477"/>
      <c r="NEE26" s="477"/>
      <c r="NEF26" s="477"/>
      <c r="NEG26" s="474"/>
      <c r="NEH26" s="474"/>
      <c r="NEI26" s="475"/>
      <c r="NEJ26" s="414"/>
      <c r="NEK26" s="476"/>
      <c r="NEL26" s="477"/>
      <c r="NEM26" s="477"/>
      <c r="NEN26" s="477"/>
      <c r="NEO26" s="474"/>
      <c r="NEP26" s="474"/>
      <c r="NEQ26" s="475"/>
      <c r="NER26" s="414"/>
      <c r="NES26" s="476"/>
      <c r="NET26" s="477"/>
      <c r="NEU26" s="477"/>
      <c r="NEV26" s="477"/>
      <c r="NEW26" s="474"/>
      <c r="NEX26" s="474"/>
      <c r="NEY26" s="475"/>
      <c r="NEZ26" s="414"/>
      <c r="NFA26" s="476"/>
      <c r="NFB26" s="477"/>
      <c r="NFC26" s="477"/>
      <c r="NFD26" s="477"/>
      <c r="NFE26" s="474"/>
      <c r="NFF26" s="474"/>
      <c r="NFG26" s="475"/>
      <c r="NFH26" s="414"/>
      <c r="NFI26" s="476"/>
      <c r="NFJ26" s="477"/>
      <c r="NFK26" s="477"/>
      <c r="NFL26" s="477"/>
      <c r="NFM26" s="474"/>
      <c r="NFN26" s="474"/>
      <c r="NFO26" s="475"/>
      <c r="NFP26" s="414"/>
      <c r="NFQ26" s="476"/>
      <c r="NFR26" s="477"/>
      <c r="NFS26" s="477"/>
      <c r="NFT26" s="477"/>
      <c r="NFU26" s="474"/>
      <c r="NFV26" s="474"/>
      <c r="NFW26" s="475"/>
      <c r="NFX26" s="414"/>
      <c r="NFY26" s="476"/>
      <c r="NFZ26" s="477"/>
      <c r="NGA26" s="477"/>
      <c r="NGB26" s="477"/>
      <c r="NGC26" s="474"/>
      <c r="NGD26" s="474"/>
      <c r="NGE26" s="475"/>
      <c r="NGF26" s="414"/>
      <c r="NGG26" s="476"/>
      <c r="NGH26" s="477"/>
      <c r="NGI26" s="477"/>
      <c r="NGJ26" s="477"/>
      <c r="NGK26" s="474"/>
      <c r="NGL26" s="474"/>
      <c r="NGM26" s="475"/>
      <c r="NGN26" s="414"/>
      <c r="NGO26" s="476"/>
      <c r="NGP26" s="477"/>
      <c r="NGQ26" s="477"/>
      <c r="NGR26" s="477"/>
      <c r="NGS26" s="474"/>
      <c r="NGT26" s="474"/>
      <c r="NGU26" s="475"/>
      <c r="NGV26" s="414"/>
      <c r="NGW26" s="476"/>
      <c r="NGX26" s="477"/>
      <c r="NGY26" s="477"/>
      <c r="NGZ26" s="477"/>
      <c r="NHA26" s="474"/>
      <c r="NHB26" s="474"/>
      <c r="NHC26" s="475"/>
      <c r="NHD26" s="414"/>
      <c r="NHE26" s="476"/>
      <c r="NHF26" s="477"/>
      <c r="NHG26" s="477"/>
      <c r="NHH26" s="477"/>
      <c r="NHI26" s="474"/>
      <c r="NHJ26" s="474"/>
      <c r="NHK26" s="475"/>
      <c r="NHL26" s="414"/>
      <c r="NHM26" s="476"/>
      <c r="NHN26" s="477"/>
      <c r="NHO26" s="477"/>
      <c r="NHP26" s="477"/>
      <c r="NHQ26" s="474"/>
      <c r="NHR26" s="474"/>
      <c r="NHS26" s="475"/>
      <c r="NHT26" s="414"/>
      <c r="NHU26" s="476"/>
      <c r="NHV26" s="477"/>
      <c r="NHW26" s="477"/>
      <c r="NHX26" s="477"/>
      <c r="NHY26" s="474"/>
      <c r="NHZ26" s="474"/>
      <c r="NIA26" s="475"/>
      <c r="NIB26" s="414"/>
      <c r="NIC26" s="476"/>
      <c r="NID26" s="477"/>
      <c r="NIE26" s="477"/>
      <c r="NIF26" s="477"/>
      <c r="NIG26" s="474"/>
      <c r="NIH26" s="474"/>
      <c r="NII26" s="475"/>
      <c r="NIJ26" s="414"/>
      <c r="NIK26" s="476"/>
      <c r="NIL26" s="477"/>
      <c r="NIM26" s="477"/>
      <c r="NIN26" s="477"/>
      <c r="NIO26" s="474"/>
      <c r="NIP26" s="474"/>
      <c r="NIQ26" s="475"/>
      <c r="NIR26" s="414"/>
      <c r="NIS26" s="476"/>
      <c r="NIT26" s="477"/>
      <c r="NIU26" s="477"/>
      <c r="NIV26" s="477"/>
      <c r="NIW26" s="474"/>
      <c r="NIX26" s="474"/>
      <c r="NIY26" s="475"/>
      <c r="NIZ26" s="414"/>
      <c r="NJA26" s="476"/>
      <c r="NJB26" s="477"/>
      <c r="NJC26" s="477"/>
      <c r="NJD26" s="477"/>
      <c r="NJE26" s="474"/>
      <c r="NJF26" s="474"/>
      <c r="NJG26" s="475"/>
      <c r="NJH26" s="414"/>
      <c r="NJI26" s="476"/>
      <c r="NJJ26" s="477"/>
      <c r="NJK26" s="477"/>
      <c r="NJL26" s="477"/>
      <c r="NJM26" s="474"/>
      <c r="NJN26" s="474"/>
      <c r="NJO26" s="475"/>
      <c r="NJP26" s="414"/>
      <c r="NJQ26" s="476"/>
      <c r="NJR26" s="477"/>
      <c r="NJS26" s="477"/>
      <c r="NJT26" s="477"/>
      <c r="NJU26" s="474"/>
      <c r="NJV26" s="474"/>
      <c r="NJW26" s="475"/>
      <c r="NJX26" s="414"/>
      <c r="NJY26" s="476"/>
      <c r="NJZ26" s="477"/>
      <c r="NKA26" s="477"/>
      <c r="NKB26" s="477"/>
      <c r="NKC26" s="474"/>
      <c r="NKD26" s="474"/>
      <c r="NKE26" s="475"/>
      <c r="NKF26" s="414"/>
      <c r="NKG26" s="476"/>
      <c r="NKH26" s="477"/>
      <c r="NKI26" s="477"/>
      <c r="NKJ26" s="477"/>
      <c r="NKK26" s="474"/>
      <c r="NKL26" s="474"/>
      <c r="NKM26" s="475"/>
      <c r="NKN26" s="414"/>
      <c r="NKO26" s="476"/>
      <c r="NKP26" s="477"/>
      <c r="NKQ26" s="477"/>
      <c r="NKR26" s="477"/>
      <c r="NKS26" s="474"/>
      <c r="NKT26" s="474"/>
      <c r="NKU26" s="475"/>
      <c r="NKV26" s="414"/>
      <c r="NKW26" s="476"/>
      <c r="NKX26" s="477"/>
      <c r="NKY26" s="477"/>
      <c r="NKZ26" s="477"/>
      <c r="NLA26" s="474"/>
      <c r="NLB26" s="474"/>
      <c r="NLC26" s="475"/>
      <c r="NLD26" s="414"/>
      <c r="NLE26" s="476"/>
      <c r="NLF26" s="477"/>
      <c r="NLG26" s="477"/>
      <c r="NLH26" s="477"/>
      <c r="NLI26" s="474"/>
      <c r="NLJ26" s="474"/>
      <c r="NLK26" s="475"/>
      <c r="NLL26" s="414"/>
      <c r="NLM26" s="476"/>
      <c r="NLN26" s="477"/>
      <c r="NLO26" s="477"/>
      <c r="NLP26" s="477"/>
      <c r="NLQ26" s="474"/>
      <c r="NLR26" s="474"/>
      <c r="NLS26" s="475"/>
      <c r="NLT26" s="414"/>
      <c r="NLU26" s="476"/>
      <c r="NLV26" s="477"/>
      <c r="NLW26" s="477"/>
      <c r="NLX26" s="477"/>
      <c r="NLY26" s="474"/>
      <c r="NLZ26" s="474"/>
      <c r="NMA26" s="475"/>
      <c r="NMB26" s="414"/>
      <c r="NMC26" s="476"/>
      <c r="NMD26" s="477"/>
      <c r="NME26" s="477"/>
      <c r="NMF26" s="477"/>
      <c r="NMG26" s="474"/>
      <c r="NMH26" s="474"/>
      <c r="NMI26" s="475"/>
      <c r="NMJ26" s="414"/>
      <c r="NMK26" s="476"/>
      <c r="NML26" s="477"/>
      <c r="NMM26" s="477"/>
      <c r="NMN26" s="477"/>
      <c r="NMO26" s="474"/>
      <c r="NMP26" s="474"/>
      <c r="NMQ26" s="475"/>
      <c r="NMR26" s="414"/>
      <c r="NMS26" s="476"/>
      <c r="NMT26" s="477"/>
      <c r="NMU26" s="477"/>
      <c r="NMV26" s="477"/>
      <c r="NMW26" s="474"/>
      <c r="NMX26" s="474"/>
      <c r="NMY26" s="475"/>
      <c r="NMZ26" s="414"/>
      <c r="NNA26" s="476"/>
      <c r="NNB26" s="477"/>
      <c r="NNC26" s="477"/>
      <c r="NND26" s="477"/>
      <c r="NNE26" s="474"/>
      <c r="NNF26" s="474"/>
      <c r="NNG26" s="475"/>
      <c r="NNH26" s="414"/>
      <c r="NNI26" s="476"/>
      <c r="NNJ26" s="477"/>
      <c r="NNK26" s="477"/>
      <c r="NNL26" s="477"/>
      <c r="NNM26" s="474"/>
      <c r="NNN26" s="474"/>
      <c r="NNO26" s="475"/>
      <c r="NNP26" s="414"/>
      <c r="NNQ26" s="476"/>
      <c r="NNR26" s="477"/>
      <c r="NNS26" s="477"/>
      <c r="NNT26" s="477"/>
      <c r="NNU26" s="474"/>
      <c r="NNV26" s="474"/>
      <c r="NNW26" s="475"/>
      <c r="NNX26" s="414"/>
      <c r="NNY26" s="476"/>
      <c r="NNZ26" s="477"/>
      <c r="NOA26" s="477"/>
      <c r="NOB26" s="477"/>
      <c r="NOC26" s="474"/>
      <c r="NOD26" s="474"/>
      <c r="NOE26" s="475"/>
      <c r="NOF26" s="414"/>
      <c r="NOG26" s="476"/>
      <c r="NOH26" s="477"/>
      <c r="NOI26" s="477"/>
      <c r="NOJ26" s="477"/>
      <c r="NOK26" s="474"/>
      <c r="NOL26" s="474"/>
      <c r="NOM26" s="475"/>
      <c r="NON26" s="414"/>
      <c r="NOO26" s="476"/>
      <c r="NOP26" s="477"/>
      <c r="NOQ26" s="477"/>
      <c r="NOR26" s="477"/>
      <c r="NOS26" s="474"/>
      <c r="NOT26" s="474"/>
      <c r="NOU26" s="475"/>
      <c r="NOV26" s="414"/>
      <c r="NOW26" s="476"/>
      <c r="NOX26" s="477"/>
      <c r="NOY26" s="477"/>
      <c r="NOZ26" s="477"/>
      <c r="NPA26" s="474"/>
      <c r="NPB26" s="474"/>
      <c r="NPC26" s="475"/>
      <c r="NPD26" s="414"/>
      <c r="NPE26" s="476"/>
      <c r="NPF26" s="477"/>
      <c r="NPG26" s="477"/>
      <c r="NPH26" s="477"/>
      <c r="NPI26" s="474"/>
      <c r="NPJ26" s="474"/>
      <c r="NPK26" s="475"/>
      <c r="NPL26" s="414"/>
      <c r="NPM26" s="476"/>
      <c r="NPN26" s="477"/>
      <c r="NPO26" s="477"/>
      <c r="NPP26" s="477"/>
      <c r="NPQ26" s="474"/>
      <c r="NPR26" s="474"/>
      <c r="NPS26" s="475"/>
      <c r="NPT26" s="414"/>
      <c r="NPU26" s="476"/>
      <c r="NPV26" s="477"/>
      <c r="NPW26" s="477"/>
      <c r="NPX26" s="477"/>
      <c r="NPY26" s="474"/>
      <c r="NPZ26" s="474"/>
      <c r="NQA26" s="475"/>
      <c r="NQB26" s="414"/>
      <c r="NQC26" s="476"/>
      <c r="NQD26" s="477"/>
      <c r="NQE26" s="477"/>
      <c r="NQF26" s="477"/>
      <c r="NQG26" s="474"/>
      <c r="NQH26" s="474"/>
      <c r="NQI26" s="475"/>
      <c r="NQJ26" s="414"/>
      <c r="NQK26" s="476"/>
      <c r="NQL26" s="477"/>
      <c r="NQM26" s="477"/>
      <c r="NQN26" s="477"/>
      <c r="NQO26" s="474"/>
      <c r="NQP26" s="474"/>
      <c r="NQQ26" s="475"/>
      <c r="NQR26" s="414"/>
      <c r="NQS26" s="476"/>
      <c r="NQT26" s="477"/>
      <c r="NQU26" s="477"/>
      <c r="NQV26" s="477"/>
      <c r="NQW26" s="474"/>
      <c r="NQX26" s="474"/>
      <c r="NQY26" s="475"/>
      <c r="NQZ26" s="414"/>
      <c r="NRA26" s="476"/>
      <c r="NRB26" s="477"/>
      <c r="NRC26" s="477"/>
      <c r="NRD26" s="477"/>
      <c r="NRE26" s="474"/>
      <c r="NRF26" s="474"/>
      <c r="NRG26" s="475"/>
      <c r="NRH26" s="414"/>
      <c r="NRI26" s="476"/>
      <c r="NRJ26" s="477"/>
      <c r="NRK26" s="477"/>
      <c r="NRL26" s="477"/>
      <c r="NRM26" s="474"/>
      <c r="NRN26" s="474"/>
      <c r="NRO26" s="475"/>
      <c r="NRP26" s="414"/>
      <c r="NRQ26" s="476"/>
      <c r="NRR26" s="477"/>
      <c r="NRS26" s="477"/>
      <c r="NRT26" s="477"/>
      <c r="NRU26" s="474"/>
      <c r="NRV26" s="474"/>
      <c r="NRW26" s="475"/>
      <c r="NRX26" s="414"/>
      <c r="NRY26" s="476"/>
      <c r="NRZ26" s="477"/>
      <c r="NSA26" s="477"/>
      <c r="NSB26" s="477"/>
      <c r="NSC26" s="474"/>
      <c r="NSD26" s="474"/>
      <c r="NSE26" s="475"/>
      <c r="NSF26" s="414"/>
      <c r="NSG26" s="476"/>
      <c r="NSH26" s="477"/>
      <c r="NSI26" s="477"/>
      <c r="NSJ26" s="477"/>
      <c r="NSK26" s="474"/>
      <c r="NSL26" s="474"/>
      <c r="NSM26" s="475"/>
      <c r="NSN26" s="414"/>
      <c r="NSO26" s="476"/>
      <c r="NSP26" s="477"/>
      <c r="NSQ26" s="477"/>
      <c r="NSR26" s="477"/>
      <c r="NSS26" s="474"/>
      <c r="NST26" s="474"/>
      <c r="NSU26" s="475"/>
      <c r="NSV26" s="414"/>
      <c r="NSW26" s="476"/>
      <c r="NSX26" s="477"/>
      <c r="NSY26" s="477"/>
      <c r="NSZ26" s="477"/>
      <c r="NTA26" s="474"/>
      <c r="NTB26" s="474"/>
      <c r="NTC26" s="475"/>
      <c r="NTD26" s="414"/>
      <c r="NTE26" s="476"/>
      <c r="NTF26" s="477"/>
      <c r="NTG26" s="477"/>
      <c r="NTH26" s="477"/>
      <c r="NTI26" s="474"/>
      <c r="NTJ26" s="474"/>
      <c r="NTK26" s="475"/>
      <c r="NTL26" s="414"/>
      <c r="NTM26" s="476"/>
      <c r="NTN26" s="477"/>
      <c r="NTO26" s="477"/>
      <c r="NTP26" s="477"/>
      <c r="NTQ26" s="474"/>
      <c r="NTR26" s="474"/>
      <c r="NTS26" s="475"/>
      <c r="NTT26" s="414"/>
      <c r="NTU26" s="476"/>
      <c r="NTV26" s="477"/>
      <c r="NTW26" s="477"/>
      <c r="NTX26" s="477"/>
      <c r="NTY26" s="474"/>
      <c r="NTZ26" s="474"/>
      <c r="NUA26" s="475"/>
      <c r="NUB26" s="414"/>
      <c r="NUC26" s="476"/>
      <c r="NUD26" s="477"/>
      <c r="NUE26" s="477"/>
      <c r="NUF26" s="477"/>
      <c r="NUG26" s="474"/>
      <c r="NUH26" s="474"/>
      <c r="NUI26" s="475"/>
      <c r="NUJ26" s="414"/>
      <c r="NUK26" s="476"/>
      <c r="NUL26" s="477"/>
      <c r="NUM26" s="477"/>
      <c r="NUN26" s="477"/>
      <c r="NUO26" s="474"/>
      <c r="NUP26" s="474"/>
      <c r="NUQ26" s="475"/>
      <c r="NUR26" s="414"/>
      <c r="NUS26" s="476"/>
      <c r="NUT26" s="477"/>
      <c r="NUU26" s="477"/>
      <c r="NUV26" s="477"/>
      <c r="NUW26" s="474"/>
      <c r="NUX26" s="474"/>
      <c r="NUY26" s="475"/>
      <c r="NUZ26" s="414"/>
      <c r="NVA26" s="476"/>
      <c r="NVB26" s="477"/>
      <c r="NVC26" s="477"/>
      <c r="NVD26" s="477"/>
      <c r="NVE26" s="474"/>
      <c r="NVF26" s="474"/>
      <c r="NVG26" s="475"/>
      <c r="NVH26" s="414"/>
      <c r="NVI26" s="476"/>
      <c r="NVJ26" s="477"/>
      <c r="NVK26" s="477"/>
      <c r="NVL26" s="477"/>
      <c r="NVM26" s="474"/>
      <c r="NVN26" s="474"/>
      <c r="NVO26" s="475"/>
      <c r="NVP26" s="414"/>
      <c r="NVQ26" s="476"/>
      <c r="NVR26" s="477"/>
      <c r="NVS26" s="477"/>
      <c r="NVT26" s="477"/>
      <c r="NVU26" s="474"/>
      <c r="NVV26" s="474"/>
      <c r="NVW26" s="475"/>
      <c r="NVX26" s="414"/>
      <c r="NVY26" s="476"/>
      <c r="NVZ26" s="477"/>
      <c r="NWA26" s="477"/>
      <c r="NWB26" s="477"/>
      <c r="NWC26" s="474"/>
      <c r="NWD26" s="474"/>
      <c r="NWE26" s="475"/>
      <c r="NWF26" s="414"/>
      <c r="NWG26" s="476"/>
      <c r="NWH26" s="477"/>
      <c r="NWI26" s="477"/>
      <c r="NWJ26" s="477"/>
      <c r="NWK26" s="474"/>
      <c r="NWL26" s="474"/>
      <c r="NWM26" s="475"/>
      <c r="NWN26" s="414"/>
      <c r="NWO26" s="476"/>
      <c r="NWP26" s="477"/>
      <c r="NWQ26" s="477"/>
      <c r="NWR26" s="477"/>
      <c r="NWS26" s="474"/>
      <c r="NWT26" s="474"/>
      <c r="NWU26" s="475"/>
      <c r="NWV26" s="414"/>
      <c r="NWW26" s="476"/>
      <c r="NWX26" s="477"/>
      <c r="NWY26" s="477"/>
      <c r="NWZ26" s="477"/>
      <c r="NXA26" s="474"/>
      <c r="NXB26" s="474"/>
      <c r="NXC26" s="475"/>
      <c r="NXD26" s="414"/>
      <c r="NXE26" s="476"/>
      <c r="NXF26" s="477"/>
      <c r="NXG26" s="477"/>
      <c r="NXH26" s="477"/>
      <c r="NXI26" s="474"/>
      <c r="NXJ26" s="474"/>
      <c r="NXK26" s="475"/>
      <c r="NXL26" s="414"/>
      <c r="NXM26" s="476"/>
      <c r="NXN26" s="477"/>
      <c r="NXO26" s="477"/>
      <c r="NXP26" s="477"/>
      <c r="NXQ26" s="474"/>
      <c r="NXR26" s="474"/>
      <c r="NXS26" s="475"/>
      <c r="NXT26" s="414"/>
      <c r="NXU26" s="476"/>
      <c r="NXV26" s="477"/>
      <c r="NXW26" s="477"/>
      <c r="NXX26" s="477"/>
      <c r="NXY26" s="474"/>
      <c r="NXZ26" s="474"/>
      <c r="NYA26" s="475"/>
      <c r="NYB26" s="414"/>
      <c r="NYC26" s="476"/>
      <c r="NYD26" s="477"/>
      <c r="NYE26" s="477"/>
      <c r="NYF26" s="477"/>
      <c r="NYG26" s="474"/>
      <c r="NYH26" s="474"/>
      <c r="NYI26" s="475"/>
      <c r="NYJ26" s="414"/>
      <c r="NYK26" s="476"/>
      <c r="NYL26" s="477"/>
      <c r="NYM26" s="477"/>
      <c r="NYN26" s="477"/>
      <c r="NYO26" s="474"/>
      <c r="NYP26" s="474"/>
      <c r="NYQ26" s="475"/>
      <c r="NYR26" s="414"/>
      <c r="NYS26" s="476"/>
      <c r="NYT26" s="477"/>
      <c r="NYU26" s="477"/>
      <c r="NYV26" s="477"/>
      <c r="NYW26" s="474"/>
      <c r="NYX26" s="474"/>
      <c r="NYY26" s="475"/>
      <c r="NYZ26" s="414"/>
      <c r="NZA26" s="476"/>
      <c r="NZB26" s="477"/>
      <c r="NZC26" s="477"/>
      <c r="NZD26" s="477"/>
      <c r="NZE26" s="474"/>
      <c r="NZF26" s="474"/>
      <c r="NZG26" s="475"/>
      <c r="NZH26" s="414"/>
      <c r="NZI26" s="476"/>
      <c r="NZJ26" s="477"/>
      <c r="NZK26" s="477"/>
      <c r="NZL26" s="477"/>
      <c r="NZM26" s="474"/>
      <c r="NZN26" s="474"/>
      <c r="NZO26" s="475"/>
      <c r="NZP26" s="414"/>
      <c r="NZQ26" s="476"/>
      <c r="NZR26" s="477"/>
      <c r="NZS26" s="477"/>
      <c r="NZT26" s="477"/>
      <c r="NZU26" s="474"/>
      <c r="NZV26" s="474"/>
      <c r="NZW26" s="475"/>
      <c r="NZX26" s="414"/>
      <c r="NZY26" s="476"/>
      <c r="NZZ26" s="477"/>
      <c r="OAA26" s="477"/>
      <c r="OAB26" s="477"/>
      <c r="OAC26" s="474"/>
      <c r="OAD26" s="474"/>
      <c r="OAE26" s="475"/>
      <c r="OAF26" s="414"/>
      <c r="OAG26" s="476"/>
      <c r="OAH26" s="477"/>
      <c r="OAI26" s="477"/>
      <c r="OAJ26" s="477"/>
      <c r="OAK26" s="474"/>
      <c r="OAL26" s="474"/>
      <c r="OAM26" s="475"/>
      <c r="OAN26" s="414"/>
      <c r="OAO26" s="476"/>
      <c r="OAP26" s="477"/>
      <c r="OAQ26" s="477"/>
      <c r="OAR26" s="477"/>
      <c r="OAS26" s="474"/>
      <c r="OAT26" s="474"/>
      <c r="OAU26" s="475"/>
      <c r="OAV26" s="414"/>
      <c r="OAW26" s="476"/>
      <c r="OAX26" s="477"/>
      <c r="OAY26" s="477"/>
      <c r="OAZ26" s="477"/>
      <c r="OBA26" s="474"/>
      <c r="OBB26" s="474"/>
      <c r="OBC26" s="475"/>
      <c r="OBD26" s="414"/>
      <c r="OBE26" s="476"/>
      <c r="OBF26" s="477"/>
      <c r="OBG26" s="477"/>
      <c r="OBH26" s="477"/>
      <c r="OBI26" s="474"/>
      <c r="OBJ26" s="474"/>
      <c r="OBK26" s="475"/>
      <c r="OBL26" s="414"/>
      <c r="OBM26" s="476"/>
      <c r="OBN26" s="477"/>
      <c r="OBO26" s="477"/>
      <c r="OBP26" s="477"/>
      <c r="OBQ26" s="474"/>
      <c r="OBR26" s="474"/>
      <c r="OBS26" s="475"/>
      <c r="OBT26" s="414"/>
      <c r="OBU26" s="476"/>
      <c r="OBV26" s="477"/>
      <c r="OBW26" s="477"/>
      <c r="OBX26" s="477"/>
      <c r="OBY26" s="474"/>
      <c r="OBZ26" s="474"/>
      <c r="OCA26" s="475"/>
      <c r="OCB26" s="414"/>
      <c r="OCC26" s="476"/>
      <c r="OCD26" s="477"/>
      <c r="OCE26" s="477"/>
      <c r="OCF26" s="477"/>
      <c r="OCG26" s="474"/>
      <c r="OCH26" s="474"/>
      <c r="OCI26" s="475"/>
      <c r="OCJ26" s="414"/>
      <c r="OCK26" s="476"/>
      <c r="OCL26" s="477"/>
      <c r="OCM26" s="477"/>
      <c r="OCN26" s="477"/>
      <c r="OCO26" s="474"/>
      <c r="OCP26" s="474"/>
      <c r="OCQ26" s="475"/>
      <c r="OCR26" s="414"/>
      <c r="OCS26" s="476"/>
      <c r="OCT26" s="477"/>
      <c r="OCU26" s="477"/>
      <c r="OCV26" s="477"/>
      <c r="OCW26" s="474"/>
      <c r="OCX26" s="474"/>
      <c r="OCY26" s="475"/>
      <c r="OCZ26" s="414"/>
      <c r="ODA26" s="476"/>
      <c r="ODB26" s="477"/>
      <c r="ODC26" s="477"/>
      <c r="ODD26" s="477"/>
      <c r="ODE26" s="474"/>
      <c r="ODF26" s="474"/>
      <c r="ODG26" s="475"/>
      <c r="ODH26" s="414"/>
      <c r="ODI26" s="476"/>
      <c r="ODJ26" s="477"/>
      <c r="ODK26" s="477"/>
      <c r="ODL26" s="477"/>
      <c r="ODM26" s="474"/>
      <c r="ODN26" s="474"/>
      <c r="ODO26" s="475"/>
      <c r="ODP26" s="414"/>
      <c r="ODQ26" s="476"/>
      <c r="ODR26" s="477"/>
      <c r="ODS26" s="477"/>
      <c r="ODT26" s="477"/>
      <c r="ODU26" s="474"/>
      <c r="ODV26" s="474"/>
      <c r="ODW26" s="475"/>
      <c r="ODX26" s="414"/>
      <c r="ODY26" s="476"/>
      <c r="ODZ26" s="477"/>
      <c r="OEA26" s="477"/>
      <c r="OEB26" s="477"/>
      <c r="OEC26" s="474"/>
      <c r="OED26" s="474"/>
      <c r="OEE26" s="475"/>
      <c r="OEF26" s="414"/>
      <c r="OEG26" s="476"/>
      <c r="OEH26" s="477"/>
      <c r="OEI26" s="477"/>
      <c r="OEJ26" s="477"/>
      <c r="OEK26" s="474"/>
      <c r="OEL26" s="474"/>
      <c r="OEM26" s="475"/>
      <c r="OEN26" s="414"/>
      <c r="OEO26" s="476"/>
      <c r="OEP26" s="477"/>
      <c r="OEQ26" s="477"/>
      <c r="OER26" s="477"/>
      <c r="OES26" s="474"/>
      <c r="OET26" s="474"/>
      <c r="OEU26" s="475"/>
      <c r="OEV26" s="414"/>
      <c r="OEW26" s="476"/>
      <c r="OEX26" s="477"/>
      <c r="OEY26" s="477"/>
      <c r="OEZ26" s="477"/>
      <c r="OFA26" s="474"/>
      <c r="OFB26" s="474"/>
      <c r="OFC26" s="475"/>
      <c r="OFD26" s="414"/>
      <c r="OFE26" s="476"/>
      <c r="OFF26" s="477"/>
      <c r="OFG26" s="477"/>
      <c r="OFH26" s="477"/>
      <c r="OFI26" s="474"/>
      <c r="OFJ26" s="474"/>
      <c r="OFK26" s="475"/>
      <c r="OFL26" s="414"/>
      <c r="OFM26" s="476"/>
      <c r="OFN26" s="477"/>
      <c r="OFO26" s="477"/>
      <c r="OFP26" s="477"/>
      <c r="OFQ26" s="474"/>
      <c r="OFR26" s="474"/>
      <c r="OFS26" s="475"/>
      <c r="OFT26" s="414"/>
      <c r="OFU26" s="476"/>
      <c r="OFV26" s="477"/>
      <c r="OFW26" s="477"/>
      <c r="OFX26" s="477"/>
      <c r="OFY26" s="474"/>
      <c r="OFZ26" s="474"/>
      <c r="OGA26" s="475"/>
      <c r="OGB26" s="414"/>
      <c r="OGC26" s="476"/>
      <c r="OGD26" s="477"/>
      <c r="OGE26" s="477"/>
      <c r="OGF26" s="477"/>
      <c r="OGG26" s="474"/>
      <c r="OGH26" s="474"/>
      <c r="OGI26" s="475"/>
      <c r="OGJ26" s="414"/>
      <c r="OGK26" s="476"/>
      <c r="OGL26" s="477"/>
      <c r="OGM26" s="477"/>
      <c r="OGN26" s="477"/>
      <c r="OGO26" s="474"/>
      <c r="OGP26" s="474"/>
      <c r="OGQ26" s="475"/>
      <c r="OGR26" s="414"/>
      <c r="OGS26" s="476"/>
      <c r="OGT26" s="477"/>
      <c r="OGU26" s="477"/>
      <c r="OGV26" s="477"/>
      <c r="OGW26" s="474"/>
      <c r="OGX26" s="474"/>
      <c r="OGY26" s="475"/>
      <c r="OGZ26" s="414"/>
      <c r="OHA26" s="476"/>
      <c r="OHB26" s="477"/>
      <c r="OHC26" s="477"/>
      <c r="OHD26" s="477"/>
      <c r="OHE26" s="474"/>
      <c r="OHF26" s="474"/>
      <c r="OHG26" s="475"/>
      <c r="OHH26" s="414"/>
      <c r="OHI26" s="476"/>
      <c r="OHJ26" s="477"/>
      <c r="OHK26" s="477"/>
      <c r="OHL26" s="477"/>
      <c r="OHM26" s="474"/>
      <c r="OHN26" s="474"/>
      <c r="OHO26" s="475"/>
      <c r="OHP26" s="414"/>
      <c r="OHQ26" s="476"/>
      <c r="OHR26" s="477"/>
      <c r="OHS26" s="477"/>
      <c r="OHT26" s="477"/>
      <c r="OHU26" s="474"/>
      <c r="OHV26" s="474"/>
      <c r="OHW26" s="475"/>
      <c r="OHX26" s="414"/>
      <c r="OHY26" s="476"/>
      <c r="OHZ26" s="477"/>
      <c r="OIA26" s="477"/>
      <c r="OIB26" s="477"/>
      <c r="OIC26" s="474"/>
      <c r="OID26" s="474"/>
      <c r="OIE26" s="475"/>
      <c r="OIF26" s="414"/>
      <c r="OIG26" s="476"/>
      <c r="OIH26" s="477"/>
      <c r="OII26" s="477"/>
      <c r="OIJ26" s="477"/>
      <c r="OIK26" s="474"/>
      <c r="OIL26" s="474"/>
      <c r="OIM26" s="475"/>
      <c r="OIN26" s="414"/>
      <c r="OIO26" s="476"/>
      <c r="OIP26" s="477"/>
      <c r="OIQ26" s="477"/>
      <c r="OIR26" s="477"/>
      <c r="OIS26" s="474"/>
      <c r="OIT26" s="474"/>
      <c r="OIU26" s="475"/>
      <c r="OIV26" s="414"/>
      <c r="OIW26" s="476"/>
      <c r="OIX26" s="477"/>
      <c r="OIY26" s="477"/>
      <c r="OIZ26" s="477"/>
      <c r="OJA26" s="474"/>
      <c r="OJB26" s="474"/>
      <c r="OJC26" s="475"/>
      <c r="OJD26" s="414"/>
      <c r="OJE26" s="476"/>
      <c r="OJF26" s="477"/>
      <c r="OJG26" s="477"/>
      <c r="OJH26" s="477"/>
      <c r="OJI26" s="474"/>
      <c r="OJJ26" s="474"/>
      <c r="OJK26" s="475"/>
      <c r="OJL26" s="414"/>
      <c r="OJM26" s="476"/>
      <c r="OJN26" s="477"/>
      <c r="OJO26" s="477"/>
      <c r="OJP26" s="477"/>
      <c r="OJQ26" s="474"/>
      <c r="OJR26" s="474"/>
      <c r="OJS26" s="475"/>
      <c r="OJT26" s="414"/>
      <c r="OJU26" s="476"/>
      <c r="OJV26" s="477"/>
      <c r="OJW26" s="477"/>
      <c r="OJX26" s="477"/>
      <c r="OJY26" s="474"/>
      <c r="OJZ26" s="474"/>
      <c r="OKA26" s="475"/>
      <c r="OKB26" s="414"/>
      <c r="OKC26" s="476"/>
      <c r="OKD26" s="477"/>
      <c r="OKE26" s="477"/>
      <c r="OKF26" s="477"/>
      <c r="OKG26" s="474"/>
      <c r="OKH26" s="474"/>
      <c r="OKI26" s="475"/>
      <c r="OKJ26" s="414"/>
      <c r="OKK26" s="476"/>
      <c r="OKL26" s="477"/>
      <c r="OKM26" s="477"/>
      <c r="OKN26" s="477"/>
      <c r="OKO26" s="474"/>
      <c r="OKP26" s="474"/>
      <c r="OKQ26" s="475"/>
      <c r="OKR26" s="414"/>
      <c r="OKS26" s="476"/>
      <c r="OKT26" s="477"/>
      <c r="OKU26" s="477"/>
      <c r="OKV26" s="477"/>
      <c r="OKW26" s="474"/>
      <c r="OKX26" s="474"/>
      <c r="OKY26" s="475"/>
      <c r="OKZ26" s="414"/>
      <c r="OLA26" s="476"/>
      <c r="OLB26" s="477"/>
      <c r="OLC26" s="477"/>
      <c r="OLD26" s="477"/>
      <c r="OLE26" s="474"/>
      <c r="OLF26" s="474"/>
      <c r="OLG26" s="475"/>
      <c r="OLH26" s="414"/>
      <c r="OLI26" s="476"/>
      <c r="OLJ26" s="477"/>
      <c r="OLK26" s="477"/>
      <c r="OLL26" s="477"/>
      <c r="OLM26" s="474"/>
      <c r="OLN26" s="474"/>
      <c r="OLO26" s="475"/>
      <c r="OLP26" s="414"/>
      <c r="OLQ26" s="476"/>
      <c r="OLR26" s="477"/>
      <c r="OLS26" s="477"/>
      <c r="OLT26" s="477"/>
      <c r="OLU26" s="474"/>
      <c r="OLV26" s="474"/>
      <c r="OLW26" s="475"/>
      <c r="OLX26" s="414"/>
      <c r="OLY26" s="476"/>
      <c r="OLZ26" s="477"/>
      <c r="OMA26" s="477"/>
      <c r="OMB26" s="477"/>
      <c r="OMC26" s="474"/>
      <c r="OMD26" s="474"/>
      <c r="OME26" s="475"/>
      <c r="OMF26" s="414"/>
      <c r="OMG26" s="476"/>
      <c r="OMH26" s="477"/>
      <c r="OMI26" s="477"/>
      <c r="OMJ26" s="477"/>
      <c r="OMK26" s="474"/>
      <c r="OML26" s="474"/>
      <c r="OMM26" s="475"/>
      <c r="OMN26" s="414"/>
      <c r="OMO26" s="476"/>
      <c r="OMP26" s="477"/>
      <c r="OMQ26" s="477"/>
      <c r="OMR26" s="477"/>
      <c r="OMS26" s="474"/>
      <c r="OMT26" s="474"/>
      <c r="OMU26" s="475"/>
      <c r="OMV26" s="414"/>
      <c r="OMW26" s="476"/>
      <c r="OMX26" s="477"/>
      <c r="OMY26" s="477"/>
      <c r="OMZ26" s="477"/>
      <c r="ONA26" s="474"/>
      <c r="ONB26" s="474"/>
      <c r="ONC26" s="475"/>
      <c r="OND26" s="414"/>
      <c r="ONE26" s="476"/>
      <c r="ONF26" s="477"/>
      <c r="ONG26" s="477"/>
      <c r="ONH26" s="477"/>
      <c r="ONI26" s="474"/>
      <c r="ONJ26" s="474"/>
      <c r="ONK26" s="475"/>
      <c r="ONL26" s="414"/>
      <c r="ONM26" s="476"/>
      <c r="ONN26" s="477"/>
      <c r="ONO26" s="477"/>
      <c r="ONP26" s="477"/>
      <c r="ONQ26" s="474"/>
      <c r="ONR26" s="474"/>
      <c r="ONS26" s="475"/>
      <c r="ONT26" s="414"/>
      <c r="ONU26" s="476"/>
      <c r="ONV26" s="477"/>
      <c r="ONW26" s="477"/>
      <c r="ONX26" s="477"/>
      <c r="ONY26" s="474"/>
      <c r="ONZ26" s="474"/>
      <c r="OOA26" s="475"/>
      <c r="OOB26" s="414"/>
      <c r="OOC26" s="476"/>
      <c r="OOD26" s="477"/>
      <c r="OOE26" s="477"/>
      <c r="OOF26" s="477"/>
      <c r="OOG26" s="474"/>
      <c r="OOH26" s="474"/>
      <c r="OOI26" s="475"/>
      <c r="OOJ26" s="414"/>
      <c r="OOK26" s="476"/>
      <c r="OOL26" s="477"/>
      <c r="OOM26" s="477"/>
      <c r="OON26" s="477"/>
      <c r="OOO26" s="474"/>
      <c r="OOP26" s="474"/>
      <c r="OOQ26" s="475"/>
      <c r="OOR26" s="414"/>
      <c r="OOS26" s="476"/>
      <c r="OOT26" s="477"/>
      <c r="OOU26" s="477"/>
      <c r="OOV26" s="477"/>
      <c r="OOW26" s="474"/>
      <c r="OOX26" s="474"/>
      <c r="OOY26" s="475"/>
      <c r="OOZ26" s="414"/>
      <c r="OPA26" s="476"/>
      <c r="OPB26" s="477"/>
      <c r="OPC26" s="477"/>
      <c r="OPD26" s="477"/>
      <c r="OPE26" s="474"/>
      <c r="OPF26" s="474"/>
      <c r="OPG26" s="475"/>
      <c r="OPH26" s="414"/>
      <c r="OPI26" s="476"/>
      <c r="OPJ26" s="477"/>
      <c r="OPK26" s="477"/>
      <c r="OPL26" s="477"/>
      <c r="OPM26" s="474"/>
      <c r="OPN26" s="474"/>
      <c r="OPO26" s="475"/>
      <c r="OPP26" s="414"/>
      <c r="OPQ26" s="476"/>
      <c r="OPR26" s="477"/>
      <c r="OPS26" s="477"/>
      <c r="OPT26" s="477"/>
      <c r="OPU26" s="474"/>
      <c r="OPV26" s="474"/>
      <c r="OPW26" s="475"/>
      <c r="OPX26" s="414"/>
      <c r="OPY26" s="476"/>
      <c r="OPZ26" s="477"/>
      <c r="OQA26" s="477"/>
      <c r="OQB26" s="477"/>
      <c r="OQC26" s="474"/>
      <c r="OQD26" s="474"/>
      <c r="OQE26" s="475"/>
      <c r="OQF26" s="414"/>
      <c r="OQG26" s="476"/>
      <c r="OQH26" s="477"/>
      <c r="OQI26" s="477"/>
      <c r="OQJ26" s="477"/>
      <c r="OQK26" s="474"/>
      <c r="OQL26" s="474"/>
      <c r="OQM26" s="475"/>
      <c r="OQN26" s="414"/>
      <c r="OQO26" s="476"/>
      <c r="OQP26" s="477"/>
      <c r="OQQ26" s="477"/>
      <c r="OQR26" s="477"/>
      <c r="OQS26" s="474"/>
      <c r="OQT26" s="474"/>
      <c r="OQU26" s="475"/>
      <c r="OQV26" s="414"/>
      <c r="OQW26" s="476"/>
      <c r="OQX26" s="477"/>
      <c r="OQY26" s="477"/>
      <c r="OQZ26" s="477"/>
      <c r="ORA26" s="474"/>
      <c r="ORB26" s="474"/>
      <c r="ORC26" s="475"/>
      <c r="ORD26" s="414"/>
      <c r="ORE26" s="476"/>
      <c r="ORF26" s="477"/>
      <c r="ORG26" s="477"/>
      <c r="ORH26" s="477"/>
      <c r="ORI26" s="474"/>
      <c r="ORJ26" s="474"/>
      <c r="ORK26" s="475"/>
      <c r="ORL26" s="414"/>
      <c r="ORM26" s="476"/>
      <c r="ORN26" s="477"/>
      <c r="ORO26" s="477"/>
      <c r="ORP26" s="477"/>
      <c r="ORQ26" s="474"/>
      <c r="ORR26" s="474"/>
      <c r="ORS26" s="475"/>
      <c r="ORT26" s="414"/>
      <c r="ORU26" s="476"/>
      <c r="ORV26" s="477"/>
      <c r="ORW26" s="477"/>
      <c r="ORX26" s="477"/>
      <c r="ORY26" s="474"/>
      <c r="ORZ26" s="474"/>
      <c r="OSA26" s="475"/>
      <c r="OSB26" s="414"/>
      <c r="OSC26" s="476"/>
      <c r="OSD26" s="477"/>
      <c r="OSE26" s="477"/>
      <c r="OSF26" s="477"/>
      <c r="OSG26" s="474"/>
      <c r="OSH26" s="474"/>
      <c r="OSI26" s="475"/>
      <c r="OSJ26" s="414"/>
      <c r="OSK26" s="476"/>
      <c r="OSL26" s="477"/>
      <c r="OSM26" s="477"/>
      <c r="OSN26" s="477"/>
      <c r="OSO26" s="474"/>
      <c r="OSP26" s="474"/>
      <c r="OSQ26" s="475"/>
      <c r="OSR26" s="414"/>
      <c r="OSS26" s="476"/>
      <c r="OST26" s="477"/>
      <c r="OSU26" s="477"/>
      <c r="OSV26" s="477"/>
      <c r="OSW26" s="474"/>
      <c r="OSX26" s="474"/>
      <c r="OSY26" s="475"/>
      <c r="OSZ26" s="414"/>
      <c r="OTA26" s="476"/>
      <c r="OTB26" s="477"/>
      <c r="OTC26" s="477"/>
      <c r="OTD26" s="477"/>
      <c r="OTE26" s="474"/>
      <c r="OTF26" s="474"/>
      <c r="OTG26" s="475"/>
      <c r="OTH26" s="414"/>
      <c r="OTI26" s="476"/>
      <c r="OTJ26" s="477"/>
      <c r="OTK26" s="477"/>
      <c r="OTL26" s="477"/>
      <c r="OTM26" s="474"/>
      <c r="OTN26" s="474"/>
      <c r="OTO26" s="475"/>
      <c r="OTP26" s="414"/>
      <c r="OTQ26" s="476"/>
      <c r="OTR26" s="477"/>
      <c r="OTS26" s="477"/>
      <c r="OTT26" s="477"/>
      <c r="OTU26" s="474"/>
      <c r="OTV26" s="474"/>
      <c r="OTW26" s="475"/>
      <c r="OTX26" s="414"/>
      <c r="OTY26" s="476"/>
      <c r="OTZ26" s="477"/>
      <c r="OUA26" s="477"/>
      <c r="OUB26" s="477"/>
      <c r="OUC26" s="474"/>
      <c r="OUD26" s="474"/>
      <c r="OUE26" s="475"/>
      <c r="OUF26" s="414"/>
      <c r="OUG26" s="476"/>
      <c r="OUH26" s="477"/>
      <c r="OUI26" s="477"/>
      <c r="OUJ26" s="477"/>
      <c r="OUK26" s="474"/>
      <c r="OUL26" s="474"/>
      <c r="OUM26" s="475"/>
      <c r="OUN26" s="414"/>
      <c r="OUO26" s="476"/>
      <c r="OUP26" s="477"/>
      <c r="OUQ26" s="477"/>
      <c r="OUR26" s="477"/>
      <c r="OUS26" s="474"/>
      <c r="OUT26" s="474"/>
      <c r="OUU26" s="475"/>
      <c r="OUV26" s="414"/>
      <c r="OUW26" s="476"/>
      <c r="OUX26" s="477"/>
      <c r="OUY26" s="477"/>
      <c r="OUZ26" s="477"/>
      <c r="OVA26" s="474"/>
      <c r="OVB26" s="474"/>
      <c r="OVC26" s="475"/>
      <c r="OVD26" s="414"/>
      <c r="OVE26" s="476"/>
      <c r="OVF26" s="477"/>
      <c r="OVG26" s="477"/>
      <c r="OVH26" s="477"/>
      <c r="OVI26" s="474"/>
      <c r="OVJ26" s="474"/>
      <c r="OVK26" s="475"/>
      <c r="OVL26" s="414"/>
      <c r="OVM26" s="476"/>
      <c r="OVN26" s="477"/>
      <c r="OVO26" s="477"/>
      <c r="OVP26" s="477"/>
      <c r="OVQ26" s="474"/>
      <c r="OVR26" s="474"/>
      <c r="OVS26" s="475"/>
      <c r="OVT26" s="414"/>
      <c r="OVU26" s="476"/>
      <c r="OVV26" s="477"/>
      <c r="OVW26" s="477"/>
      <c r="OVX26" s="477"/>
      <c r="OVY26" s="474"/>
      <c r="OVZ26" s="474"/>
      <c r="OWA26" s="475"/>
      <c r="OWB26" s="414"/>
      <c r="OWC26" s="476"/>
      <c r="OWD26" s="477"/>
      <c r="OWE26" s="477"/>
      <c r="OWF26" s="477"/>
      <c r="OWG26" s="474"/>
      <c r="OWH26" s="474"/>
      <c r="OWI26" s="475"/>
      <c r="OWJ26" s="414"/>
      <c r="OWK26" s="476"/>
      <c r="OWL26" s="477"/>
      <c r="OWM26" s="477"/>
      <c r="OWN26" s="477"/>
      <c r="OWO26" s="474"/>
      <c r="OWP26" s="474"/>
      <c r="OWQ26" s="475"/>
      <c r="OWR26" s="414"/>
      <c r="OWS26" s="476"/>
      <c r="OWT26" s="477"/>
      <c r="OWU26" s="477"/>
      <c r="OWV26" s="477"/>
      <c r="OWW26" s="474"/>
      <c r="OWX26" s="474"/>
      <c r="OWY26" s="475"/>
      <c r="OWZ26" s="414"/>
      <c r="OXA26" s="476"/>
      <c r="OXB26" s="477"/>
      <c r="OXC26" s="477"/>
      <c r="OXD26" s="477"/>
      <c r="OXE26" s="474"/>
      <c r="OXF26" s="474"/>
      <c r="OXG26" s="475"/>
      <c r="OXH26" s="414"/>
      <c r="OXI26" s="476"/>
      <c r="OXJ26" s="477"/>
      <c r="OXK26" s="477"/>
      <c r="OXL26" s="477"/>
      <c r="OXM26" s="474"/>
      <c r="OXN26" s="474"/>
      <c r="OXO26" s="475"/>
      <c r="OXP26" s="414"/>
      <c r="OXQ26" s="476"/>
      <c r="OXR26" s="477"/>
      <c r="OXS26" s="477"/>
      <c r="OXT26" s="477"/>
      <c r="OXU26" s="474"/>
      <c r="OXV26" s="474"/>
      <c r="OXW26" s="475"/>
      <c r="OXX26" s="414"/>
      <c r="OXY26" s="476"/>
      <c r="OXZ26" s="477"/>
      <c r="OYA26" s="477"/>
      <c r="OYB26" s="477"/>
      <c r="OYC26" s="474"/>
      <c r="OYD26" s="474"/>
      <c r="OYE26" s="475"/>
      <c r="OYF26" s="414"/>
      <c r="OYG26" s="476"/>
      <c r="OYH26" s="477"/>
      <c r="OYI26" s="477"/>
      <c r="OYJ26" s="477"/>
      <c r="OYK26" s="474"/>
      <c r="OYL26" s="474"/>
      <c r="OYM26" s="475"/>
      <c r="OYN26" s="414"/>
      <c r="OYO26" s="476"/>
      <c r="OYP26" s="477"/>
      <c r="OYQ26" s="477"/>
      <c r="OYR26" s="477"/>
      <c r="OYS26" s="474"/>
      <c r="OYT26" s="474"/>
      <c r="OYU26" s="475"/>
      <c r="OYV26" s="414"/>
      <c r="OYW26" s="476"/>
      <c r="OYX26" s="477"/>
      <c r="OYY26" s="477"/>
      <c r="OYZ26" s="477"/>
      <c r="OZA26" s="474"/>
      <c r="OZB26" s="474"/>
      <c r="OZC26" s="475"/>
      <c r="OZD26" s="414"/>
      <c r="OZE26" s="476"/>
      <c r="OZF26" s="477"/>
      <c r="OZG26" s="477"/>
      <c r="OZH26" s="477"/>
      <c r="OZI26" s="474"/>
      <c r="OZJ26" s="474"/>
      <c r="OZK26" s="475"/>
      <c r="OZL26" s="414"/>
      <c r="OZM26" s="476"/>
      <c r="OZN26" s="477"/>
      <c r="OZO26" s="477"/>
      <c r="OZP26" s="477"/>
      <c r="OZQ26" s="474"/>
      <c r="OZR26" s="474"/>
      <c r="OZS26" s="475"/>
      <c r="OZT26" s="414"/>
      <c r="OZU26" s="476"/>
      <c r="OZV26" s="477"/>
      <c r="OZW26" s="477"/>
      <c r="OZX26" s="477"/>
      <c r="OZY26" s="474"/>
      <c r="OZZ26" s="474"/>
      <c r="PAA26" s="475"/>
      <c r="PAB26" s="414"/>
      <c r="PAC26" s="476"/>
      <c r="PAD26" s="477"/>
      <c r="PAE26" s="477"/>
      <c r="PAF26" s="477"/>
      <c r="PAG26" s="474"/>
      <c r="PAH26" s="474"/>
      <c r="PAI26" s="475"/>
      <c r="PAJ26" s="414"/>
      <c r="PAK26" s="476"/>
      <c r="PAL26" s="477"/>
      <c r="PAM26" s="477"/>
      <c r="PAN26" s="477"/>
      <c r="PAO26" s="474"/>
      <c r="PAP26" s="474"/>
      <c r="PAQ26" s="475"/>
      <c r="PAR26" s="414"/>
      <c r="PAS26" s="476"/>
      <c r="PAT26" s="477"/>
      <c r="PAU26" s="477"/>
      <c r="PAV26" s="477"/>
      <c r="PAW26" s="474"/>
      <c r="PAX26" s="474"/>
      <c r="PAY26" s="475"/>
      <c r="PAZ26" s="414"/>
      <c r="PBA26" s="476"/>
      <c r="PBB26" s="477"/>
      <c r="PBC26" s="477"/>
      <c r="PBD26" s="477"/>
      <c r="PBE26" s="474"/>
      <c r="PBF26" s="474"/>
      <c r="PBG26" s="475"/>
      <c r="PBH26" s="414"/>
      <c r="PBI26" s="476"/>
      <c r="PBJ26" s="477"/>
      <c r="PBK26" s="477"/>
      <c r="PBL26" s="477"/>
      <c r="PBM26" s="474"/>
      <c r="PBN26" s="474"/>
      <c r="PBO26" s="475"/>
      <c r="PBP26" s="414"/>
      <c r="PBQ26" s="476"/>
      <c r="PBR26" s="477"/>
      <c r="PBS26" s="477"/>
      <c r="PBT26" s="477"/>
      <c r="PBU26" s="474"/>
      <c r="PBV26" s="474"/>
      <c r="PBW26" s="475"/>
      <c r="PBX26" s="414"/>
      <c r="PBY26" s="476"/>
      <c r="PBZ26" s="477"/>
      <c r="PCA26" s="477"/>
      <c r="PCB26" s="477"/>
      <c r="PCC26" s="474"/>
      <c r="PCD26" s="474"/>
      <c r="PCE26" s="475"/>
      <c r="PCF26" s="414"/>
      <c r="PCG26" s="476"/>
      <c r="PCH26" s="477"/>
      <c r="PCI26" s="477"/>
      <c r="PCJ26" s="477"/>
      <c r="PCK26" s="474"/>
      <c r="PCL26" s="474"/>
      <c r="PCM26" s="475"/>
      <c r="PCN26" s="414"/>
      <c r="PCO26" s="476"/>
      <c r="PCP26" s="477"/>
      <c r="PCQ26" s="477"/>
      <c r="PCR26" s="477"/>
      <c r="PCS26" s="474"/>
      <c r="PCT26" s="474"/>
      <c r="PCU26" s="475"/>
      <c r="PCV26" s="414"/>
      <c r="PCW26" s="476"/>
      <c r="PCX26" s="477"/>
      <c r="PCY26" s="477"/>
      <c r="PCZ26" s="477"/>
      <c r="PDA26" s="474"/>
      <c r="PDB26" s="474"/>
      <c r="PDC26" s="475"/>
      <c r="PDD26" s="414"/>
      <c r="PDE26" s="476"/>
      <c r="PDF26" s="477"/>
      <c r="PDG26" s="477"/>
      <c r="PDH26" s="477"/>
      <c r="PDI26" s="474"/>
      <c r="PDJ26" s="474"/>
      <c r="PDK26" s="475"/>
      <c r="PDL26" s="414"/>
      <c r="PDM26" s="476"/>
      <c r="PDN26" s="477"/>
      <c r="PDO26" s="477"/>
      <c r="PDP26" s="477"/>
      <c r="PDQ26" s="474"/>
      <c r="PDR26" s="474"/>
      <c r="PDS26" s="475"/>
      <c r="PDT26" s="414"/>
      <c r="PDU26" s="476"/>
      <c r="PDV26" s="477"/>
      <c r="PDW26" s="477"/>
      <c r="PDX26" s="477"/>
      <c r="PDY26" s="474"/>
      <c r="PDZ26" s="474"/>
      <c r="PEA26" s="475"/>
      <c r="PEB26" s="414"/>
      <c r="PEC26" s="476"/>
      <c r="PED26" s="477"/>
      <c r="PEE26" s="477"/>
      <c r="PEF26" s="477"/>
      <c r="PEG26" s="474"/>
      <c r="PEH26" s="474"/>
      <c r="PEI26" s="475"/>
      <c r="PEJ26" s="414"/>
      <c r="PEK26" s="476"/>
      <c r="PEL26" s="477"/>
      <c r="PEM26" s="477"/>
      <c r="PEN26" s="477"/>
      <c r="PEO26" s="474"/>
      <c r="PEP26" s="474"/>
      <c r="PEQ26" s="475"/>
      <c r="PER26" s="414"/>
      <c r="PES26" s="476"/>
      <c r="PET26" s="477"/>
      <c r="PEU26" s="477"/>
      <c r="PEV26" s="477"/>
      <c r="PEW26" s="474"/>
      <c r="PEX26" s="474"/>
      <c r="PEY26" s="475"/>
      <c r="PEZ26" s="414"/>
      <c r="PFA26" s="476"/>
      <c r="PFB26" s="477"/>
      <c r="PFC26" s="477"/>
      <c r="PFD26" s="477"/>
      <c r="PFE26" s="474"/>
      <c r="PFF26" s="474"/>
      <c r="PFG26" s="475"/>
      <c r="PFH26" s="414"/>
      <c r="PFI26" s="476"/>
      <c r="PFJ26" s="477"/>
      <c r="PFK26" s="477"/>
      <c r="PFL26" s="477"/>
      <c r="PFM26" s="474"/>
      <c r="PFN26" s="474"/>
      <c r="PFO26" s="475"/>
      <c r="PFP26" s="414"/>
      <c r="PFQ26" s="476"/>
      <c r="PFR26" s="477"/>
      <c r="PFS26" s="477"/>
      <c r="PFT26" s="477"/>
      <c r="PFU26" s="474"/>
      <c r="PFV26" s="474"/>
      <c r="PFW26" s="475"/>
      <c r="PFX26" s="414"/>
      <c r="PFY26" s="476"/>
      <c r="PFZ26" s="477"/>
      <c r="PGA26" s="477"/>
      <c r="PGB26" s="477"/>
      <c r="PGC26" s="474"/>
      <c r="PGD26" s="474"/>
      <c r="PGE26" s="475"/>
      <c r="PGF26" s="414"/>
      <c r="PGG26" s="476"/>
      <c r="PGH26" s="477"/>
      <c r="PGI26" s="477"/>
      <c r="PGJ26" s="477"/>
      <c r="PGK26" s="474"/>
      <c r="PGL26" s="474"/>
      <c r="PGM26" s="475"/>
      <c r="PGN26" s="414"/>
      <c r="PGO26" s="476"/>
      <c r="PGP26" s="477"/>
      <c r="PGQ26" s="477"/>
      <c r="PGR26" s="477"/>
      <c r="PGS26" s="474"/>
      <c r="PGT26" s="474"/>
      <c r="PGU26" s="475"/>
      <c r="PGV26" s="414"/>
      <c r="PGW26" s="476"/>
      <c r="PGX26" s="477"/>
      <c r="PGY26" s="477"/>
      <c r="PGZ26" s="477"/>
      <c r="PHA26" s="474"/>
      <c r="PHB26" s="474"/>
      <c r="PHC26" s="475"/>
      <c r="PHD26" s="414"/>
      <c r="PHE26" s="476"/>
      <c r="PHF26" s="477"/>
      <c r="PHG26" s="477"/>
      <c r="PHH26" s="477"/>
      <c r="PHI26" s="474"/>
      <c r="PHJ26" s="474"/>
      <c r="PHK26" s="475"/>
      <c r="PHL26" s="414"/>
      <c r="PHM26" s="476"/>
      <c r="PHN26" s="477"/>
      <c r="PHO26" s="477"/>
      <c r="PHP26" s="477"/>
      <c r="PHQ26" s="474"/>
      <c r="PHR26" s="474"/>
      <c r="PHS26" s="475"/>
      <c r="PHT26" s="414"/>
      <c r="PHU26" s="476"/>
      <c r="PHV26" s="477"/>
      <c r="PHW26" s="477"/>
      <c r="PHX26" s="477"/>
      <c r="PHY26" s="474"/>
      <c r="PHZ26" s="474"/>
      <c r="PIA26" s="475"/>
      <c r="PIB26" s="414"/>
      <c r="PIC26" s="476"/>
      <c r="PID26" s="477"/>
      <c r="PIE26" s="477"/>
      <c r="PIF26" s="477"/>
      <c r="PIG26" s="474"/>
      <c r="PIH26" s="474"/>
      <c r="PII26" s="475"/>
      <c r="PIJ26" s="414"/>
      <c r="PIK26" s="476"/>
      <c r="PIL26" s="477"/>
      <c r="PIM26" s="477"/>
      <c r="PIN26" s="477"/>
      <c r="PIO26" s="474"/>
      <c r="PIP26" s="474"/>
      <c r="PIQ26" s="475"/>
      <c r="PIR26" s="414"/>
      <c r="PIS26" s="476"/>
      <c r="PIT26" s="477"/>
      <c r="PIU26" s="477"/>
      <c r="PIV26" s="477"/>
      <c r="PIW26" s="474"/>
      <c r="PIX26" s="474"/>
      <c r="PIY26" s="475"/>
      <c r="PIZ26" s="414"/>
      <c r="PJA26" s="476"/>
      <c r="PJB26" s="477"/>
      <c r="PJC26" s="477"/>
      <c r="PJD26" s="477"/>
      <c r="PJE26" s="474"/>
      <c r="PJF26" s="474"/>
      <c r="PJG26" s="475"/>
      <c r="PJH26" s="414"/>
      <c r="PJI26" s="476"/>
      <c r="PJJ26" s="477"/>
      <c r="PJK26" s="477"/>
      <c r="PJL26" s="477"/>
      <c r="PJM26" s="474"/>
      <c r="PJN26" s="474"/>
      <c r="PJO26" s="475"/>
      <c r="PJP26" s="414"/>
      <c r="PJQ26" s="476"/>
      <c r="PJR26" s="477"/>
      <c r="PJS26" s="477"/>
      <c r="PJT26" s="477"/>
      <c r="PJU26" s="474"/>
      <c r="PJV26" s="474"/>
      <c r="PJW26" s="475"/>
      <c r="PJX26" s="414"/>
      <c r="PJY26" s="476"/>
      <c r="PJZ26" s="477"/>
      <c r="PKA26" s="477"/>
      <c r="PKB26" s="477"/>
      <c r="PKC26" s="474"/>
      <c r="PKD26" s="474"/>
      <c r="PKE26" s="475"/>
      <c r="PKF26" s="414"/>
      <c r="PKG26" s="476"/>
      <c r="PKH26" s="477"/>
      <c r="PKI26" s="477"/>
      <c r="PKJ26" s="477"/>
      <c r="PKK26" s="474"/>
      <c r="PKL26" s="474"/>
      <c r="PKM26" s="475"/>
      <c r="PKN26" s="414"/>
      <c r="PKO26" s="476"/>
      <c r="PKP26" s="477"/>
      <c r="PKQ26" s="477"/>
      <c r="PKR26" s="477"/>
      <c r="PKS26" s="474"/>
      <c r="PKT26" s="474"/>
      <c r="PKU26" s="475"/>
      <c r="PKV26" s="414"/>
      <c r="PKW26" s="476"/>
      <c r="PKX26" s="477"/>
      <c r="PKY26" s="477"/>
      <c r="PKZ26" s="477"/>
      <c r="PLA26" s="474"/>
      <c r="PLB26" s="474"/>
      <c r="PLC26" s="475"/>
      <c r="PLD26" s="414"/>
      <c r="PLE26" s="476"/>
      <c r="PLF26" s="477"/>
      <c r="PLG26" s="477"/>
      <c r="PLH26" s="477"/>
      <c r="PLI26" s="474"/>
      <c r="PLJ26" s="474"/>
      <c r="PLK26" s="475"/>
      <c r="PLL26" s="414"/>
      <c r="PLM26" s="476"/>
      <c r="PLN26" s="477"/>
      <c r="PLO26" s="477"/>
      <c r="PLP26" s="477"/>
      <c r="PLQ26" s="474"/>
      <c r="PLR26" s="474"/>
      <c r="PLS26" s="475"/>
      <c r="PLT26" s="414"/>
      <c r="PLU26" s="476"/>
      <c r="PLV26" s="477"/>
      <c r="PLW26" s="477"/>
      <c r="PLX26" s="477"/>
      <c r="PLY26" s="474"/>
      <c r="PLZ26" s="474"/>
      <c r="PMA26" s="475"/>
      <c r="PMB26" s="414"/>
      <c r="PMC26" s="476"/>
      <c r="PMD26" s="477"/>
      <c r="PME26" s="477"/>
      <c r="PMF26" s="477"/>
      <c r="PMG26" s="474"/>
      <c r="PMH26" s="474"/>
      <c r="PMI26" s="475"/>
      <c r="PMJ26" s="414"/>
      <c r="PMK26" s="476"/>
      <c r="PML26" s="477"/>
      <c r="PMM26" s="477"/>
      <c r="PMN26" s="477"/>
      <c r="PMO26" s="474"/>
      <c r="PMP26" s="474"/>
      <c r="PMQ26" s="475"/>
      <c r="PMR26" s="414"/>
      <c r="PMS26" s="476"/>
      <c r="PMT26" s="477"/>
      <c r="PMU26" s="477"/>
      <c r="PMV26" s="477"/>
      <c r="PMW26" s="474"/>
      <c r="PMX26" s="474"/>
      <c r="PMY26" s="475"/>
      <c r="PMZ26" s="414"/>
      <c r="PNA26" s="476"/>
      <c r="PNB26" s="477"/>
      <c r="PNC26" s="477"/>
      <c r="PND26" s="477"/>
      <c r="PNE26" s="474"/>
      <c r="PNF26" s="474"/>
      <c r="PNG26" s="475"/>
      <c r="PNH26" s="414"/>
      <c r="PNI26" s="476"/>
      <c r="PNJ26" s="477"/>
      <c r="PNK26" s="477"/>
      <c r="PNL26" s="477"/>
      <c r="PNM26" s="474"/>
      <c r="PNN26" s="474"/>
      <c r="PNO26" s="475"/>
      <c r="PNP26" s="414"/>
      <c r="PNQ26" s="476"/>
      <c r="PNR26" s="477"/>
      <c r="PNS26" s="477"/>
      <c r="PNT26" s="477"/>
      <c r="PNU26" s="474"/>
      <c r="PNV26" s="474"/>
      <c r="PNW26" s="475"/>
      <c r="PNX26" s="414"/>
      <c r="PNY26" s="476"/>
      <c r="PNZ26" s="477"/>
      <c r="POA26" s="477"/>
      <c r="POB26" s="477"/>
      <c r="POC26" s="474"/>
      <c r="POD26" s="474"/>
      <c r="POE26" s="475"/>
      <c r="POF26" s="414"/>
      <c r="POG26" s="476"/>
      <c r="POH26" s="477"/>
      <c r="POI26" s="477"/>
      <c r="POJ26" s="477"/>
      <c r="POK26" s="474"/>
      <c r="POL26" s="474"/>
      <c r="POM26" s="475"/>
      <c r="PON26" s="414"/>
      <c r="POO26" s="476"/>
      <c r="POP26" s="477"/>
      <c r="POQ26" s="477"/>
      <c r="POR26" s="477"/>
      <c r="POS26" s="474"/>
      <c r="POT26" s="474"/>
      <c r="POU26" s="475"/>
      <c r="POV26" s="414"/>
      <c r="POW26" s="476"/>
      <c r="POX26" s="477"/>
      <c r="POY26" s="477"/>
      <c r="POZ26" s="477"/>
      <c r="PPA26" s="474"/>
      <c r="PPB26" s="474"/>
      <c r="PPC26" s="475"/>
      <c r="PPD26" s="414"/>
      <c r="PPE26" s="476"/>
      <c r="PPF26" s="477"/>
      <c r="PPG26" s="477"/>
      <c r="PPH26" s="477"/>
      <c r="PPI26" s="474"/>
      <c r="PPJ26" s="474"/>
      <c r="PPK26" s="475"/>
      <c r="PPL26" s="414"/>
      <c r="PPM26" s="476"/>
      <c r="PPN26" s="477"/>
      <c r="PPO26" s="477"/>
      <c r="PPP26" s="477"/>
      <c r="PPQ26" s="474"/>
      <c r="PPR26" s="474"/>
      <c r="PPS26" s="475"/>
      <c r="PPT26" s="414"/>
      <c r="PPU26" s="476"/>
      <c r="PPV26" s="477"/>
      <c r="PPW26" s="477"/>
      <c r="PPX26" s="477"/>
      <c r="PPY26" s="474"/>
      <c r="PPZ26" s="474"/>
      <c r="PQA26" s="475"/>
      <c r="PQB26" s="414"/>
      <c r="PQC26" s="476"/>
      <c r="PQD26" s="477"/>
      <c r="PQE26" s="477"/>
      <c r="PQF26" s="477"/>
      <c r="PQG26" s="474"/>
      <c r="PQH26" s="474"/>
      <c r="PQI26" s="475"/>
      <c r="PQJ26" s="414"/>
      <c r="PQK26" s="476"/>
      <c r="PQL26" s="477"/>
      <c r="PQM26" s="477"/>
      <c r="PQN26" s="477"/>
      <c r="PQO26" s="474"/>
      <c r="PQP26" s="474"/>
      <c r="PQQ26" s="475"/>
      <c r="PQR26" s="414"/>
      <c r="PQS26" s="476"/>
      <c r="PQT26" s="477"/>
      <c r="PQU26" s="477"/>
      <c r="PQV26" s="477"/>
      <c r="PQW26" s="474"/>
      <c r="PQX26" s="474"/>
      <c r="PQY26" s="475"/>
      <c r="PQZ26" s="414"/>
      <c r="PRA26" s="476"/>
      <c r="PRB26" s="477"/>
      <c r="PRC26" s="477"/>
      <c r="PRD26" s="477"/>
      <c r="PRE26" s="474"/>
      <c r="PRF26" s="474"/>
      <c r="PRG26" s="475"/>
      <c r="PRH26" s="414"/>
      <c r="PRI26" s="476"/>
      <c r="PRJ26" s="477"/>
      <c r="PRK26" s="477"/>
      <c r="PRL26" s="477"/>
      <c r="PRM26" s="474"/>
      <c r="PRN26" s="474"/>
      <c r="PRO26" s="475"/>
      <c r="PRP26" s="414"/>
      <c r="PRQ26" s="476"/>
      <c r="PRR26" s="477"/>
      <c r="PRS26" s="477"/>
      <c r="PRT26" s="477"/>
      <c r="PRU26" s="474"/>
      <c r="PRV26" s="474"/>
      <c r="PRW26" s="475"/>
      <c r="PRX26" s="414"/>
      <c r="PRY26" s="476"/>
      <c r="PRZ26" s="477"/>
      <c r="PSA26" s="477"/>
      <c r="PSB26" s="477"/>
      <c r="PSC26" s="474"/>
      <c r="PSD26" s="474"/>
      <c r="PSE26" s="475"/>
      <c r="PSF26" s="414"/>
      <c r="PSG26" s="476"/>
      <c r="PSH26" s="477"/>
      <c r="PSI26" s="477"/>
      <c r="PSJ26" s="477"/>
      <c r="PSK26" s="474"/>
      <c r="PSL26" s="474"/>
      <c r="PSM26" s="475"/>
      <c r="PSN26" s="414"/>
      <c r="PSO26" s="476"/>
      <c r="PSP26" s="477"/>
      <c r="PSQ26" s="477"/>
      <c r="PSR26" s="477"/>
      <c r="PSS26" s="474"/>
      <c r="PST26" s="474"/>
      <c r="PSU26" s="475"/>
      <c r="PSV26" s="414"/>
      <c r="PSW26" s="476"/>
      <c r="PSX26" s="477"/>
      <c r="PSY26" s="477"/>
      <c r="PSZ26" s="477"/>
      <c r="PTA26" s="474"/>
      <c r="PTB26" s="474"/>
      <c r="PTC26" s="475"/>
      <c r="PTD26" s="414"/>
      <c r="PTE26" s="476"/>
      <c r="PTF26" s="477"/>
      <c r="PTG26" s="477"/>
      <c r="PTH26" s="477"/>
      <c r="PTI26" s="474"/>
      <c r="PTJ26" s="474"/>
      <c r="PTK26" s="475"/>
      <c r="PTL26" s="414"/>
      <c r="PTM26" s="476"/>
      <c r="PTN26" s="477"/>
      <c r="PTO26" s="477"/>
      <c r="PTP26" s="477"/>
      <c r="PTQ26" s="474"/>
      <c r="PTR26" s="474"/>
      <c r="PTS26" s="475"/>
      <c r="PTT26" s="414"/>
      <c r="PTU26" s="476"/>
      <c r="PTV26" s="477"/>
      <c r="PTW26" s="477"/>
      <c r="PTX26" s="477"/>
      <c r="PTY26" s="474"/>
      <c r="PTZ26" s="474"/>
      <c r="PUA26" s="475"/>
      <c r="PUB26" s="414"/>
      <c r="PUC26" s="476"/>
      <c r="PUD26" s="477"/>
      <c r="PUE26" s="477"/>
      <c r="PUF26" s="477"/>
      <c r="PUG26" s="474"/>
      <c r="PUH26" s="474"/>
      <c r="PUI26" s="475"/>
      <c r="PUJ26" s="414"/>
      <c r="PUK26" s="476"/>
      <c r="PUL26" s="477"/>
      <c r="PUM26" s="477"/>
      <c r="PUN26" s="477"/>
      <c r="PUO26" s="474"/>
      <c r="PUP26" s="474"/>
      <c r="PUQ26" s="475"/>
      <c r="PUR26" s="414"/>
      <c r="PUS26" s="476"/>
      <c r="PUT26" s="477"/>
      <c r="PUU26" s="477"/>
      <c r="PUV26" s="477"/>
      <c r="PUW26" s="474"/>
      <c r="PUX26" s="474"/>
      <c r="PUY26" s="475"/>
      <c r="PUZ26" s="414"/>
      <c r="PVA26" s="476"/>
      <c r="PVB26" s="477"/>
      <c r="PVC26" s="477"/>
      <c r="PVD26" s="477"/>
      <c r="PVE26" s="474"/>
      <c r="PVF26" s="474"/>
      <c r="PVG26" s="475"/>
      <c r="PVH26" s="414"/>
      <c r="PVI26" s="476"/>
      <c r="PVJ26" s="477"/>
      <c r="PVK26" s="477"/>
      <c r="PVL26" s="477"/>
      <c r="PVM26" s="474"/>
      <c r="PVN26" s="474"/>
      <c r="PVO26" s="475"/>
      <c r="PVP26" s="414"/>
      <c r="PVQ26" s="476"/>
      <c r="PVR26" s="477"/>
      <c r="PVS26" s="477"/>
      <c r="PVT26" s="477"/>
      <c r="PVU26" s="474"/>
      <c r="PVV26" s="474"/>
      <c r="PVW26" s="475"/>
      <c r="PVX26" s="414"/>
      <c r="PVY26" s="476"/>
      <c r="PVZ26" s="477"/>
      <c r="PWA26" s="477"/>
      <c r="PWB26" s="477"/>
      <c r="PWC26" s="474"/>
      <c r="PWD26" s="474"/>
      <c r="PWE26" s="475"/>
      <c r="PWF26" s="414"/>
      <c r="PWG26" s="476"/>
      <c r="PWH26" s="477"/>
      <c r="PWI26" s="477"/>
      <c r="PWJ26" s="477"/>
      <c r="PWK26" s="474"/>
      <c r="PWL26" s="474"/>
      <c r="PWM26" s="475"/>
      <c r="PWN26" s="414"/>
      <c r="PWO26" s="476"/>
      <c r="PWP26" s="477"/>
      <c r="PWQ26" s="477"/>
      <c r="PWR26" s="477"/>
      <c r="PWS26" s="474"/>
      <c r="PWT26" s="474"/>
      <c r="PWU26" s="475"/>
      <c r="PWV26" s="414"/>
      <c r="PWW26" s="476"/>
      <c r="PWX26" s="477"/>
      <c r="PWY26" s="477"/>
      <c r="PWZ26" s="477"/>
      <c r="PXA26" s="474"/>
      <c r="PXB26" s="474"/>
      <c r="PXC26" s="475"/>
      <c r="PXD26" s="414"/>
      <c r="PXE26" s="476"/>
      <c r="PXF26" s="477"/>
      <c r="PXG26" s="477"/>
      <c r="PXH26" s="477"/>
      <c r="PXI26" s="474"/>
      <c r="PXJ26" s="474"/>
      <c r="PXK26" s="475"/>
      <c r="PXL26" s="414"/>
      <c r="PXM26" s="476"/>
      <c r="PXN26" s="477"/>
      <c r="PXO26" s="477"/>
      <c r="PXP26" s="477"/>
      <c r="PXQ26" s="474"/>
      <c r="PXR26" s="474"/>
      <c r="PXS26" s="475"/>
      <c r="PXT26" s="414"/>
      <c r="PXU26" s="476"/>
      <c r="PXV26" s="477"/>
      <c r="PXW26" s="477"/>
      <c r="PXX26" s="477"/>
      <c r="PXY26" s="474"/>
      <c r="PXZ26" s="474"/>
      <c r="PYA26" s="475"/>
      <c r="PYB26" s="414"/>
      <c r="PYC26" s="476"/>
      <c r="PYD26" s="477"/>
      <c r="PYE26" s="477"/>
      <c r="PYF26" s="477"/>
      <c r="PYG26" s="474"/>
      <c r="PYH26" s="474"/>
      <c r="PYI26" s="475"/>
      <c r="PYJ26" s="414"/>
      <c r="PYK26" s="476"/>
      <c r="PYL26" s="477"/>
      <c r="PYM26" s="477"/>
      <c r="PYN26" s="477"/>
      <c r="PYO26" s="474"/>
      <c r="PYP26" s="474"/>
      <c r="PYQ26" s="475"/>
      <c r="PYR26" s="414"/>
      <c r="PYS26" s="476"/>
      <c r="PYT26" s="477"/>
      <c r="PYU26" s="477"/>
      <c r="PYV26" s="477"/>
      <c r="PYW26" s="474"/>
      <c r="PYX26" s="474"/>
      <c r="PYY26" s="475"/>
      <c r="PYZ26" s="414"/>
      <c r="PZA26" s="476"/>
      <c r="PZB26" s="477"/>
      <c r="PZC26" s="477"/>
      <c r="PZD26" s="477"/>
      <c r="PZE26" s="474"/>
      <c r="PZF26" s="474"/>
      <c r="PZG26" s="475"/>
      <c r="PZH26" s="414"/>
      <c r="PZI26" s="476"/>
      <c r="PZJ26" s="477"/>
      <c r="PZK26" s="477"/>
      <c r="PZL26" s="477"/>
      <c r="PZM26" s="474"/>
      <c r="PZN26" s="474"/>
      <c r="PZO26" s="475"/>
      <c r="PZP26" s="414"/>
      <c r="PZQ26" s="476"/>
      <c r="PZR26" s="477"/>
      <c r="PZS26" s="477"/>
      <c r="PZT26" s="477"/>
      <c r="PZU26" s="474"/>
      <c r="PZV26" s="474"/>
      <c r="PZW26" s="475"/>
      <c r="PZX26" s="414"/>
      <c r="PZY26" s="476"/>
      <c r="PZZ26" s="477"/>
      <c r="QAA26" s="477"/>
      <c r="QAB26" s="477"/>
      <c r="QAC26" s="474"/>
      <c r="QAD26" s="474"/>
      <c r="QAE26" s="475"/>
      <c r="QAF26" s="414"/>
      <c r="QAG26" s="476"/>
      <c r="QAH26" s="477"/>
      <c r="QAI26" s="477"/>
      <c r="QAJ26" s="477"/>
      <c r="QAK26" s="474"/>
      <c r="QAL26" s="474"/>
      <c r="QAM26" s="475"/>
      <c r="QAN26" s="414"/>
      <c r="QAO26" s="476"/>
      <c r="QAP26" s="477"/>
      <c r="QAQ26" s="477"/>
      <c r="QAR26" s="477"/>
      <c r="QAS26" s="474"/>
      <c r="QAT26" s="474"/>
      <c r="QAU26" s="475"/>
      <c r="QAV26" s="414"/>
      <c r="QAW26" s="476"/>
      <c r="QAX26" s="477"/>
      <c r="QAY26" s="477"/>
      <c r="QAZ26" s="477"/>
      <c r="QBA26" s="474"/>
      <c r="QBB26" s="474"/>
      <c r="QBC26" s="475"/>
      <c r="QBD26" s="414"/>
      <c r="QBE26" s="476"/>
      <c r="QBF26" s="477"/>
      <c r="QBG26" s="477"/>
      <c r="QBH26" s="477"/>
      <c r="QBI26" s="474"/>
      <c r="QBJ26" s="474"/>
      <c r="QBK26" s="475"/>
      <c r="QBL26" s="414"/>
      <c r="QBM26" s="476"/>
      <c r="QBN26" s="477"/>
      <c r="QBO26" s="477"/>
      <c r="QBP26" s="477"/>
      <c r="QBQ26" s="474"/>
      <c r="QBR26" s="474"/>
      <c r="QBS26" s="475"/>
      <c r="QBT26" s="414"/>
      <c r="QBU26" s="476"/>
      <c r="QBV26" s="477"/>
      <c r="QBW26" s="477"/>
      <c r="QBX26" s="477"/>
      <c r="QBY26" s="474"/>
      <c r="QBZ26" s="474"/>
      <c r="QCA26" s="475"/>
      <c r="QCB26" s="414"/>
      <c r="QCC26" s="476"/>
      <c r="QCD26" s="477"/>
      <c r="QCE26" s="477"/>
      <c r="QCF26" s="477"/>
      <c r="QCG26" s="474"/>
      <c r="QCH26" s="474"/>
      <c r="QCI26" s="475"/>
      <c r="QCJ26" s="414"/>
      <c r="QCK26" s="476"/>
      <c r="QCL26" s="477"/>
      <c r="QCM26" s="477"/>
      <c r="QCN26" s="477"/>
      <c r="QCO26" s="474"/>
      <c r="QCP26" s="474"/>
      <c r="QCQ26" s="475"/>
      <c r="QCR26" s="414"/>
      <c r="QCS26" s="476"/>
      <c r="QCT26" s="477"/>
      <c r="QCU26" s="477"/>
      <c r="QCV26" s="477"/>
      <c r="QCW26" s="474"/>
      <c r="QCX26" s="474"/>
      <c r="QCY26" s="475"/>
      <c r="QCZ26" s="414"/>
      <c r="QDA26" s="476"/>
      <c r="QDB26" s="477"/>
      <c r="QDC26" s="477"/>
      <c r="QDD26" s="477"/>
      <c r="QDE26" s="474"/>
      <c r="QDF26" s="474"/>
      <c r="QDG26" s="475"/>
      <c r="QDH26" s="414"/>
      <c r="QDI26" s="476"/>
      <c r="QDJ26" s="477"/>
      <c r="QDK26" s="477"/>
      <c r="QDL26" s="477"/>
      <c r="QDM26" s="474"/>
      <c r="QDN26" s="474"/>
      <c r="QDO26" s="475"/>
      <c r="QDP26" s="414"/>
      <c r="QDQ26" s="476"/>
      <c r="QDR26" s="477"/>
      <c r="QDS26" s="477"/>
      <c r="QDT26" s="477"/>
      <c r="QDU26" s="474"/>
      <c r="QDV26" s="474"/>
      <c r="QDW26" s="475"/>
      <c r="QDX26" s="414"/>
      <c r="QDY26" s="476"/>
      <c r="QDZ26" s="477"/>
      <c r="QEA26" s="477"/>
      <c r="QEB26" s="477"/>
      <c r="QEC26" s="474"/>
      <c r="QED26" s="474"/>
      <c r="QEE26" s="475"/>
      <c r="QEF26" s="414"/>
      <c r="QEG26" s="476"/>
      <c r="QEH26" s="477"/>
      <c r="QEI26" s="477"/>
      <c r="QEJ26" s="477"/>
      <c r="QEK26" s="474"/>
      <c r="QEL26" s="474"/>
      <c r="QEM26" s="475"/>
      <c r="QEN26" s="414"/>
      <c r="QEO26" s="476"/>
      <c r="QEP26" s="477"/>
      <c r="QEQ26" s="477"/>
      <c r="QER26" s="477"/>
      <c r="QES26" s="474"/>
      <c r="QET26" s="474"/>
      <c r="QEU26" s="475"/>
      <c r="QEV26" s="414"/>
      <c r="QEW26" s="476"/>
      <c r="QEX26" s="477"/>
      <c r="QEY26" s="477"/>
      <c r="QEZ26" s="477"/>
      <c r="QFA26" s="474"/>
      <c r="QFB26" s="474"/>
      <c r="QFC26" s="475"/>
      <c r="QFD26" s="414"/>
      <c r="QFE26" s="476"/>
      <c r="QFF26" s="477"/>
      <c r="QFG26" s="477"/>
      <c r="QFH26" s="477"/>
      <c r="QFI26" s="474"/>
      <c r="QFJ26" s="474"/>
      <c r="QFK26" s="475"/>
      <c r="QFL26" s="414"/>
      <c r="QFM26" s="476"/>
      <c r="QFN26" s="477"/>
      <c r="QFO26" s="477"/>
      <c r="QFP26" s="477"/>
      <c r="QFQ26" s="474"/>
      <c r="QFR26" s="474"/>
      <c r="QFS26" s="475"/>
      <c r="QFT26" s="414"/>
      <c r="QFU26" s="476"/>
      <c r="QFV26" s="477"/>
      <c r="QFW26" s="477"/>
      <c r="QFX26" s="477"/>
      <c r="QFY26" s="474"/>
      <c r="QFZ26" s="474"/>
      <c r="QGA26" s="475"/>
      <c r="QGB26" s="414"/>
      <c r="QGC26" s="476"/>
      <c r="QGD26" s="477"/>
      <c r="QGE26" s="477"/>
      <c r="QGF26" s="477"/>
      <c r="QGG26" s="474"/>
      <c r="QGH26" s="474"/>
      <c r="QGI26" s="475"/>
      <c r="QGJ26" s="414"/>
      <c r="QGK26" s="476"/>
      <c r="QGL26" s="477"/>
      <c r="QGM26" s="477"/>
      <c r="QGN26" s="477"/>
      <c r="QGO26" s="474"/>
      <c r="QGP26" s="474"/>
      <c r="QGQ26" s="475"/>
      <c r="QGR26" s="414"/>
      <c r="QGS26" s="476"/>
      <c r="QGT26" s="477"/>
      <c r="QGU26" s="477"/>
      <c r="QGV26" s="477"/>
      <c r="QGW26" s="474"/>
      <c r="QGX26" s="474"/>
      <c r="QGY26" s="475"/>
      <c r="QGZ26" s="414"/>
      <c r="QHA26" s="476"/>
      <c r="QHB26" s="477"/>
      <c r="QHC26" s="477"/>
      <c r="QHD26" s="477"/>
      <c r="QHE26" s="474"/>
      <c r="QHF26" s="474"/>
      <c r="QHG26" s="475"/>
      <c r="QHH26" s="414"/>
      <c r="QHI26" s="476"/>
      <c r="QHJ26" s="477"/>
      <c r="QHK26" s="477"/>
      <c r="QHL26" s="477"/>
      <c r="QHM26" s="474"/>
      <c r="QHN26" s="474"/>
      <c r="QHO26" s="475"/>
      <c r="QHP26" s="414"/>
      <c r="QHQ26" s="476"/>
      <c r="QHR26" s="477"/>
      <c r="QHS26" s="477"/>
      <c r="QHT26" s="477"/>
      <c r="QHU26" s="474"/>
      <c r="QHV26" s="474"/>
      <c r="QHW26" s="475"/>
      <c r="QHX26" s="414"/>
      <c r="QHY26" s="476"/>
      <c r="QHZ26" s="477"/>
      <c r="QIA26" s="477"/>
      <c r="QIB26" s="477"/>
      <c r="QIC26" s="474"/>
      <c r="QID26" s="474"/>
      <c r="QIE26" s="475"/>
      <c r="QIF26" s="414"/>
      <c r="QIG26" s="476"/>
      <c r="QIH26" s="477"/>
      <c r="QII26" s="477"/>
      <c r="QIJ26" s="477"/>
      <c r="QIK26" s="474"/>
      <c r="QIL26" s="474"/>
      <c r="QIM26" s="475"/>
      <c r="QIN26" s="414"/>
      <c r="QIO26" s="476"/>
      <c r="QIP26" s="477"/>
      <c r="QIQ26" s="477"/>
      <c r="QIR26" s="477"/>
      <c r="QIS26" s="474"/>
      <c r="QIT26" s="474"/>
      <c r="QIU26" s="475"/>
      <c r="QIV26" s="414"/>
      <c r="QIW26" s="476"/>
      <c r="QIX26" s="477"/>
      <c r="QIY26" s="477"/>
      <c r="QIZ26" s="477"/>
      <c r="QJA26" s="474"/>
      <c r="QJB26" s="474"/>
      <c r="QJC26" s="475"/>
      <c r="QJD26" s="414"/>
      <c r="QJE26" s="476"/>
      <c r="QJF26" s="477"/>
      <c r="QJG26" s="477"/>
      <c r="QJH26" s="477"/>
      <c r="QJI26" s="474"/>
      <c r="QJJ26" s="474"/>
      <c r="QJK26" s="475"/>
      <c r="QJL26" s="414"/>
      <c r="QJM26" s="476"/>
      <c r="QJN26" s="477"/>
      <c r="QJO26" s="477"/>
      <c r="QJP26" s="477"/>
      <c r="QJQ26" s="474"/>
      <c r="QJR26" s="474"/>
      <c r="QJS26" s="475"/>
      <c r="QJT26" s="414"/>
      <c r="QJU26" s="476"/>
      <c r="QJV26" s="477"/>
      <c r="QJW26" s="477"/>
      <c r="QJX26" s="477"/>
      <c r="QJY26" s="474"/>
      <c r="QJZ26" s="474"/>
      <c r="QKA26" s="475"/>
      <c r="QKB26" s="414"/>
      <c r="QKC26" s="476"/>
      <c r="QKD26" s="477"/>
      <c r="QKE26" s="477"/>
      <c r="QKF26" s="477"/>
      <c r="QKG26" s="474"/>
      <c r="QKH26" s="474"/>
      <c r="QKI26" s="475"/>
      <c r="QKJ26" s="414"/>
      <c r="QKK26" s="476"/>
      <c r="QKL26" s="477"/>
      <c r="QKM26" s="477"/>
      <c r="QKN26" s="477"/>
      <c r="QKO26" s="474"/>
      <c r="QKP26" s="474"/>
      <c r="QKQ26" s="475"/>
      <c r="QKR26" s="414"/>
      <c r="QKS26" s="476"/>
      <c r="QKT26" s="477"/>
      <c r="QKU26" s="477"/>
      <c r="QKV26" s="477"/>
      <c r="QKW26" s="474"/>
      <c r="QKX26" s="474"/>
      <c r="QKY26" s="475"/>
      <c r="QKZ26" s="414"/>
      <c r="QLA26" s="476"/>
      <c r="QLB26" s="477"/>
      <c r="QLC26" s="477"/>
      <c r="QLD26" s="477"/>
      <c r="QLE26" s="474"/>
      <c r="QLF26" s="474"/>
      <c r="QLG26" s="475"/>
      <c r="QLH26" s="414"/>
      <c r="QLI26" s="476"/>
      <c r="QLJ26" s="477"/>
      <c r="QLK26" s="477"/>
      <c r="QLL26" s="477"/>
      <c r="QLM26" s="474"/>
      <c r="QLN26" s="474"/>
      <c r="QLO26" s="475"/>
      <c r="QLP26" s="414"/>
      <c r="QLQ26" s="476"/>
      <c r="QLR26" s="477"/>
      <c r="QLS26" s="477"/>
      <c r="QLT26" s="477"/>
      <c r="QLU26" s="474"/>
      <c r="QLV26" s="474"/>
      <c r="QLW26" s="475"/>
      <c r="QLX26" s="414"/>
      <c r="QLY26" s="476"/>
      <c r="QLZ26" s="477"/>
      <c r="QMA26" s="477"/>
      <c r="QMB26" s="477"/>
      <c r="QMC26" s="474"/>
      <c r="QMD26" s="474"/>
      <c r="QME26" s="475"/>
      <c r="QMF26" s="414"/>
      <c r="QMG26" s="476"/>
      <c r="QMH26" s="477"/>
      <c r="QMI26" s="477"/>
      <c r="QMJ26" s="477"/>
      <c r="QMK26" s="474"/>
      <c r="QML26" s="474"/>
      <c r="QMM26" s="475"/>
      <c r="QMN26" s="414"/>
      <c r="QMO26" s="476"/>
      <c r="QMP26" s="477"/>
      <c r="QMQ26" s="477"/>
      <c r="QMR26" s="477"/>
      <c r="QMS26" s="474"/>
      <c r="QMT26" s="474"/>
      <c r="QMU26" s="475"/>
      <c r="QMV26" s="414"/>
      <c r="QMW26" s="476"/>
      <c r="QMX26" s="477"/>
      <c r="QMY26" s="477"/>
      <c r="QMZ26" s="477"/>
      <c r="QNA26" s="474"/>
      <c r="QNB26" s="474"/>
      <c r="QNC26" s="475"/>
      <c r="QND26" s="414"/>
      <c r="QNE26" s="476"/>
      <c r="QNF26" s="477"/>
      <c r="QNG26" s="477"/>
      <c r="QNH26" s="477"/>
      <c r="QNI26" s="474"/>
      <c r="QNJ26" s="474"/>
      <c r="QNK26" s="475"/>
      <c r="QNL26" s="414"/>
      <c r="QNM26" s="476"/>
      <c r="QNN26" s="477"/>
      <c r="QNO26" s="477"/>
      <c r="QNP26" s="477"/>
      <c r="QNQ26" s="474"/>
      <c r="QNR26" s="474"/>
      <c r="QNS26" s="475"/>
      <c r="QNT26" s="414"/>
      <c r="QNU26" s="476"/>
      <c r="QNV26" s="477"/>
      <c r="QNW26" s="477"/>
      <c r="QNX26" s="477"/>
      <c r="QNY26" s="474"/>
      <c r="QNZ26" s="474"/>
      <c r="QOA26" s="475"/>
      <c r="QOB26" s="414"/>
      <c r="QOC26" s="476"/>
      <c r="QOD26" s="477"/>
      <c r="QOE26" s="477"/>
      <c r="QOF26" s="477"/>
      <c r="QOG26" s="474"/>
      <c r="QOH26" s="474"/>
      <c r="QOI26" s="475"/>
      <c r="QOJ26" s="414"/>
      <c r="QOK26" s="476"/>
      <c r="QOL26" s="477"/>
      <c r="QOM26" s="477"/>
      <c r="QON26" s="477"/>
      <c r="QOO26" s="474"/>
      <c r="QOP26" s="474"/>
      <c r="QOQ26" s="475"/>
      <c r="QOR26" s="414"/>
      <c r="QOS26" s="476"/>
      <c r="QOT26" s="477"/>
      <c r="QOU26" s="477"/>
      <c r="QOV26" s="477"/>
      <c r="QOW26" s="474"/>
      <c r="QOX26" s="474"/>
      <c r="QOY26" s="475"/>
      <c r="QOZ26" s="414"/>
      <c r="QPA26" s="476"/>
      <c r="QPB26" s="477"/>
      <c r="QPC26" s="477"/>
      <c r="QPD26" s="477"/>
      <c r="QPE26" s="474"/>
      <c r="QPF26" s="474"/>
      <c r="QPG26" s="475"/>
      <c r="QPH26" s="414"/>
      <c r="QPI26" s="476"/>
      <c r="QPJ26" s="477"/>
      <c r="QPK26" s="477"/>
      <c r="QPL26" s="477"/>
      <c r="QPM26" s="474"/>
      <c r="QPN26" s="474"/>
      <c r="QPO26" s="475"/>
      <c r="QPP26" s="414"/>
      <c r="QPQ26" s="476"/>
      <c r="QPR26" s="477"/>
      <c r="QPS26" s="477"/>
      <c r="QPT26" s="477"/>
      <c r="QPU26" s="474"/>
      <c r="QPV26" s="474"/>
      <c r="QPW26" s="475"/>
      <c r="QPX26" s="414"/>
      <c r="QPY26" s="476"/>
      <c r="QPZ26" s="477"/>
      <c r="QQA26" s="477"/>
      <c r="QQB26" s="477"/>
      <c r="QQC26" s="474"/>
      <c r="QQD26" s="474"/>
      <c r="QQE26" s="475"/>
      <c r="QQF26" s="414"/>
      <c r="QQG26" s="476"/>
      <c r="QQH26" s="477"/>
      <c r="QQI26" s="477"/>
      <c r="QQJ26" s="477"/>
      <c r="QQK26" s="474"/>
      <c r="QQL26" s="474"/>
      <c r="QQM26" s="475"/>
      <c r="QQN26" s="414"/>
      <c r="QQO26" s="476"/>
      <c r="QQP26" s="477"/>
      <c r="QQQ26" s="477"/>
      <c r="QQR26" s="477"/>
      <c r="QQS26" s="474"/>
      <c r="QQT26" s="474"/>
      <c r="QQU26" s="475"/>
      <c r="QQV26" s="414"/>
      <c r="QQW26" s="476"/>
      <c r="QQX26" s="477"/>
      <c r="QQY26" s="477"/>
      <c r="QQZ26" s="477"/>
      <c r="QRA26" s="474"/>
      <c r="QRB26" s="474"/>
      <c r="QRC26" s="475"/>
      <c r="QRD26" s="414"/>
      <c r="QRE26" s="476"/>
      <c r="QRF26" s="477"/>
      <c r="QRG26" s="477"/>
      <c r="QRH26" s="477"/>
      <c r="QRI26" s="474"/>
      <c r="QRJ26" s="474"/>
      <c r="QRK26" s="475"/>
      <c r="QRL26" s="414"/>
      <c r="QRM26" s="476"/>
      <c r="QRN26" s="477"/>
      <c r="QRO26" s="477"/>
      <c r="QRP26" s="477"/>
      <c r="QRQ26" s="474"/>
      <c r="QRR26" s="474"/>
      <c r="QRS26" s="475"/>
      <c r="QRT26" s="414"/>
      <c r="QRU26" s="476"/>
      <c r="QRV26" s="477"/>
      <c r="QRW26" s="477"/>
      <c r="QRX26" s="477"/>
      <c r="QRY26" s="474"/>
      <c r="QRZ26" s="474"/>
      <c r="QSA26" s="475"/>
      <c r="QSB26" s="414"/>
      <c r="QSC26" s="476"/>
      <c r="QSD26" s="477"/>
      <c r="QSE26" s="477"/>
      <c r="QSF26" s="477"/>
      <c r="QSG26" s="474"/>
      <c r="QSH26" s="474"/>
      <c r="QSI26" s="475"/>
      <c r="QSJ26" s="414"/>
      <c r="QSK26" s="476"/>
      <c r="QSL26" s="477"/>
      <c r="QSM26" s="477"/>
      <c r="QSN26" s="477"/>
      <c r="QSO26" s="474"/>
      <c r="QSP26" s="474"/>
      <c r="QSQ26" s="475"/>
      <c r="QSR26" s="414"/>
      <c r="QSS26" s="476"/>
      <c r="QST26" s="477"/>
      <c r="QSU26" s="477"/>
      <c r="QSV26" s="477"/>
      <c r="QSW26" s="474"/>
      <c r="QSX26" s="474"/>
      <c r="QSY26" s="475"/>
      <c r="QSZ26" s="414"/>
      <c r="QTA26" s="476"/>
      <c r="QTB26" s="477"/>
      <c r="QTC26" s="477"/>
      <c r="QTD26" s="477"/>
      <c r="QTE26" s="474"/>
      <c r="QTF26" s="474"/>
      <c r="QTG26" s="475"/>
      <c r="QTH26" s="414"/>
      <c r="QTI26" s="476"/>
      <c r="QTJ26" s="477"/>
      <c r="QTK26" s="477"/>
      <c r="QTL26" s="477"/>
      <c r="QTM26" s="474"/>
      <c r="QTN26" s="474"/>
      <c r="QTO26" s="475"/>
      <c r="QTP26" s="414"/>
      <c r="QTQ26" s="476"/>
      <c r="QTR26" s="477"/>
      <c r="QTS26" s="477"/>
      <c r="QTT26" s="477"/>
      <c r="QTU26" s="474"/>
      <c r="QTV26" s="474"/>
      <c r="QTW26" s="475"/>
      <c r="QTX26" s="414"/>
      <c r="QTY26" s="476"/>
      <c r="QTZ26" s="477"/>
      <c r="QUA26" s="477"/>
      <c r="QUB26" s="477"/>
      <c r="QUC26" s="474"/>
      <c r="QUD26" s="474"/>
      <c r="QUE26" s="475"/>
      <c r="QUF26" s="414"/>
      <c r="QUG26" s="476"/>
      <c r="QUH26" s="477"/>
      <c r="QUI26" s="477"/>
      <c r="QUJ26" s="477"/>
      <c r="QUK26" s="474"/>
      <c r="QUL26" s="474"/>
      <c r="QUM26" s="475"/>
      <c r="QUN26" s="414"/>
      <c r="QUO26" s="476"/>
      <c r="QUP26" s="477"/>
      <c r="QUQ26" s="477"/>
      <c r="QUR26" s="477"/>
      <c r="QUS26" s="474"/>
      <c r="QUT26" s="474"/>
      <c r="QUU26" s="475"/>
      <c r="QUV26" s="414"/>
      <c r="QUW26" s="476"/>
      <c r="QUX26" s="477"/>
      <c r="QUY26" s="477"/>
      <c r="QUZ26" s="477"/>
      <c r="QVA26" s="474"/>
      <c r="QVB26" s="474"/>
      <c r="QVC26" s="475"/>
      <c r="QVD26" s="414"/>
      <c r="QVE26" s="476"/>
      <c r="QVF26" s="477"/>
      <c r="QVG26" s="477"/>
      <c r="QVH26" s="477"/>
      <c r="QVI26" s="474"/>
      <c r="QVJ26" s="474"/>
      <c r="QVK26" s="475"/>
      <c r="QVL26" s="414"/>
      <c r="QVM26" s="476"/>
      <c r="QVN26" s="477"/>
      <c r="QVO26" s="477"/>
      <c r="QVP26" s="477"/>
      <c r="QVQ26" s="474"/>
      <c r="QVR26" s="474"/>
      <c r="QVS26" s="475"/>
      <c r="QVT26" s="414"/>
      <c r="QVU26" s="476"/>
      <c r="QVV26" s="477"/>
      <c r="QVW26" s="477"/>
      <c r="QVX26" s="477"/>
      <c r="QVY26" s="474"/>
      <c r="QVZ26" s="474"/>
      <c r="QWA26" s="475"/>
      <c r="QWB26" s="414"/>
      <c r="QWC26" s="476"/>
      <c r="QWD26" s="477"/>
      <c r="QWE26" s="477"/>
      <c r="QWF26" s="477"/>
      <c r="QWG26" s="474"/>
      <c r="QWH26" s="474"/>
      <c r="QWI26" s="475"/>
      <c r="QWJ26" s="414"/>
      <c r="QWK26" s="476"/>
      <c r="QWL26" s="477"/>
      <c r="QWM26" s="477"/>
      <c r="QWN26" s="477"/>
      <c r="QWO26" s="474"/>
      <c r="QWP26" s="474"/>
      <c r="QWQ26" s="475"/>
      <c r="QWR26" s="414"/>
      <c r="QWS26" s="476"/>
      <c r="QWT26" s="477"/>
      <c r="QWU26" s="477"/>
      <c r="QWV26" s="477"/>
      <c r="QWW26" s="474"/>
      <c r="QWX26" s="474"/>
      <c r="QWY26" s="475"/>
      <c r="QWZ26" s="414"/>
      <c r="QXA26" s="476"/>
      <c r="QXB26" s="477"/>
      <c r="QXC26" s="477"/>
      <c r="QXD26" s="477"/>
      <c r="QXE26" s="474"/>
      <c r="QXF26" s="474"/>
      <c r="QXG26" s="475"/>
      <c r="QXH26" s="414"/>
      <c r="QXI26" s="476"/>
      <c r="QXJ26" s="477"/>
      <c r="QXK26" s="477"/>
      <c r="QXL26" s="477"/>
      <c r="QXM26" s="474"/>
      <c r="QXN26" s="474"/>
      <c r="QXO26" s="475"/>
      <c r="QXP26" s="414"/>
      <c r="QXQ26" s="476"/>
      <c r="QXR26" s="477"/>
      <c r="QXS26" s="477"/>
      <c r="QXT26" s="477"/>
      <c r="QXU26" s="474"/>
      <c r="QXV26" s="474"/>
      <c r="QXW26" s="475"/>
      <c r="QXX26" s="414"/>
      <c r="QXY26" s="476"/>
      <c r="QXZ26" s="477"/>
      <c r="QYA26" s="477"/>
      <c r="QYB26" s="477"/>
      <c r="QYC26" s="474"/>
      <c r="QYD26" s="474"/>
      <c r="QYE26" s="475"/>
      <c r="QYF26" s="414"/>
      <c r="QYG26" s="476"/>
      <c r="QYH26" s="477"/>
      <c r="QYI26" s="477"/>
      <c r="QYJ26" s="477"/>
      <c r="QYK26" s="474"/>
      <c r="QYL26" s="474"/>
      <c r="QYM26" s="475"/>
      <c r="QYN26" s="414"/>
      <c r="QYO26" s="476"/>
      <c r="QYP26" s="477"/>
      <c r="QYQ26" s="477"/>
      <c r="QYR26" s="477"/>
      <c r="QYS26" s="474"/>
      <c r="QYT26" s="474"/>
      <c r="QYU26" s="475"/>
      <c r="QYV26" s="414"/>
      <c r="QYW26" s="476"/>
      <c r="QYX26" s="477"/>
      <c r="QYY26" s="477"/>
      <c r="QYZ26" s="477"/>
      <c r="QZA26" s="474"/>
      <c r="QZB26" s="474"/>
      <c r="QZC26" s="475"/>
      <c r="QZD26" s="414"/>
      <c r="QZE26" s="476"/>
      <c r="QZF26" s="477"/>
      <c r="QZG26" s="477"/>
      <c r="QZH26" s="477"/>
      <c r="QZI26" s="474"/>
      <c r="QZJ26" s="474"/>
      <c r="QZK26" s="475"/>
      <c r="QZL26" s="414"/>
      <c r="QZM26" s="476"/>
      <c r="QZN26" s="477"/>
      <c r="QZO26" s="477"/>
      <c r="QZP26" s="477"/>
      <c r="QZQ26" s="474"/>
      <c r="QZR26" s="474"/>
      <c r="QZS26" s="475"/>
      <c r="QZT26" s="414"/>
      <c r="QZU26" s="476"/>
      <c r="QZV26" s="477"/>
      <c r="QZW26" s="477"/>
      <c r="QZX26" s="477"/>
      <c r="QZY26" s="474"/>
      <c r="QZZ26" s="474"/>
      <c r="RAA26" s="475"/>
      <c r="RAB26" s="414"/>
      <c r="RAC26" s="476"/>
      <c r="RAD26" s="477"/>
      <c r="RAE26" s="477"/>
      <c r="RAF26" s="477"/>
      <c r="RAG26" s="474"/>
      <c r="RAH26" s="474"/>
      <c r="RAI26" s="475"/>
      <c r="RAJ26" s="414"/>
      <c r="RAK26" s="476"/>
      <c r="RAL26" s="477"/>
      <c r="RAM26" s="477"/>
      <c r="RAN26" s="477"/>
      <c r="RAO26" s="474"/>
      <c r="RAP26" s="474"/>
      <c r="RAQ26" s="475"/>
      <c r="RAR26" s="414"/>
      <c r="RAS26" s="476"/>
      <c r="RAT26" s="477"/>
      <c r="RAU26" s="477"/>
      <c r="RAV26" s="477"/>
      <c r="RAW26" s="474"/>
      <c r="RAX26" s="474"/>
      <c r="RAY26" s="475"/>
      <c r="RAZ26" s="414"/>
      <c r="RBA26" s="476"/>
      <c r="RBB26" s="477"/>
      <c r="RBC26" s="477"/>
      <c r="RBD26" s="477"/>
      <c r="RBE26" s="474"/>
      <c r="RBF26" s="474"/>
      <c r="RBG26" s="475"/>
      <c r="RBH26" s="414"/>
      <c r="RBI26" s="476"/>
      <c r="RBJ26" s="477"/>
      <c r="RBK26" s="477"/>
      <c r="RBL26" s="477"/>
      <c r="RBM26" s="474"/>
      <c r="RBN26" s="474"/>
      <c r="RBO26" s="475"/>
      <c r="RBP26" s="414"/>
      <c r="RBQ26" s="476"/>
      <c r="RBR26" s="477"/>
      <c r="RBS26" s="477"/>
      <c r="RBT26" s="477"/>
      <c r="RBU26" s="474"/>
      <c r="RBV26" s="474"/>
      <c r="RBW26" s="475"/>
      <c r="RBX26" s="414"/>
      <c r="RBY26" s="476"/>
      <c r="RBZ26" s="477"/>
      <c r="RCA26" s="477"/>
      <c r="RCB26" s="477"/>
      <c r="RCC26" s="474"/>
      <c r="RCD26" s="474"/>
      <c r="RCE26" s="475"/>
      <c r="RCF26" s="414"/>
      <c r="RCG26" s="476"/>
      <c r="RCH26" s="477"/>
      <c r="RCI26" s="477"/>
      <c r="RCJ26" s="477"/>
      <c r="RCK26" s="474"/>
      <c r="RCL26" s="474"/>
      <c r="RCM26" s="475"/>
      <c r="RCN26" s="414"/>
      <c r="RCO26" s="476"/>
      <c r="RCP26" s="477"/>
      <c r="RCQ26" s="477"/>
      <c r="RCR26" s="477"/>
      <c r="RCS26" s="474"/>
      <c r="RCT26" s="474"/>
      <c r="RCU26" s="475"/>
      <c r="RCV26" s="414"/>
      <c r="RCW26" s="476"/>
      <c r="RCX26" s="477"/>
      <c r="RCY26" s="477"/>
      <c r="RCZ26" s="477"/>
      <c r="RDA26" s="474"/>
      <c r="RDB26" s="474"/>
      <c r="RDC26" s="475"/>
      <c r="RDD26" s="414"/>
      <c r="RDE26" s="476"/>
      <c r="RDF26" s="477"/>
      <c r="RDG26" s="477"/>
      <c r="RDH26" s="477"/>
      <c r="RDI26" s="474"/>
      <c r="RDJ26" s="474"/>
      <c r="RDK26" s="475"/>
      <c r="RDL26" s="414"/>
      <c r="RDM26" s="476"/>
      <c r="RDN26" s="477"/>
      <c r="RDO26" s="477"/>
      <c r="RDP26" s="477"/>
      <c r="RDQ26" s="474"/>
      <c r="RDR26" s="474"/>
      <c r="RDS26" s="475"/>
      <c r="RDT26" s="414"/>
      <c r="RDU26" s="476"/>
      <c r="RDV26" s="477"/>
      <c r="RDW26" s="477"/>
      <c r="RDX26" s="477"/>
      <c r="RDY26" s="474"/>
      <c r="RDZ26" s="474"/>
      <c r="REA26" s="475"/>
      <c r="REB26" s="414"/>
      <c r="REC26" s="476"/>
      <c r="RED26" s="477"/>
      <c r="REE26" s="477"/>
      <c r="REF26" s="477"/>
      <c r="REG26" s="474"/>
      <c r="REH26" s="474"/>
      <c r="REI26" s="475"/>
      <c r="REJ26" s="414"/>
      <c r="REK26" s="476"/>
      <c r="REL26" s="477"/>
      <c r="REM26" s="477"/>
      <c r="REN26" s="477"/>
      <c r="REO26" s="474"/>
      <c r="REP26" s="474"/>
      <c r="REQ26" s="475"/>
      <c r="RER26" s="414"/>
      <c r="RES26" s="476"/>
      <c r="RET26" s="477"/>
      <c r="REU26" s="477"/>
      <c r="REV26" s="477"/>
      <c r="REW26" s="474"/>
      <c r="REX26" s="474"/>
      <c r="REY26" s="475"/>
      <c r="REZ26" s="414"/>
      <c r="RFA26" s="476"/>
      <c r="RFB26" s="477"/>
      <c r="RFC26" s="477"/>
      <c r="RFD26" s="477"/>
      <c r="RFE26" s="474"/>
      <c r="RFF26" s="474"/>
      <c r="RFG26" s="475"/>
      <c r="RFH26" s="414"/>
      <c r="RFI26" s="476"/>
      <c r="RFJ26" s="477"/>
      <c r="RFK26" s="477"/>
      <c r="RFL26" s="477"/>
      <c r="RFM26" s="474"/>
      <c r="RFN26" s="474"/>
      <c r="RFO26" s="475"/>
      <c r="RFP26" s="414"/>
      <c r="RFQ26" s="476"/>
      <c r="RFR26" s="477"/>
      <c r="RFS26" s="477"/>
      <c r="RFT26" s="477"/>
      <c r="RFU26" s="474"/>
      <c r="RFV26" s="474"/>
      <c r="RFW26" s="475"/>
      <c r="RFX26" s="414"/>
      <c r="RFY26" s="476"/>
      <c r="RFZ26" s="477"/>
      <c r="RGA26" s="477"/>
      <c r="RGB26" s="477"/>
      <c r="RGC26" s="474"/>
      <c r="RGD26" s="474"/>
      <c r="RGE26" s="475"/>
      <c r="RGF26" s="414"/>
      <c r="RGG26" s="476"/>
      <c r="RGH26" s="477"/>
      <c r="RGI26" s="477"/>
      <c r="RGJ26" s="477"/>
      <c r="RGK26" s="474"/>
      <c r="RGL26" s="474"/>
      <c r="RGM26" s="475"/>
      <c r="RGN26" s="414"/>
      <c r="RGO26" s="476"/>
      <c r="RGP26" s="477"/>
      <c r="RGQ26" s="477"/>
      <c r="RGR26" s="477"/>
      <c r="RGS26" s="474"/>
      <c r="RGT26" s="474"/>
      <c r="RGU26" s="475"/>
      <c r="RGV26" s="414"/>
      <c r="RGW26" s="476"/>
      <c r="RGX26" s="477"/>
      <c r="RGY26" s="477"/>
      <c r="RGZ26" s="477"/>
      <c r="RHA26" s="474"/>
      <c r="RHB26" s="474"/>
      <c r="RHC26" s="475"/>
      <c r="RHD26" s="414"/>
      <c r="RHE26" s="476"/>
      <c r="RHF26" s="477"/>
      <c r="RHG26" s="477"/>
      <c r="RHH26" s="477"/>
      <c r="RHI26" s="474"/>
      <c r="RHJ26" s="474"/>
      <c r="RHK26" s="475"/>
      <c r="RHL26" s="414"/>
      <c r="RHM26" s="476"/>
      <c r="RHN26" s="477"/>
      <c r="RHO26" s="477"/>
      <c r="RHP26" s="477"/>
      <c r="RHQ26" s="474"/>
      <c r="RHR26" s="474"/>
      <c r="RHS26" s="475"/>
      <c r="RHT26" s="414"/>
      <c r="RHU26" s="476"/>
      <c r="RHV26" s="477"/>
      <c r="RHW26" s="477"/>
      <c r="RHX26" s="477"/>
      <c r="RHY26" s="474"/>
      <c r="RHZ26" s="474"/>
      <c r="RIA26" s="475"/>
      <c r="RIB26" s="414"/>
      <c r="RIC26" s="476"/>
      <c r="RID26" s="477"/>
      <c r="RIE26" s="477"/>
      <c r="RIF26" s="477"/>
      <c r="RIG26" s="474"/>
      <c r="RIH26" s="474"/>
      <c r="RII26" s="475"/>
      <c r="RIJ26" s="414"/>
      <c r="RIK26" s="476"/>
      <c r="RIL26" s="477"/>
      <c r="RIM26" s="477"/>
      <c r="RIN26" s="477"/>
      <c r="RIO26" s="474"/>
      <c r="RIP26" s="474"/>
      <c r="RIQ26" s="475"/>
      <c r="RIR26" s="414"/>
      <c r="RIS26" s="476"/>
      <c r="RIT26" s="477"/>
      <c r="RIU26" s="477"/>
      <c r="RIV26" s="477"/>
      <c r="RIW26" s="474"/>
      <c r="RIX26" s="474"/>
      <c r="RIY26" s="475"/>
      <c r="RIZ26" s="414"/>
      <c r="RJA26" s="476"/>
      <c r="RJB26" s="477"/>
      <c r="RJC26" s="477"/>
      <c r="RJD26" s="477"/>
      <c r="RJE26" s="474"/>
      <c r="RJF26" s="474"/>
      <c r="RJG26" s="475"/>
      <c r="RJH26" s="414"/>
      <c r="RJI26" s="476"/>
      <c r="RJJ26" s="477"/>
      <c r="RJK26" s="477"/>
      <c r="RJL26" s="477"/>
      <c r="RJM26" s="474"/>
      <c r="RJN26" s="474"/>
      <c r="RJO26" s="475"/>
      <c r="RJP26" s="414"/>
      <c r="RJQ26" s="476"/>
      <c r="RJR26" s="477"/>
      <c r="RJS26" s="477"/>
      <c r="RJT26" s="477"/>
      <c r="RJU26" s="474"/>
      <c r="RJV26" s="474"/>
      <c r="RJW26" s="475"/>
      <c r="RJX26" s="414"/>
      <c r="RJY26" s="476"/>
      <c r="RJZ26" s="477"/>
      <c r="RKA26" s="477"/>
      <c r="RKB26" s="477"/>
      <c r="RKC26" s="474"/>
      <c r="RKD26" s="474"/>
      <c r="RKE26" s="475"/>
      <c r="RKF26" s="414"/>
      <c r="RKG26" s="476"/>
      <c r="RKH26" s="477"/>
      <c r="RKI26" s="477"/>
      <c r="RKJ26" s="477"/>
      <c r="RKK26" s="474"/>
      <c r="RKL26" s="474"/>
      <c r="RKM26" s="475"/>
      <c r="RKN26" s="414"/>
      <c r="RKO26" s="476"/>
      <c r="RKP26" s="477"/>
      <c r="RKQ26" s="477"/>
      <c r="RKR26" s="477"/>
      <c r="RKS26" s="474"/>
      <c r="RKT26" s="474"/>
      <c r="RKU26" s="475"/>
      <c r="RKV26" s="414"/>
      <c r="RKW26" s="476"/>
      <c r="RKX26" s="477"/>
      <c r="RKY26" s="477"/>
      <c r="RKZ26" s="477"/>
      <c r="RLA26" s="474"/>
      <c r="RLB26" s="474"/>
      <c r="RLC26" s="475"/>
      <c r="RLD26" s="414"/>
      <c r="RLE26" s="476"/>
      <c r="RLF26" s="477"/>
      <c r="RLG26" s="477"/>
      <c r="RLH26" s="477"/>
      <c r="RLI26" s="474"/>
      <c r="RLJ26" s="474"/>
      <c r="RLK26" s="475"/>
      <c r="RLL26" s="414"/>
      <c r="RLM26" s="476"/>
      <c r="RLN26" s="477"/>
      <c r="RLO26" s="477"/>
      <c r="RLP26" s="477"/>
      <c r="RLQ26" s="474"/>
      <c r="RLR26" s="474"/>
      <c r="RLS26" s="475"/>
      <c r="RLT26" s="414"/>
      <c r="RLU26" s="476"/>
      <c r="RLV26" s="477"/>
      <c r="RLW26" s="477"/>
      <c r="RLX26" s="477"/>
      <c r="RLY26" s="474"/>
      <c r="RLZ26" s="474"/>
      <c r="RMA26" s="475"/>
      <c r="RMB26" s="414"/>
      <c r="RMC26" s="476"/>
      <c r="RMD26" s="477"/>
      <c r="RME26" s="477"/>
      <c r="RMF26" s="477"/>
      <c r="RMG26" s="474"/>
      <c r="RMH26" s="474"/>
      <c r="RMI26" s="475"/>
      <c r="RMJ26" s="414"/>
      <c r="RMK26" s="476"/>
      <c r="RML26" s="477"/>
      <c r="RMM26" s="477"/>
      <c r="RMN26" s="477"/>
      <c r="RMO26" s="474"/>
      <c r="RMP26" s="474"/>
      <c r="RMQ26" s="475"/>
      <c r="RMR26" s="414"/>
      <c r="RMS26" s="476"/>
      <c r="RMT26" s="477"/>
      <c r="RMU26" s="477"/>
      <c r="RMV26" s="477"/>
      <c r="RMW26" s="474"/>
      <c r="RMX26" s="474"/>
      <c r="RMY26" s="475"/>
      <c r="RMZ26" s="414"/>
      <c r="RNA26" s="476"/>
      <c r="RNB26" s="477"/>
      <c r="RNC26" s="477"/>
      <c r="RND26" s="477"/>
      <c r="RNE26" s="474"/>
      <c r="RNF26" s="474"/>
      <c r="RNG26" s="475"/>
      <c r="RNH26" s="414"/>
      <c r="RNI26" s="476"/>
      <c r="RNJ26" s="477"/>
      <c r="RNK26" s="477"/>
      <c r="RNL26" s="477"/>
      <c r="RNM26" s="474"/>
      <c r="RNN26" s="474"/>
      <c r="RNO26" s="475"/>
      <c r="RNP26" s="414"/>
      <c r="RNQ26" s="476"/>
      <c r="RNR26" s="477"/>
      <c r="RNS26" s="477"/>
      <c r="RNT26" s="477"/>
      <c r="RNU26" s="474"/>
      <c r="RNV26" s="474"/>
      <c r="RNW26" s="475"/>
      <c r="RNX26" s="414"/>
      <c r="RNY26" s="476"/>
      <c r="RNZ26" s="477"/>
      <c r="ROA26" s="477"/>
      <c r="ROB26" s="477"/>
      <c r="ROC26" s="474"/>
      <c r="ROD26" s="474"/>
      <c r="ROE26" s="475"/>
      <c r="ROF26" s="414"/>
      <c r="ROG26" s="476"/>
      <c r="ROH26" s="477"/>
      <c r="ROI26" s="477"/>
      <c r="ROJ26" s="477"/>
      <c r="ROK26" s="474"/>
      <c r="ROL26" s="474"/>
      <c r="ROM26" s="475"/>
      <c r="RON26" s="414"/>
      <c r="ROO26" s="476"/>
      <c r="ROP26" s="477"/>
      <c r="ROQ26" s="477"/>
      <c r="ROR26" s="477"/>
      <c r="ROS26" s="474"/>
      <c r="ROT26" s="474"/>
      <c r="ROU26" s="475"/>
      <c r="ROV26" s="414"/>
      <c r="ROW26" s="476"/>
      <c r="ROX26" s="477"/>
      <c r="ROY26" s="477"/>
      <c r="ROZ26" s="477"/>
      <c r="RPA26" s="474"/>
      <c r="RPB26" s="474"/>
      <c r="RPC26" s="475"/>
      <c r="RPD26" s="414"/>
      <c r="RPE26" s="476"/>
      <c r="RPF26" s="477"/>
      <c r="RPG26" s="477"/>
      <c r="RPH26" s="477"/>
      <c r="RPI26" s="474"/>
      <c r="RPJ26" s="474"/>
      <c r="RPK26" s="475"/>
      <c r="RPL26" s="414"/>
      <c r="RPM26" s="476"/>
      <c r="RPN26" s="477"/>
      <c r="RPO26" s="477"/>
      <c r="RPP26" s="477"/>
      <c r="RPQ26" s="474"/>
      <c r="RPR26" s="474"/>
      <c r="RPS26" s="475"/>
      <c r="RPT26" s="414"/>
      <c r="RPU26" s="476"/>
      <c r="RPV26" s="477"/>
      <c r="RPW26" s="477"/>
      <c r="RPX26" s="477"/>
      <c r="RPY26" s="474"/>
      <c r="RPZ26" s="474"/>
      <c r="RQA26" s="475"/>
      <c r="RQB26" s="414"/>
      <c r="RQC26" s="476"/>
      <c r="RQD26" s="477"/>
      <c r="RQE26" s="477"/>
      <c r="RQF26" s="477"/>
      <c r="RQG26" s="474"/>
      <c r="RQH26" s="474"/>
      <c r="RQI26" s="475"/>
      <c r="RQJ26" s="414"/>
      <c r="RQK26" s="476"/>
      <c r="RQL26" s="477"/>
      <c r="RQM26" s="477"/>
      <c r="RQN26" s="477"/>
      <c r="RQO26" s="474"/>
      <c r="RQP26" s="474"/>
      <c r="RQQ26" s="475"/>
      <c r="RQR26" s="414"/>
      <c r="RQS26" s="476"/>
      <c r="RQT26" s="477"/>
      <c r="RQU26" s="477"/>
      <c r="RQV26" s="477"/>
      <c r="RQW26" s="474"/>
      <c r="RQX26" s="474"/>
      <c r="RQY26" s="475"/>
      <c r="RQZ26" s="414"/>
      <c r="RRA26" s="476"/>
      <c r="RRB26" s="477"/>
      <c r="RRC26" s="477"/>
      <c r="RRD26" s="477"/>
      <c r="RRE26" s="474"/>
      <c r="RRF26" s="474"/>
      <c r="RRG26" s="475"/>
      <c r="RRH26" s="414"/>
      <c r="RRI26" s="476"/>
      <c r="RRJ26" s="477"/>
      <c r="RRK26" s="477"/>
      <c r="RRL26" s="477"/>
      <c r="RRM26" s="474"/>
      <c r="RRN26" s="474"/>
      <c r="RRO26" s="475"/>
      <c r="RRP26" s="414"/>
      <c r="RRQ26" s="476"/>
      <c r="RRR26" s="477"/>
      <c r="RRS26" s="477"/>
      <c r="RRT26" s="477"/>
      <c r="RRU26" s="474"/>
      <c r="RRV26" s="474"/>
      <c r="RRW26" s="475"/>
      <c r="RRX26" s="414"/>
      <c r="RRY26" s="476"/>
      <c r="RRZ26" s="477"/>
      <c r="RSA26" s="477"/>
      <c r="RSB26" s="477"/>
      <c r="RSC26" s="474"/>
      <c r="RSD26" s="474"/>
      <c r="RSE26" s="475"/>
      <c r="RSF26" s="414"/>
      <c r="RSG26" s="476"/>
      <c r="RSH26" s="477"/>
      <c r="RSI26" s="477"/>
      <c r="RSJ26" s="477"/>
      <c r="RSK26" s="474"/>
      <c r="RSL26" s="474"/>
      <c r="RSM26" s="475"/>
      <c r="RSN26" s="414"/>
      <c r="RSO26" s="476"/>
      <c r="RSP26" s="477"/>
      <c r="RSQ26" s="477"/>
      <c r="RSR26" s="477"/>
      <c r="RSS26" s="474"/>
      <c r="RST26" s="474"/>
      <c r="RSU26" s="475"/>
      <c r="RSV26" s="414"/>
      <c r="RSW26" s="476"/>
      <c r="RSX26" s="477"/>
      <c r="RSY26" s="477"/>
      <c r="RSZ26" s="477"/>
      <c r="RTA26" s="474"/>
      <c r="RTB26" s="474"/>
      <c r="RTC26" s="475"/>
      <c r="RTD26" s="414"/>
      <c r="RTE26" s="476"/>
      <c r="RTF26" s="477"/>
      <c r="RTG26" s="477"/>
      <c r="RTH26" s="477"/>
      <c r="RTI26" s="474"/>
      <c r="RTJ26" s="474"/>
      <c r="RTK26" s="475"/>
      <c r="RTL26" s="414"/>
      <c r="RTM26" s="476"/>
      <c r="RTN26" s="477"/>
      <c r="RTO26" s="477"/>
      <c r="RTP26" s="477"/>
      <c r="RTQ26" s="474"/>
      <c r="RTR26" s="474"/>
      <c r="RTS26" s="475"/>
      <c r="RTT26" s="414"/>
      <c r="RTU26" s="476"/>
      <c r="RTV26" s="477"/>
      <c r="RTW26" s="477"/>
      <c r="RTX26" s="477"/>
      <c r="RTY26" s="474"/>
      <c r="RTZ26" s="474"/>
      <c r="RUA26" s="475"/>
      <c r="RUB26" s="414"/>
      <c r="RUC26" s="476"/>
      <c r="RUD26" s="477"/>
      <c r="RUE26" s="477"/>
      <c r="RUF26" s="477"/>
      <c r="RUG26" s="474"/>
      <c r="RUH26" s="474"/>
      <c r="RUI26" s="475"/>
      <c r="RUJ26" s="414"/>
      <c r="RUK26" s="476"/>
      <c r="RUL26" s="477"/>
      <c r="RUM26" s="477"/>
      <c r="RUN26" s="477"/>
      <c r="RUO26" s="474"/>
      <c r="RUP26" s="474"/>
      <c r="RUQ26" s="475"/>
      <c r="RUR26" s="414"/>
      <c r="RUS26" s="476"/>
      <c r="RUT26" s="477"/>
      <c r="RUU26" s="477"/>
      <c r="RUV26" s="477"/>
      <c r="RUW26" s="474"/>
      <c r="RUX26" s="474"/>
      <c r="RUY26" s="475"/>
      <c r="RUZ26" s="414"/>
      <c r="RVA26" s="476"/>
      <c r="RVB26" s="477"/>
      <c r="RVC26" s="477"/>
      <c r="RVD26" s="477"/>
      <c r="RVE26" s="474"/>
      <c r="RVF26" s="474"/>
      <c r="RVG26" s="475"/>
      <c r="RVH26" s="414"/>
      <c r="RVI26" s="476"/>
      <c r="RVJ26" s="477"/>
      <c r="RVK26" s="477"/>
      <c r="RVL26" s="477"/>
      <c r="RVM26" s="474"/>
      <c r="RVN26" s="474"/>
      <c r="RVO26" s="475"/>
      <c r="RVP26" s="414"/>
      <c r="RVQ26" s="476"/>
      <c r="RVR26" s="477"/>
      <c r="RVS26" s="477"/>
      <c r="RVT26" s="477"/>
      <c r="RVU26" s="474"/>
      <c r="RVV26" s="474"/>
      <c r="RVW26" s="475"/>
      <c r="RVX26" s="414"/>
      <c r="RVY26" s="476"/>
      <c r="RVZ26" s="477"/>
      <c r="RWA26" s="477"/>
      <c r="RWB26" s="477"/>
      <c r="RWC26" s="474"/>
      <c r="RWD26" s="474"/>
      <c r="RWE26" s="475"/>
      <c r="RWF26" s="414"/>
      <c r="RWG26" s="476"/>
      <c r="RWH26" s="477"/>
      <c r="RWI26" s="477"/>
      <c r="RWJ26" s="477"/>
      <c r="RWK26" s="474"/>
      <c r="RWL26" s="474"/>
      <c r="RWM26" s="475"/>
      <c r="RWN26" s="414"/>
      <c r="RWO26" s="476"/>
      <c r="RWP26" s="477"/>
      <c r="RWQ26" s="477"/>
      <c r="RWR26" s="477"/>
      <c r="RWS26" s="474"/>
      <c r="RWT26" s="474"/>
      <c r="RWU26" s="475"/>
      <c r="RWV26" s="414"/>
      <c r="RWW26" s="476"/>
      <c r="RWX26" s="477"/>
      <c r="RWY26" s="477"/>
      <c r="RWZ26" s="477"/>
      <c r="RXA26" s="474"/>
      <c r="RXB26" s="474"/>
      <c r="RXC26" s="475"/>
      <c r="RXD26" s="414"/>
      <c r="RXE26" s="476"/>
      <c r="RXF26" s="477"/>
      <c r="RXG26" s="477"/>
      <c r="RXH26" s="477"/>
      <c r="RXI26" s="474"/>
      <c r="RXJ26" s="474"/>
      <c r="RXK26" s="475"/>
      <c r="RXL26" s="414"/>
      <c r="RXM26" s="476"/>
      <c r="RXN26" s="477"/>
      <c r="RXO26" s="477"/>
      <c r="RXP26" s="477"/>
      <c r="RXQ26" s="474"/>
      <c r="RXR26" s="474"/>
      <c r="RXS26" s="475"/>
      <c r="RXT26" s="414"/>
      <c r="RXU26" s="476"/>
      <c r="RXV26" s="477"/>
      <c r="RXW26" s="477"/>
      <c r="RXX26" s="477"/>
      <c r="RXY26" s="474"/>
      <c r="RXZ26" s="474"/>
      <c r="RYA26" s="475"/>
      <c r="RYB26" s="414"/>
      <c r="RYC26" s="476"/>
      <c r="RYD26" s="477"/>
      <c r="RYE26" s="477"/>
      <c r="RYF26" s="477"/>
      <c r="RYG26" s="474"/>
      <c r="RYH26" s="474"/>
      <c r="RYI26" s="475"/>
      <c r="RYJ26" s="414"/>
      <c r="RYK26" s="476"/>
      <c r="RYL26" s="477"/>
      <c r="RYM26" s="477"/>
      <c r="RYN26" s="477"/>
      <c r="RYO26" s="474"/>
      <c r="RYP26" s="474"/>
      <c r="RYQ26" s="475"/>
      <c r="RYR26" s="414"/>
      <c r="RYS26" s="476"/>
      <c r="RYT26" s="477"/>
      <c r="RYU26" s="477"/>
      <c r="RYV26" s="477"/>
      <c r="RYW26" s="474"/>
      <c r="RYX26" s="474"/>
      <c r="RYY26" s="475"/>
      <c r="RYZ26" s="414"/>
      <c r="RZA26" s="476"/>
      <c r="RZB26" s="477"/>
      <c r="RZC26" s="477"/>
      <c r="RZD26" s="477"/>
      <c r="RZE26" s="474"/>
      <c r="RZF26" s="474"/>
      <c r="RZG26" s="475"/>
      <c r="RZH26" s="414"/>
      <c r="RZI26" s="476"/>
      <c r="RZJ26" s="477"/>
      <c r="RZK26" s="477"/>
      <c r="RZL26" s="477"/>
      <c r="RZM26" s="474"/>
      <c r="RZN26" s="474"/>
      <c r="RZO26" s="475"/>
      <c r="RZP26" s="414"/>
      <c r="RZQ26" s="476"/>
      <c r="RZR26" s="477"/>
      <c r="RZS26" s="477"/>
      <c r="RZT26" s="477"/>
      <c r="RZU26" s="474"/>
      <c r="RZV26" s="474"/>
      <c r="RZW26" s="475"/>
      <c r="RZX26" s="414"/>
      <c r="RZY26" s="476"/>
      <c r="RZZ26" s="477"/>
      <c r="SAA26" s="477"/>
      <c r="SAB26" s="477"/>
      <c r="SAC26" s="474"/>
      <c r="SAD26" s="474"/>
      <c r="SAE26" s="475"/>
      <c r="SAF26" s="414"/>
      <c r="SAG26" s="476"/>
      <c r="SAH26" s="477"/>
      <c r="SAI26" s="477"/>
      <c r="SAJ26" s="477"/>
      <c r="SAK26" s="474"/>
      <c r="SAL26" s="474"/>
      <c r="SAM26" s="475"/>
      <c r="SAN26" s="414"/>
      <c r="SAO26" s="476"/>
      <c r="SAP26" s="477"/>
      <c r="SAQ26" s="477"/>
      <c r="SAR26" s="477"/>
      <c r="SAS26" s="474"/>
      <c r="SAT26" s="474"/>
      <c r="SAU26" s="475"/>
      <c r="SAV26" s="414"/>
      <c r="SAW26" s="476"/>
      <c r="SAX26" s="477"/>
      <c r="SAY26" s="477"/>
      <c r="SAZ26" s="477"/>
      <c r="SBA26" s="474"/>
      <c r="SBB26" s="474"/>
      <c r="SBC26" s="475"/>
      <c r="SBD26" s="414"/>
      <c r="SBE26" s="476"/>
      <c r="SBF26" s="477"/>
      <c r="SBG26" s="477"/>
      <c r="SBH26" s="477"/>
      <c r="SBI26" s="474"/>
      <c r="SBJ26" s="474"/>
      <c r="SBK26" s="475"/>
      <c r="SBL26" s="414"/>
      <c r="SBM26" s="476"/>
      <c r="SBN26" s="477"/>
      <c r="SBO26" s="477"/>
      <c r="SBP26" s="477"/>
      <c r="SBQ26" s="474"/>
      <c r="SBR26" s="474"/>
      <c r="SBS26" s="475"/>
      <c r="SBT26" s="414"/>
      <c r="SBU26" s="476"/>
      <c r="SBV26" s="477"/>
      <c r="SBW26" s="477"/>
      <c r="SBX26" s="477"/>
      <c r="SBY26" s="474"/>
      <c r="SBZ26" s="474"/>
      <c r="SCA26" s="475"/>
      <c r="SCB26" s="414"/>
      <c r="SCC26" s="476"/>
      <c r="SCD26" s="477"/>
      <c r="SCE26" s="477"/>
      <c r="SCF26" s="477"/>
      <c r="SCG26" s="474"/>
      <c r="SCH26" s="474"/>
      <c r="SCI26" s="475"/>
      <c r="SCJ26" s="414"/>
      <c r="SCK26" s="476"/>
      <c r="SCL26" s="477"/>
      <c r="SCM26" s="477"/>
      <c r="SCN26" s="477"/>
      <c r="SCO26" s="474"/>
      <c r="SCP26" s="474"/>
      <c r="SCQ26" s="475"/>
      <c r="SCR26" s="414"/>
      <c r="SCS26" s="476"/>
      <c r="SCT26" s="477"/>
      <c r="SCU26" s="477"/>
      <c r="SCV26" s="477"/>
      <c r="SCW26" s="474"/>
      <c r="SCX26" s="474"/>
      <c r="SCY26" s="475"/>
      <c r="SCZ26" s="414"/>
      <c r="SDA26" s="476"/>
      <c r="SDB26" s="477"/>
      <c r="SDC26" s="477"/>
      <c r="SDD26" s="477"/>
      <c r="SDE26" s="474"/>
      <c r="SDF26" s="474"/>
      <c r="SDG26" s="475"/>
      <c r="SDH26" s="414"/>
      <c r="SDI26" s="476"/>
      <c r="SDJ26" s="477"/>
      <c r="SDK26" s="477"/>
      <c r="SDL26" s="477"/>
      <c r="SDM26" s="474"/>
      <c r="SDN26" s="474"/>
      <c r="SDO26" s="475"/>
      <c r="SDP26" s="414"/>
      <c r="SDQ26" s="476"/>
      <c r="SDR26" s="477"/>
      <c r="SDS26" s="477"/>
      <c r="SDT26" s="477"/>
      <c r="SDU26" s="474"/>
      <c r="SDV26" s="474"/>
      <c r="SDW26" s="475"/>
      <c r="SDX26" s="414"/>
      <c r="SDY26" s="476"/>
      <c r="SDZ26" s="477"/>
      <c r="SEA26" s="477"/>
      <c r="SEB26" s="477"/>
      <c r="SEC26" s="474"/>
      <c r="SED26" s="474"/>
      <c r="SEE26" s="475"/>
      <c r="SEF26" s="414"/>
      <c r="SEG26" s="476"/>
      <c r="SEH26" s="477"/>
      <c r="SEI26" s="477"/>
      <c r="SEJ26" s="477"/>
      <c r="SEK26" s="474"/>
      <c r="SEL26" s="474"/>
      <c r="SEM26" s="475"/>
      <c r="SEN26" s="414"/>
      <c r="SEO26" s="476"/>
      <c r="SEP26" s="477"/>
      <c r="SEQ26" s="477"/>
      <c r="SER26" s="477"/>
      <c r="SES26" s="474"/>
      <c r="SET26" s="474"/>
      <c r="SEU26" s="475"/>
      <c r="SEV26" s="414"/>
      <c r="SEW26" s="476"/>
      <c r="SEX26" s="477"/>
      <c r="SEY26" s="477"/>
      <c r="SEZ26" s="477"/>
      <c r="SFA26" s="474"/>
      <c r="SFB26" s="474"/>
      <c r="SFC26" s="475"/>
      <c r="SFD26" s="414"/>
      <c r="SFE26" s="476"/>
      <c r="SFF26" s="477"/>
      <c r="SFG26" s="477"/>
      <c r="SFH26" s="477"/>
      <c r="SFI26" s="474"/>
      <c r="SFJ26" s="474"/>
      <c r="SFK26" s="475"/>
      <c r="SFL26" s="414"/>
      <c r="SFM26" s="476"/>
      <c r="SFN26" s="477"/>
      <c r="SFO26" s="477"/>
      <c r="SFP26" s="477"/>
      <c r="SFQ26" s="474"/>
      <c r="SFR26" s="474"/>
      <c r="SFS26" s="475"/>
      <c r="SFT26" s="414"/>
      <c r="SFU26" s="476"/>
      <c r="SFV26" s="477"/>
      <c r="SFW26" s="477"/>
      <c r="SFX26" s="477"/>
      <c r="SFY26" s="474"/>
      <c r="SFZ26" s="474"/>
      <c r="SGA26" s="475"/>
      <c r="SGB26" s="414"/>
      <c r="SGC26" s="476"/>
      <c r="SGD26" s="477"/>
      <c r="SGE26" s="477"/>
      <c r="SGF26" s="477"/>
      <c r="SGG26" s="474"/>
      <c r="SGH26" s="474"/>
      <c r="SGI26" s="475"/>
      <c r="SGJ26" s="414"/>
      <c r="SGK26" s="476"/>
      <c r="SGL26" s="477"/>
      <c r="SGM26" s="477"/>
      <c r="SGN26" s="477"/>
      <c r="SGO26" s="474"/>
      <c r="SGP26" s="474"/>
      <c r="SGQ26" s="475"/>
      <c r="SGR26" s="414"/>
      <c r="SGS26" s="476"/>
      <c r="SGT26" s="477"/>
      <c r="SGU26" s="477"/>
      <c r="SGV26" s="477"/>
      <c r="SGW26" s="474"/>
      <c r="SGX26" s="474"/>
      <c r="SGY26" s="475"/>
      <c r="SGZ26" s="414"/>
      <c r="SHA26" s="476"/>
      <c r="SHB26" s="477"/>
      <c r="SHC26" s="477"/>
      <c r="SHD26" s="477"/>
      <c r="SHE26" s="474"/>
      <c r="SHF26" s="474"/>
      <c r="SHG26" s="475"/>
      <c r="SHH26" s="414"/>
      <c r="SHI26" s="476"/>
      <c r="SHJ26" s="477"/>
      <c r="SHK26" s="477"/>
      <c r="SHL26" s="477"/>
      <c r="SHM26" s="474"/>
      <c r="SHN26" s="474"/>
      <c r="SHO26" s="475"/>
      <c r="SHP26" s="414"/>
      <c r="SHQ26" s="476"/>
      <c r="SHR26" s="477"/>
      <c r="SHS26" s="477"/>
      <c r="SHT26" s="477"/>
      <c r="SHU26" s="474"/>
      <c r="SHV26" s="474"/>
      <c r="SHW26" s="475"/>
      <c r="SHX26" s="414"/>
      <c r="SHY26" s="476"/>
      <c r="SHZ26" s="477"/>
      <c r="SIA26" s="477"/>
      <c r="SIB26" s="477"/>
      <c r="SIC26" s="474"/>
      <c r="SID26" s="474"/>
      <c r="SIE26" s="475"/>
      <c r="SIF26" s="414"/>
      <c r="SIG26" s="476"/>
      <c r="SIH26" s="477"/>
      <c r="SII26" s="477"/>
      <c r="SIJ26" s="477"/>
      <c r="SIK26" s="474"/>
      <c r="SIL26" s="474"/>
      <c r="SIM26" s="475"/>
      <c r="SIN26" s="414"/>
      <c r="SIO26" s="476"/>
      <c r="SIP26" s="477"/>
      <c r="SIQ26" s="477"/>
      <c r="SIR26" s="477"/>
      <c r="SIS26" s="474"/>
      <c r="SIT26" s="474"/>
      <c r="SIU26" s="475"/>
      <c r="SIV26" s="414"/>
      <c r="SIW26" s="476"/>
      <c r="SIX26" s="477"/>
      <c r="SIY26" s="477"/>
      <c r="SIZ26" s="477"/>
      <c r="SJA26" s="474"/>
      <c r="SJB26" s="474"/>
      <c r="SJC26" s="475"/>
      <c r="SJD26" s="414"/>
      <c r="SJE26" s="476"/>
      <c r="SJF26" s="477"/>
      <c r="SJG26" s="477"/>
      <c r="SJH26" s="477"/>
      <c r="SJI26" s="474"/>
      <c r="SJJ26" s="474"/>
      <c r="SJK26" s="475"/>
      <c r="SJL26" s="414"/>
      <c r="SJM26" s="476"/>
      <c r="SJN26" s="477"/>
      <c r="SJO26" s="477"/>
      <c r="SJP26" s="477"/>
      <c r="SJQ26" s="474"/>
      <c r="SJR26" s="474"/>
      <c r="SJS26" s="475"/>
      <c r="SJT26" s="414"/>
      <c r="SJU26" s="476"/>
      <c r="SJV26" s="477"/>
      <c r="SJW26" s="477"/>
      <c r="SJX26" s="477"/>
      <c r="SJY26" s="474"/>
      <c r="SJZ26" s="474"/>
      <c r="SKA26" s="475"/>
      <c r="SKB26" s="414"/>
      <c r="SKC26" s="476"/>
      <c r="SKD26" s="477"/>
      <c r="SKE26" s="477"/>
      <c r="SKF26" s="477"/>
      <c r="SKG26" s="474"/>
      <c r="SKH26" s="474"/>
      <c r="SKI26" s="475"/>
      <c r="SKJ26" s="414"/>
      <c r="SKK26" s="476"/>
      <c r="SKL26" s="477"/>
      <c r="SKM26" s="477"/>
      <c r="SKN26" s="477"/>
      <c r="SKO26" s="474"/>
      <c r="SKP26" s="474"/>
      <c r="SKQ26" s="475"/>
      <c r="SKR26" s="414"/>
      <c r="SKS26" s="476"/>
      <c r="SKT26" s="477"/>
      <c r="SKU26" s="477"/>
      <c r="SKV26" s="477"/>
      <c r="SKW26" s="474"/>
      <c r="SKX26" s="474"/>
      <c r="SKY26" s="475"/>
      <c r="SKZ26" s="414"/>
      <c r="SLA26" s="476"/>
      <c r="SLB26" s="477"/>
      <c r="SLC26" s="477"/>
      <c r="SLD26" s="477"/>
      <c r="SLE26" s="474"/>
      <c r="SLF26" s="474"/>
      <c r="SLG26" s="475"/>
      <c r="SLH26" s="414"/>
      <c r="SLI26" s="476"/>
      <c r="SLJ26" s="477"/>
      <c r="SLK26" s="477"/>
      <c r="SLL26" s="477"/>
      <c r="SLM26" s="474"/>
      <c r="SLN26" s="474"/>
      <c r="SLO26" s="475"/>
      <c r="SLP26" s="414"/>
      <c r="SLQ26" s="476"/>
      <c r="SLR26" s="477"/>
      <c r="SLS26" s="477"/>
      <c r="SLT26" s="477"/>
      <c r="SLU26" s="474"/>
      <c r="SLV26" s="474"/>
      <c r="SLW26" s="475"/>
      <c r="SLX26" s="414"/>
      <c r="SLY26" s="476"/>
      <c r="SLZ26" s="477"/>
      <c r="SMA26" s="477"/>
      <c r="SMB26" s="477"/>
      <c r="SMC26" s="474"/>
      <c r="SMD26" s="474"/>
      <c r="SME26" s="475"/>
      <c r="SMF26" s="414"/>
      <c r="SMG26" s="476"/>
      <c r="SMH26" s="477"/>
      <c r="SMI26" s="477"/>
      <c r="SMJ26" s="477"/>
      <c r="SMK26" s="474"/>
      <c r="SML26" s="474"/>
      <c r="SMM26" s="475"/>
      <c r="SMN26" s="414"/>
      <c r="SMO26" s="476"/>
      <c r="SMP26" s="477"/>
      <c r="SMQ26" s="477"/>
      <c r="SMR26" s="477"/>
      <c r="SMS26" s="474"/>
      <c r="SMT26" s="474"/>
      <c r="SMU26" s="475"/>
      <c r="SMV26" s="414"/>
      <c r="SMW26" s="476"/>
      <c r="SMX26" s="477"/>
      <c r="SMY26" s="477"/>
      <c r="SMZ26" s="477"/>
      <c r="SNA26" s="474"/>
      <c r="SNB26" s="474"/>
      <c r="SNC26" s="475"/>
      <c r="SND26" s="414"/>
      <c r="SNE26" s="476"/>
      <c r="SNF26" s="477"/>
      <c r="SNG26" s="477"/>
      <c r="SNH26" s="477"/>
      <c r="SNI26" s="474"/>
      <c r="SNJ26" s="474"/>
      <c r="SNK26" s="475"/>
      <c r="SNL26" s="414"/>
      <c r="SNM26" s="476"/>
      <c r="SNN26" s="477"/>
      <c r="SNO26" s="477"/>
      <c r="SNP26" s="477"/>
      <c r="SNQ26" s="474"/>
      <c r="SNR26" s="474"/>
      <c r="SNS26" s="475"/>
      <c r="SNT26" s="414"/>
      <c r="SNU26" s="476"/>
      <c r="SNV26" s="477"/>
      <c r="SNW26" s="477"/>
      <c r="SNX26" s="477"/>
      <c r="SNY26" s="474"/>
      <c r="SNZ26" s="474"/>
      <c r="SOA26" s="475"/>
      <c r="SOB26" s="414"/>
      <c r="SOC26" s="476"/>
      <c r="SOD26" s="477"/>
      <c r="SOE26" s="477"/>
      <c r="SOF26" s="477"/>
      <c r="SOG26" s="474"/>
      <c r="SOH26" s="474"/>
      <c r="SOI26" s="475"/>
      <c r="SOJ26" s="414"/>
      <c r="SOK26" s="476"/>
      <c r="SOL26" s="477"/>
      <c r="SOM26" s="477"/>
      <c r="SON26" s="477"/>
      <c r="SOO26" s="474"/>
      <c r="SOP26" s="474"/>
      <c r="SOQ26" s="475"/>
      <c r="SOR26" s="414"/>
      <c r="SOS26" s="476"/>
      <c r="SOT26" s="477"/>
      <c r="SOU26" s="477"/>
      <c r="SOV26" s="477"/>
      <c r="SOW26" s="474"/>
      <c r="SOX26" s="474"/>
      <c r="SOY26" s="475"/>
      <c r="SOZ26" s="414"/>
      <c r="SPA26" s="476"/>
      <c r="SPB26" s="477"/>
      <c r="SPC26" s="477"/>
      <c r="SPD26" s="477"/>
      <c r="SPE26" s="474"/>
      <c r="SPF26" s="474"/>
      <c r="SPG26" s="475"/>
      <c r="SPH26" s="414"/>
      <c r="SPI26" s="476"/>
      <c r="SPJ26" s="477"/>
      <c r="SPK26" s="477"/>
      <c r="SPL26" s="477"/>
      <c r="SPM26" s="474"/>
      <c r="SPN26" s="474"/>
      <c r="SPO26" s="475"/>
      <c r="SPP26" s="414"/>
      <c r="SPQ26" s="476"/>
      <c r="SPR26" s="477"/>
      <c r="SPS26" s="477"/>
      <c r="SPT26" s="477"/>
      <c r="SPU26" s="474"/>
      <c r="SPV26" s="474"/>
      <c r="SPW26" s="475"/>
      <c r="SPX26" s="414"/>
      <c r="SPY26" s="476"/>
      <c r="SPZ26" s="477"/>
      <c r="SQA26" s="477"/>
      <c r="SQB26" s="477"/>
      <c r="SQC26" s="474"/>
      <c r="SQD26" s="474"/>
      <c r="SQE26" s="475"/>
      <c r="SQF26" s="414"/>
      <c r="SQG26" s="476"/>
      <c r="SQH26" s="477"/>
      <c r="SQI26" s="477"/>
      <c r="SQJ26" s="477"/>
      <c r="SQK26" s="474"/>
      <c r="SQL26" s="474"/>
      <c r="SQM26" s="475"/>
      <c r="SQN26" s="414"/>
      <c r="SQO26" s="476"/>
      <c r="SQP26" s="477"/>
      <c r="SQQ26" s="477"/>
      <c r="SQR26" s="477"/>
      <c r="SQS26" s="474"/>
      <c r="SQT26" s="474"/>
      <c r="SQU26" s="475"/>
      <c r="SQV26" s="414"/>
      <c r="SQW26" s="476"/>
      <c r="SQX26" s="477"/>
      <c r="SQY26" s="477"/>
      <c r="SQZ26" s="477"/>
      <c r="SRA26" s="474"/>
      <c r="SRB26" s="474"/>
      <c r="SRC26" s="475"/>
      <c r="SRD26" s="414"/>
      <c r="SRE26" s="476"/>
      <c r="SRF26" s="477"/>
      <c r="SRG26" s="477"/>
      <c r="SRH26" s="477"/>
      <c r="SRI26" s="474"/>
      <c r="SRJ26" s="474"/>
      <c r="SRK26" s="475"/>
      <c r="SRL26" s="414"/>
      <c r="SRM26" s="476"/>
      <c r="SRN26" s="477"/>
      <c r="SRO26" s="477"/>
      <c r="SRP26" s="477"/>
      <c r="SRQ26" s="474"/>
      <c r="SRR26" s="474"/>
      <c r="SRS26" s="475"/>
      <c r="SRT26" s="414"/>
      <c r="SRU26" s="476"/>
      <c r="SRV26" s="477"/>
      <c r="SRW26" s="477"/>
      <c r="SRX26" s="477"/>
      <c r="SRY26" s="474"/>
      <c r="SRZ26" s="474"/>
      <c r="SSA26" s="475"/>
      <c r="SSB26" s="414"/>
      <c r="SSC26" s="476"/>
      <c r="SSD26" s="477"/>
      <c r="SSE26" s="477"/>
      <c r="SSF26" s="477"/>
      <c r="SSG26" s="474"/>
      <c r="SSH26" s="474"/>
      <c r="SSI26" s="475"/>
      <c r="SSJ26" s="414"/>
      <c r="SSK26" s="476"/>
      <c r="SSL26" s="477"/>
      <c r="SSM26" s="477"/>
      <c r="SSN26" s="477"/>
      <c r="SSO26" s="474"/>
      <c r="SSP26" s="474"/>
      <c r="SSQ26" s="475"/>
      <c r="SSR26" s="414"/>
      <c r="SSS26" s="476"/>
      <c r="SST26" s="477"/>
      <c r="SSU26" s="477"/>
      <c r="SSV26" s="477"/>
      <c r="SSW26" s="474"/>
      <c r="SSX26" s="474"/>
      <c r="SSY26" s="475"/>
      <c r="SSZ26" s="414"/>
      <c r="STA26" s="476"/>
      <c r="STB26" s="477"/>
      <c r="STC26" s="477"/>
      <c r="STD26" s="477"/>
      <c r="STE26" s="474"/>
      <c r="STF26" s="474"/>
      <c r="STG26" s="475"/>
      <c r="STH26" s="414"/>
      <c r="STI26" s="476"/>
      <c r="STJ26" s="477"/>
      <c r="STK26" s="477"/>
      <c r="STL26" s="477"/>
      <c r="STM26" s="474"/>
      <c r="STN26" s="474"/>
      <c r="STO26" s="475"/>
      <c r="STP26" s="414"/>
      <c r="STQ26" s="476"/>
      <c r="STR26" s="477"/>
      <c r="STS26" s="477"/>
      <c r="STT26" s="477"/>
      <c r="STU26" s="474"/>
      <c r="STV26" s="474"/>
      <c r="STW26" s="475"/>
      <c r="STX26" s="414"/>
      <c r="STY26" s="476"/>
      <c r="STZ26" s="477"/>
      <c r="SUA26" s="477"/>
      <c r="SUB26" s="477"/>
      <c r="SUC26" s="474"/>
      <c r="SUD26" s="474"/>
      <c r="SUE26" s="475"/>
      <c r="SUF26" s="414"/>
      <c r="SUG26" s="476"/>
      <c r="SUH26" s="477"/>
      <c r="SUI26" s="477"/>
      <c r="SUJ26" s="477"/>
      <c r="SUK26" s="474"/>
      <c r="SUL26" s="474"/>
      <c r="SUM26" s="475"/>
      <c r="SUN26" s="414"/>
      <c r="SUO26" s="476"/>
      <c r="SUP26" s="477"/>
      <c r="SUQ26" s="477"/>
      <c r="SUR26" s="477"/>
      <c r="SUS26" s="474"/>
      <c r="SUT26" s="474"/>
      <c r="SUU26" s="475"/>
      <c r="SUV26" s="414"/>
      <c r="SUW26" s="476"/>
      <c r="SUX26" s="477"/>
      <c r="SUY26" s="477"/>
      <c r="SUZ26" s="477"/>
      <c r="SVA26" s="474"/>
      <c r="SVB26" s="474"/>
      <c r="SVC26" s="475"/>
      <c r="SVD26" s="414"/>
      <c r="SVE26" s="476"/>
      <c r="SVF26" s="477"/>
      <c r="SVG26" s="477"/>
      <c r="SVH26" s="477"/>
      <c r="SVI26" s="474"/>
      <c r="SVJ26" s="474"/>
      <c r="SVK26" s="475"/>
      <c r="SVL26" s="414"/>
      <c r="SVM26" s="476"/>
      <c r="SVN26" s="477"/>
      <c r="SVO26" s="477"/>
      <c r="SVP26" s="477"/>
      <c r="SVQ26" s="474"/>
      <c r="SVR26" s="474"/>
      <c r="SVS26" s="475"/>
      <c r="SVT26" s="414"/>
      <c r="SVU26" s="476"/>
      <c r="SVV26" s="477"/>
      <c r="SVW26" s="477"/>
      <c r="SVX26" s="477"/>
      <c r="SVY26" s="474"/>
      <c r="SVZ26" s="474"/>
      <c r="SWA26" s="475"/>
      <c r="SWB26" s="414"/>
      <c r="SWC26" s="476"/>
      <c r="SWD26" s="477"/>
      <c r="SWE26" s="477"/>
      <c r="SWF26" s="477"/>
      <c r="SWG26" s="474"/>
      <c r="SWH26" s="474"/>
      <c r="SWI26" s="475"/>
      <c r="SWJ26" s="414"/>
      <c r="SWK26" s="476"/>
      <c r="SWL26" s="477"/>
      <c r="SWM26" s="477"/>
      <c r="SWN26" s="477"/>
      <c r="SWO26" s="474"/>
      <c r="SWP26" s="474"/>
      <c r="SWQ26" s="475"/>
      <c r="SWR26" s="414"/>
      <c r="SWS26" s="476"/>
      <c r="SWT26" s="477"/>
      <c r="SWU26" s="477"/>
      <c r="SWV26" s="477"/>
      <c r="SWW26" s="474"/>
      <c r="SWX26" s="474"/>
      <c r="SWY26" s="475"/>
      <c r="SWZ26" s="414"/>
      <c r="SXA26" s="476"/>
      <c r="SXB26" s="477"/>
      <c r="SXC26" s="477"/>
      <c r="SXD26" s="477"/>
      <c r="SXE26" s="474"/>
      <c r="SXF26" s="474"/>
      <c r="SXG26" s="475"/>
      <c r="SXH26" s="414"/>
      <c r="SXI26" s="476"/>
      <c r="SXJ26" s="477"/>
      <c r="SXK26" s="477"/>
      <c r="SXL26" s="477"/>
      <c r="SXM26" s="474"/>
      <c r="SXN26" s="474"/>
      <c r="SXO26" s="475"/>
      <c r="SXP26" s="414"/>
      <c r="SXQ26" s="476"/>
      <c r="SXR26" s="477"/>
      <c r="SXS26" s="477"/>
      <c r="SXT26" s="477"/>
      <c r="SXU26" s="474"/>
      <c r="SXV26" s="474"/>
      <c r="SXW26" s="475"/>
      <c r="SXX26" s="414"/>
      <c r="SXY26" s="476"/>
      <c r="SXZ26" s="477"/>
      <c r="SYA26" s="477"/>
      <c r="SYB26" s="477"/>
      <c r="SYC26" s="474"/>
      <c r="SYD26" s="474"/>
      <c r="SYE26" s="475"/>
      <c r="SYF26" s="414"/>
      <c r="SYG26" s="476"/>
      <c r="SYH26" s="477"/>
      <c r="SYI26" s="477"/>
      <c r="SYJ26" s="477"/>
      <c r="SYK26" s="474"/>
      <c r="SYL26" s="474"/>
      <c r="SYM26" s="475"/>
      <c r="SYN26" s="414"/>
      <c r="SYO26" s="476"/>
      <c r="SYP26" s="477"/>
      <c r="SYQ26" s="477"/>
      <c r="SYR26" s="477"/>
      <c r="SYS26" s="474"/>
      <c r="SYT26" s="474"/>
      <c r="SYU26" s="475"/>
      <c r="SYV26" s="414"/>
      <c r="SYW26" s="476"/>
      <c r="SYX26" s="477"/>
      <c r="SYY26" s="477"/>
      <c r="SYZ26" s="477"/>
      <c r="SZA26" s="474"/>
      <c r="SZB26" s="474"/>
      <c r="SZC26" s="475"/>
      <c r="SZD26" s="414"/>
      <c r="SZE26" s="476"/>
      <c r="SZF26" s="477"/>
      <c r="SZG26" s="477"/>
      <c r="SZH26" s="477"/>
      <c r="SZI26" s="474"/>
      <c r="SZJ26" s="474"/>
      <c r="SZK26" s="475"/>
      <c r="SZL26" s="414"/>
      <c r="SZM26" s="476"/>
      <c r="SZN26" s="477"/>
      <c r="SZO26" s="477"/>
      <c r="SZP26" s="477"/>
      <c r="SZQ26" s="474"/>
      <c r="SZR26" s="474"/>
      <c r="SZS26" s="475"/>
      <c r="SZT26" s="414"/>
      <c r="SZU26" s="476"/>
      <c r="SZV26" s="477"/>
      <c r="SZW26" s="477"/>
      <c r="SZX26" s="477"/>
      <c r="SZY26" s="474"/>
      <c r="SZZ26" s="474"/>
      <c r="TAA26" s="475"/>
      <c r="TAB26" s="414"/>
      <c r="TAC26" s="476"/>
      <c r="TAD26" s="477"/>
      <c r="TAE26" s="477"/>
      <c r="TAF26" s="477"/>
      <c r="TAG26" s="474"/>
      <c r="TAH26" s="474"/>
      <c r="TAI26" s="475"/>
      <c r="TAJ26" s="414"/>
      <c r="TAK26" s="476"/>
      <c r="TAL26" s="477"/>
      <c r="TAM26" s="477"/>
      <c r="TAN26" s="477"/>
      <c r="TAO26" s="474"/>
      <c r="TAP26" s="474"/>
      <c r="TAQ26" s="475"/>
      <c r="TAR26" s="414"/>
      <c r="TAS26" s="476"/>
      <c r="TAT26" s="477"/>
      <c r="TAU26" s="477"/>
      <c r="TAV26" s="477"/>
      <c r="TAW26" s="474"/>
      <c r="TAX26" s="474"/>
      <c r="TAY26" s="475"/>
      <c r="TAZ26" s="414"/>
      <c r="TBA26" s="476"/>
      <c r="TBB26" s="477"/>
      <c r="TBC26" s="477"/>
      <c r="TBD26" s="477"/>
      <c r="TBE26" s="474"/>
      <c r="TBF26" s="474"/>
      <c r="TBG26" s="475"/>
      <c r="TBH26" s="414"/>
      <c r="TBI26" s="476"/>
      <c r="TBJ26" s="477"/>
      <c r="TBK26" s="477"/>
      <c r="TBL26" s="477"/>
      <c r="TBM26" s="474"/>
      <c r="TBN26" s="474"/>
      <c r="TBO26" s="475"/>
      <c r="TBP26" s="414"/>
      <c r="TBQ26" s="476"/>
      <c r="TBR26" s="477"/>
      <c r="TBS26" s="477"/>
      <c r="TBT26" s="477"/>
      <c r="TBU26" s="474"/>
      <c r="TBV26" s="474"/>
      <c r="TBW26" s="475"/>
      <c r="TBX26" s="414"/>
      <c r="TBY26" s="476"/>
      <c r="TBZ26" s="477"/>
      <c r="TCA26" s="477"/>
      <c r="TCB26" s="477"/>
      <c r="TCC26" s="474"/>
      <c r="TCD26" s="474"/>
      <c r="TCE26" s="475"/>
      <c r="TCF26" s="414"/>
      <c r="TCG26" s="476"/>
      <c r="TCH26" s="477"/>
      <c r="TCI26" s="477"/>
      <c r="TCJ26" s="477"/>
      <c r="TCK26" s="474"/>
      <c r="TCL26" s="474"/>
      <c r="TCM26" s="475"/>
      <c r="TCN26" s="414"/>
      <c r="TCO26" s="476"/>
      <c r="TCP26" s="477"/>
      <c r="TCQ26" s="477"/>
      <c r="TCR26" s="477"/>
      <c r="TCS26" s="474"/>
      <c r="TCT26" s="474"/>
      <c r="TCU26" s="475"/>
      <c r="TCV26" s="414"/>
      <c r="TCW26" s="476"/>
      <c r="TCX26" s="477"/>
      <c r="TCY26" s="477"/>
      <c r="TCZ26" s="477"/>
      <c r="TDA26" s="474"/>
      <c r="TDB26" s="474"/>
      <c r="TDC26" s="475"/>
      <c r="TDD26" s="414"/>
      <c r="TDE26" s="476"/>
      <c r="TDF26" s="477"/>
      <c r="TDG26" s="477"/>
      <c r="TDH26" s="477"/>
      <c r="TDI26" s="474"/>
      <c r="TDJ26" s="474"/>
      <c r="TDK26" s="475"/>
      <c r="TDL26" s="414"/>
      <c r="TDM26" s="476"/>
      <c r="TDN26" s="477"/>
      <c r="TDO26" s="477"/>
      <c r="TDP26" s="477"/>
      <c r="TDQ26" s="474"/>
      <c r="TDR26" s="474"/>
      <c r="TDS26" s="475"/>
      <c r="TDT26" s="414"/>
      <c r="TDU26" s="476"/>
      <c r="TDV26" s="477"/>
      <c r="TDW26" s="477"/>
      <c r="TDX26" s="477"/>
      <c r="TDY26" s="474"/>
      <c r="TDZ26" s="474"/>
      <c r="TEA26" s="475"/>
      <c r="TEB26" s="414"/>
      <c r="TEC26" s="476"/>
      <c r="TED26" s="477"/>
      <c r="TEE26" s="477"/>
      <c r="TEF26" s="477"/>
      <c r="TEG26" s="474"/>
      <c r="TEH26" s="474"/>
      <c r="TEI26" s="475"/>
      <c r="TEJ26" s="414"/>
      <c r="TEK26" s="476"/>
      <c r="TEL26" s="477"/>
      <c r="TEM26" s="477"/>
      <c r="TEN26" s="477"/>
      <c r="TEO26" s="474"/>
      <c r="TEP26" s="474"/>
      <c r="TEQ26" s="475"/>
      <c r="TER26" s="414"/>
      <c r="TES26" s="476"/>
      <c r="TET26" s="477"/>
      <c r="TEU26" s="477"/>
      <c r="TEV26" s="477"/>
      <c r="TEW26" s="474"/>
      <c r="TEX26" s="474"/>
      <c r="TEY26" s="475"/>
      <c r="TEZ26" s="414"/>
      <c r="TFA26" s="476"/>
      <c r="TFB26" s="477"/>
      <c r="TFC26" s="477"/>
      <c r="TFD26" s="477"/>
      <c r="TFE26" s="474"/>
      <c r="TFF26" s="474"/>
      <c r="TFG26" s="475"/>
      <c r="TFH26" s="414"/>
      <c r="TFI26" s="476"/>
      <c r="TFJ26" s="477"/>
      <c r="TFK26" s="477"/>
      <c r="TFL26" s="477"/>
      <c r="TFM26" s="474"/>
      <c r="TFN26" s="474"/>
      <c r="TFO26" s="475"/>
      <c r="TFP26" s="414"/>
      <c r="TFQ26" s="476"/>
      <c r="TFR26" s="477"/>
      <c r="TFS26" s="477"/>
      <c r="TFT26" s="477"/>
      <c r="TFU26" s="474"/>
      <c r="TFV26" s="474"/>
      <c r="TFW26" s="475"/>
      <c r="TFX26" s="414"/>
      <c r="TFY26" s="476"/>
      <c r="TFZ26" s="477"/>
      <c r="TGA26" s="477"/>
      <c r="TGB26" s="477"/>
      <c r="TGC26" s="474"/>
      <c r="TGD26" s="474"/>
      <c r="TGE26" s="475"/>
      <c r="TGF26" s="414"/>
      <c r="TGG26" s="476"/>
      <c r="TGH26" s="477"/>
      <c r="TGI26" s="477"/>
      <c r="TGJ26" s="477"/>
      <c r="TGK26" s="474"/>
      <c r="TGL26" s="474"/>
      <c r="TGM26" s="475"/>
      <c r="TGN26" s="414"/>
      <c r="TGO26" s="476"/>
      <c r="TGP26" s="477"/>
      <c r="TGQ26" s="477"/>
      <c r="TGR26" s="477"/>
      <c r="TGS26" s="474"/>
      <c r="TGT26" s="474"/>
      <c r="TGU26" s="475"/>
      <c r="TGV26" s="414"/>
      <c r="TGW26" s="476"/>
      <c r="TGX26" s="477"/>
      <c r="TGY26" s="477"/>
      <c r="TGZ26" s="477"/>
      <c r="THA26" s="474"/>
      <c r="THB26" s="474"/>
      <c r="THC26" s="475"/>
      <c r="THD26" s="414"/>
      <c r="THE26" s="476"/>
      <c r="THF26" s="477"/>
      <c r="THG26" s="477"/>
      <c r="THH26" s="477"/>
      <c r="THI26" s="474"/>
      <c r="THJ26" s="474"/>
      <c r="THK26" s="475"/>
      <c r="THL26" s="414"/>
      <c r="THM26" s="476"/>
      <c r="THN26" s="477"/>
      <c r="THO26" s="477"/>
      <c r="THP26" s="477"/>
      <c r="THQ26" s="474"/>
      <c r="THR26" s="474"/>
      <c r="THS26" s="475"/>
      <c r="THT26" s="414"/>
      <c r="THU26" s="476"/>
      <c r="THV26" s="477"/>
      <c r="THW26" s="477"/>
      <c r="THX26" s="477"/>
      <c r="THY26" s="474"/>
      <c r="THZ26" s="474"/>
      <c r="TIA26" s="475"/>
      <c r="TIB26" s="414"/>
      <c r="TIC26" s="476"/>
      <c r="TID26" s="477"/>
      <c r="TIE26" s="477"/>
      <c r="TIF26" s="477"/>
      <c r="TIG26" s="474"/>
      <c r="TIH26" s="474"/>
      <c r="TII26" s="475"/>
      <c r="TIJ26" s="414"/>
      <c r="TIK26" s="476"/>
      <c r="TIL26" s="477"/>
      <c r="TIM26" s="477"/>
      <c r="TIN26" s="477"/>
      <c r="TIO26" s="474"/>
      <c r="TIP26" s="474"/>
      <c r="TIQ26" s="475"/>
      <c r="TIR26" s="414"/>
      <c r="TIS26" s="476"/>
      <c r="TIT26" s="477"/>
      <c r="TIU26" s="477"/>
      <c r="TIV26" s="477"/>
      <c r="TIW26" s="474"/>
      <c r="TIX26" s="474"/>
      <c r="TIY26" s="475"/>
      <c r="TIZ26" s="414"/>
      <c r="TJA26" s="476"/>
      <c r="TJB26" s="477"/>
      <c r="TJC26" s="477"/>
      <c r="TJD26" s="477"/>
      <c r="TJE26" s="474"/>
      <c r="TJF26" s="474"/>
      <c r="TJG26" s="475"/>
      <c r="TJH26" s="414"/>
      <c r="TJI26" s="476"/>
      <c r="TJJ26" s="477"/>
      <c r="TJK26" s="477"/>
      <c r="TJL26" s="477"/>
      <c r="TJM26" s="474"/>
      <c r="TJN26" s="474"/>
      <c r="TJO26" s="475"/>
      <c r="TJP26" s="414"/>
      <c r="TJQ26" s="476"/>
      <c r="TJR26" s="477"/>
      <c r="TJS26" s="477"/>
      <c r="TJT26" s="477"/>
      <c r="TJU26" s="474"/>
      <c r="TJV26" s="474"/>
      <c r="TJW26" s="475"/>
      <c r="TJX26" s="414"/>
      <c r="TJY26" s="476"/>
      <c r="TJZ26" s="477"/>
      <c r="TKA26" s="477"/>
      <c r="TKB26" s="477"/>
      <c r="TKC26" s="474"/>
      <c r="TKD26" s="474"/>
      <c r="TKE26" s="475"/>
      <c r="TKF26" s="414"/>
      <c r="TKG26" s="476"/>
      <c r="TKH26" s="477"/>
      <c r="TKI26" s="477"/>
      <c r="TKJ26" s="477"/>
      <c r="TKK26" s="474"/>
      <c r="TKL26" s="474"/>
      <c r="TKM26" s="475"/>
      <c r="TKN26" s="414"/>
      <c r="TKO26" s="476"/>
      <c r="TKP26" s="477"/>
      <c r="TKQ26" s="477"/>
      <c r="TKR26" s="477"/>
      <c r="TKS26" s="474"/>
      <c r="TKT26" s="474"/>
      <c r="TKU26" s="475"/>
      <c r="TKV26" s="414"/>
      <c r="TKW26" s="476"/>
      <c r="TKX26" s="477"/>
      <c r="TKY26" s="477"/>
      <c r="TKZ26" s="477"/>
      <c r="TLA26" s="474"/>
      <c r="TLB26" s="474"/>
      <c r="TLC26" s="475"/>
      <c r="TLD26" s="414"/>
      <c r="TLE26" s="476"/>
      <c r="TLF26" s="477"/>
      <c r="TLG26" s="477"/>
      <c r="TLH26" s="477"/>
      <c r="TLI26" s="474"/>
      <c r="TLJ26" s="474"/>
      <c r="TLK26" s="475"/>
      <c r="TLL26" s="414"/>
      <c r="TLM26" s="476"/>
      <c r="TLN26" s="477"/>
      <c r="TLO26" s="477"/>
      <c r="TLP26" s="477"/>
      <c r="TLQ26" s="474"/>
      <c r="TLR26" s="474"/>
      <c r="TLS26" s="475"/>
      <c r="TLT26" s="414"/>
      <c r="TLU26" s="476"/>
      <c r="TLV26" s="477"/>
      <c r="TLW26" s="477"/>
      <c r="TLX26" s="477"/>
      <c r="TLY26" s="474"/>
      <c r="TLZ26" s="474"/>
      <c r="TMA26" s="475"/>
      <c r="TMB26" s="414"/>
      <c r="TMC26" s="476"/>
      <c r="TMD26" s="477"/>
      <c r="TME26" s="477"/>
      <c r="TMF26" s="477"/>
      <c r="TMG26" s="474"/>
      <c r="TMH26" s="474"/>
      <c r="TMI26" s="475"/>
      <c r="TMJ26" s="414"/>
      <c r="TMK26" s="476"/>
      <c r="TML26" s="477"/>
      <c r="TMM26" s="477"/>
      <c r="TMN26" s="477"/>
      <c r="TMO26" s="474"/>
      <c r="TMP26" s="474"/>
      <c r="TMQ26" s="475"/>
      <c r="TMR26" s="414"/>
      <c r="TMS26" s="476"/>
      <c r="TMT26" s="477"/>
      <c r="TMU26" s="477"/>
      <c r="TMV26" s="477"/>
      <c r="TMW26" s="474"/>
      <c r="TMX26" s="474"/>
      <c r="TMY26" s="475"/>
      <c r="TMZ26" s="414"/>
      <c r="TNA26" s="476"/>
      <c r="TNB26" s="477"/>
      <c r="TNC26" s="477"/>
      <c r="TND26" s="477"/>
      <c r="TNE26" s="474"/>
      <c r="TNF26" s="474"/>
      <c r="TNG26" s="475"/>
      <c r="TNH26" s="414"/>
      <c r="TNI26" s="476"/>
      <c r="TNJ26" s="477"/>
      <c r="TNK26" s="477"/>
      <c r="TNL26" s="477"/>
      <c r="TNM26" s="474"/>
      <c r="TNN26" s="474"/>
      <c r="TNO26" s="475"/>
      <c r="TNP26" s="414"/>
      <c r="TNQ26" s="476"/>
      <c r="TNR26" s="477"/>
      <c r="TNS26" s="477"/>
      <c r="TNT26" s="477"/>
      <c r="TNU26" s="474"/>
      <c r="TNV26" s="474"/>
      <c r="TNW26" s="475"/>
      <c r="TNX26" s="414"/>
      <c r="TNY26" s="476"/>
      <c r="TNZ26" s="477"/>
      <c r="TOA26" s="477"/>
      <c r="TOB26" s="477"/>
      <c r="TOC26" s="474"/>
      <c r="TOD26" s="474"/>
      <c r="TOE26" s="475"/>
      <c r="TOF26" s="414"/>
      <c r="TOG26" s="476"/>
      <c r="TOH26" s="477"/>
      <c r="TOI26" s="477"/>
      <c r="TOJ26" s="477"/>
      <c r="TOK26" s="474"/>
      <c r="TOL26" s="474"/>
      <c r="TOM26" s="475"/>
      <c r="TON26" s="414"/>
      <c r="TOO26" s="476"/>
      <c r="TOP26" s="477"/>
      <c r="TOQ26" s="477"/>
      <c r="TOR26" s="477"/>
      <c r="TOS26" s="474"/>
      <c r="TOT26" s="474"/>
      <c r="TOU26" s="475"/>
      <c r="TOV26" s="414"/>
      <c r="TOW26" s="476"/>
      <c r="TOX26" s="477"/>
      <c r="TOY26" s="477"/>
      <c r="TOZ26" s="477"/>
      <c r="TPA26" s="474"/>
      <c r="TPB26" s="474"/>
      <c r="TPC26" s="475"/>
      <c r="TPD26" s="414"/>
      <c r="TPE26" s="476"/>
      <c r="TPF26" s="477"/>
      <c r="TPG26" s="477"/>
      <c r="TPH26" s="477"/>
      <c r="TPI26" s="474"/>
      <c r="TPJ26" s="474"/>
      <c r="TPK26" s="475"/>
      <c r="TPL26" s="414"/>
      <c r="TPM26" s="476"/>
      <c r="TPN26" s="477"/>
      <c r="TPO26" s="477"/>
      <c r="TPP26" s="477"/>
      <c r="TPQ26" s="474"/>
      <c r="TPR26" s="474"/>
      <c r="TPS26" s="475"/>
      <c r="TPT26" s="414"/>
      <c r="TPU26" s="476"/>
      <c r="TPV26" s="477"/>
      <c r="TPW26" s="477"/>
      <c r="TPX26" s="477"/>
      <c r="TPY26" s="474"/>
      <c r="TPZ26" s="474"/>
      <c r="TQA26" s="475"/>
      <c r="TQB26" s="414"/>
      <c r="TQC26" s="476"/>
      <c r="TQD26" s="477"/>
      <c r="TQE26" s="477"/>
      <c r="TQF26" s="477"/>
      <c r="TQG26" s="474"/>
      <c r="TQH26" s="474"/>
      <c r="TQI26" s="475"/>
      <c r="TQJ26" s="414"/>
      <c r="TQK26" s="476"/>
      <c r="TQL26" s="477"/>
      <c r="TQM26" s="477"/>
      <c r="TQN26" s="477"/>
      <c r="TQO26" s="474"/>
      <c r="TQP26" s="474"/>
      <c r="TQQ26" s="475"/>
      <c r="TQR26" s="414"/>
      <c r="TQS26" s="476"/>
      <c r="TQT26" s="477"/>
      <c r="TQU26" s="477"/>
      <c r="TQV26" s="477"/>
      <c r="TQW26" s="474"/>
      <c r="TQX26" s="474"/>
      <c r="TQY26" s="475"/>
      <c r="TQZ26" s="414"/>
      <c r="TRA26" s="476"/>
      <c r="TRB26" s="477"/>
      <c r="TRC26" s="477"/>
      <c r="TRD26" s="477"/>
      <c r="TRE26" s="474"/>
      <c r="TRF26" s="474"/>
      <c r="TRG26" s="475"/>
      <c r="TRH26" s="414"/>
      <c r="TRI26" s="476"/>
      <c r="TRJ26" s="477"/>
      <c r="TRK26" s="477"/>
      <c r="TRL26" s="477"/>
      <c r="TRM26" s="474"/>
      <c r="TRN26" s="474"/>
      <c r="TRO26" s="475"/>
      <c r="TRP26" s="414"/>
      <c r="TRQ26" s="476"/>
      <c r="TRR26" s="477"/>
      <c r="TRS26" s="477"/>
      <c r="TRT26" s="477"/>
      <c r="TRU26" s="474"/>
      <c r="TRV26" s="474"/>
      <c r="TRW26" s="475"/>
      <c r="TRX26" s="414"/>
      <c r="TRY26" s="476"/>
      <c r="TRZ26" s="477"/>
      <c r="TSA26" s="477"/>
      <c r="TSB26" s="477"/>
      <c r="TSC26" s="474"/>
      <c r="TSD26" s="474"/>
      <c r="TSE26" s="475"/>
      <c r="TSF26" s="414"/>
      <c r="TSG26" s="476"/>
      <c r="TSH26" s="477"/>
      <c r="TSI26" s="477"/>
      <c r="TSJ26" s="477"/>
      <c r="TSK26" s="474"/>
      <c r="TSL26" s="474"/>
      <c r="TSM26" s="475"/>
      <c r="TSN26" s="414"/>
      <c r="TSO26" s="476"/>
      <c r="TSP26" s="477"/>
      <c r="TSQ26" s="477"/>
      <c r="TSR26" s="477"/>
      <c r="TSS26" s="474"/>
      <c r="TST26" s="474"/>
      <c r="TSU26" s="475"/>
      <c r="TSV26" s="414"/>
      <c r="TSW26" s="476"/>
      <c r="TSX26" s="477"/>
      <c r="TSY26" s="477"/>
      <c r="TSZ26" s="477"/>
      <c r="TTA26" s="474"/>
      <c r="TTB26" s="474"/>
      <c r="TTC26" s="475"/>
      <c r="TTD26" s="414"/>
      <c r="TTE26" s="476"/>
      <c r="TTF26" s="477"/>
      <c r="TTG26" s="477"/>
      <c r="TTH26" s="477"/>
      <c r="TTI26" s="474"/>
      <c r="TTJ26" s="474"/>
      <c r="TTK26" s="475"/>
      <c r="TTL26" s="414"/>
      <c r="TTM26" s="476"/>
      <c r="TTN26" s="477"/>
      <c r="TTO26" s="477"/>
      <c r="TTP26" s="477"/>
      <c r="TTQ26" s="474"/>
      <c r="TTR26" s="474"/>
      <c r="TTS26" s="475"/>
      <c r="TTT26" s="414"/>
      <c r="TTU26" s="476"/>
      <c r="TTV26" s="477"/>
      <c r="TTW26" s="477"/>
      <c r="TTX26" s="477"/>
      <c r="TTY26" s="474"/>
      <c r="TTZ26" s="474"/>
      <c r="TUA26" s="475"/>
      <c r="TUB26" s="414"/>
      <c r="TUC26" s="476"/>
      <c r="TUD26" s="477"/>
      <c r="TUE26" s="477"/>
      <c r="TUF26" s="477"/>
      <c r="TUG26" s="474"/>
      <c r="TUH26" s="474"/>
      <c r="TUI26" s="475"/>
      <c r="TUJ26" s="414"/>
      <c r="TUK26" s="476"/>
      <c r="TUL26" s="477"/>
      <c r="TUM26" s="477"/>
      <c r="TUN26" s="477"/>
      <c r="TUO26" s="474"/>
      <c r="TUP26" s="474"/>
      <c r="TUQ26" s="475"/>
      <c r="TUR26" s="414"/>
      <c r="TUS26" s="476"/>
      <c r="TUT26" s="477"/>
      <c r="TUU26" s="477"/>
      <c r="TUV26" s="477"/>
      <c r="TUW26" s="474"/>
      <c r="TUX26" s="474"/>
      <c r="TUY26" s="475"/>
      <c r="TUZ26" s="414"/>
      <c r="TVA26" s="476"/>
      <c r="TVB26" s="477"/>
      <c r="TVC26" s="477"/>
      <c r="TVD26" s="477"/>
      <c r="TVE26" s="474"/>
      <c r="TVF26" s="474"/>
      <c r="TVG26" s="475"/>
      <c r="TVH26" s="414"/>
      <c r="TVI26" s="476"/>
      <c r="TVJ26" s="477"/>
      <c r="TVK26" s="477"/>
      <c r="TVL26" s="477"/>
      <c r="TVM26" s="474"/>
      <c r="TVN26" s="474"/>
      <c r="TVO26" s="475"/>
      <c r="TVP26" s="414"/>
      <c r="TVQ26" s="476"/>
      <c r="TVR26" s="477"/>
      <c r="TVS26" s="477"/>
      <c r="TVT26" s="477"/>
      <c r="TVU26" s="474"/>
      <c r="TVV26" s="474"/>
      <c r="TVW26" s="475"/>
      <c r="TVX26" s="414"/>
      <c r="TVY26" s="476"/>
      <c r="TVZ26" s="477"/>
      <c r="TWA26" s="477"/>
      <c r="TWB26" s="477"/>
      <c r="TWC26" s="474"/>
      <c r="TWD26" s="474"/>
      <c r="TWE26" s="475"/>
      <c r="TWF26" s="414"/>
      <c r="TWG26" s="476"/>
      <c r="TWH26" s="477"/>
      <c r="TWI26" s="477"/>
      <c r="TWJ26" s="477"/>
      <c r="TWK26" s="474"/>
      <c r="TWL26" s="474"/>
      <c r="TWM26" s="475"/>
      <c r="TWN26" s="414"/>
      <c r="TWO26" s="476"/>
      <c r="TWP26" s="477"/>
      <c r="TWQ26" s="477"/>
      <c r="TWR26" s="477"/>
      <c r="TWS26" s="474"/>
      <c r="TWT26" s="474"/>
      <c r="TWU26" s="475"/>
      <c r="TWV26" s="414"/>
      <c r="TWW26" s="476"/>
      <c r="TWX26" s="477"/>
      <c r="TWY26" s="477"/>
      <c r="TWZ26" s="477"/>
      <c r="TXA26" s="474"/>
      <c r="TXB26" s="474"/>
      <c r="TXC26" s="475"/>
      <c r="TXD26" s="414"/>
      <c r="TXE26" s="476"/>
      <c r="TXF26" s="477"/>
      <c r="TXG26" s="477"/>
      <c r="TXH26" s="477"/>
      <c r="TXI26" s="474"/>
      <c r="TXJ26" s="474"/>
      <c r="TXK26" s="475"/>
      <c r="TXL26" s="414"/>
      <c r="TXM26" s="476"/>
      <c r="TXN26" s="477"/>
      <c r="TXO26" s="477"/>
      <c r="TXP26" s="477"/>
      <c r="TXQ26" s="474"/>
      <c r="TXR26" s="474"/>
      <c r="TXS26" s="475"/>
      <c r="TXT26" s="414"/>
      <c r="TXU26" s="476"/>
      <c r="TXV26" s="477"/>
      <c r="TXW26" s="477"/>
      <c r="TXX26" s="477"/>
      <c r="TXY26" s="474"/>
      <c r="TXZ26" s="474"/>
      <c r="TYA26" s="475"/>
      <c r="TYB26" s="414"/>
      <c r="TYC26" s="476"/>
      <c r="TYD26" s="477"/>
      <c r="TYE26" s="477"/>
      <c r="TYF26" s="477"/>
      <c r="TYG26" s="474"/>
      <c r="TYH26" s="474"/>
      <c r="TYI26" s="475"/>
      <c r="TYJ26" s="414"/>
      <c r="TYK26" s="476"/>
      <c r="TYL26" s="477"/>
      <c r="TYM26" s="477"/>
      <c r="TYN26" s="477"/>
      <c r="TYO26" s="474"/>
      <c r="TYP26" s="474"/>
      <c r="TYQ26" s="475"/>
      <c r="TYR26" s="414"/>
      <c r="TYS26" s="476"/>
      <c r="TYT26" s="477"/>
      <c r="TYU26" s="477"/>
      <c r="TYV26" s="477"/>
      <c r="TYW26" s="474"/>
      <c r="TYX26" s="474"/>
      <c r="TYY26" s="475"/>
      <c r="TYZ26" s="414"/>
      <c r="TZA26" s="476"/>
      <c r="TZB26" s="477"/>
      <c r="TZC26" s="477"/>
      <c r="TZD26" s="477"/>
      <c r="TZE26" s="474"/>
      <c r="TZF26" s="474"/>
      <c r="TZG26" s="475"/>
      <c r="TZH26" s="414"/>
      <c r="TZI26" s="476"/>
      <c r="TZJ26" s="477"/>
      <c r="TZK26" s="477"/>
      <c r="TZL26" s="477"/>
      <c r="TZM26" s="474"/>
      <c r="TZN26" s="474"/>
      <c r="TZO26" s="475"/>
      <c r="TZP26" s="414"/>
      <c r="TZQ26" s="476"/>
      <c r="TZR26" s="477"/>
      <c r="TZS26" s="477"/>
      <c r="TZT26" s="477"/>
      <c r="TZU26" s="474"/>
      <c r="TZV26" s="474"/>
      <c r="TZW26" s="475"/>
      <c r="TZX26" s="414"/>
      <c r="TZY26" s="476"/>
      <c r="TZZ26" s="477"/>
      <c r="UAA26" s="477"/>
      <c r="UAB26" s="477"/>
      <c r="UAC26" s="474"/>
      <c r="UAD26" s="474"/>
      <c r="UAE26" s="475"/>
      <c r="UAF26" s="414"/>
      <c r="UAG26" s="476"/>
      <c r="UAH26" s="477"/>
      <c r="UAI26" s="477"/>
      <c r="UAJ26" s="477"/>
      <c r="UAK26" s="474"/>
      <c r="UAL26" s="474"/>
      <c r="UAM26" s="475"/>
      <c r="UAN26" s="414"/>
      <c r="UAO26" s="476"/>
      <c r="UAP26" s="477"/>
      <c r="UAQ26" s="477"/>
      <c r="UAR26" s="477"/>
      <c r="UAS26" s="474"/>
      <c r="UAT26" s="474"/>
      <c r="UAU26" s="475"/>
      <c r="UAV26" s="414"/>
      <c r="UAW26" s="476"/>
      <c r="UAX26" s="477"/>
      <c r="UAY26" s="477"/>
      <c r="UAZ26" s="477"/>
      <c r="UBA26" s="474"/>
      <c r="UBB26" s="474"/>
      <c r="UBC26" s="475"/>
      <c r="UBD26" s="414"/>
      <c r="UBE26" s="476"/>
      <c r="UBF26" s="477"/>
      <c r="UBG26" s="477"/>
      <c r="UBH26" s="477"/>
      <c r="UBI26" s="474"/>
      <c r="UBJ26" s="474"/>
      <c r="UBK26" s="475"/>
      <c r="UBL26" s="414"/>
      <c r="UBM26" s="476"/>
      <c r="UBN26" s="477"/>
      <c r="UBO26" s="477"/>
      <c r="UBP26" s="477"/>
      <c r="UBQ26" s="474"/>
      <c r="UBR26" s="474"/>
      <c r="UBS26" s="475"/>
      <c r="UBT26" s="414"/>
      <c r="UBU26" s="476"/>
      <c r="UBV26" s="477"/>
      <c r="UBW26" s="477"/>
      <c r="UBX26" s="477"/>
      <c r="UBY26" s="474"/>
      <c r="UBZ26" s="474"/>
      <c r="UCA26" s="475"/>
      <c r="UCB26" s="414"/>
      <c r="UCC26" s="476"/>
      <c r="UCD26" s="477"/>
      <c r="UCE26" s="477"/>
      <c r="UCF26" s="477"/>
      <c r="UCG26" s="474"/>
      <c r="UCH26" s="474"/>
      <c r="UCI26" s="475"/>
      <c r="UCJ26" s="414"/>
      <c r="UCK26" s="476"/>
      <c r="UCL26" s="477"/>
      <c r="UCM26" s="477"/>
      <c r="UCN26" s="477"/>
      <c r="UCO26" s="474"/>
      <c r="UCP26" s="474"/>
      <c r="UCQ26" s="475"/>
      <c r="UCR26" s="414"/>
      <c r="UCS26" s="476"/>
      <c r="UCT26" s="477"/>
      <c r="UCU26" s="477"/>
      <c r="UCV26" s="477"/>
      <c r="UCW26" s="474"/>
      <c r="UCX26" s="474"/>
      <c r="UCY26" s="475"/>
      <c r="UCZ26" s="414"/>
      <c r="UDA26" s="476"/>
      <c r="UDB26" s="477"/>
      <c r="UDC26" s="477"/>
      <c r="UDD26" s="477"/>
      <c r="UDE26" s="474"/>
      <c r="UDF26" s="474"/>
      <c r="UDG26" s="475"/>
      <c r="UDH26" s="414"/>
      <c r="UDI26" s="476"/>
      <c r="UDJ26" s="477"/>
      <c r="UDK26" s="477"/>
      <c r="UDL26" s="477"/>
      <c r="UDM26" s="474"/>
      <c r="UDN26" s="474"/>
      <c r="UDO26" s="475"/>
      <c r="UDP26" s="414"/>
      <c r="UDQ26" s="476"/>
      <c r="UDR26" s="477"/>
      <c r="UDS26" s="477"/>
      <c r="UDT26" s="477"/>
      <c r="UDU26" s="474"/>
      <c r="UDV26" s="474"/>
      <c r="UDW26" s="475"/>
      <c r="UDX26" s="414"/>
      <c r="UDY26" s="476"/>
      <c r="UDZ26" s="477"/>
      <c r="UEA26" s="477"/>
      <c r="UEB26" s="477"/>
      <c r="UEC26" s="474"/>
      <c r="UED26" s="474"/>
      <c r="UEE26" s="475"/>
      <c r="UEF26" s="414"/>
      <c r="UEG26" s="476"/>
      <c r="UEH26" s="477"/>
      <c r="UEI26" s="477"/>
      <c r="UEJ26" s="477"/>
      <c r="UEK26" s="474"/>
      <c r="UEL26" s="474"/>
      <c r="UEM26" s="475"/>
      <c r="UEN26" s="414"/>
      <c r="UEO26" s="476"/>
      <c r="UEP26" s="477"/>
      <c r="UEQ26" s="477"/>
      <c r="UER26" s="477"/>
      <c r="UES26" s="474"/>
      <c r="UET26" s="474"/>
      <c r="UEU26" s="475"/>
      <c r="UEV26" s="414"/>
      <c r="UEW26" s="476"/>
      <c r="UEX26" s="477"/>
      <c r="UEY26" s="477"/>
      <c r="UEZ26" s="477"/>
      <c r="UFA26" s="474"/>
      <c r="UFB26" s="474"/>
      <c r="UFC26" s="475"/>
      <c r="UFD26" s="414"/>
      <c r="UFE26" s="476"/>
      <c r="UFF26" s="477"/>
      <c r="UFG26" s="477"/>
      <c r="UFH26" s="477"/>
      <c r="UFI26" s="474"/>
      <c r="UFJ26" s="474"/>
      <c r="UFK26" s="475"/>
      <c r="UFL26" s="414"/>
      <c r="UFM26" s="476"/>
      <c r="UFN26" s="477"/>
      <c r="UFO26" s="477"/>
      <c r="UFP26" s="477"/>
      <c r="UFQ26" s="474"/>
      <c r="UFR26" s="474"/>
      <c r="UFS26" s="475"/>
      <c r="UFT26" s="414"/>
      <c r="UFU26" s="476"/>
      <c r="UFV26" s="477"/>
      <c r="UFW26" s="477"/>
      <c r="UFX26" s="477"/>
      <c r="UFY26" s="474"/>
      <c r="UFZ26" s="474"/>
      <c r="UGA26" s="475"/>
      <c r="UGB26" s="414"/>
      <c r="UGC26" s="476"/>
      <c r="UGD26" s="477"/>
      <c r="UGE26" s="477"/>
      <c r="UGF26" s="477"/>
      <c r="UGG26" s="474"/>
      <c r="UGH26" s="474"/>
      <c r="UGI26" s="475"/>
      <c r="UGJ26" s="414"/>
      <c r="UGK26" s="476"/>
      <c r="UGL26" s="477"/>
      <c r="UGM26" s="477"/>
      <c r="UGN26" s="477"/>
      <c r="UGO26" s="474"/>
      <c r="UGP26" s="474"/>
      <c r="UGQ26" s="475"/>
      <c r="UGR26" s="414"/>
      <c r="UGS26" s="476"/>
      <c r="UGT26" s="477"/>
      <c r="UGU26" s="477"/>
      <c r="UGV26" s="477"/>
      <c r="UGW26" s="474"/>
      <c r="UGX26" s="474"/>
      <c r="UGY26" s="475"/>
      <c r="UGZ26" s="414"/>
      <c r="UHA26" s="476"/>
      <c r="UHB26" s="477"/>
      <c r="UHC26" s="477"/>
      <c r="UHD26" s="477"/>
      <c r="UHE26" s="474"/>
      <c r="UHF26" s="474"/>
      <c r="UHG26" s="475"/>
      <c r="UHH26" s="414"/>
      <c r="UHI26" s="476"/>
      <c r="UHJ26" s="477"/>
      <c r="UHK26" s="477"/>
      <c r="UHL26" s="477"/>
      <c r="UHM26" s="474"/>
      <c r="UHN26" s="474"/>
      <c r="UHO26" s="475"/>
      <c r="UHP26" s="414"/>
      <c r="UHQ26" s="476"/>
      <c r="UHR26" s="477"/>
      <c r="UHS26" s="477"/>
      <c r="UHT26" s="477"/>
      <c r="UHU26" s="474"/>
      <c r="UHV26" s="474"/>
      <c r="UHW26" s="475"/>
      <c r="UHX26" s="414"/>
      <c r="UHY26" s="476"/>
      <c r="UHZ26" s="477"/>
      <c r="UIA26" s="477"/>
      <c r="UIB26" s="477"/>
      <c r="UIC26" s="474"/>
      <c r="UID26" s="474"/>
      <c r="UIE26" s="475"/>
      <c r="UIF26" s="414"/>
      <c r="UIG26" s="476"/>
      <c r="UIH26" s="477"/>
      <c r="UII26" s="477"/>
      <c r="UIJ26" s="477"/>
      <c r="UIK26" s="474"/>
      <c r="UIL26" s="474"/>
      <c r="UIM26" s="475"/>
      <c r="UIN26" s="414"/>
      <c r="UIO26" s="476"/>
      <c r="UIP26" s="477"/>
      <c r="UIQ26" s="477"/>
      <c r="UIR26" s="477"/>
      <c r="UIS26" s="474"/>
      <c r="UIT26" s="474"/>
      <c r="UIU26" s="475"/>
      <c r="UIV26" s="414"/>
      <c r="UIW26" s="476"/>
      <c r="UIX26" s="477"/>
      <c r="UIY26" s="477"/>
      <c r="UIZ26" s="477"/>
      <c r="UJA26" s="474"/>
      <c r="UJB26" s="474"/>
      <c r="UJC26" s="475"/>
      <c r="UJD26" s="414"/>
      <c r="UJE26" s="476"/>
      <c r="UJF26" s="477"/>
      <c r="UJG26" s="477"/>
      <c r="UJH26" s="477"/>
      <c r="UJI26" s="474"/>
      <c r="UJJ26" s="474"/>
      <c r="UJK26" s="475"/>
      <c r="UJL26" s="414"/>
      <c r="UJM26" s="476"/>
      <c r="UJN26" s="477"/>
      <c r="UJO26" s="477"/>
      <c r="UJP26" s="477"/>
      <c r="UJQ26" s="474"/>
      <c r="UJR26" s="474"/>
      <c r="UJS26" s="475"/>
      <c r="UJT26" s="414"/>
      <c r="UJU26" s="476"/>
      <c r="UJV26" s="477"/>
      <c r="UJW26" s="477"/>
      <c r="UJX26" s="477"/>
      <c r="UJY26" s="474"/>
      <c r="UJZ26" s="474"/>
      <c r="UKA26" s="475"/>
      <c r="UKB26" s="414"/>
      <c r="UKC26" s="476"/>
      <c r="UKD26" s="477"/>
      <c r="UKE26" s="477"/>
      <c r="UKF26" s="477"/>
      <c r="UKG26" s="474"/>
      <c r="UKH26" s="474"/>
      <c r="UKI26" s="475"/>
      <c r="UKJ26" s="414"/>
      <c r="UKK26" s="476"/>
      <c r="UKL26" s="477"/>
      <c r="UKM26" s="477"/>
      <c r="UKN26" s="477"/>
      <c r="UKO26" s="474"/>
      <c r="UKP26" s="474"/>
      <c r="UKQ26" s="475"/>
      <c r="UKR26" s="414"/>
      <c r="UKS26" s="476"/>
      <c r="UKT26" s="477"/>
      <c r="UKU26" s="477"/>
      <c r="UKV26" s="477"/>
      <c r="UKW26" s="474"/>
      <c r="UKX26" s="474"/>
      <c r="UKY26" s="475"/>
      <c r="UKZ26" s="414"/>
      <c r="ULA26" s="476"/>
      <c r="ULB26" s="477"/>
      <c r="ULC26" s="477"/>
      <c r="ULD26" s="477"/>
      <c r="ULE26" s="474"/>
      <c r="ULF26" s="474"/>
      <c r="ULG26" s="475"/>
      <c r="ULH26" s="414"/>
      <c r="ULI26" s="476"/>
      <c r="ULJ26" s="477"/>
      <c r="ULK26" s="477"/>
      <c r="ULL26" s="477"/>
      <c r="ULM26" s="474"/>
      <c r="ULN26" s="474"/>
      <c r="ULO26" s="475"/>
      <c r="ULP26" s="414"/>
      <c r="ULQ26" s="476"/>
      <c r="ULR26" s="477"/>
      <c r="ULS26" s="477"/>
      <c r="ULT26" s="477"/>
      <c r="ULU26" s="474"/>
      <c r="ULV26" s="474"/>
      <c r="ULW26" s="475"/>
      <c r="ULX26" s="414"/>
      <c r="ULY26" s="476"/>
      <c r="ULZ26" s="477"/>
      <c r="UMA26" s="477"/>
      <c r="UMB26" s="477"/>
      <c r="UMC26" s="474"/>
      <c r="UMD26" s="474"/>
      <c r="UME26" s="475"/>
      <c r="UMF26" s="414"/>
      <c r="UMG26" s="476"/>
      <c r="UMH26" s="477"/>
      <c r="UMI26" s="477"/>
      <c r="UMJ26" s="477"/>
      <c r="UMK26" s="474"/>
      <c r="UML26" s="474"/>
      <c r="UMM26" s="475"/>
      <c r="UMN26" s="414"/>
      <c r="UMO26" s="476"/>
      <c r="UMP26" s="477"/>
      <c r="UMQ26" s="477"/>
      <c r="UMR26" s="477"/>
      <c r="UMS26" s="474"/>
      <c r="UMT26" s="474"/>
      <c r="UMU26" s="475"/>
      <c r="UMV26" s="414"/>
      <c r="UMW26" s="476"/>
      <c r="UMX26" s="477"/>
      <c r="UMY26" s="477"/>
      <c r="UMZ26" s="477"/>
      <c r="UNA26" s="474"/>
      <c r="UNB26" s="474"/>
      <c r="UNC26" s="475"/>
      <c r="UND26" s="414"/>
      <c r="UNE26" s="476"/>
      <c r="UNF26" s="477"/>
      <c r="UNG26" s="477"/>
      <c r="UNH26" s="477"/>
      <c r="UNI26" s="474"/>
      <c r="UNJ26" s="474"/>
      <c r="UNK26" s="475"/>
      <c r="UNL26" s="414"/>
      <c r="UNM26" s="476"/>
      <c r="UNN26" s="477"/>
      <c r="UNO26" s="477"/>
      <c r="UNP26" s="477"/>
      <c r="UNQ26" s="474"/>
      <c r="UNR26" s="474"/>
      <c r="UNS26" s="475"/>
      <c r="UNT26" s="414"/>
      <c r="UNU26" s="476"/>
      <c r="UNV26" s="477"/>
      <c r="UNW26" s="477"/>
      <c r="UNX26" s="477"/>
      <c r="UNY26" s="474"/>
      <c r="UNZ26" s="474"/>
      <c r="UOA26" s="475"/>
      <c r="UOB26" s="414"/>
      <c r="UOC26" s="476"/>
      <c r="UOD26" s="477"/>
      <c r="UOE26" s="477"/>
      <c r="UOF26" s="477"/>
      <c r="UOG26" s="474"/>
      <c r="UOH26" s="474"/>
      <c r="UOI26" s="475"/>
      <c r="UOJ26" s="414"/>
      <c r="UOK26" s="476"/>
      <c r="UOL26" s="477"/>
      <c r="UOM26" s="477"/>
      <c r="UON26" s="477"/>
      <c r="UOO26" s="474"/>
      <c r="UOP26" s="474"/>
      <c r="UOQ26" s="475"/>
      <c r="UOR26" s="414"/>
      <c r="UOS26" s="476"/>
      <c r="UOT26" s="477"/>
      <c r="UOU26" s="477"/>
      <c r="UOV26" s="477"/>
      <c r="UOW26" s="474"/>
      <c r="UOX26" s="474"/>
      <c r="UOY26" s="475"/>
      <c r="UOZ26" s="414"/>
      <c r="UPA26" s="476"/>
      <c r="UPB26" s="477"/>
      <c r="UPC26" s="477"/>
      <c r="UPD26" s="477"/>
      <c r="UPE26" s="474"/>
      <c r="UPF26" s="474"/>
      <c r="UPG26" s="475"/>
      <c r="UPH26" s="414"/>
      <c r="UPI26" s="476"/>
      <c r="UPJ26" s="477"/>
      <c r="UPK26" s="477"/>
      <c r="UPL26" s="477"/>
      <c r="UPM26" s="474"/>
      <c r="UPN26" s="474"/>
      <c r="UPO26" s="475"/>
      <c r="UPP26" s="414"/>
      <c r="UPQ26" s="476"/>
      <c r="UPR26" s="477"/>
      <c r="UPS26" s="477"/>
      <c r="UPT26" s="477"/>
      <c r="UPU26" s="474"/>
      <c r="UPV26" s="474"/>
      <c r="UPW26" s="475"/>
      <c r="UPX26" s="414"/>
      <c r="UPY26" s="476"/>
      <c r="UPZ26" s="477"/>
      <c r="UQA26" s="477"/>
      <c r="UQB26" s="477"/>
      <c r="UQC26" s="474"/>
      <c r="UQD26" s="474"/>
      <c r="UQE26" s="475"/>
      <c r="UQF26" s="414"/>
      <c r="UQG26" s="476"/>
      <c r="UQH26" s="477"/>
      <c r="UQI26" s="477"/>
      <c r="UQJ26" s="477"/>
      <c r="UQK26" s="474"/>
      <c r="UQL26" s="474"/>
      <c r="UQM26" s="475"/>
      <c r="UQN26" s="414"/>
      <c r="UQO26" s="476"/>
      <c r="UQP26" s="477"/>
      <c r="UQQ26" s="477"/>
      <c r="UQR26" s="477"/>
      <c r="UQS26" s="474"/>
      <c r="UQT26" s="474"/>
      <c r="UQU26" s="475"/>
      <c r="UQV26" s="414"/>
      <c r="UQW26" s="476"/>
      <c r="UQX26" s="477"/>
      <c r="UQY26" s="477"/>
      <c r="UQZ26" s="477"/>
      <c r="URA26" s="474"/>
      <c r="URB26" s="474"/>
      <c r="URC26" s="475"/>
      <c r="URD26" s="414"/>
      <c r="URE26" s="476"/>
      <c r="URF26" s="477"/>
      <c r="URG26" s="477"/>
      <c r="URH26" s="477"/>
      <c r="URI26" s="474"/>
      <c r="URJ26" s="474"/>
      <c r="URK26" s="475"/>
      <c r="URL26" s="414"/>
      <c r="URM26" s="476"/>
      <c r="URN26" s="477"/>
      <c r="URO26" s="477"/>
      <c r="URP26" s="477"/>
      <c r="URQ26" s="474"/>
      <c r="URR26" s="474"/>
      <c r="URS26" s="475"/>
      <c r="URT26" s="414"/>
      <c r="URU26" s="476"/>
      <c r="URV26" s="477"/>
      <c r="URW26" s="477"/>
      <c r="URX26" s="477"/>
      <c r="URY26" s="474"/>
      <c r="URZ26" s="474"/>
      <c r="USA26" s="475"/>
      <c r="USB26" s="414"/>
      <c r="USC26" s="476"/>
      <c r="USD26" s="477"/>
      <c r="USE26" s="477"/>
      <c r="USF26" s="477"/>
      <c r="USG26" s="474"/>
      <c r="USH26" s="474"/>
      <c r="USI26" s="475"/>
      <c r="USJ26" s="414"/>
      <c r="USK26" s="476"/>
      <c r="USL26" s="477"/>
      <c r="USM26" s="477"/>
      <c r="USN26" s="477"/>
      <c r="USO26" s="474"/>
      <c r="USP26" s="474"/>
      <c r="USQ26" s="475"/>
      <c r="USR26" s="414"/>
      <c r="USS26" s="476"/>
      <c r="UST26" s="477"/>
      <c r="USU26" s="477"/>
      <c r="USV26" s="477"/>
      <c r="USW26" s="474"/>
      <c r="USX26" s="474"/>
      <c r="USY26" s="475"/>
      <c r="USZ26" s="414"/>
      <c r="UTA26" s="476"/>
      <c r="UTB26" s="477"/>
      <c r="UTC26" s="477"/>
      <c r="UTD26" s="477"/>
      <c r="UTE26" s="474"/>
      <c r="UTF26" s="474"/>
      <c r="UTG26" s="475"/>
      <c r="UTH26" s="414"/>
      <c r="UTI26" s="476"/>
      <c r="UTJ26" s="477"/>
      <c r="UTK26" s="477"/>
      <c r="UTL26" s="477"/>
      <c r="UTM26" s="474"/>
      <c r="UTN26" s="474"/>
      <c r="UTO26" s="475"/>
      <c r="UTP26" s="414"/>
      <c r="UTQ26" s="476"/>
      <c r="UTR26" s="477"/>
      <c r="UTS26" s="477"/>
      <c r="UTT26" s="477"/>
      <c r="UTU26" s="474"/>
      <c r="UTV26" s="474"/>
      <c r="UTW26" s="475"/>
      <c r="UTX26" s="414"/>
      <c r="UTY26" s="476"/>
      <c r="UTZ26" s="477"/>
      <c r="UUA26" s="477"/>
      <c r="UUB26" s="477"/>
      <c r="UUC26" s="474"/>
      <c r="UUD26" s="474"/>
      <c r="UUE26" s="475"/>
      <c r="UUF26" s="414"/>
      <c r="UUG26" s="476"/>
      <c r="UUH26" s="477"/>
      <c r="UUI26" s="477"/>
      <c r="UUJ26" s="477"/>
      <c r="UUK26" s="474"/>
      <c r="UUL26" s="474"/>
      <c r="UUM26" s="475"/>
      <c r="UUN26" s="414"/>
      <c r="UUO26" s="476"/>
      <c r="UUP26" s="477"/>
      <c r="UUQ26" s="477"/>
      <c r="UUR26" s="477"/>
      <c r="UUS26" s="474"/>
      <c r="UUT26" s="474"/>
      <c r="UUU26" s="475"/>
      <c r="UUV26" s="414"/>
      <c r="UUW26" s="476"/>
      <c r="UUX26" s="477"/>
      <c r="UUY26" s="477"/>
      <c r="UUZ26" s="477"/>
      <c r="UVA26" s="474"/>
      <c r="UVB26" s="474"/>
      <c r="UVC26" s="475"/>
      <c r="UVD26" s="414"/>
      <c r="UVE26" s="476"/>
      <c r="UVF26" s="477"/>
      <c r="UVG26" s="477"/>
      <c r="UVH26" s="477"/>
      <c r="UVI26" s="474"/>
      <c r="UVJ26" s="474"/>
      <c r="UVK26" s="475"/>
      <c r="UVL26" s="414"/>
      <c r="UVM26" s="476"/>
      <c r="UVN26" s="477"/>
      <c r="UVO26" s="477"/>
      <c r="UVP26" s="477"/>
      <c r="UVQ26" s="474"/>
      <c r="UVR26" s="474"/>
      <c r="UVS26" s="475"/>
      <c r="UVT26" s="414"/>
      <c r="UVU26" s="476"/>
      <c r="UVV26" s="477"/>
      <c r="UVW26" s="477"/>
      <c r="UVX26" s="477"/>
      <c r="UVY26" s="474"/>
      <c r="UVZ26" s="474"/>
      <c r="UWA26" s="475"/>
      <c r="UWB26" s="414"/>
      <c r="UWC26" s="476"/>
      <c r="UWD26" s="477"/>
      <c r="UWE26" s="477"/>
      <c r="UWF26" s="477"/>
      <c r="UWG26" s="474"/>
      <c r="UWH26" s="474"/>
      <c r="UWI26" s="475"/>
      <c r="UWJ26" s="414"/>
      <c r="UWK26" s="476"/>
      <c r="UWL26" s="477"/>
      <c r="UWM26" s="477"/>
      <c r="UWN26" s="477"/>
      <c r="UWO26" s="474"/>
      <c r="UWP26" s="474"/>
      <c r="UWQ26" s="475"/>
      <c r="UWR26" s="414"/>
      <c r="UWS26" s="476"/>
      <c r="UWT26" s="477"/>
      <c r="UWU26" s="477"/>
      <c r="UWV26" s="477"/>
      <c r="UWW26" s="474"/>
      <c r="UWX26" s="474"/>
      <c r="UWY26" s="475"/>
      <c r="UWZ26" s="414"/>
      <c r="UXA26" s="476"/>
      <c r="UXB26" s="477"/>
      <c r="UXC26" s="477"/>
      <c r="UXD26" s="477"/>
      <c r="UXE26" s="474"/>
      <c r="UXF26" s="474"/>
      <c r="UXG26" s="475"/>
      <c r="UXH26" s="414"/>
      <c r="UXI26" s="476"/>
      <c r="UXJ26" s="477"/>
      <c r="UXK26" s="477"/>
      <c r="UXL26" s="477"/>
      <c r="UXM26" s="474"/>
      <c r="UXN26" s="474"/>
      <c r="UXO26" s="475"/>
      <c r="UXP26" s="414"/>
      <c r="UXQ26" s="476"/>
      <c r="UXR26" s="477"/>
      <c r="UXS26" s="477"/>
      <c r="UXT26" s="477"/>
      <c r="UXU26" s="474"/>
      <c r="UXV26" s="474"/>
      <c r="UXW26" s="475"/>
      <c r="UXX26" s="414"/>
      <c r="UXY26" s="476"/>
      <c r="UXZ26" s="477"/>
      <c r="UYA26" s="477"/>
      <c r="UYB26" s="477"/>
      <c r="UYC26" s="474"/>
      <c r="UYD26" s="474"/>
      <c r="UYE26" s="475"/>
      <c r="UYF26" s="414"/>
      <c r="UYG26" s="476"/>
      <c r="UYH26" s="477"/>
      <c r="UYI26" s="477"/>
      <c r="UYJ26" s="477"/>
      <c r="UYK26" s="474"/>
      <c r="UYL26" s="474"/>
      <c r="UYM26" s="475"/>
      <c r="UYN26" s="414"/>
      <c r="UYO26" s="476"/>
      <c r="UYP26" s="477"/>
      <c r="UYQ26" s="477"/>
      <c r="UYR26" s="477"/>
      <c r="UYS26" s="474"/>
      <c r="UYT26" s="474"/>
      <c r="UYU26" s="475"/>
      <c r="UYV26" s="414"/>
      <c r="UYW26" s="476"/>
      <c r="UYX26" s="477"/>
      <c r="UYY26" s="477"/>
      <c r="UYZ26" s="477"/>
      <c r="UZA26" s="474"/>
      <c r="UZB26" s="474"/>
      <c r="UZC26" s="475"/>
      <c r="UZD26" s="414"/>
      <c r="UZE26" s="476"/>
      <c r="UZF26" s="477"/>
      <c r="UZG26" s="477"/>
      <c r="UZH26" s="477"/>
      <c r="UZI26" s="474"/>
      <c r="UZJ26" s="474"/>
      <c r="UZK26" s="475"/>
      <c r="UZL26" s="414"/>
      <c r="UZM26" s="476"/>
      <c r="UZN26" s="477"/>
      <c r="UZO26" s="477"/>
      <c r="UZP26" s="477"/>
      <c r="UZQ26" s="474"/>
      <c r="UZR26" s="474"/>
      <c r="UZS26" s="475"/>
      <c r="UZT26" s="414"/>
      <c r="UZU26" s="476"/>
      <c r="UZV26" s="477"/>
      <c r="UZW26" s="477"/>
      <c r="UZX26" s="477"/>
      <c r="UZY26" s="474"/>
      <c r="UZZ26" s="474"/>
      <c r="VAA26" s="475"/>
      <c r="VAB26" s="414"/>
      <c r="VAC26" s="476"/>
      <c r="VAD26" s="477"/>
      <c r="VAE26" s="477"/>
      <c r="VAF26" s="477"/>
      <c r="VAG26" s="474"/>
      <c r="VAH26" s="474"/>
      <c r="VAI26" s="475"/>
      <c r="VAJ26" s="414"/>
      <c r="VAK26" s="476"/>
      <c r="VAL26" s="477"/>
      <c r="VAM26" s="477"/>
      <c r="VAN26" s="477"/>
      <c r="VAO26" s="474"/>
      <c r="VAP26" s="474"/>
      <c r="VAQ26" s="475"/>
      <c r="VAR26" s="414"/>
      <c r="VAS26" s="476"/>
      <c r="VAT26" s="477"/>
      <c r="VAU26" s="477"/>
      <c r="VAV26" s="477"/>
      <c r="VAW26" s="474"/>
      <c r="VAX26" s="474"/>
      <c r="VAY26" s="475"/>
      <c r="VAZ26" s="414"/>
      <c r="VBA26" s="476"/>
      <c r="VBB26" s="477"/>
      <c r="VBC26" s="477"/>
      <c r="VBD26" s="477"/>
      <c r="VBE26" s="474"/>
      <c r="VBF26" s="474"/>
      <c r="VBG26" s="475"/>
      <c r="VBH26" s="414"/>
      <c r="VBI26" s="476"/>
      <c r="VBJ26" s="477"/>
      <c r="VBK26" s="477"/>
      <c r="VBL26" s="477"/>
      <c r="VBM26" s="474"/>
      <c r="VBN26" s="474"/>
      <c r="VBO26" s="475"/>
      <c r="VBP26" s="414"/>
      <c r="VBQ26" s="476"/>
      <c r="VBR26" s="477"/>
      <c r="VBS26" s="477"/>
      <c r="VBT26" s="477"/>
      <c r="VBU26" s="474"/>
      <c r="VBV26" s="474"/>
      <c r="VBW26" s="475"/>
      <c r="VBX26" s="414"/>
      <c r="VBY26" s="476"/>
      <c r="VBZ26" s="477"/>
      <c r="VCA26" s="477"/>
      <c r="VCB26" s="477"/>
      <c r="VCC26" s="474"/>
      <c r="VCD26" s="474"/>
      <c r="VCE26" s="475"/>
      <c r="VCF26" s="414"/>
      <c r="VCG26" s="476"/>
      <c r="VCH26" s="477"/>
      <c r="VCI26" s="477"/>
      <c r="VCJ26" s="477"/>
      <c r="VCK26" s="474"/>
      <c r="VCL26" s="474"/>
      <c r="VCM26" s="475"/>
      <c r="VCN26" s="414"/>
      <c r="VCO26" s="476"/>
      <c r="VCP26" s="477"/>
      <c r="VCQ26" s="477"/>
      <c r="VCR26" s="477"/>
      <c r="VCS26" s="474"/>
      <c r="VCT26" s="474"/>
      <c r="VCU26" s="475"/>
      <c r="VCV26" s="414"/>
      <c r="VCW26" s="476"/>
      <c r="VCX26" s="477"/>
      <c r="VCY26" s="477"/>
      <c r="VCZ26" s="477"/>
      <c r="VDA26" s="474"/>
      <c r="VDB26" s="474"/>
      <c r="VDC26" s="475"/>
      <c r="VDD26" s="414"/>
      <c r="VDE26" s="476"/>
      <c r="VDF26" s="477"/>
      <c r="VDG26" s="477"/>
      <c r="VDH26" s="477"/>
      <c r="VDI26" s="474"/>
      <c r="VDJ26" s="474"/>
      <c r="VDK26" s="475"/>
      <c r="VDL26" s="414"/>
      <c r="VDM26" s="476"/>
      <c r="VDN26" s="477"/>
      <c r="VDO26" s="477"/>
      <c r="VDP26" s="477"/>
      <c r="VDQ26" s="474"/>
      <c r="VDR26" s="474"/>
      <c r="VDS26" s="475"/>
      <c r="VDT26" s="414"/>
      <c r="VDU26" s="476"/>
      <c r="VDV26" s="477"/>
      <c r="VDW26" s="477"/>
      <c r="VDX26" s="477"/>
      <c r="VDY26" s="474"/>
      <c r="VDZ26" s="474"/>
      <c r="VEA26" s="475"/>
      <c r="VEB26" s="414"/>
      <c r="VEC26" s="476"/>
      <c r="VED26" s="477"/>
      <c r="VEE26" s="477"/>
      <c r="VEF26" s="477"/>
      <c r="VEG26" s="474"/>
      <c r="VEH26" s="474"/>
      <c r="VEI26" s="475"/>
      <c r="VEJ26" s="414"/>
      <c r="VEK26" s="476"/>
      <c r="VEL26" s="477"/>
      <c r="VEM26" s="477"/>
      <c r="VEN26" s="477"/>
      <c r="VEO26" s="474"/>
      <c r="VEP26" s="474"/>
      <c r="VEQ26" s="475"/>
      <c r="VER26" s="414"/>
      <c r="VES26" s="476"/>
      <c r="VET26" s="477"/>
      <c r="VEU26" s="477"/>
      <c r="VEV26" s="477"/>
      <c r="VEW26" s="474"/>
      <c r="VEX26" s="474"/>
      <c r="VEY26" s="475"/>
      <c r="VEZ26" s="414"/>
      <c r="VFA26" s="476"/>
      <c r="VFB26" s="477"/>
      <c r="VFC26" s="477"/>
      <c r="VFD26" s="477"/>
      <c r="VFE26" s="474"/>
      <c r="VFF26" s="474"/>
      <c r="VFG26" s="475"/>
      <c r="VFH26" s="414"/>
      <c r="VFI26" s="476"/>
      <c r="VFJ26" s="477"/>
      <c r="VFK26" s="477"/>
      <c r="VFL26" s="477"/>
      <c r="VFM26" s="474"/>
      <c r="VFN26" s="474"/>
      <c r="VFO26" s="475"/>
      <c r="VFP26" s="414"/>
      <c r="VFQ26" s="476"/>
      <c r="VFR26" s="477"/>
      <c r="VFS26" s="477"/>
      <c r="VFT26" s="477"/>
      <c r="VFU26" s="474"/>
      <c r="VFV26" s="474"/>
      <c r="VFW26" s="475"/>
      <c r="VFX26" s="414"/>
      <c r="VFY26" s="476"/>
      <c r="VFZ26" s="477"/>
      <c r="VGA26" s="477"/>
      <c r="VGB26" s="477"/>
      <c r="VGC26" s="474"/>
      <c r="VGD26" s="474"/>
      <c r="VGE26" s="475"/>
      <c r="VGF26" s="414"/>
      <c r="VGG26" s="476"/>
      <c r="VGH26" s="477"/>
      <c r="VGI26" s="477"/>
      <c r="VGJ26" s="477"/>
      <c r="VGK26" s="474"/>
      <c r="VGL26" s="474"/>
      <c r="VGM26" s="475"/>
      <c r="VGN26" s="414"/>
      <c r="VGO26" s="476"/>
      <c r="VGP26" s="477"/>
      <c r="VGQ26" s="477"/>
      <c r="VGR26" s="477"/>
      <c r="VGS26" s="474"/>
      <c r="VGT26" s="474"/>
      <c r="VGU26" s="475"/>
      <c r="VGV26" s="414"/>
      <c r="VGW26" s="476"/>
      <c r="VGX26" s="477"/>
      <c r="VGY26" s="477"/>
      <c r="VGZ26" s="477"/>
      <c r="VHA26" s="474"/>
      <c r="VHB26" s="474"/>
      <c r="VHC26" s="475"/>
      <c r="VHD26" s="414"/>
      <c r="VHE26" s="476"/>
      <c r="VHF26" s="477"/>
      <c r="VHG26" s="477"/>
      <c r="VHH26" s="477"/>
      <c r="VHI26" s="474"/>
      <c r="VHJ26" s="474"/>
      <c r="VHK26" s="475"/>
      <c r="VHL26" s="414"/>
      <c r="VHM26" s="476"/>
      <c r="VHN26" s="477"/>
      <c r="VHO26" s="477"/>
      <c r="VHP26" s="477"/>
      <c r="VHQ26" s="474"/>
      <c r="VHR26" s="474"/>
      <c r="VHS26" s="475"/>
      <c r="VHT26" s="414"/>
      <c r="VHU26" s="476"/>
      <c r="VHV26" s="477"/>
      <c r="VHW26" s="477"/>
      <c r="VHX26" s="477"/>
      <c r="VHY26" s="474"/>
      <c r="VHZ26" s="474"/>
      <c r="VIA26" s="475"/>
      <c r="VIB26" s="414"/>
      <c r="VIC26" s="476"/>
      <c r="VID26" s="477"/>
      <c r="VIE26" s="477"/>
      <c r="VIF26" s="477"/>
      <c r="VIG26" s="474"/>
      <c r="VIH26" s="474"/>
      <c r="VII26" s="475"/>
      <c r="VIJ26" s="414"/>
      <c r="VIK26" s="476"/>
      <c r="VIL26" s="477"/>
      <c r="VIM26" s="477"/>
      <c r="VIN26" s="477"/>
      <c r="VIO26" s="474"/>
      <c r="VIP26" s="474"/>
      <c r="VIQ26" s="475"/>
      <c r="VIR26" s="414"/>
      <c r="VIS26" s="476"/>
      <c r="VIT26" s="477"/>
      <c r="VIU26" s="477"/>
      <c r="VIV26" s="477"/>
      <c r="VIW26" s="474"/>
      <c r="VIX26" s="474"/>
      <c r="VIY26" s="475"/>
      <c r="VIZ26" s="414"/>
      <c r="VJA26" s="476"/>
      <c r="VJB26" s="477"/>
      <c r="VJC26" s="477"/>
      <c r="VJD26" s="477"/>
      <c r="VJE26" s="474"/>
      <c r="VJF26" s="474"/>
      <c r="VJG26" s="475"/>
      <c r="VJH26" s="414"/>
      <c r="VJI26" s="476"/>
      <c r="VJJ26" s="477"/>
      <c r="VJK26" s="477"/>
      <c r="VJL26" s="477"/>
      <c r="VJM26" s="474"/>
      <c r="VJN26" s="474"/>
      <c r="VJO26" s="475"/>
      <c r="VJP26" s="414"/>
      <c r="VJQ26" s="476"/>
      <c r="VJR26" s="477"/>
      <c r="VJS26" s="477"/>
      <c r="VJT26" s="477"/>
      <c r="VJU26" s="474"/>
      <c r="VJV26" s="474"/>
      <c r="VJW26" s="475"/>
      <c r="VJX26" s="414"/>
      <c r="VJY26" s="476"/>
      <c r="VJZ26" s="477"/>
      <c r="VKA26" s="477"/>
      <c r="VKB26" s="477"/>
      <c r="VKC26" s="474"/>
      <c r="VKD26" s="474"/>
      <c r="VKE26" s="475"/>
      <c r="VKF26" s="414"/>
      <c r="VKG26" s="476"/>
      <c r="VKH26" s="477"/>
      <c r="VKI26" s="477"/>
      <c r="VKJ26" s="477"/>
      <c r="VKK26" s="474"/>
      <c r="VKL26" s="474"/>
      <c r="VKM26" s="475"/>
      <c r="VKN26" s="414"/>
      <c r="VKO26" s="476"/>
      <c r="VKP26" s="477"/>
      <c r="VKQ26" s="477"/>
      <c r="VKR26" s="477"/>
      <c r="VKS26" s="474"/>
      <c r="VKT26" s="474"/>
      <c r="VKU26" s="475"/>
      <c r="VKV26" s="414"/>
      <c r="VKW26" s="476"/>
      <c r="VKX26" s="477"/>
      <c r="VKY26" s="477"/>
      <c r="VKZ26" s="477"/>
      <c r="VLA26" s="474"/>
      <c r="VLB26" s="474"/>
      <c r="VLC26" s="475"/>
      <c r="VLD26" s="414"/>
      <c r="VLE26" s="476"/>
      <c r="VLF26" s="477"/>
      <c r="VLG26" s="477"/>
      <c r="VLH26" s="477"/>
      <c r="VLI26" s="474"/>
      <c r="VLJ26" s="474"/>
      <c r="VLK26" s="475"/>
      <c r="VLL26" s="414"/>
      <c r="VLM26" s="476"/>
      <c r="VLN26" s="477"/>
      <c r="VLO26" s="477"/>
      <c r="VLP26" s="477"/>
      <c r="VLQ26" s="474"/>
      <c r="VLR26" s="474"/>
      <c r="VLS26" s="475"/>
      <c r="VLT26" s="414"/>
      <c r="VLU26" s="476"/>
      <c r="VLV26" s="477"/>
      <c r="VLW26" s="477"/>
      <c r="VLX26" s="477"/>
      <c r="VLY26" s="474"/>
      <c r="VLZ26" s="474"/>
      <c r="VMA26" s="475"/>
      <c r="VMB26" s="414"/>
      <c r="VMC26" s="476"/>
      <c r="VMD26" s="477"/>
      <c r="VME26" s="477"/>
      <c r="VMF26" s="477"/>
      <c r="VMG26" s="474"/>
      <c r="VMH26" s="474"/>
      <c r="VMI26" s="475"/>
      <c r="VMJ26" s="414"/>
      <c r="VMK26" s="476"/>
      <c r="VML26" s="477"/>
      <c r="VMM26" s="477"/>
      <c r="VMN26" s="477"/>
      <c r="VMO26" s="474"/>
      <c r="VMP26" s="474"/>
      <c r="VMQ26" s="475"/>
      <c r="VMR26" s="414"/>
      <c r="VMS26" s="476"/>
      <c r="VMT26" s="477"/>
      <c r="VMU26" s="477"/>
      <c r="VMV26" s="477"/>
      <c r="VMW26" s="474"/>
      <c r="VMX26" s="474"/>
      <c r="VMY26" s="475"/>
      <c r="VMZ26" s="414"/>
      <c r="VNA26" s="476"/>
      <c r="VNB26" s="477"/>
      <c r="VNC26" s="477"/>
      <c r="VND26" s="477"/>
      <c r="VNE26" s="474"/>
      <c r="VNF26" s="474"/>
      <c r="VNG26" s="475"/>
      <c r="VNH26" s="414"/>
      <c r="VNI26" s="476"/>
      <c r="VNJ26" s="477"/>
      <c r="VNK26" s="477"/>
      <c r="VNL26" s="477"/>
      <c r="VNM26" s="474"/>
      <c r="VNN26" s="474"/>
      <c r="VNO26" s="475"/>
      <c r="VNP26" s="414"/>
      <c r="VNQ26" s="476"/>
      <c r="VNR26" s="477"/>
      <c r="VNS26" s="477"/>
      <c r="VNT26" s="477"/>
      <c r="VNU26" s="474"/>
      <c r="VNV26" s="474"/>
      <c r="VNW26" s="475"/>
      <c r="VNX26" s="414"/>
      <c r="VNY26" s="476"/>
      <c r="VNZ26" s="477"/>
      <c r="VOA26" s="477"/>
      <c r="VOB26" s="477"/>
      <c r="VOC26" s="474"/>
      <c r="VOD26" s="474"/>
      <c r="VOE26" s="475"/>
      <c r="VOF26" s="414"/>
      <c r="VOG26" s="476"/>
      <c r="VOH26" s="477"/>
      <c r="VOI26" s="477"/>
      <c r="VOJ26" s="477"/>
      <c r="VOK26" s="474"/>
      <c r="VOL26" s="474"/>
      <c r="VOM26" s="475"/>
      <c r="VON26" s="414"/>
      <c r="VOO26" s="476"/>
      <c r="VOP26" s="477"/>
      <c r="VOQ26" s="477"/>
      <c r="VOR26" s="477"/>
      <c r="VOS26" s="474"/>
      <c r="VOT26" s="474"/>
      <c r="VOU26" s="475"/>
      <c r="VOV26" s="414"/>
      <c r="VOW26" s="476"/>
      <c r="VOX26" s="477"/>
      <c r="VOY26" s="477"/>
      <c r="VOZ26" s="477"/>
      <c r="VPA26" s="474"/>
      <c r="VPB26" s="474"/>
      <c r="VPC26" s="475"/>
      <c r="VPD26" s="414"/>
      <c r="VPE26" s="476"/>
      <c r="VPF26" s="477"/>
      <c r="VPG26" s="477"/>
      <c r="VPH26" s="477"/>
      <c r="VPI26" s="474"/>
      <c r="VPJ26" s="474"/>
      <c r="VPK26" s="475"/>
      <c r="VPL26" s="414"/>
      <c r="VPM26" s="476"/>
      <c r="VPN26" s="477"/>
      <c r="VPO26" s="477"/>
      <c r="VPP26" s="477"/>
      <c r="VPQ26" s="474"/>
      <c r="VPR26" s="474"/>
      <c r="VPS26" s="475"/>
      <c r="VPT26" s="414"/>
      <c r="VPU26" s="476"/>
      <c r="VPV26" s="477"/>
      <c r="VPW26" s="477"/>
      <c r="VPX26" s="477"/>
      <c r="VPY26" s="474"/>
      <c r="VPZ26" s="474"/>
      <c r="VQA26" s="475"/>
      <c r="VQB26" s="414"/>
      <c r="VQC26" s="476"/>
      <c r="VQD26" s="477"/>
      <c r="VQE26" s="477"/>
      <c r="VQF26" s="477"/>
      <c r="VQG26" s="474"/>
      <c r="VQH26" s="474"/>
      <c r="VQI26" s="475"/>
      <c r="VQJ26" s="414"/>
      <c r="VQK26" s="476"/>
      <c r="VQL26" s="477"/>
      <c r="VQM26" s="477"/>
      <c r="VQN26" s="477"/>
      <c r="VQO26" s="474"/>
      <c r="VQP26" s="474"/>
      <c r="VQQ26" s="475"/>
      <c r="VQR26" s="414"/>
      <c r="VQS26" s="476"/>
      <c r="VQT26" s="477"/>
      <c r="VQU26" s="477"/>
      <c r="VQV26" s="477"/>
      <c r="VQW26" s="474"/>
      <c r="VQX26" s="474"/>
      <c r="VQY26" s="475"/>
      <c r="VQZ26" s="414"/>
      <c r="VRA26" s="476"/>
      <c r="VRB26" s="477"/>
      <c r="VRC26" s="477"/>
      <c r="VRD26" s="477"/>
      <c r="VRE26" s="474"/>
      <c r="VRF26" s="474"/>
      <c r="VRG26" s="475"/>
      <c r="VRH26" s="414"/>
      <c r="VRI26" s="476"/>
      <c r="VRJ26" s="477"/>
      <c r="VRK26" s="477"/>
      <c r="VRL26" s="477"/>
      <c r="VRM26" s="474"/>
      <c r="VRN26" s="474"/>
      <c r="VRO26" s="475"/>
      <c r="VRP26" s="414"/>
      <c r="VRQ26" s="476"/>
      <c r="VRR26" s="477"/>
      <c r="VRS26" s="477"/>
      <c r="VRT26" s="477"/>
      <c r="VRU26" s="474"/>
      <c r="VRV26" s="474"/>
      <c r="VRW26" s="475"/>
      <c r="VRX26" s="414"/>
      <c r="VRY26" s="476"/>
      <c r="VRZ26" s="477"/>
      <c r="VSA26" s="477"/>
      <c r="VSB26" s="477"/>
      <c r="VSC26" s="474"/>
      <c r="VSD26" s="474"/>
      <c r="VSE26" s="475"/>
      <c r="VSF26" s="414"/>
      <c r="VSG26" s="476"/>
      <c r="VSH26" s="477"/>
      <c r="VSI26" s="477"/>
      <c r="VSJ26" s="477"/>
      <c r="VSK26" s="474"/>
      <c r="VSL26" s="474"/>
      <c r="VSM26" s="475"/>
      <c r="VSN26" s="414"/>
      <c r="VSO26" s="476"/>
      <c r="VSP26" s="477"/>
      <c r="VSQ26" s="477"/>
      <c r="VSR26" s="477"/>
      <c r="VSS26" s="474"/>
      <c r="VST26" s="474"/>
      <c r="VSU26" s="475"/>
      <c r="VSV26" s="414"/>
      <c r="VSW26" s="476"/>
      <c r="VSX26" s="477"/>
      <c r="VSY26" s="477"/>
      <c r="VSZ26" s="477"/>
      <c r="VTA26" s="474"/>
      <c r="VTB26" s="474"/>
      <c r="VTC26" s="475"/>
      <c r="VTD26" s="414"/>
      <c r="VTE26" s="476"/>
      <c r="VTF26" s="477"/>
      <c r="VTG26" s="477"/>
      <c r="VTH26" s="477"/>
      <c r="VTI26" s="474"/>
      <c r="VTJ26" s="474"/>
      <c r="VTK26" s="475"/>
      <c r="VTL26" s="414"/>
      <c r="VTM26" s="476"/>
      <c r="VTN26" s="477"/>
      <c r="VTO26" s="477"/>
      <c r="VTP26" s="477"/>
      <c r="VTQ26" s="474"/>
      <c r="VTR26" s="474"/>
      <c r="VTS26" s="475"/>
      <c r="VTT26" s="414"/>
      <c r="VTU26" s="476"/>
      <c r="VTV26" s="477"/>
      <c r="VTW26" s="477"/>
      <c r="VTX26" s="477"/>
      <c r="VTY26" s="474"/>
      <c r="VTZ26" s="474"/>
      <c r="VUA26" s="475"/>
      <c r="VUB26" s="414"/>
      <c r="VUC26" s="476"/>
      <c r="VUD26" s="477"/>
      <c r="VUE26" s="477"/>
      <c r="VUF26" s="477"/>
      <c r="VUG26" s="474"/>
      <c r="VUH26" s="474"/>
      <c r="VUI26" s="475"/>
      <c r="VUJ26" s="414"/>
      <c r="VUK26" s="476"/>
      <c r="VUL26" s="477"/>
      <c r="VUM26" s="477"/>
      <c r="VUN26" s="477"/>
      <c r="VUO26" s="474"/>
      <c r="VUP26" s="474"/>
      <c r="VUQ26" s="475"/>
      <c r="VUR26" s="414"/>
      <c r="VUS26" s="476"/>
      <c r="VUT26" s="477"/>
      <c r="VUU26" s="477"/>
      <c r="VUV26" s="477"/>
      <c r="VUW26" s="474"/>
      <c r="VUX26" s="474"/>
      <c r="VUY26" s="475"/>
      <c r="VUZ26" s="414"/>
      <c r="VVA26" s="476"/>
      <c r="VVB26" s="477"/>
      <c r="VVC26" s="477"/>
      <c r="VVD26" s="477"/>
      <c r="VVE26" s="474"/>
      <c r="VVF26" s="474"/>
      <c r="VVG26" s="475"/>
      <c r="VVH26" s="414"/>
      <c r="VVI26" s="476"/>
      <c r="VVJ26" s="477"/>
      <c r="VVK26" s="477"/>
      <c r="VVL26" s="477"/>
      <c r="VVM26" s="474"/>
      <c r="VVN26" s="474"/>
      <c r="VVO26" s="475"/>
      <c r="VVP26" s="414"/>
      <c r="VVQ26" s="476"/>
      <c r="VVR26" s="477"/>
      <c r="VVS26" s="477"/>
      <c r="VVT26" s="477"/>
      <c r="VVU26" s="474"/>
      <c r="VVV26" s="474"/>
      <c r="VVW26" s="475"/>
      <c r="VVX26" s="414"/>
      <c r="VVY26" s="476"/>
      <c r="VVZ26" s="477"/>
      <c r="VWA26" s="477"/>
      <c r="VWB26" s="477"/>
      <c r="VWC26" s="474"/>
      <c r="VWD26" s="474"/>
      <c r="VWE26" s="475"/>
      <c r="VWF26" s="414"/>
      <c r="VWG26" s="476"/>
      <c r="VWH26" s="477"/>
      <c r="VWI26" s="477"/>
      <c r="VWJ26" s="477"/>
      <c r="VWK26" s="474"/>
      <c r="VWL26" s="474"/>
      <c r="VWM26" s="475"/>
      <c r="VWN26" s="414"/>
      <c r="VWO26" s="476"/>
      <c r="VWP26" s="477"/>
      <c r="VWQ26" s="477"/>
      <c r="VWR26" s="477"/>
      <c r="VWS26" s="474"/>
      <c r="VWT26" s="474"/>
      <c r="VWU26" s="475"/>
      <c r="VWV26" s="414"/>
      <c r="VWW26" s="476"/>
      <c r="VWX26" s="477"/>
      <c r="VWY26" s="477"/>
      <c r="VWZ26" s="477"/>
      <c r="VXA26" s="474"/>
      <c r="VXB26" s="474"/>
      <c r="VXC26" s="475"/>
      <c r="VXD26" s="414"/>
      <c r="VXE26" s="476"/>
      <c r="VXF26" s="477"/>
      <c r="VXG26" s="477"/>
      <c r="VXH26" s="477"/>
      <c r="VXI26" s="474"/>
      <c r="VXJ26" s="474"/>
      <c r="VXK26" s="475"/>
      <c r="VXL26" s="414"/>
      <c r="VXM26" s="476"/>
      <c r="VXN26" s="477"/>
      <c r="VXO26" s="477"/>
      <c r="VXP26" s="477"/>
      <c r="VXQ26" s="474"/>
      <c r="VXR26" s="474"/>
      <c r="VXS26" s="475"/>
      <c r="VXT26" s="414"/>
      <c r="VXU26" s="476"/>
      <c r="VXV26" s="477"/>
      <c r="VXW26" s="477"/>
      <c r="VXX26" s="477"/>
      <c r="VXY26" s="474"/>
      <c r="VXZ26" s="474"/>
      <c r="VYA26" s="475"/>
      <c r="VYB26" s="414"/>
      <c r="VYC26" s="476"/>
      <c r="VYD26" s="477"/>
      <c r="VYE26" s="477"/>
      <c r="VYF26" s="477"/>
      <c r="VYG26" s="474"/>
      <c r="VYH26" s="474"/>
      <c r="VYI26" s="475"/>
      <c r="VYJ26" s="414"/>
      <c r="VYK26" s="476"/>
      <c r="VYL26" s="477"/>
      <c r="VYM26" s="477"/>
      <c r="VYN26" s="477"/>
      <c r="VYO26" s="474"/>
      <c r="VYP26" s="474"/>
      <c r="VYQ26" s="475"/>
      <c r="VYR26" s="414"/>
      <c r="VYS26" s="476"/>
      <c r="VYT26" s="477"/>
      <c r="VYU26" s="477"/>
      <c r="VYV26" s="477"/>
      <c r="VYW26" s="474"/>
      <c r="VYX26" s="474"/>
      <c r="VYY26" s="475"/>
      <c r="VYZ26" s="414"/>
      <c r="VZA26" s="476"/>
      <c r="VZB26" s="477"/>
      <c r="VZC26" s="477"/>
      <c r="VZD26" s="477"/>
      <c r="VZE26" s="474"/>
      <c r="VZF26" s="474"/>
      <c r="VZG26" s="475"/>
      <c r="VZH26" s="414"/>
      <c r="VZI26" s="476"/>
      <c r="VZJ26" s="477"/>
      <c r="VZK26" s="477"/>
      <c r="VZL26" s="477"/>
      <c r="VZM26" s="474"/>
      <c r="VZN26" s="474"/>
      <c r="VZO26" s="475"/>
      <c r="VZP26" s="414"/>
      <c r="VZQ26" s="476"/>
      <c r="VZR26" s="477"/>
      <c r="VZS26" s="477"/>
      <c r="VZT26" s="477"/>
      <c r="VZU26" s="474"/>
      <c r="VZV26" s="474"/>
      <c r="VZW26" s="475"/>
      <c r="VZX26" s="414"/>
      <c r="VZY26" s="476"/>
      <c r="VZZ26" s="477"/>
      <c r="WAA26" s="477"/>
      <c r="WAB26" s="477"/>
      <c r="WAC26" s="474"/>
      <c r="WAD26" s="474"/>
      <c r="WAE26" s="475"/>
      <c r="WAF26" s="414"/>
      <c r="WAG26" s="476"/>
      <c r="WAH26" s="477"/>
      <c r="WAI26" s="477"/>
      <c r="WAJ26" s="477"/>
      <c r="WAK26" s="474"/>
      <c r="WAL26" s="474"/>
      <c r="WAM26" s="475"/>
      <c r="WAN26" s="414"/>
      <c r="WAO26" s="476"/>
      <c r="WAP26" s="477"/>
      <c r="WAQ26" s="477"/>
      <c r="WAR26" s="477"/>
      <c r="WAS26" s="474"/>
      <c r="WAT26" s="474"/>
      <c r="WAU26" s="475"/>
      <c r="WAV26" s="414"/>
      <c r="WAW26" s="476"/>
      <c r="WAX26" s="477"/>
      <c r="WAY26" s="477"/>
      <c r="WAZ26" s="477"/>
      <c r="WBA26" s="474"/>
      <c r="WBB26" s="474"/>
      <c r="WBC26" s="475"/>
      <c r="WBD26" s="414"/>
      <c r="WBE26" s="476"/>
      <c r="WBF26" s="477"/>
      <c r="WBG26" s="477"/>
      <c r="WBH26" s="477"/>
      <c r="WBI26" s="474"/>
      <c r="WBJ26" s="474"/>
      <c r="WBK26" s="475"/>
      <c r="WBL26" s="414"/>
      <c r="WBM26" s="476"/>
      <c r="WBN26" s="477"/>
      <c r="WBO26" s="477"/>
      <c r="WBP26" s="477"/>
      <c r="WBQ26" s="474"/>
      <c r="WBR26" s="474"/>
      <c r="WBS26" s="475"/>
      <c r="WBT26" s="414"/>
      <c r="WBU26" s="476"/>
      <c r="WBV26" s="477"/>
      <c r="WBW26" s="477"/>
      <c r="WBX26" s="477"/>
      <c r="WBY26" s="474"/>
      <c r="WBZ26" s="474"/>
      <c r="WCA26" s="475"/>
      <c r="WCB26" s="414"/>
      <c r="WCC26" s="476"/>
      <c r="WCD26" s="477"/>
      <c r="WCE26" s="477"/>
      <c r="WCF26" s="477"/>
      <c r="WCG26" s="474"/>
      <c r="WCH26" s="474"/>
      <c r="WCI26" s="475"/>
      <c r="WCJ26" s="414"/>
      <c r="WCK26" s="476"/>
      <c r="WCL26" s="477"/>
      <c r="WCM26" s="477"/>
      <c r="WCN26" s="477"/>
      <c r="WCO26" s="474"/>
      <c r="WCP26" s="474"/>
      <c r="WCQ26" s="475"/>
      <c r="WCR26" s="414"/>
      <c r="WCS26" s="476"/>
      <c r="WCT26" s="477"/>
      <c r="WCU26" s="477"/>
      <c r="WCV26" s="477"/>
      <c r="WCW26" s="474"/>
      <c r="WCX26" s="474"/>
      <c r="WCY26" s="475"/>
      <c r="WCZ26" s="414"/>
      <c r="WDA26" s="476"/>
      <c r="WDB26" s="477"/>
      <c r="WDC26" s="477"/>
      <c r="WDD26" s="477"/>
      <c r="WDE26" s="474"/>
      <c r="WDF26" s="474"/>
      <c r="WDG26" s="475"/>
      <c r="WDH26" s="414"/>
      <c r="WDI26" s="476"/>
      <c r="WDJ26" s="477"/>
      <c r="WDK26" s="477"/>
      <c r="WDL26" s="477"/>
      <c r="WDM26" s="474"/>
      <c r="WDN26" s="474"/>
      <c r="WDO26" s="475"/>
      <c r="WDP26" s="414"/>
      <c r="WDQ26" s="476"/>
      <c r="WDR26" s="477"/>
      <c r="WDS26" s="477"/>
      <c r="WDT26" s="477"/>
      <c r="WDU26" s="474"/>
      <c r="WDV26" s="474"/>
      <c r="WDW26" s="475"/>
      <c r="WDX26" s="414"/>
      <c r="WDY26" s="476"/>
      <c r="WDZ26" s="477"/>
      <c r="WEA26" s="477"/>
      <c r="WEB26" s="477"/>
      <c r="WEC26" s="474"/>
      <c r="WED26" s="474"/>
      <c r="WEE26" s="475"/>
      <c r="WEF26" s="414"/>
      <c r="WEG26" s="476"/>
      <c r="WEH26" s="477"/>
      <c r="WEI26" s="477"/>
      <c r="WEJ26" s="477"/>
      <c r="WEK26" s="474"/>
      <c r="WEL26" s="474"/>
      <c r="WEM26" s="475"/>
      <c r="WEN26" s="414"/>
      <c r="WEO26" s="476"/>
      <c r="WEP26" s="477"/>
      <c r="WEQ26" s="477"/>
      <c r="WER26" s="477"/>
      <c r="WES26" s="474"/>
      <c r="WET26" s="474"/>
      <c r="WEU26" s="475"/>
      <c r="WEV26" s="414"/>
      <c r="WEW26" s="476"/>
      <c r="WEX26" s="477"/>
      <c r="WEY26" s="477"/>
      <c r="WEZ26" s="477"/>
      <c r="WFA26" s="474"/>
      <c r="WFB26" s="474"/>
      <c r="WFC26" s="475"/>
      <c r="WFD26" s="414"/>
      <c r="WFE26" s="476"/>
      <c r="WFF26" s="477"/>
      <c r="WFG26" s="477"/>
      <c r="WFH26" s="477"/>
      <c r="WFI26" s="474"/>
      <c r="WFJ26" s="474"/>
      <c r="WFK26" s="475"/>
      <c r="WFL26" s="414"/>
      <c r="WFM26" s="476"/>
      <c r="WFN26" s="477"/>
      <c r="WFO26" s="477"/>
      <c r="WFP26" s="477"/>
      <c r="WFQ26" s="474"/>
      <c r="WFR26" s="474"/>
      <c r="WFS26" s="475"/>
      <c r="WFT26" s="414"/>
      <c r="WFU26" s="476"/>
      <c r="WFV26" s="477"/>
      <c r="WFW26" s="477"/>
      <c r="WFX26" s="477"/>
      <c r="WFY26" s="474"/>
      <c r="WFZ26" s="474"/>
      <c r="WGA26" s="475"/>
      <c r="WGB26" s="414"/>
      <c r="WGC26" s="476"/>
      <c r="WGD26" s="477"/>
      <c r="WGE26" s="477"/>
      <c r="WGF26" s="477"/>
      <c r="WGG26" s="474"/>
      <c r="WGH26" s="474"/>
      <c r="WGI26" s="475"/>
      <c r="WGJ26" s="414"/>
      <c r="WGK26" s="476"/>
      <c r="WGL26" s="477"/>
      <c r="WGM26" s="477"/>
      <c r="WGN26" s="477"/>
      <c r="WGO26" s="474"/>
      <c r="WGP26" s="474"/>
      <c r="WGQ26" s="475"/>
      <c r="WGR26" s="414"/>
      <c r="WGS26" s="476"/>
      <c r="WGT26" s="477"/>
      <c r="WGU26" s="477"/>
      <c r="WGV26" s="477"/>
      <c r="WGW26" s="474"/>
      <c r="WGX26" s="474"/>
      <c r="WGY26" s="475"/>
      <c r="WGZ26" s="414"/>
      <c r="WHA26" s="476"/>
      <c r="WHB26" s="477"/>
      <c r="WHC26" s="477"/>
      <c r="WHD26" s="477"/>
      <c r="WHE26" s="474"/>
      <c r="WHF26" s="474"/>
      <c r="WHG26" s="475"/>
      <c r="WHH26" s="414"/>
      <c r="WHI26" s="476"/>
      <c r="WHJ26" s="477"/>
      <c r="WHK26" s="477"/>
      <c r="WHL26" s="477"/>
      <c r="WHM26" s="474"/>
      <c r="WHN26" s="474"/>
      <c r="WHO26" s="475"/>
      <c r="WHP26" s="414"/>
      <c r="WHQ26" s="476"/>
      <c r="WHR26" s="477"/>
      <c r="WHS26" s="477"/>
      <c r="WHT26" s="477"/>
      <c r="WHU26" s="474"/>
      <c r="WHV26" s="474"/>
      <c r="WHW26" s="475"/>
      <c r="WHX26" s="414"/>
      <c r="WHY26" s="476"/>
      <c r="WHZ26" s="477"/>
      <c r="WIA26" s="477"/>
      <c r="WIB26" s="477"/>
      <c r="WIC26" s="474"/>
      <c r="WID26" s="474"/>
      <c r="WIE26" s="475"/>
      <c r="WIF26" s="414"/>
      <c r="WIG26" s="476"/>
      <c r="WIH26" s="477"/>
      <c r="WII26" s="477"/>
      <c r="WIJ26" s="477"/>
      <c r="WIK26" s="474"/>
      <c r="WIL26" s="474"/>
      <c r="WIM26" s="475"/>
      <c r="WIN26" s="414"/>
      <c r="WIO26" s="476"/>
      <c r="WIP26" s="477"/>
      <c r="WIQ26" s="477"/>
      <c r="WIR26" s="477"/>
      <c r="WIS26" s="474"/>
      <c r="WIT26" s="474"/>
      <c r="WIU26" s="475"/>
      <c r="WIV26" s="414"/>
      <c r="WIW26" s="476"/>
      <c r="WIX26" s="477"/>
      <c r="WIY26" s="477"/>
      <c r="WIZ26" s="477"/>
      <c r="WJA26" s="474"/>
      <c r="WJB26" s="474"/>
      <c r="WJC26" s="475"/>
      <c r="WJD26" s="414"/>
      <c r="WJE26" s="476"/>
      <c r="WJF26" s="477"/>
      <c r="WJG26" s="477"/>
      <c r="WJH26" s="477"/>
      <c r="WJI26" s="474"/>
      <c r="WJJ26" s="474"/>
      <c r="WJK26" s="475"/>
      <c r="WJL26" s="414"/>
      <c r="WJM26" s="476"/>
      <c r="WJN26" s="477"/>
      <c r="WJO26" s="477"/>
      <c r="WJP26" s="477"/>
      <c r="WJQ26" s="474"/>
      <c r="WJR26" s="474"/>
      <c r="WJS26" s="475"/>
      <c r="WJT26" s="414"/>
      <c r="WJU26" s="476"/>
      <c r="WJV26" s="477"/>
      <c r="WJW26" s="477"/>
      <c r="WJX26" s="477"/>
      <c r="WJY26" s="474"/>
      <c r="WJZ26" s="474"/>
      <c r="WKA26" s="475"/>
      <c r="WKB26" s="414"/>
      <c r="WKC26" s="476"/>
      <c r="WKD26" s="477"/>
      <c r="WKE26" s="477"/>
      <c r="WKF26" s="477"/>
      <c r="WKG26" s="474"/>
      <c r="WKH26" s="474"/>
      <c r="WKI26" s="475"/>
      <c r="WKJ26" s="414"/>
      <c r="WKK26" s="476"/>
      <c r="WKL26" s="477"/>
      <c r="WKM26" s="477"/>
      <c r="WKN26" s="477"/>
      <c r="WKO26" s="474"/>
      <c r="WKP26" s="474"/>
      <c r="WKQ26" s="475"/>
      <c r="WKR26" s="414"/>
      <c r="WKS26" s="476"/>
      <c r="WKT26" s="477"/>
      <c r="WKU26" s="477"/>
      <c r="WKV26" s="477"/>
      <c r="WKW26" s="474"/>
      <c r="WKX26" s="474"/>
      <c r="WKY26" s="475"/>
      <c r="WKZ26" s="414"/>
      <c r="WLA26" s="476"/>
      <c r="WLB26" s="477"/>
      <c r="WLC26" s="477"/>
      <c r="WLD26" s="477"/>
      <c r="WLE26" s="474"/>
      <c r="WLF26" s="474"/>
      <c r="WLG26" s="475"/>
      <c r="WLH26" s="414"/>
      <c r="WLI26" s="476"/>
      <c r="WLJ26" s="477"/>
      <c r="WLK26" s="477"/>
      <c r="WLL26" s="477"/>
      <c r="WLM26" s="474"/>
      <c r="WLN26" s="474"/>
      <c r="WLO26" s="475"/>
      <c r="WLP26" s="414"/>
      <c r="WLQ26" s="476"/>
      <c r="WLR26" s="477"/>
      <c r="WLS26" s="477"/>
      <c r="WLT26" s="477"/>
      <c r="WLU26" s="474"/>
      <c r="WLV26" s="474"/>
      <c r="WLW26" s="475"/>
      <c r="WLX26" s="414"/>
      <c r="WLY26" s="476"/>
      <c r="WLZ26" s="477"/>
      <c r="WMA26" s="477"/>
      <c r="WMB26" s="477"/>
      <c r="WMC26" s="474"/>
      <c r="WMD26" s="474"/>
      <c r="WME26" s="475"/>
      <c r="WMF26" s="414"/>
      <c r="WMG26" s="476"/>
      <c r="WMH26" s="477"/>
      <c r="WMI26" s="477"/>
      <c r="WMJ26" s="477"/>
      <c r="WMK26" s="474"/>
      <c r="WML26" s="474"/>
      <c r="WMM26" s="475"/>
      <c r="WMN26" s="414"/>
      <c r="WMO26" s="476"/>
      <c r="WMP26" s="477"/>
      <c r="WMQ26" s="477"/>
      <c r="WMR26" s="477"/>
      <c r="WMS26" s="474"/>
      <c r="WMT26" s="474"/>
      <c r="WMU26" s="475"/>
      <c r="WMV26" s="414"/>
      <c r="WMW26" s="476"/>
      <c r="WMX26" s="477"/>
      <c r="WMY26" s="477"/>
      <c r="WMZ26" s="477"/>
      <c r="WNA26" s="474"/>
      <c r="WNB26" s="474"/>
      <c r="WNC26" s="475"/>
      <c r="WND26" s="414"/>
      <c r="WNE26" s="476"/>
      <c r="WNF26" s="477"/>
      <c r="WNG26" s="477"/>
      <c r="WNH26" s="477"/>
      <c r="WNI26" s="474"/>
      <c r="WNJ26" s="474"/>
      <c r="WNK26" s="475"/>
      <c r="WNL26" s="414"/>
      <c r="WNM26" s="476"/>
      <c r="WNN26" s="477"/>
      <c r="WNO26" s="477"/>
      <c r="WNP26" s="477"/>
      <c r="WNQ26" s="474"/>
      <c r="WNR26" s="474"/>
      <c r="WNS26" s="475"/>
      <c r="WNT26" s="414"/>
      <c r="WNU26" s="476"/>
      <c r="WNV26" s="477"/>
      <c r="WNW26" s="477"/>
      <c r="WNX26" s="477"/>
      <c r="WNY26" s="474"/>
      <c r="WNZ26" s="474"/>
      <c r="WOA26" s="475"/>
      <c r="WOB26" s="414"/>
      <c r="WOC26" s="476"/>
      <c r="WOD26" s="477"/>
      <c r="WOE26" s="477"/>
      <c r="WOF26" s="477"/>
      <c r="WOG26" s="474"/>
      <c r="WOH26" s="474"/>
      <c r="WOI26" s="475"/>
      <c r="WOJ26" s="414"/>
      <c r="WOK26" s="476"/>
      <c r="WOL26" s="477"/>
      <c r="WOM26" s="477"/>
      <c r="WON26" s="477"/>
      <c r="WOO26" s="474"/>
      <c r="WOP26" s="474"/>
      <c r="WOQ26" s="475"/>
      <c r="WOR26" s="414"/>
      <c r="WOS26" s="476"/>
      <c r="WOT26" s="477"/>
      <c r="WOU26" s="477"/>
      <c r="WOV26" s="477"/>
      <c r="WOW26" s="474"/>
      <c r="WOX26" s="474"/>
      <c r="WOY26" s="475"/>
      <c r="WOZ26" s="414"/>
      <c r="WPA26" s="476"/>
      <c r="WPB26" s="477"/>
      <c r="WPC26" s="477"/>
      <c r="WPD26" s="477"/>
      <c r="WPE26" s="474"/>
      <c r="WPF26" s="474"/>
      <c r="WPG26" s="475"/>
      <c r="WPH26" s="414"/>
      <c r="WPI26" s="476"/>
      <c r="WPJ26" s="477"/>
      <c r="WPK26" s="477"/>
      <c r="WPL26" s="477"/>
      <c r="WPM26" s="474"/>
      <c r="WPN26" s="474"/>
      <c r="WPO26" s="475"/>
      <c r="WPP26" s="414"/>
      <c r="WPQ26" s="476"/>
      <c r="WPR26" s="477"/>
      <c r="WPS26" s="477"/>
      <c r="WPT26" s="477"/>
      <c r="WPU26" s="474"/>
      <c r="WPV26" s="474"/>
      <c r="WPW26" s="475"/>
      <c r="WPX26" s="414"/>
      <c r="WPY26" s="476"/>
      <c r="WPZ26" s="477"/>
      <c r="WQA26" s="477"/>
      <c r="WQB26" s="477"/>
      <c r="WQC26" s="474"/>
      <c r="WQD26" s="474"/>
      <c r="WQE26" s="475"/>
      <c r="WQF26" s="414"/>
      <c r="WQG26" s="476"/>
      <c r="WQH26" s="477"/>
      <c r="WQI26" s="477"/>
      <c r="WQJ26" s="477"/>
      <c r="WQK26" s="474"/>
      <c r="WQL26" s="474"/>
      <c r="WQM26" s="475"/>
      <c r="WQN26" s="414"/>
      <c r="WQO26" s="476"/>
      <c r="WQP26" s="477"/>
      <c r="WQQ26" s="477"/>
      <c r="WQR26" s="477"/>
      <c r="WQS26" s="474"/>
      <c r="WQT26" s="474"/>
      <c r="WQU26" s="475"/>
      <c r="WQV26" s="414"/>
      <c r="WQW26" s="476"/>
      <c r="WQX26" s="477"/>
      <c r="WQY26" s="477"/>
      <c r="WQZ26" s="477"/>
      <c r="WRA26" s="474"/>
      <c r="WRB26" s="474"/>
      <c r="WRC26" s="475"/>
      <c r="WRD26" s="414"/>
      <c r="WRE26" s="476"/>
      <c r="WRF26" s="477"/>
      <c r="WRG26" s="477"/>
      <c r="WRH26" s="477"/>
      <c r="WRI26" s="474"/>
      <c r="WRJ26" s="474"/>
      <c r="WRK26" s="475"/>
      <c r="WRL26" s="414"/>
      <c r="WRM26" s="476"/>
      <c r="WRN26" s="477"/>
      <c r="WRO26" s="477"/>
      <c r="WRP26" s="477"/>
      <c r="WRQ26" s="474"/>
      <c r="WRR26" s="474"/>
      <c r="WRS26" s="475"/>
      <c r="WRT26" s="414"/>
      <c r="WRU26" s="476"/>
      <c r="WRV26" s="477"/>
      <c r="WRW26" s="477"/>
      <c r="WRX26" s="477"/>
      <c r="WRY26" s="474"/>
      <c r="WRZ26" s="474"/>
      <c r="WSA26" s="475"/>
      <c r="WSB26" s="414"/>
      <c r="WSC26" s="476"/>
      <c r="WSD26" s="477"/>
      <c r="WSE26" s="477"/>
      <c r="WSF26" s="477"/>
      <c r="WSG26" s="474"/>
      <c r="WSH26" s="474"/>
      <c r="WSI26" s="475"/>
      <c r="WSJ26" s="414"/>
      <c r="WSK26" s="476"/>
      <c r="WSL26" s="477"/>
      <c r="WSM26" s="477"/>
      <c r="WSN26" s="477"/>
      <c r="WSO26" s="474"/>
      <c r="WSP26" s="474"/>
      <c r="WSQ26" s="475"/>
      <c r="WSR26" s="414"/>
      <c r="WSS26" s="476"/>
      <c r="WST26" s="477"/>
      <c r="WSU26" s="477"/>
      <c r="WSV26" s="477"/>
      <c r="WSW26" s="474"/>
      <c r="WSX26" s="474"/>
      <c r="WSY26" s="475"/>
      <c r="WSZ26" s="414"/>
      <c r="WTA26" s="476"/>
      <c r="WTB26" s="477"/>
      <c r="WTC26" s="477"/>
      <c r="WTD26" s="477"/>
      <c r="WTE26" s="474"/>
      <c r="WTF26" s="474"/>
      <c r="WTG26" s="475"/>
      <c r="WTH26" s="414"/>
      <c r="WTI26" s="476"/>
      <c r="WTJ26" s="477"/>
      <c r="WTK26" s="477"/>
      <c r="WTL26" s="477"/>
      <c r="WTM26" s="474"/>
      <c r="WTN26" s="474"/>
      <c r="WTO26" s="475"/>
      <c r="WTP26" s="414"/>
      <c r="WTQ26" s="476"/>
      <c r="WTR26" s="477"/>
      <c r="WTS26" s="477"/>
      <c r="WTT26" s="477"/>
      <c r="WTU26" s="474"/>
      <c r="WTV26" s="474"/>
      <c r="WTW26" s="475"/>
      <c r="WTX26" s="414"/>
      <c r="WTY26" s="476"/>
      <c r="WTZ26" s="477"/>
      <c r="WUA26" s="477"/>
      <c r="WUB26" s="477"/>
      <c r="WUC26" s="474"/>
      <c r="WUD26" s="474"/>
      <c r="WUE26" s="475"/>
      <c r="WUF26" s="414"/>
      <c r="WUG26" s="476"/>
      <c r="WUH26" s="477"/>
      <c r="WUI26" s="477"/>
      <c r="WUJ26" s="477"/>
      <c r="WUK26" s="474"/>
      <c r="WUL26" s="474"/>
      <c r="WUM26" s="475"/>
      <c r="WUN26" s="414"/>
      <c r="WUO26" s="476"/>
      <c r="WUP26" s="477"/>
      <c r="WUQ26" s="477"/>
      <c r="WUR26" s="477"/>
      <c r="WUS26" s="474"/>
      <c r="WUT26" s="474"/>
      <c r="WUU26" s="475"/>
      <c r="WUV26" s="414"/>
      <c r="WUW26" s="476"/>
      <c r="WUX26" s="477"/>
      <c r="WUY26" s="477"/>
      <c r="WUZ26" s="477"/>
      <c r="WVA26" s="474"/>
      <c r="WVB26" s="474"/>
      <c r="WVC26" s="475"/>
      <c r="WVD26" s="414"/>
      <c r="WVE26" s="476"/>
      <c r="WVF26" s="477"/>
      <c r="WVG26" s="477"/>
      <c r="WVH26" s="477"/>
      <c r="WVI26" s="474"/>
      <c r="WVJ26" s="474"/>
      <c r="WVK26" s="475"/>
      <c r="WVL26" s="414"/>
      <c r="WVM26" s="476"/>
      <c r="WVN26" s="477"/>
      <c r="WVO26" s="477"/>
      <c r="WVP26" s="477"/>
      <c r="WVQ26" s="474"/>
      <c r="WVR26" s="474"/>
      <c r="WVS26" s="475"/>
      <c r="WVT26" s="414"/>
      <c r="WVU26" s="476"/>
      <c r="WVV26" s="477"/>
      <c r="WVW26" s="477"/>
      <c r="WVX26" s="477"/>
      <c r="WVY26" s="474"/>
      <c r="WVZ26" s="474"/>
      <c r="WWA26" s="475"/>
      <c r="WWB26" s="414"/>
      <c r="WWC26" s="476"/>
      <c r="WWD26" s="477"/>
      <c r="WWE26" s="477"/>
      <c r="WWF26" s="477"/>
      <c r="WWG26" s="474"/>
      <c r="WWH26" s="474"/>
      <c r="WWI26" s="475"/>
      <c r="WWJ26" s="414"/>
      <c r="WWK26" s="476"/>
      <c r="WWL26" s="477"/>
      <c r="WWM26" s="477"/>
      <c r="WWN26" s="477"/>
      <c r="WWO26" s="474"/>
      <c r="WWP26" s="474"/>
      <c r="WWQ26" s="475"/>
      <c r="WWR26" s="414"/>
      <c r="WWS26" s="476"/>
      <c r="WWT26" s="477"/>
      <c r="WWU26" s="477"/>
      <c r="WWV26" s="477"/>
      <c r="WWW26" s="474"/>
      <c r="WWX26" s="474"/>
      <c r="WWY26" s="475"/>
      <c r="WWZ26" s="414"/>
      <c r="WXA26" s="476"/>
      <c r="WXB26" s="477"/>
      <c r="WXC26" s="477"/>
      <c r="WXD26" s="477"/>
      <c r="WXE26" s="474"/>
      <c r="WXF26" s="474"/>
      <c r="WXG26" s="475"/>
      <c r="WXH26" s="414"/>
      <c r="WXI26" s="476"/>
      <c r="WXJ26" s="477"/>
      <c r="WXK26" s="477"/>
      <c r="WXL26" s="477"/>
      <c r="WXM26" s="474"/>
      <c r="WXN26" s="474"/>
      <c r="WXO26" s="475"/>
      <c r="WXP26" s="414"/>
      <c r="WXQ26" s="476"/>
      <c r="WXR26" s="477"/>
      <c r="WXS26" s="477"/>
      <c r="WXT26" s="477"/>
      <c r="WXU26" s="474"/>
      <c r="WXV26" s="474"/>
      <c r="WXW26" s="475"/>
      <c r="WXX26" s="414"/>
      <c r="WXY26" s="476"/>
      <c r="WXZ26" s="477"/>
      <c r="WYA26" s="477"/>
      <c r="WYB26" s="477"/>
      <c r="WYC26" s="474"/>
      <c r="WYD26" s="474"/>
      <c r="WYE26" s="475"/>
      <c r="WYF26" s="414"/>
      <c r="WYG26" s="476"/>
      <c r="WYH26" s="477"/>
      <c r="WYI26" s="477"/>
      <c r="WYJ26" s="477"/>
      <c r="WYK26" s="474"/>
      <c r="WYL26" s="474"/>
      <c r="WYM26" s="475"/>
      <c r="WYN26" s="414"/>
      <c r="WYO26" s="476"/>
      <c r="WYP26" s="477"/>
      <c r="WYQ26" s="477"/>
      <c r="WYR26" s="477"/>
      <c r="WYS26" s="474"/>
      <c r="WYT26" s="474"/>
      <c r="WYU26" s="475"/>
      <c r="WYV26" s="414"/>
      <c r="WYW26" s="476"/>
      <c r="WYX26" s="477"/>
      <c r="WYY26" s="477"/>
      <c r="WYZ26" s="477"/>
      <c r="WZA26" s="474"/>
      <c r="WZB26" s="474"/>
      <c r="WZC26" s="475"/>
      <c r="WZD26" s="414"/>
      <c r="WZE26" s="476"/>
      <c r="WZF26" s="477"/>
      <c r="WZG26" s="477"/>
      <c r="WZH26" s="477"/>
      <c r="WZI26" s="474"/>
      <c r="WZJ26" s="474"/>
      <c r="WZK26" s="475"/>
      <c r="WZL26" s="414"/>
      <c r="WZM26" s="476"/>
      <c r="WZN26" s="477"/>
      <c r="WZO26" s="477"/>
      <c r="WZP26" s="477"/>
      <c r="WZQ26" s="474"/>
      <c r="WZR26" s="474"/>
      <c r="WZS26" s="475"/>
      <c r="WZT26" s="414"/>
      <c r="WZU26" s="476"/>
      <c r="WZV26" s="477"/>
      <c r="WZW26" s="477"/>
      <c r="WZX26" s="477"/>
      <c r="WZY26" s="474"/>
      <c r="WZZ26" s="474"/>
      <c r="XAA26" s="475"/>
      <c r="XAB26" s="414"/>
      <c r="XAC26" s="476"/>
      <c r="XAD26" s="477"/>
      <c r="XAE26" s="477"/>
      <c r="XAF26" s="477"/>
      <c r="XAG26" s="474"/>
      <c r="XAH26" s="474"/>
      <c r="XAI26" s="475"/>
      <c r="XAJ26" s="414"/>
      <c r="XAK26" s="476"/>
      <c r="XAL26" s="477"/>
      <c r="XAM26" s="477"/>
      <c r="XAN26" s="477"/>
      <c r="XAO26" s="474"/>
      <c r="XAP26" s="474"/>
      <c r="XAQ26" s="475"/>
      <c r="XAR26" s="414"/>
      <c r="XAS26" s="476"/>
      <c r="XAT26" s="477"/>
      <c r="XAU26" s="477"/>
      <c r="XAV26" s="477"/>
      <c r="XAW26" s="474"/>
      <c r="XAX26" s="474"/>
      <c r="XAY26" s="475"/>
      <c r="XAZ26" s="414"/>
      <c r="XBA26" s="476"/>
      <c r="XBB26" s="477"/>
      <c r="XBC26" s="477"/>
      <c r="XBD26" s="477"/>
      <c r="XBE26" s="474"/>
      <c r="XBF26" s="474"/>
      <c r="XBG26" s="475"/>
      <c r="XBH26" s="414"/>
      <c r="XBI26" s="476"/>
      <c r="XBJ26" s="477"/>
      <c r="XBK26" s="477"/>
      <c r="XBL26" s="477"/>
      <c r="XBM26" s="474"/>
      <c r="XBN26" s="474"/>
      <c r="XBO26" s="475"/>
      <c r="XBP26" s="414"/>
      <c r="XBQ26" s="476"/>
      <c r="XBR26" s="477"/>
      <c r="XBS26" s="477"/>
      <c r="XBT26" s="477"/>
      <c r="XBU26" s="474"/>
      <c r="XBV26" s="474"/>
      <c r="XBW26" s="475"/>
      <c r="XBX26" s="414"/>
      <c r="XBY26" s="476"/>
      <c r="XBZ26" s="477"/>
      <c r="XCA26" s="477"/>
      <c r="XCB26" s="477"/>
      <c r="XCC26" s="474"/>
      <c r="XCD26" s="474"/>
      <c r="XCE26" s="475"/>
      <c r="XCF26" s="414"/>
      <c r="XCG26" s="476"/>
      <c r="XCH26" s="477"/>
      <c r="XCI26" s="477"/>
      <c r="XCJ26" s="477"/>
      <c r="XCK26" s="474"/>
      <c r="XCL26" s="474"/>
      <c r="XCM26" s="475"/>
      <c r="XCN26" s="414"/>
      <c r="XCO26" s="476"/>
      <c r="XCP26" s="477"/>
      <c r="XCQ26" s="477"/>
      <c r="XCR26" s="477"/>
      <c r="XCS26" s="474"/>
      <c r="XCT26" s="474"/>
      <c r="XCU26" s="475"/>
      <c r="XCV26" s="414"/>
      <c r="XCW26" s="476"/>
      <c r="XCX26" s="477"/>
      <c r="XCY26" s="477"/>
      <c r="XCZ26" s="477"/>
      <c r="XDA26" s="474"/>
      <c r="XDB26" s="474"/>
      <c r="XDC26" s="475"/>
      <c r="XDD26" s="414"/>
      <c r="XDE26" s="476"/>
      <c r="XDF26" s="477"/>
      <c r="XDG26" s="477"/>
      <c r="XDH26" s="477"/>
      <c r="XDI26" s="474"/>
      <c r="XDJ26" s="474"/>
      <c r="XDK26" s="475"/>
      <c r="XDL26" s="414"/>
      <c r="XDM26" s="476"/>
      <c r="XDN26" s="477"/>
      <c r="XDO26" s="477"/>
      <c r="XDP26" s="477"/>
      <c r="XDQ26" s="474"/>
      <c r="XDR26" s="474"/>
      <c r="XDS26" s="475"/>
      <c r="XDT26" s="414"/>
      <c r="XDU26" s="476"/>
      <c r="XDV26" s="477"/>
      <c r="XDW26" s="477"/>
      <c r="XDX26" s="477"/>
      <c r="XDY26" s="474"/>
      <c r="XDZ26" s="474"/>
      <c r="XEA26" s="475"/>
      <c r="XEB26" s="414"/>
      <c r="XEC26" s="476"/>
      <c r="XED26" s="477"/>
      <c r="XEE26" s="477"/>
      <c r="XEF26" s="477"/>
      <c r="XEG26" s="474"/>
      <c r="XEH26" s="474"/>
      <c r="XEI26" s="475"/>
      <c r="XEJ26" s="414"/>
      <c r="XEK26" s="476"/>
      <c r="XEL26" s="477"/>
      <c r="XEM26" s="477"/>
      <c r="XEN26" s="477"/>
      <c r="XEO26" s="474"/>
      <c r="XEP26" s="474"/>
      <c r="XEQ26" s="475"/>
      <c r="XER26" s="414"/>
      <c r="XES26" s="476"/>
      <c r="XET26" s="477"/>
      <c r="XEU26" s="477"/>
      <c r="XEV26" s="477"/>
      <c r="XEW26" s="474"/>
      <c r="XEX26" s="474"/>
      <c r="XEY26" s="475"/>
      <c r="XEZ26" s="414"/>
      <c r="XFA26" s="476"/>
      <c r="XFB26" s="477"/>
    </row>
    <row r="27" spans="1:16382" s="461" customFormat="1" ht="13.5" customHeight="1" x14ac:dyDescent="0.25">
      <c r="A27" s="472" t="s">
        <v>303</v>
      </c>
      <c r="C27" s="472" t="s">
        <v>300</v>
      </c>
      <c r="E27" s="397" t="s">
        <v>1684</v>
      </c>
      <c r="G27" s="397">
        <v>201209</v>
      </c>
      <c r="I27" s="466">
        <v>225051.97</v>
      </c>
      <c r="K27" s="408">
        <v>53635735802.220001</v>
      </c>
      <c r="M27" s="469"/>
      <c r="N27" s="470">
        <f t="shared" si="0"/>
        <v>276376</v>
      </c>
      <c r="O27" s="478">
        <v>55609338584</v>
      </c>
      <c r="P27" s="466">
        <v>226199</v>
      </c>
      <c r="Q27" s="468">
        <v>50906530562.029999</v>
      </c>
      <c r="R27" s="315">
        <v>238326</v>
      </c>
      <c r="S27" s="315">
        <f t="shared" si="1"/>
        <v>53635735802.220001</v>
      </c>
      <c r="T27" s="315">
        <v>263222</v>
      </c>
      <c r="U27" s="315">
        <f t="shared" si="2"/>
        <v>52962635398</v>
      </c>
    </row>
    <row r="28" spans="1:16382" s="480" customFormat="1" ht="13.5" customHeight="1" x14ac:dyDescent="0.6">
      <c r="A28" s="472" t="s">
        <v>264</v>
      </c>
      <c r="B28" s="479"/>
      <c r="C28" s="472" t="s">
        <v>310</v>
      </c>
      <c r="D28" s="479"/>
      <c r="E28" s="397" t="s">
        <v>1685</v>
      </c>
      <c r="F28" s="479"/>
      <c r="G28" s="397">
        <v>154656.9</v>
      </c>
      <c r="H28" s="479"/>
      <c r="I28" s="408">
        <v>171313.45</v>
      </c>
      <c r="J28" s="479"/>
      <c r="K28" s="408">
        <v>40828449284.700005</v>
      </c>
      <c r="M28" s="469"/>
      <c r="N28" s="470">
        <f t="shared" si="0"/>
        <v>276375.99999741366</v>
      </c>
      <c r="O28" s="481">
        <v>42743455394</v>
      </c>
      <c r="P28" s="408">
        <v>226199</v>
      </c>
      <c r="Q28" s="468">
        <v>38750931076.550003</v>
      </c>
      <c r="R28" s="315">
        <v>238326</v>
      </c>
      <c r="S28" s="315">
        <f t="shared" si="1"/>
        <v>40828449284.700005</v>
      </c>
      <c r="T28" s="315">
        <v>263222</v>
      </c>
      <c r="U28" s="315">
        <f t="shared" si="2"/>
        <v>40709098531.799995</v>
      </c>
    </row>
    <row r="29" spans="1:16382" s="480" customFormat="1" ht="13.5" customHeight="1" x14ac:dyDescent="0.6">
      <c r="A29" s="472" t="s">
        <v>264</v>
      </c>
      <c r="B29" s="479"/>
      <c r="C29" s="472" t="s">
        <v>311</v>
      </c>
      <c r="D29" s="479"/>
      <c r="E29" s="397" t="s">
        <v>1686</v>
      </c>
      <c r="F29" s="479"/>
      <c r="G29" s="397">
        <v>85218.3</v>
      </c>
      <c r="H29" s="479"/>
      <c r="I29" s="408">
        <v>95171.8</v>
      </c>
      <c r="J29" s="479"/>
      <c r="K29" s="408">
        <v>22681914406.799999</v>
      </c>
      <c r="M29" s="469"/>
      <c r="N29" s="470">
        <f t="shared" si="0"/>
        <v>276376.00000234693</v>
      </c>
      <c r="O29" s="481">
        <v>23552292881</v>
      </c>
      <c r="P29" s="408">
        <v>226199</v>
      </c>
      <c r="Q29" s="468">
        <v>21527765988.200001</v>
      </c>
      <c r="R29" s="315">
        <v>238326</v>
      </c>
      <c r="S29" s="315">
        <f t="shared" si="1"/>
        <v>22681914406.799999</v>
      </c>
      <c r="T29" s="315">
        <v>263222</v>
      </c>
      <c r="U29" s="315">
        <f t="shared" si="2"/>
        <v>22431331362.600002</v>
      </c>
    </row>
    <row r="30" spans="1:16382" s="480" customFormat="1" ht="13.5" customHeight="1" x14ac:dyDescent="0.6">
      <c r="A30" s="472" t="s">
        <v>304</v>
      </c>
      <c r="B30" s="479"/>
      <c r="C30" s="472" t="s">
        <v>300</v>
      </c>
      <c r="D30" s="479"/>
      <c r="E30" s="397" t="s">
        <v>1687</v>
      </c>
      <c r="F30" s="479"/>
      <c r="G30" s="397">
        <v>60000</v>
      </c>
      <c r="H30" s="479"/>
      <c r="I30" s="408">
        <v>66462</v>
      </c>
      <c r="J30" s="479"/>
      <c r="K30" s="408">
        <v>15839622612</v>
      </c>
      <c r="M30" s="469"/>
      <c r="N30" s="470">
        <f t="shared" si="0"/>
        <v>276376</v>
      </c>
      <c r="O30" s="481">
        <v>16582560000</v>
      </c>
      <c r="P30" s="408">
        <v>226199</v>
      </c>
      <c r="Q30" s="468">
        <v>15033637938</v>
      </c>
      <c r="R30" s="315">
        <v>238326</v>
      </c>
      <c r="S30" s="315">
        <f t="shared" si="1"/>
        <v>15839622612</v>
      </c>
      <c r="T30" s="315">
        <v>263222</v>
      </c>
      <c r="U30" s="315">
        <f t="shared" si="2"/>
        <v>15793320000</v>
      </c>
    </row>
    <row r="31" spans="1:16382" s="480" customFormat="1" ht="13.5" customHeight="1" x14ac:dyDescent="0.6">
      <c r="A31" s="472" t="s">
        <v>293</v>
      </c>
      <c r="B31" s="479"/>
      <c r="C31" s="472" t="s">
        <v>300</v>
      </c>
      <c r="D31" s="479"/>
      <c r="E31" s="397" t="s">
        <v>1687</v>
      </c>
      <c r="F31" s="479"/>
      <c r="G31" s="397">
        <v>861525</v>
      </c>
      <c r="H31" s="479"/>
      <c r="I31" s="408">
        <v>954311.24</v>
      </c>
      <c r="J31" s="479"/>
      <c r="K31" s="408">
        <v>227437180584.23999</v>
      </c>
      <c r="M31" s="469"/>
      <c r="N31" s="470">
        <f t="shared" si="0"/>
        <v>276376</v>
      </c>
      <c r="O31" s="481">
        <v>238104833400</v>
      </c>
      <c r="P31" s="408">
        <v>226199</v>
      </c>
      <c r="Q31" s="468">
        <v>215864248176.76001</v>
      </c>
      <c r="R31" s="315">
        <v>238326</v>
      </c>
      <c r="S31" s="315">
        <f t="shared" si="1"/>
        <v>227437180584.23999</v>
      </c>
      <c r="T31" s="315">
        <v>263222</v>
      </c>
      <c r="U31" s="315">
        <f t="shared" si="2"/>
        <v>226772333550</v>
      </c>
    </row>
    <row r="32" spans="1:16382" s="480" customFormat="1" ht="13.5" customHeight="1" x14ac:dyDescent="0.6">
      <c r="A32" s="472" t="s">
        <v>304</v>
      </c>
      <c r="B32" s="479"/>
      <c r="C32" s="472" t="s">
        <v>300</v>
      </c>
      <c r="D32" s="479"/>
      <c r="E32" s="397" t="s">
        <v>1687</v>
      </c>
      <c r="F32" s="479"/>
      <c r="G32" s="397">
        <v>62871</v>
      </c>
      <c r="H32" s="479"/>
      <c r="I32" s="408">
        <v>69642.2</v>
      </c>
      <c r="J32" s="479"/>
      <c r="K32" s="408">
        <v>16597546957.199999</v>
      </c>
      <c r="M32" s="469"/>
      <c r="N32" s="470">
        <f t="shared" si="0"/>
        <v>276376</v>
      </c>
      <c r="O32" s="481">
        <v>17376035496</v>
      </c>
      <c r="P32" s="408">
        <v>226199</v>
      </c>
      <c r="Q32" s="468">
        <v>15752995997.799999</v>
      </c>
      <c r="R32" s="315">
        <v>238326</v>
      </c>
      <c r="S32" s="315">
        <f t="shared" si="1"/>
        <v>16597546957.199999</v>
      </c>
      <c r="T32" s="315">
        <v>263222</v>
      </c>
      <c r="U32" s="315">
        <f t="shared" si="2"/>
        <v>16549030362</v>
      </c>
    </row>
    <row r="33" spans="1:21" s="480" customFormat="1" ht="13.5" customHeight="1" x14ac:dyDescent="0.6">
      <c r="A33" s="472" t="s">
        <v>302</v>
      </c>
      <c r="B33" s="479"/>
      <c r="C33" s="472" t="s">
        <v>312</v>
      </c>
      <c r="D33" s="479"/>
      <c r="E33" s="397" t="s">
        <v>1688</v>
      </c>
      <c r="F33" s="479"/>
      <c r="G33" s="397">
        <v>196655.81</v>
      </c>
      <c r="H33" s="479"/>
      <c r="I33" s="408">
        <v>216596.71</v>
      </c>
      <c r="J33" s="479"/>
      <c r="K33" s="408">
        <v>51620627507.459999</v>
      </c>
      <c r="M33" s="469"/>
      <c r="N33" s="470">
        <f t="shared" si="0"/>
        <v>276376.00000223739</v>
      </c>
      <c r="O33" s="481">
        <v>54350946145</v>
      </c>
      <c r="P33" s="408">
        <v>226199</v>
      </c>
      <c r="Q33" s="468">
        <v>48993959205.290001</v>
      </c>
      <c r="R33" s="315">
        <v>238326</v>
      </c>
      <c r="S33" s="315">
        <f t="shared" si="1"/>
        <v>51620627507.459999</v>
      </c>
      <c r="T33" s="315">
        <v>263222</v>
      </c>
      <c r="U33" s="315">
        <f t="shared" si="2"/>
        <v>51764135619.82</v>
      </c>
    </row>
    <row r="34" spans="1:21" s="480" customFormat="1" ht="13.5" customHeight="1" x14ac:dyDescent="0.6">
      <c r="A34" s="472" t="s">
        <v>264</v>
      </c>
      <c r="B34" s="479"/>
      <c r="C34" s="472" t="s">
        <v>300</v>
      </c>
      <c r="D34" s="479"/>
      <c r="E34" s="397" t="s">
        <v>1689</v>
      </c>
      <c r="F34" s="479"/>
      <c r="G34" s="397">
        <v>15000000</v>
      </c>
      <c r="H34" s="479"/>
      <c r="I34" s="408">
        <v>16522500</v>
      </c>
      <c r="J34" s="479"/>
      <c r="K34" s="408">
        <v>3937741335000</v>
      </c>
      <c r="M34" s="469"/>
      <c r="N34" s="470">
        <f t="shared" si="0"/>
        <v>276376</v>
      </c>
      <c r="O34" s="481">
        <v>4145640000000</v>
      </c>
      <c r="P34" s="408">
        <v>226199</v>
      </c>
      <c r="Q34" s="468">
        <v>3737372977500</v>
      </c>
      <c r="R34" s="315">
        <v>238326</v>
      </c>
      <c r="S34" s="315">
        <f t="shared" si="1"/>
        <v>3937741335000</v>
      </c>
      <c r="T34" s="315">
        <v>263222</v>
      </c>
      <c r="U34" s="315">
        <f t="shared" si="2"/>
        <v>3948330000000</v>
      </c>
    </row>
    <row r="35" spans="1:21" s="480" customFormat="1" ht="13.5" customHeight="1" x14ac:dyDescent="0.6">
      <c r="A35" s="472" t="s">
        <v>305</v>
      </c>
      <c r="B35" s="479"/>
      <c r="C35" s="472" t="s">
        <v>300</v>
      </c>
      <c r="D35" s="479"/>
      <c r="E35" s="397" t="s">
        <v>1690</v>
      </c>
      <c r="F35" s="479"/>
      <c r="G35" s="397">
        <v>756985</v>
      </c>
      <c r="H35" s="479"/>
      <c r="I35" s="408">
        <v>838360.89</v>
      </c>
      <c r="J35" s="479"/>
      <c r="K35" s="408">
        <v>199803197470.14001</v>
      </c>
      <c r="M35" s="469"/>
      <c r="N35" s="470">
        <f t="shared" si="0"/>
        <v>276376</v>
      </c>
      <c r="O35" s="481">
        <v>209212486360</v>
      </c>
      <c r="P35" s="408">
        <v>226199</v>
      </c>
      <c r="Q35" s="468">
        <v>189636394957.11002</v>
      </c>
      <c r="R35" s="315">
        <v>238326</v>
      </c>
      <c r="S35" s="315">
        <f t="shared" si="1"/>
        <v>199803197470.14001</v>
      </c>
      <c r="T35" s="315">
        <v>263222</v>
      </c>
      <c r="U35" s="315">
        <f t="shared" si="2"/>
        <v>199255105670</v>
      </c>
    </row>
    <row r="36" spans="1:21" s="480" customFormat="1" ht="13.5" customHeight="1" x14ac:dyDescent="0.6">
      <c r="A36" s="472" t="s">
        <v>264</v>
      </c>
      <c r="B36" s="479"/>
      <c r="C36" s="472" t="s">
        <v>313</v>
      </c>
      <c r="D36" s="479"/>
      <c r="E36" s="397" t="s">
        <v>1691</v>
      </c>
      <c r="F36" s="479"/>
      <c r="G36" s="397">
        <v>357436.62</v>
      </c>
      <c r="H36" s="479"/>
      <c r="I36" s="408">
        <v>396111.26</v>
      </c>
      <c r="J36" s="479"/>
      <c r="K36" s="408">
        <v>94403612150.76001</v>
      </c>
      <c r="M36" s="469"/>
      <c r="N36" s="470">
        <f t="shared" si="0"/>
        <v>276375.99999966426</v>
      </c>
      <c r="O36" s="481">
        <v>98786903289</v>
      </c>
      <c r="P36" s="408">
        <v>226199</v>
      </c>
      <c r="Q36" s="468">
        <v>89599970900.740005</v>
      </c>
      <c r="R36" s="315">
        <v>238326</v>
      </c>
      <c r="S36" s="315">
        <f t="shared" si="1"/>
        <v>94403612150.76001</v>
      </c>
      <c r="T36" s="315">
        <v>263222</v>
      </c>
      <c r="U36" s="315">
        <f t="shared" si="2"/>
        <v>94085181989.639999</v>
      </c>
    </row>
    <row r="37" spans="1:21" s="480" customFormat="1" ht="13.5" customHeight="1" x14ac:dyDescent="0.6">
      <c r="A37" s="472" t="s">
        <v>264</v>
      </c>
      <c r="B37" s="479"/>
      <c r="C37" s="472" t="s">
        <v>314</v>
      </c>
      <c r="D37" s="479"/>
      <c r="E37" s="397" t="s">
        <v>1692</v>
      </c>
      <c r="F37" s="479"/>
      <c r="G37" s="397">
        <v>280564.83</v>
      </c>
      <c r="H37" s="479"/>
      <c r="I37" s="408">
        <v>309631.34999999998</v>
      </c>
      <c r="J37" s="479"/>
      <c r="K37" s="408">
        <v>73793201120.099991</v>
      </c>
      <c r="M37" s="469"/>
      <c r="N37" s="470">
        <f t="shared" si="0"/>
        <v>276375.99999971484</v>
      </c>
      <c r="O37" s="481">
        <v>77541385456</v>
      </c>
      <c r="P37" s="408">
        <v>226199</v>
      </c>
      <c r="Q37" s="468">
        <v>70038301738.649994</v>
      </c>
      <c r="R37" s="315">
        <v>238326</v>
      </c>
      <c r="S37" s="315">
        <f t="shared" si="1"/>
        <v>73793201120.099991</v>
      </c>
      <c r="T37" s="315">
        <v>263222</v>
      </c>
      <c r="U37" s="315">
        <f t="shared" si="2"/>
        <v>73850835682.26001</v>
      </c>
    </row>
    <row r="38" spans="1:21" s="480" customFormat="1" ht="13.5" customHeight="1" x14ac:dyDescent="0.6">
      <c r="A38" s="472" t="s">
        <v>264</v>
      </c>
      <c r="B38" s="479"/>
      <c r="C38" s="472" t="s">
        <v>315</v>
      </c>
      <c r="D38" s="479"/>
      <c r="E38" s="397" t="s">
        <v>1693</v>
      </c>
      <c r="F38" s="479"/>
      <c r="G38" s="397">
        <v>309109.40000000002</v>
      </c>
      <c r="H38" s="479"/>
      <c r="I38" s="408">
        <v>335971.01</v>
      </c>
      <c r="J38" s="479"/>
      <c r="K38" s="408">
        <v>80070626929.26001</v>
      </c>
      <c r="M38" s="469"/>
      <c r="N38" s="470">
        <f t="shared" si="0"/>
        <v>276375.99999870593</v>
      </c>
      <c r="O38" s="481">
        <v>85430419534</v>
      </c>
      <c r="P38" s="408">
        <v>226199</v>
      </c>
      <c r="Q38" s="468">
        <v>75996306490.990005</v>
      </c>
      <c r="R38" s="315">
        <v>238326</v>
      </c>
      <c r="S38" s="315">
        <f t="shared" si="1"/>
        <v>80070626929.26001</v>
      </c>
      <c r="T38" s="315">
        <v>263222</v>
      </c>
      <c r="U38" s="315">
        <f t="shared" si="2"/>
        <v>81364394486.800003</v>
      </c>
    </row>
    <row r="39" spans="1:21" s="480" customFormat="1" ht="13.5" customHeight="1" x14ac:dyDescent="0.6">
      <c r="A39" s="472" t="s">
        <v>293</v>
      </c>
      <c r="B39" s="479"/>
      <c r="C39" s="472" t="s">
        <v>316</v>
      </c>
      <c r="D39" s="479"/>
      <c r="E39" s="397" t="s">
        <v>1693</v>
      </c>
      <c r="F39" s="479"/>
      <c r="G39" s="397">
        <v>202139.4</v>
      </c>
      <c r="H39" s="479"/>
      <c r="I39" s="408">
        <v>219705.31</v>
      </c>
      <c r="J39" s="479"/>
      <c r="K39" s="408">
        <v>52361487711.059998</v>
      </c>
      <c r="M39" s="469"/>
      <c r="N39" s="470">
        <f t="shared" si="0"/>
        <v>276375.99999802117</v>
      </c>
      <c r="O39" s="481">
        <v>55866478814</v>
      </c>
      <c r="P39" s="408">
        <v>226199</v>
      </c>
      <c r="Q39" s="468">
        <v>49697121416.690002</v>
      </c>
      <c r="R39" s="315">
        <v>238326</v>
      </c>
      <c r="S39" s="315">
        <f t="shared" si="1"/>
        <v>52361487711.059998</v>
      </c>
      <c r="T39" s="315">
        <v>263222</v>
      </c>
      <c r="U39" s="315">
        <f t="shared" si="2"/>
        <v>53207537146.799995</v>
      </c>
    </row>
    <row r="40" spans="1:21" s="480" customFormat="1" ht="13.5" customHeight="1" x14ac:dyDescent="0.6">
      <c r="A40" s="472" t="s">
        <v>293</v>
      </c>
      <c r="B40" s="479"/>
      <c r="C40" s="472" t="s">
        <v>317</v>
      </c>
      <c r="D40" s="479"/>
      <c r="E40" s="397" t="s">
        <v>1694</v>
      </c>
      <c r="F40" s="479"/>
      <c r="G40" s="397">
        <v>290395.56</v>
      </c>
      <c r="H40" s="479"/>
      <c r="I40" s="408">
        <v>316879.64</v>
      </c>
      <c r="J40" s="479"/>
      <c r="K40" s="408">
        <v>75520657082.639999</v>
      </c>
      <c r="M40" s="469"/>
      <c r="N40" s="470">
        <f t="shared" si="0"/>
        <v>276376.0000015152</v>
      </c>
      <c r="O40" s="481">
        <v>80258363291</v>
      </c>
      <c r="P40" s="408">
        <v>226199</v>
      </c>
      <c r="Q40" s="468">
        <v>71677857688.360001</v>
      </c>
      <c r="R40" s="315">
        <v>238326</v>
      </c>
      <c r="S40" s="315">
        <f t="shared" si="1"/>
        <v>75520657082.639999</v>
      </c>
      <c r="T40" s="315">
        <v>263222</v>
      </c>
      <c r="U40" s="315">
        <f t="shared" si="2"/>
        <v>76438500094.319992</v>
      </c>
    </row>
    <row r="41" spans="1:21" s="480" customFormat="1" ht="13.5" customHeight="1" x14ac:dyDescent="0.6">
      <c r="A41" s="472" t="s">
        <v>264</v>
      </c>
      <c r="B41" s="479"/>
      <c r="C41" s="472" t="s">
        <v>318</v>
      </c>
      <c r="D41" s="479"/>
      <c r="E41" s="397" t="s">
        <v>1694</v>
      </c>
      <c r="F41" s="479"/>
      <c r="G41" s="397">
        <v>1285128.24</v>
      </c>
      <c r="H41" s="479"/>
      <c r="I41" s="408">
        <v>1402331.94</v>
      </c>
      <c r="J41" s="479"/>
      <c r="K41" s="408">
        <v>334212161932.44</v>
      </c>
      <c r="M41" s="469"/>
      <c r="N41" s="470">
        <f t="shared" si="0"/>
        <v>276375.99999981327</v>
      </c>
      <c r="O41" s="481">
        <v>355178602458</v>
      </c>
      <c r="P41" s="408">
        <v>226199</v>
      </c>
      <c r="Q41" s="468">
        <v>317206082496.06</v>
      </c>
      <c r="R41" s="315">
        <v>238326</v>
      </c>
      <c r="S41" s="315">
        <f t="shared" si="1"/>
        <v>334212161932.44</v>
      </c>
      <c r="T41" s="315">
        <v>263222</v>
      </c>
      <c r="U41" s="315">
        <f t="shared" si="2"/>
        <v>338274025589.27997</v>
      </c>
    </row>
    <row r="42" spans="1:21" s="480" customFormat="1" ht="13.5" customHeight="1" x14ac:dyDescent="0.6">
      <c r="A42" s="472" t="s">
        <v>302</v>
      </c>
      <c r="B42" s="479"/>
      <c r="C42" s="472" t="s">
        <v>319</v>
      </c>
      <c r="D42" s="479"/>
      <c r="E42" s="397" t="s">
        <v>1694</v>
      </c>
      <c r="F42" s="479"/>
      <c r="G42" s="397">
        <v>1056221.8899999999</v>
      </c>
      <c r="H42" s="479"/>
      <c r="I42" s="408">
        <v>1152549.33</v>
      </c>
      <c r="J42" s="479"/>
      <c r="K42" s="408">
        <v>274682471621.58002</v>
      </c>
      <c r="M42" s="469"/>
      <c r="N42" s="470">
        <f t="shared" si="0"/>
        <v>276376.00000034086</v>
      </c>
      <c r="O42" s="481">
        <v>291914381071</v>
      </c>
      <c r="P42" s="408">
        <v>226199</v>
      </c>
      <c r="Q42" s="468">
        <v>260705505896.67001</v>
      </c>
      <c r="R42" s="315">
        <v>238326</v>
      </c>
      <c r="S42" s="315">
        <f t="shared" si="1"/>
        <v>274682471621.58002</v>
      </c>
      <c r="T42" s="315">
        <v>263222</v>
      </c>
      <c r="U42" s="315">
        <f t="shared" si="2"/>
        <v>278020838329.57996</v>
      </c>
    </row>
    <row r="43" spans="1:21" s="480" customFormat="1" ht="13.5" customHeight="1" x14ac:dyDescent="0.6">
      <c r="A43" s="472" t="s">
        <v>264</v>
      </c>
      <c r="B43" s="479"/>
      <c r="C43" s="472" t="s">
        <v>320</v>
      </c>
      <c r="D43" s="479"/>
      <c r="E43" s="397" t="s">
        <v>1694</v>
      </c>
      <c r="F43" s="479"/>
      <c r="G43" s="397">
        <v>448232.4</v>
      </c>
      <c r="H43" s="479"/>
      <c r="I43" s="408">
        <v>489111.19</v>
      </c>
      <c r="J43" s="479"/>
      <c r="K43" s="408">
        <v>116567913467.94</v>
      </c>
      <c r="M43" s="469"/>
      <c r="N43" s="470">
        <f t="shared" si="0"/>
        <v>276375.99999910762</v>
      </c>
      <c r="O43" s="481">
        <v>123880677782</v>
      </c>
      <c r="P43" s="408">
        <v>226199</v>
      </c>
      <c r="Q43" s="468">
        <v>110636462066.81</v>
      </c>
      <c r="R43" s="315">
        <v>238326</v>
      </c>
      <c r="S43" s="315">
        <f t="shared" si="1"/>
        <v>116567913467.94</v>
      </c>
      <c r="T43" s="315">
        <v>263222</v>
      </c>
      <c r="U43" s="315">
        <f t="shared" si="2"/>
        <v>117984628792.8</v>
      </c>
    </row>
    <row r="44" spans="1:21" s="480" customFormat="1" ht="13.5" customHeight="1" x14ac:dyDescent="0.6">
      <c r="A44" s="472" t="s">
        <v>1454</v>
      </c>
      <c r="B44" s="479"/>
      <c r="C44" s="472" t="s">
        <v>300</v>
      </c>
      <c r="D44" s="479"/>
      <c r="E44" s="397" t="s">
        <v>1695</v>
      </c>
      <c r="F44" s="479"/>
      <c r="G44" s="397">
        <v>207725</v>
      </c>
      <c r="H44" s="479"/>
      <c r="I44" s="408">
        <v>224779.22</v>
      </c>
      <c r="J44" s="479"/>
      <c r="K44" s="408">
        <v>53570732385.720001</v>
      </c>
      <c r="M44" s="469"/>
      <c r="N44" s="470">
        <f t="shared" si="0"/>
        <v>276376</v>
      </c>
      <c r="O44" s="481">
        <v>57410204600</v>
      </c>
      <c r="P44" s="408">
        <v>226199</v>
      </c>
      <c r="Q44" s="468">
        <v>50844834784.779999</v>
      </c>
      <c r="R44" s="315">
        <v>238326</v>
      </c>
      <c r="S44" s="315">
        <f t="shared" si="1"/>
        <v>53570732385.720001</v>
      </c>
      <c r="T44" s="315">
        <v>263222</v>
      </c>
      <c r="U44" s="315">
        <f t="shared" si="2"/>
        <v>54677789950</v>
      </c>
    </row>
    <row r="45" spans="1:21" s="480" customFormat="1" ht="13.5" customHeight="1" x14ac:dyDescent="0.6">
      <c r="A45" s="472" t="s">
        <v>293</v>
      </c>
      <c r="B45" s="479"/>
      <c r="C45" s="472" t="s">
        <v>1455</v>
      </c>
      <c r="D45" s="479"/>
      <c r="E45" s="397" t="s">
        <v>1696</v>
      </c>
      <c r="F45" s="479"/>
      <c r="G45" s="397">
        <v>211611.79</v>
      </c>
      <c r="H45" s="479"/>
      <c r="I45" s="408">
        <v>229048.6</v>
      </c>
      <c r="J45" s="479"/>
      <c r="K45" s="408">
        <v>54588236643.599998</v>
      </c>
      <c r="M45" s="469"/>
      <c r="N45" s="470">
        <f t="shared" si="0"/>
        <v>276375.99999981094</v>
      </c>
      <c r="O45" s="481">
        <v>58484420073</v>
      </c>
      <c r="P45" s="408">
        <v>226199</v>
      </c>
      <c r="Q45" s="468">
        <v>51810564271.400002</v>
      </c>
      <c r="R45" s="315">
        <v>238326</v>
      </c>
      <c r="S45" s="315">
        <f t="shared" si="1"/>
        <v>54588236643.599998</v>
      </c>
      <c r="T45" s="315">
        <v>263222</v>
      </c>
      <c r="U45" s="315">
        <f t="shared" si="2"/>
        <v>55700878587.380005</v>
      </c>
    </row>
    <row r="46" spans="1:21" s="480" customFormat="1" ht="13.5" customHeight="1" x14ac:dyDescent="0.6">
      <c r="A46" s="472" t="s">
        <v>264</v>
      </c>
      <c r="B46" s="479"/>
      <c r="C46" s="472" t="s">
        <v>1456</v>
      </c>
      <c r="D46" s="479"/>
      <c r="E46" s="397" t="s">
        <v>1696</v>
      </c>
      <c r="F46" s="479"/>
      <c r="G46" s="397">
        <v>1264699.71</v>
      </c>
      <c r="H46" s="479"/>
      <c r="I46" s="408">
        <v>1368910.96</v>
      </c>
      <c r="J46" s="479"/>
      <c r="K46" s="408">
        <v>326247073452.95996</v>
      </c>
      <c r="M46" s="469"/>
      <c r="N46" s="470">
        <f t="shared" si="0"/>
        <v>276376.00000003166</v>
      </c>
      <c r="O46" s="481">
        <v>349532647051</v>
      </c>
      <c r="P46" s="408">
        <v>226199</v>
      </c>
      <c r="Q46" s="468">
        <v>309646290241.03998</v>
      </c>
      <c r="R46" s="315">
        <v>238326</v>
      </c>
      <c r="S46" s="315">
        <f t="shared" si="1"/>
        <v>326247073452.95996</v>
      </c>
      <c r="T46" s="315">
        <v>263222</v>
      </c>
      <c r="U46" s="315">
        <f t="shared" si="2"/>
        <v>332896787065.62</v>
      </c>
    </row>
    <row r="47" spans="1:21" s="480" customFormat="1" ht="13.5" customHeight="1" x14ac:dyDescent="0.6">
      <c r="A47" s="472" t="s">
        <v>1457</v>
      </c>
      <c r="B47" s="479"/>
      <c r="C47" s="472" t="s">
        <v>1458</v>
      </c>
      <c r="D47" s="479"/>
      <c r="E47" s="397" t="s">
        <v>1696</v>
      </c>
      <c r="F47" s="479"/>
      <c r="G47" s="397">
        <v>656877.98</v>
      </c>
      <c r="H47" s="479"/>
      <c r="I47" s="408">
        <v>711004.73</v>
      </c>
      <c r="J47" s="479"/>
      <c r="K47" s="408">
        <v>169450913281.97998</v>
      </c>
      <c r="M47" s="469"/>
      <c r="N47" s="470">
        <f t="shared" si="0"/>
        <v>276375.99999926926</v>
      </c>
      <c r="O47" s="481">
        <v>181545308600</v>
      </c>
      <c r="P47" s="408">
        <v>226199</v>
      </c>
      <c r="Q47" s="468">
        <v>160828558921.26999</v>
      </c>
      <c r="R47" s="315">
        <v>238326</v>
      </c>
      <c r="S47" s="315">
        <f t="shared" si="1"/>
        <v>169450913281.97998</v>
      </c>
      <c r="T47" s="315">
        <v>263222</v>
      </c>
      <c r="U47" s="315">
        <f t="shared" si="2"/>
        <v>172904735651.56</v>
      </c>
    </row>
    <row r="48" spans="1:21" s="480" customFormat="1" ht="13.5" customHeight="1" x14ac:dyDescent="0.6">
      <c r="A48" s="472" t="s">
        <v>1457</v>
      </c>
      <c r="B48" s="479"/>
      <c r="C48" s="472" t="s">
        <v>1459</v>
      </c>
      <c r="D48" s="479"/>
      <c r="E48" s="397" t="s">
        <v>1696</v>
      </c>
      <c r="F48" s="479"/>
      <c r="G48" s="397">
        <v>393087.76</v>
      </c>
      <c r="H48" s="479"/>
      <c r="I48" s="408">
        <v>425478.19</v>
      </c>
      <c r="J48" s="479"/>
      <c r="K48" s="408">
        <v>101402515109.94</v>
      </c>
      <c r="M48" s="469"/>
      <c r="N48" s="470">
        <f t="shared" si="0"/>
        <v>276376.00000061054</v>
      </c>
      <c r="O48" s="481">
        <v>108640022758</v>
      </c>
      <c r="P48" s="408">
        <v>226199</v>
      </c>
      <c r="Q48" s="468">
        <v>96242741099.809998</v>
      </c>
      <c r="R48" s="315">
        <v>238326</v>
      </c>
      <c r="S48" s="315">
        <f t="shared" si="1"/>
        <v>101402515109.94</v>
      </c>
      <c r="T48" s="315">
        <v>263222</v>
      </c>
      <c r="U48" s="315">
        <f t="shared" si="2"/>
        <v>103469346362.72</v>
      </c>
    </row>
    <row r="49" spans="1:22" s="480" customFormat="1" ht="13.5" customHeight="1" x14ac:dyDescent="0.6">
      <c r="A49" s="472" t="s">
        <v>264</v>
      </c>
      <c r="B49" s="479"/>
      <c r="C49" s="472" t="s">
        <v>1702</v>
      </c>
      <c r="D49" s="479"/>
      <c r="E49" s="397" t="s">
        <v>1696</v>
      </c>
      <c r="F49" s="479"/>
      <c r="G49" s="397">
        <v>31988.959999999999</v>
      </c>
      <c r="H49" s="479"/>
      <c r="I49" s="408">
        <v>34624.85</v>
      </c>
      <c r="J49" s="479"/>
      <c r="K49" s="408">
        <v>8252002001.0999994</v>
      </c>
      <c r="M49" s="469"/>
      <c r="N49" s="470">
        <f t="shared" si="0"/>
        <v>276376.00000125042</v>
      </c>
      <c r="O49" s="481">
        <v>8840980809</v>
      </c>
      <c r="P49" s="408">
        <v>226199</v>
      </c>
      <c r="Q49" s="468">
        <v>7832106445.1499996</v>
      </c>
      <c r="R49" s="315">
        <v>238326</v>
      </c>
      <c r="S49" s="315">
        <f t="shared" si="1"/>
        <v>8252002001.0999994</v>
      </c>
      <c r="T49" s="315">
        <v>263222</v>
      </c>
      <c r="U49" s="315">
        <f t="shared" si="2"/>
        <v>8420198029.1199999</v>
      </c>
    </row>
    <row r="50" spans="1:22" s="480" customFormat="1" ht="13.5" customHeight="1" x14ac:dyDescent="0.6">
      <c r="A50" s="472" t="s">
        <v>264</v>
      </c>
      <c r="B50" s="479"/>
      <c r="C50" s="472" t="s">
        <v>1703</v>
      </c>
      <c r="D50" s="479"/>
      <c r="E50" s="397" t="s">
        <v>1697</v>
      </c>
      <c r="F50" s="479"/>
      <c r="G50" s="397">
        <v>1178698.6200000001</v>
      </c>
      <c r="H50" s="479"/>
      <c r="I50" s="408">
        <v>1376130.64</v>
      </c>
      <c r="J50" s="479"/>
      <c r="K50" s="408">
        <v>327967710908.63995</v>
      </c>
      <c r="M50" s="469"/>
      <c r="N50" s="470">
        <f t="shared" si="0"/>
        <v>276375.99999989819</v>
      </c>
      <c r="O50" s="481">
        <v>325764009801</v>
      </c>
      <c r="P50" s="408">
        <v>226199</v>
      </c>
      <c r="Q50" s="468">
        <v>311279374637.35999</v>
      </c>
      <c r="R50" s="315">
        <v>238326</v>
      </c>
      <c r="S50" s="315">
        <f t="shared" si="1"/>
        <v>327967710908.63995</v>
      </c>
      <c r="T50" s="315">
        <v>263222</v>
      </c>
      <c r="U50" s="315">
        <f t="shared" si="2"/>
        <v>310259408153.64001</v>
      </c>
    </row>
    <row r="51" spans="1:22" s="480" customFormat="1" ht="13.5" customHeight="1" x14ac:dyDescent="0.6">
      <c r="A51" s="472" t="s">
        <v>293</v>
      </c>
      <c r="B51" s="479"/>
      <c r="C51" s="472" t="s">
        <v>1460</v>
      </c>
      <c r="D51" s="479"/>
      <c r="E51" s="397" t="s">
        <v>1697</v>
      </c>
      <c r="F51" s="479"/>
      <c r="G51" s="397">
        <v>299434.40000000002</v>
      </c>
      <c r="H51" s="479"/>
      <c r="I51" s="408">
        <v>349589.66</v>
      </c>
      <c r="J51" s="479"/>
      <c r="K51" s="408">
        <v>83316305309.159988</v>
      </c>
      <c r="M51" s="469"/>
      <c r="N51" s="470">
        <f t="shared" si="0"/>
        <v>276375.99999866413</v>
      </c>
      <c r="O51" s="481">
        <v>82756481734</v>
      </c>
      <c r="P51" s="408">
        <v>226199</v>
      </c>
      <c r="Q51" s="468">
        <v>79076831502.339996</v>
      </c>
      <c r="R51" s="315">
        <v>238326</v>
      </c>
      <c r="S51" s="315">
        <f t="shared" si="1"/>
        <v>83316305309.159988</v>
      </c>
      <c r="T51" s="315">
        <v>263222</v>
      </c>
      <c r="U51" s="315">
        <f t="shared" si="2"/>
        <v>78817721636.800003</v>
      </c>
    </row>
    <row r="52" spans="1:22" s="480" customFormat="1" ht="13.5" customHeight="1" x14ac:dyDescent="0.6">
      <c r="A52" s="472" t="s">
        <v>1461</v>
      </c>
      <c r="B52" s="479"/>
      <c r="C52" s="472" t="s">
        <v>1462</v>
      </c>
      <c r="D52" s="479"/>
      <c r="E52" s="397" t="s">
        <v>1697</v>
      </c>
      <c r="F52" s="479"/>
      <c r="G52" s="397">
        <v>321301.38</v>
      </c>
      <c r="H52" s="479"/>
      <c r="I52" s="408">
        <v>375119.35999999999</v>
      </c>
      <c r="J52" s="479"/>
      <c r="K52" s="408">
        <v>89400696591.360001</v>
      </c>
      <c r="M52" s="469"/>
      <c r="N52" s="470">
        <f t="shared" si="0"/>
        <v>276376.00000037346</v>
      </c>
      <c r="O52" s="481">
        <v>88799990199</v>
      </c>
      <c r="P52" s="408">
        <v>226199</v>
      </c>
      <c r="Q52" s="468">
        <v>84851624112.639999</v>
      </c>
      <c r="R52" s="315">
        <v>238326</v>
      </c>
      <c r="S52" s="315">
        <f t="shared" si="1"/>
        <v>89400696591.360001</v>
      </c>
      <c r="T52" s="315">
        <v>263222</v>
      </c>
      <c r="U52" s="315">
        <f t="shared" si="2"/>
        <v>84573591846.360001</v>
      </c>
    </row>
    <row r="53" spans="1:22" s="480" customFormat="1" ht="13.5" customHeight="1" x14ac:dyDescent="0.6">
      <c r="A53" s="472" t="s">
        <v>1463</v>
      </c>
      <c r="B53" s="479"/>
      <c r="C53" s="472" t="s">
        <v>1464</v>
      </c>
      <c r="D53" s="479"/>
      <c r="E53" s="397" t="s">
        <v>1697</v>
      </c>
      <c r="F53" s="479"/>
      <c r="G53" s="397">
        <v>521738.83</v>
      </c>
      <c r="H53" s="479"/>
      <c r="I53" s="408">
        <v>609130.07999999996</v>
      </c>
      <c r="J53" s="479"/>
      <c r="K53" s="408">
        <v>145171535446.07999</v>
      </c>
      <c r="M53" s="469"/>
      <c r="N53" s="470">
        <f t="shared" si="0"/>
        <v>276375.99999984668</v>
      </c>
      <c r="O53" s="481">
        <v>144196090880</v>
      </c>
      <c r="P53" s="408">
        <v>226199</v>
      </c>
      <c r="Q53" s="468">
        <v>137784614965.91998</v>
      </c>
      <c r="R53" s="315">
        <v>238326</v>
      </c>
      <c r="S53" s="315">
        <f t="shared" si="1"/>
        <v>145171535446.07999</v>
      </c>
      <c r="T53" s="315">
        <v>263222</v>
      </c>
      <c r="U53" s="315">
        <f t="shared" si="2"/>
        <v>137333138310.26001</v>
      </c>
    </row>
    <row r="54" spans="1:22" s="480" customFormat="1" ht="13.5" customHeight="1" x14ac:dyDescent="0.6">
      <c r="A54" s="472" t="s">
        <v>264</v>
      </c>
      <c r="B54" s="479"/>
      <c r="C54" s="472" t="s">
        <v>1465</v>
      </c>
      <c r="D54" s="479"/>
      <c r="E54" s="397" t="s">
        <v>1697</v>
      </c>
      <c r="F54" s="479"/>
      <c r="G54" s="397">
        <v>1567150</v>
      </c>
      <c r="H54" s="479"/>
      <c r="I54" s="408">
        <v>1829647.62</v>
      </c>
      <c r="J54" s="479"/>
      <c r="K54" s="408">
        <v>436052598684.12006</v>
      </c>
      <c r="M54" s="469"/>
      <c r="N54" s="470">
        <f t="shared" si="0"/>
        <v>276376</v>
      </c>
      <c r="O54" s="481">
        <v>433122648400</v>
      </c>
      <c r="P54" s="408">
        <v>226199</v>
      </c>
      <c r="Q54" s="468">
        <v>413864461996.38</v>
      </c>
      <c r="R54" s="315">
        <v>238326</v>
      </c>
      <c r="S54" s="315">
        <f t="shared" si="1"/>
        <v>436052598684.12006</v>
      </c>
      <c r="T54" s="315">
        <v>263222</v>
      </c>
      <c r="U54" s="315">
        <f t="shared" si="2"/>
        <v>412508357300</v>
      </c>
    </row>
    <row r="55" spans="1:22" s="480" customFormat="1" ht="13.5" customHeight="1" x14ac:dyDescent="0.6">
      <c r="A55" s="472" t="s">
        <v>264</v>
      </c>
      <c r="B55" s="479"/>
      <c r="C55" s="472" t="s">
        <v>1466</v>
      </c>
      <c r="D55" s="479"/>
      <c r="E55" s="397" t="s">
        <v>1697</v>
      </c>
      <c r="F55" s="479"/>
      <c r="G55" s="397">
        <v>223315.3</v>
      </c>
      <c r="H55" s="479"/>
      <c r="I55" s="408">
        <v>260720.61</v>
      </c>
      <c r="J55" s="479"/>
      <c r="K55" s="408">
        <v>62136500098.859993</v>
      </c>
      <c r="M55" s="469"/>
      <c r="N55" s="470">
        <f t="shared" si="0"/>
        <v>276376.00000089558</v>
      </c>
      <c r="O55" s="481">
        <v>61718989353</v>
      </c>
      <c r="P55" s="408">
        <v>226199</v>
      </c>
      <c r="Q55" s="468">
        <v>58974741261.389999</v>
      </c>
      <c r="R55" s="315">
        <v>238326</v>
      </c>
      <c r="S55" s="315">
        <f t="shared" si="1"/>
        <v>62136500098.859993</v>
      </c>
      <c r="T55" s="315">
        <v>263222</v>
      </c>
      <c r="U55" s="315">
        <f t="shared" si="2"/>
        <v>58781499896.599998</v>
      </c>
    </row>
    <row r="56" spans="1:22" s="480" customFormat="1" ht="13.5" customHeight="1" x14ac:dyDescent="0.6">
      <c r="A56" s="472" t="s">
        <v>301</v>
      </c>
      <c r="B56" s="479"/>
      <c r="C56" s="472" t="s">
        <v>1467</v>
      </c>
      <c r="D56" s="479"/>
      <c r="E56" s="397" t="s">
        <v>1697</v>
      </c>
      <c r="F56" s="479"/>
      <c r="G56" s="397">
        <v>303531.53999999998</v>
      </c>
      <c r="H56" s="479"/>
      <c r="I56" s="408">
        <v>354373.07</v>
      </c>
      <c r="J56" s="479"/>
      <c r="K56" s="408">
        <v>84456316280.820007</v>
      </c>
      <c r="M56" s="469"/>
      <c r="N56" s="470">
        <f t="shared" si="0"/>
        <v>276375.99999986822</v>
      </c>
      <c r="O56" s="481">
        <v>83888832899</v>
      </c>
      <c r="P56" s="408">
        <v>226199</v>
      </c>
      <c r="Q56" s="468">
        <v>80158834060.930008</v>
      </c>
      <c r="R56" s="315">
        <v>238326</v>
      </c>
      <c r="S56" s="315">
        <f t="shared" si="1"/>
        <v>84456316280.820007</v>
      </c>
      <c r="T56" s="315">
        <v>263222</v>
      </c>
      <c r="U56" s="315">
        <f t="shared" si="2"/>
        <v>79896179021.87999</v>
      </c>
    </row>
    <row r="57" spans="1:22" s="480" customFormat="1" ht="13.5" customHeight="1" x14ac:dyDescent="0.6">
      <c r="A57" s="472" t="s">
        <v>264</v>
      </c>
      <c r="B57" s="479"/>
      <c r="C57" s="472" t="s">
        <v>1700</v>
      </c>
      <c r="D57" s="479"/>
      <c r="E57" s="397" t="s">
        <v>1697</v>
      </c>
      <c r="F57" s="479"/>
      <c r="G57" s="397">
        <v>569749.49</v>
      </c>
      <c r="H57" s="479"/>
      <c r="I57" s="408">
        <v>665182.53</v>
      </c>
      <c r="J57" s="479"/>
      <c r="K57" s="408">
        <v>158530291644.78</v>
      </c>
      <c r="M57" s="469"/>
      <c r="N57" s="470">
        <f t="shared" si="0"/>
        <v>276375.99999957875</v>
      </c>
      <c r="O57" s="481">
        <v>157465085048</v>
      </c>
      <c r="P57" s="408">
        <v>226199</v>
      </c>
      <c r="Q57" s="468">
        <v>150463623103.47</v>
      </c>
      <c r="R57" s="315">
        <v>238326</v>
      </c>
      <c r="S57" s="315">
        <f t="shared" si="1"/>
        <v>158530291644.78</v>
      </c>
      <c r="T57" s="315">
        <v>263222</v>
      </c>
      <c r="U57" s="315">
        <f t="shared" si="2"/>
        <v>149970600256.78</v>
      </c>
    </row>
    <row r="58" spans="1:22" s="480" customFormat="1" ht="13.5" customHeight="1" x14ac:dyDescent="0.6">
      <c r="A58" s="472" t="s">
        <v>1457</v>
      </c>
      <c r="B58" s="479"/>
      <c r="C58" s="472" t="s">
        <v>1468</v>
      </c>
      <c r="D58" s="479"/>
      <c r="E58" s="397" t="s">
        <v>1699</v>
      </c>
      <c r="F58" s="479"/>
      <c r="G58" s="397">
        <v>153240.95999999999</v>
      </c>
      <c r="H58" s="479"/>
      <c r="I58" s="408">
        <v>181391.32</v>
      </c>
      <c r="J58" s="479"/>
      <c r="K58" s="408">
        <v>43230267730.32</v>
      </c>
      <c r="M58" s="469"/>
      <c r="N58" s="470">
        <f t="shared" si="0"/>
        <v>276376.00000026106</v>
      </c>
      <c r="O58" s="481">
        <v>42352123561</v>
      </c>
      <c r="P58" s="408">
        <v>226199</v>
      </c>
      <c r="Q58" s="468">
        <v>41030535192.68</v>
      </c>
      <c r="R58" s="315">
        <v>238326</v>
      </c>
      <c r="S58" s="315">
        <f t="shared" si="1"/>
        <v>43230267730.32</v>
      </c>
      <c r="T58" s="315">
        <v>263222</v>
      </c>
      <c r="U58" s="315">
        <f t="shared" si="2"/>
        <v>40336391973.119995</v>
      </c>
    </row>
    <row r="59" spans="1:22" s="480" customFormat="1" ht="13.5" customHeight="1" x14ac:dyDescent="0.6">
      <c r="A59" s="472" t="s">
        <v>264</v>
      </c>
      <c r="B59" s="479"/>
      <c r="C59" s="472" t="s">
        <v>1469</v>
      </c>
      <c r="D59" s="479"/>
      <c r="E59" s="397" t="s">
        <v>1699</v>
      </c>
      <c r="F59" s="479"/>
      <c r="G59" s="397">
        <v>535051.66</v>
      </c>
      <c r="H59" s="479"/>
      <c r="I59" s="408">
        <v>633340.65</v>
      </c>
      <c r="J59" s="479"/>
      <c r="K59" s="408">
        <v>150941543751.89999</v>
      </c>
      <c r="M59" s="469"/>
      <c r="N59" s="470">
        <f t="shared" si="0"/>
        <v>276375.99999970093</v>
      </c>
      <c r="O59" s="481">
        <v>147875437584</v>
      </c>
      <c r="P59" s="408">
        <v>226199</v>
      </c>
      <c r="Q59" s="468">
        <v>143261021689.35001</v>
      </c>
      <c r="R59" s="315">
        <v>238326</v>
      </c>
      <c r="S59" s="315">
        <f t="shared" si="1"/>
        <v>150941543751.89999</v>
      </c>
      <c r="T59" s="315">
        <v>263222</v>
      </c>
      <c r="U59" s="315">
        <f t="shared" si="2"/>
        <v>140837368048.52002</v>
      </c>
    </row>
    <row r="60" spans="1:22" s="480" customFormat="1" ht="13.5" customHeight="1" x14ac:dyDescent="0.6">
      <c r="A60" s="472" t="s">
        <v>264</v>
      </c>
      <c r="B60" s="479"/>
      <c r="C60" s="472" t="s">
        <v>1701</v>
      </c>
      <c r="D60" s="479"/>
      <c r="E60" s="399" t="s">
        <v>1699</v>
      </c>
      <c r="F60" s="479"/>
      <c r="G60" s="397">
        <v>577815.56000000006</v>
      </c>
      <c r="H60" s="479"/>
      <c r="I60" s="408">
        <v>683960.28</v>
      </c>
      <c r="J60" s="479"/>
      <c r="K60" s="408">
        <v>163005517691.28</v>
      </c>
      <c r="M60" s="469"/>
      <c r="N60" s="470">
        <f t="shared" si="0"/>
        <v>276376.00000076147</v>
      </c>
      <c r="O60" s="481">
        <v>159694353211</v>
      </c>
      <c r="P60" s="408">
        <v>226199</v>
      </c>
      <c r="Q60" s="468">
        <v>154711131375.72</v>
      </c>
      <c r="R60" s="315">
        <v>238326</v>
      </c>
      <c r="S60" s="315">
        <f t="shared" si="1"/>
        <v>163005517691.28</v>
      </c>
      <c r="T60" s="315">
        <v>263222</v>
      </c>
      <c r="U60" s="315">
        <f t="shared" si="2"/>
        <v>152093767334.32001</v>
      </c>
    </row>
    <row r="61" spans="1:22" s="480" customFormat="1" ht="13.5" customHeight="1" x14ac:dyDescent="0.6">
      <c r="A61" s="472" t="s">
        <v>1470</v>
      </c>
      <c r="B61" s="479"/>
      <c r="C61" s="472" t="s">
        <v>300</v>
      </c>
      <c r="D61" s="479"/>
      <c r="E61" s="397" t="s">
        <v>1699</v>
      </c>
      <c r="F61" s="479"/>
      <c r="G61" s="397">
        <v>449495</v>
      </c>
      <c r="H61" s="479"/>
      <c r="I61" s="408">
        <v>532067.23</v>
      </c>
      <c r="J61" s="479"/>
      <c r="K61" s="408">
        <v>126805454656.98</v>
      </c>
      <c r="M61" s="469"/>
      <c r="N61" s="470">
        <f t="shared" si="0"/>
        <v>276376</v>
      </c>
      <c r="O61" s="481">
        <v>124229630120</v>
      </c>
      <c r="P61" s="408">
        <v>226199</v>
      </c>
      <c r="Q61" s="468">
        <v>120353075358.76999</v>
      </c>
      <c r="R61" s="315">
        <v>238326</v>
      </c>
      <c r="S61" s="315">
        <f t="shared" si="1"/>
        <v>126805454656.98</v>
      </c>
      <c r="T61" s="315">
        <v>263222</v>
      </c>
      <c r="U61" s="315">
        <f t="shared" si="2"/>
        <v>118316972890</v>
      </c>
    </row>
    <row r="62" spans="1:22" s="480" customFormat="1" ht="13.5" customHeight="1" x14ac:dyDescent="0.6">
      <c r="A62" s="472" t="s">
        <v>264</v>
      </c>
      <c r="B62" s="479"/>
      <c r="C62" s="472" t="s">
        <v>1471</v>
      </c>
      <c r="D62" s="479"/>
      <c r="E62" s="397" t="s">
        <v>1699</v>
      </c>
      <c r="F62" s="479"/>
      <c r="G62" s="397">
        <v>950152.07</v>
      </c>
      <c r="H62" s="479"/>
      <c r="I62" s="408">
        <v>1124695.01</v>
      </c>
      <c r="J62" s="479"/>
      <c r="K62" s="408">
        <v>268044062953.26001</v>
      </c>
      <c r="M62" s="469"/>
      <c r="N62" s="470">
        <f t="shared" si="0"/>
        <v>276375.99999966321</v>
      </c>
      <c r="O62" s="481">
        <v>262599228498</v>
      </c>
      <c r="P62" s="408">
        <v>226199</v>
      </c>
      <c r="Q62" s="468">
        <v>254404886566.98999</v>
      </c>
      <c r="R62" s="315">
        <v>238326</v>
      </c>
      <c r="S62" s="315">
        <f t="shared" si="1"/>
        <v>268044062953.26001</v>
      </c>
      <c r="T62" s="315">
        <v>263222</v>
      </c>
      <c r="U62" s="315">
        <f t="shared" si="2"/>
        <v>250100928169.53998</v>
      </c>
    </row>
    <row r="63" spans="1:22" s="480" customFormat="1" ht="13.5" customHeight="1" x14ac:dyDescent="0.6">
      <c r="A63" s="472" t="s">
        <v>264</v>
      </c>
      <c r="B63" s="479"/>
      <c r="C63" s="472" t="s">
        <v>1698</v>
      </c>
      <c r="D63" s="479"/>
      <c r="E63" s="397" t="s">
        <v>1699</v>
      </c>
      <c r="F63" s="479"/>
      <c r="G63" s="397">
        <v>43055.92</v>
      </c>
      <c r="H63" s="479"/>
      <c r="I63" s="408">
        <v>50965.29</v>
      </c>
      <c r="J63" s="479"/>
      <c r="K63" s="408">
        <v>12146353704.540001</v>
      </c>
      <c r="M63" s="469"/>
      <c r="N63" s="470">
        <f t="shared" si="0"/>
        <v>276376.00000185805</v>
      </c>
      <c r="O63" s="481">
        <v>11899622946</v>
      </c>
      <c r="P63" s="408">
        <v>226199</v>
      </c>
      <c r="Q63" s="468">
        <v>11528297632.710001</v>
      </c>
      <c r="R63" s="315">
        <v>238326</v>
      </c>
      <c r="S63" s="315">
        <f t="shared" si="1"/>
        <v>12146353704.540001</v>
      </c>
      <c r="T63" s="315">
        <v>263222</v>
      </c>
      <c r="U63" s="315">
        <f t="shared" si="2"/>
        <v>11333265374.24</v>
      </c>
    </row>
    <row r="64" spans="1:22" s="485" customFormat="1" ht="23.25" customHeight="1" thickBot="1" x14ac:dyDescent="0.75">
      <c r="A64" s="482"/>
      <c r="B64" s="482"/>
      <c r="C64" s="482"/>
      <c r="D64" s="482"/>
      <c r="E64" s="482"/>
      <c r="F64" s="482"/>
      <c r="G64" s="780">
        <f>SUM(G23:G63)</f>
        <v>39655962.279999994</v>
      </c>
      <c r="H64" s="781"/>
      <c r="I64" s="780">
        <f>SUM(I23:I63)</f>
        <v>44305529.839999989</v>
      </c>
      <c r="J64" s="781"/>
      <c r="K64" s="484">
        <f>SUM(K23:K63)</f>
        <v>10559159704647.836</v>
      </c>
      <c r="M64" s="315"/>
      <c r="N64" s="470">
        <f t="shared" si="0"/>
        <v>276375.99999996775</v>
      </c>
      <c r="O64" s="484">
        <f>SUM(O23:O63)</f>
        <v>10959956231096</v>
      </c>
      <c r="P64" s="408"/>
      <c r="Q64" s="484">
        <f>SUM(Q23:Q63)</f>
        <v>10021866544278.164</v>
      </c>
      <c r="R64" s="315"/>
      <c r="S64" s="484">
        <f>SUM(S23:S63)</f>
        <v>10559159704647.836</v>
      </c>
      <c r="T64" s="315"/>
      <c r="U64" s="484">
        <f>SUM(U23:U63)</f>
        <v>10438321703266.156</v>
      </c>
      <c r="V64" s="315"/>
    </row>
    <row r="65" spans="11:11" ht="20.45" customHeight="1" thickTop="1" x14ac:dyDescent="0.25"/>
    <row r="66" spans="11:11" ht="24.75" customHeight="1" x14ac:dyDescent="0.25">
      <c r="K66" s="298">
        <f>K64+'26'!K69+'27'!K52</f>
        <v>39224386806888.922</v>
      </c>
    </row>
    <row r="67" spans="11:11" ht="21.75" customHeight="1" x14ac:dyDescent="0.25">
      <c r="K67" s="298">
        <v>39224386900101</v>
      </c>
    </row>
    <row r="68" spans="11:11" ht="23.25" customHeight="1" x14ac:dyDescent="0.25">
      <c r="K68" s="298">
        <f>K66-K67</f>
        <v>-93212.078125</v>
      </c>
    </row>
  </sheetData>
  <mergeCells count="5">
    <mergeCell ref="A20:K20"/>
    <mergeCell ref="G21:K21"/>
    <mergeCell ref="A1:K1"/>
    <mergeCell ref="A3:K3"/>
    <mergeCell ref="A2:K2"/>
  </mergeCells>
  <printOptions horizontalCentered="1"/>
  <pageMargins left="0.5" right="0.5" top="0.5" bottom="0.5" header="0" footer="0"/>
  <pageSetup paperSize="9" scale="67" orientation="portrait" r:id="rId1"/>
  <headerFooter>
    <oddFooter>&amp;C&amp;"B Nazanin,Regular"&amp;12&amp;A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rgb="FFFF0000"/>
    <pageSetUpPr fitToPage="1"/>
  </sheetPr>
  <dimension ref="A1:I36"/>
  <sheetViews>
    <sheetView rightToLeft="1" view="pageBreakPreview" zoomScaleNormal="70" zoomScaleSheetLayoutView="100" workbookViewId="0">
      <selection activeCell="C13" sqref="C13"/>
    </sheetView>
  </sheetViews>
  <sheetFormatPr defaultColWidth="8.7109375" defaultRowHeight="150" customHeight="1" x14ac:dyDescent="0.25"/>
  <cols>
    <col min="1" max="1" width="45.42578125" style="16" customWidth="1"/>
    <col min="2" max="2" width="1" style="16" customWidth="1"/>
    <col min="3" max="3" width="15.7109375" style="16" customWidth="1"/>
    <col min="4" max="4" width="1" style="16" customWidth="1"/>
    <col min="5" max="5" width="15.7109375" style="16" customWidth="1"/>
    <col min="6" max="6" width="1" style="16" customWidth="1"/>
    <col min="7" max="7" width="10.7109375" style="16" customWidth="1"/>
    <col min="8" max="8" width="29.5703125" style="2" bestFit="1" customWidth="1"/>
    <col min="9" max="16384" width="8.7109375" style="2"/>
  </cols>
  <sheetData>
    <row r="1" spans="1:7" s="17" customFormat="1" ht="19.5" customHeight="1" x14ac:dyDescent="0.25">
      <c r="A1" s="1119" t="str">
        <f>'2'!A1:H1</f>
        <v>شرکت پالایش میعانات گازی آدیش جنوبی (سهامي خاص) - در مرحله قبل از بهره برداری</v>
      </c>
      <c r="B1" s="1119"/>
      <c r="C1" s="1119"/>
      <c r="D1" s="1119"/>
      <c r="E1" s="1119"/>
      <c r="F1" s="1119"/>
      <c r="G1" s="22"/>
    </row>
    <row r="2" spans="1:7" s="17" customFormat="1" ht="19.5" customHeight="1" x14ac:dyDescent="0.25">
      <c r="A2" s="1119" t="str">
        <f>'5'!A2:H2</f>
        <v xml:space="preserve">یادداشت های توضیحی صورت های مالی </v>
      </c>
      <c r="B2" s="1119"/>
      <c r="C2" s="1119"/>
      <c r="D2" s="1119"/>
      <c r="E2" s="1119"/>
      <c r="F2" s="1119"/>
      <c r="G2" s="22"/>
    </row>
    <row r="3" spans="1:7" s="17" customFormat="1" ht="19.5" customHeight="1" x14ac:dyDescent="0.25">
      <c r="A3" s="1119" t="str">
        <f>'5'!A3:H3</f>
        <v>سال مالی منتهی به 29 اسفندماه 1400</v>
      </c>
      <c r="B3" s="1119"/>
      <c r="C3" s="1119"/>
      <c r="D3" s="1119"/>
      <c r="E3" s="1119"/>
      <c r="F3" s="1119"/>
      <c r="G3" s="22"/>
    </row>
    <row r="4" spans="1:7" ht="15.75" x14ac:dyDescent="0.25">
      <c r="A4" s="23"/>
      <c r="B4" s="23"/>
      <c r="C4" s="23"/>
      <c r="D4" s="23"/>
      <c r="E4" s="23"/>
      <c r="F4" s="23"/>
      <c r="G4" s="23"/>
    </row>
    <row r="5" spans="1:7" ht="23.25" x14ac:dyDescent="0.55000000000000004">
      <c r="A5" s="57" t="s">
        <v>359</v>
      </c>
      <c r="B5" s="54"/>
      <c r="C5" s="60" t="s">
        <v>131</v>
      </c>
      <c r="D5" s="63"/>
      <c r="E5" s="60" t="s">
        <v>112</v>
      </c>
      <c r="F5" s="30"/>
      <c r="G5" s="30"/>
    </row>
    <row r="6" spans="1:7" ht="23.25" x14ac:dyDescent="0.55000000000000004">
      <c r="A6" s="54"/>
      <c r="B6" s="54"/>
      <c r="C6" s="61" t="s">
        <v>7</v>
      </c>
      <c r="D6" s="61"/>
      <c r="E6" s="44" t="s">
        <v>7</v>
      </c>
      <c r="F6" s="30"/>
      <c r="G6" s="30"/>
    </row>
    <row r="7" spans="1:7" ht="24" customHeight="1" x14ac:dyDescent="0.55000000000000004">
      <c r="A7" s="54" t="s">
        <v>9</v>
      </c>
      <c r="B7" s="54"/>
      <c r="C7" s="83">
        <v>0</v>
      </c>
      <c r="D7" s="80"/>
      <c r="E7" s="83">
        <v>0</v>
      </c>
      <c r="F7" s="30"/>
      <c r="G7" s="30"/>
    </row>
    <row r="8" spans="1:7" ht="24" customHeight="1" x14ac:dyDescent="0.55000000000000004">
      <c r="A8" s="54" t="s">
        <v>62</v>
      </c>
      <c r="B8" s="54"/>
      <c r="C8" s="80"/>
      <c r="D8" s="80"/>
      <c r="E8" s="80"/>
      <c r="F8" s="30"/>
      <c r="G8" s="30"/>
    </row>
    <row r="9" spans="1:7" ht="24" customHeight="1" x14ac:dyDescent="0.55000000000000004">
      <c r="A9" s="34" t="s">
        <v>63</v>
      </c>
      <c r="B9" s="34"/>
      <c r="C9" s="78">
        <v>0</v>
      </c>
      <c r="D9" s="78"/>
      <c r="E9" s="78">
        <v>0</v>
      </c>
      <c r="F9" s="30"/>
      <c r="G9" s="30"/>
    </row>
    <row r="10" spans="1:7" s="90" customFormat="1" ht="24" customHeight="1" x14ac:dyDescent="0.55000000000000004">
      <c r="A10" s="77" t="s">
        <v>331</v>
      </c>
      <c r="B10" s="77"/>
      <c r="C10" s="78">
        <f>'10'!Y19</f>
        <v>105639743505</v>
      </c>
      <c r="D10" s="78"/>
      <c r="E10" s="78">
        <v>0</v>
      </c>
      <c r="F10" s="30"/>
      <c r="G10" s="30"/>
    </row>
    <row r="11" spans="1:7" s="91" customFormat="1" ht="24" customHeight="1" x14ac:dyDescent="0.55000000000000004">
      <c r="A11" s="77" t="s">
        <v>333</v>
      </c>
      <c r="B11" s="77"/>
      <c r="C11" s="78">
        <v>0</v>
      </c>
      <c r="D11" s="78"/>
      <c r="E11" s="78">
        <v>0</v>
      </c>
      <c r="F11" s="30"/>
      <c r="G11" s="30"/>
    </row>
    <row r="12" spans="1:7" ht="24" customHeight="1" x14ac:dyDescent="0.55000000000000004">
      <c r="A12" s="34" t="s">
        <v>64</v>
      </c>
      <c r="B12" s="34"/>
      <c r="C12" s="92" t="e">
        <f>#REF!-#REF!+1000000</f>
        <v>#REF!</v>
      </c>
      <c r="D12" s="78"/>
      <c r="E12" s="78">
        <v>0</v>
      </c>
      <c r="F12" s="30"/>
      <c r="G12" s="30"/>
    </row>
    <row r="13" spans="1:7" ht="24" customHeight="1" x14ac:dyDescent="0.55000000000000004">
      <c r="A13" s="76" t="s">
        <v>65</v>
      </c>
      <c r="B13" s="34"/>
      <c r="C13" s="92">
        <f>'9'!V18</f>
        <v>10457833735</v>
      </c>
      <c r="D13" s="78"/>
      <c r="E13" s="78">
        <v>0</v>
      </c>
      <c r="F13" s="30"/>
      <c r="G13" s="30"/>
    </row>
    <row r="14" spans="1:7" ht="24" customHeight="1" x14ac:dyDescent="0.55000000000000004">
      <c r="A14" s="34" t="s">
        <v>108</v>
      </c>
      <c r="B14" s="34"/>
      <c r="C14" s="93">
        <f>'10'!V23</f>
        <v>-14787984209</v>
      </c>
      <c r="D14" s="79"/>
      <c r="E14" s="79">
        <v>0</v>
      </c>
      <c r="F14" s="30"/>
      <c r="G14" s="30"/>
    </row>
    <row r="15" spans="1:7" s="90" customFormat="1" ht="24" customHeight="1" x14ac:dyDescent="0.55000000000000004">
      <c r="A15" s="77" t="s">
        <v>332</v>
      </c>
      <c r="B15" s="77"/>
      <c r="C15" s="93">
        <f>'10'!Y24</f>
        <v>-19541182643</v>
      </c>
      <c r="D15" s="79"/>
      <c r="E15" s="79">
        <v>0</v>
      </c>
      <c r="F15" s="30"/>
      <c r="G15" s="30"/>
    </row>
    <row r="16" spans="1:7" ht="24" customHeight="1" x14ac:dyDescent="0.55000000000000004">
      <c r="A16" s="54" t="s">
        <v>61</v>
      </c>
      <c r="B16" s="54"/>
      <c r="C16" s="81" t="e">
        <f>SUM(C9:C15)</f>
        <v>#REF!</v>
      </c>
      <c r="D16" s="78"/>
      <c r="E16" s="81">
        <f>SUM(E9:E15)</f>
        <v>0</v>
      </c>
      <c r="F16" s="30"/>
      <c r="G16" s="30"/>
    </row>
    <row r="17" spans="1:9" ht="24" customHeight="1" x14ac:dyDescent="0.55000000000000004">
      <c r="A17" s="54" t="s">
        <v>66</v>
      </c>
      <c r="B17" s="54"/>
      <c r="C17" s="78"/>
      <c r="D17" s="78"/>
      <c r="E17" s="78"/>
      <c r="F17" s="30"/>
      <c r="G17" s="30"/>
    </row>
    <row r="18" spans="1:9" ht="24" customHeight="1" x14ac:dyDescent="0.55000000000000004">
      <c r="A18" s="64" t="s">
        <v>109</v>
      </c>
      <c r="B18" s="65"/>
      <c r="C18" s="78"/>
      <c r="D18" s="78"/>
      <c r="E18" s="78"/>
      <c r="F18" s="30"/>
      <c r="G18" s="30"/>
    </row>
    <row r="19" spans="1:9" ht="24" customHeight="1" x14ac:dyDescent="0.55000000000000004">
      <c r="A19" s="62" t="s">
        <v>154</v>
      </c>
      <c r="B19" s="34"/>
      <c r="C19" s="93">
        <f>'2'!F15-'2'!D15</f>
        <v>18585618282</v>
      </c>
      <c r="D19" s="79"/>
      <c r="E19" s="79">
        <v>0</v>
      </c>
      <c r="F19" s="30"/>
      <c r="G19" s="43">
        <f>'2'!D15-'2'!F15</f>
        <v>-18585618282</v>
      </c>
    </row>
    <row r="20" spans="1:9" ht="24" customHeight="1" x14ac:dyDescent="0.55000000000000004">
      <c r="A20" s="62" t="s">
        <v>330</v>
      </c>
      <c r="B20" s="34"/>
      <c r="C20" s="93">
        <f>'2'!F17-'2'!D17</f>
        <v>1701059536605</v>
      </c>
      <c r="D20" s="79"/>
      <c r="E20" s="79">
        <v>0</v>
      </c>
      <c r="F20" s="30"/>
      <c r="G20" s="43" t="e">
        <f>'2'!D17-'2'!F17-'2'!#REF!+'2'!#REF!</f>
        <v>#REF!</v>
      </c>
      <c r="H20" s="48" t="e">
        <f>G20+C20</f>
        <v>#REF!</v>
      </c>
      <c r="I20" s="2">
        <v>1256896</v>
      </c>
    </row>
    <row r="21" spans="1:9" ht="58.5" customHeight="1" x14ac:dyDescent="0.55000000000000004">
      <c r="A21" s="62" t="s">
        <v>334</v>
      </c>
      <c r="B21" s="34"/>
      <c r="C21" s="93">
        <f>'2'!D32-'2'!F32</f>
        <v>5663866293966</v>
      </c>
      <c r="D21" s="79"/>
      <c r="E21" s="79">
        <v>0</v>
      </c>
      <c r="F21" s="30"/>
      <c r="G21" s="43">
        <f>'2'!D32-'2'!F32</f>
        <v>5663866293966</v>
      </c>
    </row>
    <row r="22" spans="1:9" ht="24" customHeight="1" x14ac:dyDescent="0.55000000000000004">
      <c r="A22" s="54" t="s">
        <v>67</v>
      </c>
      <c r="B22" s="54"/>
      <c r="C22" s="81">
        <f>SUM(C18:C21)</f>
        <v>7383511448853</v>
      </c>
      <c r="D22" s="79"/>
      <c r="E22" s="81">
        <f>SUM(E18:E21)</f>
        <v>0</v>
      </c>
      <c r="F22" s="30"/>
      <c r="G22" s="30"/>
    </row>
    <row r="23" spans="1:9" ht="24" customHeight="1" thickBot="1" x14ac:dyDescent="0.6">
      <c r="A23" s="34" t="s">
        <v>42</v>
      </c>
      <c r="B23" s="34"/>
      <c r="C23" s="84" t="e">
        <f>C7+C16+C22</f>
        <v>#REF!</v>
      </c>
      <c r="D23" s="82"/>
      <c r="E23" s="84">
        <f>E7+E16+E22</f>
        <v>0</v>
      </c>
      <c r="F23" s="30"/>
      <c r="G23" s="30"/>
    </row>
    <row r="24" spans="1:9" ht="21.75" thickTop="1" x14ac:dyDescent="0.55000000000000004">
      <c r="A24" s="45"/>
      <c r="B24" s="45"/>
      <c r="C24" s="18"/>
      <c r="D24" s="20"/>
      <c r="E24" s="18"/>
      <c r="F24" s="30"/>
      <c r="G24" s="30"/>
    </row>
    <row r="25" spans="1:9" ht="23.25" hidden="1" x14ac:dyDescent="0.25">
      <c r="A25" s="1221" t="s">
        <v>102</v>
      </c>
      <c r="B25" s="1221"/>
      <c r="C25" s="1221"/>
      <c r="D25" s="1221"/>
      <c r="E25" s="1221"/>
      <c r="F25" s="1221"/>
      <c r="G25" s="1221"/>
    </row>
    <row r="26" spans="1:9" ht="21.75" hidden="1" x14ac:dyDescent="0.55000000000000004">
      <c r="A26" s="58" t="s">
        <v>68</v>
      </c>
      <c r="B26" s="58"/>
      <c r="C26" s="30"/>
      <c r="D26" s="30"/>
      <c r="E26" s="30"/>
      <c r="F26" s="30"/>
      <c r="G26" s="30"/>
    </row>
    <row r="27" spans="1:9" ht="23.25" hidden="1" x14ac:dyDescent="0.55000000000000004">
      <c r="A27" s="54"/>
      <c r="B27" s="54"/>
      <c r="C27" s="52" t="s">
        <v>98</v>
      </c>
      <c r="D27" s="51"/>
      <c r="E27" s="52" t="s">
        <v>84</v>
      </c>
      <c r="F27" s="30"/>
      <c r="G27" s="30"/>
    </row>
    <row r="28" spans="1:9" ht="23.25" hidden="1" x14ac:dyDescent="0.55000000000000004">
      <c r="A28" s="54"/>
      <c r="B28" s="54"/>
      <c r="C28" s="53" t="s">
        <v>54</v>
      </c>
      <c r="D28" s="53"/>
      <c r="E28" s="53" t="s">
        <v>54</v>
      </c>
      <c r="F28" s="30"/>
      <c r="G28" s="30"/>
    </row>
    <row r="29" spans="1:9" ht="21" hidden="1" x14ac:dyDescent="0.55000000000000004">
      <c r="A29" s="34" t="s">
        <v>69</v>
      </c>
      <c r="B29" s="34"/>
      <c r="C29" s="53" t="s">
        <v>5</v>
      </c>
      <c r="D29" s="53"/>
      <c r="E29" s="50" t="s">
        <v>5</v>
      </c>
      <c r="F29" s="30"/>
      <c r="G29" s="30"/>
    </row>
    <row r="30" spans="1:9" ht="42" hidden="1" x14ac:dyDescent="0.55000000000000004">
      <c r="A30" s="34" t="s">
        <v>70</v>
      </c>
      <c r="B30" s="34"/>
      <c r="C30" s="53" t="s">
        <v>5</v>
      </c>
      <c r="D30" s="53"/>
      <c r="E30" s="50" t="s">
        <v>5</v>
      </c>
      <c r="F30" s="30"/>
      <c r="G30" s="30"/>
    </row>
    <row r="31" spans="1:9" ht="21" hidden="1" x14ac:dyDescent="0.55000000000000004">
      <c r="A31" s="34" t="s">
        <v>71</v>
      </c>
      <c r="B31" s="34"/>
      <c r="C31" s="53" t="s">
        <v>5</v>
      </c>
      <c r="D31" s="53"/>
      <c r="E31" s="50" t="s">
        <v>8</v>
      </c>
      <c r="F31" s="30"/>
      <c r="G31" s="30"/>
    </row>
    <row r="32" spans="1:9" ht="21" hidden="1" x14ac:dyDescent="0.55000000000000004">
      <c r="A32" s="34" t="s">
        <v>72</v>
      </c>
      <c r="B32" s="34"/>
      <c r="C32" s="53" t="s">
        <v>5</v>
      </c>
      <c r="D32" s="53"/>
      <c r="E32" s="50" t="s">
        <v>8</v>
      </c>
      <c r="F32" s="30"/>
      <c r="G32" s="30"/>
    </row>
    <row r="33" spans="1:7" ht="21" hidden="1" x14ac:dyDescent="0.55000000000000004">
      <c r="A33" s="34" t="s">
        <v>73</v>
      </c>
      <c r="B33" s="34"/>
      <c r="C33" s="53" t="s">
        <v>5</v>
      </c>
      <c r="D33" s="53"/>
      <c r="E33" s="50" t="s">
        <v>8</v>
      </c>
      <c r="F33" s="30"/>
      <c r="G33" s="30"/>
    </row>
    <row r="34" spans="1:7" ht="24" hidden="1" thickBot="1" x14ac:dyDescent="0.6">
      <c r="A34" s="54"/>
      <c r="B34" s="54"/>
      <c r="C34" s="59">
        <f>SUM(C29:C33)</f>
        <v>0</v>
      </c>
      <c r="D34" s="53"/>
      <c r="E34" s="47">
        <f>SUM(E29:E33)</f>
        <v>0</v>
      </c>
      <c r="F34" s="30"/>
      <c r="G34" s="30"/>
    </row>
    <row r="35" spans="1:7" ht="19.5" x14ac:dyDescent="0.55000000000000004">
      <c r="A35" s="46"/>
      <c r="B35" s="46"/>
      <c r="C35" s="46"/>
      <c r="D35" s="46"/>
      <c r="E35" s="46"/>
      <c r="F35" s="46"/>
      <c r="G35" s="46"/>
    </row>
    <row r="36" spans="1:7" ht="19.5" x14ac:dyDescent="0.55000000000000004">
      <c r="A36" s="46"/>
      <c r="B36" s="46"/>
      <c r="C36" s="46"/>
      <c r="D36" s="46"/>
      <c r="E36" s="46"/>
      <c r="F36" s="46"/>
      <c r="G36" s="46"/>
    </row>
  </sheetData>
  <mergeCells count="4">
    <mergeCell ref="A25:G25"/>
    <mergeCell ref="A1:F1"/>
    <mergeCell ref="A2:F2"/>
    <mergeCell ref="A3:F3"/>
  </mergeCells>
  <printOptions horizontalCentered="1"/>
  <pageMargins left="0.5" right="1" top="0.5" bottom="0.5" header="0" footer="0"/>
  <pageSetup paperSize="9" orientation="portrait" r:id="rId1"/>
  <headerFooter>
    <oddFooter>&amp;C&amp;"B Nazanin,Regular"&amp;12&amp;A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0B96C-53BC-488F-B24E-8F22A6B5B1D2}">
  <sheetPr codeName="Sheet31">
    <tabColor rgb="FFFF0000"/>
    <pageSetUpPr fitToPage="1"/>
  </sheetPr>
  <dimension ref="A1:XET70"/>
  <sheetViews>
    <sheetView rightToLeft="1" view="pageBreakPreview" topLeftCell="A37" zoomScale="106" zoomScaleNormal="70" zoomScaleSheetLayoutView="106" workbookViewId="0">
      <selection activeCell="L20" sqref="L20"/>
    </sheetView>
  </sheetViews>
  <sheetFormatPr defaultColWidth="8.7109375" defaultRowHeight="150" customHeight="1" x14ac:dyDescent="0.25"/>
  <cols>
    <col min="1" max="1" width="33.7109375" style="298" customWidth="1"/>
    <col min="2" max="2" width="1" style="298" customWidth="1"/>
    <col min="3" max="3" width="14" style="298" customWidth="1"/>
    <col min="4" max="4" width="0.5703125" style="298" customWidth="1"/>
    <col min="5" max="5" width="19" style="298" bestFit="1" customWidth="1"/>
    <col min="6" max="6" width="1" style="298" customWidth="1"/>
    <col min="7" max="7" width="19" style="782" bestFit="1" customWidth="1"/>
    <col min="8" max="8" width="0.85546875" style="782" customWidth="1"/>
    <col min="9" max="9" width="14.140625" style="782" bestFit="1" customWidth="1"/>
    <col min="10" max="10" width="0.85546875" style="782" customWidth="1"/>
    <col min="11" max="11" width="21.85546875" style="298" bestFit="1" customWidth="1"/>
    <col min="12" max="12" width="0.85546875" style="298" customWidth="1"/>
    <col min="13" max="13" width="11.140625" style="286" bestFit="1" customWidth="1"/>
    <col min="14" max="14" width="21" style="454" bestFit="1" customWidth="1"/>
    <col min="15" max="15" width="11.42578125" style="286" bestFit="1" customWidth="1"/>
    <col min="16" max="16" width="19.5703125" style="286" bestFit="1" customWidth="1"/>
    <col min="17" max="16384" width="8.7109375" style="253"/>
  </cols>
  <sheetData>
    <row r="1" spans="1:16374" s="243" customFormat="1" ht="24" customHeight="1" x14ac:dyDescent="0.25">
      <c r="A1" s="1122" t="str">
        <f>'1'!A1:H1</f>
        <v>شرکت پالایش میعانات گازی آدیش جنوبی (سهامي خاص) - در مرحله قبل از بهره برداری</v>
      </c>
      <c r="B1" s="1122"/>
      <c r="C1" s="1122"/>
      <c r="D1" s="1122"/>
      <c r="E1" s="1122"/>
      <c r="F1" s="1122"/>
      <c r="G1" s="1122"/>
      <c r="H1" s="1122"/>
      <c r="I1" s="1122"/>
      <c r="J1" s="1122"/>
      <c r="K1" s="1122"/>
      <c r="L1" s="385"/>
      <c r="M1" s="453"/>
      <c r="N1" s="454"/>
      <c r="O1" s="453"/>
      <c r="P1" s="453"/>
    </row>
    <row r="2" spans="1:16374" s="243" customFormat="1" ht="24" customHeight="1" x14ac:dyDescent="0.25">
      <c r="A2" s="1122" t="str">
        <f>'[11]6'!A2:H2</f>
        <v xml:space="preserve">یادداشت های توضیحی صورت های مالی </v>
      </c>
      <c r="B2" s="1122"/>
      <c r="C2" s="1122"/>
      <c r="D2" s="1122"/>
      <c r="E2" s="1122"/>
      <c r="F2" s="1122"/>
      <c r="G2" s="1122"/>
      <c r="H2" s="1122"/>
      <c r="I2" s="1122"/>
      <c r="J2" s="1122"/>
      <c r="K2" s="1122"/>
      <c r="L2" s="385"/>
      <c r="M2" s="453"/>
      <c r="N2" s="454"/>
      <c r="O2" s="453"/>
      <c r="P2" s="453"/>
    </row>
    <row r="3" spans="1:16374" s="243" customFormat="1" ht="24" customHeight="1" x14ac:dyDescent="0.25">
      <c r="A3" s="1122" t="str">
        <f>'5'!A3:H3</f>
        <v>سال مالی منتهی به 29 اسفندماه 1400</v>
      </c>
      <c r="B3" s="1122"/>
      <c r="C3" s="1122"/>
      <c r="D3" s="1122"/>
      <c r="E3" s="1122"/>
      <c r="F3" s="1122"/>
      <c r="G3" s="1122"/>
      <c r="H3" s="1122"/>
      <c r="I3" s="1122"/>
      <c r="J3" s="1122"/>
      <c r="K3" s="1122"/>
      <c r="L3" s="385"/>
      <c r="M3" s="453"/>
      <c r="N3" s="454"/>
      <c r="O3" s="453"/>
      <c r="P3" s="453"/>
    </row>
    <row r="4" spans="1:16374" s="243" customFormat="1" ht="19.5" customHeight="1" x14ac:dyDescent="0.25">
      <c r="A4" s="438"/>
      <c r="B4" s="438"/>
      <c r="C4" s="438"/>
      <c r="D4" s="438"/>
      <c r="E4" s="438"/>
      <c r="F4" s="438"/>
      <c r="G4" s="773"/>
      <c r="H4" s="773"/>
      <c r="I4" s="773"/>
      <c r="J4" s="773"/>
      <c r="K4" s="438"/>
      <c r="L4" s="438"/>
      <c r="M4" s="453"/>
      <c r="N4" s="454"/>
      <c r="O4" s="453"/>
      <c r="P4" s="453"/>
    </row>
    <row r="5" spans="1:16374" s="464" customFormat="1" ht="36" customHeight="1" x14ac:dyDescent="0.7">
      <c r="A5" s="465" t="s">
        <v>306</v>
      </c>
      <c r="B5" s="466"/>
      <c r="C5" s="465" t="s">
        <v>307</v>
      </c>
      <c r="D5" s="466"/>
      <c r="E5" s="465" t="s">
        <v>298</v>
      </c>
      <c r="F5" s="466"/>
      <c r="G5" s="1220" t="s">
        <v>309</v>
      </c>
      <c r="H5" s="1220"/>
      <c r="I5" s="1220"/>
      <c r="J5" s="1220"/>
      <c r="K5" s="1220"/>
      <c r="M5" s="315" t="s">
        <v>2215</v>
      </c>
      <c r="N5" s="315" t="s">
        <v>2216</v>
      </c>
      <c r="O5" s="315" t="s">
        <v>2217</v>
      </c>
      <c r="P5" s="315" t="s">
        <v>2218</v>
      </c>
    </row>
    <row r="6" spans="1:16374" s="464" customFormat="1" ht="16.5" customHeight="1" x14ac:dyDescent="0.7">
      <c r="A6" s="466"/>
      <c r="B6" s="466"/>
      <c r="C6" s="466"/>
      <c r="D6" s="466"/>
      <c r="E6" s="466"/>
      <c r="F6" s="466"/>
      <c r="G6" s="774" t="s">
        <v>308</v>
      </c>
      <c r="H6" s="774"/>
      <c r="I6" s="774" t="s">
        <v>1744</v>
      </c>
      <c r="J6" s="774"/>
      <c r="K6" s="466" t="s">
        <v>7</v>
      </c>
      <c r="L6" s="470"/>
      <c r="M6" s="315"/>
      <c r="N6" s="315"/>
      <c r="O6" s="315"/>
      <c r="P6" s="315"/>
    </row>
    <row r="7" spans="1:16374" s="464" customFormat="1" ht="13.5" customHeight="1" x14ac:dyDescent="0.7">
      <c r="A7" s="472" t="s">
        <v>2237</v>
      </c>
      <c r="B7" s="461"/>
      <c r="C7" s="472" t="s">
        <v>2223</v>
      </c>
      <c r="D7" s="461"/>
      <c r="E7" s="397" t="s">
        <v>2234</v>
      </c>
      <c r="F7" s="461"/>
      <c r="G7" s="775">
        <v>319464.59999999998</v>
      </c>
      <c r="H7" s="776"/>
      <c r="I7" s="777">
        <f>G7*12400712.67/10298339.21</f>
        <v>384682.29022691911</v>
      </c>
      <c r="J7" s="776"/>
      <c r="K7" s="408">
        <v>91679791500.620728</v>
      </c>
      <c r="M7" s="315">
        <v>238326</v>
      </c>
      <c r="N7" s="315">
        <f t="shared" ref="N7:N47" si="0">I7*M7</f>
        <v>91679791500.620728</v>
      </c>
      <c r="O7" s="315">
        <v>263222</v>
      </c>
      <c r="P7" s="315">
        <f t="shared" ref="P7:P47" si="1">G7*O7</f>
        <v>84090110941.199997</v>
      </c>
    </row>
    <row r="8" spans="1:16374" s="464" customFormat="1" ht="13.5" customHeight="1" x14ac:dyDescent="0.7">
      <c r="A8" s="472" t="s">
        <v>2238</v>
      </c>
      <c r="B8" s="461"/>
      <c r="C8" s="472" t="s">
        <v>2224</v>
      </c>
      <c r="D8" s="461"/>
      <c r="E8" s="397" t="s">
        <v>2234</v>
      </c>
      <c r="F8" s="461"/>
      <c r="G8" s="775">
        <v>159643.56</v>
      </c>
      <c r="H8" s="776"/>
      <c r="I8" s="777">
        <f t="shared" ref="I8:I17" si="2">G8*12400712.67/10298339.21</f>
        <v>192234.28912242103</v>
      </c>
      <c r="J8" s="776"/>
      <c r="K8" s="408">
        <v>45814429189.390114</v>
      </c>
      <c r="M8" s="315">
        <v>238326</v>
      </c>
      <c r="N8" s="315">
        <f t="shared" si="0"/>
        <v>45814429189.390114</v>
      </c>
      <c r="O8" s="315">
        <v>263222</v>
      </c>
      <c r="P8" s="315">
        <f t="shared" si="1"/>
        <v>42021697150.32</v>
      </c>
    </row>
    <row r="9" spans="1:16374" s="464" customFormat="1" ht="13.5" customHeight="1" x14ac:dyDescent="0.7">
      <c r="A9" s="472" t="s">
        <v>2236</v>
      </c>
      <c r="B9" s="474"/>
      <c r="C9" s="472" t="s">
        <v>2225</v>
      </c>
      <c r="D9" s="475"/>
      <c r="E9" s="397" t="s">
        <v>2234</v>
      </c>
      <c r="F9" s="476"/>
      <c r="G9" s="775">
        <v>336075.61</v>
      </c>
      <c r="H9" s="776"/>
      <c r="I9" s="777">
        <f t="shared" si="2"/>
        <v>404684.38551316451</v>
      </c>
      <c r="J9" s="776"/>
      <c r="K9" s="408">
        <v>96446810861.81044</v>
      </c>
      <c r="M9" s="315">
        <v>238326</v>
      </c>
      <c r="N9" s="315">
        <f t="shared" si="0"/>
        <v>96446810861.81044</v>
      </c>
      <c r="O9" s="315">
        <v>263222</v>
      </c>
      <c r="P9" s="315">
        <f t="shared" si="1"/>
        <v>88462494215.419998</v>
      </c>
    </row>
    <row r="10" spans="1:16374" s="464" customFormat="1" ht="13.5" customHeight="1" x14ac:dyDescent="0.7">
      <c r="A10" s="472" t="s">
        <v>2239</v>
      </c>
      <c r="B10" s="474"/>
      <c r="C10" s="472" t="s">
        <v>2226</v>
      </c>
      <c r="D10" s="475"/>
      <c r="E10" s="397" t="s">
        <v>2234</v>
      </c>
      <c r="F10" s="476"/>
      <c r="G10" s="775">
        <v>1860813.5</v>
      </c>
      <c r="H10" s="776"/>
      <c r="I10" s="777">
        <f t="shared" si="2"/>
        <v>2240692.7054364374</v>
      </c>
      <c r="J10" s="776"/>
      <c r="K10" s="408">
        <v>534015329715.84436</v>
      </c>
      <c r="M10" s="315">
        <v>238326</v>
      </c>
      <c r="N10" s="315">
        <f t="shared" si="0"/>
        <v>534015329715.84436</v>
      </c>
      <c r="O10" s="315">
        <v>263222</v>
      </c>
      <c r="P10" s="315">
        <f t="shared" si="1"/>
        <v>489807051097</v>
      </c>
      <c r="Q10" s="474"/>
      <c r="R10" s="475"/>
      <c r="S10" s="414"/>
      <c r="T10" s="476"/>
      <c r="U10" s="477"/>
      <c r="V10" s="477"/>
      <c r="W10" s="477"/>
      <c r="X10" s="474"/>
      <c r="Y10" s="474"/>
      <c r="Z10" s="475"/>
      <c r="AA10" s="414"/>
      <c r="AB10" s="476"/>
      <c r="AC10" s="477"/>
      <c r="AD10" s="477"/>
      <c r="AE10" s="477"/>
      <c r="AF10" s="474"/>
      <c r="AG10" s="474"/>
      <c r="AH10" s="475"/>
      <c r="AI10" s="414"/>
      <c r="AJ10" s="476"/>
      <c r="AK10" s="477"/>
      <c r="AL10" s="477"/>
      <c r="AM10" s="477"/>
      <c r="AN10" s="474"/>
      <c r="AO10" s="474"/>
      <c r="AP10" s="475"/>
      <c r="AQ10" s="414"/>
      <c r="AR10" s="476"/>
      <c r="AS10" s="477"/>
      <c r="AT10" s="477"/>
      <c r="AU10" s="477"/>
      <c r="AV10" s="474"/>
      <c r="AW10" s="474"/>
      <c r="AX10" s="475"/>
      <c r="AY10" s="414"/>
      <c r="AZ10" s="476"/>
      <c r="BA10" s="477"/>
      <c r="BB10" s="477"/>
      <c r="BC10" s="477"/>
      <c r="BD10" s="474"/>
      <c r="BE10" s="474"/>
      <c r="BF10" s="475"/>
      <c r="BG10" s="414"/>
      <c r="BH10" s="476"/>
      <c r="BI10" s="477"/>
      <c r="BJ10" s="477"/>
      <c r="BK10" s="477"/>
      <c r="BL10" s="474"/>
      <c r="BM10" s="474"/>
      <c r="BN10" s="475"/>
      <c r="BO10" s="414"/>
      <c r="BP10" s="476"/>
      <c r="BQ10" s="477"/>
      <c r="BR10" s="477"/>
      <c r="BS10" s="477"/>
      <c r="BT10" s="474"/>
      <c r="BU10" s="474"/>
      <c r="BV10" s="475"/>
      <c r="BW10" s="414"/>
      <c r="BX10" s="476"/>
      <c r="BY10" s="477"/>
      <c r="BZ10" s="477"/>
      <c r="CA10" s="477"/>
      <c r="CB10" s="474"/>
      <c r="CC10" s="474"/>
      <c r="CD10" s="475"/>
      <c r="CE10" s="414"/>
      <c r="CF10" s="476"/>
      <c r="CG10" s="477"/>
      <c r="CH10" s="477"/>
      <c r="CI10" s="477"/>
      <c r="CJ10" s="474"/>
      <c r="CK10" s="474"/>
      <c r="CL10" s="475"/>
      <c r="CM10" s="414"/>
      <c r="CN10" s="476"/>
      <c r="CO10" s="477"/>
      <c r="CP10" s="477"/>
      <c r="CQ10" s="477"/>
      <c r="CR10" s="474"/>
      <c r="CS10" s="474"/>
      <c r="CT10" s="475"/>
      <c r="CU10" s="414"/>
      <c r="CV10" s="476"/>
      <c r="CW10" s="477"/>
      <c r="CX10" s="477"/>
      <c r="CY10" s="477"/>
      <c r="CZ10" s="474"/>
      <c r="DA10" s="474"/>
      <c r="DB10" s="475"/>
      <c r="DC10" s="414"/>
      <c r="DD10" s="476"/>
      <c r="DE10" s="477"/>
      <c r="DF10" s="477"/>
      <c r="DG10" s="477"/>
      <c r="DH10" s="474"/>
      <c r="DI10" s="474"/>
      <c r="DJ10" s="475"/>
      <c r="DK10" s="414"/>
      <c r="DL10" s="476"/>
      <c r="DM10" s="477"/>
      <c r="DN10" s="477"/>
      <c r="DO10" s="477"/>
      <c r="DP10" s="474"/>
      <c r="DQ10" s="474"/>
      <c r="DR10" s="475"/>
      <c r="DS10" s="414"/>
      <c r="DT10" s="476"/>
      <c r="DU10" s="477"/>
      <c r="DV10" s="477"/>
      <c r="DW10" s="477"/>
      <c r="DX10" s="474"/>
      <c r="DY10" s="474"/>
      <c r="DZ10" s="475"/>
      <c r="EA10" s="414"/>
      <c r="EB10" s="476"/>
      <c r="EC10" s="477"/>
      <c r="ED10" s="477"/>
      <c r="EE10" s="477"/>
      <c r="EF10" s="474"/>
      <c r="EG10" s="474"/>
      <c r="EH10" s="475"/>
      <c r="EI10" s="414"/>
      <c r="EJ10" s="476"/>
      <c r="EK10" s="477"/>
      <c r="EL10" s="477"/>
      <c r="EM10" s="477"/>
      <c r="EN10" s="474"/>
      <c r="EO10" s="474"/>
      <c r="EP10" s="475"/>
      <c r="EQ10" s="414"/>
      <c r="ER10" s="476"/>
      <c r="ES10" s="477"/>
      <c r="ET10" s="477"/>
      <c r="EU10" s="477"/>
      <c r="EV10" s="474"/>
      <c r="EW10" s="474"/>
      <c r="EX10" s="475"/>
      <c r="EY10" s="414"/>
      <c r="EZ10" s="476"/>
      <c r="FA10" s="477"/>
      <c r="FB10" s="477"/>
      <c r="FC10" s="477"/>
      <c r="FD10" s="474"/>
      <c r="FE10" s="474"/>
      <c r="FF10" s="475"/>
      <c r="FG10" s="414"/>
      <c r="FH10" s="476"/>
      <c r="FI10" s="477"/>
      <c r="FJ10" s="477"/>
      <c r="FK10" s="477"/>
      <c r="FL10" s="474"/>
      <c r="FM10" s="474"/>
      <c r="FN10" s="475"/>
      <c r="FO10" s="414"/>
      <c r="FP10" s="476"/>
      <c r="FQ10" s="477"/>
      <c r="FR10" s="477"/>
      <c r="FS10" s="477"/>
      <c r="FT10" s="474"/>
      <c r="FU10" s="474"/>
      <c r="FV10" s="475"/>
      <c r="FW10" s="414"/>
      <c r="FX10" s="476"/>
      <c r="FY10" s="477"/>
      <c r="FZ10" s="477"/>
      <c r="GA10" s="477"/>
      <c r="GB10" s="474"/>
      <c r="GC10" s="474"/>
      <c r="GD10" s="475"/>
      <c r="GE10" s="414"/>
      <c r="GF10" s="476"/>
      <c r="GG10" s="477"/>
      <c r="GH10" s="477"/>
      <c r="GI10" s="477"/>
      <c r="GJ10" s="474"/>
      <c r="GK10" s="474"/>
      <c r="GL10" s="475"/>
      <c r="GM10" s="414"/>
      <c r="GN10" s="476"/>
      <c r="GO10" s="477"/>
      <c r="GP10" s="477"/>
      <c r="GQ10" s="477"/>
      <c r="GR10" s="474"/>
      <c r="GS10" s="474"/>
      <c r="GT10" s="475"/>
      <c r="GU10" s="414"/>
      <c r="GV10" s="476"/>
      <c r="GW10" s="477"/>
      <c r="GX10" s="477"/>
      <c r="GY10" s="477"/>
      <c r="GZ10" s="474"/>
      <c r="HA10" s="474"/>
      <c r="HB10" s="475"/>
      <c r="HC10" s="414"/>
      <c r="HD10" s="476"/>
      <c r="HE10" s="477"/>
      <c r="HF10" s="477"/>
      <c r="HG10" s="477"/>
      <c r="HH10" s="474"/>
      <c r="HI10" s="474"/>
      <c r="HJ10" s="475"/>
      <c r="HK10" s="414"/>
      <c r="HL10" s="476"/>
      <c r="HM10" s="477"/>
      <c r="HN10" s="477"/>
      <c r="HO10" s="477"/>
      <c r="HP10" s="474"/>
      <c r="HQ10" s="474"/>
      <c r="HR10" s="475"/>
      <c r="HS10" s="414"/>
      <c r="HT10" s="476"/>
      <c r="HU10" s="477"/>
      <c r="HV10" s="477"/>
      <c r="HW10" s="477"/>
      <c r="HX10" s="474"/>
      <c r="HY10" s="474"/>
      <c r="HZ10" s="475"/>
      <c r="IA10" s="414"/>
      <c r="IB10" s="476"/>
      <c r="IC10" s="477"/>
      <c r="ID10" s="477"/>
      <c r="IE10" s="477"/>
      <c r="IF10" s="474"/>
      <c r="IG10" s="474"/>
      <c r="IH10" s="475"/>
      <c r="II10" s="414"/>
      <c r="IJ10" s="476"/>
      <c r="IK10" s="477"/>
      <c r="IL10" s="477"/>
      <c r="IM10" s="477"/>
      <c r="IN10" s="474"/>
      <c r="IO10" s="474"/>
      <c r="IP10" s="475"/>
      <c r="IQ10" s="414"/>
      <c r="IR10" s="476"/>
      <c r="IS10" s="477"/>
      <c r="IT10" s="477"/>
      <c r="IU10" s="477"/>
      <c r="IV10" s="474"/>
      <c r="IW10" s="474"/>
      <c r="IX10" s="475"/>
      <c r="IY10" s="414"/>
      <c r="IZ10" s="476"/>
      <c r="JA10" s="477"/>
      <c r="JB10" s="477"/>
      <c r="JC10" s="477"/>
      <c r="JD10" s="474"/>
      <c r="JE10" s="474"/>
      <c r="JF10" s="475"/>
      <c r="JG10" s="414"/>
      <c r="JH10" s="476"/>
      <c r="JI10" s="477"/>
      <c r="JJ10" s="477"/>
      <c r="JK10" s="477"/>
      <c r="JL10" s="474"/>
      <c r="JM10" s="474"/>
      <c r="JN10" s="475"/>
      <c r="JO10" s="414"/>
      <c r="JP10" s="476"/>
      <c r="JQ10" s="477"/>
      <c r="JR10" s="477"/>
      <c r="JS10" s="477"/>
      <c r="JT10" s="474"/>
      <c r="JU10" s="474"/>
      <c r="JV10" s="475"/>
      <c r="JW10" s="414"/>
      <c r="JX10" s="476"/>
      <c r="JY10" s="477"/>
      <c r="JZ10" s="477"/>
      <c r="KA10" s="477"/>
      <c r="KB10" s="474"/>
      <c r="KC10" s="474"/>
      <c r="KD10" s="475"/>
      <c r="KE10" s="414"/>
      <c r="KF10" s="476"/>
      <c r="KG10" s="477"/>
      <c r="KH10" s="477"/>
      <c r="KI10" s="477"/>
      <c r="KJ10" s="474"/>
      <c r="KK10" s="474"/>
      <c r="KL10" s="475"/>
      <c r="KM10" s="414"/>
      <c r="KN10" s="476"/>
      <c r="KO10" s="477"/>
      <c r="KP10" s="477"/>
      <c r="KQ10" s="477"/>
      <c r="KR10" s="474"/>
      <c r="KS10" s="474"/>
      <c r="KT10" s="475"/>
      <c r="KU10" s="414"/>
      <c r="KV10" s="476"/>
      <c r="KW10" s="477"/>
      <c r="KX10" s="477"/>
      <c r="KY10" s="477"/>
      <c r="KZ10" s="474"/>
      <c r="LA10" s="474"/>
      <c r="LB10" s="475"/>
      <c r="LC10" s="414"/>
      <c r="LD10" s="476"/>
      <c r="LE10" s="477"/>
      <c r="LF10" s="477"/>
      <c r="LG10" s="477"/>
      <c r="LH10" s="474"/>
      <c r="LI10" s="474"/>
      <c r="LJ10" s="475"/>
      <c r="LK10" s="414"/>
      <c r="LL10" s="476"/>
      <c r="LM10" s="477"/>
      <c r="LN10" s="477"/>
      <c r="LO10" s="477"/>
      <c r="LP10" s="474"/>
      <c r="LQ10" s="474"/>
      <c r="LR10" s="475"/>
      <c r="LS10" s="414"/>
      <c r="LT10" s="476"/>
      <c r="LU10" s="477"/>
      <c r="LV10" s="477"/>
      <c r="LW10" s="477"/>
      <c r="LX10" s="474"/>
      <c r="LY10" s="474"/>
      <c r="LZ10" s="475"/>
      <c r="MA10" s="414"/>
      <c r="MB10" s="476"/>
      <c r="MC10" s="477"/>
      <c r="MD10" s="477"/>
      <c r="ME10" s="477"/>
      <c r="MF10" s="474"/>
      <c r="MG10" s="474"/>
      <c r="MH10" s="475"/>
      <c r="MI10" s="414"/>
      <c r="MJ10" s="476"/>
      <c r="MK10" s="477"/>
      <c r="ML10" s="477"/>
      <c r="MM10" s="477"/>
      <c r="MN10" s="474"/>
      <c r="MO10" s="474"/>
      <c r="MP10" s="475"/>
      <c r="MQ10" s="414"/>
      <c r="MR10" s="476"/>
      <c r="MS10" s="477"/>
      <c r="MT10" s="477"/>
      <c r="MU10" s="477"/>
      <c r="MV10" s="474"/>
      <c r="MW10" s="474"/>
      <c r="MX10" s="475"/>
      <c r="MY10" s="414"/>
      <c r="MZ10" s="476"/>
      <c r="NA10" s="477"/>
      <c r="NB10" s="477"/>
      <c r="NC10" s="477"/>
      <c r="ND10" s="474"/>
      <c r="NE10" s="474"/>
      <c r="NF10" s="475"/>
      <c r="NG10" s="414"/>
      <c r="NH10" s="476"/>
      <c r="NI10" s="477"/>
      <c r="NJ10" s="477"/>
      <c r="NK10" s="477"/>
      <c r="NL10" s="474"/>
      <c r="NM10" s="474"/>
      <c r="NN10" s="475"/>
      <c r="NO10" s="414"/>
      <c r="NP10" s="476"/>
      <c r="NQ10" s="477"/>
      <c r="NR10" s="477"/>
      <c r="NS10" s="477"/>
      <c r="NT10" s="474"/>
      <c r="NU10" s="474"/>
      <c r="NV10" s="475"/>
      <c r="NW10" s="414"/>
      <c r="NX10" s="476"/>
      <c r="NY10" s="477"/>
      <c r="NZ10" s="477"/>
      <c r="OA10" s="477"/>
      <c r="OB10" s="474"/>
      <c r="OC10" s="474"/>
      <c r="OD10" s="475"/>
      <c r="OE10" s="414"/>
      <c r="OF10" s="476"/>
      <c r="OG10" s="477"/>
      <c r="OH10" s="477"/>
      <c r="OI10" s="477"/>
      <c r="OJ10" s="474"/>
      <c r="OK10" s="474"/>
      <c r="OL10" s="475"/>
      <c r="OM10" s="414"/>
      <c r="ON10" s="476"/>
      <c r="OO10" s="477"/>
      <c r="OP10" s="477"/>
      <c r="OQ10" s="477"/>
      <c r="OR10" s="474"/>
      <c r="OS10" s="474"/>
      <c r="OT10" s="475"/>
      <c r="OU10" s="414"/>
      <c r="OV10" s="476"/>
      <c r="OW10" s="477"/>
      <c r="OX10" s="477"/>
      <c r="OY10" s="477"/>
      <c r="OZ10" s="474"/>
      <c r="PA10" s="474"/>
      <c r="PB10" s="475"/>
      <c r="PC10" s="414"/>
      <c r="PD10" s="476"/>
      <c r="PE10" s="477"/>
      <c r="PF10" s="477"/>
      <c r="PG10" s="477"/>
      <c r="PH10" s="474"/>
      <c r="PI10" s="474"/>
      <c r="PJ10" s="475"/>
      <c r="PK10" s="414"/>
      <c r="PL10" s="476"/>
      <c r="PM10" s="477"/>
      <c r="PN10" s="477"/>
      <c r="PO10" s="477"/>
      <c r="PP10" s="474"/>
      <c r="PQ10" s="474"/>
      <c r="PR10" s="475"/>
      <c r="PS10" s="414"/>
      <c r="PT10" s="476"/>
      <c r="PU10" s="477"/>
      <c r="PV10" s="477"/>
      <c r="PW10" s="477"/>
      <c r="PX10" s="474"/>
      <c r="PY10" s="474"/>
      <c r="PZ10" s="475"/>
      <c r="QA10" s="414"/>
      <c r="QB10" s="476"/>
      <c r="QC10" s="477"/>
      <c r="QD10" s="477"/>
      <c r="QE10" s="477"/>
      <c r="QF10" s="474"/>
      <c r="QG10" s="474"/>
      <c r="QH10" s="475"/>
      <c r="QI10" s="414"/>
      <c r="QJ10" s="476"/>
      <c r="QK10" s="477"/>
      <c r="QL10" s="477"/>
      <c r="QM10" s="477"/>
      <c r="QN10" s="474"/>
      <c r="QO10" s="474"/>
      <c r="QP10" s="475"/>
      <c r="QQ10" s="414"/>
      <c r="QR10" s="476"/>
      <c r="QS10" s="477"/>
      <c r="QT10" s="477"/>
      <c r="QU10" s="477"/>
      <c r="QV10" s="474"/>
      <c r="QW10" s="474"/>
      <c r="QX10" s="475"/>
      <c r="QY10" s="414"/>
      <c r="QZ10" s="476"/>
      <c r="RA10" s="477"/>
      <c r="RB10" s="477"/>
      <c r="RC10" s="477"/>
      <c r="RD10" s="474"/>
      <c r="RE10" s="474"/>
      <c r="RF10" s="475"/>
      <c r="RG10" s="414"/>
      <c r="RH10" s="476"/>
      <c r="RI10" s="477"/>
      <c r="RJ10" s="477"/>
      <c r="RK10" s="477"/>
      <c r="RL10" s="474"/>
      <c r="RM10" s="474"/>
      <c r="RN10" s="475"/>
      <c r="RO10" s="414"/>
      <c r="RP10" s="476"/>
      <c r="RQ10" s="477"/>
      <c r="RR10" s="477"/>
      <c r="RS10" s="477"/>
      <c r="RT10" s="474"/>
      <c r="RU10" s="474"/>
      <c r="RV10" s="475"/>
      <c r="RW10" s="414"/>
      <c r="RX10" s="476"/>
      <c r="RY10" s="477"/>
      <c r="RZ10" s="477"/>
      <c r="SA10" s="477"/>
      <c r="SB10" s="474"/>
      <c r="SC10" s="474"/>
      <c r="SD10" s="475"/>
      <c r="SE10" s="414"/>
      <c r="SF10" s="476"/>
      <c r="SG10" s="477"/>
      <c r="SH10" s="477"/>
      <c r="SI10" s="477"/>
      <c r="SJ10" s="474"/>
      <c r="SK10" s="474"/>
      <c r="SL10" s="475"/>
      <c r="SM10" s="414"/>
      <c r="SN10" s="476"/>
      <c r="SO10" s="477"/>
      <c r="SP10" s="477"/>
      <c r="SQ10" s="477"/>
      <c r="SR10" s="474"/>
      <c r="SS10" s="474"/>
      <c r="ST10" s="475"/>
      <c r="SU10" s="414"/>
      <c r="SV10" s="476"/>
      <c r="SW10" s="477"/>
      <c r="SX10" s="477"/>
      <c r="SY10" s="477"/>
      <c r="SZ10" s="474"/>
      <c r="TA10" s="474"/>
      <c r="TB10" s="475"/>
      <c r="TC10" s="414"/>
      <c r="TD10" s="476"/>
      <c r="TE10" s="477"/>
      <c r="TF10" s="477"/>
      <c r="TG10" s="477"/>
      <c r="TH10" s="474"/>
      <c r="TI10" s="474"/>
      <c r="TJ10" s="475"/>
      <c r="TK10" s="414"/>
      <c r="TL10" s="476"/>
      <c r="TM10" s="477"/>
      <c r="TN10" s="477"/>
      <c r="TO10" s="477"/>
      <c r="TP10" s="474"/>
      <c r="TQ10" s="474"/>
      <c r="TR10" s="475"/>
      <c r="TS10" s="414"/>
      <c r="TT10" s="476"/>
      <c r="TU10" s="477"/>
      <c r="TV10" s="477"/>
      <c r="TW10" s="477"/>
      <c r="TX10" s="474"/>
      <c r="TY10" s="474"/>
      <c r="TZ10" s="475"/>
      <c r="UA10" s="414"/>
      <c r="UB10" s="476"/>
      <c r="UC10" s="477"/>
      <c r="UD10" s="477"/>
      <c r="UE10" s="477"/>
      <c r="UF10" s="474"/>
      <c r="UG10" s="474"/>
      <c r="UH10" s="475"/>
      <c r="UI10" s="414"/>
      <c r="UJ10" s="476"/>
      <c r="UK10" s="477"/>
      <c r="UL10" s="477"/>
      <c r="UM10" s="477"/>
      <c r="UN10" s="474"/>
      <c r="UO10" s="474"/>
      <c r="UP10" s="475"/>
      <c r="UQ10" s="414"/>
      <c r="UR10" s="476"/>
      <c r="US10" s="477"/>
      <c r="UT10" s="477"/>
      <c r="UU10" s="477"/>
      <c r="UV10" s="474"/>
      <c r="UW10" s="474"/>
      <c r="UX10" s="475"/>
      <c r="UY10" s="414"/>
      <c r="UZ10" s="476"/>
      <c r="VA10" s="477"/>
      <c r="VB10" s="477"/>
      <c r="VC10" s="477"/>
      <c r="VD10" s="474"/>
      <c r="VE10" s="474"/>
      <c r="VF10" s="475"/>
      <c r="VG10" s="414"/>
      <c r="VH10" s="476"/>
      <c r="VI10" s="477"/>
      <c r="VJ10" s="477"/>
      <c r="VK10" s="477"/>
      <c r="VL10" s="474"/>
      <c r="VM10" s="474"/>
      <c r="VN10" s="475"/>
      <c r="VO10" s="414"/>
      <c r="VP10" s="476"/>
      <c r="VQ10" s="477"/>
      <c r="VR10" s="477"/>
      <c r="VS10" s="477"/>
      <c r="VT10" s="474"/>
      <c r="VU10" s="474"/>
      <c r="VV10" s="475"/>
      <c r="VW10" s="414"/>
      <c r="VX10" s="476"/>
      <c r="VY10" s="477"/>
      <c r="VZ10" s="477"/>
      <c r="WA10" s="477"/>
      <c r="WB10" s="474"/>
      <c r="WC10" s="474"/>
      <c r="WD10" s="475"/>
      <c r="WE10" s="414"/>
      <c r="WF10" s="476"/>
      <c r="WG10" s="477"/>
      <c r="WH10" s="477"/>
      <c r="WI10" s="477"/>
      <c r="WJ10" s="474"/>
      <c r="WK10" s="474"/>
      <c r="WL10" s="475"/>
      <c r="WM10" s="414"/>
      <c r="WN10" s="476"/>
      <c r="WO10" s="477"/>
      <c r="WP10" s="477"/>
      <c r="WQ10" s="477"/>
      <c r="WR10" s="474"/>
      <c r="WS10" s="474"/>
      <c r="WT10" s="475"/>
      <c r="WU10" s="414"/>
      <c r="WV10" s="476"/>
      <c r="WW10" s="477"/>
      <c r="WX10" s="477"/>
      <c r="WY10" s="477"/>
      <c r="WZ10" s="474"/>
      <c r="XA10" s="474"/>
      <c r="XB10" s="475"/>
      <c r="XC10" s="414"/>
      <c r="XD10" s="476"/>
      <c r="XE10" s="477"/>
      <c r="XF10" s="477"/>
      <c r="XG10" s="477"/>
      <c r="XH10" s="474"/>
      <c r="XI10" s="474"/>
      <c r="XJ10" s="475"/>
      <c r="XK10" s="414"/>
      <c r="XL10" s="476"/>
      <c r="XM10" s="477"/>
      <c r="XN10" s="477"/>
      <c r="XO10" s="477"/>
      <c r="XP10" s="474"/>
      <c r="XQ10" s="474"/>
      <c r="XR10" s="475"/>
      <c r="XS10" s="414"/>
      <c r="XT10" s="476"/>
      <c r="XU10" s="477"/>
      <c r="XV10" s="477"/>
      <c r="XW10" s="477"/>
      <c r="XX10" s="474"/>
      <c r="XY10" s="474"/>
      <c r="XZ10" s="475"/>
      <c r="YA10" s="414"/>
      <c r="YB10" s="476"/>
      <c r="YC10" s="477"/>
      <c r="YD10" s="477"/>
      <c r="YE10" s="477"/>
      <c r="YF10" s="474"/>
      <c r="YG10" s="474"/>
      <c r="YH10" s="475"/>
      <c r="YI10" s="414"/>
      <c r="YJ10" s="476"/>
      <c r="YK10" s="477"/>
      <c r="YL10" s="477"/>
      <c r="YM10" s="477"/>
      <c r="YN10" s="474"/>
      <c r="YO10" s="474"/>
      <c r="YP10" s="475"/>
      <c r="YQ10" s="414"/>
      <c r="YR10" s="476"/>
      <c r="YS10" s="477"/>
      <c r="YT10" s="477"/>
      <c r="YU10" s="477"/>
      <c r="YV10" s="474"/>
      <c r="YW10" s="474"/>
      <c r="YX10" s="475"/>
      <c r="YY10" s="414"/>
      <c r="YZ10" s="476"/>
      <c r="ZA10" s="477"/>
      <c r="ZB10" s="477"/>
      <c r="ZC10" s="477"/>
      <c r="ZD10" s="474"/>
      <c r="ZE10" s="474"/>
      <c r="ZF10" s="475"/>
      <c r="ZG10" s="414"/>
      <c r="ZH10" s="476"/>
      <c r="ZI10" s="477"/>
      <c r="ZJ10" s="477"/>
      <c r="ZK10" s="477"/>
      <c r="ZL10" s="474"/>
      <c r="ZM10" s="474"/>
      <c r="ZN10" s="475"/>
      <c r="ZO10" s="414"/>
      <c r="ZP10" s="476"/>
      <c r="ZQ10" s="477"/>
      <c r="ZR10" s="477"/>
      <c r="ZS10" s="477"/>
      <c r="ZT10" s="474"/>
      <c r="ZU10" s="474"/>
      <c r="ZV10" s="475"/>
      <c r="ZW10" s="414"/>
      <c r="ZX10" s="476"/>
      <c r="ZY10" s="477"/>
      <c r="ZZ10" s="477"/>
      <c r="AAA10" s="477"/>
      <c r="AAB10" s="474"/>
      <c r="AAC10" s="474"/>
      <c r="AAD10" s="475"/>
      <c r="AAE10" s="414"/>
      <c r="AAF10" s="476"/>
      <c r="AAG10" s="477"/>
      <c r="AAH10" s="477"/>
      <c r="AAI10" s="477"/>
      <c r="AAJ10" s="474"/>
      <c r="AAK10" s="474"/>
      <c r="AAL10" s="475"/>
      <c r="AAM10" s="414"/>
      <c r="AAN10" s="476"/>
      <c r="AAO10" s="477"/>
      <c r="AAP10" s="477"/>
      <c r="AAQ10" s="477"/>
      <c r="AAR10" s="474"/>
      <c r="AAS10" s="474"/>
      <c r="AAT10" s="475"/>
      <c r="AAU10" s="414"/>
      <c r="AAV10" s="476"/>
      <c r="AAW10" s="477"/>
      <c r="AAX10" s="477"/>
      <c r="AAY10" s="477"/>
      <c r="AAZ10" s="474"/>
      <c r="ABA10" s="474"/>
      <c r="ABB10" s="475"/>
      <c r="ABC10" s="414"/>
      <c r="ABD10" s="476"/>
      <c r="ABE10" s="477"/>
      <c r="ABF10" s="477"/>
      <c r="ABG10" s="477"/>
      <c r="ABH10" s="474"/>
      <c r="ABI10" s="474"/>
      <c r="ABJ10" s="475"/>
      <c r="ABK10" s="414"/>
      <c r="ABL10" s="476"/>
      <c r="ABM10" s="477"/>
      <c r="ABN10" s="477"/>
      <c r="ABO10" s="477"/>
      <c r="ABP10" s="474"/>
      <c r="ABQ10" s="474"/>
      <c r="ABR10" s="475"/>
      <c r="ABS10" s="414"/>
      <c r="ABT10" s="476"/>
      <c r="ABU10" s="477"/>
      <c r="ABV10" s="477"/>
      <c r="ABW10" s="477"/>
      <c r="ABX10" s="474"/>
      <c r="ABY10" s="474"/>
      <c r="ABZ10" s="475"/>
      <c r="ACA10" s="414"/>
      <c r="ACB10" s="476"/>
      <c r="ACC10" s="477"/>
      <c r="ACD10" s="477"/>
      <c r="ACE10" s="477"/>
      <c r="ACF10" s="474"/>
      <c r="ACG10" s="474"/>
      <c r="ACH10" s="475"/>
      <c r="ACI10" s="414"/>
      <c r="ACJ10" s="476"/>
      <c r="ACK10" s="477"/>
      <c r="ACL10" s="477"/>
      <c r="ACM10" s="477"/>
      <c r="ACN10" s="474"/>
      <c r="ACO10" s="474"/>
      <c r="ACP10" s="475"/>
      <c r="ACQ10" s="414"/>
      <c r="ACR10" s="476"/>
      <c r="ACS10" s="477"/>
      <c r="ACT10" s="477"/>
      <c r="ACU10" s="477"/>
      <c r="ACV10" s="474"/>
      <c r="ACW10" s="474"/>
      <c r="ACX10" s="475"/>
      <c r="ACY10" s="414"/>
      <c r="ACZ10" s="476"/>
      <c r="ADA10" s="477"/>
      <c r="ADB10" s="477"/>
      <c r="ADC10" s="477"/>
      <c r="ADD10" s="474"/>
      <c r="ADE10" s="474"/>
      <c r="ADF10" s="475"/>
      <c r="ADG10" s="414"/>
      <c r="ADH10" s="476"/>
      <c r="ADI10" s="477"/>
      <c r="ADJ10" s="477"/>
      <c r="ADK10" s="477"/>
      <c r="ADL10" s="474"/>
      <c r="ADM10" s="474"/>
      <c r="ADN10" s="475"/>
      <c r="ADO10" s="414"/>
      <c r="ADP10" s="476"/>
      <c r="ADQ10" s="477"/>
      <c r="ADR10" s="477"/>
      <c r="ADS10" s="477"/>
      <c r="ADT10" s="474"/>
      <c r="ADU10" s="474"/>
      <c r="ADV10" s="475"/>
      <c r="ADW10" s="414"/>
      <c r="ADX10" s="476"/>
      <c r="ADY10" s="477"/>
      <c r="ADZ10" s="477"/>
      <c r="AEA10" s="477"/>
      <c r="AEB10" s="474"/>
      <c r="AEC10" s="474"/>
      <c r="AED10" s="475"/>
      <c r="AEE10" s="414"/>
      <c r="AEF10" s="476"/>
      <c r="AEG10" s="477"/>
      <c r="AEH10" s="477"/>
      <c r="AEI10" s="477"/>
      <c r="AEJ10" s="474"/>
      <c r="AEK10" s="474"/>
      <c r="AEL10" s="475"/>
      <c r="AEM10" s="414"/>
      <c r="AEN10" s="476"/>
      <c r="AEO10" s="477"/>
      <c r="AEP10" s="477"/>
      <c r="AEQ10" s="477"/>
      <c r="AER10" s="474"/>
      <c r="AES10" s="474"/>
      <c r="AET10" s="475"/>
      <c r="AEU10" s="414"/>
      <c r="AEV10" s="476"/>
      <c r="AEW10" s="477"/>
      <c r="AEX10" s="477"/>
      <c r="AEY10" s="477"/>
      <c r="AEZ10" s="474"/>
      <c r="AFA10" s="474"/>
      <c r="AFB10" s="475"/>
      <c r="AFC10" s="414"/>
      <c r="AFD10" s="476"/>
      <c r="AFE10" s="477"/>
      <c r="AFF10" s="477"/>
      <c r="AFG10" s="477"/>
      <c r="AFH10" s="474"/>
      <c r="AFI10" s="474"/>
      <c r="AFJ10" s="475"/>
      <c r="AFK10" s="414"/>
      <c r="AFL10" s="476"/>
      <c r="AFM10" s="477"/>
      <c r="AFN10" s="477"/>
      <c r="AFO10" s="477"/>
      <c r="AFP10" s="474"/>
      <c r="AFQ10" s="474"/>
      <c r="AFR10" s="475"/>
      <c r="AFS10" s="414"/>
      <c r="AFT10" s="476"/>
      <c r="AFU10" s="477"/>
      <c r="AFV10" s="477"/>
      <c r="AFW10" s="477"/>
      <c r="AFX10" s="474"/>
      <c r="AFY10" s="474"/>
      <c r="AFZ10" s="475"/>
      <c r="AGA10" s="414"/>
      <c r="AGB10" s="476"/>
      <c r="AGC10" s="477"/>
      <c r="AGD10" s="477"/>
      <c r="AGE10" s="477"/>
      <c r="AGF10" s="474"/>
      <c r="AGG10" s="474"/>
      <c r="AGH10" s="475"/>
      <c r="AGI10" s="414"/>
      <c r="AGJ10" s="476"/>
      <c r="AGK10" s="477"/>
      <c r="AGL10" s="477"/>
      <c r="AGM10" s="477"/>
      <c r="AGN10" s="474"/>
      <c r="AGO10" s="474"/>
      <c r="AGP10" s="475"/>
      <c r="AGQ10" s="414"/>
      <c r="AGR10" s="476"/>
      <c r="AGS10" s="477"/>
      <c r="AGT10" s="477"/>
      <c r="AGU10" s="477"/>
      <c r="AGV10" s="474"/>
      <c r="AGW10" s="474"/>
      <c r="AGX10" s="475"/>
      <c r="AGY10" s="414"/>
      <c r="AGZ10" s="476"/>
      <c r="AHA10" s="477"/>
      <c r="AHB10" s="477"/>
      <c r="AHC10" s="477"/>
      <c r="AHD10" s="474"/>
      <c r="AHE10" s="474"/>
      <c r="AHF10" s="475"/>
      <c r="AHG10" s="414"/>
      <c r="AHH10" s="476"/>
      <c r="AHI10" s="477"/>
      <c r="AHJ10" s="477"/>
      <c r="AHK10" s="477"/>
      <c r="AHL10" s="474"/>
      <c r="AHM10" s="474"/>
      <c r="AHN10" s="475"/>
      <c r="AHO10" s="414"/>
      <c r="AHP10" s="476"/>
      <c r="AHQ10" s="477"/>
      <c r="AHR10" s="477"/>
      <c r="AHS10" s="477"/>
      <c r="AHT10" s="474"/>
      <c r="AHU10" s="474"/>
      <c r="AHV10" s="475"/>
      <c r="AHW10" s="414"/>
      <c r="AHX10" s="476"/>
      <c r="AHY10" s="477"/>
      <c r="AHZ10" s="477"/>
      <c r="AIA10" s="477"/>
      <c r="AIB10" s="474"/>
      <c r="AIC10" s="474"/>
      <c r="AID10" s="475"/>
      <c r="AIE10" s="414"/>
      <c r="AIF10" s="476"/>
      <c r="AIG10" s="477"/>
      <c r="AIH10" s="477"/>
      <c r="AII10" s="477"/>
      <c r="AIJ10" s="474"/>
      <c r="AIK10" s="474"/>
      <c r="AIL10" s="475"/>
      <c r="AIM10" s="414"/>
      <c r="AIN10" s="476"/>
      <c r="AIO10" s="477"/>
      <c r="AIP10" s="477"/>
      <c r="AIQ10" s="477"/>
      <c r="AIR10" s="474"/>
      <c r="AIS10" s="474"/>
      <c r="AIT10" s="475"/>
      <c r="AIU10" s="414"/>
      <c r="AIV10" s="476"/>
      <c r="AIW10" s="477"/>
      <c r="AIX10" s="477"/>
      <c r="AIY10" s="477"/>
      <c r="AIZ10" s="474"/>
      <c r="AJA10" s="474"/>
      <c r="AJB10" s="475"/>
      <c r="AJC10" s="414"/>
      <c r="AJD10" s="476"/>
      <c r="AJE10" s="477"/>
      <c r="AJF10" s="477"/>
      <c r="AJG10" s="477"/>
      <c r="AJH10" s="474"/>
      <c r="AJI10" s="474"/>
      <c r="AJJ10" s="475"/>
      <c r="AJK10" s="414"/>
      <c r="AJL10" s="476"/>
      <c r="AJM10" s="477"/>
      <c r="AJN10" s="477"/>
      <c r="AJO10" s="477"/>
      <c r="AJP10" s="474"/>
      <c r="AJQ10" s="474"/>
      <c r="AJR10" s="475"/>
      <c r="AJS10" s="414"/>
      <c r="AJT10" s="476"/>
      <c r="AJU10" s="477"/>
      <c r="AJV10" s="477"/>
      <c r="AJW10" s="477"/>
      <c r="AJX10" s="474"/>
      <c r="AJY10" s="474"/>
      <c r="AJZ10" s="475"/>
      <c r="AKA10" s="414"/>
      <c r="AKB10" s="476"/>
      <c r="AKC10" s="477"/>
      <c r="AKD10" s="477"/>
      <c r="AKE10" s="477"/>
      <c r="AKF10" s="474"/>
      <c r="AKG10" s="474"/>
      <c r="AKH10" s="475"/>
      <c r="AKI10" s="414"/>
      <c r="AKJ10" s="476"/>
      <c r="AKK10" s="477"/>
      <c r="AKL10" s="477"/>
      <c r="AKM10" s="477"/>
      <c r="AKN10" s="474"/>
      <c r="AKO10" s="474"/>
      <c r="AKP10" s="475"/>
      <c r="AKQ10" s="414"/>
      <c r="AKR10" s="476"/>
      <c r="AKS10" s="477"/>
      <c r="AKT10" s="477"/>
      <c r="AKU10" s="477"/>
      <c r="AKV10" s="474"/>
      <c r="AKW10" s="474"/>
      <c r="AKX10" s="475"/>
      <c r="AKY10" s="414"/>
      <c r="AKZ10" s="476"/>
      <c r="ALA10" s="477"/>
      <c r="ALB10" s="477"/>
      <c r="ALC10" s="477"/>
      <c r="ALD10" s="474"/>
      <c r="ALE10" s="474"/>
      <c r="ALF10" s="475"/>
      <c r="ALG10" s="414"/>
      <c r="ALH10" s="476"/>
      <c r="ALI10" s="477"/>
      <c r="ALJ10" s="477"/>
      <c r="ALK10" s="477"/>
      <c r="ALL10" s="474"/>
      <c r="ALM10" s="474"/>
      <c r="ALN10" s="475"/>
      <c r="ALO10" s="414"/>
      <c r="ALP10" s="476"/>
      <c r="ALQ10" s="477"/>
      <c r="ALR10" s="477"/>
      <c r="ALS10" s="477"/>
      <c r="ALT10" s="474"/>
      <c r="ALU10" s="474"/>
      <c r="ALV10" s="475"/>
      <c r="ALW10" s="414"/>
      <c r="ALX10" s="476"/>
      <c r="ALY10" s="477"/>
      <c r="ALZ10" s="477"/>
      <c r="AMA10" s="477"/>
      <c r="AMB10" s="474"/>
      <c r="AMC10" s="474"/>
      <c r="AMD10" s="475"/>
      <c r="AME10" s="414"/>
      <c r="AMF10" s="476"/>
      <c r="AMG10" s="477"/>
      <c r="AMH10" s="477"/>
      <c r="AMI10" s="477"/>
      <c r="AMJ10" s="474"/>
      <c r="AMK10" s="474"/>
      <c r="AML10" s="475"/>
      <c r="AMM10" s="414"/>
      <c r="AMN10" s="476"/>
      <c r="AMO10" s="477"/>
      <c r="AMP10" s="477"/>
      <c r="AMQ10" s="477"/>
      <c r="AMR10" s="474"/>
      <c r="AMS10" s="474"/>
      <c r="AMT10" s="475"/>
      <c r="AMU10" s="414"/>
      <c r="AMV10" s="476"/>
      <c r="AMW10" s="477"/>
      <c r="AMX10" s="477"/>
      <c r="AMY10" s="477"/>
      <c r="AMZ10" s="474"/>
      <c r="ANA10" s="474"/>
      <c r="ANB10" s="475"/>
      <c r="ANC10" s="414"/>
      <c r="AND10" s="476"/>
      <c r="ANE10" s="477"/>
      <c r="ANF10" s="477"/>
      <c r="ANG10" s="477"/>
      <c r="ANH10" s="474"/>
      <c r="ANI10" s="474"/>
      <c r="ANJ10" s="475"/>
      <c r="ANK10" s="414"/>
      <c r="ANL10" s="476"/>
      <c r="ANM10" s="477"/>
      <c r="ANN10" s="477"/>
      <c r="ANO10" s="477"/>
      <c r="ANP10" s="474"/>
      <c r="ANQ10" s="474"/>
      <c r="ANR10" s="475"/>
      <c r="ANS10" s="414"/>
      <c r="ANT10" s="476"/>
      <c r="ANU10" s="477"/>
      <c r="ANV10" s="477"/>
      <c r="ANW10" s="477"/>
      <c r="ANX10" s="474"/>
      <c r="ANY10" s="474"/>
      <c r="ANZ10" s="475"/>
      <c r="AOA10" s="414"/>
      <c r="AOB10" s="476"/>
      <c r="AOC10" s="477"/>
      <c r="AOD10" s="477"/>
      <c r="AOE10" s="477"/>
      <c r="AOF10" s="474"/>
      <c r="AOG10" s="474"/>
      <c r="AOH10" s="475"/>
      <c r="AOI10" s="414"/>
      <c r="AOJ10" s="476"/>
      <c r="AOK10" s="477"/>
      <c r="AOL10" s="477"/>
      <c r="AOM10" s="477"/>
      <c r="AON10" s="474"/>
      <c r="AOO10" s="474"/>
      <c r="AOP10" s="475"/>
      <c r="AOQ10" s="414"/>
      <c r="AOR10" s="476"/>
      <c r="AOS10" s="477"/>
      <c r="AOT10" s="477"/>
      <c r="AOU10" s="477"/>
      <c r="AOV10" s="474"/>
      <c r="AOW10" s="474"/>
      <c r="AOX10" s="475"/>
      <c r="AOY10" s="414"/>
      <c r="AOZ10" s="476"/>
      <c r="APA10" s="477"/>
      <c r="APB10" s="477"/>
      <c r="APC10" s="477"/>
      <c r="APD10" s="474"/>
      <c r="APE10" s="474"/>
      <c r="APF10" s="475"/>
      <c r="APG10" s="414"/>
      <c r="APH10" s="476"/>
      <c r="API10" s="477"/>
      <c r="APJ10" s="477"/>
      <c r="APK10" s="477"/>
      <c r="APL10" s="474"/>
      <c r="APM10" s="474"/>
      <c r="APN10" s="475"/>
      <c r="APO10" s="414"/>
      <c r="APP10" s="476"/>
      <c r="APQ10" s="477"/>
      <c r="APR10" s="477"/>
      <c r="APS10" s="477"/>
      <c r="APT10" s="474"/>
      <c r="APU10" s="474"/>
      <c r="APV10" s="475"/>
      <c r="APW10" s="414"/>
      <c r="APX10" s="476"/>
      <c r="APY10" s="477"/>
      <c r="APZ10" s="477"/>
      <c r="AQA10" s="477"/>
      <c r="AQB10" s="474"/>
      <c r="AQC10" s="474"/>
      <c r="AQD10" s="475"/>
      <c r="AQE10" s="414"/>
      <c r="AQF10" s="476"/>
      <c r="AQG10" s="477"/>
      <c r="AQH10" s="477"/>
      <c r="AQI10" s="477"/>
      <c r="AQJ10" s="474"/>
      <c r="AQK10" s="474"/>
      <c r="AQL10" s="475"/>
      <c r="AQM10" s="414"/>
      <c r="AQN10" s="476"/>
      <c r="AQO10" s="477"/>
      <c r="AQP10" s="477"/>
      <c r="AQQ10" s="477"/>
      <c r="AQR10" s="474"/>
      <c r="AQS10" s="474"/>
      <c r="AQT10" s="475"/>
      <c r="AQU10" s="414"/>
      <c r="AQV10" s="476"/>
      <c r="AQW10" s="477"/>
      <c r="AQX10" s="477"/>
      <c r="AQY10" s="477"/>
      <c r="AQZ10" s="474"/>
      <c r="ARA10" s="474"/>
      <c r="ARB10" s="475"/>
      <c r="ARC10" s="414"/>
      <c r="ARD10" s="476"/>
      <c r="ARE10" s="477"/>
      <c r="ARF10" s="477"/>
      <c r="ARG10" s="477"/>
      <c r="ARH10" s="474"/>
      <c r="ARI10" s="474"/>
      <c r="ARJ10" s="475"/>
      <c r="ARK10" s="414"/>
      <c r="ARL10" s="476"/>
      <c r="ARM10" s="477"/>
      <c r="ARN10" s="477"/>
      <c r="ARO10" s="477"/>
      <c r="ARP10" s="474"/>
      <c r="ARQ10" s="474"/>
      <c r="ARR10" s="475"/>
      <c r="ARS10" s="414"/>
      <c r="ART10" s="476"/>
      <c r="ARU10" s="477"/>
      <c r="ARV10" s="477"/>
      <c r="ARW10" s="477"/>
      <c r="ARX10" s="474"/>
      <c r="ARY10" s="474"/>
      <c r="ARZ10" s="475"/>
      <c r="ASA10" s="414"/>
      <c r="ASB10" s="476"/>
      <c r="ASC10" s="477"/>
      <c r="ASD10" s="477"/>
      <c r="ASE10" s="477"/>
      <c r="ASF10" s="474"/>
      <c r="ASG10" s="474"/>
      <c r="ASH10" s="475"/>
      <c r="ASI10" s="414"/>
      <c r="ASJ10" s="476"/>
      <c r="ASK10" s="477"/>
      <c r="ASL10" s="477"/>
      <c r="ASM10" s="477"/>
      <c r="ASN10" s="474"/>
      <c r="ASO10" s="474"/>
      <c r="ASP10" s="475"/>
      <c r="ASQ10" s="414"/>
      <c r="ASR10" s="476"/>
      <c r="ASS10" s="477"/>
      <c r="AST10" s="477"/>
      <c r="ASU10" s="477"/>
      <c r="ASV10" s="474"/>
      <c r="ASW10" s="474"/>
      <c r="ASX10" s="475"/>
      <c r="ASY10" s="414"/>
      <c r="ASZ10" s="476"/>
      <c r="ATA10" s="477"/>
      <c r="ATB10" s="477"/>
      <c r="ATC10" s="477"/>
      <c r="ATD10" s="474"/>
      <c r="ATE10" s="474"/>
      <c r="ATF10" s="475"/>
      <c r="ATG10" s="414"/>
      <c r="ATH10" s="476"/>
      <c r="ATI10" s="477"/>
      <c r="ATJ10" s="477"/>
      <c r="ATK10" s="477"/>
      <c r="ATL10" s="474"/>
      <c r="ATM10" s="474"/>
      <c r="ATN10" s="475"/>
      <c r="ATO10" s="414"/>
      <c r="ATP10" s="476"/>
      <c r="ATQ10" s="477"/>
      <c r="ATR10" s="477"/>
      <c r="ATS10" s="477"/>
      <c r="ATT10" s="474"/>
      <c r="ATU10" s="474"/>
      <c r="ATV10" s="475"/>
      <c r="ATW10" s="414"/>
      <c r="ATX10" s="476"/>
      <c r="ATY10" s="477"/>
      <c r="ATZ10" s="477"/>
      <c r="AUA10" s="477"/>
      <c r="AUB10" s="474"/>
      <c r="AUC10" s="474"/>
      <c r="AUD10" s="475"/>
      <c r="AUE10" s="414"/>
      <c r="AUF10" s="476"/>
      <c r="AUG10" s="477"/>
      <c r="AUH10" s="477"/>
      <c r="AUI10" s="477"/>
      <c r="AUJ10" s="474"/>
      <c r="AUK10" s="474"/>
      <c r="AUL10" s="475"/>
      <c r="AUM10" s="414"/>
      <c r="AUN10" s="476"/>
      <c r="AUO10" s="477"/>
      <c r="AUP10" s="477"/>
      <c r="AUQ10" s="477"/>
      <c r="AUR10" s="474"/>
      <c r="AUS10" s="474"/>
      <c r="AUT10" s="475"/>
      <c r="AUU10" s="414"/>
      <c r="AUV10" s="476"/>
      <c r="AUW10" s="477"/>
      <c r="AUX10" s="477"/>
      <c r="AUY10" s="477"/>
      <c r="AUZ10" s="474"/>
      <c r="AVA10" s="474"/>
      <c r="AVB10" s="475"/>
      <c r="AVC10" s="414"/>
      <c r="AVD10" s="476"/>
      <c r="AVE10" s="477"/>
      <c r="AVF10" s="477"/>
      <c r="AVG10" s="477"/>
      <c r="AVH10" s="474"/>
      <c r="AVI10" s="474"/>
      <c r="AVJ10" s="475"/>
      <c r="AVK10" s="414"/>
      <c r="AVL10" s="476"/>
      <c r="AVM10" s="477"/>
      <c r="AVN10" s="477"/>
      <c r="AVO10" s="477"/>
      <c r="AVP10" s="474"/>
      <c r="AVQ10" s="474"/>
      <c r="AVR10" s="475"/>
      <c r="AVS10" s="414"/>
      <c r="AVT10" s="476"/>
      <c r="AVU10" s="477"/>
      <c r="AVV10" s="477"/>
      <c r="AVW10" s="477"/>
      <c r="AVX10" s="474"/>
      <c r="AVY10" s="474"/>
      <c r="AVZ10" s="475"/>
      <c r="AWA10" s="414"/>
      <c r="AWB10" s="476"/>
      <c r="AWC10" s="477"/>
      <c r="AWD10" s="477"/>
      <c r="AWE10" s="477"/>
      <c r="AWF10" s="474"/>
      <c r="AWG10" s="474"/>
      <c r="AWH10" s="475"/>
      <c r="AWI10" s="414"/>
      <c r="AWJ10" s="476"/>
      <c r="AWK10" s="477"/>
      <c r="AWL10" s="477"/>
      <c r="AWM10" s="477"/>
      <c r="AWN10" s="474"/>
      <c r="AWO10" s="474"/>
      <c r="AWP10" s="475"/>
      <c r="AWQ10" s="414"/>
      <c r="AWR10" s="476"/>
      <c r="AWS10" s="477"/>
      <c r="AWT10" s="477"/>
      <c r="AWU10" s="477"/>
      <c r="AWV10" s="474"/>
      <c r="AWW10" s="474"/>
      <c r="AWX10" s="475"/>
      <c r="AWY10" s="414"/>
      <c r="AWZ10" s="476"/>
      <c r="AXA10" s="477"/>
      <c r="AXB10" s="477"/>
      <c r="AXC10" s="477"/>
      <c r="AXD10" s="474"/>
      <c r="AXE10" s="474"/>
      <c r="AXF10" s="475"/>
      <c r="AXG10" s="414"/>
      <c r="AXH10" s="476"/>
      <c r="AXI10" s="477"/>
      <c r="AXJ10" s="477"/>
      <c r="AXK10" s="477"/>
      <c r="AXL10" s="474"/>
      <c r="AXM10" s="474"/>
      <c r="AXN10" s="475"/>
      <c r="AXO10" s="414"/>
      <c r="AXP10" s="476"/>
      <c r="AXQ10" s="477"/>
      <c r="AXR10" s="477"/>
      <c r="AXS10" s="477"/>
      <c r="AXT10" s="474"/>
      <c r="AXU10" s="474"/>
      <c r="AXV10" s="475"/>
      <c r="AXW10" s="414"/>
      <c r="AXX10" s="476"/>
      <c r="AXY10" s="477"/>
      <c r="AXZ10" s="477"/>
      <c r="AYA10" s="477"/>
      <c r="AYB10" s="474"/>
      <c r="AYC10" s="474"/>
      <c r="AYD10" s="475"/>
      <c r="AYE10" s="414"/>
      <c r="AYF10" s="476"/>
      <c r="AYG10" s="477"/>
      <c r="AYH10" s="477"/>
      <c r="AYI10" s="477"/>
      <c r="AYJ10" s="474"/>
      <c r="AYK10" s="474"/>
      <c r="AYL10" s="475"/>
      <c r="AYM10" s="414"/>
      <c r="AYN10" s="476"/>
      <c r="AYO10" s="477"/>
      <c r="AYP10" s="477"/>
      <c r="AYQ10" s="477"/>
      <c r="AYR10" s="474"/>
      <c r="AYS10" s="474"/>
      <c r="AYT10" s="475"/>
      <c r="AYU10" s="414"/>
      <c r="AYV10" s="476"/>
      <c r="AYW10" s="477"/>
      <c r="AYX10" s="477"/>
      <c r="AYY10" s="477"/>
      <c r="AYZ10" s="474"/>
      <c r="AZA10" s="474"/>
      <c r="AZB10" s="475"/>
      <c r="AZC10" s="414"/>
      <c r="AZD10" s="476"/>
      <c r="AZE10" s="477"/>
      <c r="AZF10" s="477"/>
      <c r="AZG10" s="477"/>
      <c r="AZH10" s="474"/>
      <c r="AZI10" s="474"/>
      <c r="AZJ10" s="475"/>
      <c r="AZK10" s="414"/>
      <c r="AZL10" s="476"/>
      <c r="AZM10" s="477"/>
      <c r="AZN10" s="477"/>
      <c r="AZO10" s="477"/>
      <c r="AZP10" s="474"/>
      <c r="AZQ10" s="474"/>
      <c r="AZR10" s="475"/>
      <c r="AZS10" s="414"/>
      <c r="AZT10" s="476"/>
      <c r="AZU10" s="477"/>
      <c r="AZV10" s="477"/>
      <c r="AZW10" s="477"/>
      <c r="AZX10" s="474"/>
      <c r="AZY10" s="474"/>
      <c r="AZZ10" s="475"/>
      <c r="BAA10" s="414"/>
      <c r="BAB10" s="476"/>
      <c r="BAC10" s="477"/>
      <c r="BAD10" s="477"/>
      <c r="BAE10" s="477"/>
      <c r="BAF10" s="474"/>
      <c r="BAG10" s="474"/>
      <c r="BAH10" s="475"/>
      <c r="BAI10" s="414"/>
      <c r="BAJ10" s="476"/>
      <c r="BAK10" s="477"/>
      <c r="BAL10" s="477"/>
      <c r="BAM10" s="477"/>
      <c r="BAN10" s="474"/>
      <c r="BAO10" s="474"/>
      <c r="BAP10" s="475"/>
      <c r="BAQ10" s="414"/>
      <c r="BAR10" s="476"/>
      <c r="BAS10" s="477"/>
      <c r="BAT10" s="477"/>
      <c r="BAU10" s="477"/>
      <c r="BAV10" s="474"/>
      <c r="BAW10" s="474"/>
      <c r="BAX10" s="475"/>
      <c r="BAY10" s="414"/>
      <c r="BAZ10" s="476"/>
      <c r="BBA10" s="477"/>
      <c r="BBB10" s="477"/>
      <c r="BBC10" s="477"/>
      <c r="BBD10" s="474"/>
      <c r="BBE10" s="474"/>
      <c r="BBF10" s="475"/>
      <c r="BBG10" s="414"/>
      <c r="BBH10" s="476"/>
      <c r="BBI10" s="477"/>
      <c r="BBJ10" s="477"/>
      <c r="BBK10" s="477"/>
      <c r="BBL10" s="474"/>
      <c r="BBM10" s="474"/>
      <c r="BBN10" s="475"/>
      <c r="BBO10" s="414"/>
      <c r="BBP10" s="476"/>
      <c r="BBQ10" s="477"/>
      <c r="BBR10" s="477"/>
      <c r="BBS10" s="477"/>
      <c r="BBT10" s="474"/>
      <c r="BBU10" s="474"/>
      <c r="BBV10" s="475"/>
      <c r="BBW10" s="414"/>
      <c r="BBX10" s="476"/>
      <c r="BBY10" s="477"/>
      <c r="BBZ10" s="477"/>
      <c r="BCA10" s="477"/>
      <c r="BCB10" s="474"/>
      <c r="BCC10" s="474"/>
      <c r="BCD10" s="475"/>
      <c r="BCE10" s="414"/>
      <c r="BCF10" s="476"/>
      <c r="BCG10" s="477"/>
      <c r="BCH10" s="477"/>
      <c r="BCI10" s="477"/>
      <c r="BCJ10" s="474"/>
      <c r="BCK10" s="474"/>
      <c r="BCL10" s="475"/>
      <c r="BCM10" s="414"/>
      <c r="BCN10" s="476"/>
      <c r="BCO10" s="477"/>
      <c r="BCP10" s="477"/>
      <c r="BCQ10" s="477"/>
      <c r="BCR10" s="474"/>
      <c r="BCS10" s="474"/>
      <c r="BCT10" s="475"/>
      <c r="BCU10" s="414"/>
      <c r="BCV10" s="476"/>
      <c r="BCW10" s="477"/>
      <c r="BCX10" s="477"/>
      <c r="BCY10" s="477"/>
      <c r="BCZ10" s="474"/>
      <c r="BDA10" s="474"/>
      <c r="BDB10" s="475"/>
      <c r="BDC10" s="414"/>
      <c r="BDD10" s="476"/>
      <c r="BDE10" s="477"/>
      <c r="BDF10" s="477"/>
      <c r="BDG10" s="477"/>
      <c r="BDH10" s="474"/>
      <c r="BDI10" s="474"/>
      <c r="BDJ10" s="475"/>
      <c r="BDK10" s="414"/>
      <c r="BDL10" s="476"/>
      <c r="BDM10" s="477"/>
      <c r="BDN10" s="477"/>
      <c r="BDO10" s="477"/>
      <c r="BDP10" s="474"/>
      <c r="BDQ10" s="474"/>
      <c r="BDR10" s="475"/>
      <c r="BDS10" s="414"/>
      <c r="BDT10" s="476"/>
      <c r="BDU10" s="477"/>
      <c r="BDV10" s="477"/>
      <c r="BDW10" s="477"/>
      <c r="BDX10" s="474"/>
      <c r="BDY10" s="474"/>
      <c r="BDZ10" s="475"/>
      <c r="BEA10" s="414"/>
      <c r="BEB10" s="476"/>
      <c r="BEC10" s="477"/>
      <c r="BED10" s="477"/>
      <c r="BEE10" s="477"/>
      <c r="BEF10" s="474"/>
      <c r="BEG10" s="474"/>
      <c r="BEH10" s="475"/>
      <c r="BEI10" s="414"/>
      <c r="BEJ10" s="476"/>
      <c r="BEK10" s="477"/>
      <c r="BEL10" s="477"/>
      <c r="BEM10" s="477"/>
      <c r="BEN10" s="474"/>
      <c r="BEO10" s="474"/>
      <c r="BEP10" s="475"/>
      <c r="BEQ10" s="414"/>
      <c r="BER10" s="476"/>
      <c r="BES10" s="477"/>
      <c r="BET10" s="477"/>
      <c r="BEU10" s="477"/>
      <c r="BEV10" s="474"/>
      <c r="BEW10" s="474"/>
      <c r="BEX10" s="475"/>
      <c r="BEY10" s="414"/>
      <c r="BEZ10" s="476"/>
      <c r="BFA10" s="477"/>
      <c r="BFB10" s="477"/>
      <c r="BFC10" s="477"/>
      <c r="BFD10" s="474"/>
      <c r="BFE10" s="474"/>
      <c r="BFF10" s="475"/>
      <c r="BFG10" s="414"/>
      <c r="BFH10" s="476"/>
      <c r="BFI10" s="477"/>
      <c r="BFJ10" s="477"/>
      <c r="BFK10" s="477"/>
      <c r="BFL10" s="474"/>
      <c r="BFM10" s="474"/>
      <c r="BFN10" s="475"/>
      <c r="BFO10" s="414"/>
      <c r="BFP10" s="476"/>
      <c r="BFQ10" s="477"/>
      <c r="BFR10" s="477"/>
      <c r="BFS10" s="477"/>
      <c r="BFT10" s="474"/>
      <c r="BFU10" s="474"/>
      <c r="BFV10" s="475"/>
      <c r="BFW10" s="414"/>
      <c r="BFX10" s="476"/>
      <c r="BFY10" s="477"/>
      <c r="BFZ10" s="477"/>
      <c r="BGA10" s="477"/>
      <c r="BGB10" s="474"/>
      <c r="BGC10" s="474"/>
      <c r="BGD10" s="475"/>
      <c r="BGE10" s="414"/>
      <c r="BGF10" s="476"/>
      <c r="BGG10" s="477"/>
      <c r="BGH10" s="477"/>
      <c r="BGI10" s="477"/>
      <c r="BGJ10" s="474"/>
      <c r="BGK10" s="474"/>
      <c r="BGL10" s="475"/>
      <c r="BGM10" s="414"/>
      <c r="BGN10" s="476"/>
      <c r="BGO10" s="477"/>
      <c r="BGP10" s="477"/>
      <c r="BGQ10" s="477"/>
      <c r="BGR10" s="474"/>
      <c r="BGS10" s="474"/>
      <c r="BGT10" s="475"/>
      <c r="BGU10" s="414"/>
      <c r="BGV10" s="476"/>
      <c r="BGW10" s="477"/>
      <c r="BGX10" s="477"/>
      <c r="BGY10" s="477"/>
      <c r="BGZ10" s="474"/>
      <c r="BHA10" s="474"/>
      <c r="BHB10" s="475"/>
      <c r="BHC10" s="414"/>
      <c r="BHD10" s="476"/>
      <c r="BHE10" s="477"/>
      <c r="BHF10" s="477"/>
      <c r="BHG10" s="477"/>
      <c r="BHH10" s="474"/>
      <c r="BHI10" s="474"/>
      <c r="BHJ10" s="475"/>
      <c r="BHK10" s="414"/>
      <c r="BHL10" s="476"/>
      <c r="BHM10" s="477"/>
      <c r="BHN10" s="477"/>
      <c r="BHO10" s="477"/>
      <c r="BHP10" s="474"/>
      <c r="BHQ10" s="474"/>
      <c r="BHR10" s="475"/>
      <c r="BHS10" s="414"/>
      <c r="BHT10" s="476"/>
      <c r="BHU10" s="477"/>
      <c r="BHV10" s="477"/>
      <c r="BHW10" s="477"/>
      <c r="BHX10" s="474"/>
      <c r="BHY10" s="474"/>
      <c r="BHZ10" s="475"/>
      <c r="BIA10" s="414"/>
      <c r="BIB10" s="476"/>
      <c r="BIC10" s="477"/>
      <c r="BID10" s="477"/>
      <c r="BIE10" s="477"/>
      <c r="BIF10" s="474"/>
      <c r="BIG10" s="474"/>
      <c r="BIH10" s="475"/>
      <c r="BII10" s="414"/>
      <c r="BIJ10" s="476"/>
      <c r="BIK10" s="477"/>
      <c r="BIL10" s="477"/>
      <c r="BIM10" s="477"/>
      <c r="BIN10" s="474"/>
      <c r="BIO10" s="474"/>
      <c r="BIP10" s="475"/>
      <c r="BIQ10" s="414"/>
      <c r="BIR10" s="476"/>
      <c r="BIS10" s="477"/>
      <c r="BIT10" s="477"/>
      <c r="BIU10" s="477"/>
      <c r="BIV10" s="474"/>
      <c r="BIW10" s="474"/>
      <c r="BIX10" s="475"/>
      <c r="BIY10" s="414"/>
      <c r="BIZ10" s="476"/>
      <c r="BJA10" s="477"/>
      <c r="BJB10" s="477"/>
      <c r="BJC10" s="477"/>
      <c r="BJD10" s="474"/>
      <c r="BJE10" s="474"/>
      <c r="BJF10" s="475"/>
      <c r="BJG10" s="414"/>
      <c r="BJH10" s="476"/>
      <c r="BJI10" s="477"/>
      <c r="BJJ10" s="477"/>
      <c r="BJK10" s="477"/>
      <c r="BJL10" s="474"/>
      <c r="BJM10" s="474"/>
      <c r="BJN10" s="475"/>
      <c r="BJO10" s="414"/>
      <c r="BJP10" s="476"/>
      <c r="BJQ10" s="477"/>
      <c r="BJR10" s="477"/>
      <c r="BJS10" s="477"/>
      <c r="BJT10" s="474"/>
      <c r="BJU10" s="474"/>
      <c r="BJV10" s="475"/>
      <c r="BJW10" s="414"/>
      <c r="BJX10" s="476"/>
      <c r="BJY10" s="477"/>
      <c r="BJZ10" s="477"/>
      <c r="BKA10" s="477"/>
      <c r="BKB10" s="474"/>
      <c r="BKC10" s="474"/>
      <c r="BKD10" s="475"/>
      <c r="BKE10" s="414"/>
      <c r="BKF10" s="476"/>
      <c r="BKG10" s="477"/>
      <c r="BKH10" s="477"/>
      <c r="BKI10" s="477"/>
      <c r="BKJ10" s="474"/>
      <c r="BKK10" s="474"/>
      <c r="BKL10" s="475"/>
      <c r="BKM10" s="414"/>
      <c r="BKN10" s="476"/>
      <c r="BKO10" s="477"/>
      <c r="BKP10" s="477"/>
      <c r="BKQ10" s="477"/>
      <c r="BKR10" s="474"/>
      <c r="BKS10" s="474"/>
      <c r="BKT10" s="475"/>
      <c r="BKU10" s="414"/>
      <c r="BKV10" s="476"/>
      <c r="BKW10" s="477"/>
      <c r="BKX10" s="477"/>
      <c r="BKY10" s="477"/>
      <c r="BKZ10" s="474"/>
      <c r="BLA10" s="474"/>
      <c r="BLB10" s="475"/>
      <c r="BLC10" s="414"/>
      <c r="BLD10" s="476"/>
      <c r="BLE10" s="477"/>
      <c r="BLF10" s="477"/>
      <c r="BLG10" s="477"/>
      <c r="BLH10" s="474"/>
      <c r="BLI10" s="474"/>
      <c r="BLJ10" s="475"/>
      <c r="BLK10" s="414"/>
      <c r="BLL10" s="476"/>
      <c r="BLM10" s="477"/>
      <c r="BLN10" s="477"/>
      <c r="BLO10" s="477"/>
      <c r="BLP10" s="474"/>
      <c r="BLQ10" s="474"/>
      <c r="BLR10" s="475"/>
      <c r="BLS10" s="414"/>
      <c r="BLT10" s="476"/>
      <c r="BLU10" s="477"/>
      <c r="BLV10" s="477"/>
      <c r="BLW10" s="477"/>
      <c r="BLX10" s="474"/>
      <c r="BLY10" s="474"/>
      <c r="BLZ10" s="475"/>
      <c r="BMA10" s="414"/>
      <c r="BMB10" s="476"/>
      <c r="BMC10" s="477"/>
      <c r="BMD10" s="477"/>
      <c r="BME10" s="477"/>
      <c r="BMF10" s="474"/>
      <c r="BMG10" s="474"/>
      <c r="BMH10" s="475"/>
      <c r="BMI10" s="414"/>
      <c r="BMJ10" s="476"/>
      <c r="BMK10" s="477"/>
      <c r="BML10" s="477"/>
      <c r="BMM10" s="477"/>
      <c r="BMN10" s="474"/>
      <c r="BMO10" s="474"/>
      <c r="BMP10" s="475"/>
      <c r="BMQ10" s="414"/>
      <c r="BMR10" s="476"/>
      <c r="BMS10" s="477"/>
      <c r="BMT10" s="477"/>
      <c r="BMU10" s="477"/>
      <c r="BMV10" s="474"/>
      <c r="BMW10" s="474"/>
      <c r="BMX10" s="475"/>
      <c r="BMY10" s="414"/>
      <c r="BMZ10" s="476"/>
      <c r="BNA10" s="477"/>
      <c r="BNB10" s="477"/>
      <c r="BNC10" s="477"/>
      <c r="BND10" s="474"/>
      <c r="BNE10" s="474"/>
      <c r="BNF10" s="475"/>
      <c r="BNG10" s="414"/>
      <c r="BNH10" s="476"/>
      <c r="BNI10" s="477"/>
      <c r="BNJ10" s="477"/>
      <c r="BNK10" s="477"/>
      <c r="BNL10" s="474"/>
      <c r="BNM10" s="474"/>
      <c r="BNN10" s="475"/>
      <c r="BNO10" s="414"/>
      <c r="BNP10" s="476"/>
      <c r="BNQ10" s="477"/>
      <c r="BNR10" s="477"/>
      <c r="BNS10" s="477"/>
      <c r="BNT10" s="474"/>
      <c r="BNU10" s="474"/>
      <c r="BNV10" s="475"/>
      <c r="BNW10" s="414"/>
      <c r="BNX10" s="476"/>
      <c r="BNY10" s="477"/>
      <c r="BNZ10" s="477"/>
      <c r="BOA10" s="477"/>
      <c r="BOB10" s="474"/>
      <c r="BOC10" s="474"/>
      <c r="BOD10" s="475"/>
      <c r="BOE10" s="414"/>
      <c r="BOF10" s="476"/>
      <c r="BOG10" s="477"/>
      <c r="BOH10" s="477"/>
      <c r="BOI10" s="477"/>
      <c r="BOJ10" s="474"/>
      <c r="BOK10" s="474"/>
      <c r="BOL10" s="475"/>
      <c r="BOM10" s="414"/>
      <c r="BON10" s="476"/>
      <c r="BOO10" s="477"/>
      <c r="BOP10" s="477"/>
      <c r="BOQ10" s="477"/>
      <c r="BOR10" s="474"/>
      <c r="BOS10" s="474"/>
      <c r="BOT10" s="475"/>
      <c r="BOU10" s="414"/>
      <c r="BOV10" s="476"/>
      <c r="BOW10" s="477"/>
      <c r="BOX10" s="477"/>
      <c r="BOY10" s="477"/>
      <c r="BOZ10" s="474"/>
      <c r="BPA10" s="474"/>
      <c r="BPB10" s="475"/>
      <c r="BPC10" s="414"/>
      <c r="BPD10" s="476"/>
      <c r="BPE10" s="477"/>
      <c r="BPF10" s="477"/>
      <c r="BPG10" s="477"/>
      <c r="BPH10" s="474"/>
      <c r="BPI10" s="474"/>
      <c r="BPJ10" s="475"/>
      <c r="BPK10" s="414"/>
      <c r="BPL10" s="476"/>
      <c r="BPM10" s="477"/>
      <c r="BPN10" s="477"/>
      <c r="BPO10" s="477"/>
      <c r="BPP10" s="474"/>
      <c r="BPQ10" s="474"/>
      <c r="BPR10" s="475"/>
      <c r="BPS10" s="414"/>
      <c r="BPT10" s="476"/>
      <c r="BPU10" s="477"/>
      <c r="BPV10" s="477"/>
      <c r="BPW10" s="477"/>
      <c r="BPX10" s="474"/>
      <c r="BPY10" s="474"/>
      <c r="BPZ10" s="475"/>
      <c r="BQA10" s="414"/>
      <c r="BQB10" s="476"/>
      <c r="BQC10" s="477"/>
      <c r="BQD10" s="477"/>
      <c r="BQE10" s="477"/>
      <c r="BQF10" s="474"/>
      <c r="BQG10" s="474"/>
      <c r="BQH10" s="475"/>
      <c r="BQI10" s="414"/>
      <c r="BQJ10" s="476"/>
      <c r="BQK10" s="477"/>
      <c r="BQL10" s="477"/>
      <c r="BQM10" s="477"/>
      <c r="BQN10" s="474"/>
      <c r="BQO10" s="474"/>
      <c r="BQP10" s="475"/>
      <c r="BQQ10" s="414"/>
      <c r="BQR10" s="476"/>
      <c r="BQS10" s="477"/>
      <c r="BQT10" s="477"/>
      <c r="BQU10" s="477"/>
      <c r="BQV10" s="474"/>
      <c r="BQW10" s="474"/>
      <c r="BQX10" s="475"/>
      <c r="BQY10" s="414"/>
      <c r="BQZ10" s="476"/>
      <c r="BRA10" s="477"/>
      <c r="BRB10" s="477"/>
      <c r="BRC10" s="477"/>
      <c r="BRD10" s="474"/>
      <c r="BRE10" s="474"/>
      <c r="BRF10" s="475"/>
      <c r="BRG10" s="414"/>
      <c r="BRH10" s="476"/>
      <c r="BRI10" s="477"/>
      <c r="BRJ10" s="477"/>
      <c r="BRK10" s="477"/>
      <c r="BRL10" s="474"/>
      <c r="BRM10" s="474"/>
      <c r="BRN10" s="475"/>
      <c r="BRO10" s="414"/>
      <c r="BRP10" s="476"/>
      <c r="BRQ10" s="477"/>
      <c r="BRR10" s="477"/>
      <c r="BRS10" s="477"/>
      <c r="BRT10" s="474"/>
      <c r="BRU10" s="474"/>
      <c r="BRV10" s="475"/>
      <c r="BRW10" s="414"/>
      <c r="BRX10" s="476"/>
      <c r="BRY10" s="477"/>
      <c r="BRZ10" s="477"/>
      <c r="BSA10" s="477"/>
      <c r="BSB10" s="474"/>
      <c r="BSC10" s="474"/>
      <c r="BSD10" s="475"/>
      <c r="BSE10" s="414"/>
      <c r="BSF10" s="476"/>
      <c r="BSG10" s="477"/>
      <c r="BSH10" s="477"/>
      <c r="BSI10" s="477"/>
      <c r="BSJ10" s="474"/>
      <c r="BSK10" s="474"/>
      <c r="BSL10" s="475"/>
      <c r="BSM10" s="414"/>
      <c r="BSN10" s="476"/>
      <c r="BSO10" s="477"/>
      <c r="BSP10" s="477"/>
      <c r="BSQ10" s="477"/>
      <c r="BSR10" s="474"/>
      <c r="BSS10" s="474"/>
      <c r="BST10" s="475"/>
      <c r="BSU10" s="414"/>
      <c r="BSV10" s="476"/>
      <c r="BSW10" s="477"/>
      <c r="BSX10" s="477"/>
      <c r="BSY10" s="477"/>
      <c r="BSZ10" s="474"/>
      <c r="BTA10" s="474"/>
      <c r="BTB10" s="475"/>
      <c r="BTC10" s="414"/>
      <c r="BTD10" s="476"/>
      <c r="BTE10" s="477"/>
      <c r="BTF10" s="477"/>
      <c r="BTG10" s="477"/>
      <c r="BTH10" s="474"/>
      <c r="BTI10" s="474"/>
      <c r="BTJ10" s="475"/>
      <c r="BTK10" s="414"/>
      <c r="BTL10" s="476"/>
      <c r="BTM10" s="477"/>
      <c r="BTN10" s="477"/>
      <c r="BTO10" s="477"/>
      <c r="BTP10" s="474"/>
      <c r="BTQ10" s="474"/>
      <c r="BTR10" s="475"/>
      <c r="BTS10" s="414"/>
      <c r="BTT10" s="476"/>
      <c r="BTU10" s="477"/>
      <c r="BTV10" s="477"/>
      <c r="BTW10" s="477"/>
      <c r="BTX10" s="474"/>
      <c r="BTY10" s="474"/>
      <c r="BTZ10" s="475"/>
      <c r="BUA10" s="414"/>
      <c r="BUB10" s="476"/>
      <c r="BUC10" s="477"/>
      <c r="BUD10" s="477"/>
      <c r="BUE10" s="477"/>
      <c r="BUF10" s="474"/>
      <c r="BUG10" s="474"/>
      <c r="BUH10" s="475"/>
      <c r="BUI10" s="414"/>
      <c r="BUJ10" s="476"/>
      <c r="BUK10" s="477"/>
      <c r="BUL10" s="477"/>
      <c r="BUM10" s="477"/>
      <c r="BUN10" s="474"/>
      <c r="BUO10" s="474"/>
      <c r="BUP10" s="475"/>
      <c r="BUQ10" s="414"/>
      <c r="BUR10" s="476"/>
      <c r="BUS10" s="477"/>
      <c r="BUT10" s="477"/>
      <c r="BUU10" s="477"/>
      <c r="BUV10" s="474"/>
      <c r="BUW10" s="474"/>
      <c r="BUX10" s="475"/>
      <c r="BUY10" s="414"/>
      <c r="BUZ10" s="476"/>
      <c r="BVA10" s="477"/>
      <c r="BVB10" s="477"/>
      <c r="BVC10" s="477"/>
      <c r="BVD10" s="474"/>
      <c r="BVE10" s="474"/>
      <c r="BVF10" s="475"/>
      <c r="BVG10" s="414"/>
      <c r="BVH10" s="476"/>
      <c r="BVI10" s="477"/>
      <c r="BVJ10" s="477"/>
      <c r="BVK10" s="477"/>
      <c r="BVL10" s="474"/>
      <c r="BVM10" s="474"/>
      <c r="BVN10" s="475"/>
      <c r="BVO10" s="414"/>
      <c r="BVP10" s="476"/>
      <c r="BVQ10" s="477"/>
      <c r="BVR10" s="477"/>
      <c r="BVS10" s="477"/>
      <c r="BVT10" s="474"/>
      <c r="BVU10" s="474"/>
      <c r="BVV10" s="475"/>
      <c r="BVW10" s="414"/>
      <c r="BVX10" s="476"/>
      <c r="BVY10" s="477"/>
      <c r="BVZ10" s="477"/>
      <c r="BWA10" s="477"/>
      <c r="BWB10" s="474"/>
      <c r="BWC10" s="474"/>
      <c r="BWD10" s="475"/>
      <c r="BWE10" s="414"/>
      <c r="BWF10" s="476"/>
      <c r="BWG10" s="477"/>
      <c r="BWH10" s="477"/>
      <c r="BWI10" s="477"/>
      <c r="BWJ10" s="474"/>
      <c r="BWK10" s="474"/>
      <c r="BWL10" s="475"/>
      <c r="BWM10" s="414"/>
      <c r="BWN10" s="476"/>
      <c r="BWO10" s="477"/>
      <c r="BWP10" s="477"/>
      <c r="BWQ10" s="477"/>
      <c r="BWR10" s="474"/>
      <c r="BWS10" s="474"/>
      <c r="BWT10" s="475"/>
      <c r="BWU10" s="414"/>
      <c r="BWV10" s="476"/>
      <c r="BWW10" s="477"/>
      <c r="BWX10" s="477"/>
      <c r="BWY10" s="477"/>
      <c r="BWZ10" s="474"/>
      <c r="BXA10" s="474"/>
      <c r="BXB10" s="475"/>
      <c r="BXC10" s="414"/>
      <c r="BXD10" s="476"/>
      <c r="BXE10" s="477"/>
      <c r="BXF10" s="477"/>
      <c r="BXG10" s="477"/>
      <c r="BXH10" s="474"/>
      <c r="BXI10" s="474"/>
      <c r="BXJ10" s="475"/>
      <c r="BXK10" s="414"/>
      <c r="BXL10" s="476"/>
      <c r="BXM10" s="477"/>
      <c r="BXN10" s="477"/>
      <c r="BXO10" s="477"/>
      <c r="BXP10" s="474"/>
      <c r="BXQ10" s="474"/>
      <c r="BXR10" s="475"/>
      <c r="BXS10" s="414"/>
      <c r="BXT10" s="476"/>
      <c r="BXU10" s="477"/>
      <c r="BXV10" s="477"/>
      <c r="BXW10" s="477"/>
      <c r="BXX10" s="474"/>
      <c r="BXY10" s="474"/>
      <c r="BXZ10" s="475"/>
      <c r="BYA10" s="414"/>
      <c r="BYB10" s="476"/>
      <c r="BYC10" s="477"/>
      <c r="BYD10" s="477"/>
      <c r="BYE10" s="477"/>
      <c r="BYF10" s="474"/>
      <c r="BYG10" s="474"/>
      <c r="BYH10" s="475"/>
      <c r="BYI10" s="414"/>
      <c r="BYJ10" s="476"/>
      <c r="BYK10" s="477"/>
      <c r="BYL10" s="477"/>
      <c r="BYM10" s="477"/>
      <c r="BYN10" s="474"/>
      <c r="BYO10" s="474"/>
      <c r="BYP10" s="475"/>
      <c r="BYQ10" s="414"/>
      <c r="BYR10" s="476"/>
      <c r="BYS10" s="477"/>
      <c r="BYT10" s="477"/>
      <c r="BYU10" s="477"/>
      <c r="BYV10" s="474"/>
      <c r="BYW10" s="474"/>
      <c r="BYX10" s="475"/>
      <c r="BYY10" s="414"/>
      <c r="BYZ10" s="476"/>
      <c r="BZA10" s="477"/>
      <c r="BZB10" s="477"/>
      <c r="BZC10" s="477"/>
      <c r="BZD10" s="474"/>
      <c r="BZE10" s="474"/>
      <c r="BZF10" s="475"/>
      <c r="BZG10" s="414"/>
      <c r="BZH10" s="476"/>
      <c r="BZI10" s="477"/>
      <c r="BZJ10" s="477"/>
      <c r="BZK10" s="477"/>
      <c r="BZL10" s="474"/>
      <c r="BZM10" s="474"/>
      <c r="BZN10" s="475"/>
      <c r="BZO10" s="414"/>
      <c r="BZP10" s="476"/>
      <c r="BZQ10" s="477"/>
      <c r="BZR10" s="477"/>
      <c r="BZS10" s="477"/>
      <c r="BZT10" s="474"/>
      <c r="BZU10" s="474"/>
      <c r="BZV10" s="475"/>
      <c r="BZW10" s="414"/>
      <c r="BZX10" s="476"/>
      <c r="BZY10" s="477"/>
      <c r="BZZ10" s="477"/>
      <c r="CAA10" s="477"/>
      <c r="CAB10" s="474"/>
      <c r="CAC10" s="474"/>
      <c r="CAD10" s="475"/>
      <c r="CAE10" s="414"/>
      <c r="CAF10" s="476"/>
      <c r="CAG10" s="477"/>
      <c r="CAH10" s="477"/>
      <c r="CAI10" s="477"/>
      <c r="CAJ10" s="474"/>
      <c r="CAK10" s="474"/>
      <c r="CAL10" s="475"/>
      <c r="CAM10" s="414"/>
      <c r="CAN10" s="476"/>
      <c r="CAO10" s="477"/>
      <c r="CAP10" s="477"/>
      <c r="CAQ10" s="477"/>
      <c r="CAR10" s="474"/>
      <c r="CAS10" s="474"/>
      <c r="CAT10" s="475"/>
      <c r="CAU10" s="414"/>
      <c r="CAV10" s="476"/>
      <c r="CAW10" s="477"/>
      <c r="CAX10" s="477"/>
      <c r="CAY10" s="477"/>
      <c r="CAZ10" s="474"/>
      <c r="CBA10" s="474"/>
      <c r="CBB10" s="475"/>
      <c r="CBC10" s="414"/>
      <c r="CBD10" s="476"/>
      <c r="CBE10" s="477"/>
      <c r="CBF10" s="477"/>
      <c r="CBG10" s="477"/>
      <c r="CBH10" s="474"/>
      <c r="CBI10" s="474"/>
      <c r="CBJ10" s="475"/>
      <c r="CBK10" s="414"/>
      <c r="CBL10" s="476"/>
      <c r="CBM10" s="477"/>
      <c r="CBN10" s="477"/>
      <c r="CBO10" s="477"/>
      <c r="CBP10" s="474"/>
      <c r="CBQ10" s="474"/>
      <c r="CBR10" s="475"/>
      <c r="CBS10" s="414"/>
      <c r="CBT10" s="476"/>
      <c r="CBU10" s="477"/>
      <c r="CBV10" s="477"/>
      <c r="CBW10" s="477"/>
      <c r="CBX10" s="474"/>
      <c r="CBY10" s="474"/>
      <c r="CBZ10" s="475"/>
      <c r="CCA10" s="414"/>
      <c r="CCB10" s="476"/>
      <c r="CCC10" s="477"/>
      <c r="CCD10" s="477"/>
      <c r="CCE10" s="477"/>
      <c r="CCF10" s="474"/>
      <c r="CCG10" s="474"/>
      <c r="CCH10" s="475"/>
      <c r="CCI10" s="414"/>
      <c r="CCJ10" s="476"/>
      <c r="CCK10" s="477"/>
      <c r="CCL10" s="477"/>
      <c r="CCM10" s="477"/>
      <c r="CCN10" s="474"/>
      <c r="CCO10" s="474"/>
      <c r="CCP10" s="475"/>
      <c r="CCQ10" s="414"/>
      <c r="CCR10" s="476"/>
      <c r="CCS10" s="477"/>
      <c r="CCT10" s="477"/>
      <c r="CCU10" s="477"/>
      <c r="CCV10" s="474"/>
      <c r="CCW10" s="474"/>
      <c r="CCX10" s="475"/>
      <c r="CCY10" s="414"/>
      <c r="CCZ10" s="476"/>
      <c r="CDA10" s="477"/>
      <c r="CDB10" s="477"/>
      <c r="CDC10" s="477"/>
      <c r="CDD10" s="474"/>
      <c r="CDE10" s="474"/>
      <c r="CDF10" s="475"/>
      <c r="CDG10" s="414"/>
      <c r="CDH10" s="476"/>
      <c r="CDI10" s="477"/>
      <c r="CDJ10" s="477"/>
      <c r="CDK10" s="477"/>
      <c r="CDL10" s="474"/>
      <c r="CDM10" s="474"/>
      <c r="CDN10" s="475"/>
      <c r="CDO10" s="414"/>
      <c r="CDP10" s="476"/>
      <c r="CDQ10" s="477"/>
      <c r="CDR10" s="477"/>
      <c r="CDS10" s="477"/>
      <c r="CDT10" s="474"/>
      <c r="CDU10" s="474"/>
      <c r="CDV10" s="475"/>
      <c r="CDW10" s="414"/>
      <c r="CDX10" s="476"/>
      <c r="CDY10" s="477"/>
      <c r="CDZ10" s="477"/>
      <c r="CEA10" s="477"/>
      <c r="CEB10" s="474"/>
      <c r="CEC10" s="474"/>
      <c r="CED10" s="475"/>
      <c r="CEE10" s="414"/>
      <c r="CEF10" s="476"/>
      <c r="CEG10" s="477"/>
      <c r="CEH10" s="477"/>
      <c r="CEI10" s="477"/>
      <c r="CEJ10" s="474"/>
      <c r="CEK10" s="474"/>
      <c r="CEL10" s="475"/>
      <c r="CEM10" s="414"/>
      <c r="CEN10" s="476"/>
      <c r="CEO10" s="477"/>
      <c r="CEP10" s="477"/>
      <c r="CEQ10" s="477"/>
      <c r="CER10" s="474"/>
      <c r="CES10" s="474"/>
      <c r="CET10" s="475"/>
      <c r="CEU10" s="414"/>
      <c r="CEV10" s="476"/>
      <c r="CEW10" s="477"/>
      <c r="CEX10" s="477"/>
      <c r="CEY10" s="477"/>
      <c r="CEZ10" s="474"/>
      <c r="CFA10" s="474"/>
      <c r="CFB10" s="475"/>
      <c r="CFC10" s="414"/>
      <c r="CFD10" s="476"/>
      <c r="CFE10" s="477"/>
      <c r="CFF10" s="477"/>
      <c r="CFG10" s="477"/>
      <c r="CFH10" s="474"/>
      <c r="CFI10" s="474"/>
      <c r="CFJ10" s="475"/>
      <c r="CFK10" s="414"/>
      <c r="CFL10" s="476"/>
      <c r="CFM10" s="477"/>
      <c r="CFN10" s="477"/>
      <c r="CFO10" s="477"/>
      <c r="CFP10" s="474"/>
      <c r="CFQ10" s="474"/>
      <c r="CFR10" s="475"/>
      <c r="CFS10" s="414"/>
      <c r="CFT10" s="476"/>
      <c r="CFU10" s="477"/>
      <c r="CFV10" s="477"/>
      <c r="CFW10" s="477"/>
      <c r="CFX10" s="474"/>
      <c r="CFY10" s="474"/>
      <c r="CFZ10" s="475"/>
      <c r="CGA10" s="414"/>
      <c r="CGB10" s="476"/>
      <c r="CGC10" s="477"/>
      <c r="CGD10" s="477"/>
      <c r="CGE10" s="477"/>
      <c r="CGF10" s="474"/>
      <c r="CGG10" s="474"/>
      <c r="CGH10" s="475"/>
      <c r="CGI10" s="414"/>
      <c r="CGJ10" s="476"/>
      <c r="CGK10" s="477"/>
      <c r="CGL10" s="477"/>
      <c r="CGM10" s="477"/>
      <c r="CGN10" s="474"/>
      <c r="CGO10" s="474"/>
      <c r="CGP10" s="475"/>
      <c r="CGQ10" s="414"/>
      <c r="CGR10" s="476"/>
      <c r="CGS10" s="477"/>
      <c r="CGT10" s="477"/>
      <c r="CGU10" s="477"/>
      <c r="CGV10" s="474"/>
      <c r="CGW10" s="474"/>
      <c r="CGX10" s="475"/>
      <c r="CGY10" s="414"/>
      <c r="CGZ10" s="476"/>
      <c r="CHA10" s="477"/>
      <c r="CHB10" s="477"/>
      <c r="CHC10" s="477"/>
      <c r="CHD10" s="474"/>
      <c r="CHE10" s="474"/>
      <c r="CHF10" s="475"/>
      <c r="CHG10" s="414"/>
      <c r="CHH10" s="476"/>
      <c r="CHI10" s="477"/>
      <c r="CHJ10" s="477"/>
      <c r="CHK10" s="477"/>
      <c r="CHL10" s="474"/>
      <c r="CHM10" s="474"/>
      <c r="CHN10" s="475"/>
      <c r="CHO10" s="414"/>
      <c r="CHP10" s="476"/>
      <c r="CHQ10" s="477"/>
      <c r="CHR10" s="477"/>
      <c r="CHS10" s="477"/>
      <c r="CHT10" s="474"/>
      <c r="CHU10" s="474"/>
      <c r="CHV10" s="475"/>
      <c r="CHW10" s="414"/>
      <c r="CHX10" s="476"/>
      <c r="CHY10" s="477"/>
      <c r="CHZ10" s="477"/>
      <c r="CIA10" s="477"/>
      <c r="CIB10" s="474"/>
      <c r="CIC10" s="474"/>
      <c r="CID10" s="475"/>
      <c r="CIE10" s="414"/>
      <c r="CIF10" s="476"/>
      <c r="CIG10" s="477"/>
      <c r="CIH10" s="477"/>
      <c r="CII10" s="477"/>
      <c r="CIJ10" s="474"/>
      <c r="CIK10" s="474"/>
      <c r="CIL10" s="475"/>
      <c r="CIM10" s="414"/>
      <c r="CIN10" s="476"/>
      <c r="CIO10" s="477"/>
      <c r="CIP10" s="477"/>
      <c r="CIQ10" s="477"/>
      <c r="CIR10" s="474"/>
      <c r="CIS10" s="474"/>
      <c r="CIT10" s="475"/>
      <c r="CIU10" s="414"/>
      <c r="CIV10" s="476"/>
      <c r="CIW10" s="477"/>
      <c r="CIX10" s="477"/>
      <c r="CIY10" s="477"/>
      <c r="CIZ10" s="474"/>
      <c r="CJA10" s="474"/>
      <c r="CJB10" s="475"/>
      <c r="CJC10" s="414"/>
      <c r="CJD10" s="476"/>
      <c r="CJE10" s="477"/>
      <c r="CJF10" s="477"/>
      <c r="CJG10" s="477"/>
      <c r="CJH10" s="474"/>
      <c r="CJI10" s="474"/>
      <c r="CJJ10" s="475"/>
      <c r="CJK10" s="414"/>
      <c r="CJL10" s="476"/>
      <c r="CJM10" s="477"/>
      <c r="CJN10" s="477"/>
      <c r="CJO10" s="477"/>
      <c r="CJP10" s="474"/>
      <c r="CJQ10" s="474"/>
      <c r="CJR10" s="475"/>
      <c r="CJS10" s="414"/>
      <c r="CJT10" s="476"/>
      <c r="CJU10" s="477"/>
      <c r="CJV10" s="477"/>
      <c r="CJW10" s="477"/>
      <c r="CJX10" s="474"/>
      <c r="CJY10" s="474"/>
      <c r="CJZ10" s="475"/>
      <c r="CKA10" s="414"/>
      <c r="CKB10" s="476"/>
      <c r="CKC10" s="477"/>
      <c r="CKD10" s="477"/>
      <c r="CKE10" s="477"/>
      <c r="CKF10" s="474"/>
      <c r="CKG10" s="474"/>
      <c r="CKH10" s="475"/>
      <c r="CKI10" s="414"/>
      <c r="CKJ10" s="476"/>
      <c r="CKK10" s="477"/>
      <c r="CKL10" s="477"/>
      <c r="CKM10" s="477"/>
      <c r="CKN10" s="474"/>
      <c r="CKO10" s="474"/>
      <c r="CKP10" s="475"/>
      <c r="CKQ10" s="414"/>
      <c r="CKR10" s="476"/>
      <c r="CKS10" s="477"/>
      <c r="CKT10" s="477"/>
      <c r="CKU10" s="477"/>
      <c r="CKV10" s="474"/>
      <c r="CKW10" s="474"/>
      <c r="CKX10" s="475"/>
      <c r="CKY10" s="414"/>
      <c r="CKZ10" s="476"/>
      <c r="CLA10" s="477"/>
      <c r="CLB10" s="477"/>
      <c r="CLC10" s="477"/>
      <c r="CLD10" s="474"/>
      <c r="CLE10" s="474"/>
      <c r="CLF10" s="475"/>
      <c r="CLG10" s="414"/>
      <c r="CLH10" s="476"/>
      <c r="CLI10" s="477"/>
      <c r="CLJ10" s="477"/>
      <c r="CLK10" s="477"/>
      <c r="CLL10" s="474"/>
      <c r="CLM10" s="474"/>
      <c r="CLN10" s="475"/>
      <c r="CLO10" s="414"/>
      <c r="CLP10" s="476"/>
      <c r="CLQ10" s="477"/>
      <c r="CLR10" s="477"/>
      <c r="CLS10" s="477"/>
      <c r="CLT10" s="474"/>
      <c r="CLU10" s="474"/>
      <c r="CLV10" s="475"/>
      <c r="CLW10" s="414"/>
      <c r="CLX10" s="476"/>
      <c r="CLY10" s="477"/>
      <c r="CLZ10" s="477"/>
      <c r="CMA10" s="477"/>
      <c r="CMB10" s="474"/>
      <c r="CMC10" s="474"/>
      <c r="CMD10" s="475"/>
      <c r="CME10" s="414"/>
      <c r="CMF10" s="476"/>
      <c r="CMG10" s="477"/>
      <c r="CMH10" s="477"/>
      <c r="CMI10" s="477"/>
      <c r="CMJ10" s="474"/>
      <c r="CMK10" s="474"/>
      <c r="CML10" s="475"/>
      <c r="CMM10" s="414"/>
      <c r="CMN10" s="476"/>
      <c r="CMO10" s="477"/>
      <c r="CMP10" s="477"/>
      <c r="CMQ10" s="477"/>
      <c r="CMR10" s="474"/>
      <c r="CMS10" s="474"/>
      <c r="CMT10" s="475"/>
      <c r="CMU10" s="414"/>
      <c r="CMV10" s="476"/>
      <c r="CMW10" s="477"/>
      <c r="CMX10" s="477"/>
      <c r="CMY10" s="477"/>
      <c r="CMZ10" s="474"/>
      <c r="CNA10" s="474"/>
      <c r="CNB10" s="475"/>
      <c r="CNC10" s="414"/>
      <c r="CND10" s="476"/>
      <c r="CNE10" s="477"/>
      <c r="CNF10" s="477"/>
      <c r="CNG10" s="477"/>
      <c r="CNH10" s="474"/>
      <c r="CNI10" s="474"/>
      <c r="CNJ10" s="475"/>
      <c r="CNK10" s="414"/>
      <c r="CNL10" s="476"/>
      <c r="CNM10" s="477"/>
      <c r="CNN10" s="477"/>
      <c r="CNO10" s="477"/>
      <c r="CNP10" s="474"/>
      <c r="CNQ10" s="474"/>
      <c r="CNR10" s="475"/>
      <c r="CNS10" s="414"/>
      <c r="CNT10" s="476"/>
      <c r="CNU10" s="477"/>
      <c r="CNV10" s="477"/>
      <c r="CNW10" s="477"/>
      <c r="CNX10" s="474"/>
      <c r="CNY10" s="474"/>
      <c r="CNZ10" s="475"/>
      <c r="COA10" s="414"/>
      <c r="COB10" s="476"/>
      <c r="COC10" s="477"/>
      <c r="COD10" s="477"/>
      <c r="COE10" s="477"/>
      <c r="COF10" s="474"/>
      <c r="COG10" s="474"/>
      <c r="COH10" s="475"/>
      <c r="COI10" s="414"/>
      <c r="COJ10" s="476"/>
      <c r="COK10" s="477"/>
      <c r="COL10" s="477"/>
      <c r="COM10" s="477"/>
      <c r="CON10" s="474"/>
      <c r="COO10" s="474"/>
      <c r="COP10" s="475"/>
      <c r="COQ10" s="414"/>
      <c r="COR10" s="476"/>
      <c r="COS10" s="477"/>
      <c r="COT10" s="477"/>
      <c r="COU10" s="477"/>
      <c r="COV10" s="474"/>
      <c r="COW10" s="474"/>
      <c r="COX10" s="475"/>
      <c r="COY10" s="414"/>
      <c r="COZ10" s="476"/>
      <c r="CPA10" s="477"/>
      <c r="CPB10" s="477"/>
      <c r="CPC10" s="477"/>
      <c r="CPD10" s="474"/>
      <c r="CPE10" s="474"/>
      <c r="CPF10" s="475"/>
      <c r="CPG10" s="414"/>
      <c r="CPH10" s="476"/>
      <c r="CPI10" s="477"/>
      <c r="CPJ10" s="477"/>
      <c r="CPK10" s="477"/>
      <c r="CPL10" s="474"/>
      <c r="CPM10" s="474"/>
      <c r="CPN10" s="475"/>
      <c r="CPO10" s="414"/>
      <c r="CPP10" s="476"/>
      <c r="CPQ10" s="477"/>
      <c r="CPR10" s="477"/>
      <c r="CPS10" s="477"/>
      <c r="CPT10" s="474"/>
      <c r="CPU10" s="474"/>
      <c r="CPV10" s="475"/>
      <c r="CPW10" s="414"/>
      <c r="CPX10" s="476"/>
      <c r="CPY10" s="477"/>
      <c r="CPZ10" s="477"/>
      <c r="CQA10" s="477"/>
      <c r="CQB10" s="474"/>
      <c r="CQC10" s="474"/>
      <c r="CQD10" s="475"/>
      <c r="CQE10" s="414"/>
      <c r="CQF10" s="476"/>
      <c r="CQG10" s="477"/>
      <c r="CQH10" s="477"/>
      <c r="CQI10" s="477"/>
      <c r="CQJ10" s="474"/>
      <c r="CQK10" s="474"/>
      <c r="CQL10" s="475"/>
      <c r="CQM10" s="414"/>
      <c r="CQN10" s="476"/>
      <c r="CQO10" s="477"/>
      <c r="CQP10" s="477"/>
      <c r="CQQ10" s="477"/>
      <c r="CQR10" s="474"/>
      <c r="CQS10" s="474"/>
      <c r="CQT10" s="475"/>
      <c r="CQU10" s="414"/>
      <c r="CQV10" s="476"/>
      <c r="CQW10" s="477"/>
      <c r="CQX10" s="477"/>
      <c r="CQY10" s="477"/>
      <c r="CQZ10" s="474"/>
      <c r="CRA10" s="474"/>
      <c r="CRB10" s="475"/>
      <c r="CRC10" s="414"/>
      <c r="CRD10" s="476"/>
      <c r="CRE10" s="477"/>
      <c r="CRF10" s="477"/>
      <c r="CRG10" s="477"/>
      <c r="CRH10" s="474"/>
      <c r="CRI10" s="474"/>
      <c r="CRJ10" s="475"/>
      <c r="CRK10" s="414"/>
      <c r="CRL10" s="476"/>
      <c r="CRM10" s="477"/>
      <c r="CRN10" s="477"/>
      <c r="CRO10" s="477"/>
      <c r="CRP10" s="474"/>
      <c r="CRQ10" s="474"/>
      <c r="CRR10" s="475"/>
      <c r="CRS10" s="414"/>
      <c r="CRT10" s="476"/>
      <c r="CRU10" s="477"/>
      <c r="CRV10" s="477"/>
      <c r="CRW10" s="477"/>
      <c r="CRX10" s="474"/>
      <c r="CRY10" s="474"/>
      <c r="CRZ10" s="475"/>
      <c r="CSA10" s="414"/>
      <c r="CSB10" s="476"/>
      <c r="CSC10" s="477"/>
      <c r="CSD10" s="477"/>
      <c r="CSE10" s="477"/>
      <c r="CSF10" s="474"/>
      <c r="CSG10" s="474"/>
      <c r="CSH10" s="475"/>
      <c r="CSI10" s="414"/>
      <c r="CSJ10" s="476"/>
      <c r="CSK10" s="477"/>
      <c r="CSL10" s="477"/>
      <c r="CSM10" s="477"/>
      <c r="CSN10" s="474"/>
      <c r="CSO10" s="474"/>
      <c r="CSP10" s="475"/>
      <c r="CSQ10" s="414"/>
      <c r="CSR10" s="476"/>
      <c r="CSS10" s="477"/>
      <c r="CST10" s="477"/>
      <c r="CSU10" s="477"/>
      <c r="CSV10" s="474"/>
      <c r="CSW10" s="474"/>
      <c r="CSX10" s="475"/>
      <c r="CSY10" s="414"/>
      <c r="CSZ10" s="476"/>
      <c r="CTA10" s="477"/>
      <c r="CTB10" s="477"/>
      <c r="CTC10" s="477"/>
      <c r="CTD10" s="474"/>
      <c r="CTE10" s="474"/>
      <c r="CTF10" s="475"/>
      <c r="CTG10" s="414"/>
      <c r="CTH10" s="476"/>
      <c r="CTI10" s="477"/>
      <c r="CTJ10" s="477"/>
      <c r="CTK10" s="477"/>
      <c r="CTL10" s="474"/>
      <c r="CTM10" s="474"/>
      <c r="CTN10" s="475"/>
      <c r="CTO10" s="414"/>
      <c r="CTP10" s="476"/>
      <c r="CTQ10" s="477"/>
      <c r="CTR10" s="477"/>
      <c r="CTS10" s="477"/>
      <c r="CTT10" s="474"/>
      <c r="CTU10" s="474"/>
      <c r="CTV10" s="475"/>
      <c r="CTW10" s="414"/>
      <c r="CTX10" s="476"/>
      <c r="CTY10" s="477"/>
      <c r="CTZ10" s="477"/>
      <c r="CUA10" s="477"/>
      <c r="CUB10" s="474"/>
      <c r="CUC10" s="474"/>
      <c r="CUD10" s="475"/>
      <c r="CUE10" s="414"/>
      <c r="CUF10" s="476"/>
      <c r="CUG10" s="477"/>
      <c r="CUH10" s="477"/>
      <c r="CUI10" s="477"/>
      <c r="CUJ10" s="474"/>
      <c r="CUK10" s="474"/>
      <c r="CUL10" s="475"/>
      <c r="CUM10" s="414"/>
      <c r="CUN10" s="476"/>
      <c r="CUO10" s="477"/>
      <c r="CUP10" s="477"/>
      <c r="CUQ10" s="477"/>
      <c r="CUR10" s="474"/>
      <c r="CUS10" s="474"/>
      <c r="CUT10" s="475"/>
      <c r="CUU10" s="414"/>
      <c r="CUV10" s="476"/>
      <c r="CUW10" s="477"/>
      <c r="CUX10" s="477"/>
      <c r="CUY10" s="477"/>
      <c r="CUZ10" s="474"/>
      <c r="CVA10" s="474"/>
      <c r="CVB10" s="475"/>
      <c r="CVC10" s="414"/>
      <c r="CVD10" s="476"/>
      <c r="CVE10" s="477"/>
      <c r="CVF10" s="477"/>
      <c r="CVG10" s="477"/>
      <c r="CVH10" s="474"/>
      <c r="CVI10" s="474"/>
      <c r="CVJ10" s="475"/>
      <c r="CVK10" s="414"/>
      <c r="CVL10" s="476"/>
      <c r="CVM10" s="477"/>
      <c r="CVN10" s="477"/>
      <c r="CVO10" s="477"/>
      <c r="CVP10" s="474"/>
      <c r="CVQ10" s="474"/>
      <c r="CVR10" s="475"/>
      <c r="CVS10" s="414"/>
      <c r="CVT10" s="476"/>
      <c r="CVU10" s="477"/>
      <c r="CVV10" s="477"/>
      <c r="CVW10" s="477"/>
      <c r="CVX10" s="474"/>
      <c r="CVY10" s="474"/>
      <c r="CVZ10" s="475"/>
      <c r="CWA10" s="414"/>
      <c r="CWB10" s="476"/>
      <c r="CWC10" s="477"/>
      <c r="CWD10" s="477"/>
      <c r="CWE10" s="477"/>
      <c r="CWF10" s="474"/>
      <c r="CWG10" s="474"/>
      <c r="CWH10" s="475"/>
      <c r="CWI10" s="414"/>
      <c r="CWJ10" s="476"/>
      <c r="CWK10" s="477"/>
      <c r="CWL10" s="477"/>
      <c r="CWM10" s="477"/>
      <c r="CWN10" s="474"/>
      <c r="CWO10" s="474"/>
      <c r="CWP10" s="475"/>
      <c r="CWQ10" s="414"/>
      <c r="CWR10" s="476"/>
      <c r="CWS10" s="477"/>
      <c r="CWT10" s="477"/>
      <c r="CWU10" s="477"/>
      <c r="CWV10" s="474"/>
      <c r="CWW10" s="474"/>
      <c r="CWX10" s="475"/>
      <c r="CWY10" s="414"/>
      <c r="CWZ10" s="476"/>
      <c r="CXA10" s="477"/>
      <c r="CXB10" s="477"/>
      <c r="CXC10" s="477"/>
      <c r="CXD10" s="474"/>
      <c r="CXE10" s="474"/>
      <c r="CXF10" s="475"/>
      <c r="CXG10" s="414"/>
      <c r="CXH10" s="476"/>
      <c r="CXI10" s="477"/>
      <c r="CXJ10" s="477"/>
      <c r="CXK10" s="477"/>
      <c r="CXL10" s="474"/>
      <c r="CXM10" s="474"/>
      <c r="CXN10" s="475"/>
      <c r="CXO10" s="414"/>
      <c r="CXP10" s="476"/>
      <c r="CXQ10" s="477"/>
      <c r="CXR10" s="477"/>
      <c r="CXS10" s="477"/>
      <c r="CXT10" s="474"/>
      <c r="CXU10" s="474"/>
      <c r="CXV10" s="475"/>
      <c r="CXW10" s="414"/>
      <c r="CXX10" s="476"/>
      <c r="CXY10" s="477"/>
      <c r="CXZ10" s="477"/>
      <c r="CYA10" s="477"/>
      <c r="CYB10" s="474"/>
      <c r="CYC10" s="474"/>
      <c r="CYD10" s="475"/>
      <c r="CYE10" s="414"/>
      <c r="CYF10" s="476"/>
      <c r="CYG10" s="477"/>
      <c r="CYH10" s="477"/>
      <c r="CYI10" s="477"/>
      <c r="CYJ10" s="474"/>
      <c r="CYK10" s="474"/>
      <c r="CYL10" s="475"/>
      <c r="CYM10" s="414"/>
      <c r="CYN10" s="476"/>
      <c r="CYO10" s="477"/>
      <c r="CYP10" s="477"/>
      <c r="CYQ10" s="477"/>
      <c r="CYR10" s="474"/>
      <c r="CYS10" s="474"/>
      <c r="CYT10" s="475"/>
      <c r="CYU10" s="414"/>
      <c r="CYV10" s="476"/>
      <c r="CYW10" s="477"/>
      <c r="CYX10" s="477"/>
      <c r="CYY10" s="477"/>
      <c r="CYZ10" s="474"/>
      <c r="CZA10" s="474"/>
      <c r="CZB10" s="475"/>
      <c r="CZC10" s="414"/>
      <c r="CZD10" s="476"/>
      <c r="CZE10" s="477"/>
      <c r="CZF10" s="477"/>
      <c r="CZG10" s="477"/>
      <c r="CZH10" s="474"/>
      <c r="CZI10" s="474"/>
      <c r="CZJ10" s="475"/>
      <c r="CZK10" s="414"/>
      <c r="CZL10" s="476"/>
      <c r="CZM10" s="477"/>
      <c r="CZN10" s="477"/>
      <c r="CZO10" s="477"/>
      <c r="CZP10" s="474"/>
      <c r="CZQ10" s="474"/>
      <c r="CZR10" s="475"/>
      <c r="CZS10" s="414"/>
      <c r="CZT10" s="476"/>
      <c r="CZU10" s="477"/>
      <c r="CZV10" s="477"/>
      <c r="CZW10" s="477"/>
      <c r="CZX10" s="474"/>
      <c r="CZY10" s="474"/>
      <c r="CZZ10" s="475"/>
      <c r="DAA10" s="414"/>
      <c r="DAB10" s="476"/>
      <c r="DAC10" s="477"/>
      <c r="DAD10" s="477"/>
      <c r="DAE10" s="477"/>
      <c r="DAF10" s="474"/>
      <c r="DAG10" s="474"/>
      <c r="DAH10" s="475"/>
      <c r="DAI10" s="414"/>
      <c r="DAJ10" s="476"/>
      <c r="DAK10" s="477"/>
      <c r="DAL10" s="477"/>
      <c r="DAM10" s="477"/>
      <c r="DAN10" s="474"/>
      <c r="DAO10" s="474"/>
      <c r="DAP10" s="475"/>
      <c r="DAQ10" s="414"/>
      <c r="DAR10" s="476"/>
      <c r="DAS10" s="477"/>
      <c r="DAT10" s="477"/>
      <c r="DAU10" s="477"/>
      <c r="DAV10" s="474"/>
      <c r="DAW10" s="474"/>
      <c r="DAX10" s="475"/>
      <c r="DAY10" s="414"/>
      <c r="DAZ10" s="476"/>
      <c r="DBA10" s="477"/>
      <c r="DBB10" s="477"/>
      <c r="DBC10" s="477"/>
      <c r="DBD10" s="474"/>
      <c r="DBE10" s="474"/>
      <c r="DBF10" s="475"/>
      <c r="DBG10" s="414"/>
      <c r="DBH10" s="476"/>
      <c r="DBI10" s="477"/>
      <c r="DBJ10" s="477"/>
      <c r="DBK10" s="477"/>
      <c r="DBL10" s="474"/>
      <c r="DBM10" s="474"/>
      <c r="DBN10" s="475"/>
      <c r="DBO10" s="414"/>
      <c r="DBP10" s="476"/>
      <c r="DBQ10" s="477"/>
      <c r="DBR10" s="477"/>
      <c r="DBS10" s="477"/>
      <c r="DBT10" s="474"/>
      <c r="DBU10" s="474"/>
      <c r="DBV10" s="475"/>
      <c r="DBW10" s="414"/>
      <c r="DBX10" s="476"/>
      <c r="DBY10" s="477"/>
      <c r="DBZ10" s="477"/>
      <c r="DCA10" s="477"/>
      <c r="DCB10" s="474"/>
      <c r="DCC10" s="474"/>
      <c r="DCD10" s="475"/>
      <c r="DCE10" s="414"/>
      <c r="DCF10" s="476"/>
      <c r="DCG10" s="477"/>
      <c r="DCH10" s="477"/>
      <c r="DCI10" s="477"/>
      <c r="DCJ10" s="474"/>
      <c r="DCK10" s="474"/>
      <c r="DCL10" s="475"/>
      <c r="DCM10" s="414"/>
      <c r="DCN10" s="476"/>
      <c r="DCO10" s="477"/>
      <c r="DCP10" s="477"/>
      <c r="DCQ10" s="477"/>
      <c r="DCR10" s="474"/>
      <c r="DCS10" s="474"/>
      <c r="DCT10" s="475"/>
      <c r="DCU10" s="414"/>
      <c r="DCV10" s="476"/>
      <c r="DCW10" s="477"/>
      <c r="DCX10" s="477"/>
      <c r="DCY10" s="477"/>
      <c r="DCZ10" s="474"/>
      <c r="DDA10" s="474"/>
      <c r="DDB10" s="475"/>
      <c r="DDC10" s="414"/>
      <c r="DDD10" s="476"/>
      <c r="DDE10" s="477"/>
      <c r="DDF10" s="477"/>
      <c r="DDG10" s="477"/>
      <c r="DDH10" s="474"/>
      <c r="DDI10" s="474"/>
      <c r="DDJ10" s="475"/>
      <c r="DDK10" s="414"/>
      <c r="DDL10" s="476"/>
      <c r="DDM10" s="477"/>
      <c r="DDN10" s="477"/>
      <c r="DDO10" s="477"/>
      <c r="DDP10" s="474"/>
      <c r="DDQ10" s="474"/>
      <c r="DDR10" s="475"/>
      <c r="DDS10" s="414"/>
      <c r="DDT10" s="476"/>
      <c r="DDU10" s="477"/>
      <c r="DDV10" s="477"/>
      <c r="DDW10" s="477"/>
      <c r="DDX10" s="474"/>
      <c r="DDY10" s="474"/>
      <c r="DDZ10" s="475"/>
      <c r="DEA10" s="414"/>
      <c r="DEB10" s="476"/>
      <c r="DEC10" s="477"/>
      <c r="DED10" s="477"/>
      <c r="DEE10" s="477"/>
      <c r="DEF10" s="474"/>
      <c r="DEG10" s="474"/>
      <c r="DEH10" s="475"/>
      <c r="DEI10" s="414"/>
      <c r="DEJ10" s="476"/>
      <c r="DEK10" s="477"/>
      <c r="DEL10" s="477"/>
      <c r="DEM10" s="477"/>
      <c r="DEN10" s="474"/>
      <c r="DEO10" s="474"/>
      <c r="DEP10" s="475"/>
      <c r="DEQ10" s="414"/>
      <c r="DER10" s="476"/>
      <c r="DES10" s="477"/>
      <c r="DET10" s="477"/>
      <c r="DEU10" s="477"/>
      <c r="DEV10" s="474"/>
      <c r="DEW10" s="474"/>
      <c r="DEX10" s="475"/>
      <c r="DEY10" s="414"/>
      <c r="DEZ10" s="476"/>
      <c r="DFA10" s="477"/>
      <c r="DFB10" s="477"/>
      <c r="DFC10" s="477"/>
      <c r="DFD10" s="474"/>
      <c r="DFE10" s="474"/>
      <c r="DFF10" s="475"/>
      <c r="DFG10" s="414"/>
      <c r="DFH10" s="476"/>
      <c r="DFI10" s="477"/>
      <c r="DFJ10" s="477"/>
      <c r="DFK10" s="477"/>
      <c r="DFL10" s="474"/>
      <c r="DFM10" s="474"/>
      <c r="DFN10" s="475"/>
      <c r="DFO10" s="414"/>
      <c r="DFP10" s="476"/>
      <c r="DFQ10" s="477"/>
      <c r="DFR10" s="477"/>
      <c r="DFS10" s="477"/>
      <c r="DFT10" s="474"/>
      <c r="DFU10" s="474"/>
      <c r="DFV10" s="475"/>
      <c r="DFW10" s="414"/>
      <c r="DFX10" s="476"/>
      <c r="DFY10" s="477"/>
      <c r="DFZ10" s="477"/>
      <c r="DGA10" s="477"/>
      <c r="DGB10" s="474"/>
      <c r="DGC10" s="474"/>
      <c r="DGD10" s="475"/>
      <c r="DGE10" s="414"/>
      <c r="DGF10" s="476"/>
      <c r="DGG10" s="477"/>
      <c r="DGH10" s="477"/>
      <c r="DGI10" s="477"/>
      <c r="DGJ10" s="474"/>
      <c r="DGK10" s="474"/>
      <c r="DGL10" s="475"/>
      <c r="DGM10" s="414"/>
      <c r="DGN10" s="476"/>
      <c r="DGO10" s="477"/>
      <c r="DGP10" s="477"/>
      <c r="DGQ10" s="477"/>
      <c r="DGR10" s="474"/>
      <c r="DGS10" s="474"/>
      <c r="DGT10" s="475"/>
      <c r="DGU10" s="414"/>
      <c r="DGV10" s="476"/>
      <c r="DGW10" s="477"/>
      <c r="DGX10" s="477"/>
      <c r="DGY10" s="477"/>
      <c r="DGZ10" s="474"/>
      <c r="DHA10" s="474"/>
      <c r="DHB10" s="475"/>
      <c r="DHC10" s="414"/>
      <c r="DHD10" s="476"/>
      <c r="DHE10" s="477"/>
      <c r="DHF10" s="477"/>
      <c r="DHG10" s="477"/>
      <c r="DHH10" s="474"/>
      <c r="DHI10" s="474"/>
      <c r="DHJ10" s="475"/>
      <c r="DHK10" s="414"/>
      <c r="DHL10" s="476"/>
      <c r="DHM10" s="477"/>
      <c r="DHN10" s="477"/>
      <c r="DHO10" s="477"/>
      <c r="DHP10" s="474"/>
      <c r="DHQ10" s="474"/>
      <c r="DHR10" s="475"/>
      <c r="DHS10" s="414"/>
      <c r="DHT10" s="476"/>
      <c r="DHU10" s="477"/>
      <c r="DHV10" s="477"/>
      <c r="DHW10" s="477"/>
      <c r="DHX10" s="474"/>
      <c r="DHY10" s="474"/>
      <c r="DHZ10" s="475"/>
      <c r="DIA10" s="414"/>
      <c r="DIB10" s="476"/>
      <c r="DIC10" s="477"/>
      <c r="DID10" s="477"/>
      <c r="DIE10" s="477"/>
      <c r="DIF10" s="474"/>
      <c r="DIG10" s="474"/>
      <c r="DIH10" s="475"/>
      <c r="DII10" s="414"/>
      <c r="DIJ10" s="476"/>
      <c r="DIK10" s="477"/>
      <c r="DIL10" s="477"/>
      <c r="DIM10" s="477"/>
      <c r="DIN10" s="474"/>
      <c r="DIO10" s="474"/>
      <c r="DIP10" s="475"/>
      <c r="DIQ10" s="414"/>
      <c r="DIR10" s="476"/>
      <c r="DIS10" s="477"/>
      <c r="DIT10" s="477"/>
      <c r="DIU10" s="477"/>
      <c r="DIV10" s="474"/>
      <c r="DIW10" s="474"/>
      <c r="DIX10" s="475"/>
      <c r="DIY10" s="414"/>
      <c r="DIZ10" s="476"/>
      <c r="DJA10" s="477"/>
      <c r="DJB10" s="477"/>
      <c r="DJC10" s="477"/>
      <c r="DJD10" s="474"/>
      <c r="DJE10" s="474"/>
      <c r="DJF10" s="475"/>
      <c r="DJG10" s="414"/>
      <c r="DJH10" s="476"/>
      <c r="DJI10" s="477"/>
      <c r="DJJ10" s="477"/>
      <c r="DJK10" s="477"/>
      <c r="DJL10" s="474"/>
      <c r="DJM10" s="474"/>
      <c r="DJN10" s="475"/>
      <c r="DJO10" s="414"/>
      <c r="DJP10" s="476"/>
      <c r="DJQ10" s="477"/>
      <c r="DJR10" s="477"/>
      <c r="DJS10" s="477"/>
      <c r="DJT10" s="474"/>
      <c r="DJU10" s="474"/>
      <c r="DJV10" s="475"/>
      <c r="DJW10" s="414"/>
      <c r="DJX10" s="476"/>
      <c r="DJY10" s="477"/>
      <c r="DJZ10" s="477"/>
      <c r="DKA10" s="477"/>
      <c r="DKB10" s="474"/>
      <c r="DKC10" s="474"/>
      <c r="DKD10" s="475"/>
      <c r="DKE10" s="414"/>
      <c r="DKF10" s="476"/>
      <c r="DKG10" s="477"/>
      <c r="DKH10" s="477"/>
      <c r="DKI10" s="477"/>
      <c r="DKJ10" s="474"/>
      <c r="DKK10" s="474"/>
      <c r="DKL10" s="475"/>
      <c r="DKM10" s="414"/>
      <c r="DKN10" s="476"/>
      <c r="DKO10" s="477"/>
      <c r="DKP10" s="477"/>
      <c r="DKQ10" s="477"/>
      <c r="DKR10" s="474"/>
      <c r="DKS10" s="474"/>
      <c r="DKT10" s="475"/>
      <c r="DKU10" s="414"/>
      <c r="DKV10" s="476"/>
      <c r="DKW10" s="477"/>
      <c r="DKX10" s="477"/>
      <c r="DKY10" s="477"/>
      <c r="DKZ10" s="474"/>
      <c r="DLA10" s="474"/>
      <c r="DLB10" s="475"/>
      <c r="DLC10" s="414"/>
      <c r="DLD10" s="476"/>
      <c r="DLE10" s="477"/>
      <c r="DLF10" s="477"/>
      <c r="DLG10" s="477"/>
      <c r="DLH10" s="474"/>
      <c r="DLI10" s="474"/>
      <c r="DLJ10" s="475"/>
      <c r="DLK10" s="414"/>
      <c r="DLL10" s="476"/>
      <c r="DLM10" s="477"/>
      <c r="DLN10" s="477"/>
      <c r="DLO10" s="477"/>
      <c r="DLP10" s="474"/>
      <c r="DLQ10" s="474"/>
      <c r="DLR10" s="475"/>
      <c r="DLS10" s="414"/>
      <c r="DLT10" s="476"/>
      <c r="DLU10" s="477"/>
      <c r="DLV10" s="477"/>
      <c r="DLW10" s="477"/>
      <c r="DLX10" s="474"/>
      <c r="DLY10" s="474"/>
      <c r="DLZ10" s="475"/>
      <c r="DMA10" s="414"/>
      <c r="DMB10" s="476"/>
      <c r="DMC10" s="477"/>
      <c r="DMD10" s="477"/>
      <c r="DME10" s="477"/>
      <c r="DMF10" s="474"/>
      <c r="DMG10" s="474"/>
      <c r="DMH10" s="475"/>
      <c r="DMI10" s="414"/>
      <c r="DMJ10" s="476"/>
      <c r="DMK10" s="477"/>
      <c r="DML10" s="477"/>
      <c r="DMM10" s="477"/>
      <c r="DMN10" s="474"/>
      <c r="DMO10" s="474"/>
      <c r="DMP10" s="475"/>
      <c r="DMQ10" s="414"/>
      <c r="DMR10" s="476"/>
      <c r="DMS10" s="477"/>
      <c r="DMT10" s="477"/>
      <c r="DMU10" s="477"/>
      <c r="DMV10" s="474"/>
      <c r="DMW10" s="474"/>
      <c r="DMX10" s="475"/>
      <c r="DMY10" s="414"/>
      <c r="DMZ10" s="476"/>
      <c r="DNA10" s="477"/>
      <c r="DNB10" s="477"/>
      <c r="DNC10" s="477"/>
      <c r="DND10" s="474"/>
      <c r="DNE10" s="474"/>
      <c r="DNF10" s="475"/>
      <c r="DNG10" s="414"/>
      <c r="DNH10" s="476"/>
      <c r="DNI10" s="477"/>
      <c r="DNJ10" s="477"/>
      <c r="DNK10" s="477"/>
      <c r="DNL10" s="474"/>
      <c r="DNM10" s="474"/>
      <c r="DNN10" s="475"/>
      <c r="DNO10" s="414"/>
      <c r="DNP10" s="476"/>
      <c r="DNQ10" s="477"/>
      <c r="DNR10" s="477"/>
      <c r="DNS10" s="477"/>
      <c r="DNT10" s="474"/>
      <c r="DNU10" s="474"/>
      <c r="DNV10" s="475"/>
      <c r="DNW10" s="414"/>
      <c r="DNX10" s="476"/>
      <c r="DNY10" s="477"/>
      <c r="DNZ10" s="477"/>
      <c r="DOA10" s="477"/>
      <c r="DOB10" s="474"/>
      <c r="DOC10" s="474"/>
      <c r="DOD10" s="475"/>
      <c r="DOE10" s="414"/>
      <c r="DOF10" s="476"/>
      <c r="DOG10" s="477"/>
      <c r="DOH10" s="477"/>
      <c r="DOI10" s="477"/>
      <c r="DOJ10" s="474"/>
      <c r="DOK10" s="474"/>
      <c r="DOL10" s="475"/>
      <c r="DOM10" s="414"/>
      <c r="DON10" s="476"/>
      <c r="DOO10" s="477"/>
      <c r="DOP10" s="477"/>
      <c r="DOQ10" s="477"/>
      <c r="DOR10" s="474"/>
      <c r="DOS10" s="474"/>
      <c r="DOT10" s="475"/>
      <c r="DOU10" s="414"/>
      <c r="DOV10" s="476"/>
      <c r="DOW10" s="477"/>
      <c r="DOX10" s="477"/>
      <c r="DOY10" s="477"/>
      <c r="DOZ10" s="474"/>
      <c r="DPA10" s="474"/>
      <c r="DPB10" s="475"/>
      <c r="DPC10" s="414"/>
      <c r="DPD10" s="476"/>
      <c r="DPE10" s="477"/>
      <c r="DPF10" s="477"/>
      <c r="DPG10" s="477"/>
      <c r="DPH10" s="474"/>
      <c r="DPI10" s="474"/>
      <c r="DPJ10" s="475"/>
      <c r="DPK10" s="414"/>
      <c r="DPL10" s="476"/>
      <c r="DPM10" s="477"/>
      <c r="DPN10" s="477"/>
      <c r="DPO10" s="477"/>
      <c r="DPP10" s="474"/>
      <c r="DPQ10" s="474"/>
      <c r="DPR10" s="475"/>
      <c r="DPS10" s="414"/>
      <c r="DPT10" s="476"/>
      <c r="DPU10" s="477"/>
      <c r="DPV10" s="477"/>
      <c r="DPW10" s="477"/>
      <c r="DPX10" s="474"/>
      <c r="DPY10" s="474"/>
      <c r="DPZ10" s="475"/>
      <c r="DQA10" s="414"/>
      <c r="DQB10" s="476"/>
      <c r="DQC10" s="477"/>
      <c r="DQD10" s="477"/>
      <c r="DQE10" s="477"/>
      <c r="DQF10" s="474"/>
      <c r="DQG10" s="474"/>
      <c r="DQH10" s="475"/>
      <c r="DQI10" s="414"/>
      <c r="DQJ10" s="476"/>
      <c r="DQK10" s="477"/>
      <c r="DQL10" s="477"/>
      <c r="DQM10" s="477"/>
      <c r="DQN10" s="474"/>
      <c r="DQO10" s="474"/>
      <c r="DQP10" s="475"/>
      <c r="DQQ10" s="414"/>
      <c r="DQR10" s="476"/>
      <c r="DQS10" s="477"/>
      <c r="DQT10" s="477"/>
      <c r="DQU10" s="477"/>
      <c r="DQV10" s="474"/>
      <c r="DQW10" s="474"/>
      <c r="DQX10" s="475"/>
      <c r="DQY10" s="414"/>
      <c r="DQZ10" s="476"/>
      <c r="DRA10" s="477"/>
      <c r="DRB10" s="477"/>
      <c r="DRC10" s="477"/>
      <c r="DRD10" s="474"/>
      <c r="DRE10" s="474"/>
      <c r="DRF10" s="475"/>
      <c r="DRG10" s="414"/>
      <c r="DRH10" s="476"/>
      <c r="DRI10" s="477"/>
      <c r="DRJ10" s="477"/>
      <c r="DRK10" s="477"/>
      <c r="DRL10" s="474"/>
      <c r="DRM10" s="474"/>
      <c r="DRN10" s="475"/>
      <c r="DRO10" s="414"/>
      <c r="DRP10" s="476"/>
      <c r="DRQ10" s="477"/>
      <c r="DRR10" s="477"/>
      <c r="DRS10" s="477"/>
      <c r="DRT10" s="474"/>
      <c r="DRU10" s="474"/>
      <c r="DRV10" s="475"/>
      <c r="DRW10" s="414"/>
      <c r="DRX10" s="476"/>
      <c r="DRY10" s="477"/>
      <c r="DRZ10" s="477"/>
      <c r="DSA10" s="477"/>
      <c r="DSB10" s="474"/>
      <c r="DSC10" s="474"/>
      <c r="DSD10" s="475"/>
      <c r="DSE10" s="414"/>
      <c r="DSF10" s="476"/>
      <c r="DSG10" s="477"/>
      <c r="DSH10" s="477"/>
      <c r="DSI10" s="477"/>
      <c r="DSJ10" s="474"/>
      <c r="DSK10" s="474"/>
      <c r="DSL10" s="475"/>
      <c r="DSM10" s="414"/>
      <c r="DSN10" s="476"/>
      <c r="DSO10" s="477"/>
      <c r="DSP10" s="477"/>
      <c r="DSQ10" s="477"/>
      <c r="DSR10" s="474"/>
      <c r="DSS10" s="474"/>
      <c r="DST10" s="475"/>
      <c r="DSU10" s="414"/>
      <c r="DSV10" s="476"/>
      <c r="DSW10" s="477"/>
      <c r="DSX10" s="477"/>
      <c r="DSY10" s="477"/>
      <c r="DSZ10" s="474"/>
      <c r="DTA10" s="474"/>
      <c r="DTB10" s="475"/>
      <c r="DTC10" s="414"/>
      <c r="DTD10" s="476"/>
      <c r="DTE10" s="477"/>
      <c r="DTF10" s="477"/>
      <c r="DTG10" s="477"/>
      <c r="DTH10" s="474"/>
      <c r="DTI10" s="474"/>
      <c r="DTJ10" s="475"/>
      <c r="DTK10" s="414"/>
      <c r="DTL10" s="476"/>
      <c r="DTM10" s="477"/>
      <c r="DTN10" s="477"/>
      <c r="DTO10" s="477"/>
      <c r="DTP10" s="474"/>
      <c r="DTQ10" s="474"/>
      <c r="DTR10" s="475"/>
      <c r="DTS10" s="414"/>
      <c r="DTT10" s="476"/>
      <c r="DTU10" s="477"/>
      <c r="DTV10" s="477"/>
      <c r="DTW10" s="477"/>
      <c r="DTX10" s="474"/>
      <c r="DTY10" s="474"/>
      <c r="DTZ10" s="475"/>
      <c r="DUA10" s="414"/>
      <c r="DUB10" s="476"/>
      <c r="DUC10" s="477"/>
      <c r="DUD10" s="477"/>
      <c r="DUE10" s="477"/>
      <c r="DUF10" s="474"/>
      <c r="DUG10" s="474"/>
      <c r="DUH10" s="475"/>
      <c r="DUI10" s="414"/>
      <c r="DUJ10" s="476"/>
      <c r="DUK10" s="477"/>
      <c r="DUL10" s="477"/>
      <c r="DUM10" s="477"/>
      <c r="DUN10" s="474"/>
      <c r="DUO10" s="474"/>
      <c r="DUP10" s="475"/>
      <c r="DUQ10" s="414"/>
      <c r="DUR10" s="476"/>
      <c r="DUS10" s="477"/>
      <c r="DUT10" s="477"/>
      <c r="DUU10" s="477"/>
      <c r="DUV10" s="474"/>
      <c r="DUW10" s="474"/>
      <c r="DUX10" s="475"/>
      <c r="DUY10" s="414"/>
      <c r="DUZ10" s="476"/>
      <c r="DVA10" s="477"/>
      <c r="DVB10" s="477"/>
      <c r="DVC10" s="477"/>
      <c r="DVD10" s="474"/>
      <c r="DVE10" s="474"/>
      <c r="DVF10" s="475"/>
      <c r="DVG10" s="414"/>
      <c r="DVH10" s="476"/>
      <c r="DVI10" s="477"/>
      <c r="DVJ10" s="477"/>
      <c r="DVK10" s="477"/>
      <c r="DVL10" s="474"/>
      <c r="DVM10" s="474"/>
      <c r="DVN10" s="475"/>
      <c r="DVO10" s="414"/>
      <c r="DVP10" s="476"/>
      <c r="DVQ10" s="477"/>
      <c r="DVR10" s="477"/>
      <c r="DVS10" s="477"/>
      <c r="DVT10" s="474"/>
      <c r="DVU10" s="474"/>
      <c r="DVV10" s="475"/>
      <c r="DVW10" s="414"/>
      <c r="DVX10" s="476"/>
      <c r="DVY10" s="477"/>
      <c r="DVZ10" s="477"/>
      <c r="DWA10" s="477"/>
      <c r="DWB10" s="474"/>
      <c r="DWC10" s="474"/>
      <c r="DWD10" s="475"/>
      <c r="DWE10" s="414"/>
      <c r="DWF10" s="476"/>
      <c r="DWG10" s="477"/>
      <c r="DWH10" s="477"/>
      <c r="DWI10" s="477"/>
      <c r="DWJ10" s="474"/>
      <c r="DWK10" s="474"/>
      <c r="DWL10" s="475"/>
      <c r="DWM10" s="414"/>
      <c r="DWN10" s="476"/>
      <c r="DWO10" s="477"/>
      <c r="DWP10" s="477"/>
      <c r="DWQ10" s="477"/>
      <c r="DWR10" s="474"/>
      <c r="DWS10" s="474"/>
      <c r="DWT10" s="475"/>
      <c r="DWU10" s="414"/>
      <c r="DWV10" s="476"/>
      <c r="DWW10" s="477"/>
      <c r="DWX10" s="477"/>
      <c r="DWY10" s="477"/>
      <c r="DWZ10" s="474"/>
      <c r="DXA10" s="474"/>
      <c r="DXB10" s="475"/>
      <c r="DXC10" s="414"/>
      <c r="DXD10" s="476"/>
      <c r="DXE10" s="477"/>
      <c r="DXF10" s="477"/>
      <c r="DXG10" s="477"/>
      <c r="DXH10" s="474"/>
      <c r="DXI10" s="474"/>
      <c r="DXJ10" s="475"/>
      <c r="DXK10" s="414"/>
      <c r="DXL10" s="476"/>
      <c r="DXM10" s="477"/>
      <c r="DXN10" s="477"/>
      <c r="DXO10" s="477"/>
      <c r="DXP10" s="474"/>
      <c r="DXQ10" s="474"/>
      <c r="DXR10" s="475"/>
      <c r="DXS10" s="414"/>
      <c r="DXT10" s="476"/>
      <c r="DXU10" s="477"/>
      <c r="DXV10" s="477"/>
      <c r="DXW10" s="477"/>
      <c r="DXX10" s="474"/>
      <c r="DXY10" s="474"/>
      <c r="DXZ10" s="475"/>
      <c r="DYA10" s="414"/>
      <c r="DYB10" s="476"/>
      <c r="DYC10" s="477"/>
      <c r="DYD10" s="477"/>
      <c r="DYE10" s="477"/>
      <c r="DYF10" s="474"/>
      <c r="DYG10" s="474"/>
      <c r="DYH10" s="475"/>
      <c r="DYI10" s="414"/>
      <c r="DYJ10" s="476"/>
      <c r="DYK10" s="477"/>
      <c r="DYL10" s="477"/>
      <c r="DYM10" s="477"/>
      <c r="DYN10" s="474"/>
      <c r="DYO10" s="474"/>
      <c r="DYP10" s="475"/>
      <c r="DYQ10" s="414"/>
      <c r="DYR10" s="476"/>
      <c r="DYS10" s="477"/>
      <c r="DYT10" s="477"/>
      <c r="DYU10" s="477"/>
      <c r="DYV10" s="474"/>
      <c r="DYW10" s="474"/>
      <c r="DYX10" s="475"/>
      <c r="DYY10" s="414"/>
      <c r="DYZ10" s="476"/>
      <c r="DZA10" s="477"/>
      <c r="DZB10" s="477"/>
      <c r="DZC10" s="477"/>
      <c r="DZD10" s="474"/>
      <c r="DZE10" s="474"/>
      <c r="DZF10" s="475"/>
      <c r="DZG10" s="414"/>
      <c r="DZH10" s="476"/>
      <c r="DZI10" s="477"/>
      <c r="DZJ10" s="477"/>
      <c r="DZK10" s="477"/>
      <c r="DZL10" s="474"/>
      <c r="DZM10" s="474"/>
      <c r="DZN10" s="475"/>
      <c r="DZO10" s="414"/>
      <c r="DZP10" s="476"/>
      <c r="DZQ10" s="477"/>
      <c r="DZR10" s="477"/>
      <c r="DZS10" s="477"/>
      <c r="DZT10" s="474"/>
      <c r="DZU10" s="474"/>
      <c r="DZV10" s="475"/>
      <c r="DZW10" s="414"/>
      <c r="DZX10" s="476"/>
      <c r="DZY10" s="477"/>
      <c r="DZZ10" s="477"/>
      <c r="EAA10" s="477"/>
      <c r="EAB10" s="474"/>
      <c r="EAC10" s="474"/>
      <c r="EAD10" s="475"/>
      <c r="EAE10" s="414"/>
      <c r="EAF10" s="476"/>
      <c r="EAG10" s="477"/>
      <c r="EAH10" s="477"/>
      <c r="EAI10" s="477"/>
      <c r="EAJ10" s="474"/>
      <c r="EAK10" s="474"/>
      <c r="EAL10" s="475"/>
      <c r="EAM10" s="414"/>
      <c r="EAN10" s="476"/>
      <c r="EAO10" s="477"/>
      <c r="EAP10" s="477"/>
      <c r="EAQ10" s="477"/>
      <c r="EAR10" s="474"/>
      <c r="EAS10" s="474"/>
      <c r="EAT10" s="475"/>
      <c r="EAU10" s="414"/>
      <c r="EAV10" s="476"/>
      <c r="EAW10" s="477"/>
      <c r="EAX10" s="477"/>
      <c r="EAY10" s="477"/>
      <c r="EAZ10" s="474"/>
      <c r="EBA10" s="474"/>
      <c r="EBB10" s="475"/>
      <c r="EBC10" s="414"/>
      <c r="EBD10" s="476"/>
      <c r="EBE10" s="477"/>
      <c r="EBF10" s="477"/>
      <c r="EBG10" s="477"/>
      <c r="EBH10" s="474"/>
      <c r="EBI10" s="474"/>
      <c r="EBJ10" s="475"/>
      <c r="EBK10" s="414"/>
      <c r="EBL10" s="476"/>
      <c r="EBM10" s="477"/>
      <c r="EBN10" s="477"/>
      <c r="EBO10" s="477"/>
      <c r="EBP10" s="474"/>
      <c r="EBQ10" s="474"/>
      <c r="EBR10" s="475"/>
      <c r="EBS10" s="414"/>
      <c r="EBT10" s="476"/>
      <c r="EBU10" s="477"/>
      <c r="EBV10" s="477"/>
      <c r="EBW10" s="477"/>
      <c r="EBX10" s="474"/>
      <c r="EBY10" s="474"/>
      <c r="EBZ10" s="475"/>
      <c r="ECA10" s="414"/>
      <c r="ECB10" s="476"/>
      <c r="ECC10" s="477"/>
      <c r="ECD10" s="477"/>
      <c r="ECE10" s="477"/>
      <c r="ECF10" s="474"/>
      <c r="ECG10" s="474"/>
      <c r="ECH10" s="475"/>
      <c r="ECI10" s="414"/>
      <c r="ECJ10" s="476"/>
      <c r="ECK10" s="477"/>
      <c r="ECL10" s="477"/>
      <c r="ECM10" s="477"/>
      <c r="ECN10" s="474"/>
      <c r="ECO10" s="474"/>
      <c r="ECP10" s="475"/>
      <c r="ECQ10" s="414"/>
      <c r="ECR10" s="476"/>
      <c r="ECS10" s="477"/>
      <c r="ECT10" s="477"/>
      <c r="ECU10" s="477"/>
      <c r="ECV10" s="474"/>
      <c r="ECW10" s="474"/>
      <c r="ECX10" s="475"/>
      <c r="ECY10" s="414"/>
      <c r="ECZ10" s="476"/>
      <c r="EDA10" s="477"/>
      <c r="EDB10" s="477"/>
      <c r="EDC10" s="477"/>
      <c r="EDD10" s="474"/>
      <c r="EDE10" s="474"/>
      <c r="EDF10" s="475"/>
      <c r="EDG10" s="414"/>
      <c r="EDH10" s="476"/>
      <c r="EDI10" s="477"/>
      <c r="EDJ10" s="477"/>
      <c r="EDK10" s="477"/>
      <c r="EDL10" s="474"/>
      <c r="EDM10" s="474"/>
      <c r="EDN10" s="475"/>
      <c r="EDO10" s="414"/>
      <c r="EDP10" s="476"/>
      <c r="EDQ10" s="477"/>
      <c r="EDR10" s="477"/>
      <c r="EDS10" s="477"/>
      <c r="EDT10" s="474"/>
      <c r="EDU10" s="474"/>
      <c r="EDV10" s="475"/>
      <c r="EDW10" s="414"/>
      <c r="EDX10" s="476"/>
      <c r="EDY10" s="477"/>
      <c r="EDZ10" s="477"/>
      <c r="EEA10" s="477"/>
      <c r="EEB10" s="474"/>
      <c r="EEC10" s="474"/>
      <c r="EED10" s="475"/>
      <c r="EEE10" s="414"/>
      <c r="EEF10" s="476"/>
      <c r="EEG10" s="477"/>
      <c r="EEH10" s="477"/>
      <c r="EEI10" s="477"/>
      <c r="EEJ10" s="474"/>
      <c r="EEK10" s="474"/>
      <c r="EEL10" s="475"/>
      <c r="EEM10" s="414"/>
      <c r="EEN10" s="476"/>
      <c r="EEO10" s="477"/>
      <c r="EEP10" s="477"/>
      <c r="EEQ10" s="477"/>
      <c r="EER10" s="474"/>
      <c r="EES10" s="474"/>
      <c r="EET10" s="475"/>
      <c r="EEU10" s="414"/>
      <c r="EEV10" s="476"/>
      <c r="EEW10" s="477"/>
      <c r="EEX10" s="477"/>
      <c r="EEY10" s="477"/>
      <c r="EEZ10" s="474"/>
      <c r="EFA10" s="474"/>
      <c r="EFB10" s="475"/>
      <c r="EFC10" s="414"/>
      <c r="EFD10" s="476"/>
      <c r="EFE10" s="477"/>
      <c r="EFF10" s="477"/>
      <c r="EFG10" s="477"/>
      <c r="EFH10" s="474"/>
      <c r="EFI10" s="474"/>
      <c r="EFJ10" s="475"/>
      <c r="EFK10" s="414"/>
      <c r="EFL10" s="476"/>
      <c r="EFM10" s="477"/>
      <c r="EFN10" s="477"/>
      <c r="EFO10" s="477"/>
      <c r="EFP10" s="474"/>
      <c r="EFQ10" s="474"/>
      <c r="EFR10" s="475"/>
      <c r="EFS10" s="414"/>
      <c r="EFT10" s="476"/>
      <c r="EFU10" s="477"/>
      <c r="EFV10" s="477"/>
      <c r="EFW10" s="477"/>
      <c r="EFX10" s="474"/>
      <c r="EFY10" s="474"/>
      <c r="EFZ10" s="475"/>
      <c r="EGA10" s="414"/>
      <c r="EGB10" s="476"/>
      <c r="EGC10" s="477"/>
      <c r="EGD10" s="477"/>
      <c r="EGE10" s="477"/>
      <c r="EGF10" s="474"/>
      <c r="EGG10" s="474"/>
      <c r="EGH10" s="475"/>
      <c r="EGI10" s="414"/>
      <c r="EGJ10" s="476"/>
      <c r="EGK10" s="477"/>
      <c r="EGL10" s="477"/>
      <c r="EGM10" s="477"/>
      <c r="EGN10" s="474"/>
      <c r="EGO10" s="474"/>
      <c r="EGP10" s="475"/>
      <c r="EGQ10" s="414"/>
      <c r="EGR10" s="476"/>
      <c r="EGS10" s="477"/>
      <c r="EGT10" s="477"/>
      <c r="EGU10" s="477"/>
      <c r="EGV10" s="474"/>
      <c r="EGW10" s="474"/>
      <c r="EGX10" s="475"/>
      <c r="EGY10" s="414"/>
      <c r="EGZ10" s="476"/>
      <c r="EHA10" s="477"/>
      <c r="EHB10" s="477"/>
      <c r="EHC10" s="477"/>
      <c r="EHD10" s="474"/>
      <c r="EHE10" s="474"/>
      <c r="EHF10" s="475"/>
      <c r="EHG10" s="414"/>
      <c r="EHH10" s="476"/>
      <c r="EHI10" s="477"/>
      <c r="EHJ10" s="477"/>
      <c r="EHK10" s="477"/>
      <c r="EHL10" s="474"/>
      <c r="EHM10" s="474"/>
      <c r="EHN10" s="475"/>
      <c r="EHO10" s="414"/>
      <c r="EHP10" s="476"/>
      <c r="EHQ10" s="477"/>
      <c r="EHR10" s="477"/>
      <c r="EHS10" s="477"/>
      <c r="EHT10" s="474"/>
      <c r="EHU10" s="474"/>
      <c r="EHV10" s="475"/>
      <c r="EHW10" s="414"/>
      <c r="EHX10" s="476"/>
      <c r="EHY10" s="477"/>
      <c r="EHZ10" s="477"/>
      <c r="EIA10" s="477"/>
      <c r="EIB10" s="474"/>
      <c r="EIC10" s="474"/>
      <c r="EID10" s="475"/>
      <c r="EIE10" s="414"/>
      <c r="EIF10" s="476"/>
      <c r="EIG10" s="477"/>
      <c r="EIH10" s="477"/>
      <c r="EII10" s="477"/>
      <c r="EIJ10" s="474"/>
      <c r="EIK10" s="474"/>
      <c r="EIL10" s="475"/>
      <c r="EIM10" s="414"/>
      <c r="EIN10" s="476"/>
      <c r="EIO10" s="477"/>
      <c r="EIP10" s="477"/>
      <c r="EIQ10" s="477"/>
      <c r="EIR10" s="474"/>
      <c r="EIS10" s="474"/>
      <c r="EIT10" s="475"/>
      <c r="EIU10" s="414"/>
      <c r="EIV10" s="476"/>
      <c r="EIW10" s="477"/>
      <c r="EIX10" s="477"/>
      <c r="EIY10" s="477"/>
      <c r="EIZ10" s="474"/>
      <c r="EJA10" s="474"/>
      <c r="EJB10" s="475"/>
      <c r="EJC10" s="414"/>
      <c r="EJD10" s="476"/>
      <c r="EJE10" s="477"/>
      <c r="EJF10" s="477"/>
      <c r="EJG10" s="477"/>
      <c r="EJH10" s="474"/>
      <c r="EJI10" s="474"/>
      <c r="EJJ10" s="475"/>
      <c r="EJK10" s="414"/>
      <c r="EJL10" s="476"/>
      <c r="EJM10" s="477"/>
      <c r="EJN10" s="477"/>
      <c r="EJO10" s="477"/>
      <c r="EJP10" s="474"/>
      <c r="EJQ10" s="474"/>
      <c r="EJR10" s="475"/>
      <c r="EJS10" s="414"/>
      <c r="EJT10" s="476"/>
      <c r="EJU10" s="477"/>
      <c r="EJV10" s="477"/>
      <c r="EJW10" s="477"/>
      <c r="EJX10" s="474"/>
      <c r="EJY10" s="474"/>
      <c r="EJZ10" s="475"/>
      <c r="EKA10" s="414"/>
      <c r="EKB10" s="476"/>
      <c r="EKC10" s="477"/>
      <c r="EKD10" s="477"/>
      <c r="EKE10" s="477"/>
      <c r="EKF10" s="474"/>
      <c r="EKG10" s="474"/>
      <c r="EKH10" s="475"/>
      <c r="EKI10" s="414"/>
      <c r="EKJ10" s="476"/>
      <c r="EKK10" s="477"/>
      <c r="EKL10" s="477"/>
      <c r="EKM10" s="477"/>
      <c r="EKN10" s="474"/>
      <c r="EKO10" s="474"/>
      <c r="EKP10" s="475"/>
      <c r="EKQ10" s="414"/>
      <c r="EKR10" s="476"/>
      <c r="EKS10" s="477"/>
      <c r="EKT10" s="477"/>
      <c r="EKU10" s="477"/>
      <c r="EKV10" s="474"/>
      <c r="EKW10" s="474"/>
      <c r="EKX10" s="475"/>
      <c r="EKY10" s="414"/>
      <c r="EKZ10" s="476"/>
      <c r="ELA10" s="477"/>
      <c r="ELB10" s="477"/>
      <c r="ELC10" s="477"/>
      <c r="ELD10" s="474"/>
      <c r="ELE10" s="474"/>
      <c r="ELF10" s="475"/>
      <c r="ELG10" s="414"/>
      <c r="ELH10" s="476"/>
      <c r="ELI10" s="477"/>
      <c r="ELJ10" s="477"/>
      <c r="ELK10" s="477"/>
      <c r="ELL10" s="474"/>
      <c r="ELM10" s="474"/>
      <c r="ELN10" s="475"/>
      <c r="ELO10" s="414"/>
      <c r="ELP10" s="476"/>
      <c r="ELQ10" s="477"/>
      <c r="ELR10" s="477"/>
      <c r="ELS10" s="477"/>
      <c r="ELT10" s="474"/>
      <c r="ELU10" s="474"/>
      <c r="ELV10" s="475"/>
      <c r="ELW10" s="414"/>
      <c r="ELX10" s="476"/>
      <c r="ELY10" s="477"/>
      <c r="ELZ10" s="477"/>
      <c r="EMA10" s="477"/>
      <c r="EMB10" s="474"/>
      <c r="EMC10" s="474"/>
      <c r="EMD10" s="475"/>
      <c r="EME10" s="414"/>
      <c r="EMF10" s="476"/>
      <c r="EMG10" s="477"/>
      <c r="EMH10" s="477"/>
      <c r="EMI10" s="477"/>
      <c r="EMJ10" s="474"/>
      <c r="EMK10" s="474"/>
      <c r="EML10" s="475"/>
      <c r="EMM10" s="414"/>
      <c r="EMN10" s="476"/>
      <c r="EMO10" s="477"/>
      <c r="EMP10" s="477"/>
      <c r="EMQ10" s="477"/>
      <c r="EMR10" s="474"/>
      <c r="EMS10" s="474"/>
      <c r="EMT10" s="475"/>
      <c r="EMU10" s="414"/>
      <c r="EMV10" s="476"/>
      <c r="EMW10" s="477"/>
      <c r="EMX10" s="477"/>
      <c r="EMY10" s="477"/>
      <c r="EMZ10" s="474"/>
      <c r="ENA10" s="474"/>
      <c r="ENB10" s="475"/>
      <c r="ENC10" s="414"/>
      <c r="END10" s="476"/>
      <c r="ENE10" s="477"/>
      <c r="ENF10" s="477"/>
      <c r="ENG10" s="477"/>
      <c r="ENH10" s="474"/>
      <c r="ENI10" s="474"/>
      <c r="ENJ10" s="475"/>
      <c r="ENK10" s="414"/>
      <c r="ENL10" s="476"/>
      <c r="ENM10" s="477"/>
      <c r="ENN10" s="477"/>
      <c r="ENO10" s="477"/>
      <c r="ENP10" s="474"/>
      <c r="ENQ10" s="474"/>
      <c r="ENR10" s="475"/>
      <c r="ENS10" s="414"/>
      <c r="ENT10" s="476"/>
      <c r="ENU10" s="477"/>
      <c r="ENV10" s="477"/>
      <c r="ENW10" s="477"/>
      <c r="ENX10" s="474"/>
      <c r="ENY10" s="474"/>
      <c r="ENZ10" s="475"/>
      <c r="EOA10" s="414"/>
      <c r="EOB10" s="476"/>
      <c r="EOC10" s="477"/>
      <c r="EOD10" s="477"/>
      <c r="EOE10" s="477"/>
      <c r="EOF10" s="474"/>
      <c r="EOG10" s="474"/>
      <c r="EOH10" s="475"/>
      <c r="EOI10" s="414"/>
      <c r="EOJ10" s="476"/>
      <c r="EOK10" s="477"/>
      <c r="EOL10" s="477"/>
      <c r="EOM10" s="477"/>
      <c r="EON10" s="474"/>
      <c r="EOO10" s="474"/>
      <c r="EOP10" s="475"/>
      <c r="EOQ10" s="414"/>
      <c r="EOR10" s="476"/>
      <c r="EOS10" s="477"/>
      <c r="EOT10" s="477"/>
      <c r="EOU10" s="477"/>
      <c r="EOV10" s="474"/>
      <c r="EOW10" s="474"/>
      <c r="EOX10" s="475"/>
      <c r="EOY10" s="414"/>
      <c r="EOZ10" s="476"/>
      <c r="EPA10" s="477"/>
      <c r="EPB10" s="477"/>
      <c r="EPC10" s="477"/>
      <c r="EPD10" s="474"/>
      <c r="EPE10" s="474"/>
      <c r="EPF10" s="475"/>
      <c r="EPG10" s="414"/>
      <c r="EPH10" s="476"/>
      <c r="EPI10" s="477"/>
      <c r="EPJ10" s="477"/>
      <c r="EPK10" s="477"/>
      <c r="EPL10" s="474"/>
      <c r="EPM10" s="474"/>
      <c r="EPN10" s="475"/>
      <c r="EPO10" s="414"/>
      <c r="EPP10" s="476"/>
      <c r="EPQ10" s="477"/>
      <c r="EPR10" s="477"/>
      <c r="EPS10" s="477"/>
      <c r="EPT10" s="474"/>
      <c r="EPU10" s="474"/>
      <c r="EPV10" s="475"/>
      <c r="EPW10" s="414"/>
      <c r="EPX10" s="476"/>
      <c r="EPY10" s="477"/>
      <c r="EPZ10" s="477"/>
      <c r="EQA10" s="477"/>
      <c r="EQB10" s="474"/>
      <c r="EQC10" s="474"/>
      <c r="EQD10" s="475"/>
      <c r="EQE10" s="414"/>
      <c r="EQF10" s="476"/>
      <c r="EQG10" s="477"/>
      <c r="EQH10" s="477"/>
      <c r="EQI10" s="477"/>
      <c r="EQJ10" s="474"/>
      <c r="EQK10" s="474"/>
      <c r="EQL10" s="475"/>
      <c r="EQM10" s="414"/>
      <c r="EQN10" s="476"/>
      <c r="EQO10" s="477"/>
      <c r="EQP10" s="477"/>
      <c r="EQQ10" s="477"/>
      <c r="EQR10" s="474"/>
      <c r="EQS10" s="474"/>
      <c r="EQT10" s="475"/>
      <c r="EQU10" s="414"/>
      <c r="EQV10" s="476"/>
      <c r="EQW10" s="477"/>
      <c r="EQX10" s="477"/>
      <c r="EQY10" s="477"/>
      <c r="EQZ10" s="474"/>
      <c r="ERA10" s="474"/>
      <c r="ERB10" s="475"/>
      <c r="ERC10" s="414"/>
      <c r="ERD10" s="476"/>
      <c r="ERE10" s="477"/>
      <c r="ERF10" s="477"/>
      <c r="ERG10" s="477"/>
      <c r="ERH10" s="474"/>
      <c r="ERI10" s="474"/>
      <c r="ERJ10" s="475"/>
      <c r="ERK10" s="414"/>
      <c r="ERL10" s="476"/>
      <c r="ERM10" s="477"/>
      <c r="ERN10" s="477"/>
      <c r="ERO10" s="477"/>
      <c r="ERP10" s="474"/>
      <c r="ERQ10" s="474"/>
      <c r="ERR10" s="475"/>
      <c r="ERS10" s="414"/>
      <c r="ERT10" s="476"/>
      <c r="ERU10" s="477"/>
      <c r="ERV10" s="477"/>
      <c r="ERW10" s="477"/>
      <c r="ERX10" s="474"/>
      <c r="ERY10" s="474"/>
      <c r="ERZ10" s="475"/>
      <c r="ESA10" s="414"/>
      <c r="ESB10" s="476"/>
      <c r="ESC10" s="477"/>
      <c r="ESD10" s="477"/>
      <c r="ESE10" s="477"/>
      <c r="ESF10" s="474"/>
      <c r="ESG10" s="474"/>
      <c r="ESH10" s="475"/>
      <c r="ESI10" s="414"/>
      <c r="ESJ10" s="476"/>
      <c r="ESK10" s="477"/>
      <c r="ESL10" s="477"/>
      <c r="ESM10" s="477"/>
      <c r="ESN10" s="474"/>
      <c r="ESO10" s="474"/>
      <c r="ESP10" s="475"/>
      <c r="ESQ10" s="414"/>
      <c r="ESR10" s="476"/>
      <c r="ESS10" s="477"/>
      <c r="EST10" s="477"/>
      <c r="ESU10" s="477"/>
      <c r="ESV10" s="474"/>
      <c r="ESW10" s="474"/>
      <c r="ESX10" s="475"/>
      <c r="ESY10" s="414"/>
      <c r="ESZ10" s="476"/>
      <c r="ETA10" s="477"/>
      <c r="ETB10" s="477"/>
      <c r="ETC10" s="477"/>
      <c r="ETD10" s="474"/>
      <c r="ETE10" s="474"/>
      <c r="ETF10" s="475"/>
      <c r="ETG10" s="414"/>
      <c r="ETH10" s="476"/>
      <c r="ETI10" s="477"/>
      <c r="ETJ10" s="477"/>
      <c r="ETK10" s="477"/>
      <c r="ETL10" s="474"/>
      <c r="ETM10" s="474"/>
      <c r="ETN10" s="475"/>
      <c r="ETO10" s="414"/>
      <c r="ETP10" s="476"/>
      <c r="ETQ10" s="477"/>
      <c r="ETR10" s="477"/>
      <c r="ETS10" s="477"/>
      <c r="ETT10" s="474"/>
      <c r="ETU10" s="474"/>
      <c r="ETV10" s="475"/>
      <c r="ETW10" s="414"/>
      <c r="ETX10" s="476"/>
      <c r="ETY10" s="477"/>
      <c r="ETZ10" s="477"/>
      <c r="EUA10" s="477"/>
      <c r="EUB10" s="474"/>
      <c r="EUC10" s="474"/>
      <c r="EUD10" s="475"/>
      <c r="EUE10" s="414"/>
      <c r="EUF10" s="476"/>
      <c r="EUG10" s="477"/>
      <c r="EUH10" s="477"/>
      <c r="EUI10" s="477"/>
      <c r="EUJ10" s="474"/>
      <c r="EUK10" s="474"/>
      <c r="EUL10" s="475"/>
      <c r="EUM10" s="414"/>
      <c r="EUN10" s="476"/>
      <c r="EUO10" s="477"/>
      <c r="EUP10" s="477"/>
      <c r="EUQ10" s="477"/>
      <c r="EUR10" s="474"/>
      <c r="EUS10" s="474"/>
      <c r="EUT10" s="475"/>
      <c r="EUU10" s="414"/>
      <c r="EUV10" s="476"/>
      <c r="EUW10" s="477"/>
      <c r="EUX10" s="477"/>
      <c r="EUY10" s="477"/>
      <c r="EUZ10" s="474"/>
      <c r="EVA10" s="474"/>
      <c r="EVB10" s="475"/>
      <c r="EVC10" s="414"/>
      <c r="EVD10" s="476"/>
      <c r="EVE10" s="477"/>
      <c r="EVF10" s="477"/>
      <c r="EVG10" s="477"/>
      <c r="EVH10" s="474"/>
      <c r="EVI10" s="474"/>
      <c r="EVJ10" s="475"/>
      <c r="EVK10" s="414"/>
      <c r="EVL10" s="476"/>
      <c r="EVM10" s="477"/>
      <c r="EVN10" s="477"/>
      <c r="EVO10" s="477"/>
      <c r="EVP10" s="474"/>
      <c r="EVQ10" s="474"/>
      <c r="EVR10" s="475"/>
      <c r="EVS10" s="414"/>
      <c r="EVT10" s="476"/>
      <c r="EVU10" s="477"/>
      <c r="EVV10" s="477"/>
      <c r="EVW10" s="477"/>
      <c r="EVX10" s="474"/>
      <c r="EVY10" s="474"/>
      <c r="EVZ10" s="475"/>
      <c r="EWA10" s="414"/>
      <c r="EWB10" s="476"/>
      <c r="EWC10" s="477"/>
      <c r="EWD10" s="477"/>
      <c r="EWE10" s="477"/>
      <c r="EWF10" s="474"/>
      <c r="EWG10" s="474"/>
      <c r="EWH10" s="475"/>
      <c r="EWI10" s="414"/>
      <c r="EWJ10" s="476"/>
      <c r="EWK10" s="477"/>
      <c r="EWL10" s="477"/>
      <c r="EWM10" s="477"/>
      <c r="EWN10" s="474"/>
      <c r="EWO10" s="474"/>
      <c r="EWP10" s="475"/>
      <c r="EWQ10" s="414"/>
      <c r="EWR10" s="476"/>
      <c r="EWS10" s="477"/>
      <c r="EWT10" s="477"/>
      <c r="EWU10" s="477"/>
      <c r="EWV10" s="474"/>
      <c r="EWW10" s="474"/>
      <c r="EWX10" s="475"/>
      <c r="EWY10" s="414"/>
      <c r="EWZ10" s="476"/>
      <c r="EXA10" s="477"/>
      <c r="EXB10" s="477"/>
      <c r="EXC10" s="477"/>
      <c r="EXD10" s="474"/>
      <c r="EXE10" s="474"/>
      <c r="EXF10" s="475"/>
      <c r="EXG10" s="414"/>
      <c r="EXH10" s="476"/>
      <c r="EXI10" s="477"/>
      <c r="EXJ10" s="477"/>
      <c r="EXK10" s="477"/>
      <c r="EXL10" s="474"/>
      <c r="EXM10" s="474"/>
      <c r="EXN10" s="475"/>
      <c r="EXO10" s="414"/>
      <c r="EXP10" s="476"/>
      <c r="EXQ10" s="477"/>
      <c r="EXR10" s="477"/>
      <c r="EXS10" s="477"/>
      <c r="EXT10" s="474"/>
      <c r="EXU10" s="474"/>
      <c r="EXV10" s="475"/>
      <c r="EXW10" s="414"/>
      <c r="EXX10" s="476"/>
      <c r="EXY10" s="477"/>
      <c r="EXZ10" s="477"/>
      <c r="EYA10" s="477"/>
      <c r="EYB10" s="474"/>
      <c r="EYC10" s="474"/>
      <c r="EYD10" s="475"/>
      <c r="EYE10" s="414"/>
      <c r="EYF10" s="476"/>
      <c r="EYG10" s="477"/>
      <c r="EYH10" s="477"/>
      <c r="EYI10" s="477"/>
      <c r="EYJ10" s="474"/>
      <c r="EYK10" s="474"/>
      <c r="EYL10" s="475"/>
      <c r="EYM10" s="414"/>
      <c r="EYN10" s="476"/>
      <c r="EYO10" s="477"/>
      <c r="EYP10" s="477"/>
      <c r="EYQ10" s="477"/>
      <c r="EYR10" s="474"/>
      <c r="EYS10" s="474"/>
      <c r="EYT10" s="475"/>
      <c r="EYU10" s="414"/>
      <c r="EYV10" s="476"/>
      <c r="EYW10" s="477"/>
      <c r="EYX10" s="477"/>
      <c r="EYY10" s="477"/>
      <c r="EYZ10" s="474"/>
      <c r="EZA10" s="474"/>
      <c r="EZB10" s="475"/>
      <c r="EZC10" s="414"/>
      <c r="EZD10" s="476"/>
      <c r="EZE10" s="477"/>
      <c r="EZF10" s="477"/>
      <c r="EZG10" s="477"/>
      <c r="EZH10" s="474"/>
      <c r="EZI10" s="474"/>
      <c r="EZJ10" s="475"/>
      <c r="EZK10" s="414"/>
      <c r="EZL10" s="476"/>
      <c r="EZM10" s="477"/>
      <c r="EZN10" s="477"/>
      <c r="EZO10" s="477"/>
      <c r="EZP10" s="474"/>
      <c r="EZQ10" s="474"/>
      <c r="EZR10" s="475"/>
      <c r="EZS10" s="414"/>
      <c r="EZT10" s="476"/>
      <c r="EZU10" s="477"/>
      <c r="EZV10" s="477"/>
      <c r="EZW10" s="477"/>
      <c r="EZX10" s="474"/>
      <c r="EZY10" s="474"/>
      <c r="EZZ10" s="475"/>
      <c r="FAA10" s="414"/>
      <c r="FAB10" s="476"/>
      <c r="FAC10" s="477"/>
      <c r="FAD10" s="477"/>
      <c r="FAE10" s="477"/>
      <c r="FAF10" s="474"/>
      <c r="FAG10" s="474"/>
      <c r="FAH10" s="475"/>
      <c r="FAI10" s="414"/>
      <c r="FAJ10" s="476"/>
      <c r="FAK10" s="477"/>
      <c r="FAL10" s="477"/>
      <c r="FAM10" s="477"/>
      <c r="FAN10" s="474"/>
      <c r="FAO10" s="474"/>
      <c r="FAP10" s="475"/>
      <c r="FAQ10" s="414"/>
      <c r="FAR10" s="476"/>
      <c r="FAS10" s="477"/>
      <c r="FAT10" s="477"/>
      <c r="FAU10" s="477"/>
      <c r="FAV10" s="474"/>
      <c r="FAW10" s="474"/>
      <c r="FAX10" s="475"/>
      <c r="FAY10" s="414"/>
      <c r="FAZ10" s="476"/>
      <c r="FBA10" s="477"/>
      <c r="FBB10" s="477"/>
      <c r="FBC10" s="477"/>
      <c r="FBD10" s="474"/>
      <c r="FBE10" s="474"/>
      <c r="FBF10" s="475"/>
      <c r="FBG10" s="414"/>
      <c r="FBH10" s="476"/>
      <c r="FBI10" s="477"/>
      <c r="FBJ10" s="477"/>
      <c r="FBK10" s="477"/>
      <c r="FBL10" s="474"/>
      <c r="FBM10" s="474"/>
      <c r="FBN10" s="475"/>
      <c r="FBO10" s="414"/>
      <c r="FBP10" s="476"/>
      <c r="FBQ10" s="477"/>
      <c r="FBR10" s="477"/>
      <c r="FBS10" s="477"/>
      <c r="FBT10" s="474"/>
      <c r="FBU10" s="474"/>
      <c r="FBV10" s="475"/>
      <c r="FBW10" s="414"/>
      <c r="FBX10" s="476"/>
      <c r="FBY10" s="477"/>
      <c r="FBZ10" s="477"/>
      <c r="FCA10" s="477"/>
      <c r="FCB10" s="474"/>
      <c r="FCC10" s="474"/>
      <c r="FCD10" s="475"/>
      <c r="FCE10" s="414"/>
      <c r="FCF10" s="476"/>
      <c r="FCG10" s="477"/>
      <c r="FCH10" s="477"/>
      <c r="FCI10" s="477"/>
      <c r="FCJ10" s="474"/>
      <c r="FCK10" s="474"/>
      <c r="FCL10" s="475"/>
      <c r="FCM10" s="414"/>
      <c r="FCN10" s="476"/>
      <c r="FCO10" s="477"/>
      <c r="FCP10" s="477"/>
      <c r="FCQ10" s="477"/>
      <c r="FCR10" s="474"/>
      <c r="FCS10" s="474"/>
      <c r="FCT10" s="475"/>
      <c r="FCU10" s="414"/>
      <c r="FCV10" s="476"/>
      <c r="FCW10" s="477"/>
      <c r="FCX10" s="477"/>
      <c r="FCY10" s="477"/>
      <c r="FCZ10" s="474"/>
      <c r="FDA10" s="474"/>
      <c r="FDB10" s="475"/>
      <c r="FDC10" s="414"/>
      <c r="FDD10" s="476"/>
      <c r="FDE10" s="477"/>
      <c r="FDF10" s="477"/>
      <c r="FDG10" s="477"/>
      <c r="FDH10" s="474"/>
      <c r="FDI10" s="474"/>
      <c r="FDJ10" s="475"/>
      <c r="FDK10" s="414"/>
      <c r="FDL10" s="476"/>
      <c r="FDM10" s="477"/>
      <c r="FDN10" s="477"/>
      <c r="FDO10" s="477"/>
      <c r="FDP10" s="474"/>
      <c r="FDQ10" s="474"/>
      <c r="FDR10" s="475"/>
      <c r="FDS10" s="414"/>
      <c r="FDT10" s="476"/>
      <c r="FDU10" s="477"/>
      <c r="FDV10" s="477"/>
      <c r="FDW10" s="477"/>
      <c r="FDX10" s="474"/>
      <c r="FDY10" s="474"/>
      <c r="FDZ10" s="475"/>
      <c r="FEA10" s="414"/>
      <c r="FEB10" s="476"/>
      <c r="FEC10" s="477"/>
      <c r="FED10" s="477"/>
      <c r="FEE10" s="477"/>
      <c r="FEF10" s="474"/>
      <c r="FEG10" s="474"/>
      <c r="FEH10" s="475"/>
      <c r="FEI10" s="414"/>
      <c r="FEJ10" s="476"/>
      <c r="FEK10" s="477"/>
      <c r="FEL10" s="477"/>
      <c r="FEM10" s="477"/>
      <c r="FEN10" s="474"/>
      <c r="FEO10" s="474"/>
      <c r="FEP10" s="475"/>
      <c r="FEQ10" s="414"/>
      <c r="FER10" s="476"/>
      <c r="FES10" s="477"/>
      <c r="FET10" s="477"/>
      <c r="FEU10" s="477"/>
      <c r="FEV10" s="474"/>
      <c r="FEW10" s="474"/>
      <c r="FEX10" s="475"/>
      <c r="FEY10" s="414"/>
      <c r="FEZ10" s="476"/>
      <c r="FFA10" s="477"/>
      <c r="FFB10" s="477"/>
      <c r="FFC10" s="477"/>
      <c r="FFD10" s="474"/>
      <c r="FFE10" s="474"/>
      <c r="FFF10" s="475"/>
      <c r="FFG10" s="414"/>
      <c r="FFH10" s="476"/>
      <c r="FFI10" s="477"/>
      <c r="FFJ10" s="477"/>
      <c r="FFK10" s="477"/>
      <c r="FFL10" s="474"/>
      <c r="FFM10" s="474"/>
      <c r="FFN10" s="475"/>
      <c r="FFO10" s="414"/>
      <c r="FFP10" s="476"/>
      <c r="FFQ10" s="477"/>
      <c r="FFR10" s="477"/>
      <c r="FFS10" s="477"/>
      <c r="FFT10" s="474"/>
      <c r="FFU10" s="474"/>
      <c r="FFV10" s="475"/>
      <c r="FFW10" s="414"/>
      <c r="FFX10" s="476"/>
      <c r="FFY10" s="477"/>
      <c r="FFZ10" s="477"/>
      <c r="FGA10" s="477"/>
      <c r="FGB10" s="474"/>
      <c r="FGC10" s="474"/>
      <c r="FGD10" s="475"/>
      <c r="FGE10" s="414"/>
      <c r="FGF10" s="476"/>
      <c r="FGG10" s="477"/>
      <c r="FGH10" s="477"/>
      <c r="FGI10" s="477"/>
      <c r="FGJ10" s="474"/>
      <c r="FGK10" s="474"/>
      <c r="FGL10" s="475"/>
      <c r="FGM10" s="414"/>
      <c r="FGN10" s="476"/>
      <c r="FGO10" s="477"/>
      <c r="FGP10" s="477"/>
      <c r="FGQ10" s="477"/>
      <c r="FGR10" s="474"/>
      <c r="FGS10" s="474"/>
      <c r="FGT10" s="475"/>
      <c r="FGU10" s="414"/>
      <c r="FGV10" s="476"/>
      <c r="FGW10" s="477"/>
      <c r="FGX10" s="477"/>
      <c r="FGY10" s="477"/>
      <c r="FGZ10" s="474"/>
      <c r="FHA10" s="474"/>
      <c r="FHB10" s="475"/>
      <c r="FHC10" s="414"/>
      <c r="FHD10" s="476"/>
      <c r="FHE10" s="477"/>
      <c r="FHF10" s="477"/>
      <c r="FHG10" s="477"/>
      <c r="FHH10" s="474"/>
      <c r="FHI10" s="474"/>
      <c r="FHJ10" s="475"/>
      <c r="FHK10" s="414"/>
      <c r="FHL10" s="476"/>
      <c r="FHM10" s="477"/>
      <c r="FHN10" s="477"/>
      <c r="FHO10" s="477"/>
      <c r="FHP10" s="474"/>
      <c r="FHQ10" s="474"/>
      <c r="FHR10" s="475"/>
      <c r="FHS10" s="414"/>
      <c r="FHT10" s="476"/>
      <c r="FHU10" s="477"/>
      <c r="FHV10" s="477"/>
      <c r="FHW10" s="477"/>
      <c r="FHX10" s="474"/>
      <c r="FHY10" s="474"/>
      <c r="FHZ10" s="475"/>
      <c r="FIA10" s="414"/>
      <c r="FIB10" s="476"/>
      <c r="FIC10" s="477"/>
      <c r="FID10" s="477"/>
      <c r="FIE10" s="477"/>
      <c r="FIF10" s="474"/>
      <c r="FIG10" s="474"/>
      <c r="FIH10" s="475"/>
      <c r="FII10" s="414"/>
      <c r="FIJ10" s="476"/>
      <c r="FIK10" s="477"/>
      <c r="FIL10" s="477"/>
      <c r="FIM10" s="477"/>
      <c r="FIN10" s="474"/>
      <c r="FIO10" s="474"/>
      <c r="FIP10" s="475"/>
      <c r="FIQ10" s="414"/>
      <c r="FIR10" s="476"/>
      <c r="FIS10" s="477"/>
      <c r="FIT10" s="477"/>
      <c r="FIU10" s="477"/>
      <c r="FIV10" s="474"/>
      <c r="FIW10" s="474"/>
      <c r="FIX10" s="475"/>
      <c r="FIY10" s="414"/>
      <c r="FIZ10" s="476"/>
      <c r="FJA10" s="477"/>
      <c r="FJB10" s="477"/>
      <c r="FJC10" s="477"/>
      <c r="FJD10" s="474"/>
      <c r="FJE10" s="474"/>
      <c r="FJF10" s="475"/>
      <c r="FJG10" s="414"/>
      <c r="FJH10" s="476"/>
      <c r="FJI10" s="477"/>
      <c r="FJJ10" s="477"/>
      <c r="FJK10" s="477"/>
      <c r="FJL10" s="474"/>
      <c r="FJM10" s="474"/>
      <c r="FJN10" s="475"/>
      <c r="FJO10" s="414"/>
      <c r="FJP10" s="476"/>
      <c r="FJQ10" s="477"/>
      <c r="FJR10" s="477"/>
      <c r="FJS10" s="477"/>
      <c r="FJT10" s="474"/>
      <c r="FJU10" s="474"/>
      <c r="FJV10" s="475"/>
      <c r="FJW10" s="414"/>
      <c r="FJX10" s="476"/>
      <c r="FJY10" s="477"/>
      <c r="FJZ10" s="477"/>
      <c r="FKA10" s="477"/>
      <c r="FKB10" s="474"/>
      <c r="FKC10" s="474"/>
      <c r="FKD10" s="475"/>
      <c r="FKE10" s="414"/>
      <c r="FKF10" s="476"/>
      <c r="FKG10" s="477"/>
      <c r="FKH10" s="477"/>
      <c r="FKI10" s="477"/>
      <c r="FKJ10" s="474"/>
      <c r="FKK10" s="474"/>
      <c r="FKL10" s="475"/>
      <c r="FKM10" s="414"/>
      <c r="FKN10" s="476"/>
      <c r="FKO10" s="477"/>
      <c r="FKP10" s="477"/>
      <c r="FKQ10" s="477"/>
      <c r="FKR10" s="474"/>
      <c r="FKS10" s="474"/>
      <c r="FKT10" s="475"/>
      <c r="FKU10" s="414"/>
      <c r="FKV10" s="476"/>
      <c r="FKW10" s="477"/>
      <c r="FKX10" s="477"/>
      <c r="FKY10" s="477"/>
      <c r="FKZ10" s="474"/>
      <c r="FLA10" s="474"/>
      <c r="FLB10" s="475"/>
      <c r="FLC10" s="414"/>
      <c r="FLD10" s="476"/>
      <c r="FLE10" s="477"/>
      <c r="FLF10" s="477"/>
      <c r="FLG10" s="477"/>
      <c r="FLH10" s="474"/>
      <c r="FLI10" s="474"/>
      <c r="FLJ10" s="475"/>
      <c r="FLK10" s="414"/>
      <c r="FLL10" s="476"/>
      <c r="FLM10" s="477"/>
      <c r="FLN10" s="477"/>
      <c r="FLO10" s="477"/>
      <c r="FLP10" s="474"/>
      <c r="FLQ10" s="474"/>
      <c r="FLR10" s="475"/>
      <c r="FLS10" s="414"/>
      <c r="FLT10" s="476"/>
      <c r="FLU10" s="477"/>
      <c r="FLV10" s="477"/>
      <c r="FLW10" s="477"/>
      <c r="FLX10" s="474"/>
      <c r="FLY10" s="474"/>
      <c r="FLZ10" s="475"/>
      <c r="FMA10" s="414"/>
      <c r="FMB10" s="476"/>
      <c r="FMC10" s="477"/>
      <c r="FMD10" s="477"/>
      <c r="FME10" s="477"/>
      <c r="FMF10" s="474"/>
      <c r="FMG10" s="474"/>
      <c r="FMH10" s="475"/>
      <c r="FMI10" s="414"/>
      <c r="FMJ10" s="476"/>
      <c r="FMK10" s="477"/>
      <c r="FML10" s="477"/>
      <c r="FMM10" s="477"/>
      <c r="FMN10" s="474"/>
      <c r="FMO10" s="474"/>
      <c r="FMP10" s="475"/>
      <c r="FMQ10" s="414"/>
      <c r="FMR10" s="476"/>
      <c r="FMS10" s="477"/>
      <c r="FMT10" s="477"/>
      <c r="FMU10" s="477"/>
      <c r="FMV10" s="474"/>
      <c r="FMW10" s="474"/>
      <c r="FMX10" s="475"/>
      <c r="FMY10" s="414"/>
      <c r="FMZ10" s="476"/>
      <c r="FNA10" s="477"/>
      <c r="FNB10" s="477"/>
      <c r="FNC10" s="477"/>
      <c r="FND10" s="474"/>
      <c r="FNE10" s="474"/>
      <c r="FNF10" s="475"/>
      <c r="FNG10" s="414"/>
      <c r="FNH10" s="476"/>
      <c r="FNI10" s="477"/>
      <c r="FNJ10" s="477"/>
      <c r="FNK10" s="477"/>
      <c r="FNL10" s="474"/>
      <c r="FNM10" s="474"/>
      <c r="FNN10" s="475"/>
      <c r="FNO10" s="414"/>
      <c r="FNP10" s="476"/>
      <c r="FNQ10" s="477"/>
      <c r="FNR10" s="477"/>
      <c r="FNS10" s="477"/>
      <c r="FNT10" s="474"/>
      <c r="FNU10" s="474"/>
      <c r="FNV10" s="475"/>
      <c r="FNW10" s="414"/>
      <c r="FNX10" s="476"/>
      <c r="FNY10" s="477"/>
      <c r="FNZ10" s="477"/>
      <c r="FOA10" s="477"/>
      <c r="FOB10" s="474"/>
      <c r="FOC10" s="474"/>
      <c r="FOD10" s="475"/>
      <c r="FOE10" s="414"/>
      <c r="FOF10" s="476"/>
      <c r="FOG10" s="477"/>
      <c r="FOH10" s="477"/>
      <c r="FOI10" s="477"/>
      <c r="FOJ10" s="474"/>
      <c r="FOK10" s="474"/>
      <c r="FOL10" s="475"/>
      <c r="FOM10" s="414"/>
      <c r="FON10" s="476"/>
      <c r="FOO10" s="477"/>
      <c r="FOP10" s="477"/>
      <c r="FOQ10" s="477"/>
      <c r="FOR10" s="474"/>
      <c r="FOS10" s="474"/>
      <c r="FOT10" s="475"/>
      <c r="FOU10" s="414"/>
      <c r="FOV10" s="476"/>
      <c r="FOW10" s="477"/>
      <c r="FOX10" s="477"/>
      <c r="FOY10" s="477"/>
      <c r="FOZ10" s="474"/>
      <c r="FPA10" s="474"/>
      <c r="FPB10" s="475"/>
      <c r="FPC10" s="414"/>
      <c r="FPD10" s="476"/>
      <c r="FPE10" s="477"/>
      <c r="FPF10" s="477"/>
      <c r="FPG10" s="477"/>
      <c r="FPH10" s="474"/>
      <c r="FPI10" s="474"/>
      <c r="FPJ10" s="475"/>
      <c r="FPK10" s="414"/>
      <c r="FPL10" s="476"/>
      <c r="FPM10" s="477"/>
      <c r="FPN10" s="477"/>
      <c r="FPO10" s="477"/>
      <c r="FPP10" s="474"/>
      <c r="FPQ10" s="474"/>
      <c r="FPR10" s="475"/>
      <c r="FPS10" s="414"/>
      <c r="FPT10" s="476"/>
      <c r="FPU10" s="477"/>
      <c r="FPV10" s="477"/>
      <c r="FPW10" s="477"/>
      <c r="FPX10" s="474"/>
      <c r="FPY10" s="474"/>
      <c r="FPZ10" s="475"/>
      <c r="FQA10" s="414"/>
      <c r="FQB10" s="476"/>
      <c r="FQC10" s="477"/>
      <c r="FQD10" s="477"/>
      <c r="FQE10" s="477"/>
      <c r="FQF10" s="474"/>
      <c r="FQG10" s="474"/>
      <c r="FQH10" s="475"/>
      <c r="FQI10" s="414"/>
      <c r="FQJ10" s="476"/>
      <c r="FQK10" s="477"/>
      <c r="FQL10" s="477"/>
      <c r="FQM10" s="477"/>
      <c r="FQN10" s="474"/>
      <c r="FQO10" s="474"/>
      <c r="FQP10" s="475"/>
      <c r="FQQ10" s="414"/>
      <c r="FQR10" s="476"/>
      <c r="FQS10" s="477"/>
      <c r="FQT10" s="477"/>
      <c r="FQU10" s="477"/>
      <c r="FQV10" s="474"/>
      <c r="FQW10" s="474"/>
      <c r="FQX10" s="475"/>
      <c r="FQY10" s="414"/>
      <c r="FQZ10" s="476"/>
      <c r="FRA10" s="477"/>
      <c r="FRB10" s="477"/>
      <c r="FRC10" s="477"/>
      <c r="FRD10" s="474"/>
      <c r="FRE10" s="474"/>
      <c r="FRF10" s="475"/>
      <c r="FRG10" s="414"/>
      <c r="FRH10" s="476"/>
      <c r="FRI10" s="477"/>
      <c r="FRJ10" s="477"/>
      <c r="FRK10" s="477"/>
      <c r="FRL10" s="474"/>
      <c r="FRM10" s="474"/>
      <c r="FRN10" s="475"/>
      <c r="FRO10" s="414"/>
      <c r="FRP10" s="476"/>
      <c r="FRQ10" s="477"/>
      <c r="FRR10" s="477"/>
      <c r="FRS10" s="477"/>
      <c r="FRT10" s="474"/>
      <c r="FRU10" s="474"/>
      <c r="FRV10" s="475"/>
      <c r="FRW10" s="414"/>
      <c r="FRX10" s="476"/>
      <c r="FRY10" s="477"/>
      <c r="FRZ10" s="477"/>
      <c r="FSA10" s="477"/>
      <c r="FSB10" s="474"/>
      <c r="FSC10" s="474"/>
      <c r="FSD10" s="475"/>
      <c r="FSE10" s="414"/>
      <c r="FSF10" s="476"/>
      <c r="FSG10" s="477"/>
      <c r="FSH10" s="477"/>
      <c r="FSI10" s="477"/>
      <c r="FSJ10" s="474"/>
      <c r="FSK10" s="474"/>
      <c r="FSL10" s="475"/>
      <c r="FSM10" s="414"/>
      <c r="FSN10" s="476"/>
      <c r="FSO10" s="477"/>
      <c r="FSP10" s="477"/>
      <c r="FSQ10" s="477"/>
      <c r="FSR10" s="474"/>
      <c r="FSS10" s="474"/>
      <c r="FST10" s="475"/>
      <c r="FSU10" s="414"/>
      <c r="FSV10" s="476"/>
      <c r="FSW10" s="477"/>
      <c r="FSX10" s="477"/>
      <c r="FSY10" s="477"/>
      <c r="FSZ10" s="474"/>
      <c r="FTA10" s="474"/>
      <c r="FTB10" s="475"/>
      <c r="FTC10" s="414"/>
      <c r="FTD10" s="476"/>
      <c r="FTE10" s="477"/>
      <c r="FTF10" s="477"/>
      <c r="FTG10" s="477"/>
      <c r="FTH10" s="474"/>
      <c r="FTI10" s="474"/>
      <c r="FTJ10" s="475"/>
      <c r="FTK10" s="414"/>
      <c r="FTL10" s="476"/>
      <c r="FTM10" s="477"/>
      <c r="FTN10" s="477"/>
      <c r="FTO10" s="477"/>
      <c r="FTP10" s="474"/>
      <c r="FTQ10" s="474"/>
      <c r="FTR10" s="475"/>
      <c r="FTS10" s="414"/>
      <c r="FTT10" s="476"/>
      <c r="FTU10" s="477"/>
      <c r="FTV10" s="477"/>
      <c r="FTW10" s="477"/>
      <c r="FTX10" s="474"/>
      <c r="FTY10" s="474"/>
      <c r="FTZ10" s="475"/>
      <c r="FUA10" s="414"/>
      <c r="FUB10" s="476"/>
      <c r="FUC10" s="477"/>
      <c r="FUD10" s="477"/>
      <c r="FUE10" s="477"/>
      <c r="FUF10" s="474"/>
      <c r="FUG10" s="474"/>
      <c r="FUH10" s="475"/>
      <c r="FUI10" s="414"/>
      <c r="FUJ10" s="476"/>
      <c r="FUK10" s="477"/>
      <c r="FUL10" s="477"/>
      <c r="FUM10" s="477"/>
      <c r="FUN10" s="474"/>
      <c r="FUO10" s="474"/>
      <c r="FUP10" s="475"/>
      <c r="FUQ10" s="414"/>
      <c r="FUR10" s="476"/>
      <c r="FUS10" s="477"/>
      <c r="FUT10" s="477"/>
      <c r="FUU10" s="477"/>
      <c r="FUV10" s="474"/>
      <c r="FUW10" s="474"/>
      <c r="FUX10" s="475"/>
      <c r="FUY10" s="414"/>
      <c r="FUZ10" s="476"/>
      <c r="FVA10" s="477"/>
      <c r="FVB10" s="477"/>
      <c r="FVC10" s="477"/>
      <c r="FVD10" s="474"/>
      <c r="FVE10" s="474"/>
      <c r="FVF10" s="475"/>
      <c r="FVG10" s="414"/>
      <c r="FVH10" s="476"/>
      <c r="FVI10" s="477"/>
      <c r="FVJ10" s="477"/>
      <c r="FVK10" s="477"/>
      <c r="FVL10" s="474"/>
      <c r="FVM10" s="474"/>
      <c r="FVN10" s="475"/>
      <c r="FVO10" s="414"/>
      <c r="FVP10" s="476"/>
      <c r="FVQ10" s="477"/>
      <c r="FVR10" s="477"/>
      <c r="FVS10" s="477"/>
      <c r="FVT10" s="474"/>
      <c r="FVU10" s="474"/>
      <c r="FVV10" s="475"/>
      <c r="FVW10" s="414"/>
      <c r="FVX10" s="476"/>
      <c r="FVY10" s="477"/>
      <c r="FVZ10" s="477"/>
      <c r="FWA10" s="477"/>
      <c r="FWB10" s="474"/>
      <c r="FWC10" s="474"/>
      <c r="FWD10" s="475"/>
      <c r="FWE10" s="414"/>
      <c r="FWF10" s="476"/>
      <c r="FWG10" s="477"/>
      <c r="FWH10" s="477"/>
      <c r="FWI10" s="477"/>
      <c r="FWJ10" s="474"/>
      <c r="FWK10" s="474"/>
      <c r="FWL10" s="475"/>
      <c r="FWM10" s="414"/>
      <c r="FWN10" s="476"/>
      <c r="FWO10" s="477"/>
      <c r="FWP10" s="477"/>
      <c r="FWQ10" s="477"/>
      <c r="FWR10" s="474"/>
      <c r="FWS10" s="474"/>
      <c r="FWT10" s="475"/>
      <c r="FWU10" s="414"/>
      <c r="FWV10" s="476"/>
      <c r="FWW10" s="477"/>
      <c r="FWX10" s="477"/>
      <c r="FWY10" s="477"/>
      <c r="FWZ10" s="474"/>
      <c r="FXA10" s="474"/>
      <c r="FXB10" s="475"/>
      <c r="FXC10" s="414"/>
      <c r="FXD10" s="476"/>
      <c r="FXE10" s="477"/>
      <c r="FXF10" s="477"/>
      <c r="FXG10" s="477"/>
      <c r="FXH10" s="474"/>
      <c r="FXI10" s="474"/>
      <c r="FXJ10" s="475"/>
      <c r="FXK10" s="414"/>
      <c r="FXL10" s="476"/>
      <c r="FXM10" s="477"/>
      <c r="FXN10" s="477"/>
      <c r="FXO10" s="477"/>
      <c r="FXP10" s="474"/>
      <c r="FXQ10" s="474"/>
      <c r="FXR10" s="475"/>
      <c r="FXS10" s="414"/>
      <c r="FXT10" s="476"/>
      <c r="FXU10" s="477"/>
      <c r="FXV10" s="477"/>
      <c r="FXW10" s="477"/>
      <c r="FXX10" s="474"/>
      <c r="FXY10" s="474"/>
      <c r="FXZ10" s="475"/>
      <c r="FYA10" s="414"/>
      <c r="FYB10" s="476"/>
      <c r="FYC10" s="477"/>
      <c r="FYD10" s="477"/>
      <c r="FYE10" s="477"/>
      <c r="FYF10" s="474"/>
      <c r="FYG10" s="474"/>
      <c r="FYH10" s="475"/>
      <c r="FYI10" s="414"/>
      <c r="FYJ10" s="476"/>
      <c r="FYK10" s="477"/>
      <c r="FYL10" s="477"/>
      <c r="FYM10" s="477"/>
      <c r="FYN10" s="474"/>
      <c r="FYO10" s="474"/>
      <c r="FYP10" s="475"/>
      <c r="FYQ10" s="414"/>
      <c r="FYR10" s="476"/>
      <c r="FYS10" s="477"/>
      <c r="FYT10" s="477"/>
      <c r="FYU10" s="477"/>
      <c r="FYV10" s="474"/>
      <c r="FYW10" s="474"/>
      <c r="FYX10" s="475"/>
      <c r="FYY10" s="414"/>
      <c r="FYZ10" s="476"/>
      <c r="FZA10" s="477"/>
      <c r="FZB10" s="477"/>
      <c r="FZC10" s="477"/>
      <c r="FZD10" s="474"/>
      <c r="FZE10" s="474"/>
      <c r="FZF10" s="475"/>
      <c r="FZG10" s="414"/>
      <c r="FZH10" s="476"/>
      <c r="FZI10" s="477"/>
      <c r="FZJ10" s="477"/>
      <c r="FZK10" s="477"/>
      <c r="FZL10" s="474"/>
      <c r="FZM10" s="474"/>
      <c r="FZN10" s="475"/>
      <c r="FZO10" s="414"/>
      <c r="FZP10" s="476"/>
      <c r="FZQ10" s="477"/>
      <c r="FZR10" s="477"/>
      <c r="FZS10" s="477"/>
      <c r="FZT10" s="474"/>
      <c r="FZU10" s="474"/>
      <c r="FZV10" s="475"/>
      <c r="FZW10" s="414"/>
      <c r="FZX10" s="476"/>
      <c r="FZY10" s="477"/>
      <c r="FZZ10" s="477"/>
      <c r="GAA10" s="477"/>
      <c r="GAB10" s="474"/>
      <c r="GAC10" s="474"/>
      <c r="GAD10" s="475"/>
      <c r="GAE10" s="414"/>
      <c r="GAF10" s="476"/>
      <c r="GAG10" s="477"/>
      <c r="GAH10" s="477"/>
      <c r="GAI10" s="477"/>
      <c r="GAJ10" s="474"/>
      <c r="GAK10" s="474"/>
      <c r="GAL10" s="475"/>
      <c r="GAM10" s="414"/>
      <c r="GAN10" s="476"/>
      <c r="GAO10" s="477"/>
      <c r="GAP10" s="477"/>
      <c r="GAQ10" s="477"/>
      <c r="GAR10" s="474"/>
      <c r="GAS10" s="474"/>
      <c r="GAT10" s="475"/>
      <c r="GAU10" s="414"/>
      <c r="GAV10" s="476"/>
      <c r="GAW10" s="477"/>
      <c r="GAX10" s="477"/>
      <c r="GAY10" s="477"/>
      <c r="GAZ10" s="474"/>
      <c r="GBA10" s="474"/>
      <c r="GBB10" s="475"/>
      <c r="GBC10" s="414"/>
      <c r="GBD10" s="476"/>
      <c r="GBE10" s="477"/>
      <c r="GBF10" s="477"/>
      <c r="GBG10" s="477"/>
      <c r="GBH10" s="474"/>
      <c r="GBI10" s="474"/>
      <c r="GBJ10" s="475"/>
      <c r="GBK10" s="414"/>
      <c r="GBL10" s="476"/>
      <c r="GBM10" s="477"/>
      <c r="GBN10" s="477"/>
      <c r="GBO10" s="477"/>
      <c r="GBP10" s="474"/>
      <c r="GBQ10" s="474"/>
      <c r="GBR10" s="475"/>
      <c r="GBS10" s="414"/>
      <c r="GBT10" s="476"/>
      <c r="GBU10" s="477"/>
      <c r="GBV10" s="477"/>
      <c r="GBW10" s="477"/>
      <c r="GBX10" s="474"/>
      <c r="GBY10" s="474"/>
      <c r="GBZ10" s="475"/>
      <c r="GCA10" s="414"/>
      <c r="GCB10" s="476"/>
      <c r="GCC10" s="477"/>
      <c r="GCD10" s="477"/>
      <c r="GCE10" s="477"/>
      <c r="GCF10" s="474"/>
      <c r="GCG10" s="474"/>
      <c r="GCH10" s="475"/>
      <c r="GCI10" s="414"/>
      <c r="GCJ10" s="476"/>
      <c r="GCK10" s="477"/>
      <c r="GCL10" s="477"/>
      <c r="GCM10" s="477"/>
      <c r="GCN10" s="474"/>
      <c r="GCO10" s="474"/>
      <c r="GCP10" s="475"/>
      <c r="GCQ10" s="414"/>
      <c r="GCR10" s="476"/>
      <c r="GCS10" s="477"/>
      <c r="GCT10" s="477"/>
      <c r="GCU10" s="477"/>
      <c r="GCV10" s="474"/>
      <c r="GCW10" s="474"/>
      <c r="GCX10" s="475"/>
      <c r="GCY10" s="414"/>
      <c r="GCZ10" s="476"/>
      <c r="GDA10" s="477"/>
      <c r="GDB10" s="477"/>
      <c r="GDC10" s="477"/>
      <c r="GDD10" s="474"/>
      <c r="GDE10" s="474"/>
      <c r="GDF10" s="475"/>
      <c r="GDG10" s="414"/>
      <c r="GDH10" s="476"/>
      <c r="GDI10" s="477"/>
      <c r="GDJ10" s="477"/>
      <c r="GDK10" s="477"/>
      <c r="GDL10" s="474"/>
      <c r="GDM10" s="474"/>
      <c r="GDN10" s="475"/>
      <c r="GDO10" s="414"/>
      <c r="GDP10" s="476"/>
      <c r="GDQ10" s="477"/>
      <c r="GDR10" s="477"/>
      <c r="GDS10" s="477"/>
      <c r="GDT10" s="474"/>
      <c r="GDU10" s="474"/>
      <c r="GDV10" s="475"/>
      <c r="GDW10" s="414"/>
      <c r="GDX10" s="476"/>
      <c r="GDY10" s="477"/>
      <c r="GDZ10" s="477"/>
      <c r="GEA10" s="477"/>
      <c r="GEB10" s="474"/>
      <c r="GEC10" s="474"/>
      <c r="GED10" s="475"/>
      <c r="GEE10" s="414"/>
      <c r="GEF10" s="476"/>
      <c r="GEG10" s="477"/>
      <c r="GEH10" s="477"/>
      <c r="GEI10" s="477"/>
      <c r="GEJ10" s="474"/>
      <c r="GEK10" s="474"/>
      <c r="GEL10" s="475"/>
      <c r="GEM10" s="414"/>
      <c r="GEN10" s="476"/>
      <c r="GEO10" s="477"/>
      <c r="GEP10" s="477"/>
      <c r="GEQ10" s="477"/>
      <c r="GER10" s="474"/>
      <c r="GES10" s="474"/>
      <c r="GET10" s="475"/>
      <c r="GEU10" s="414"/>
      <c r="GEV10" s="476"/>
      <c r="GEW10" s="477"/>
      <c r="GEX10" s="477"/>
      <c r="GEY10" s="477"/>
      <c r="GEZ10" s="474"/>
      <c r="GFA10" s="474"/>
      <c r="GFB10" s="475"/>
      <c r="GFC10" s="414"/>
      <c r="GFD10" s="476"/>
      <c r="GFE10" s="477"/>
      <c r="GFF10" s="477"/>
      <c r="GFG10" s="477"/>
      <c r="GFH10" s="474"/>
      <c r="GFI10" s="474"/>
      <c r="GFJ10" s="475"/>
      <c r="GFK10" s="414"/>
      <c r="GFL10" s="476"/>
      <c r="GFM10" s="477"/>
      <c r="GFN10" s="477"/>
      <c r="GFO10" s="477"/>
      <c r="GFP10" s="474"/>
      <c r="GFQ10" s="474"/>
      <c r="GFR10" s="475"/>
      <c r="GFS10" s="414"/>
      <c r="GFT10" s="476"/>
      <c r="GFU10" s="477"/>
      <c r="GFV10" s="477"/>
      <c r="GFW10" s="477"/>
      <c r="GFX10" s="474"/>
      <c r="GFY10" s="474"/>
      <c r="GFZ10" s="475"/>
      <c r="GGA10" s="414"/>
      <c r="GGB10" s="476"/>
      <c r="GGC10" s="477"/>
      <c r="GGD10" s="477"/>
      <c r="GGE10" s="477"/>
      <c r="GGF10" s="474"/>
      <c r="GGG10" s="474"/>
      <c r="GGH10" s="475"/>
      <c r="GGI10" s="414"/>
      <c r="GGJ10" s="476"/>
      <c r="GGK10" s="477"/>
      <c r="GGL10" s="477"/>
      <c r="GGM10" s="477"/>
      <c r="GGN10" s="474"/>
      <c r="GGO10" s="474"/>
      <c r="GGP10" s="475"/>
      <c r="GGQ10" s="414"/>
      <c r="GGR10" s="476"/>
      <c r="GGS10" s="477"/>
      <c r="GGT10" s="477"/>
      <c r="GGU10" s="477"/>
      <c r="GGV10" s="474"/>
      <c r="GGW10" s="474"/>
      <c r="GGX10" s="475"/>
      <c r="GGY10" s="414"/>
      <c r="GGZ10" s="476"/>
      <c r="GHA10" s="477"/>
      <c r="GHB10" s="477"/>
      <c r="GHC10" s="477"/>
      <c r="GHD10" s="474"/>
      <c r="GHE10" s="474"/>
      <c r="GHF10" s="475"/>
      <c r="GHG10" s="414"/>
      <c r="GHH10" s="476"/>
      <c r="GHI10" s="477"/>
      <c r="GHJ10" s="477"/>
      <c r="GHK10" s="477"/>
      <c r="GHL10" s="474"/>
      <c r="GHM10" s="474"/>
      <c r="GHN10" s="475"/>
      <c r="GHO10" s="414"/>
      <c r="GHP10" s="476"/>
      <c r="GHQ10" s="477"/>
      <c r="GHR10" s="477"/>
      <c r="GHS10" s="477"/>
      <c r="GHT10" s="474"/>
      <c r="GHU10" s="474"/>
      <c r="GHV10" s="475"/>
      <c r="GHW10" s="414"/>
      <c r="GHX10" s="476"/>
      <c r="GHY10" s="477"/>
      <c r="GHZ10" s="477"/>
      <c r="GIA10" s="477"/>
      <c r="GIB10" s="474"/>
      <c r="GIC10" s="474"/>
      <c r="GID10" s="475"/>
      <c r="GIE10" s="414"/>
      <c r="GIF10" s="476"/>
      <c r="GIG10" s="477"/>
      <c r="GIH10" s="477"/>
      <c r="GII10" s="477"/>
      <c r="GIJ10" s="474"/>
      <c r="GIK10" s="474"/>
      <c r="GIL10" s="475"/>
      <c r="GIM10" s="414"/>
      <c r="GIN10" s="476"/>
      <c r="GIO10" s="477"/>
      <c r="GIP10" s="477"/>
      <c r="GIQ10" s="477"/>
      <c r="GIR10" s="474"/>
      <c r="GIS10" s="474"/>
      <c r="GIT10" s="475"/>
      <c r="GIU10" s="414"/>
      <c r="GIV10" s="476"/>
      <c r="GIW10" s="477"/>
      <c r="GIX10" s="477"/>
      <c r="GIY10" s="477"/>
      <c r="GIZ10" s="474"/>
      <c r="GJA10" s="474"/>
      <c r="GJB10" s="475"/>
      <c r="GJC10" s="414"/>
      <c r="GJD10" s="476"/>
      <c r="GJE10" s="477"/>
      <c r="GJF10" s="477"/>
      <c r="GJG10" s="477"/>
      <c r="GJH10" s="474"/>
      <c r="GJI10" s="474"/>
      <c r="GJJ10" s="475"/>
      <c r="GJK10" s="414"/>
      <c r="GJL10" s="476"/>
      <c r="GJM10" s="477"/>
      <c r="GJN10" s="477"/>
      <c r="GJO10" s="477"/>
      <c r="GJP10" s="474"/>
      <c r="GJQ10" s="474"/>
      <c r="GJR10" s="475"/>
      <c r="GJS10" s="414"/>
      <c r="GJT10" s="476"/>
      <c r="GJU10" s="477"/>
      <c r="GJV10" s="477"/>
      <c r="GJW10" s="477"/>
      <c r="GJX10" s="474"/>
      <c r="GJY10" s="474"/>
      <c r="GJZ10" s="475"/>
      <c r="GKA10" s="414"/>
      <c r="GKB10" s="476"/>
      <c r="GKC10" s="477"/>
      <c r="GKD10" s="477"/>
      <c r="GKE10" s="477"/>
      <c r="GKF10" s="474"/>
      <c r="GKG10" s="474"/>
      <c r="GKH10" s="475"/>
      <c r="GKI10" s="414"/>
      <c r="GKJ10" s="476"/>
      <c r="GKK10" s="477"/>
      <c r="GKL10" s="477"/>
      <c r="GKM10" s="477"/>
      <c r="GKN10" s="474"/>
      <c r="GKO10" s="474"/>
      <c r="GKP10" s="475"/>
      <c r="GKQ10" s="414"/>
      <c r="GKR10" s="476"/>
      <c r="GKS10" s="477"/>
      <c r="GKT10" s="477"/>
      <c r="GKU10" s="477"/>
      <c r="GKV10" s="474"/>
      <c r="GKW10" s="474"/>
      <c r="GKX10" s="475"/>
      <c r="GKY10" s="414"/>
      <c r="GKZ10" s="476"/>
      <c r="GLA10" s="477"/>
      <c r="GLB10" s="477"/>
      <c r="GLC10" s="477"/>
      <c r="GLD10" s="474"/>
      <c r="GLE10" s="474"/>
      <c r="GLF10" s="475"/>
      <c r="GLG10" s="414"/>
      <c r="GLH10" s="476"/>
      <c r="GLI10" s="477"/>
      <c r="GLJ10" s="477"/>
      <c r="GLK10" s="477"/>
      <c r="GLL10" s="474"/>
      <c r="GLM10" s="474"/>
      <c r="GLN10" s="475"/>
      <c r="GLO10" s="414"/>
      <c r="GLP10" s="476"/>
      <c r="GLQ10" s="477"/>
      <c r="GLR10" s="477"/>
      <c r="GLS10" s="477"/>
      <c r="GLT10" s="474"/>
      <c r="GLU10" s="474"/>
      <c r="GLV10" s="475"/>
      <c r="GLW10" s="414"/>
      <c r="GLX10" s="476"/>
      <c r="GLY10" s="477"/>
      <c r="GLZ10" s="477"/>
      <c r="GMA10" s="477"/>
      <c r="GMB10" s="474"/>
      <c r="GMC10" s="474"/>
      <c r="GMD10" s="475"/>
      <c r="GME10" s="414"/>
      <c r="GMF10" s="476"/>
      <c r="GMG10" s="477"/>
      <c r="GMH10" s="477"/>
      <c r="GMI10" s="477"/>
      <c r="GMJ10" s="474"/>
      <c r="GMK10" s="474"/>
      <c r="GML10" s="475"/>
      <c r="GMM10" s="414"/>
      <c r="GMN10" s="476"/>
      <c r="GMO10" s="477"/>
      <c r="GMP10" s="477"/>
      <c r="GMQ10" s="477"/>
      <c r="GMR10" s="474"/>
      <c r="GMS10" s="474"/>
      <c r="GMT10" s="475"/>
      <c r="GMU10" s="414"/>
      <c r="GMV10" s="476"/>
      <c r="GMW10" s="477"/>
      <c r="GMX10" s="477"/>
      <c r="GMY10" s="477"/>
      <c r="GMZ10" s="474"/>
      <c r="GNA10" s="474"/>
      <c r="GNB10" s="475"/>
      <c r="GNC10" s="414"/>
      <c r="GND10" s="476"/>
      <c r="GNE10" s="477"/>
      <c r="GNF10" s="477"/>
      <c r="GNG10" s="477"/>
      <c r="GNH10" s="474"/>
      <c r="GNI10" s="474"/>
      <c r="GNJ10" s="475"/>
      <c r="GNK10" s="414"/>
      <c r="GNL10" s="476"/>
      <c r="GNM10" s="477"/>
      <c r="GNN10" s="477"/>
      <c r="GNO10" s="477"/>
      <c r="GNP10" s="474"/>
      <c r="GNQ10" s="474"/>
      <c r="GNR10" s="475"/>
      <c r="GNS10" s="414"/>
      <c r="GNT10" s="476"/>
      <c r="GNU10" s="477"/>
      <c r="GNV10" s="477"/>
      <c r="GNW10" s="477"/>
      <c r="GNX10" s="474"/>
      <c r="GNY10" s="474"/>
      <c r="GNZ10" s="475"/>
      <c r="GOA10" s="414"/>
      <c r="GOB10" s="476"/>
      <c r="GOC10" s="477"/>
      <c r="GOD10" s="477"/>
      <c r="GOE10" s="477"/>
      <c r="GOF10" s="474"/>
      <c r="GOG10" s="474"/>
      <c r="GOH10" s="475"/>
      <c r="GOI10" s="414"/>
      <c r="GOJ10" s="476"/>
      <c r="GOK10" s="477"/>
      <c r="GOL10" s="477"/>
      <c r="GOM10" s="477"/>
      <c r="GON10" s="474"/>
      <c r="GOO10" s="474"/>
      <c r="GOP10" s="475"/>
      <c r="GOQ10" s="414"/>
      <c r="GOR10" s="476"/>
      <c r="GOS10" s="477"/>
      <c r="GOT10" s="477"/>
      <c r="GOU10" s="477"/>
      <c r="GOV10" s="474"/>
      <c r="GOW10" s="474"/>
      <c r="GOX10" s="475"/>
      <c r="GOY10" s="414"/>
      <c r="GOZ10" s="476"/>
      <c r="GPA10" s="477"/>
      <c r="GPB10" s="477"/>
      <c r="GPC10" s="477"/>
      <c r="GPD10" s="474"/>
      <c r="GPE10" s="474"/>
      <c r="GPF10" s="475"/>
      <c r="GPG10" s="414"/>
      <c r="GPH10" s="476"/>
      <c r="GPI10" s="477"/>
      <c r="GPJ10" s="477"/>
      <c r="GPK10" s="477"/>
      <c r="GPL10" s="474"/>
      <c r="GPM10" s="474"/>
      <c r="GPN10" s="475"/>
      <c r="GPO10" s="414"/>
      <c r="GPP10" s="476"/>
      <c r="GPQ10" s="477"/>
      <c r="GPR10" s="477"/>
      <c r="GPS10" s="477"/>
      <c r="GPT10" s="474"/>
      <c r="GPU10" s="474"/>
      <c r="GPV10" s="475"/>
      <c r="GPW10" s="414"/>
      <c r="GPX10" s="476"/>
      <c r="GPY10" s="477"/>
      <c r="GPZ10" s="477"/>
      <c r="GQA10" s="477"/>
      <c r="GQB10" s="474"/>
      <c r="GQC10" s="474"/>
      <c r="GQD10" s="475"/>
      <c r="GQE10" s="414"/>
      <c r="GQF10" s="476"/>
      <c r="GQG10" s="477"/>
      <c r="GQH10" s="477"/>
      <c r="GQI10" s="477"/>
      <c r="GQJ10" s="474"/>
      <c r="GQK10" s="474"/>
      <c r="GQL10" s="475"/>
      <c r="GQM10" s="414"/>
      <c r="GQN10" s="476"/>
      <c r="GQO10" s="477"/>
      <c r="GQP10" s="477"/>
      <c r="GQQ10" s="477"/>
      <c r="GQR10" s="474"/>
      <c r="GQS10" s="474"/>
      <c r="GQT10" s="475"/>
      <c r="GQU10" s="414"/>
      <c r="GQV10" s="476"/>
      <c r="GQW10" s="477"/>
      <c r="GQX10" s="477"/>
      <c r="GQY10" s="477"/>
      <c r="GQZ10" s="474"/>
      <c r="GRA10" s="474"/>
      <c r="GRB10" s="475"/>
      <c r="GRC10" s="414"/>
      <c r="GRD10" s="476"/>
      <c r="GRE10" s="477"/>
      <c r="GRF10" s="477"/>
      <c r="GRG10" s="477"/>
      <c r="GRH10" s="474"/>
      <c r="GRI10" s="474"/>
      <c r="GRJ10" s="475"/>
      <c r="GRK10" s="414"/>
      <c r="GRL10" s="476"/>
      <c r="GRM10" s="477"/>
      <c r="GRN10" s="477"/>
      <c r="GRO10" s="477"/>
      <c r="GRP10" s="474"/>
      <c r="GRQ10" s="474"/>
      <c r="GRR10" s="475"/>
      <c r="GRS10" s="414"/>
      <c r="GRT10" s="476"/>
      <c r="GRU10" s="477"/>
      <c r="GRV10" s="477"/>
      <c r="GRW10" s="477"/>
      <c r="GRX10" s="474"/>
      <c r="GRY10" s="474"/>
      <c r="GRZ10" s="475"/>
      <c r="GSA10" s="414"/>
      <c r="GSB10" s="476"/>
      <c r="GSC10" s="477"/>
      <c r="GSD10" s="477"/>
      <c r="GSE10" s="477"/>
      <c r="GSF10" s="474"/>
      <c r="GSG10" s="474"/>
      <c r="GSH10" s="475"/>
      <c r="GSI10" s="414"/>
      <c r="GSJ10" s="476"/>
      <c r="GSK10" s="477"/>
      <c r="GSL10" s="477"/>
      <c r="GSM10" s="477"/>
      <c r="GSN10" s="474"/>
      <c r="GSO10" s="474"/>
      <c r="GSP10" s="475"/>
      <c r="GSQ10" s="414"/>
      <c r="GSR10" s="476"/>
      <c r="GSS10" s="477"/>
      <c r="GST10" s="477"/>
      <c r="GSU10" s="477"/>
      <c r="GSV10" s="474"/>
      <c r="GSW10" s="474"/>
      <c r="GSX10" s="475"/>
      <c r="GSY10" s="414"/>
      <c r="GSZ10" s="476"/>
      <c r="GTA10" s="477"/>
      <c r="GTB10" s="477"/>
      <c r="GTC10" s="477"/>
      <c r="GTD10" s="474"/>
      <c r="GTE10" s="474"/>
      <c r="GTF10" s="475"/>
      <c r="GTG10" s="414"/>
      <c r="GTH10" s="476"/>
      <c r="GTI10" s="477"/>
      <c r="GTJ10" s="477"/>
      <c r="GTK10" s="477"/>
      <c r="GTL10" s="474"/>
      <c r="GTM10" s="474"/>
      <c r="GTN10" s="475"/>
      <c r="GTO10" s="414"/>
      <c r="GTP10" s="476"/>
      <c r="GTQ10" s="477"/>
      <c r="GTR10" s="477"/>
      <c r="GTS10" s="477"/>
      <c r="GTT10" s="474"/>
      <c r="GTU10" s="474"/>
      <c r="GTV10" s="475"/>
      <c r="GTW10" s="414"/>
      <c r="GTX10" s="476"/>
      <c r="GTY10" s="477"/>
      <c r="GTZ10" s="477"/>
      <c r="GUA10" s="477"/>
      <c r="GUB10" s="474"/>
      <c r="GUC10" s="474"/>
      <c r="GUD10" s="475"/>
      <c r="GUE10" s="414"/>
      <c r="GUF10" s="476"/>
      <c r="GUG10" s="477"/>
      <c r="GUH10" s="477"/>
      <c r="GUI10" s="477"/>
      <c r="GUJ10" s="474"/>
      <c r="GUK10" s="474"/>
      <c r="GUL10" s="475"/>
      <c r="GUM10" s="414"/>
      <c r="GUN10" s="476"/>
      <c r="GUO10" s="477"/>
      <c r="GUP10" s="477"/>
      <c r="GUQ10" s="477"/>
      <c r="GUR10" s="474"/>
      <c r="GUS10" s="474"/>
      <c r="GUT10" s="475"/>
      <c r="GUU10" s="414"/>
      <c r="GUV10" s="476"/>
      <c r="GUW10" s="477"/>
      <c r="GUX10" s="477"/>
      <c r="GUY10" s="477"/>
      <c r="GUZ10" s="474"/>
      <c r="GVA10" s="474"/>
      <c r="GVB10" s="475"/>
      <c r="GVC10" s="414"/>
      <c r="GVD10" s="476"/>
      <c r="GVE10" s="477"/>
      <c r="GVF10" s="477"/>
      <c r="GVG10" s="477"/>
      <c r="GVH10" s="474"/>
      <c r="GVI10" s="474"/>
      <c r="GVJ10" s="475"/>
      <c r="GVK10" s="414"/>
      <c r="GVL10" s="476"/>
      <c r="GVM10" s="477"/>
      <c r="GVN10" s="477"/>
      <c r="GVO10" s="477"/>
      <c r="GVP10" s="474"/>
      <c r="GVQ10" s="474"/>
      <c r="GVR10" s="475"/>
      <c r="GVS10" s="414"/>
      <c r="GVT10" s="476"/>
      <c r="GVU10" s="477"/>
      <c r="GVV10" s="477"/>
      <c r="GVW10" s="477"/>
      <c r="GVX10" s="474"/>
      <c r="GVY10" s="474"/>
      <c r="GVZ10" s="475"/>
      <c r="GWA10" s="414"/>
      <c r="GWB10" s="476"/>
      <c r="GWC10" s="477"/>
      <c r="GWD10" s="477"/>
      <c r="GWE10" s="477"/>
      <c r="GWF10" s="474"/>
      <c r="GWG10" s="474"/>
      <c r="GWH10" s="475"/>
      <c r="GWI10" s="414"/>
      <c r="GWJ10" s="476"/>
      <c r="GWK10" s="477"/>
      <c r="GWL10" s="477"/>
      <c r="GWM10" s="477"/>
      <c r="GWN10" s="474"/>
      <c r="GWO10" s="474"/>
      <c r="GWP10" s="475"/>
      <c r="GWQ10" s="414"/>
      <c r="GWR10" s="476"/>
      <c r="GWS10" s="477"/>
      <c r="GWT10" s="477"/>
      <c r="GWU10" s="477"/>
      <c r="GWV10" s="474"/>
      <c r="GWW10" s="474"/>
      <c r="GWX10" s="475"/>
      <c r="GWY10" s="414"/>
      <c r="GWZ10" s="476"/>
      <c r="GXA10" s="477"/>
      <c r="GXB10" s="477"/>
      <c r="GXC10" s="477"/>
      <c r="GXD10" s="474"/>
      <c r="GXE10" s="474"/>
      <c r="GXF10" s="475"/>
      <c r="GXG10" s="414"/>
      <c r="GXH10" s="476"/>
      <c r="GXI10" s="477"/>
      <c r="GXJ10" s="477"/>
      <c r="GXK10" s="477"/>
      <c r="GXL10" s="474"/>
      <c r="GXM10" s="474"/>
      <c r="GXN10" s="475"/>
      <c r="GXO10" s="414"/>
      <c r="GXP10" s="476"/>
      <c r="GXQ10" s="477"/>
      <c r="GXR10" s="477"/>
      <c r="GXS10" s="477"/>
      <c r="GXT10" s="474"/>
      <c r="GXU10" s="474"/>
      <c r="GXV10" s="475"/>
      <c r="GXW10" s="414"/>
      <c r="GXX10" s="476"/>
      <c r="GXY10" s="477"/>
      <c r="GXZ10" s="477"/>
      <c r="GYA10" s="477"/>
      <c r="GYB10" s="474"/>
      <c r="GYC10" s="474"/>
      <c r="GYD10" s="475"/>
      <c r="GYE10" s="414"/>
      <c r="GYF10" s="476"/>
      <c r="GYG10" s="477"/>
      <c r="GYH10" s="477"/>
      <c r="GYI10" s="477"/>
      <c r="GYJ10" s="474"/>
      <c r="GYK10" s="474"/>
      <c r="GYL10" s="475"/>
      <c r="GYM10" s="414"/>
      <c r="GYN10" s="476"/>
      <c r="GYO10" s="477"/>
      <c r="GYP10" s="477"/>
      <c r="GYQ10" s="477"/>
      <c r="GYR10" s="474"/>
      <c r="GYS10" s="474"/>
      <c r="GYT10" s="475"/>
      <c r="GYU10" s="414"/>
      <c r="GYV10" s="476"/>
      <c r="GYW10" s="477"/>
      <c r="GYX10" s="477"/>
      <c r="GYY10" s="477"/>
      <c r="GYZ10" s="474"/>
      <c r="GZA10" s="474"/>
      <c r="GZB10" s="475"/>
      <c r="GZC10" s="414"/>
      <c r="GZD10" s="476"/>
      <c r="GZE10" s="477"/>
      <c r="GZF10" s="477"/>
      <c r="GZG10" s="477"/>
      <c r="GZH10" s="474"/>
      <c r="GZI10" s="474"/>
      <c r="GZJ10" s="475"/>
      <c r="GZK10" s="414"/>
      <c r="GZL10" s="476"/>
      <c r="GZM10" s="477"/>
      <c r="GZN10" s="477"/>
      <c r="GZO10" s="477"/>
      <c r="GZP10" s="474"/>
      <c r="GZQ10" s="474"/>
      <c r="GZR10" s="475"/>
      <c r="GZS10" s="414"/>
      <c r="GZT10" s="476"/>
      <c r="GZU10" s="477"/>
      <c r="GZV10" s="477"/>
      <c r="GZW10" s="477"/>
      <c r="GZX10" s="474"/>
      <c r="GZY10" s="474"/>
      <c r="GZZ10" s="475"/>
      <c r="HAA10" s="414"/>
      <c r="HAB10" s="476"/>
      <c r="HAC10" s="477"/>
      <c r="HAD10" s="477"/>
      <c r="HAE10" s="477"/>
      <c r="HAF10" s="474"/>
      <c r="HAG10" s="474"/>
      <c r="HAH10" s="475"/>
      <c r="HAI10" s="414"/>
      <c r="HAJ10" s="476"/>
      <c r="HAK10" s="477"/>
      <c r="HAL10" s="477"/>
      <c r="HAM10" s="477"/>
      <c r="HAN10" s="474"/>
      <c r="HAO10" s="474"/>
      <c r="HAP10" s="475"/>
      <c r="HAQ10" s="414"/>
      <c r="HAR10" s="476"/>
      <c r="HAS10" s="477"/>
      <c r="HAT10" s="477"/>
      <c r="HAU10" s="477"/>
      <c r="HAV10" s="474"/>
      <c r="HAW10" s="474"/>
      <c r="HAX10" s="475"/>
      <c r="HAY10" s="414"/>
      <c r="HAZ10" s="476"/>
      <c r="HBA10" s="477"/>
      <c r="HBB10" s="477"/>
      <c r="HBC10" s="477"/>
      <c r="HBD10" s="474"/>
      <c r="HBE10" s="474"/>
      <c r="HBF10" s="475"/>
      <c r="HBG10" s="414"/>
      <c r="HBH10" s="476"/>
      <c r="HBI10" s="477"/>
      <c r="HBJ10" s="477"/>
      <c r="HBK10" s="477"/>
      <c r="HBL10" s="474"/>
      <c r="HBM10" s="474"/>
      <c r="HBN10" s="475"/>
      <c r="HBO10" s="414"/>
      <c r="HBP10" s="476"/>
      <c r="HBQ10" s="477"/>
      <c r="HBR10" s="477"/>
      <c r="HBS10" s="477"/>
      <c r="HBT10" s="474"/>
      <c r="HBU10" s="474"/>
      <c r="HBV10" s="475"/>
      <c r="HBW10" s="414"/>
      <c r="HBX10" s="476"/>
      <c r="HBY10" s="477"/>
      <c r="HBZ10" s="477"/>
      <c r="HCA10" s="477"/>
      <c r="HCB10" s="474"/>
      <c r="HCC10" s="474"/>
      <c r="HCD10" s="475"/>
      <c r="HCE10" s="414"/>
      <c r="HCF10" s="476"/>
      <c r="HCG10" s="477"/>
      <c r="HCH10" s="477"/>
      <c r="HCI10" s="477"/>
      <c r="HCJ10" s="474"/>
      <c r="HCK10" s="474"/>
      <c r="HCL10" s="475"/>
      <c r="HCM10" s="414"/>
      <c r="HCN10" s="476"/>
      <c r="HCO10" s="477"/>
      <c r="HCP10" s="477"/>
      <c r="HCQ10" s="477"/>
      <c r="HCR10" s="474"/>
      <c r="HCS10" s="474"/>
      <c r="HCT10" s="475"/>
      <c r="HCU10" s="414"/>
      <c r="HCV10" s="476"/>
      <c r="HCW10" s="477"/>
      <c r="HCX10" s="477"/>
      <c r="HCY10" s="477"/>
      <c r="HCZ10" s="474"/>
      <c r="HDA10" s="474"/>
      <c r="HDB10" s="475"/>
      <c r="HDC10" s="414"/>
      <c r="HDD10" s="476"/>
      <c r="HDE10" s="477"/>
      <c r="HDF10" s="477"/>
      <c r="HDG10" s="477"/>
      <c r="HDH10" s="474"/>
      <c r="HDI10" s="474"/>
      <c r="HDJ10" s="475"/>
      <c r="HDK10" s="414"/>
      <c r="HDL10" s="476"/>
      <c r="HDM10" s="477"/>
      <c r="HDN10" s="477"/>
      <c r="HDO10" s="477"/>
      <c r="HDP10" s="474"/>
      <c r="HDQ10" s="474"/>
      <c r="HDR10" s="475"/>
      <c r="HDS10" s="414"/>
      <c r="HDT10" s="476"/>
      <c r="HDU10" s="477"/>
      <c r="HDV10" s="477"/>
      <c r="HDW10" s="477"/>
      <c r="HDX10" s="474"/>
      <c r="HDY10" s="474"/>
      <c r="HDZ10" s="475"/>
      <c r="HEA10" s="414"/>
      <c r="HEB10" s="476"/>
      <c r="HEC10" s="477"/>
      <c r="HED10" s="477"/>
      <c r="HEE10" s="477"/>
      <c r="HEF10" s="474"/>
      <c r="HEG10" s="474"/>
      <c r="HEH10" s="475"/>
      <c r="HEI10" s="414"/>
      <c r="HEJ10" s="476"/>
      <c r="HEK10" s="477"/>
      <c r="HEL10" s="477"/>
      <c r="HEM10" s="477"/>
      <c r="HEN10" s="474"/>
      <c r="HEO10" s="474"/>
      <c r="HEP10" s="475"/>
      <c r="HEQ10" s="414"/>
      <c r="HER10" s="476"/>
      <c r="HES10" s="477"/>
      <c r="HET10" s="477"/>
      <c r="HEU10" s="477"/>
      <c r="HEV10" s="474"/>
      <c r="HEW10" s="474"/>
      <c r="HEX10" s="475"/>
      <c r="HEY10" s="414"/>
      <c r="HEZ10" s="476"/>
      <c r="HFA10" s="477"/>
      <c r="HFB10" s="477"/>
      <c r="HFC10" s="477"/>
      <c r="HFD10" s="474"/>
      <c r="HFE10" s="474"/>
      <c r="HFF10" s="475"/>
      <c r="HFG10" s="414"/>
      <c r="HFH10" s="476"/>
      <c r="HFI10" s="477"/>
      <c r="HFJ10" s="477"/>
      <c r="HFK10" s="477"/>
      <c r="HFL10" s="474"/>
      <c r="HFM10" s="474"/>
      <c r="HFN10" s="475"/>
      <c r="HFO10" s="414"/>
      <c r="HFP10" s="476"/>
      <c r="HFQ10" s="477"/>
      <c r="HFR10" s="477"/>
      <c r="HFS10" s="477"/>
      <c r="HFT10" s="474"/>
      <c r="HFU10" s="474"/>
      <c r="HFV10" s="475"/>
      <c r="HFW10" s="414"/>
      <c r="HFX10" s="476"/>
      <c r="HFY10" s="477"/>
      <c r="HFZ10" s="477"/>
      <c r="HGA10" s="477"/>
      <c r="HGB10" s="474"/>
      <c r="HGC10" s="474"/>
      <c r="HGD10" s="475"/>
      <c r="HGE10" s="414"/>
      <c r="HGF10" s="476"/>
      <c r="HGG10" s="477"/>
      <c r="HGH10" s="477"/>
      <c r="HGI10" s="477"/>
      <c r="HGJ10" s="474"/>
      <c r="HGK10" s="474"/>
      <c r="HGL10" s="475"/>
      <c r="HGM10" s="414"/>
      <c r="HGN10" s="476"/>
      <c r="HGO10" s="477"/>
      <c r="HGP10" s="477"/>
      <c r="HGQ10" s="477"/>
      <c r="HGR10" s="474"/>
      <c r="HGS10" s="474"/>
      <c r="HGT10" s="475"/>
      <c r="HGU10" s="414"/>
      <c r="HGV10" s="476"/>
      <c r="HGW10" s="477"/>
      <c r="HGX10" s="477"/>
      <c r="HGY10" s="477"/>
      <c r="HGZ10" s="474"/>
      <c r="HHA10" s="474"/>
      <c r="HHB10" s="475"/>
      <c r="HHC10" s="414"/>
      <c r="HHD10" s="476"/>
      <c r="HHE10" s="477"/>
      <c r="HHF10" s="477"/>
      <c r="HHG10" s="477"/>
      <c r="HHH10" s="474"/>
      <c r="HHI10" s="474"/>
      <c r="HHJ10" s="475"/>
      <c r="HHK10" s="414"/>
      <c r="HHL10" s="476"/>
      <c r="HHM10" s="477"/>
      <c r="HHN10" s="477"/>
      <c r="HHO10" s="477"/>
      <c r="HHP10" s="474"/>
      <c r="HHQ10" s="474"/>
      <c r="HHR10" s="475"/>
      <c r="HHS10" s="414"/>
      <c r="HHT10" s="476"/>
      <c r="HHU10" s="477"/>
      <c r="HHV10" s="477"/>
      <c r="HHW10" s="477"/>
      <c r="HHX10" s="474"/>
      <c r="HHY10" s="474"/>
      <c r="HHZ10" s="475"/>
      <c r="HIA10" s="414"/>
      <c r="HIB10" s="476"/>
      <c r="HIC10" s="477"/>
      <c r="HID10" s="477"/>
      <c r="HIE10" s="477"/>
      <c r="HIF10" s="474"/>
      <c r="HIG10" s="474"/>
      <c r="HIH10" s="475"/>
      <c r="HII10" s="414"/>
      <c r="HIJ10" s="476"/>
      <c r="HIK10" s="477"/>
      <c r="HIL10" s="477"/>
      <c r="HIM10" s="477"/>
      <c r="HIN10" s="474"/>
      <c r="HIO10" s="474"/>
      <c r="HIP10" s="475"/>
      <c r="HIQ10" s="414"/>
      <c r="HIR10" s="476"/>
      <c r="HIS10" s="477"/>
      <c r="HIT10" s="477"/>
      <c r="HIU10" s="477"/>
      <c r="HIV10" s="474"/>
      <c r="HIW10" s="474"/>
      <c r="HIX10" s="475"/>
      <c r="HIY10" s="414"/>
      <c r="HIZ10" s="476"/>
      <c r="HJA10" s="477"/>
      <c r="HJB10" s="477"/>
      <c r="HJC10" s="477"/>
      <c r="HJD10" s="474"/>
      <c r="HJE10" s="474"/>
      <c r="HJF10" s="475"/>
      <c r="HJG10" s="414"/>
      <c r="HJH10" s="476"/>
      <c r="HJI10" s="477"/>
      <c r="HJJ10" s="477"/>
      <c r="HJK10" s="477"/>
      <c r="HJL10" s="474"/>
      <c r="HJM10" s="474"/>
      <c r="HJN10" s="475"/>
      <c r="HJO10" s="414"/>
      <c r="HJP10" s="476"/>
      <c r="HJQ10" s="477"/>
      <c r="HJR10" s="477"/>
      <c r="HJS10" s="477"/>
      <c r="HJT10" s="474"/>
      <c r="HJU10" s="474"/>
      <c r="HJV10" s="475"/>
      <c r="HJW10" s="414"/>
      <c r="HJX10" s="476"/>
      <c r="HJY10" s="477"/>
      <c r="HJZ10" s="477"/>
      <c r="HKA10" s="477"/>
      <c r="HKB10" s="474"/>
      <c r="HKC10" s="474"/>
      <c r="HKD10" s="475"/>
      <c r="HKE10" s="414"/>
      <c r="HKF10" s="476"/>
      <c r="HKG10" s="477"/>
      <c r="HKH10" s="477"/>
      <c r="HKI10" s="477"/>
      <c r="HKJ10" s="474"/>
      <c r="HKK10" s="474"/>
      <c r="HKL10" s="475"/>
      <c r="HKM10" s="414"/>
      <c r="HKN10" s="476"/>
      <c r="HKO10" s="477"/>
      <c r="HKP10" s="477"/>
      <c r="HKQ10" s="477"/>
      <c r="HKR10" s="474"/>
      <c r="HKS10" s="474"/>
      <c r="HKT10" s="475"/>
      <c r="HKU10" s="414"/>
      <c r="HKV10" s="476"/>
      <c r="HKW10" s="477"/>
      <c r="HKX10" s="477"/>
      <c r="HKY10" s="477"/>
      <c r="HKZ10" s="474"/>
      <c r="HLA10" s="474"/>
      <c r="HLB10" s="475"/>
      <c r="HLC10" s="414"/>
      <c r="HLD10" s="476"/>
      <c r="HLE10" s="477"/>
      <c r="HLF10" s="477"/>
      <c r="HLG10" s="477"/>
      <c r="HLH10" s="474"/>
      <c r="HLI10" s="474"/>
      <c r="HLJ10" s="475"/>
      <c r="HLK10" s="414"/>
      <c r="HLL10" s="476"/>
      <c r="HLM10" s="477"/>
      <c r="HLN10" s="477"/>
      <c r="HLO10" s="477"/>
      <c r="HLP10" s="474"/>
      <c r="HLQ10" s="474"/>
      <c r="HLR10" s="475"/>
      <c r="HLS10" s="414"/>
      <c r="HLT10" s="476"/>
      <c r="HLU10" s="477"/>
      <c r="HLV10" s="477"/>
      <c r="HLW10" s="477"/>
      <c r="HLX10" s="474"/>
      <c r="HLY10" s="474"/>
      <c r="HLZ10" s="475"/>
      <c r="HMA10" s="414"/>
      <c r="HMB10" s="476"/>
      <c r="HMC10" s="477"/>
      <c r="HMD10" s="477"/>
      <c r="HME10" s="477"/>
      <c r="HMF10" s="474"/>
      <c r="HMG10" s="474"/>
      <c r="HMH10" s="475"/>
      <c r="HMI10" s="414"/>
      <c r="HMJ10" s="476"/>
      <c r="HMK10" s="477"/>
      <c r="HML10" s="477"/>
      <c r="HMM10" s="477"/>
      <c r="HMN10" s="474"/>
      <c r="HMO10" s="474"/>
      <c r="HMP10" s="475"/>
      <c r="HMQ10" s="414"/>
      <c r="HMR10" s="476"/>
      <c r="HMS10" s="477"/>
      <c r="HMT10" s="477"/>
      <c r="HMU10" s="477"/>
      <c r="HMV10" s="474"/>
      <c r="HMW10" s="474"/>
      <c r="HMX10" s="475"/>
      <c r="HMY10" s="414"/>
      <c r="HMZ10" s="476"/>
      <c r="HNA10" s="477"/>
      <c r="HNB10" s="477"/>
      <c r="HNC10" s="477"/>
      <c r="HND10" s="474"/>
      <c r="HNE10" s="474"/>
      <c r="HNF10" s="475"/>
      <c r="HNG10" s="414"/>
      <c r="HNH10" s="476"/>
      <c r="HNI10" s="477"/>
      <c r="HNJ10" s="477"/>
      <c r="HNK10" s="477"/>
      <c r="HNL10" s="474"/>
      <c r="HNM10" s="474"/>
      <c r="HNN10" s="475"/>
      <c r="HNO10" s="414"/>
      <c r="HNP10" s="476"/>
      <c r="HNQ10" s="477"/>
      <c r="HNR10" s="477"/>
      <c r="HNS10" s="477"/>
      <c r="HNT10" s="474"/>
      <c r="HNU10" s="474"/>
      <c r="HNV10" s="475"/>
      <c r="HNW10" s="414"/>
      <c r="HNX10" s="476"/>
      <c r="HNY10" s="477"/>
      <c r="HNZ10" s="477"/>
      <c r="HOA10" s="477"/>
      <c r="HOB10" s="474"/>
      <c r="HOC10" s="474"/>
      <c r="HOD10" s="475"/>
      <c r="HOE10" s="414"/>
      <c r="HOF10" s="476"/>
      <c r="HOG10" s="477"/>
      <c r="HOH10" s="477"/>
      <c r="HOI10" s="477"/>
      <c r="HOJ10" s="474"/>
      <c r="HOK10" s="474"/>
      <c r="HOL10" s="475"/>
      <c r="HOM10" s="414"/>
      <c r="HON10" s="476"/>
      <c r="HOO10" s="477"/>
      <c r="HOP10" s="477"/>
      <c r="HOQ10" s="477"/>
      <c r="HOR10" s="474"/>
      <c r="HOS10" s="474"/>
      <c r="HOT10" s="475"/>
      <c r="HOU10" s="414"/>
      <c r="HOV10" s="476"/>
      <c r="HOW10" s="477"/>
      <c r="HOX10" s="477"/>
      <c r="HOY10" s="477"/>
      <c r="HOZ10" s="474"/>
      <c r="HPA10" s="474"/>
      <c r="HPB10" s="475"/>
      <c r="HPC10" s="414"/>
      <c r="HPD10" s="476"/>
      <c r="HPE10" s="477"/>
      <c r="HPF10" s="477"/>
      <c r="HPG10" s="477"/>
      <c r="HPH10" s="474"/>
      <c r="HPI10" s="474"/>
      <c r="HPJ10" s="475"/>
      <c r="HPK10" s="414"/>
      <c r="HPL10" s="476"/>
      <c r="HPM10" s="477"/>
      <c r="HPN10" s="477"/>
      <c r="HPO10" s="477"/>
      <c r="HPP10" s="474"/>
      <c r="HPQ10" s="474"/>
      <c r="HPR10" s="475"/>
      <c r="HPS10" s="414"/>
      <c r="HPT10" s="476"/>
      <c r="HPU10" s="477"/>
      <c r="HPV10" s="477"/>
      <c r="HPW10" s="477"/>
      <c r="HPX10" s="474"/>
      <c r="HPY10" s="474"/>
      <c r="HPZ10" s="475"/>
      <c r="HQA10" s="414"/>
      <c r="HQB10" s="476"/>
      <c r="HQC10" s="477"/>
      <c r="HQD10" s="477"/>
      <c r="HQE10" s="477"/>
      <c r="HQF10" s="474"/>
      <c r="HQG10" s="474"/>
      <c r="HQH10" s="475"/>
      <c r="HQI10" s="414"/>
      <c r="HQJ10" s="476"/>
      <c r="HQK10" s="477"/>
      <c r="HQL10" s="477"/>
      <c r="HQM10" s="477"/>
      <c r="HQN10" s="474"/>
      <c r="HQO10" s="474"/>
      <c r="HQP10" s="475"/>
      <c r="HQQ10" s="414"/>
      <c r="HQR10" s="476"/>
      <c r="HQS10" s="477"/>
      <c r="HQT10" s="477"/>
      <c r="HQU10" s="477"/>
      <c r="HQV10" s="474"/>
      <c r="HQW10" s="474"/>
      <c r="HQX10" s="475"/>
      <c r="HQY10" s="414"/>
      <c r="HQZ10" s="476"/>
      <c r="HRA10" s="477"/>
      <c r="HRB10" s="477"/>
      <c r="HRC10" s="477"/>
      <c r="HRD10" s="474"/>
      <c r="HRE10" s="474"/>
      <c r="HRF10" s="475"/>
      <c r="HRG10" s="414"/>
      <c r="HRH10" s="476"/>
      <c r="HRI10" s="477"/>
      <c r="HRJ10" s="477"/>
      <c r="HRK10" s="477"/>
      <c r="HRL10" s="474"/>
      <c r="HRM10" s="474"/>
      <c r="HRN10" s="475"/>
      <c r="HRO10" s="414"/>
      <c r="HRP10" s="476"/>
      <c r="HRQ10" s="477"/>
      <c r="HRR10" s="477"/>
      <c r="HRS10" s="477"/>
      <c r="HRT10" s="474"/>
      <c r="HRU10" s="474"/>
      <c r="HRV10" s="475"/>
      <c r="HRW10" s="414"/>
      <c r="HRX10" s="476"/>
      <c r="HRY10" s="477"/>
      <c r="HRZ10" s="477"/>
      <c r="HSA10" s="477"/>
      <c r="HSB10" s="474"/>
      <c r="HSC10" s="474"/>
      <c r="HSD10" s="475"/>
      <c r="HSE10" s="414"/>
      <c r="HSF10" s="476"/>
      <c r="HSG10" s="477"/>
      <c r="HSH10" s="477"/>
      <c r="HSI10" s="477"/>
      <c r="HSJ10" s="474"/>
      <c r="HSK10" s="474"/>
      <c r="HSL10" s="475"/>
      <c r="HSM10" s="414"/>
      <c r="HSN10" s="476"/>
      <c r="HSO10" s="477"/>
      <c r="HSP10" s="477"/>
      <c r="HSQ10" s="477"/>
      <c r="HSR10" s="474"/>
      <c r="HSS10" s="474"/>
      <c r="HST10" s="475"/>
      <c r="HSU10" s="414"/>
      <c r="HSV10" s="476"/>
      <c r="HSW10" s="477"/>
      <c r="HSX10" s="477"/>
      <c r="HSY10" s="477"/>
      <c r="HSZ10" s="474"/>
      <c r="HTA10" s="474"/>
      <c r="HTB10" s="475"/>
      <c r="HTC10" s="414"/>
      <c r="HTD10" s="476"/>
      <c r="HTE10" s="477"/>
      <c r="HTF10" s="477"/>
      <c r="HTG10" s="477"/>
      <c r="HTH10" s="474"/>
      <c r="HTI10" s="474"/>
      <c r="HTJ10" s="475"/>
      <c r="HTK10" s="414"/>
      <c r="HTL10" s="476"/>
      <c r="HTM10" s="477"/>
      <c r="HTN10" s="477"/>
      <c r="HTO10" s="477"/>
      <c r="HTP10" s="474"/>
      <c r="HTQ10" s="474"/>
      <c r="HTR10" s="475"/>
      <c r="HTS10" s="414"/>
      <c r="HTT10" s="476"/>
      <c r="HTU10" s="477"/>
      <c r="HTV10" s="477"/>
      <c r="HTW10" s="477"/>
      <c r="HTX10" s="474"/>
      <c r="HTY10" s="474"/>
      <c r="HTZ10" s="475"/>
      <c r="HUA10" s="414"/>
      <c r="HUB10" s="476"/>
      <c r="HUC10" s="477"/>
      <c r="HUD10" s="477"/>
      <c r="HUE10" s="477"/>
      <c r="HUF10" s="474"/>
      <c r="HUG10" s="474"/>
      <c r="HUH10" s="475"/>
      <c r="HUI10" s="414"/>
      <c r="HUJ10" s="476"/>
      <c r="HUK10" s="477"/>
      <c r="HUL10" s="477"/>
      <c r="HUM10" s="477"/>
      <c r="HUN10" s="474"/>
      <c r="HUO10" s="474"/>
      <c r="HUP10" s="475"/>
      <c r="HUQ10" s="414"/>
      <c r="HUR10" s="476"/>
      <c r="HUS10" s="477"/>
      <c r="HUT10" s="477"/>
      <c r="HUU10" s="477"/>
      <c r="HUV10" s="474"/>
      <c r="HUW10" s="474"/>
      <c r="HUX10" s="475"/>
      <c r="HUY10" s="414"/>
      <c r="HUZ10" s="476"/>
      <c r="HVA10" s="477"/>
      <c r="HVB10" s="477"/>
      <c r="HVC10" s="477"/>
      <c r="HVD10" s="474"/>
      <c r="HVE10" s="474"/>
      <c r="HVF10" s="475"/>
      <c r="HVG10" s="414"/>
      <c r="HVH10" s="476"/>
      <c r="HVI10" s="477"/>
      <c r="HVJ10" s="477"/>
      <c r="HVK10" s="477"/>
      <c r="HVL10" s="474"/>
      <c r="HVM10" s="474"/>
      <c r="HVN10" s="475"/>
      <c r="HVO10" s="414"/>
      <c r="HVP10" s="476"/>
      <c r="HVQ10" s="477"/>
      <c r="HVR10" s="477"/>
      <c r="HVS10" s="477"/>
      <c r="HVT10" s="474"/>
      <c r="HVU10" s="474"/>
      <c r="HVV10" s="475"/>
      <c r="HVW10" s="414"/>
      <c r="HVX10" s="476"/>
      <c r="HVY10" s="477"/>
      <c r="HVZ10" s="477"/>
      <c r="HWA10" s="477"/>
      <c r="HWB10" s="474"/>
      <c r="HWC10" s="474"/>
      <c r="HWD10" s="475"/>
      <c r="HWE10" s="414"/>
      <c r="HWF10" s="476"/>
      <c r="HWG10" s="477"/>
      <c r="HWH10" s="477"/>
      <c r="HWI10" s="477"/>
      <c r="HWJ10" s="474"/>
      <c r="HWK10" s="474"/>
      <c r="HWL10" s="475"/>
      <c r="HWM10" s="414"/>
      <c r="HWN10" s="476"/>
      <c r="HWO10" s="477"/>
      <c r="HWP10" s="477"/>
      <c r="HWQ10" s="477"/>
      <c r="HWR10" s="474"/>
      <c r="HWS10" s="474"/>
      <c r="HWT10" s="475"/>
      <c r="HWU10" s="414"/>
      <c r="HWV10" s="476"/>
      <c r="HWW10" s="477"/>
      <c r="HWX10" s="477"/>
      <c r="HWY10" s="477"/>
      <c r="HWZ10" s="474"/>
      <c r="HXA10" s="474"/>
      <c r="HXB10" s="475"/>
      <c r="HXC10" s="414"/>
      <c r="HXD10" s="476"/>
      <c r="HXE10" s="477"/>
      <c r="HXF10" s="477"/>
      <c r="HXG10" s="477"/>
      <c r="HXH10" s="474"/>
      <c r="HXI10" s="474"/>
      <c r="HXJ10" s="475"/>
      <c r="HXK10" s="414"/>
      <c r="HXL10" s="476"/>
      <c r="HXM10" s="477"/>
      <c r="HXN10" s="477"/>
      <c r="HXO10" s="477"/>
      <c r="HXP10" s="474"/>
      <c r="HXQ10" s="474"/>
      <c r="HXR10" s="475"/>
      <c r="HXS10" s="414"/>
      <c r="HXT10" s="476"/>
      <c r="HXU10" s="477"/>
      <c r="HXV10" s="477"/>
      <c r="HXW10" s="477"/>
      <c r="HXX10" s="474"/>
      <c r="HXY10" s="474"/>
      <c r="HXZ10" s="475"/>
      <c r="HYA10" s="414"/>
      <c r="HYB10" s="476"/>
      <c r="HYC10" s="477"/>
      <c r="HYD10" s="477"/>
      <c r="HYE10" s="477"/>
      <c r="HYF10" s="474"/>
      <c r="HYG10" s="474"/>
      <c r="HYH10" s="475"/>
      <c r="HYI10" s="414"/>
      <c r="HYJ10" s="476"/>
      <c r="HYK10" s="477"/>
      <c r="HYL10" s="477"/>
      <c r="HYM10" s="477"/>
      <c r="HYN10" s="474"/>
      <c r="HYO10" s="474"/>
      <c r="HYP10" s="475"/>
      <c r="HYQ10" s="414"/>
      <c r="HYR10" s="476"/>
      <c r="HYS10" s="477"/>
      <c r="HYT10" s="477"/>
      <c r="HYU10" s="477"/>
      <c r="HYV10" s="474"/>
      <c r="HYW10" s="474"/>
      <c r="HYX10" s="475"/>
      <c r="HYY10" s="414"/>
      <c r="HYZ10" s="476"/>
      <c r="HZA10" s="477"/>
      <c r="HZB10" s="477"/>
      <c r="HZC10" s="477"/>
      <c r="HZD10" s="474"/>
      <c r="HZE10" s="474"/>
      <c r="HZF10" s="475"/>
      <c r="HZG10" s="414"/>
      <c r="HZH10" s="476"/>
      <c r="HZI10" s="477"/>
      <c r="HZJ10" s="477"/>
      <c r="HZK10" s="477"/>
      <c r="HZL10" s="474"/>
      <c r="HZM10" s="474"/>
      <c r="HZN10" s="475"/>
      <c r="HZO10" s="414"/>
      <c r="HZP10" s="476"/>
      <c r="HZQ10" s="477"/>
      <c r="HZR10" s="477"/>
      <c r="HZS10" s="477"/>
      <c r="HZT10" s="474"/>
      <c r="HZU10" s="474"/>
      <c r="HZV10" s="475"/>
      <c r="HZW10" s="414"/>
      <c r="HZX10" s="476"/>
      <c r="HZY10" s="477"/>
      <c r="HZZ10" s="477"/>
      <c r="IAA10" s="477"/>
      <c r="IAB10" s="474"/>
      <c r="IAC10" s="474"/>
      <c r="IAD10" s="475"/>
      <c r="IAE10" s="414"/>
      <c r="IAF10" s="476"/>
      <c r="IAG10" s="477"/>
      <c r="IAH10" s="477"/>
      <c r="IAI10" s="477"/>
      <c r="IAJ10" s="474"/>
      <c r="IAK10" s="474"/>
      <c r="IAL10" s="475"/>
      <c r="IAM10" s="414"/>
      <c r="IAN10" s="476"/>
      <c r="IAO10" s="477"/>
      <c r="IAP10" s="477"/>
      <c r="IAQ10" s="477"/>
      <c r="IAR10" s="474"/>
      <c r="IAS10" s="474"/>
      <c r="IAT10" s="475"/>
      <c r="IAU10" s="414"/>
      <c r="IAV10" s="476"/>
      <c r="IAW10" s="477"/>
      <c r="IAX10" s="477"/>
      <c r="IAY10" s="477"/>
      <c r="IAZ10" s="474"/>
      <c r="IBA10" s="474"/>
      <c r="IBB10" s="475"/>
      <c r="IBC10" s="414"/>
      <c r="IBD10" s="476"/>
      <c r="IBE10" s="477"/>
      <c r="IBF10" s="477"/>
      <c r="IBG10" s="477"/>
      <c r="IBH10" s="474"/>
      <c r="IBI10" s="474"/>
      <c r="IBJ10" s="475"/>
      <c r="IBK10" s="414"/>
      <c r="IBL10" s="476"/>
      <c r="IBM10" s="477"/>
      <c r="IBN10" s="477"/>
      <c r="IBO10" s="477"/>
      <c r="IBP10" s="474"/>
      <c r="IBQ10" s="474"/>
      <c r="IBR10" s="475"/>
      <c r="IBS10" s="414"/>
      <c r="IBT10" s="476"/>
      <c r="IBU10" s="477"/>
      <c r="IBV10" s="477"/>
      <c r="IBW10" s="477"/>
      <c r="IBX10" s="474"/>
      <c r="IBY10" s="474"/>
      <c r="IBZ10" s="475"/>
      <c r="ICA10" s="414"/>
      <c r="ICB10" s="476"/>
      <c r="ICC10" s="477"/>
      <c r="ICD10" s="477"/>
      <c r="ICE10" s="477"/>
      <c r="ICF10" s="474"/>
      <c r="ICG10" s="474"/>
      <c r="ICH10" s="475"/>
      <c r="ICI10" s="414"/>
      <c r="ICJ10" s="476"/>
      <c r="ICK10" s="477"/>
      <c r="ICL10" s="477"/>
      <c r="ICM10" s="477"/>
      <c r="ICN10" s="474"/>
      <c r="ICO10" s="474"/>
      <c r="ICP10" s="475"/>
      <c r="ICQ10" s="414"/>
      <c r="ICR10" s="476"/>
      <c r="ICS10" s="477"/>
      <c r="ICT10" s="477"/>
      <c r="ICU10" s="477"/>
      <c r="ICV10" s="474"/>
      <c r="ICW10" s="474"/>
      <c r="ICX10" s="475"/>
      <c r="ICY10" s="414"/>
      <c r="ICZ10" s="476"/>
      <c r="IDA10" s="477"/>
      <c r="IDB10" s="477"/>
      <c r="IDC10" s="477"/>
      <c r="IDD10" s="474"/>
      <c r="IDE10" s="474"/>
      <c r="IDF10" s="475"/>
      <c r="IDG10" s="414"/>
      <c r="IDH10" s="476"/>
      <c r="IDI10" s="477"/>
      <c r="IDJ10" s="477"/>
      <c r="IDK10" s="477"/>
      <c r="IDL10" s="474"/>
      <c r="IDM10" s="474"/>
      <c r="IDN10" s="475"/>
      <c r="IDO10" s="414"/>
      <c r="IDP10" s="476"/>
      <c r="IDQ10" s="477"/>
      <c r="IDR10" s="477"/>
      <c r="IDS10" s="477"/>
      <c r="IDT10" s="474"/>
      <c r="IDU10" s="474"/>
      <c r="IDV10" s="475"/>
      <c r="IDW10" s="414"/>
      <c r="IDX10" s="476"/>
      <c r="IDY10" s="477"/>
      <c r="IDZ10" s="477"/>
      <c r="IEA10" s="477"/>
      <c r="IEB10" s="474"/>
      <c r="IEC10" s="474"/>
      <c r="IED10" s="475"/>
      <c r="IEE10" s="414"/>
      <c r="IEF10" s="476"/>
      <c r="IEG10" s="477"/>
      <c r="IEH10" s="477"/>
      <c r="IEI10" s="477"/>
      <c r="IEJ10" s="474"/>
      <c r="IEK10" s="474"/>
      <c r="IEL10" s="475"/>
      <c r="IEM10" s="414"/>
      <c r="IEN10" s="476"/>
      <c r="IEO10" s="477"/>
      <c r="IEP10" s="477"/>
      <c r="IEQ10" s="477"/>
      <c r="IER10" s="474"/>
      <c r="IES10" s="474"/>
      <c r="IET10" s="475"/>
      <c r="IEU10" s="414"/>
      <c r="IEV10" s="476"/>
      <c r="IEW10" s="477"/>
      <c r="IEX10" s="477"/>
      <c r="IEY10" s="477"/>
      <c r="IEZ10" s="474"/>
      <c r="IFA10" s="474"/>
      <c r="IFB10" s="475"/>
      <c r="IFC10" s="414"/>
      <c r="IFD10" s="476"/>
      <c r="IFE10" s="477"/>
      <c r="IFF10" s="477"/>
      <c r="IFG10" s="477"/>
      <c r="IFH10" s="474"/>
      <c r="IFI10" s="474"/>
      <c r="IFJ10" s="475"/>
      <c r="IFK10" s="414"/>
      <c r="IFL10" s="476"/>
      <c r="IFM10" s="477"/>
      <c r="IFN10" s="477"/>
      <c r="IFO10" s="477"/>
      <c r="IFP10" s="474"/>
      <c r="IFQ10" s="474"/>
      <c r="IFR10" s="475"/>
      <c r="IFS10" s="414"/>
      <c r="IFT10" s="476"/>
      <c r="IFU10" s="477"/>
      <c r="IFV10" s="477"/>
      <c r="IFW10" s="477"/>
      <c r="IFX10" s="474"/>
      <c r="IFY10" s="474"/>
      <c r="IFZ10" s="475"/>
      <c r="IGA10" s="414"/>
      <c r="IGB10" s="476"/>
      <c r="IGC10" s="477"/>
      <c r="IGD10" s="477"/>
      <c r="IGE10" s="477"/>
      <c r="IGF10" s="474"/>
      <c r="IGG10" s="474"/>
      <c r="IGH10" s="475"/>
      <c r="IGI10" s="414"/>
      <c r="IGJ10" s="476"/>
      <c r="IGK10" s="477"/>
      <c r="IGL10" s="477"/>
      <c r="IGM10" s="477"/>
      <c r="IGN10" s="474"/>
      <c r="IGO10" s="474"/>
      <c r="IGP10" s="475"/>
      <c r="IGQ10" s="414"/>
      <c r="IGR10" s="476"/>
      <c r="IGS10" s="477"/>
      <c r="IGT10" s="477"/>
      <c r="IGU10" s="477"/>
      <c r="IGV10" s="474"/>
      <c r="IGW10" s="474"/>
      <c r="IGX10" s="475"/>
      <c r="IGY10" s="414"/>
      <c r="IGZ10" s="476"/>
      <c r="IHA10" s="477"/>
      <c r="IHB10" s="477"/>
      <c r="IHC10" s="477"/>
      <c r="IHD10" s="474"/>
      <c r="IHE10" s="474"/>
      <c r="IHF10" s="475"/>
      <c r="IHG10" s="414"/>
      <c r="IHH10" s="476"/>
      <c r="IHI10" s="477"/>
      <c r="IHJ10" s="477"/>
      <c r="IHK10" s="477"/>
      <c r="IHL10" s="474"/>
      <c r="IHM10" s="474"/>
      <c r="IHN10" s="475"/>
      <c r="IHO10" s="414"/>
      <c r="IHP10" s="476"/>
      <c r="IHQ10" s="477"/>
      <c r="IHR10" s="477"/>
      <c r="IHS10" s="477"/>
      <c r="IHT10" s="474"/>
      <c r="IHU10" s="474"/>
      <c r="IHV10" s="475"/>
      <c r="IHW10" s="414"/>
      <c r="IHX10" s="476"/>
      <c r="IHY10" s="477"/>
      <c r="IHZ10" s="477"/>
      <c r="IIA10" s="477"/>
      <c r="IIB10" s="474"/>
      <c r="IIC10" s="474"/>
      <c r="IID10" s="475"/>
      <c r="IIE10" s="414"/>
      <c r="IIF10" s="476"/>
      <c r="IIG10" s="477"/>
      <c r="IIH10" s="477"/>
      <c r="III10" s="477"/>
      <c r="IIJ10" s="474"/>
      <c r="IIK10" s="474"/>
      <c r="IIL10" s="475"/>
      <c r="IIM10" s="414"/>
      <c r="IIN10" s="476"/>
      <c r="IIO10" s="477"/>
      <c r="IIP10" s="477"/>
      <c r="IIQ10" s="477"/>
      <c r="IIR10" s="474"/>
      <c r="IIS10" s="474"/>
      <c r="IIT10" s="475"/>
      <c r="IIU10" s="414"/>
      <c r="IIV10" s="476"/>
      <c r="IIW10" s="477"/>
      <c r="IIX10" s="477"/>
      <c r="IIY10" s="477"/>
      <c r="IIZ10" s="474"/>
      <c r="IJA10" s="474"/>
      <c r="IJB10" s="475"/>
      <c r="IJC10" s="414"/>
      <c r="IJD10" s="476"/>
      <c r="IJE10" s="477"/>
      <c r="IJF10" s="477"/>
      <c r="IJG10" s="477"/>
      <c r="IJH10" s="474"/>
      <c r="IJI10" s="474"/>
      <c r="IJJ10" s="475"/>
      <c r="IJK10" s="414"/>
      <c r="IJL10" s="476"/>
      <c r="IJM10" s="477"/>
      <c r="IJN10" s="477"/>
      <c r="IJO10" s="477"/>
      <c r="IJP10" s="474"/>
      <c r="IJQ10" s="474"/>
      <c r="IJR10" s="475"/>
      <c r="IJS10" s="414"/>
      <c r="IJT10" s="476"/>
      <c r="IJU10" s="477"/>
      <c r="IJV10" s="477"/>
      <c r="IJW10" s="477"/>
      <c r="IJX10" s="474"/>
      <c r="IJY10" s="474"/>
      <c r="IJZ10" s="475"/>
      <c r="IKA10" s="414"/>
      <c r="IKB10" s="476"/>
      <c r="IKC10" s="477"/>
      <c r="IKD10" s="477"/>
      <c r="IKE10" s="477"/>
      <c r="IKF10" s="474"/>
      <c r="IKG10" s="474"/>
      <c r="IKH10" s="475"/>
      <c r="IKI10" s="414"/>
      <c r="IKJ10" s="476"/>
      <c r="IKK10" s="477"/>
      <c r="IKL10" s="477"/>
      <c r="IKM10" s="477"/>
      <c r="IKN10" s="474"/>
      <c r="IKO10" s="474"/>
      <c r="IKP10" s="475"/>
      <c r="IKQ10" s="414"/>
      <c r="IKR10" s="476"/>
      <c r="IKS10" s="477"/>
      <c r="IKT10" s="477"/>
      <c r="IKU10" s="477"/>
      <c r="IKV10" s="474"/>
      <c r="IKW10" s="474"/>
      <c r="IKX10" s="475"/>
      <c r="IKY10" s="414"/>
      <c r="IKZ10" s="476"/>
      <c r="ILA10" s="477"/>
      <c r="ILB10" s="477"/>
      <c r="ILC10" s="477"/>
      <c r="ILD10" s="474"/>
      <c r="ILE10" s="474"/>
      <c r="ILF10" s="475"/>
      <c r="ILG10" s="414"/>
      <c r="ILH10" s="476"/>
      <c r="ILI10" s="477"/>
      <c r="ILJ10" s="477"/>
      <c r="ILK10" s="477"/>
      <c r="ILL10" s="474"/>
      <c r="ILM10" s="474"/>
      <c r="ILN10" s="475"/>
      <c r="ILO10" s="414"/>
      <c r="ILP10" s="476"/>
      <c r="ILQ10" s="477"/>
      <c r="ILR10" s="477"/>
      <c r="ILS10" s="477"/>
      <c r="ILT10" s="474"/>
      <c r="ILU10" s="474"/>
      <c r="ILV10" s="475"/>
      <c r="ILW10" s="414"/>
      <c r="ILX10" s="476"/>
      <c r="ILY10" s="477"/>
      <c r="ILZ10" s="477"/>
      <c r="IMA10" s="477"/>
      <c r="IMB10" s="474"/>
      <c r="IMC10" s="474"/>
      <c r="IMD10" s="475"/>
      <c r="IME10" s="414"/>
      <c r="IMF10" s="476"/>
      <c r="IMG10" s="477"/>
      <c r="IMH10" s="477"/>
      <c r="IMI10" s="477"/>
      <c r="IMJ10" s="474"/>
      <c r="IMK10" s="474"/>
      <c r="IML10" s="475"/>
      <c r="IMM10" s="414"/>
      <c r="IMN10" s="476"/>
      <c r="IMO10" s="477"/>
      <c r="IMP10" s="477"/>
      <c r="IMQ10" s="477"/>
      <c r="IMR10" s="474"/>
      <c r="IMS10" s="474"/>
      <c r="IMT10" s="475"/>
      <c r="IMU10" s="414"/>
      <c r="IMV10" s="476"/>
      <c r="IMW10" s="477"/>
      <c r="IMX10" s="477"/>
      <c r="IMY10" s="477"/>
      <c r="IMZ10" s="474"/>
      <c r="INA10" s="474"/>
      <c r="INB10" s="475"/>
      <c r="INC10" s="414"/>
      <c r="IND10" s="476"/>
      <c r="INE10" s="477"/>
      <c r="INF10" s="477"/>
      <c r="ING10" s="477"/>
      <c r="INH10" s="474"/>
      <c r="INI10" s="474"/>
      <c r="INJ10" s="475"/>
      <c r="INK10" s="414"/>
      <c r="INL10" s="476"/>
      <c r="INM10" s="477"/>
      <c r="INN10" s="477"/>
      <c r="INO10" s="477"/>
      <c r="INP10" s="474"/>
      <c r="INQ10" s="474"/>
      <c r="INR10" s="475"/>
      <c r="INS10" s="414"/>
      <c r="INT10" s="476"/>
      <c r="INU10" s="477"/>
      <c r="INV10" s="477"/>
      <c r="INW10" s="477"/>
      <c r="INX10" s="474"/>
      <c r="INY10" s="474"/>
      <c r="INZ10" s="475"/>
      <c r="IOA10" s="414"/>
      <c r="IOB10" s="476"/>
      <c r="IOC10" s="477"/>
      <c r="IOD10" s="477"/>
      <c r="IOE10" s="477"/>
      <c r="IOF10" s="474"/>
      <c r="IOG10" s="474"/>
      <c r="IOH10" s="475"/>
      <c r="IOI10" s="414"/>
      <c r="IOJ10" s="476"/>
      <c r="IOK10" s="477"/>
      <c r="IOL10" s="477"/>
      <c r="IOM10" s="477"/>
      <c r="ION10" s="474"/>
      <c r="IOO10" s="474"/>
      <c r="IOP10" s="475"/>
      <c r="IOQ10" s="414"/>
      <c r="IOR10" s="476"/>
      <c r="IOS10" s="477"/>
      <c r="IOT10" s="477"/>
      <c r="IOU10" s="477"/>
      <c r="IOV10" s="474"/>
      <c r="IOW10" s="474"/>
      <c r="IOX10" s="475"/>
      <c r="IOY10" s="414"/>
      <c r="IOZ10" s="476"/>
      <c r="IPA10" s="477"/>
      <c r="IPB10" s="477"/>
      <c r="IPC10" s="477"/>
      <c r="IPD10" s="474"/>
      <c r="IPE10" s="474"/>
      <c r="IPF10" s="475"/>
      <c r="IPG10" s="414"/>
      <c r="IPH10" s="476"/>
      <c r="IPI10" s="477"/>
      <c r="IPJ10" s="477"/>
      <c r="IPK10" s="477"/>
      <c r="IPL10" s="474"/>
      <c r="IPM10" s="474"/>
      <c r="IPN10" s="475"/>
      <c r="IPO10" s="414"/>
      <c r="IPP10" s="476"/>
      <c r="IPQ10" s="477"/>
      <c r="IPR10" s="477"/>
      <c r="IPS10" s="477"/>
      <c r="IPT10" s="474"/>
      <c r="IPU10" s="474"/>
      <c r="IPV10" s="475"/>
      <c r="IPW10" s="414"/>
      <c r="IPX10" s="476"/>
      <c r="IPY10" s="477"/>
      <c r="IPZ10" s="477"/>
      <c r="IQA10" s="477"/>
      <c r="IQB10" s="474"/>
      <c r="IQC10" s="474"/>
      <c r="IQD10" s="475"/>
      <c r="IQE10" s="414"/>
      <c r="IQF10" s="476"/>
      <c r="IQG10" s="477"/>
      <c r="IQH10" s="477"/>
      <c r="IQI10" s="477"/>
      <c r="IQJ10" s="474"/>
      <c r="IQK10" s="474"/>
      <c r="IQL10" s="475"/>
      <c r="IQM10" s="414"/>
      <c r="IQN10" s="476"/>
      <c r="IQO10" s="477"/>
      <c r="IQP10" s="477"/>
      <c r="IQQ10" s="477"/>
      <c r="IQR10" s="474"/>
      <c r="IQS10" s="474"/>
      <c r="IQT10" s="475"/>
      <c r="IQU10" s="414"/>
      <c r="IQV10" s="476"/>
      <c r="IQW10" s="477"/>
      <c r="IQX10" s="477"/>
      <c r="IQY10" s="477"/>
      <c r="IQZ10" s="474"/>
      <c r="IRA10" s="474"/>
      <c r="IRB10" s="475"/>
      <c r="IRC10" s="414"/>
      <c r="IRD10" s="476"/>
      <c r="IRE10" s="477"/>
      <c r="IRF10" s="477"/>
      <c r="IRG10" s="477"/>
      <c r="IRH10" s="474"/>
      <c r="IRI10" s="474"/>
      <c r="IRJ10" s="475"/>
      <c r="IRK10" s="414"/>
      <c r="IRL10" s="476"/>
      <c r="IRM10" s="477"/>
      <c r="IRN10" s="477"/>
      <c r="IRO10" s="477"/>
      <c r="IRP10" s="474"/>
      <c r="IRQ10" s="474"/>
      <c r="IRR10" s="475"/>
      <c r="IRS10" s="414"/>
      <c r="IRT10" s="476"/>
      <c r="IRU10" s="477"/>
      <c r="IRV10" s="477"/>
      <c r="IRW10" s="477"/>
      <c r="IRX10" s="474"/>
      <c r="IRY10" s="474"/>
      <c r="IRZ10" s="475"/>
      <c r="ISA10" s="414"/>
      <c r="ISB10" s="476"/>
      <c r="ISC10" s="477"/>
      <c r="ISD10" s="477"/>
      <c r="ISE10" s="477"/>
      <c r="ISF10" s="474"/>
      <c r="ISG10" s="474"/>
      <c r="ISH10" s="475"/>
      <c r="ISI10" s="414"/>
      <c r="ISJ10" s="476"/>
      <c r="ISK10" s="477"/>
      <c r="ISL10" s="477"/>
      <c r="ISM10" s="477"/>
      <c r="ISN10" s="474"/>
      <c r="ISO10" s="474"/>
      <c r="ISP10" s="475"/>
      <c r="ISQ10" s="414"/>
      <c r="ISR10" s="476"/>
      <c r="ISS10" s="477"/>
      <c r="IST10" s="477"/>
      <c r="ISU10" s="477"/>
      <c r="ISV10" s="474"/>
      <c r="ISW10" s="474"/>
      <c r="ISX10" s="475"/>
      <c r="ISY10" s="414"/>
      <c r="ISZ10" s="476"/>
      <c r="ITA10" s="477"/>
      <c r="ITB10" s="477"/>
      <c r="ITC10" s="477"/>
      <c r="ITD10" s="474"/>
      <c r="ITE10" s="474"/>
      <c r="ITF10" s="475"/>
      <c r="ITG10" s="414"/>
      <c r="ITH10" s="476"/>
      <c r="ITI10" s="477"/>
      <c r="ITJ10" s="477"/>
      <c r="ITK10" s="477"/>
      <c r="ITL10" s="474"/>
      <c r="ITM10" s="474"/>
      <c r="ITN10" s="475"/>
      <c r="ITO10" s="414"/>
      <c r="ITP10" s="476"/>
      <c r="ITQ10" s="477"/>
      <c r="ITR10" s="477"/>
      <c r="ITS10" s="477"/>
      <c r="ITT10" s="474"/>
      <c r="ITU10" s="474"/>
      <c r="ITV10" s="475"/>
      <c r="ITW10" s="414"/>
      <c r="ITX10" s="476"/>
      <c r="ITY10" s="477"/>
      <c r="ITZ10" s="477"/>
      <c r="IUA10" s="477"/>
      <c r="IUB10" s="474"/>
      <c r="IUC10" s="474"/>
      <c r="IUD10" s="475"/>
      <c r="IUE10" s="414"/>
      <c r="IUF10" s="476"/>
      <c r="IUG10" s="477"/>
      <c r="IUH10" s="477"/>
      <c r="IUI10" s="477"/>
      <c r="IUJ10" s="474"/>
      <c r="IUK10" s="474"/>
      <c r="IUL10" s="475"/>
      <c r="IUM10" s="414"/>
      <c r="IUN10" s="476"/>
      <c r="IUO10" s="477"/>
      <c r="IUP10" s="477"/>
      <c r="IUQ10" s="477"/>
      <c r="IUR10" s="474"/>
      <c r="IUS10" s="474"/>
      <c r="IUT10" s="475"/>
      <c r="IUU10" s="414"/>
      <c r="IUV10" s="476"/>
      <c r="IUW10" s="477"/>
      <c r="IUX10" s="477"/>
      <c r="IUY10" s="477"/>
      <c r="IUZ10" s="474"/>
      <c r="IVA10" s="474"/>
      <c r="IVB10" s="475"/>
      <c r="IVC10" s="414"/>
      <c r="IVD10" s="476"/>
      <c r="IVE10" s="477"/>
      <c r="IVF10" s="477"/>
      <c r="IVG10" s="477"/>
      <c r="IVH10" s="474"/>
      <c r="IVI10" s="474"/>
      <c r="IVJ10" s="475"/>
      <c r="IVK10" s="414"/>
      <c r="IVL10" s="476"/>
      <c r="IVM10" s="477"/>
      <c r="IVN10" s="477"/>
      <c r="IVO10" s="477"/>
      <c r="IVP10" s="474"/>
      <c r="IVQ10" s="474"/>
      <c r="IVR10" s="475"/>
      <c r="IVS10" s="414"/>
      <c r="IVT10" s="476"/>
      <c r="IVU10" s="477"/>
      <c r="IVV10" s="477"/>
      <c r="IVW10" s="477"/>
      <c r="IVX10" s="474"/>
      <c r="IVY10" s="474"/>
      <c r="IVZ10" s="475"/>
      <c r="IWA10" s="414"/>
      <c r="IWB10" s="476"/>
      <c r="IWC10" s="477"/>
      <c r="IWD10" s="477"/>
      <c r="IWE10" s="477"/>
      <c r="IWF10" s="474"/>
      <c r="IWG10" s="474"/>
      <c r="IWH10" s="475"/>
      <c r="IWI10" s="414"/>
      <c r="IWJ10" s="476"/>
      <c r="IWK10" s="477"/>
      <c r="IWL10" s="477"/>
      <c r="IWM10" s="477"/>
      <c r="IWN10" s="474"/>
      <c r="IWO10" s="474"/>
      <c r="IWP10" s="475"/>
      <c r="IWQ10" s="414"/>
      <c r="IWR10" s="476"/>
      <c r="IWS10" s="477"/>
      <c r="IWT10" s="477"/>
      <c r="IWU10" s="477"/>
      <c r="IWV10" s="474"/>
      <c r="IWW10" s="474"/>
      <c r="IWX10" s="475"/>
      <c r="IWY10" s="414"/>
      <c r="IWZ10" s="476"/>
      <c r="IXA10" s="477"/>
      <c r="IXB10" s="477"/>
      <c r="IXC10" s="477"/>
      <c r="IXD10" s="474"/>
      <c r="IXE10" s="474"/>
      <c r="IXF10" s="475"/>
      <c r="IXG10" s="414"/>
      <c r="IXH10" s="476"/>
      <c r="IXI10" s="477"/>
      <c r="IXJ10" s="477"/>
      <c r="IXK10" s="477"/>
      <c r="IXL10" s="474"/>
      <c r="IXM10" s="474"/>
      <c r="IXN10" s="475"/>
      <c r="IXO10" s="414"/>
      <c r="IXP10" s="476"/>
      <c r="IXQ10" s="477"/>
      <c r="IXR10" s="477"/>
      <c r="IXS10" s="477"/>
      <c r="IXT10" s="474"/>
      <c r="IXU10" s="474"/>
      <c r="IXV10" s="475"/>
      <c r="IXW10" s="414"/>
      <c r="IXX10" s="476"/>
      <c r="IXY10" s="477"/>
      <c r="IXZ10" s="477"/>
      <c r="IYA10" s="477"/>
      <c r="IYB10" s="474"/>
      <c r="IYC10" s="474"/>
      <c r="IYD10" s="475"/>
      <c r="IYE10" s="414"/>
      <c r="IYF10" s="476"/>
      <c r="IYG10" s="477"/>
      <c r="IYH10" s="477"/>
      <c r="IYI10" s="477"/>
      <c r="IYJ10" s="474"/>
      <c r="IYK10" s="474"/>
      <c r="IYL10" s="475"/>
      <c r="IYM10" s="414"/>
      <c r="IYN10" s="476"/>
      <c r="IYO10" s="477"/>
      <c r="IYP10" s="477"/>
      <c r="IYQ10" s="477"/>
      <c r="IYR10" s="474"/>
      <c r="IYS10" s="474"/>
      <c r="IYT10" s="475"/>
      <c r="IYU10" s="414"/>
      <c r="IYV10" s="476"/>
      <c r="IYW10" s="477"/>
      <c r="IYX10" s="477"/>
      <c r="IYY10" s="477"/>
      <c r="IYZ10" s="474"/>
      <c r="IZA10" s="474"/>
      <c r="IZB10" s="475"/>
      <c r="IZC10" s="414"/>
      <c r="IZD10" s="476"/>
      <c r="IZE10" s="477"/>
      <c r="IZF10" s="477"/>
      <c r="IZG10" s="477"/>
      <c r="IZH10" s="474"/>
      <c r="IZI10" s="474"/>
      <c r="IZJ10" s="475"/>
      <c r="IZK10" s="414"/>
      <c r="IZL10" s="476"/>
      <c r="IZM10" s="477"/>
      <c r="IZN10" s="477"/>
      <c r="IZO10" s="477"/>
      <c r="IZP10" s="474"/>
      <c r="IZQ10" s="474"/>
      <c r="IZR10" s="475"/>
      <c r="IZS10" s="414"/>
      <c r="IZT10" s="476"/>
      <c r="IZU10" s="477"/>
      <c r="IZV10" s="477"/>
      <c r="IZW10" s="477"/>
      <c r="IZX10" s="474"/>
      <c r="IZY10" s="474"/>
      <c r="IZZ10" s="475"/>
      <c r="JAA10" s="414"/>
      <c r="JAB10" s="476"/>
      <c r="JAC10" s="477"/>
      <c r="JAD10" s="477"/>
      <c r="JAE10" s="477"/>
      <c r="JAF10" s="474"/>
      <c r="JAG10" s="474"/>
      <c r="JAH10" s="475"/>
      <c r="JAI10" s="414"/>
      <c r="JAJ10" s="476"/>
      <c r="JAK10" s="477"/>
      <c r="JAL10" s="477"/>
      <c r="JAM10" s="477"/>
      <c r="JAN10" s="474"/>
      <c r="JAO10" s="474"/>
      <c r="JAP10" s="475"/>
      <c r="JAQ10" s="414"/>
      <c r="JAR10" s="476"/>
      <c r="JAS10" s="477"/>
      <c r="JAT10" s="477"/>
      <c r="JAU10" s="477"/>
      <c r="JAV10" s="474"/>
      <c r="JAW10" s="474"/>
      <c r="JAX10" s="475"/>
      <c r="JAY10" s="414"/>
      <c r="JAZ10" s="476"/>
      <c r="JBA10" s="477"/>
      <c r="JBB10" s="477"/>
      <c r="JBC10" s="477"/>
      <c r="JBD10" s="474"/>
      <c r="JBE10" s="474"/>
      <c r="JBF10" s="475"/>
      <c r="JBG10" s="414"/>
      <c r="JBH10" s="476"/>
      <c r="JBI10" s="477"/>
      <c r="JBJ10" s="477"/>
      <c r="JBK10" s="477"/>
      <c r="JBL10" s="474"/>
      <c r="JBM10" s="474"/>
      <c r="JBN10" s="475"/>
      <c r="JBO10" s="414"/>
      <c r="JBP10" s="476"/>
      <c r="JBQ10" s="477"/>
      <c r="JBR10" s="477"/>
      <c r="JBS10" s="477"/>
      <c r="JBT10" s="474"/>
      <c r="JBU10" s="474"/>
      <c r="JBV10" s="475"/>
      <c r="JBW10" s="414"/>
      <c r="JBX10" s="476"/>
      <c r="JBY10" s="477"/>
      <c r="JBZ10" s="477"/>
      <c r="JCA10" s="477"/>
      <c r="JCB10" s="474"/>
      <c r="JCC10" s="474"/>
      <c r="JCD10" s="475"/>
      <c r="JCE10" s="414"/>
      <c r="JCF10" s="476"/>
      <c r="JCG10" s="477"/>
      <c r="JCH10" s="477"/>
      <c r="JCI10" s="477"/>
      <c r="JCJ10" s="474"/>
      <c r="JCK10" s="474"/>
      <c r="JCL10" s="475"/>
      <c r="JCM10" s="414"/>
      <c r="JCN10" s="476"/>
      <c r="JCO10" s="477"/>
      <c r="JCP10" s="477"/>
      <c r="JCQ10" s="477"/>
      <c r="JCR10" s="474"/>
      <c r="JCS10" s="474"/>
      <c r="JCT10" s="475"/>
      <c r="JCU10" s="414"/>
      <c r="JCV10" s="476"/>
      <c r="JCW10" s="477"/>
      <c r="JCX10" s="477"/>
      <c r="JCY10" s="477"/>
      <c r="JCZ10" s="474"/>
      <c r="JDA10" s="474"/>
      <c r="JDB10" s="475"/>
      <c r="JDC10" s="414"/>
      <c r="JDD10" s="476"/>
      <c r="JDE10" s="477"/>
      <c r="JDF10" s="477"/>
      <c r="JDG10" s="477"/>
      <c r="JDH10" s="474"/>
      <c r="JDI10" s="474"/>
      <c r="JDJ10" s="475"/>
      <c r="JDK10" s="414"/>
      <c r="JDL10" s="476"/>
      <c r="JDM10" s="477"/>
      <c r="JDN10" s="477"/>
      <c r="JDO10" s="477"/>
      <c r="JDP10" s="474"/>
      <c r="JDQ10" s="474"/>
      <c r="JDR10" s="475"/>
      <c r="JDS10" s="414"/>
      <c r="JDT10" s="476"/>
      <c r="JDU10" s="477"/>
      <c r="JDV10" s="477"/>
      <c r="JDW10" s="477"/>
      <c r="JDX10" s="474"/>
      <c r="JDY10" s="474"/>
      <c r="JDZ10" s="475"/>
      <c r="JEA10" s="414"/>
      <c r="JEB10" s="476"/>
      <c r="JEC10" s="477"/>
      <c r="JED10" s="477"/>
      <c r="JEE10" s="477"/>
      <c r="JEF10" s="474"/>
      <c r="JEG10" s="474"/>
      <c r="JEH10" s="475"/>
      <c r="JEI10" s="414"/>
      <c r="JEJ10" s="476"/>
      <c r="JEK10" s="477"/>
      <c r="JEL10" s="477"/>
      <c r="JEM10" s="477"/>
      <c r="JEN10" s="474"/>
      <c r="JEO10" s="474"/>
      <c r="JEP10" s="475"/>
      <c r="JEQ10" s="414"/>
      <c r="JER10" s="476"/>
      <c r="JES10" s="477"/>
      <c r="JET10" s="477"/>
      <c r="JEU10" s="477"/>
      <c r="JEV10" s="474"/>
      <c r="JEW10" s="474"/>
      <c r="JEX10" s="475"/>
      <c r="JEY10" s="414"/>
      <c r="JEZ10" s="476"/>
      <c r="JFA10" s="477"/>
      <c r="JFB10" s="477"/>
      <c r="JFC10" s="477"/>
      <c r="JFD10" s="474"/>
      <c r="JFE10" s="474"/>
      <c r="JFF10" s="475"/>
      <c r="JFG10" s="414"/>
      <c r="JFH10" s="476"/>
      <c r="JFI10" s="477"/>
      <c r="JFJ10" s="477"/>
      <c r="JFK10" s="477"/>
      <c r="JFL10" s="474"/>
      <c r="JFM10" s="474"/>
      <c r="JFN10" s="475"/>
      <c r="JFO10" s="414"/>
      <c r="JFP10" s="476"/>
      <c r="JFQ10" s="477"/>
      <c r="JFR10" s="477"/>
      <c r="JFS10" s="477"/>
      <c r="JFT10" s="474"/>
      <c r="JFU10" s="474"/>
      <c r="JFV10" s="475"/>
      <c r="JFW10" s="414"/>
      <c r="JFX10" s="476"/>
      <c r="JFY10" s="477"/>
      <c r="JFZ10" s="477"/>
      <c r="JGA10" s="477"/>
      <c r="JGB10" s="474"/>
      <c r="JGC10" s="474"/>
      <c r="JGD10" s="475"/>
      <c r="JGE10" s="414"/>
      <c r="JGF10" s="476"/>
      <c r="JGG10" s="477"/>
      <c r="JGH10" s="477"/>
      <c r="JGI10" s="477"/>
      <c r="JGJ10" s="474"/>
      <c r="JGK10" s="474"/>
      <c r="JGL10" s="475"/>
      <c r="JGM10" s="414"/>
      <c r="JGN10" s="476"/>
      <c r="JGO10" s="477"/>
      <c r="JGP10" s="477"/>
      <c r="JGQ10" s="477"/>
      <c r="JGR10" s="474"/>
      <c r="JGS10" s="474"/>
      <c r="JGT10" s="475"/>
      <c r="JGU10" s="414"/>
      <c r="JGV10" s="476"/>
      <c r="JGW10" s="477"/>
      <c r="JGX10" s="477"/>
      <c r="JGY10" s="477"/>
      <c r="JGZ10" s="474"/>
      <c r="JHA10" s="474"/>
      <c r="JHB10" s="475"/>
      <c r="JHC10" s="414"/>
      <c r="JHD10" s="476"/>
      <c r="JHE10" s="477"/>
      <c r="JHF10" s="477"/>
      <c r="JHG10" s="477"/>
      <c r="JHH10" s="474"/>
      <c r="JHI10" s="474"/>
      <c r="JHJ10" s="475"/>
      <c r="JHK10" s="414"/>
      <c r="JHL10" s="476"/>
      <c r="JHM10" s="477"/>
      <c r="JHN10" s="477"/>
      <c r="JHO10" s="477"/>
      <c r="JHP10" s="474"/>
      <c r="JHQ10" s="474"/>
      <c r="JHR10" s="475"/>
      <c r="JHS10" s="414"/>
      <c r="JHT10" s="476"/>
      <c r="JHU10" s="477"/>
      <c r="JHV10" s="477"/>
      <c r="JHW10" s="477"/>
      <c r="JHX10" s="474"/>
      <c r="JHY10" s="474"/>
      <c r="JHZ10" s="475"/>
      <c r="JIA10" s="414"/>
      <c r="JIB10" s="476"/>
      <c r="JIC10" s="477"/>
      <c r="JID10" s="477"/>
      <c r="JIE10" s="477"/>
      <c r="JIF10" s="474"/>
      <c r="JIG10" s="474"/>
      <c r="JIH10" s="475"/>
      <c r="JII10" s="414"/>
      <c r="JIJ10" s="476"/>
      <c r="JIK10" s="477"/>
      <c r="JIL10" s="477"/>
      <c r="JIM10" s="477"/>
      <c r="JIN10" s="474"/>
      <c r="JIO10" s="474"/>
      <c r="JIP10" s="475"/>
      <c r="JIQ10" s="414"/>
      <c r="JIR10" s="476"/>
      <c r="JIS10" s="477"/>
      <c r="JIT10" s="477"/>
      <c r="JIU10" s="477"/>
      <c r="JIV10" s="474"/>
      <c r="JIW10" s="474"/>
      <c r="JIX10" s="475"/>
      <c r="JIY10" s="414"/>
      <c r="JIZ10" s="476"/>
      <c r="JJA10" s="477"/>
      <c r="JJB10" s="477"/>
      <c r="JJC10" s="477"/>
      <c r="JJD10" s="474"/>
      <c r="JJE10" s="474"/>
      <c r="JJF10" s="475"/>
      <c r="JJG10" s="414"/>
      <c r="JJH10" s="476"/>
      <c r="JJI10" s="477"/>
      <c r="JJJ10" s="477"/>
      <c r="JJK10" s="477"/>
      <c r="JJL10" s="474"/>
      <c r="JJM10" s="474"/>
      <c r="JJN10" s="475"/>
      <c r="JJO10" s="414"/>
      <c r="JJP10" s="476"/>
      <c r="JJQ10" s="477"/>
      <c r="JJR10" s="477"/>
      <c r="JJS10" s="477"/>
      <c r="JJT10" s="474"/>
      <c r="JJU10" s="474"/>
      <c r="JJV10" s="475"/>
      <c r="JJW10" s="414"/>
      <c r="JJX10" s="476"/>
      <c r="JJY10" s="477"/>
      <c r="JJZ10" s="477"/>
      <c r="JKA10" s="477"/>
      <c r="JKB10" s="474"/>
      <c r="JKC10" s="474"/>
      <c r="JKD10" s="475"/>
      <c r="JKE10" s="414"/>
      <c r="JKF10" s="476"/>
      <c r="JKG10" s="477"/>
      <c r="JKH10" s="477"/>
      <c r="JKI10" s="477"/>
      <c r="JKJ10" s="474"/>
      <c r="JKK10" s="474"/>
      <c r="JKL10" s="475"/>
      <c r="JKM10" s="414"/>
      <c r="JKN10" s="476"/>
      <c r="JKO10" s="477"/>
      <c r="JKP10" s="477"/>
      <c r="JKQ10" s="477"/>
      <c r="JKR10" s="474"/>
      <c r="JKS10" s="474"/>
      <c r="JKT10" s="475"/>
      <c r="JKU10" s="414"/>
      <c r="JKV10" s="476"/>
      <c r="JKW10" s="477"/>
      <c r="JKX10" s="477"/>
      <c r="JKY10" s="477"/>
      <c r="JKZ10" s="474"/>
      <c r="JLA10" s="474"/>
      <c r="JLB10" s="475"/>
      <c r="JLC10" s="414"/>
      <c r="JLD10" s="476"/>
      <c r="JLE10" s="477"/>
      <c r="JLF10" s="477"/>
      <c r="JLG10" s="477"/>
      <c r="JLH10" s="474"/>
      <c r="JLI10" s="474"/>
      <c r="JLJ10" s="475"/>
      <c r="JLK10" s="414"/>
      <c r="JLL10" s="476"/>
      <c r="JLM10" s="477"/>
      <c r="JLN10" s="477"/>
      <c r="JLO10" s="477"/>
      <c r="JLP10" s="474"/>
      <c r="JLQ10" s="474"/>
      <c r="JLR10" s="475"/>
      <c r="JLS10" s="414"/>
      <c r="JLT10" s="476"/>
      <c r="JLU10" s="477"/>
      <c r="JLV10" s="477"/>
      <c r="JLW10" s="477"/>
      <c r="JLX10" s="474"/>
      <c r="JLY10" s="474"/>
      <c r="JLZ10" s="475"/>
      <c r="JMA10" s="414"/>
      <c r="JMB10" s="476"/>
      <c r="JMC10" s="477"/>
      <c r="JMD10" s="477"/>
      <c r="JME10" s="477"/>
      <c r="JMF10" s="474"/>
      <c r="JMG10" s="474"/>
      <c r="JMH10" s="475"/>
      <c r="JMI10" s="414"/>
      <c r="JMJ10" s="476"/>
      <c r="JMK10" s="477"/>
      <c r="JML10" s="477"/>
      <c r="JMM10" s="477"/>
      <c r="JMN10" s="474"/>
      <c r="JMO10" s="474"/>
      <c r="JMP10" s="475"/>
      <c r="JMQ10" s="414"/>
      <c r="JMR10" s="476"/>
      <c r="JMS10" s="477"/>
      <c r="JMT10" s="477"/>
      <c r="JMU10" s="477"/>
      <c r="JMV10" s="474"/>
      <c r="JMW10" s="474"/>
      <c r="JMX10" s="475"/>
      <c r="JMY10" s="414"/>
      <c r="JMZ10" s="476"/>
      <c r="JNA10" s="477"/>
      <c r="JNB10" s="477"/>
      <c r="JNC10" s="477"/>
      <c r="JND10" s="474"/>
      <c r="JNE10" s="474"/>
      <c r="JNF10" s="475"/>
      <c r="JNG10" s="414"/>
      <c r="JNH10" s="476"/>
      <c r="JNI10" s="477"/>
      <c r="JNJ10" s="477"/>
      <c r="JNK10" s="477"/>
      <c r="JNL10" s="474"/>
      <c r="JNM10" s="474"/>
      <c r="JNN10" s="475"/>
      <c r="JNO10" s="414"/>
      <c r="JNP10" s="476"/>
      <c r="JNQ10" s="477"/>
      <c r="JNR10" s="477"/>
      <c r="JNS10" s="477"/>
      <c r="JNT10" s="474"/>
      <c r="JNU10" s="474"/>
      <c r="JNV10" s="475"/>
      <c r="JNW10" s="414"/>
      <c r="JNX10" s="476"/>
      <c r="JNY10" s="477"/>
      <c r="JNZ10" s="477"/>
      <c r="JOA10" s="477"/>
      <c r="JOB10" s="474"/>
      <c r="JOC10" s="474"/>
      <c r="JOD10" s="475"/>
      <c r="JOE10" s="414"/>
      <c r="JOF10" s="476"/>
      <c r="JOG10" s="477"/>
      <c r="JOH10" s="477"/>
      <c r="JOI10" s="477"/>
      <c r="JOJ10" s="474"/>
      <c r="JOK10" s="474"/>
      <c r="JOL10" s="475"/>
      <c r="JOM10" s="414"/>
      <c r="JON10" s="476"/>
      <c r="JOO10" s="477"/>
      <c r="JOP10" s="477"/>
      <c r="JOQ10" s="477"/>
      <c r="JOR10" s="474"/>
      <c r="JOS10" s="474"/>
      <c r="JOT10" s="475"/>
      <c r="JOU10" s="414"/>
      <c r="JOV10" s="476"/>
      <c r="JOW10" s="477"/>
      <c r="JOX10" s="477"/>
      <c r="JOY10" s="477"/>
      <c r="JOZ10" s="474"/>
      <c r="JPA10" s="474"/>
      <c r="JPB10" s="475"/>
      <c r="JPC10" s="414"/>
      <c r="JPD10" s="476"/>
      <c r="JPE10" s="477"/>
      <c r="JPF10" s="477"/>
      <c r="JPG10" s="477"/>
      <c r="JPH10" s="474"/>
      <c r="JPI10" s="474"/>
      <c r="JPJ10" s="475"/>
      <c r="JPK10" s="414"/>
      <c r="JPL10" s="476"/>
      <c r="JPM10" s="477"/>
      <c r="JPN10" s="477"/>
      <c r="JPO10" s="477"/>
      <c r="JPP10" s="474"/>
      <c r="JPQ10" s="474"/>
      <c r="JPR10" s="475"/>
      <c r="JPS10" s="414"/>
      <c r="JPT10" s="476"/>
      <c r="JPU10" s="477"/>
      <c r="JPV10" s="477"/>
      <c r="JPW10" s="477"/>
      <c r="JPX10" s="474"/>
      <c r="JPY10" s="474"/>
      <c r="JPZ10" s="475"/>
      <c r="JQA10" s="414"/>
      <c r="JQB10" s="476"/>
      <c r="JQC10" s="477"/>
      <c r="JQD10" s="477"/>
      <c r="JQE10" s="477"/>
      <c r="JQF10" s="474"/>
      <c r="JQG10" s="474"/>
      <c r="JQH10" s="475"/>
      <c r="JQI10" s="414"/>
      <c r="JQJ10" s="476"/>
      <c r="JQK10" s="477"/>
      <c r="JQL10" s="477"/>
      <c r="JQM10" s="477"/>
      <c r="JQN10" s="474"/>
      <c r="JQO10" s="474"/>
      <c r="JQP10" s="475"/>
      <c r="JQQ10" s="414"/>
      <c r="JQR10" s="476"/>
      <c r="JQS10" s="477"/>
      <c r="JQT10" s="477"/>
      <c r="JQU10" s="477"/>
      <c r="JQV10" s="474"/>
      <c r="JQW10" s="474"/>
      <c r="JQX10" s="475"/>
      <c r="JQY10" s="414"/>
      <c r="JQZ10" s="476"/>
      <c r="JRA10" s="477"/>
      <c r="JRB10" s="477"/>
      <c r="JRC10" s="477"/>
      <c r="JRD10" s="474"/>
      <c r="JRE10" s="474"/>
      <c r="JRF10" s="475"/>
      <c r="JRG10" s="414"/>
      <c r="JRH10" s="476"/>
      <c r="JRI10" s="477"/>
      <c r="JRJ10" s="477"/>
      <c r="JRK10" s="477"/>
      <c r="JRL10" s="474"/>
      <c r="JRM10" s="474"/>
      <c r="JRN10" s="475"/>
      <c r="JRO10" s="414"/>
      <c r="JRP10" s="476"/>
      <c r="JRQ10" s="477"/>
      <c r="JRR10" s="477"/>
      <c r="JRS10" s="477"/>
      <c r="JRT10" s="474"/>
      <c r="JRU10" s="474"/>
      <c r="JRV10" s="475"/>
      <c r="JRW10" s="414"/>
      <c r="JRX10" s="476"/>
      <c r="JRY10" s="477"/>
      <c r="JRZ10" s="477"/>
      <c r="JSA10" s="477"/>
      <c r="JSB10" s="474"/>
      <c r="JSC10" s="474"/>
      <c r="JSD10" s="475"/>
      <c r="JSE10" s="414"/>
      <c r="JSF10" s="476"/>
      <c r="JSG10" s="477"/>
      <c r="JSH10" s="477"/>
      <c r="JSI10" s="477"/>
      <c r="JSJ10" s="474"/>
      <c r="JSK10" s="474"/>
      <c r="JSL10" s="475"/>
      <c r="JSM10" s="414"/>
      <c r="JSN10" s="476"/>
      <c r="JSO10" s="477"/>
      <c r="JSP10" s="477"/>
      <c r="JSQ10" s="477"/>
      <c r="JSR10" s="474"/>
      <c r="JSS10" s="474"/>
      <c r="JST10" s="475"/>
      <c r="JSU10" s="414"/>
      <c r="JSV10" s="476"/>
      <c r="JSW10" s="477"/>
      <c r="JSX10" s="477"/>
      <c r="JSY10" s="477"/>
      <c r="JSZ10" s="474"/>
      <c r="JTA10" s="474"/>
      <c r="JTB10" s="475"/>
      <c r="JTC10" s="414"/>
      <c r="JTD10" s="476"/>
      <c r="JTE10" s="477"/>
      <c r="JTF10" s="477"/>
      <c r="JTG10" s="477"/>
      <c r="JTH10" s="474"/>
      <c r="JTI10" s="474"/>
      <c r="JTJ10" s="475"/>
      <c r="JTK10" s="414"/>
      <c r="JTL10" s="476"/>
      <c r="JTM10" s="477"/>
      <c r="JTN10" s="477"/>
      <c r="JTO10" s="477"/>
      <c r="JTP10" s="474"/>
      <c r="JTQ10" s="474"/>
      <c r="JTR10" s="475"/>
      <c r="JTS10" s="414"/>
      <c r="JTT10" s="476"/>
      <c r="JTU10" s="477"/>
      <c r="JTV10" s="477"/>
      <c r="JTW10" s="477"/>
      <c r="JTX10" s="474"/>
      <c r="JTY10" s="474"/>
      <c r="JTZ10" s="475"/>
      <c r="JUA10" s="414"/>
      <c r="JUB10" s="476"/>
      <c r="JUC10" s="477"/>
      <c r="JUD10" s="477"/>
      <c r="JUE10" s="477"/>
      <c r="JUF10" s="474"/>
      <c r="JUG10" s="474"/>
      <c r="JUH10" s="475"/>
      <c r="JUI10" s="414"/>
      <c r="JUJ10" s="476"/>
      <c r="JUK10" s="477"/>
      <c r="JUL10" s="477"/>
      <c r="JUM10" s="477"/>
      <c r="JUN10" s="474"/>
      <c r="JUO10" s="474"/>
      <c r="JUP10" s="475"/>
      <c r="JUQ10" s="414"/>
      <c r="JUR10" s="476"/>
      <c r="JUS10" s="477"/>
      <c r="JUT10" s="477"/>
      <c r="JUU10" s="477"/>
      <c r="JUV10" s="474"/>
      <c r="JUW10" s="474"/>
      <c r="JUX10" s="475"/>
      <c r="JUY10" s="414"/>
      <c r="JUZ10" s="476"/>
      <c r="JVA10" s="477"/>
      <c r="JVB10" s="477"/>
      <c r="JVC10" s="477"/>
      <c r="JVD10" s="474"/>
      <c r="JVE10" s="474"/>
      <c r="JVF10" s="475"/>
      <c r="JVG10" s="414"/>
      <c r="JVH10" s="476"/>
      <c r="JVI10" s="477"/>
      <c r="JVJ10" s="477"/>
      <c r="JVK10" s="477"/>
      <c r="JVL10" s="474"/>
      <c r="JVM10" s="474"/>
      <c r="JVN10" s="475"/>
      <c r="JVO10" s="414"/>
      <c r="JVP10" s="476"/>
      <c r="JVQ10" s="477"/>
      <c r="JVR10" s="477"/>
      <c r="JVS10" s="477"/>
      <c r="JVT10" s="474"/>
      <c r="JVU10" s="474"/>
      <c r="JVV10" s="475"/>
      <c r="JVW10" s="414"/>
      <c r="JVX10" s="476"/>
      <c r="JVY10" s="477"/>
      <c r="JVZ10" s="477"/>
      <c r="JWA10" s="477"/>
      <c r="JWB10" s="474"/>
      <c r="JWC10" s="474"/>
      <c r="JWD10" s="475"/>
      <c r="JWE10" s="414"/>
      <c r="JWF10" s="476"/>
      <c r="JWG10" s="477"/>
      <c r="JWH10" s="477"/>
      <c r="JWI10" s="477"/>
      <c r="JWJ10" s="474"/>
      <c r="JWK10" s="474"/>
      <c r="JWL10" s="475"/>
      <c r="JWM10" s="414"/>
      <c r="JWN10" s="476"/>
      <c r="JWO10" s="477"/>
      <c r="JWP10" s="477"/>
      <c r="JWQ10" s="477"/>
      <c r="JWR10" s="474"/>
      <c r="JWS10" s="474"/>
      <c r="JWT10" s="475"/>
      <c r="JWU10" s="414"/>
      <c r="JWV10" s="476"/>
      <c r="JWW10" s="477"/>
      <c r="JWX10" s="477"/>
      <c r="JWY10" s="477"/>
      <c r="JWZ10" s="474"/>
      <c r="JXA10" s="474"/>
      <c r="JXB10" s="475"/>
      <c r="JXC10" s="414"/>
      <c r="JXD10" s="476"/>
      <c r="JXE10" s="477"/>
      <c r="JXF10" s="477"/>
      <c r="JXG10" s="477"/>
      <c r="JXH10" s="474"/>
      <c r="JXI10" s="474"/>
      <c r="JXJ10" s="475"/>
      <c r="JXK10" s="414"/>
      <c r="JXL10" s="476"/>
      <c r="JXM10" s="477"/>
      <c r="JXN10" s="477"/>
      <c r="JXO10" s="477"/>
      <c r="JXP10" s="474"/>
      <c r="JXQ10" s="474"/>
      <c r="JXR10" s="475"/>
      <c r="JXS10" s="414"/>
      <c r="JXT10" s="476"/>
      <c r="JXU10" s="477"/>
      <c r="JXV10" s="477"/>
      <c r="JXW10" s="477"/>
      <c r="JXX10" s="474"/>
      <c r="JXY10" s="474"/>
      <c r="JXZ10" s="475"/>
      <c r="JYA10" s="414"/>
      <c r="JYB10" s="476"/>
      <c r="JYC10" s="477"/>
      <c r="JYD10" s="477"/>
      <c r="JYE10" s="477"/>
      <c r="JYF10" s="474"/>
      <c r="JYG10" s="474"/>
      <c r="JYH10" s="475"/>
      <c r="JYI10" s="414"/>
      <c r="JYJ10" s="476"/>
      <c r="JYK10" s="477"/>
      <c r="JYL10" s="477"/>
      <c r="JYM10" s="477"/>
      <c r="JYN10" s="474"/>
      <c r="JYO10" s="474"/>
      <c r="JYP10" s="475"/>
      <c r="JYQ10" s="414"/>
      <c r="JYR10" s="476"/>
      <c r="JYS10" s="477"/>
      <c r="JYT10" s="477"/>
      <c r="JYU10" s="477"/>
      <c r="JYV10" s="474"/>
      <c r="JYW10" s="474"/>
      <c r="JYX10" s="475"/>
      <c r="JYY10" s="414"/>
      <c r="JYZ10" s="476"/>
      <c r="JZA10" s="477"/>
      <c r="JZB10" s="477"/>
      <c r="JZC10" s="477"/>
      <c r="JZD10" s="474"/>
      <c r="JZE10" s="474"/>
      <c r="JZF10" s="475"/>
      <c r="JZG10" s="414"/>
      <c r="JZH10" s="476"/>
      <c r="JZI10" s="477"/>
      <c r="JZJ10" s="477"/>
      <c r="JZK10" s="477"/>
      <c r="JZL10" s="474"/>
      <c r="JZM10" s="474"/>
      <c r="JZN10" s="475"/>
      <c r="JZO10" s="414"/>
      <c r="JZP10" s="476"/>
      <c r="JZQ10" s="477"/>
      <c r="JZR10" s="477"/>
      <c r="JZS10" s="477"/>
      <c r="JZT10" s="474"/>
      <c r="JZU10" s="474"/>
      <c r="JZV10" s="475"/>
      <c r="JZW10" s="414"/>
      <c r="JZX10" s="476"/>
      <c r="JZY10" s="477"/>
      <c r="JZZ10" s="477"/>
      <c r="KAA10" s="477"/>
      <c r="KAB10" s="474"/>
      <c r="KAC10" s="474"/>
      <c r="KAD10" s="475"/>
      <c r="KAE10" s="414"/>
      <c r="KAF10" s="476"/>
      <c r="KAG10" s="477"/>
      <c r="KAH10" s="477"/>
      <c r="KAI10" s="477"/>
      <c r="KAJ10" s="474"/>
      <c r="KAK10" s="474"/>
      <c r="KAL10" s="475"/>
      <c r="KAM10" s="414"/>
      <c r="KAN10" s="476"/>
      <c r="KAO10" s="477"/>
      <c r="KAP10" s="477"/>
      <c r="KAQ10" s="477"/>
      <c r="KAR10" s="474"/>
      <c r="KAS10" s="474"/>
      <c r="KAT10" s="475"/>
      <c r="KAU10" s="414"/>
      <c r="KAV10" s="476"/>
      <c r="KAW10" s="477"/>
      <c r="KAX10" s="477"/>
      <c r="KAY10" s="477"/>
      <c r="KAZ10" s="474"/>
      <c r="KBA10" s="474"/>
      <c r="KBB10" s="475"/>
      <c r="KBC10" s="414"/>
      <c r="KBD10" s="476"/>
      <c r="KBE10" s="477"/>
      <c r="KBF10" s="477"/>
      <c r="KBG10" s="477"/>
      <c r="KBH10" s="474"/>
      <c r="KBI10" s="474"/>
      <c r="KBJ10" s="475"/>
      <c r="KBK10" s="414"/>
      <c r="KBL10" s="476"/>
      <c r="KBM10" s="477"/>
      <c r="KBN10" s="477"/>
      <c r="KBO10" s="477"/>
      <c r="KBP10" s="474"/>
      <c r="KBQ10" s="474"/>
      <c r="KBR10" s="475"/>
      <c r="KBS10" s="414"/>
      <c r="KBT10" s="476"/>
      <c r="KBU10" s="477"/>
      <c r="KBV10" s="477"/>
      <c r="KBW10" s="477"/>
      <c r="KBX10" s="474"/>
      <c r="KBY10" s="474"/>
      <c r="KBZ10" s="475"/>
      <c r="KCA10" s="414"/>
      <c r="KCB10" s="476"/>
      <c r="KCC10" s="477"/>
      <c r="KCD10" s="477"/>
      <c r="KCE10" s="477"/>
      <c r="KCF10" s="474"/>
      <c r="KCG10" s="474"/>
      <c r="KCH10" s="475"/>
      <c r="KCI10" s="414"/>
      <c r="KCJ10" s="476"/>
      <c r="KCK10" s="477"/>
      <c r="KCL10" s="477"/>
      <c r="KCM10" s="477"/>
      <c r="KCN10" s="474"/>
      <c r="KCO10" s="474"/>
      <c r="KCP10" s="475"/>
      <c r="KCQ10" s="414"/>
      <c r="KCR10" s="476"/>
      <c r="KCS10" s="477"/>
      <c r="KCT10" s="477"/>
      <c r="KCU10" s="477"/>
      <c r="KCV10" s="474"/>
      <c r="KCW10" s="474"/>
      <c r="KCX10" s="475"/>
      <c r="KCY10" s="414"/>
      <c r="KCZ10" s="476"/>
      <c r="KDA10" s="477"/>
      <c r="KDB10" s="477"/>
      <c r="KDC10" s="477"/>
      <c r="KDD10" s="474"/>
      <c r="KDE10" s="474"/>
      <c r="KDF10" s="475"/>
      <c r="KDG10" s="414"/>
      <c r="KDH10" s="476"/>
      <c r="KDI10" s="477"/>
      <c r="KDJ10" s="477"/>
      <c r="KDK10" s="477"/>
      <c r="KDL10" s="474"/>
      <c r="KDM10" s="474"/>
      <c r="KDN10" s="475"/>
      <c r="KDO10" s="414"/>
      <c r="KDP10" s="476"/>
      <c r="KDQ10" s="477"/>
      <c r="KDR10" s="477"/>
      <c r="KDS10" s="477"/>
      <c r="KDT10" s="474"/>
      <c r="KDU10" s="474"/>
      <c r="KDV10" s="475"/>
      <c r="KDW10" s="414"/>
      <c r="KDX10" s="476"/>
      <c r="KDY10" s="477"/>
      <c r="KDZ10" s="477"/>
      <c r="KEA10" s="477"/>
      <c r="KEB10" s="474"/>
      <c r="KEC10" s="474"/>
      <c r="KED10" s="475"/>
      <c r="KEE10" s="414"/>
      <c r="KEF10" s="476"/>
      <c r="KEG10" s="477"/>
      <c r="KEH10" s="477"/>
      <c r="KEI10" s="477"/>
      <c r="KEJ10" s="474"/>
      <c r="KEK10" s="474"/>
      <c r="KEL10" s="475"/>
      <c r="KEM10" s="414"/>
      <c r="KEN10" s="476"/>
      <c r="KEO10" s="477"/>
      <c r="KEP10" s="477"/>
      <c r="KEQ10" s="477"/>
      <c r="KER10" s="474"/>
      <c r="KES10" s="474"/>
      <c r="KET10" s="475"/>
      <c r="KEU10" s="414"/>
      <c r="KEV10" s="476"/>
      <c r="KEW10" s="477"/>
      <c r="KEX10" s="477"/>
      <c r="KEY10" s="477"/>
      <c r="KEZ10" s="474"/>
      <c r="KFA10" s="474"/>
      <c r="KFB10" s="475"/>
      <c r="KFC10" s="414"/>
      <c r="KFD10" s="476"/>
      <c r="KFE10" s="477"/>
      <c r="KFF10" s="477"/>
      <c r="KFG10" s="477"/>
      <c r="KFH10" s="474"/>
      <c r="KFI10" s="474"/>
      <c r="KFJ10" s="475"/>
      <c r="KFK10" s="414"/>
      <c r="KFL10" s="476"/>
      <c r="KFM10" s="477"/>
      <c r="KFN10" s="477"/>
      <c r="KFO10" s="477"/>
      <c r="KFP10" s="474"/>
      <c r="KFQ10" s="474"/>
      <c r="KFR10" s="475"/>
      <c r="KFS10" s="414"/>
      <c r="KFT10" s="476"/>
      <c r="KFU10" s="477"/>
      <c r="KFV10" s="477"/>
      <c r="KFW10" s="477"/>
      <c r="KFX10" s="474"/>
      <c r="KFY10" s="474"/>
      <c r="KFZ10" s="475"/>
      <c r="KGA10" s="414"/>
      <c r="KGB10" s="476"/>
      <c r="KGC10" s="477"/>
      <c r="KGD10" s="477"/>
      <c r="KGE10" s="477"/>
      <c r="KGF10" s="474"/>
      <c r="KGG10" s="474"/>
      <c r="KGH10" s="475"/>
      <c r="KGI10" s="414"/>
      <c r="KGJ10" s="476"/>
      <c r="KGK10" s="477"/>
      <c r="KGL10" s="477"/>
      <c r="KGM10" s="477"/>
      <c r="KGN10" s="474"/>
      <c r="KGO10" s="474"/>
      <c r="KGP10" s="475"/>
      <c r="KGQ10" s="414"/>
      <c r="KGR10" s="476"/>
      <c r="KGS10" s="477"/>
      <c r="KGT10" s="477"/>
      <c r="KGU10" s="477"/>
      <c r="KGV10" s="474"/>
      <c r="KGW10" s="474"/>
      <c r="KGX10" s="475"/>
      <c r="KGY10" s="414"/>
      <c r="KGZ10" s="476"/>
      <c r="KHA10" s="477"/>
      <c r="KHB10" s="477"/>
      <c r="KHC10" s="477"/>
      <c r="KHD10" s="474"/>
      <c r="KHE10" s="474"/>
      <c r="KHF10" s="475"/>
      <c r="KHG10" s="414"/>
      <c r="KHH10" s="476"/>
      <c r="KHI10" s="477"/>
      <c r="KHJ10" s="477"/>
      <c r="KHK10" s="477"/>
      <c r="KHL10" s="474"/>
      <c r="KHM10" s="474"/>
      <c r="KHN10" s="475"/>
      <c r="KHO10" s="414"/>
      <c r="KHP10" s="476"/>
      <c r="KHQ10" s="477"/>
      <c r="KHR10" s="477"/>
      <c r="KHS10" s="477"/>
      <c r="KHT10" s="474"/>
      <c r="KHU10" s="474"/>
      <c r="KHV10" s="475"/>
      <c r="KHW10" s="414"/>
      <c r="KHX10" s="476"/>
      <c r="KHY10" s="477"/>
      <c r="KHZ10" s="477"/>
      <c r="KIA10" s="477"/>
      <c r="KIB10" s="474"/>
      <c r="KIC10" s="474"/>
      <c r="KID10" s="475"/>
      <c r="KIE10" s="414"/>
      <c r="KIF10" s="476"/>
      <c r="KIG10" s="477"/>
      <c r="KIH10" s="477"/>
      <c r="KII10" s="477"/>
      <c r="KIJ10" s="474"/>
      <c r="KIK10" s="474"/>
      <c r="KIL10" s="475"/>
      <c r="KIM10" s="414"/>
      <c r="KIN10" s="476"/>
      <c r="KIO10" s="477"/>
      <c r="KIP10" s="477"/>
      <c r="KIQ10" s="477"/>
      <c r="KIR10" s="474"/>
      <c r="KIS10" s="474"/>
      <c r="KIT10" s="475"/>
      <c r="KIU10" s="414"/>
      <c r="KIV10" s="476"/>
      <c r="KIW10" s="477"/>
      <c r="KIX10" s="477"/>
      <c r="KIY10" s="477"/>
      <c r="KIZ10" s="474"/>
      <c r="KJA10" s="474"/>
      <c r="KJB10" s="475"/>
      <c r="KJC10" s="414"/>
      <c r="KJD10" s="476"/>
      <c r="KJE10" s="477"/>
      <c r="KJF10" s="477"/>
      <c r="KJG10" s="477"/>
      <c r="KJH10" s="474"/>
      <c r="KJI10" s="474"/>
      <c r="KJJ10" s="475"/>
      <c r="KJK10" s="414"/>
      <c r="KJL10" s="476"/>
      <c r="KJM10" s="477"/>
      <c r="KJN10" s="477"/>
      <c r="KJO10" s="477"/>
      <c r="KJP10" s="474"/>
      <c r="KJQ10" s="474"/>
      <c r="KJR10" s="475"/>
      <c r="KJS10" s="414"/>
      <c r="KJT10" s="476"/>
      <c r="KJU10" s="477"/>
      <c r="KJV10" s="477"/>
      <c r="KJW10" s="477"/>
      <c r="KJX10" s="474"/>
      <c r="KJY10" s="474"/>
      <c r="KJZ10" s="475"/>
      <c r="KKA10" s="414"/>
      <c r="KKB10" s="476"/>
      <c r="KKC10" s="477"/>
      <c r="KKD10" s="477"/>
      <c r="KKE10" s="477"/>
      <c r="KKF10" s="474"/>
      <c r="KKG10" s="474"/>
      <c r="KKH10" s="475"/>
      <c r="KKI10" s="414"/>
      <c r="KKJ10" s="476"/>
      <c r="KKK10" s="477"/>
      <c r="KKL10" s="477"/>
      <c r="KKM10" s="477"/>
      <c r="KKN10" s="474"/>
      <c r="KKO10" s="474"/>
      <c r="KKP10" s="475"/>
      <c r="KKQ10" s="414"/>
      <c r="KKR10" s="476"/>
      <c r="KKS10" s="477"/>
      <c r="KKT10" s="477"/>
      <c r="KKU10" s="477"/>
      <c r="KKV10" s="474"/>
      <c r="KKW10" s="474"/>
      <c r="KKX10" s="475"/>
      <c r="KKY10" s="414"/>
      <c r="KKZ10" s="476"/>
      <c r="KLA10" s="477"/>
      <c r="KLB10" s="477"/>
      <c r="KLC10" s="477"/>
      <c r="KLD10" s="474"/>
      <c r="KLE10" s="474"/>
      <c r="KLF10" s="475"/>
      <c r="KLG10" s="414"/>
      <c r="KLH10" s="476"/>
      <c r="KLI10" s="477"/>
      <c r="KLJ10" s="477"/>
      <c r="KLK10" s="477"/>
      <c r="KLL10" s="474"/>
      <c r="KLM10" s="474"/>
      <c r="KLN10" s="475"/>
      <c r="KLO10" s="414"/>
      <c r="KLP10" s="476"/>
      <c r="KLQ10" s="477"/>
      <c r="KLR10" s="477"/>
      <c r="KLS10" s="477"/>
      <c r="KLT10" s="474"/>
      <c r="KLU10" s="474"/>
      <c r="KLV10" s="475"/>
      <c r="KLW10" s="414"/>
      <c r="KLX10" s="476"/>
      <c r="KLY10" s="477"/>
      <c r="KLZ10" s="477"/>
      <c r="KMA10" s="477"/>
      <c r="KMB10" s="474"/>
      <c r="KMC10" s="474"/>
      <c r="KMD10" s="475"/>
      <c r="KME10" s="414"/>
      <c r="KMF10" s="476"/>
      <c r="KMG10" s="477"/>
      <c r="KMH10" s="477"/>
      <c r="KMI10" s="477"/>
      <c r="KMJ10" s="474"/>
      <c r="KMK10" s="474"/>
      <c r="KML10" s="475"/>
      <c r="KMM10" s="414"/>
      <c r="KMN10" s="476"/>
      <c r="KMO10" s="477"/>
      <c r="KMP10" s="477"/>
      <c r="KMQ10" s="477"/>
      <c r="KMR10" s="474"/>
      <c r="KMS10" s="474"/>
      <c r="KMT10" s="475"/>
      <c r="KMU10" s="414"/>
      <c r="KMV10" s="476"/>
      <c r="KMW10" s="477"/>
      <c r="KMX10" s="477"/>
      <c r="KMY10" s="477"/>
      <c r="KMZ10" s="474"/>
      <c r="KNA10" s="474"/>
      <c r="KNB10" s="475"/>
      <c r="KNC10" s="414"/>
      <c r="KND10" s="476"/>
      <c r="KNE10" s="477"/>
      <c r="KNF10" s="477"/>
      <c r="KNG10" s="477"/>
      <c r="KNH10" s="474"/>
      <c r="KNI10" s="474"/>
      <c r="KNJ10" s="475"/>
      <c r="KNK10" s="414"/>
      <c r="KNL10" s="476"/>
      <c r="KNM10" s="477"/>
      <c r="KNN10" s="477"/>
      <c r="KNO10" s="477"/>
      <c r="KNP10" s="474"/>
      <c r="KNQ10" s="474"/>
      <c r="KNR10" s="475"/>
      <c r="KNS10" s="414"/>
      <c r="KNT10" s="476"/>
      <c r="KNU10" s="477"/>
      <c r="KNV10" s="477"/>
      <c r="KNW10" s="477"/>
      <c r="KNX10" s="474"/>
      <c r="KNY10" s="474"/>
      <c r="KNZ10" s="475"/>
      <c r="KOA10" s="414"/>
      <c r="KOB10" s="476"/>
      <c r="KOC10" s="477"/>
      <c r="KOD10" s="477"/>
      <c r="KOE10" s="477"/>
      <c r="KOF10" s="474"/>
      <c r="KOG10" s="474"/>
      <c r="KOH10" s="475"/>
      <c r="KOI10" s="414"/>
      <c r="KOJ10" s="476"/>
      <c r="KOK10" s="477"/>
      <c r="KOL10" s="477"/>
      <c r="KOM10" s="477"/>
      <c r="KON10" s="474"/>
      <c r="KOO10" s="474"/>
      <c r="KOP10" s="475"/>
      <c r="KOQ10" s="414"/>
      <c r="KOR10" s="476"/>
      <c r="KOS10" s="477"/>
      <c r="KOT10" s="477"/>
      <c r="KOU10" s="477"/>
      <c r="KOV10" s="474"/>
      <c r="KOW10" s="474"/>
      <c r="KOX10" s="475"/>
      <c r="KOY10" s="414"/>
      <c r="KOZ10" s="476"/>
      <c r="KPA10" s="477"/>
      <c r="KPB10" s="477"/>
      <c r="KPC10" s="477"/>
      <c r="KPD10" s="474"/>
      <c r="KPE10" s="474"/>
      <c r="KPF10" s="475"/>
      <c r="KPG10" s="414"/>
      <c r="KPH10" s="476"/>
      <c r="KPI10" s="477"/>
      <c r="KPJ10" s="477"/>
      <c r="KPK10" s="477"/>
      <c r="KPL10" s="474"/>
      <c r="KPM10" s="474"/>
      <c r="KPN10" s="475"/>
      <c r="KPO10" s="414"/>
      <c r="KPP10" s="476"/>
      <c r="KPQ10" s="477"/>
      <c r="KPR10" s="477"/>
      <c r="KPS10" s="477"/>
      <c r="KPT10" s="474"/>
      <c r="KPU10" s="474"/>
      <c r="KPV10" s="475"/>
      <c r="KPW10" s="414"/>
      <c r="KPX10" s="476"/>
      <c r="KPY10" s="477"/>
      <c r="KPZ10" s="477"/>
      <c r="KQA10" s="477"/>
      <c r="KQB10" s="474"/>
      <c r="KQC10" s="474"/>
      <c r="KQD10" s="475"/>
      <c r="KQE10" s="414"/>
      <c r="KQF10" s="476"/>
      <c r="KQG10" s="477"/>
      <c r="KQH10" s="477"/>
      <c r="KQI10" s="477"/>
      <c r="KQJ10" s="474"/>
      <c r="KQK10" s="474"/>
      <c r="KQL10" s="475"/>
      <c r="KQM10" s="414"/>
      <c r="KQN10" s="476"/>
      <c r="KQO10" s="477"/>
      <c r="KQP10" s="477"/>
      <c r="KQQ10" s="477"/>
      <c r="KQR10" s="474"/>
      <c r="KQS10" s="474"/>
      <c r="KQT10" s="475"/>
      <c r="KQU10" s="414"/>
      <c r="KQV10" s="476"/>
      <c r="KQW10" s="477"/>
      <c r="KQX10" s="477"/>
      <c r="KQY10" s="477"/>
      <c r="KQZ10" s="474"/>
      <c r="KRA10" s="474"/>
      <c r="KRB10" s="475"/>
      <c r="KRC10" s="414"/>
      <c r="KRD10" s="476"/>
      <c r="KRE10" s="477"/>
      <c r="KRF10" s="477"/>
      <c r="KRG10" s="477"/>
      <c r="KRH10" s="474"/>
      <c r="KRI10" s="474"/>
      <c r="KRJ10" s="475"/>
      <c r="KRK10" s="414"/>
      <c r="KRL10" s="476"/>
      <c r="KRM10" s="477"/>
      <c r="KRN10" s="477"/>
      <c r="KRO10" s="477"/>
      <c r="KRP10" s="474"/>
      <c r="KRQ10" s="474"/>
      <c r="KRR10" s="475"/>
      <c r="KRS10" s="414"/>
      <c r="KRT10" s="476"/>
      <c r="KRU10" s="477"/>
      <c r="KRV10" s="477"/>
      <c r="KRW10" s="477"/>
      <c r="KRX10" s="474"/>
      <c r="KRY10" s="474"/>
      <c r="KRZ10" s="475"/>
      <c r="KSA10" s="414"/>
      <c r="KSB10" s="476"/>
      <c r="KSC10" s="477"/>
      <c r="KSD10" s="477"/>
      <c r="KSE10" s="477"/>
      <c r="KSF10" s="474"/>
      <c r="KSG10" s="474"/>
      <c r="KSH10" s="475"/>
      <c r="KSI10" s="414"/>
      <c r="KSJ10" s="476"/>
      <c r="KSK10" s="477"/>
      <c r="KSL10" s="477"/>
      <c r="KSM10" s="477"/>
      <c r="KSN10" s="474"/>
      <c r="KSO10" s="474"/>
      <c r="KSP10" s="475"/>
      <c r="KSQ10" s="414"/>
      <c r="KSR10" s="476"/>
      <c r="KSS10" s="477"/>
      <c r="KST10" s="477"/>
      <c r="KSU10" s="477"/>
      <c r="KSV10" s="474"/>
      <c r="KSW10" s="474"/>
      <c r="KSX10" s="475"/>
      <c r="KSY10" s="414"/>
      <c r="KSZ10" s="476"/>
      <c r="KTA10" s="477"/>
      <c r="KTB10" s="477"/>
      <c r="KTC10" s="477"/>
      <c r="KTD10" s="474"/>
      <c r="KTE10" s="474"/>
      <c r="KTF10" s="475"/>
      <c r="KTG10" s="414"/>
      <c r="KTH10" s="476"/>
      <c r="KTI10" s="477"/>
      <c r="KTJ10" s="477"/>
      <c r="KTK10" s="477"/>
      <c r="KTL10" s="474"/>
      <c r="KTM10" s="474"/>
      <c r="KTN10" s="475"/>
      <c r="KTO10" s="414"/>
      <c r="KTP10" s="476"/>
      <c r="KTQ10" s="477"/>
      <c r="KTR10" s="477"/>
      <c r="KTS10" s="477"/>
      <c r="KTT10" s="474"/>
      <c r="KTU10" s="474"/>
      <c r="KTV10" s="475"/>
      <c r="KTW10" s="414"/>
      <c r="KTX10" s="476"/>
      <c r="KTY10" s="477"/>
      <c r="KTZ10" s="477"/>
      <c r="KUA10" s="477"/>
      <c r="KUB10" s="474"/>
      <c r="KUC10" s="474"/>
      <c r="KUD10" s="475"/>
      <c r="KUE10" s="414"/>
      <c r="KUF10" s="476"/>
      <c r="KUG10" s="477"/>
      <c r="KUH10" s="477"/>
      <c r="KUI10" s="477"/>
      <c r="KUJ10" s="474"/>
      <c r="KUK10" s="474"/>
      <c r="KUL10" s="475"/>
      <c r="KUM10" s="414"/>
      <c r="KUN10" s="476"/>
      <c r="KUO10" s="477"/>
      <c r="KUP10" s="477"/>
      <c r="KUQ10" s="477"/>
      <c r="KUR10" s="474"/>
      <c r="KUS10" s="474"/>
      <c r="KUT10" s="475"/>
      <c r="KUU10" s="414"/>
      <c r="KUV10" s="476"/>
      <c r="KUW10" s="477"/>
      <c r="KUX10" s="477"/>
      <c r="KUY10" s="477"/>
      <c r="KUZ10" s="474"/>
      <c r="KVA10" s="474"/>
      <c r="KVB10" s="475"/>
      <c r="KVC10" s="414"/>
      <c r="KVD10" s="476"/>
      <c r="KVE10" s="477"/>
      <c r="KVF10" s="477"/>
      <c r="KVG10" s="477"/>
      <c r="KVH10" s="474"/>
      <c r="KVI10" s="474"/>
      <c r="KVJ10" s="475"/>
      <c r="KVK10" s="414"/>
      <c r="KVL10" s="476"/>
      <c r="KVM10" s="477"/>
      <c r="KVN10" s="477"/>
      <c r="KVO10" s="477"/>
      <c r="KVP10" s="474"/>
      <c r="KVQ10" s="474"/>
      <c r="KVR10" s="475"/>
      <c r="KVS10" s="414"/>
      <c r="KVT10" s="476"/>
      <c r="KVU10" s="477"/>
      <c r="KVV10" s="477"/>
      <c r="KVW10" s="477"/>
      <c r="KVX10" s="474"/>
      <c r="KVY10" s="474"/>
      <c r="KVZ10" s="475"/>
      <c r="KWA10" s="414"/>
      <c r="KWB10" s="476"/>
      <c r="KWC10" s="477"/>
      <c r="KWD10" s="477"/>
      <c r="KWE10" s="477"/>
      <c r="KWF10" s="474"/>
      <c r="KWG10" s="474"/>
      <c r="KWH10" s="475"/>
      <c r="KWI10" s="414"/>
      <c r="KWJ10" s="476"/>
      <c r="KWK10" s="477"/>
      <c r="KWL10" s="477"/>
      <c r="KWM10" s="477"/>
      <c r="KWN10" s="474"/>
      <c r="KWO10" s="474"/>
      <c r="KWP10" s="475"/>
      <c r="KWQ10" s="414"/>
      <c r="KWR10" s="476"/>
      <c r="KWS10" s="477"/>
      <c r="KWT10" s="477"/>
      <c r="KWU10" s="477"/>
      <c r="KWV10" s="474"/>
      <c r="KWW10" s="474"/>
      <c r="KWX10" s="475"/>
      <c r="KWY10" s="414"/>
      <c r="KWZ10" s="476"/>
      <c r="KXA10" s="477"/>
      <c r="KXB10" s="477"/>
      <c r="KXC10" s="477"/>
      <c r="KXD10" s="474"/>
      <c r="KXE10" s="474"/>
      <c r="KXF10" s="475"/>
      <c r="KXG10" s="414"/>
      <c r="KXH10" s="476"/>
      <c r="KXI10" s="477"/>
      <c r="KXJ10" s="477"/>
      <c r="KXK10" s="477"/>
      <c r="KXL10" s="474"/>
      <c r="KXM10" s="474"/>
      <c r="KXN10" s="475"/>
      <c r="KXO10" s="414"/>
      <c r="KXP10" s="476"/>
      <c r="KXQ10" s="477"/>
      <c r="KXR10" s="477"/>
      <c r="KXS10" s="477"/>
      <c r="KXT10" s="474"/>
      <c r="KXU10" s="474"/>
      <c r="KXV10" s="475"/>
      <c r="KXW10" s="414"/>
      <c r="KXX10" s="476"/>
      <c r="KXY10" s="477"/>
      <c r="KXZ10" s="477"/>
      <c r="KYA10" s="477"/>
      <c r="KYB10" s="474"/>
      <c r="KYC10" s="474"/>
      <c r="KYD10" s="475"/>
      <c r="KYE10" s="414"/>
      <c r="KYF10" s="476"/>
      <c r="KYG10" s="477"/>
      <c r="KYH10" s="477"/>
      <c r="KYI10" s="477"/>
      <c r="KYJ10" s="474"/>
      <c r="KYK10" s="474"/>
      <c r="KYL10" s="475"/>
      <c r="KYM10" s="414"/>
      <c r="KYN10" s="476"/>
      <c r="KYO10" s="477"/>
      <c r="KYP10" s="477"/>
      <c r="KYQ10" s="477"/>
      <c r="KYR10" s="474"/>
      <c r="KYS10" s="474"/>
      <c r="KYT10" s="475"/>
      <c r="KYU10" s="414"/>
      <c r="KYV10" s="476"/>
      <c r="KYW10" s="477"/>
      <c r="KYX10" s="477"/>
      <c r="KYY10" s="477"/>
      <c r="KYZ10" s="474"/>
      <c r="KZA10" s="474"/>
      <c r="KZB10" s="475"/>
      <c r="KZC10" s="414"/>
      <c r="KZD10" s="476"/>
      <c r="KZE10" s="477"/>
      <c r="KZF10" s="477"/>
      <c r="KZG10" s="477"/>
      <c r="KZH10" s="474"/>
      <c r="KZI10" s="474"/>
      <c r="KZJ10" s="475"/>
      <c r="KZK10" s="414"/>
      <c r="KZL10" s="476"/>
      <c r="KZM10" s="477"/>
      <c r="KZN10" s="477"/>
      <c r="KZO10" s="477"/>
      <c r="KZP10" s="474"/>
      <c r="KZQ10" s="474"/>
      <c r="KZR10" s="475"/>
      <c r="KZS10" s="414"/>
      <c r="KZT10" s="476"/>
      <c r="KZU10" s="477"/>
      <c r="KZV10" s="477"/>
      <c r="KZW10" s="477"/>
      <c r="KZX10" s="474"/>
      <c r="KZY10" s="474"/>
      <c r="KZZ10" s="475"/>
      <c r="LAA10" s="414"/>
      <c r="LAB10" s="476"/>
      <c r="LAC10" s="477"/>
      <c r="LAD10" s="477"/>
      <c r="LAE10" s="477"/>
      <c r="LAF10" s="474"/>
      <c r="LAG10" s="474"/>
      <c r="LAH10" s="475"/>
      <c r="LAI10" s="414"/>
      <c r="LAJ10" s="476"/>
      <c r="LAK10" s="477"/>
      <c r="LAL10" s="477"/>
      <c r="LAM10" s="477"/>
      <c r="LAN10" s="474"/>
      <c r="LAO10" s="474"/>
      <c r="LAP10" s="475"/>
      <c r="LAQ10" s="414"/>
      <c r="LAR10" s="476"/>
      <c r="LAS10" s="477"/>
      <c r="LAT10" s="477"/>
      <c r="LAU10" s="477"/>
      <c r="LAV10" s="474"/>
      <c r="LAW10" s="474"/>
      <c r="LAX10" s="475"/>
      <c r="LAY10" s="414"/>
      <c r="LAZ10" s="476"/>
      <c r="LBA10" s="477"/>
      <c r="LBB10" s="477"/>
      <c r="LBC10" s="477"/>
      <c r="LBD10" s="474"/>
      <c r="LBE10" s="474"/>
      <c r="LBF10" s="475"/>
      <c r="LBG10" s="414"/>
      <c r="LBH10" s="476"/>
      <c r="LBI10" s="477"/>
      <c r="LBJ10" s="477"/>
      <c r="LBK10" s="477"/>
      <c r="LBL10" s="474"/>
      <c r="LBM10" s="474"/>
      <c r="LBN10" s="475"/>
      <c r="LBO10" s="414"/>
      <c r="LBP10" s="476"/>
      <c r="LBQ10" s="477"/>
      <c r="LBR10" s="477"/>
      <c r="LBS10" s="477"/>
      <c r="LBT10" s="474"/>
      <c r="LBU10" s="474"/>
      <c r="LBV10" s="475"/>
      <c r="LBW10" s="414"/>
      <c r="LBX10" s="476"/>
      <c r="LBY10" s="477"/>
      <c r="LBZ10" s="477"/>
      <c r="LCA10" s="477"/>
      <c r="LCB10" s="474"/>
      <c r="LCC10" s="474"/>
      <c r="LCD10" s="475"/>
      <c r="LCE10" s="414"/>
      <c r="LCF10" s="476"/>
      <c r="LCG10" s="477"/>
      <c r="LCH10" s="477"/>
      <c r="LCI10" s="477"/>
      <c r="LCJ10" s="474"/>
      <c r="LCK10" s="474"/>
      <c r="LCL10" s="475"/>
      <c r="LCM10" s="414"/>
      <c r="LCN10" s="476"/>
      <c r="LCO10" s="477"/>
      <c r="LCP10" s="477"/>
      <c r="LCQ10" s="477"/>
      <c r="LCR10" s="474"/>
      <c r="LCS10" s="474"/>
      <c r="LCT10" s="475"/>
      <c r="LCU10" s="414"/>
      <c r="LCV10" s="476"/>
      <c r="LCW10" s="477"/>
      <c r="LCX10" s="477"/>
      <c r="LCY10" s="477"/>
      <c r="LCZ10" s="474"/>
      <c r="LDA10" s="474"/>
      <c r="LDB10" s="475"/>
      <c r="LDC10" s="414"/>
      <c r="LDD10" s="476"/>
      <c r="LDE10" s="477"/>
      <c r="LDF10" s="477"/>
      <c r="LDG10" s="477"/>
      <c r="LDH10" s="474"/>
      <c r="LDI10" s="474"/>
      <c r="LDJ10" s="475"/>
      <c r="LDK10" s="414"/>
      <c r="LDL10" s="476"/>
      <c r="LDM10" s="477"/>
      <c r="LDN10" s="477"/>
      <c r="LDO10" s="477"/>
      <c r="LDP10" s="474"/>
      <c r="LDQ10" s="474"/>
      <c r="LDR10" s="475"/>
      <c r="LDS10" s="414"/>
      <c r="LDT10" s="476"/>
      <c r="LDU10" s="477"/>
      <c r="LDV10" s="477"/>
      <c r="LDW10" s="477"/>
      <c r="LDX10" s="474"/>
      <c r="LDY10" s="474"/>
      <c r="LDZ10" s="475"/>
      <c r="LEA10" s="414"/>
      <c r="LEB10" s="476"/>
      <c r="LEC10" s="477"/>
      <c r="LED10" s="477"/>
      <c r="LEE10" s="477"/>
      <c r="LEF10" s="474"/>
      <c r="LEG10" s="474"/>
      <c r="LEH10" s="475"/>
      <c r="LEI10" s="414"/>
      <c r="LEJ10" s="476"/>
      <c r="LEK10" s="477"/>
      <c r="LEL10" s="477"/>
      <c r="LEM10" s="477"/>
      <c r="LEN10" s="474"/>
      <c r="LEO10" s="474"/>
      <c r="LEP10" s="475"/>
      <c r="LEQ10" s="414"/>
      <c r="LER10" s="476"/>
      <c r="LES10" s="477"/>
      <c r="LET10" s="477"/>
      <c r="LEU10" s="477"/>
      <c r="LEV10" s="474"/>
      <c r="LEW10" s="474"/>
      <c r="LEX10" s="475"/>
      <c r="LEY10" s="414"/>
      <c r="LEZ10" s="476"/>
      <c r="LFA10" s="477"/>
      <c r="LFB10" s="477"/>
      <c r="LFC10" s="477"/>
      <c r="LFD10" s="474"/>
      <c r="LFE10" s="474"/>
      <c r="LFF10" s="475"/>
      <c r="LFG10" s="414"/>
      <c r="LFH10" s="476"/>
      <c r="LFI10" s="477"/>
      <c r="LFJ10" s="477"/>
      <c r="LFK10" s="477"/>
      <c r="LFL10" s="474"/>
      <c r="LFM10" s="474"/>
      <c r="LFN10" s="475"/>
      <c r="LFO10" s="414"/>
      <c r="LFP10" s="476"/>
      <c r="LFQ10" s="477"/>
      <c r="LFR10" s="477"/>
      <c r="LFS10" s="477"/>
      <c r="LFT10" s="474"/>
      <c r="LFU10" s="474"/>
      <c r="LFV10" s="475"/>
      <c r="LFW10" s="414"/>
      <c r="LFX10" s="476"/>
      <c r="LFY10" s="477"/>
      <c r="LFZ10" s="477"/>
      <c r="LGA10" s="477"/>
      <c r="LGB10" s="474"/>
      <c r="LGC10" s="474"/>
      <c r="LGD10" s="475"/>
      <c r="LGE10" s="414"/>
      <c r="LGF10" s="476"/>
      <c r="LGG10" s="477"/>
      <c r="LGH10" s="477"/>
      <c r="LGI10" s="477"/>
      <c r="LGJ10" s="474"/>
      <c r="LGK10" s="474"/>
      <c r="LGL10" s="475"/>
      <c r="LGM10" s="414"/>
      <c r="LGN10" s="476"/>
      <c r="LGO10" s="477"/>
      <c r="LGP10" s="477"/>
      <c r="LGQ10" s="477"/>
      <c r="LGR10" s="474"/>
      <c r="LGS10" s="474"/>
      <c r="LGT10" s="475"/>
      <c r="LGU10" s="414"/>
      <c r="LGV10" s="476"/>
      <c r="LGW10" s="477"/>
      <c r="LGX10" s="477"/>
      <c r="LGY10" s="477"/>
      <c r="LGZ10" s="474"/>
      <c r="LHA10" s="474"/>
      <c r="LHB10" s="475"/>
      <c r="LHC10" s="414"/>
      <c r="LHD10" s="476"/>
      <c r="LHE10" s="477"/>
      <c r="LHF10" s="477"/>
      <c r="LHG10" s="477"/>
      <c r="LHH10" s="474"/>
      <c r="LHI10" s="474"/>
      <c r="LHJ10" s="475"/>
      <c r="LHK10" s="414"/>
      <c r="LHL10" s="476"/>
      <c r="LHM10" s="477"/>
      <c r="LHN10" s="477"/>
      <c r="LHO10" s="477"/>
      <c r="LHP10" s="474"/>
      <c r="LHQ10" s="474"/>
      <c r="LHR10" s="475"/>
      <c r="LHS10" s="414"/>
      <c r="LHT10" s="476"/>
      <c r="LHU10" s="477"/>
      <c r="LHV10" s="477"/>
      <c r="LHW10" s="477"/>
      <c r="LHX10" s="474"/>
      <c r="LHY10" s="474"/>
      <c r="LHZ10" s="475"/>
      <c r="LIA10" s="414"/>
      <c r="LIB10" s="476"/>
      <c r="LIC10" s="477"/>
      <c r="LID10" s="477"/>
      <c r="LIE10" s="477"/>
      <c r="LIF10" s="474"/>
      <c r="LIG10" s="474"/>
      <c r="LIH10" s="475"/>
      <c r="LII10" s="414"/>
      <c r="LIJ10" s="476"/>
      <c r="LIK10" s="477"/>
      <c r="LIL10" s="477"/>
      <c r="LIM10" s="477"/>
      <c r="LIN10" s="474"/>
      <c r="LIO10" s="474"/>
      <c r="LIP10" s="475"/>
      <c r="LIQ10" s="414"/>
      <c r="LIR10" s="476"/>
      <c r="LIS10" s="477"/>
      <c r="LIT10" s="477"/>
      <c r="LIU10" s="477"/>
      <c r="LIV10" s="474"/>
      <c r="LIW10" s="474"/>
      <c r="LIX10" s="475"/>
      <c r="LIY10" s="414"/>
      <c r="LIZ10" s="476"/>
      <c r="LJA10" s="477"/>
      <c r="LJB10" s="477"/>
      <c r="LJC10" s="477"/>
      <c r="LJD10" s="474"/>
      <c r="LJE10" s="474"/>
      <c r="LJF10" s="475"/>
      <c r="LJG10" s="414"/>
      <c r="LJH10" s="476"/>
      <c r="LJI10" s="477"/>
      <c r="LJJ10" s="477"/>
      <c r="LJK10" s="477"/>
      <c r="LJL10" s="474"/>
      <c r="LJM10" s="474"/>
      <c r="LJN10" s="475"/>
      <c r="LJO10" s="414"/>
      <c r="LJP10" s="476"/>
      <c r="LJQ10" s="477"/>
      <c r="LJR10" s="477"/>
      <c r="LJS10" s="477"/>
      <c r="LJT10" s="474"/>
      <c r="LJU10" s="474"/>
      <c r="LJV10" s="475"/>
      <c r="LJW10" s="414"/>
      <c r="LJX10" s="476"/>
      <c r="LJY10" s="477"/>
      <c r="LJZ10" s="477"/>
      <c r="LKA10" s="477"/>
      <c r="LKB10" s="474"/>
      <c r="LKC10" s="474"/>
      <c r="LKD10" s="475"/>
      <c r="LKE10" s="414"/>
      <c r="LKF10" s="476"/>
      <c r="LKG10" s="477"/>
      <c r="LKH10" s="477"/>
      <c r="LKI10" s="477"/>
      <c r="LKJ10" s="474"/>
      <c r="LKK10" s="474"/>
      <c r="LKL10" s="475"/>
      <c r="LKM10" s="414"/>
      <c r="LKN10" s="476"/>
      <c r="LKO10" s="477"/>
      <c r="LKP10" s="477"/>
      <c r="LKQ10" s="477"/>
      <c r="LKR10" s="474"/>
      <c r="LKS10" s="474"/>
      <c r="LKT10" s="475"/>
      <c r="LKU10" s="414"/>
      <c r="LKV10" s="476"/>
      <c r="LKW10" s="477"/>
      <c r="LKX10" s="477"/>
      <c r="LKY10" s="477"/>
      <c r="LKZ10" s="474"/>
      <c r="LLA10" s="474"/>
      <c r="LLB10" s="475"/>
      <c r="LLC10" s="414"/>
      <c r="LLD10" s="476"/>
      <c r="LLE10" s="477"/>
      <c r="LLF10" s="477"/>
      <c r="LLG10" s="477"/>
      <c r="LLH10" s="474"/>
      <c r="LLI10" s="474"/>
      <c r="LLJ10" s="475"/>
      <c r="LLK10" s="414"/>
      <c r="LLL10" s="476"/>
      <c r="LLM10" s="477"/>
      <c r="LLN10" s="477"/>
      <c r="LLO10" s="477"/>
      <c r="LLP10" s="474"/>
      <c r="LLQ10" s="474"/>
      <c r="LLR10" s="475"/>
      <c r="LLS10" s="414"/>
      <c r="LLT10" s="476"/>
      <c r="LLU10" s="477"/>
      <c r="LLV10" s="477"/>
      <c r="LLW10" s="477"/>
      <c r="LLX10" s="474"/>
      <c r="LLY10" s="474"/>
      <c r="LLZ10" s="475"/>
      <c r="LMA10" s="414"/>
      <c r="LMB10" s="476"/>
      <c r="LMC10" s="477"/>
      <c r="LMD10" s="477"/>
      <c r="LME10" s="477"/>
      <c r="LMF10" s="474"/>
      <c r="LMG10" s="474"/>
      <c r="LMH10" s="475"/>
      <c r="LMI10" s="414"/>
      <c r="LMJ10" s="476"/>
      <c r="LMK10" s="477"/>
      <c r="LML10" s="477"/>
      <c r="LMM10" s="477"/>
      <c r="LMN10" s="474"/>
      <c r="LMO10" s="474"/>
      <c r="LMP10" s="475"/>
      <c r="LMQ10" s="414"/>
      <c r="LMR10" s="476"/>
      <c r="LMS10" s="477"/>
      <c r="LMT10" s="477"/>
      <c r="LMU10" s="477"/>
      <c r="LMV10" s="474"/>
      <c r="LMW10" s="474"/>
      <c r="LMX10" s="475"/>
      <c r="LMY10" s="414"/>
      <c r="LMZ10" s="476"/>
      <c r="LNA10" s="477"/>
      <c r="LNB10" s="477"/>
      <c r="LNC10" s="477"/>
      <c r="LND10" s="474"/>
      <c r="LNE10" s="474"/>
      <c r="LNF10" s="475"/>
      <c r="LNG10" s="414"/>
      <c r="LNH10" s="476"/>
      <c r="LNI10" s="477"/>
      <c r="LNJ10" s="477"/>
      <c r="LNK10" s="477"/>
      <c r="LNL10" s="474"/>
      <c r="LNM10" s="474"/>
      <c r="LNN10" s="475"/>
      <c r="LNO10" s="414"/>
      <c r="LNP10" s="476"/>
      <c r="LNQ10" s="477"/>
      <c r="LNR10" s="477"/>
      <c r="LNS10" s="477"/>
      <c r="LNT10" s="474"/>
      <c r="LNU10" s="474"/>
      <c r="LNV10" s="475"/>
      <c r="LNW10" s="414"/>
      <c r="LNX10" s="476"/>
      <c r="LNY10" s="477"/>
      <c r="LNZ10" s="477"/>
      <c r="LOA10" s="477"/>
      <c r="LOB10" s="474"/>
      <c r="LOC10" s="474"/>
      <c r="LOD10" s="475"/>
      <c r="LOE10" s="414"/>
      <c r="LOF10" s="476"/>
      <c r="LOG10" s="477"/>
      <c r="LOH10" s="477"/>
      <c r="LOI10" s="477"/>
      <c r="LOJ10" s="474"/>
      <c r="LOK10" s="474"/>
      <c r="LOL10" s="475"/>
      <c r="LOM10" s="414"/>
      <c r="LON10" s="476"/>
      <c r="LOO10" s="477"/>
      <c r="LOP10" s="477"/>
      <c r="LOQ10" s="477"/>
      <c r="LOR10" s="474"/>
      <c r="LOS10" s="474"/>
      <c r="LOT10" s="475"/>
      <c r="LOU10" s="414"/>
      <c r="LOV10" s="476"/>
      <c r="LOW10" s="477"/>
      <c r="LOX10" s="477"/>
      <c r="LOY10" s="477"/>
      <c r="LOZ10" s="474"/>
      <c r="LPA10" s="474"/>
      <c r="LPB10" s="475"/>
      <c r="LPC10" s="414"/>
      <c r="LPD10" s="476"/>
      <c r="LPE10" s="477"/>
      <c r="LPF10" s="477"/>
      <c r="LPG10" s="477"/>
      <c r="LPH10" s="474"/>
      <c r="LPI10" s="474"/>
      <c r="LPJ10" s="475"/>
      <c r="LPK10" s="414"/>
      <c r="LPL10" s="476"/>
      <c r="LPM10" s="477"/>
      <c r="LPN10" s="477"/>
      <c r="LPO10" s="477"/>
      <c r="LPP10" s="474"/>
      <c r="LPQ10" s="474"/>
      <c r="LPR10" s="475"/>
      <c r="LPS10" s="414"/>
      <c r="LPT10" s="476"/>
      <c r="LPU10" s="477"/>
      <c r="LPV10" s="477"/>
      <c r="LPW10" s="477"/>
      <c r="LPX10" s="474"/>
      <c r="LPY10" s="474"/>
      <c r="LPZ10" s="475"/>
      <c r="LQA10" s="414"/>
      <c r="LQB10" s="476"/>
      <c r="LQC10" s="477"/>
      <c r="LQD10" s="477"/>
      <c r="LQE10" s="477"/>
      <c r="LQF10" s="474"/>
      <c r="LQG10" s="474"/>
      <c r="LQH10" s="475"/>
      <c r="LQI10" s="414"/>
      <c r="LQJ10" s="476"/>
      <c r="LQK10" s="477"/>
      <c r="LQL10" s="477"/>
      <c r="LQM10" s="477"/>
      <c r="LQN10" s="474"/>
      <c r="LQO10" s="474"/>
      <c r="LQP10" s="475"/>
      <c r="LQQ10" s="414"/>
      <c r="LQR10" s="476"/>
      <c r="LQS10" s="477"/>
      <c r="LQT10" s="477"/>
      <c r="LQU10" s="477"/>
      <c r="LQV10" s="474"/>
      <c r="LQW10" s="474"/>
      <c r="LQX10" s="475"/>
      <c r="LQY10" s="414"/>
      <c r="LQZ10" s="476"/>
      <c r="LRA10" s="477"/>
      <c r="LRB10" s="477"/>
      <c r="LRC10" s="477"/>
      <c r="LRD10" s="474"/>
      <c r="LRE10" s="474"/>
      <c r="LRF10" s="475"/>
      <c r="LRG10" s="414"/>
      <c r="LRH10" s="476"/>
      <c r="LRI10" s="477"/>
      <c r="LRJ10" s="477"/>
      <c r="LRK10" s="477"/>
      <c r="LRL10" s="474"/>
      <c r="LRM10" s="474"/>
      <c r="LRN10" s="475"/>
      <c r="LRO10" s="414"/>
      <c r="LRP10" s="476"/>
      <c r="LRQ10" s="477"/>
      <c r="LRR10" s="477"/>
      <c r="LRS10" s="477"/>
      <c r="LRT10" s="474"/>
      <c r="LRU10" s="474"/>
      <c r="LRV10" s="475"/>
      <c r="LRW10" s="414"/>
      <c r="LRX10" s="476"/>
      <c r="LRY10" s="477"/>
      <c r="LRZ10" s="477"/>
      <c r="LSA10" s="477"/>
      <c r="LSB10" s="474"/>
      <c r="LSC10" s="474"/>
      <c r="LSD10" s="475"/>
      <c r="LSE10" s="414"/>
      <c r="LSF10" s="476"/>
      <c r="LSG10" s="477"/>
      <c r="LSH10" s="477"/>
      <c r="LSI10" s="477"/>
      <c r="LSJ10" s="474"/>
      <c r="LSK10" s="474"/>
      <c r="LSL10" s="475"/>
      <c r="LSM10" s="414"/>
      <c r="LSN10" s="476"/>
      <c r="LSO10" s="477"/>
      <c r="LSP10" s="477"/>
      <c r="LSQ10" s="477"/>
      <c r="LSR10" s="474"/>
      <c r="LSS10" s="474"/>
      <c r="LST10" s="475"/>
      <c r="LSU10" s="414"/>
      <c r="LSV10" s="476"/>
      <c r="LSW10" s="477"/>
      <c r="LSX10" s="477"/>
      <c r="LSY10" s="477"/>
      <c r="LSZ10" s="474"/>
      <c r="LTA10" s="474"/>
      <c r="LTB10" s="475"/>
      <c r="LTC10" s="414"/>
      <c r="LTD10" s="476"/>
      <c r="LTE10" s="477"/>
      <c r="LTF10" s="477"/>
      <c r="LTG10" s="477"/>
      <c r="LTH10" s="474"/>
      <c r="LTI10" s="474"/>
      <c r="LTJ10" s="475"/>
      <c r="LTK10" s="414"/>
      <c r="LTL10" s="476"/>
      <c r="LTM10" s="477"/>
      <c r="LTN10" s="477"/>
      <c r="LTO10" s="477"/>
      <c r="LTP10" s="474"/>
      <c r="LTQ10" s="474"/>
      <c r="LTR10" s="475"/>
      <c r="LTS10" s="414"/>
      <c r="LTT10" s="476"/>
      <c r="LTU10" s="477"/>
      <c r="LTV10" s="477"/>
      <c r="LTW10" s="477"/>
      <c r="LTX10" s="474"/>
      <c r="LTY10" s="474"/>
      <c r="LTZ10" s="475"/>
      <c r="LUA10" s="414"/>
      <c r="LUB10" s="476"/>
      <c r="LUC10" s="477"/>
      <c r="LUD10" s="477"/>
      <c r="LUE10" s="477"/>
      <c r="LUF10" s="474"/>
      <c r="LUG10" s="474"/>
      <c r="LUH10" s="475"/>
      <c r="LUI10" s="414"/>
      <c r="LUJ10" s="476"/>
      <c r="LUK10" s="477"/>
      <c r="LUL10" s="477"/>
      <c r="LUM10" s="477"/>
      <c r="LUN10" s="474"/>
      <c r="LUO10" s="474"/>
      <c r="LUP10" s="475"/>
      <c r="LUQ10" s="414"/>
      <c r="LUR10" s="476"/>
      <c r="LUS10" s="477"/>
      <c r="LUT10" s="477"/>
      <c r="LUU10" s="477"/>
      <c r="LUV10" s="474"/>
      <c r="LUW10" s="474"/>
      <c r="LUX10" s="475"/>
      <c r="LUY10" s="414"/>
      <c r="LUZ10" s="476"/>
      <c r="LVA10" s="477"/>
      <c r="LVB10" s="477"/>
      <c r="LVC10" s="477"/>
      <c r="LVD10" s="474"/>
      <c r="LVE10" s="474"/>
      <c r="LVF10" s="475"/>
      <c r="LVG10" s="414"/>
      <c r="LVH10" s="476"/>
      <c r="LVI10" s="477"/>
      <c r="LVJ10" s="477"/>
      <c r="LVK10" s="477"/>
      <c r="LVL10" s="474"/>
      <c r="LVM10" s="474"/>
      <c r="LVN10" s="475"/>
      <c r="LVO10" s="414"/>
      <c r="LVP10" s="476"/>
      <c r="LVQ10" s="477"/>
      <c r="LVR10" s="477"/>
      <c r="LVS10" s="477"/>
      <c r="LVT10" s="474"/>
      <c r="LVU10" s="474"/>
      <c r="LVV10" s="475"/>
      <c r="LVW10" s="414"/>
      <c r="LVX10" s="476"/>
      <c r="LVY10" s="477"/>
      <c r="LVZ10" s="477"/>
      <c r="LWA10" s="477"/>
      <c r="LWB10" s="474"/>
      <c r="LWC10" s="474"/>
      <c r="LWD10" s="475"/>
      <c r="LWE10" s="414"/>
      <c r="LWF10" s="476"/>
      <c r="LWG10" s="477"/>
      <c r="LWH10" s="477"/>
      <c r="LWI10" s="477"/>
      <c r="LWJ10" s="474"/>
      <c r="LWK10" s="474"/>
      <c r="LWL10" s="475"/>
      <c r="LWM10" s="414"/>
      <c r="LWN10" s="476"/>
      <c r="LWO10" s="477"/>
      <c r="LWP10" s="477"/>
      <c r="LWQ10" s="477"/>
      <c r="LWR10" s="474"/>
      <c r="LWS10" s="474"/>
      <c r="LWT10" s="475"/>
      <c r="LWU10" s="414"/>
      <c r="LWV10" s="476"/>
      <c r="LWW10" s="477"/>
      <c r="LWX10" s="477"/>
      <c r="LWY10" s="477"/>
      <c r="LWZ10" s="474"/>
      <c r="LXA10" s="474"/>
      <c r="LXB10" s="475"/>
      <c r="LXC10" s="414"/>
      <c r="LXD10" s="476"/>
      <c r="LXE10" s="477"/>
      <c r="LXF10" s="477"/>
      <c r="LXG10" s="477"/>
      <c r="LXH10" s="474"/>
      <c r="LXI10" s="474"/>
      <c r="LXJ10" s="475"/>
      <c r="LXK10" s="414"/>
      <c r="LXL10" s="476"/>
      <c r="LXM10" s="477"/>
      <c r="LXN10" s="477"/>
      <c r="LXO10" s="477"/>
      <c r="LXP10" s="474"/>
      <c r="LXQ10" s="474"/>
      <c r="LXR10" s="475"/>
      <c r="LXS10" s="414"/>
      <c r="LXT10" s="476"/>
      <c r="LXU10" s="477"/>
      <c r="LXV10" s="477"/>
      <c r="LXW10" s="477"/>
      <c r="LXX10" s="474"/>
      <c r="LXY10" s="474"/>
      <c r="LXZ10" s="475"/>
      <c r="LYA10" s="414"/>
      <c r="LYB10" s="476"/>
      <c r="LYC10" s="477"/>
      <c r="LYD10" s="477"/>
      <c r="LYE10" s="477"/>
      <c r="LYF10" s="474"/>
      <c r="LYG10" s="474"/>
      <c r="LYH10" s="475"/>
      <c r="LYI10" s="414"/>
      <c r="LYJ10" s="476"/>
      <c r="LYK10" s="477"/>
      <c r="LYL10" s="477"/>
      <c r="LYM10" s="477"/>
      <c r="LYN10" s="474"/>
      <c r="LYO10" s="474"/>
      <c r="LYP10" s="475"/>
      <c r="LYQ10" s="414"/>
      <c r="LYR10" s="476"/>
      <c r="LYS10" s="477"/>
      <c r="LYT10" s="477"/>
      <c r="LYU10" s="477"/>
      <c r="LYV10" s="474"/>
      <c r="LYW10" s="474"/>
      <c r="LYX10" s="475"/>
      <c r="LYY10" s="414"/>
      <c r="LYZ10" s="476"/>
      <c r="LZA10" s="477"/>
      <c r="LZB10" s="477"/>
      <c r="LZC10" s="477"/>
      <c r="LZD10" s="474"/>
      <c r="LZE10" s="474"/>
      <c r="LZF10" s="475"/>
      <c r="LZG10" s="414"/>
      <c r="LZH10" s="476"/>
      <c r="LZI10" s="477"/>
      <c r="LZJ10" s="477"/>
      <c r="LZK10" s="477"/>
      <c r="LZL10" s="474"/>
      <c r="LZM10" s="474"/>
      <c r="LZN10" s="475"/>
      <c r="LZO10" s="414"/>
      <c r="LZP10" s="476"/>
      <c r="LZQ10" s="477"/>
      <c r="LZR10" s="477"/>
      <c r="LZS10" s="477"/>
      <c r="LZT10" s="474"/>
      <c r="LZU10" s="474"/>
      <c r="LZV10" s="475"/>
      <c r="LZW10" s="414"/>
      <c r="LZX10" s="476"/>
      <c r="LZY10" s="477"/>
      <c r="LZZ10" s="477"/>
      <c r="MAA10" s="477"/>
      <c r="MAB10" s="474"/>
      <c r="MAC10" s="474"/>
      <c r="MAD10" s="475"/>
      <c r="MAE10" s="414"/>
      <c r="MAF10" s="476"/>
      <c r="MAG10" s="477"/>
      <c r="MAH10" s="477"/>
      <c r="MAI10" s="477"/>
      <c r="MAJ10" s="474"/>
      <c r="MAK10" s="474"/>
      <c r="MAL10" s="475"/>
      <c r="MAM10" s="414"/>
      <c r="MAN10" s="476"/>
      <c r="MAO10" s="477"/>
      <c r="MAP10" s="477"/>
      <c r="MAQ10" s="477"/>
      <c r="MAR10" s="474"/>
      <c r="MAS10" s="474"/>
      <c r="MAT10" s="475"/>
      <c r="MAU10" s="414"/>
      <c r="MAV10" s="476"/>
      <c r="MAW10" s="477"/>
      <c r="MAX10" s="477"/>
      <c r="MAY10" s="477"/>
      <c r="MAZ10" s="474"/>
      <c r="MBA10" s="474"/>
      <c r="MBB10" s="475"/>
      <c r="MBC10" s="414"/>
      <c r="MBD10" s="476"/>
      <c r="MBE10" s="477"/>
      <c r="MBF10" s="477"/>
      <c r="MBG10" s="477"/>
      <c r="MBH10" s="474"/>
      <c r="MBI10" s="474"/>
      <c r="MBJ10" s="475"/>
      <c r="MBK10" s="414"/>
      <c r="MBL10" s="476"/>
      <c r="MBM10" s="477"/>
      <c r="MBN10" s="477"/>
      <c r="MBO10" s="477"/>
      <c r="MBP10" s="474"/>
      <c r="MBQ10" s="474"/>
      <c r="MBR10" s="475"/>
      <c r="MBS10" s="414"/>
      <c r="MBT10" s="476"/>
      <c r="MBU10" s="477"/>
      <c r="MBV10" s="477"/>
      <c r="MBW10" s="477"/>
      <c r="MBX10" s="474"/>
      <c r="MBY10" s="474"/>
      <c r="MBZ10" s="475"/>
      <c r="MCA10" s="414"/>
      <c r="MCB10" s="476"/>
      <c r="MCC10" s="477"/>
      <c r="MCD10" s="477"/>
      <c r="MCE10" s="477"/>
      <c r="MCF10" s="474"/>
      <c r="MCG10" s="474"/>
      <c r="MCH10" s="475"/>
      <c r="MCI10" s="414"/>
      <c r="MCJ10" s="476"/>
      <c r="MCK10" s="477"/>
      <c r="MCL10" s="477"/>
      <c r="MCM10" s="477"/>
      <c r="MCN10" s="474"/>
      <c r="MCO10" s="474"/>
      <c r="MCP10" s="475"/>
      <c r="MCQ10" s="414"/>
      <c r="MCR10" s="476"/>
      <c r="MCS10" s="477"/>
      <c r="MCT10" s="477"/>
      <c r="MCU10" s="477"/>
      <c r="MCV10" s="474"/>
      <c r="MCW10" s="474"/>
      <c r="MCX10" s="475"/>
      <c r="MCY10" s="414"/>
      <c r="MCZ10" s="476"/>
      <c r="MDA10" s="477"/>
      <c r="MDB10" s="477"/>
      <c r="MDC10" s="477"/>
      <c r="MDD10" s="474"/>
      <c r="MDE10" s="474"/>
      <c r="MDF10" s="475"/>
      <c r="MDG10" s="414"/>
      <c r="MDH10" s="476"/>
      <c r="MDI10" s="477"/>
      <c r="MDJ10" s="477"/>
      <c r="MDK10" s="477"/>
      <c r="MDL10" s="474"/>
      <c r="MDM10" s="474"/>
      <c r="MDN10" s="475"/>
      <c r="MDO10" s="414"/>
      <c r="MDP10" s="476"/>
      <c r="MDQ10" s="477"/>
      <c r="MDR10" s="477"/>
      <c r="MDS10" s="477"/>
      <c r="MDT10" s="474"/>
      <c r="MDU10" s="474"/>
      <c r="MDV10" s="475"/>
      <c r="MDW10" s="414"/>
      <c r="MDX10" s="476"/>
      <c r="MDY10" s="477"/>
      <c r="MDZ10" s="477"/>
      <c r="MEA10" s="477"/>
      <c r="MEB10" s="474"/>
      <c r="MEC10" s="474"/>
      <c r="MED10" s="475"/>
      <c r="MEE10" s="414"/>
      <c r="MEF10" s="476"/>
      <c r="MEG10" s="477"/>
      <c r="MEH10" s="477"/>
      <c r="MEI10" s="477"/>
      <c r="MEJ10" s="474"/>
      <c r="MEK10" s="474"/>
      <c r="MEL10" s="475"/>
      <c r="MEM10" s="414"/>
      <c r="MEN10" s="476"/>
      <c r="MEO10" s="477"/>
      <c r="MEP10" s="477"/>
      <c r="MEQ10" s="477"/>
      <c r="MER10" s="474"/>
      <c r="MES10" s="474"/>
      <c r="MET10" s="475"/>
      <c r="MEU10" s="414"/>
      <c r="MEV10" s="476"/>
      <c r="MEW10" s="477"/>
      <c r="MEX10" s="477"/>
      <c r="MEY10" s="477"/>
      <c r="MEZ10" s="474"/>
      <c r="MFA10" s="474"/>
      <c r="MFB10" s="475"/>
      <c r="MFC10" s="414"/>
      <c r="MFD10" s="476"/>
      <c r="MFE10" s="477"/>
      <c r="MFF10" s="477"/>
      <c r="MFG10" s="477"/>
      <c r="MFH10" s="474"/>
      <c r="MFI10" s="474"/>
      <c r="MFJ10" s="475"/>
      <c r="MFK10" s="414"/>
      <c r="MFL10" s="476"/>
      <c r="MFM10" s="477"/>
      <c r="MFN10" s="477"/>
      <c r="MFO10" s="477"/>
      <c r="MFP10" s="474"/>
      <c r="MFQ10" s="474"/>
      <c r="MFR10" s="475"/>
      <c r="MFS10" s="414"/>
      <c r="MFT10" s="476"/>
      <c r="MFU10" s="477"/>
      <c r="MFV10" s="477"/>
      <c r="MFW10" s="477"/>
      <c r="MFX10" s="474"/>
      <c r="MFY10" s="474"/>
      <c r="MFZ10" s="475"/>
      <c r="MGA10" s="414"/>
      <c r="MGB10" s="476"/>
      <c r="MGC10" s="477"/>
      <c r="MGD10" s="477"/>
      <c r="MGE10" s="477"/>
      <c r="MGF10" s="474"/>
      <c r="MGG10" s="474"/>
      <c r="MGH10" s="475"/>
      <c r="MGI10" s="414"/>
      <c r="MGJ10" s="476"/>
      <c r="MGK10" s="477"/>
      <c r="MGL10" s="477"/>
      <c r="MGM10" s="477"/>
      <c r="MGN10" s="474"/>
      <c r="MGO10" s="474"/>
      <c r="MGP10" s="475"/>
      <c r="MGQ10" s="414"/>
      <c r="MGR10" s="476"/>
      <c r="MGS10" s="477"/>
      <c r="MGT10" s="477"/>
      <c r="MGU10" s="477"/>
      <c r="MGV10" s="474"/>
      <c r="MGW10" s="474"/>
      <c r="MGX10" s="475"/>
      <c r="MGY10" s="414"/>
      <c r="MGZ10" s="476"/>
      <c r="MHA10" s="477"/>
      <c r="MHB10" s="477"/>
      <c r="MHC10" s="477"/>
      <c r="MHD10" s="474"/>
      <c r="MHE10" s="474"/>
      <c r="MHF10" s="475"/>
      <c r="MHG10" s="414"/>
      <c r="MHH10" s="476"/>
      <c r="MHI10" s="477"/>
      <c r="MHJ10" s="477"/>
      <c r="MHK10" s="477"/>
      <c r="MHL10" s="474"/>
      <c r="MHM10" s="474"/>
      <c r="MHN10" s="475"/>
      <c r="MHO10" s="414"/>
      <c r="MHP10" s="476"/>
      <c r="MHQ10" s="477"/>
      <c r="MHR10" s="477"/>
      <c r="MHS10" s="477"/>
      <c r="MHT10" s="474"/>
      <c r="MHU10" s="474"/>
      <c r="MHV10" s="475"/>
      <c r="MHW10" s="414"/>
      <c r="MHX10" s="476"/>
      <c r="MHY10" s="477"/>
      <c r="MHZ10" s="477"/>
      <c r="MIA10" s="477"/>
      <c r="MIB10" s="474"/>
      <c r="MIC10" s="474"/>
      <c r="MID10" s="475"/>
      <c r="MIE10" s="414"/>
      <c r="MIF10" s="476"/>
      <c r="MIG10" s="477"/>
      <c r="MIH10" s="477"/>
      <c r="MII10" s="477"/>
      <c r="MIJ10" s="474"/>
      <c r="MIK10" s="474"/>
      <c r="MIL10" s="475"/>
      <c r="MIM10" s="414"/>
      <c r="MIN10" s="476"/>
      <c r="MIO10" s="477"/>
      <c r="MIP10" s="477"/>
      <c r="MIQ10" s="477"/>
      <c r="MIR10" s="474"/>
      <c r="MIS10" s="474"/>
      <c r="MIT10" s="475"/>
      <c r="MIU10" s="414"/>
      <c r="MIV10" s="476"/>
      <c r="MIW10" s="477"/>
      <c r="MIX10" s="477"/>
      <c r="MIY10" s="477"/>
      <c r="MIZ10" s="474"/>
      <c r="MJA10" s="474"/>
      <c r="MJB10" s="475"/>
      <c r="MJC10" s="414"/>
      <c r="MJD10" s="476"/>
      <c r="MJE10" s="477"/>
      <c r="MJF10" s="477"/>
      <c r="MJG10" s="477"/>
      <c r="MJH10" s="474"/>
      <c r="MJI10" s="474"/>
      <c r="MJJ10" s="475"/>
      <c r="MJK10" s="414"/>
      <c r="MJL10" s="476"/>
      <c r="MJM10" s="477"/>
      <c r="MJN10" s="477"/>
      <c r="MJO10" s="477"/>
      <c r="MJP10" s="474"/>
      <c r="MJQ10" s="474"/>
      <c r="MJR10" s="475"/>
      <c r="MJS10" s="414"/>
      <c r="MJT10" s="476"/>
      <c r="MJU10" s="477"/>
      <c r="MJV10" s="477"/>
      <c r="MJW10" s="477"/>
      <c r="MJX10" s="474"/>
      <c r="MJY10" s="474"/>
      <c r="MJZ10" s="475"/>
      <c r="MKA10" s="414"/>
      <c r="MKB10" s="476"/>
      <c r="MKC10" s="477"/>
      <c r="MKD10" s="477"/>
      <c r="MKE10" s="477"/>
      <c r="MKF10" s="474"/>
      <c r="MKG10" s="474"/>
      <c r="MKH10" s="475"/>
      <c r="MKI10" s="414"/>
      <c r="MKJ10" s="476"/>
      <c r="MKK10" s="477"/>
      <c r="MKL10" s="477"/>
      <c r="MKM10" s="477"/>
      <c r="MKN10" s="474"/>
      <c r="MKO10" s="474"/>
      <c r="MKP10" s="475"/>
      <c r="MKQ10" s="414"/>
      <c r="MKR10" s="476"/>
      <c r="MKS10" s="477"/>
      <c r="MKT10" s="477"/>
      <c r="MKU10" s="477"/>
      <c r="MKV10" s="474"/>
      <c r="MKW10" s="474"/>
      <c r="MKX10" s="475"/>
      <c r="MKY10" s="414"/>
      <c r="MKZ10" s="476"/>
      <c r="MLA10" s="477"/>
      <c r="MLB10" s="477"/>
      <c r="MLC10" s="477"/>
      <c r="MLD10" s="474"/>
      <c r="MLE10" s="474"/>
      <c r="MLF10" s="475"/>
      <c r="MLG10" s="414"/>
      <c r="MLH10" s="476"/>
      <c r="MLI10" s="477"/>
      <c r="MLJ10" s="477"/>
      <c r="MLK10" s="477"/>
      <c r="MLL10" s="474"/>
      <c r="MLM10" s="474"/>
      <c r="MLN10" s="475"/>
      <c r="MLO10" s="414"/>
      <c r="MLP10" s="476"/>
      <c r="MLQ10" s="477"/>
      <c r="MLR10" s="477"/>
      <c r="MLS10" s="477"/>
      <c r="MLT10" s="474"/>
      <c r="MLU10" s="474"/>
      <c r="MLV10" s="475"/>
      <c r="MLW10" s="414"/>
      <c r="MLX10" s="476"/>
      <c r="MLY10" s="477"/>
      <c r="MLZ10" s="477"/>
      <c r="MMA10" s="477"/>
      <c r="MMB10" s="474"/>
      <c r="MMC10" s="474"/>
      <c r="MMD10" s="475"/>
      <c r="MME10" s="414"/>
      <c r="MMF10" s="476"/>
      <c r="MMG10" s="477"/>
      <c r="MMH10" s="477"/>
      <c r="MMI10" s="477"/>
      <c r="MMJ10" s="474"/>
      <c r="MMK10" s="474"/>
      <c r="MML10" s="475"/>
      <c r="MMM10" s="414"/>
      <c r="MMN10" s="476"/>
      <c r="MMO10" s="477"/>
      <c r="MMP10" s="477"/>
      <c r="MMQ10" s="477"/>
      <c r="MMR10" s="474"/>
      <c r="MMS10" s="474"/>
      <c r="MMT10" s="475"/>
      <c r="MMU10" s="414"/>
      <c r="MMV10" s="476"/>
      <c r="MMW10" s="477"/>
      <c r="MMX10" s="477"/>
      <c r="MMY10" s="477"/>
      <c r="MMZ10" s="474"/>
      <c r="MNA10" s="474"/>
      <c r="MNB10" s="475"/>
      <c r="MNC10" s="414"/>
      <c r="MND10" s="476"/>
      <c r="MNE10" s="477"/>
      <c r="MNF10" s="477"/>
      <c r="MNG10" s="477"/>
      <c r="MNH10" s="474"/>
      <c r="MNI10" s="474"/>
      <c r="MNJ10" s="475"/>
      <c r="MNK10" s="414"/>
      <c r="MNL10" s="476"/>
      <c r="MNM10" s="477"/>
      <c r="MNN10" s="477"/>
      <c r="MNO10" s="477"/>
      <c r="MNP10" s="474"/>
      <c r="MNQ10" s="474"/>
      <c r="MNR10" s="475"/>
      <c r="MNS10" s="414"/>
      <c r="MNT10" s="476"/>
      <c r="MNU10" s="477"/>
      <c r="MNV10" s="477"/>
      <c r="MNW10" s="477"/>
      <c r="MNX10" s="474"/>
      <c r="MNY10" s="474"/>
      <c r="MNZ10" s="475"/>
      <c r="MOA10" s="414"/>
      <c r="MOB10" s="476"/>
      <c r="MOC10" s="477"/>
      <c r="MOD10" s="477"/>
      <c r="MOE10" s="477"/>
      <c r="MOF10" s="474"/>
      <c r="MOG10" s="474"/>
      <c r="MOH10" s="475"/>
      <c r="MOI10" s="414"/>
      <c r="MOJ10" s="476"/>
      <c r="MOK10" s="477"/>
      <c r="MOL10" s="477"/>
      <c r="MOM10" s="477"/>
      <c r="MON10" s="474"/>
      <c r="MOO10" s="474"/>
      <c r="MOP10" s="475"/>
      <c r="MOQ10" s="414"/>
      <c r="MOR10" s="476"/>
      <c r="MOS10" s="477"/>
      <c r="MOT10" s="477"/>
      <c r="MOU10" s="477"/>
      <c r="MOV10" s="474"/>
      <c r="MOW10" s="474"/>
      <c r="MOX10" s="475"/>
      <c r="MOY10" s="414"/>
      <c r="MOZ10" s="476"/>
      <c r="MPA10" s="477"/>
      <c r="MPB10" s="477"/>
      <c r="MPC10" s="477"/>
      <c r="MPD10" s="474"/>
      <c r="MPE10" s="474"/>
      <c r="MPF10" s="475"/>
      <c r="MPG10" s="414"/>
      <c r="MPH10" s="476"/>
      <c r="MPI10" s="477"/>
      <c r="MPJ10" s="477"/>
      <c r="MPK10" s="477"/>
      <c r="MPL10" s="474"/>
      <c r="MPM10" s="474"/>
      <c r="MPN10" s="475"/>
      <c r="MPO10" s="414"/>
      <c r="MPP10" s="476"/>
      <c r="MPQ10" s="477"/>
      <c r="MPR10" s="477"/>
      <c r="MPS10" s="477"/>
      <c r="MPT10" s="474"/>
      <c r="MPU10" s="474"/>
      <c r="MPV10" s="475"/>
      <c r="MPW10" s="414"/>
      <c r="MPX10" s="476"/>
      <c r="MPY10" s="477"/>
      <c r="MPZ10" s="477"/>
      <c r="MQA10" s="477"/>
      <c r="MQB10" s="474"/>
      <c r="MQC10" s="474"/>
      <c r="MQD10" s="475"/>
      <c r="MQE10" s="414"/>
      <c r="MQF10" s="476"/>
      <c r="MQG10" s="477"/>
      <c r="MQH10" s="477"/>
      <c r="MQI10" s="477"/>
      <c r="MQJ10" s="474"/>
      <c r="MQK10" s="474"/>
      <c r="MQL10" s="475"/>
      <c r="MQM10" s="414"/>
      <c r="MQN10" s="476"/>
      <c r="MQO10" s="477"/>
      <c r="MQP10" s="477"/>
      <c r="MQQ10" s="477"/>
      <c r="MQR10" s="474"/>
      <c r="MQS10" s="474"/>
      <c r="MQT10" s="475"/>
      <c r="MQU10" s="414"/>
      <c r="MQV10" s="476"/>
      <c r="MQW10" s="477"/>
      <c r="MQX10" s="477"/>
      <c r="MQY10" s="477"/>
      <c r="MQZ10" s="474"/>
      <c r="MRA10" s="474"/>
      <c r="MRB10" s="475"/>
      <c r="MRC10" s="414"/>
      <c r="MRD10" s="476"/>
      <c r="MRE10" s="477"/>
      <c r="MRF10" s="477"/>
      <c r="MRG10" s="477"/>
      <c r="MRH10" s="474"/>
      <c r="MRI10" s="474"/>
      <c r="MRJ10" s="475"/>
      <c r="MRK10" s="414"/>
      <c r="MRL10" s="476"/>
      <c r="MRM10" s="477"/>
      <c r="MRN10" s="477"/>
      <c r="MRO10" s="477"/>
      <c r="MRP10" s="474"/>
      <c r="MRQ10" s="474"/>
      <c r="MRR10" s="475"/>
      <c r="MRS10" s="414"/>
      <c r="MRT10" s="476"/>
      <c r="MRU10" s="477"/>
      <c r="MRV10" s="477"/>
      <c r="MRW10" s="477"/>
      <c r="MRX10" s="474"/>
      <c r="MRY10" s="474"/>
      <c r="MRZ10" s="475"/>
      <c r="MSA10" s="414"/>
      <c r="MSB10" s="476"/>
      <c r="MSC10" s="477"/>
      <c r="MSD10" s="477"/>
      <c r="MSE10" s="477"/>
      <c r="MSF10" s="474"/>
      <c r="MSG10" s="474"/>
      <c r="MSH10" s="475"/>
      <c r="MSI10" s="414"/>
      <c r="MSJ10" s="476"/>
      <c r="MSK10" s="477"/>
      <c r="MSL10" s="477"/>
      <c r="MSM10" s="477"/>
      <c r="MSN10" s="474"/>
      <c r="MSO10" s="474"/>
      <c r="MSP10" s="475"/>
      <c r="MSQ10" s="414"/>
      <c r="MSR10" s="476"/>
      <c r="MSS10" s="477"/>
      <c r="MST10" s="477"/>
      <c r="MSU10" s="477"/>
      <c r="MSV10" s="474"/>
      <c r="MSW10" s="474"/>
      <c r="MSX10" s="475"/>
      <c r="MSY10" s="414"/>
      <c r="MSZ10" s="476"/>
      <c r="MTA10" s="477"/>
      <c r="MTB10" s="477"/>
      <c r="MTC10" s="477"/>
      <c r="MTD10" s="474"/>
      <c r="MTE10" s="474"/>
      <c r="MTF10" s="475"/>
      <c r="MTG10" s="414"/>
      <c r="MTH10" s="476"/>
      <c r="MTI10" s="477"/>
      <c r="MTJ10" s="477"/>
      <c r="MTK10" s="477"/>
      <c r="MTL10" s="474"/>
      <c r="MTM10" s="474"/>
      <c r="MTN10" s="475"/>
      <c r="MTO10" s="414"/>
      <c r="MTP10" s="476"/>
      <c r="MTQ10" s="477"/>
      <c r="MTR10" s="477"/>
      <c r="MTS10" s="477"/>
      <c r="MTT10" s="474"/>
      <c r="MTU10" s="474"/>
      <c r="MTV10" s="475"/>
      <c r="MTW10" s="414"/>
      <c r="MTX10" s="476"/>
      <c r="MTY10" s="477"/>
      <c r="MTZ10" s="477"/>
      <c r="MUA10" s="477"/>
      <c r="MUB10" s="474"/>
      <c r="MUC10" s="474"/>
      <c r="MUD10" s="475"/>
      <c r="MUE10" s="414"/>
      <c r="MUF10" s="476"/>
      <c r="MUG10" s="477"/>
      <c r="MUH10" s="477"/>
      <c r="MUI10" s="477"/>
      <c r="MUJ10" s="474"/>
      <c r="MUK10" s="474"/>
      <c r="MUL10" s="475"/>
      <c r="MUM10" s="414"/>
      <c r="MUN10" s="476"/>
      <c r="MUO10" s="477"/>
      <c r="MUP10" s="477"/>
      <c r="MUQ10" s="477"/>
      <c r="MUR10" s="474"/>
      <c r="MUS10" s="474"/>
      <c r="MUT10" s="475"/>
      <c r="MUU10" s="414"/>
      <c r="MUV10" s="476"/>
      <c r="MUW10" s="477"/>
      <c r="MUX10" s="477"/>
      <c r="MUY10" s="477"/>
      <c r="MUZ10" s="474"/>
      <c r="MVA10" s="474"/>
      <c r="MVB10" s="475"/>
      <c r="MVC10" s="414"/>
      <c r="MVD10" s="476"/>
      <c r="MVE10" s="477"/>
      <c r="MVF10" s="477"/>
      <c r="MVG10" s="477"/>
      <c r="MVH10" s="474"/>
      <c r="MVI10" s="474"/>
      <c r="MVJ10" s="475"/>
      <c r="MVK10" s="414"/>
      <c r="MVL10" s="476"/>
      <c r="MVM10" s="477"/>
      <c r="MVN10" s="477"/>
      <c r="MVO10" s="477"/>
      <c r="MVP10" s="474"/>
      <c r="MVQ10" s="474"/>
      <c r="MVR10" s="475"/>
      <c r="MVS10" s="414"/>
      <c r="MVT10" s="476"/>
      <c r="MVU10" s="477"/>
      <c r="MVV10" s="477"/>
      <c r="MVW10" s="477"/>
      <c r="MVX10" s="474"/>
      <c r="MVY10" s="474"/>
      <c r="MVZ10" s="475"/>
      <c r="MWA10" s="414"/>
      <c r="MWB10" s="476"/>
      <c r="MWC10" s="477"/>
      <c r="MWD10" s="477"/>
      <c r="MWE10" s="477"/>
      <c r="MWF10" s="474"/>
      <c r="MWG10" s="474"/>
      <c r="MWH10" s="475"/>
      <c r="MWI10" s="414"/>
      <c r="MWJ10" s="476"/>
      <c r="MWK10" s="477"/>
      <c r="MWL10" s="477"/>
      <c r="MWM10" s="477"/>
      <c r="MWN10" s="474"/>
      <c r="MWO10" s="474"/>
      <c r="MWP10" s="475"/>
      <c r="MWQ10" s="414"/>
      <c r="MWR10" s="476"/>
      <c r="MWS10" s="477"/>
      <c r="MWT10" s="477"/>
      <c r="MWU10" s="477"/>
      <c r="MWV10" s="474"/>
      <c r="MWW10" s="474"/>
      <c r="MWX10" s="475"/>
      <c r="MWY10" s="414"/>
      <c r="MWZ10" s="476"/>
      <c r="MXA10" s="477"/>
      <c r="MXB10" s="477"/>
      <c r="MXC10" s="477"/>
      <c r="MXD10" s="474"/>
      <c r="MXE10" s="474"/>
      <c r="MXF10" s="475"/>
      <c r="MXG10" s="414"/>
      <c r="MXH10" s="476"/>
      <c r="MXI10" s="477"/>
      <c r="MXJ10" s="477"/>
      <c r="MXK10" s="477"/>
      <c r="MXL10" s="474"/>
      <c r="MXM10" s="474"/>
      <c r="MXN10" s="475"/>
      <c r="MXO10" s="414"/>
      <c r="MXP10" s="476"/>
      <c r="MXQ10" s="477"/>
      <c r="MXR10" s="477"/>
      <c r="MXS10" s="477"/>
      <c r="MXT10" s="474"/>
      <c r="MXU10" s="474"/>
      <c r="MXV10" s="475"/>
      <c r="MXW10" s="414"/>
      <c r="MXX10" s="476"/>
      <c r="MXY10" s="477"/>
      <c r="MXZ10" s="477"/>
      <c r="MYA10" s="477"/>
      <c r="MYB10" s="474"/>
      <c r="MYC10" s="474"/>
      <c r="MYD10" s="475"/>
      <c r="MYE10" s="414"/>
      <c r="MYF10" s="476"/>
      <c r="MYG10" s="477"/>
      <c r="MYH10" s="477"/>
      <c r="MYI10" s="477"/>
      <c r="MYJ10" s="474"/>
      <c r="MYK10" s="474"/>
      <c r="MYL10" s="475"/>
      <c r="MYM10" s="414"/>
      <c r="MYN10" s="476"/>
      <c r="MYO10" s="477"/>
      <c r="MYP10" s="477"/>
      <c r="MYQ10" s="477"/>
      <c r="MYR10" s="474"/>
      <c r="MYS10" s="474"/>
      <c r="MYT10" s="475"/>
      <c r="MYU10" s="414"/>
      <c r="MYV10" s="476"/>
      <c r="MYW10" s="477"/>
      <c r="MYX10" s="477"/>
      <c r="MYY10" s="477"/>
      <c r="MYZ10" s="474"/>
      <c r="MZA10" s="474"/>
      <c r="MZB10" s="475"/>
      <c r="MZC10" s="414"/>
      <c r="MZD10" s="476"/>
      <c r="MZE10" s="477"/>
      <c r="MZF10" s="477"/>
      <c r="MZG10" s="477"/>
      <c r="MZH10" s="474"/>
      <c r="MZI10" s="474"/>
      <c r="MZJ10" s="475"/>
      <c r="MZK10" s="414"/>
      <c r="MZL10" s="476"/>
      <c r="MZM10" s="477"/>
      <c r="MZN10" s="477"/>
      <c r="MZO10" s="477"/>
      <c r="MZP10" s="474"/>
      <c r="MZQ10" s="474"/>
      <c r="MZR10" s="475"/>
      <c r="MZS10" s="414"/>
      <c r="MZT10" s="476"/>
      <c r="MZU10" s="477"/>
      <c r="MZV10" s="477"/>
      <c r="MZW10" s="477"/>
      <c r="MZX10" s="474"/>
      <c r="MZY10" s="474"/>
      <c r="MZZ10" s="475"/>
      <c r="NAA10" s="414"/>
      <c r="NAB10" s="476"/>
      <c r="NAC10" s="477"/>
      <c r="NAD10" s="477"/>
      <c r="NAE10" s="477"/>
      <c r="NAF10" s="474"/>
      <c r="NAG10" s="474"/>
      <c r="NAH10" s="475"/>
      <c r="NAI10" s="414"/>
      <c r="NAJ10" s="476"/>
      <c r="NAK10" s="477"/>
      <c r="NAL10" s="477"/>
      <c r="NAM10" s="477"/>
      <c r="NAN10" s="474"/>
      <c r="NAO10" s="474"/>
      <c r="NAP10" s="475"/>
      <c r="NAQ10" s="414"/>
      <c r="NAR10" s="476"/>
      <c r="NAS10" s="477"/>
      <c r="NAT10" s="477"/>
      <c r="NAU10" s="477"/>
      <c r="NAV10" s="474"/>
      <c r="NAW10" s="474"/>
      <c r="NAX10" s="475"/>
      <c r="NAY10" s="414"/>
      <c r="NAZ10" s="476"/>
      <c r="NBA10" s="477"/>
      <c r="NBB10" s="477"/>
      <c r="NBC10" s="477"/>
      <c r="NBD10" s="474"/>
      <c r="NBE10" s="474"/>
      <c r="NBF10" s="475"/>
      <c r="NBG10" s="414"/>
      <c r="NBH10" s="476"/>
      <c r="NBI10" s="477"/>
      <c r="NBJ10" s="477"/>
      <c r="NBK10" s="477"/>
      <c r="NBL10" s="474"/>
      <c r="NBM10" s="474"/>
      <c r="NBN10" s="475"/>
      <c r="NBO10" s="414"/>
      <c r="NBP10" s="476"/>
      <c r="NBQ10" s="477"/>
      <c r="NBR10" s="477"/>
      <c r="NBS10" s="477"/>
      <c r="NBT10" s="474"/>
      <c r="NBU10" s="474"/>
      <c r="NBV10" s="475"/>
      <c r="NBW10" s="414"/>
      <c r="NBX10" s="476"/>
      <c r="NBY10" s="477"/>
      <c r="NBZ10" s="477"/>
      <c r="NCA10" s="477"/>
      <c r="NCB10" s="474"/>
      <c r="NCC10" s="474"/>
      <c r="NCD10" s="475"/>
      <c r="NCE10" s="414"/>
      <c r="NCF10" s="476"/>
      <c r="NCG10" s="477"/>
      <c r="NCH10" s="477"/>
      <c r="NCI10" s="477"/>
      <c r="NCJ10" s="474"/>
      <c r="NCK10" s="474"/>
      <c r="NCL10" s="475"/>
      <c r="NCM10" s="414"/>
      <c r="NCN10" s="476"/>
      <c r="NCO10" s="477"/>
      <c r="NCP10" s="477"/>
      <c r="NCQ10" s="477"/>
      <c r="NCR10" s="474"/>
      <c r="NCS10" s="474"/>
      <c r="NCT10" s="475"/>
      <c r="NCU10" s="414"/>
      <c r="NCV10" s="476"/>
      <c r="NCW10" s="477"/>
      <c r="NCX10" s="477"/>
      <c r="NCY10" s="477"/>
      <c r="NCZ10" s="474"/>
      <c r="NDA10" s="474"/>
      <c r="NDB10" s="475"/>
      <c r="NDC10" s="414"/>
      <c r="NDD10" s="476"/>
      <c r="NDE10" s="477"/>
      <c r="NDF10" s="477"/>
      <c r="NDG10" s="477"/>
      <c r="NDH10" s="474"/>
      <c r="NDI10" s="474"/>
      <c r="NDJ10" s="475"/>
      <c r="NDK10" s="414"/>
      <c r="NDL10" s="476"/>
      <c r="NDM10" s="477"/>
      <c r="NDN10" s="477"/>
      <c r="NDO10" s="477"/>
      <c r="NDP10" s="474"/>
      <c r="NDQ10" s="474"/>
      <c r="NDR10" s="475"/>
      <c r="NDS10" s="414"/>
      <c r="NDT10" s="476"/>
      <c r="NDU10" s="477"/>
      <c r="NDV10" s="477"/>
      <c r="NDW10" s="477"/>
      <c r="NDX10" s="474"/>
      <c r="NDY10" s="474"/>
      <c r="NDZ10" s="475"/>
      <c r="NEA10" s="414"/>
      <c r="NEB10" s="476"/>
      <c r="NEC10" s="477"/>
      <c r="NED10" s="477"/>
      <c r="NEE10" s="477"/>
      <c r="NEF10" s="474"/>
      <c r="NEG10" s="474"/>
      <c r="NEH10" s="475"/>
      <c r="NEI10" s="414"/>
      <c r="NEJ10" s="476"/>
      <c r="NEK10" s="477"/>
      <c r="NEL10" s="477"/>
      <c r="NEM10" s="477"/>
      <c r="NEN10" s="474"/>
      <c r="NEO10" s="474"/>
      <c r="NEP10" s="475"/>
      <c r="NEQ10" s="414"/>
      <c r="NER10" s="476"/>
      <c r="NES10" s="477"/>
      <c r="NET10" s="477"/>
      <c r="NEU10" s="477"/>
      <c r="NEV10" s="474"/>
      <c r="NEW10" s="474"/>
      <c r="NEX10" s="475"/>
      <c r="NEY10" s="414"/>
      <c r="NEZ10" s="476"/>
      <c r="NFA10" s="477"/>
      <c r="NFB10" s="477"/>
      <c r="NFC10" s="477"/>
      <c r="NFD10" s="474"/>
      <c r="NFE10" s="474"/>
      <c r="NFF10" s="475"/>
      <c r="NFG10" s="414"/>
      <c r="NFH10" s="476"/>
      <c r="NFI10" s="477"/>
      <c r="NFJ10" s="477"/>
      <c r="NFK10" s="477"/>
      <c r="NFL10" s="474"/>
      <c r="NFM10" s="474"/>
      <c r="NFN10" s="475"/>
      <c r="NFO10" s="414"/>
      <c r="NFP10" s="476"/>
      <c r="NFQ10" s="477"/>
      <c r="NFR10" s="477"/>
      <c r="NFS10" s="477"/>
      <c r="NFT10" s="474"/>
      <c r="NFU10" s="474"/>
      <c r="NFV10" s="475"/>
      <c r="NFW10" s="414"/>
      <c r="NFX10" s="476"/>
      <c r="NFY10" s="477"/>
      <c r="NFZ10" s="477"/>
      <c r="NGA10" s="477"/>
      <c r="NGB10" s="474"/>
      <c r="NGC10" s="474"/>
      <c r="NGD10" s="475"/>
      <c r="NGE10" s="414"/>
      <c r="NGF10" s="476"/>
      <c r="NGG10" s="477"/>
      <c r="NGH10" s="477"/>
      <c r="NGI10" s="477"/>
      <c r="NGJ10" s="474"/>
      <c r="NGK10" s="474"/>
      <c r="NGL10" s="475"/>
      <c r="NGM10" s="414"/>
      <c r="NGN10" s="476"/>
      <c r="NGO10" s="477"/>
      <c r="NGP10" s="477"/>
      <c r="NGQ10" s="477"/>
      <c r="NGR10" s="474"/>
      <c r="NGS10" s="474"/>
      <c r="NGT10" s="475"/>
      <c r="NGU10" s="414"/>
      <c r="NGV10" s="476"/>
      <c r="NGW10" s="477"/>
      <c r="NGX10" s="477"/>
      <c r="NGY10" s="477"/>
      <c r="NGZ10" s="474"/>
      <c r="NHA10" s="474"/>
      <c r="NHB10" s="475"/>
      <c r="NHC10" s="414"/>
      <c r="NHD10" s="476"/>
      <c r="NHE10" s="477"/>
      <c r="NHF10" s="477"/>
      <c r="NHG10" s="477"/>
      <c r="NHH10" s="474"/>
      <c r="NHI10" s="474"/>
      <c r="NHJ10" s="475"/>
      <c r="NHK10" s="414"/>
      <c r="NHL10" s="476"/>
      <c r="NHM10" s="477"/>
      <c r="NHN10" s="477"/>
      <c r="NHO10" s="477"/>
      <c r="NHP10" s="474"/>
      <c r="NHQ10" s="474"/>
      <c r="NHR10" s="475"/>
      <c r="NHS10" s="414"/>
      <c r="NHT10" s="476"/>
      <c r="NHU10" s="477"/>
      <c r="NHV10" s="477"/>
      <c r="NHW10" s="477"/>
      <c r="NHX10" s="474"/>
      <c r="NHY10" s="474"/>
      <c r="NHZ10" s="475"/>
      <c r="NIA10" s="414"/>
      <c r="NIB10" s="476"/>
      <c r="NIC10" s="477"/>
      <c r="NID10" s="477"/>
      <c r="NIE10" s="477"/>
      <c r="NIF10" s="474"/>
      <c r="NIG10" s="474"/>
      <c r="NIH10" s="475"/>
      <c r="NII10" s="414"/>
      <c r="NIJ10" s="476"/>
      <c r="NIK10" s="477"/>
      <c r="NIL10" s="477"/>
      <c r="NIM10" s="477"/>
      <c r="NIN10" s="474"/>
      <c r="NIO10" s="474"/>
      <c r="NIP10" s="475"/>
      <c r="NIQ10" s="414"/>
      <c r="NIR10" s="476"/>
      <c r="NIS10" s="477"/>
      <c r="NIT10" s="477"/>
      <c r="NIU10" s="477"/>
      <c r="NIV10" s="474"/>
      <c r="NIW10" s="474"/>
      <c r="NIX10" s="475"/>
      <c r="NIY10" s="414"/>
      <c r="NIZ10" s="476"/>
      <c r="NJA10" s="477"/>
      <c r="NJB10" s="477"/>
      <c r="NJC10" s="477"/>
      <c r="NJD10" s="474"/>
      <c r="NJE10" s="474"/>
      <c r="NJF10" s="475"/>
      <c r="NJG10" s="414"/>
      <c r="NJH10" s="476"/>
      <c r="NJI10" s="477"/>
      <c r="NJJ10" s="477"/>
      <c r="NJK10" s="477"/>
      <c r="NJL10" s="474"/>
      <c r="NJM10" s="474"/>
      <c r="NJN10" s="475"/>
      <c r="NJO10" s="414"/>
      <c r="NJP10" s="476"/>
      <c r="NJQ10" s="477"/>
      <c r="NJR10" s="477"/>
      <c r="NJS10" s="477"/>
      <c r="NJT10" s="474"/>
      <c r="NJU10" s="474"/>
      <c r="NJV10" s="475"/>
      <c r="NJW10" s="414"/>
      <c r="NJX10" s="476"/>
      <c r="NJY10" s="477"/>
      <c r="NJZ10" s="477"/>
      <c r="NKA10" s="477"/>
      <c r="NKB10" s="474"/>
      <c r="NKC10" s="474"/>
      <c r="NKD10" s="475"/>
      <c r="NKE10" s="414"/>
      <c r="NKF10" s="476"/>
      <c r="NKG10" s="477"/>
      <c r="NKH10" s="477"/>
      <c r="NKI10" s="477"/>
      <c r="NKJ10" s="474"/>
      <c r="NKK10" s="474"/>
      <c r="NKL10" s="475"/>
      <c r="NKM10" s="414"/>
      <c r="NKN10" s="476"/>
      <c r="NKO10" s="477"/>
      <c r="NKP10" s="477"/>
      <c r="NKQ10" s="477"/>
      <c r="NKR10" s="474"/>
      <c r="NKS10" s="474"/>
      <c r="NKT10" s="475"/>
      <c r="NKU10" s="414"/>
      <c r="NKV10" s="476"/>
      <c r="NKW10" s="477"/>
      <c r="NKX10" s="477"/>
      <c r="NKY10" s="477"/>
      <c r="NKZ10" s="474"/>
      <c r="NLA10" s="474"/>
      <c r="NLB10" s="475"/>
      <c r="NLC10" s="414"/>
      <c r="NLD10" s="476"/>
      <c r="NLE10" s="477"/>
      <c r="NLF10" s="477"/>
      <c r="NLG10" s="477"/>
      <c r="NLH10" s="474"/>
      <c r="NLI10" s="474"/>
      <c r="NLJ10" s="475"/>
      <c r="NLK10" s="414"/>
      <c r="NLL10" s="476"/>
      <c r="NLM10" s="477"/>
      <c r="NLN10" s="477"/>
      <c r="NLO10" s="477"/>
      <c r="NLP10" s="474"/>
      <c r="NLQ10" s="474"/>
      <c r="NLR10" s="475"/>
      <c r="NLS10" s="414"/>
      <c r="NLT10" s="476"/>
      <c r="NLU10" s="477"/>
      <c r="NLV10" s="477"/>
      <c r="NLW10" s="477"/>
      <c r="NLX10" s="474"/>
      <c r="NLY10" s="474"/>
      <c r="NLZ10" s="475"/>
      <c r="NMA10" s="414"/>
      <c r="NMB10" s="476"/>
      <c r="NMC10" s="477"/>
      <c r="NMD10" s="477"/>
      <c r="NME10" s="477"/>
      <c r="NMF10" s="474"/>
      <c r="NMG10" s="474"/>
      <c r="NMH10" s="475"/>
      <c r="NMI10" s="414"/>
      <c r="NMJ10" s="476"/>
      <c r="NMK10" s="477"/>
      <c r="NML10" s="477"/>
      <c r="NMM10" s="477"/>
      <c r="NMN10" s="474"/>
      <c r="NMO10" s="474"/>
      <c r="NMP10" s="475"/>
      <c r="NMQ10" s="414"/>
      <c r="NMR10" s="476"/>
      <c r="NMS10" s="477"/>
      <c r="NMT10" s="477"/>
      <c r="NMU10" s="477"/>
      <c r="NMV10" s="474"/>
      <c r="NMW10" s="474"/>
      <c r="NMX10" s="475"/>
      <c r="NMY10" s="414"/>
      <c r="NMZ10" s="476"/>
      <c r="NNA10" s="477"/>
      <c r="NNB10" s="477"/>
      <c r="NNC10" s="477"/>
      <c r="NND10" s="474"/>
      <c r="NNE10" s="474"/>
      <c r="NNF10" s="475"/>
      <c r="NNG10" s="414"/>
      <c r="NNH10" s="476"/>
      <c r="NNI10" s="477"/>
      <c r="NNJ10" s="477"/>
      <c r="NNK10" s="477"/>
      <c r="NNL10" s="474"/>
      <c r="NNM10" s="474"/>
      <c r="NNN10" s="475"/>
      <c r="NNO10" s="414"/>
      <c r="NNP10" s="476"/>
      <c r="NNQ10" s="477"/>
      <c r="NNR10" s="477"/>
      <c r="NNS10" s="477"/>
      <c r="NNT10" s="474"/>
      <c r="NNU10" s="474"/>
      <c r="NNV10" s="475"/>
      <c r="NNW10" s="414"/>
      <c r="NNX10" s="476"/>
      <c r="NNY10" s="477"/>
      <c r="NNZ10" s="477"/>
      <c r="NOA10" s="477"/>
      <c r="NOB10" s="474"/>
      <c r="NOC10" s="474"/>
      <c r="NOD10" s="475"/>
      <c r="NOE10" s="414"/>
      <c r="NOF10" s="476"/>
      <c r="NOG10" s="477"/>
      <c r="NOH10" s="477"/>
      <c r="NOI10" s="477"/>
      <c r="NOJ10" s="474"/>
      <c r="NOK10" s="474"/>
      <c r="NOL10" s="475"/>
      <c r="NOM10" s="414"/>
      <c r="NON10" s="476"/>
      <c r="NOO10" s="477"/>
      <c r="NOP10" s="477"/>
      <c r="NOQ10" s="477"/>
      <c r="NOR10" s="474"/>
      <c r="NOS10" s="474"/>
      <c r="NOT10" s="475"/>
      <c r="NOU10" s="414"/>
      <c r="NOV10" s="476"/>
      <c r="NOW10" s="477"/>
      <c r="NOX10" s="477"/>
      <c r="NOY10" s="477"/>
      <c r="NOZ10" s="474"/>
      <c r="NPA10" s="474"/>
      <c r="NPB10" s="475"/>
      <c r="NPC10" s="414"/>
      <c r="NPD10" s="476"/>
      <c r="NPE10" s="477"/>
      <c r="NPF10" s="477"/>
      <c r="NPG10" s="477"/>
      <c r="NPH10" s="474"/>
      <c r="NPI10" s="474"/>
      <c r="NPJ10" s="475"/>
      <c r="NPK10" s="414"/>
      <c r="NPL10" s="476"/>
      <c r="NPM10" s="477"/>
      <c r="NPN10" s="477"/>
      <c r="NPO10" s="477"/>
      <c r="NPP10" s="474"/>
      <c r="NPQ10" s="474"/>
      <c r="NPR10" s="475"/>
      <c r="NPS10" s="414"/>
      <c r="NPT10" s="476"/>
      <c r="NPU10" s="477"/>
      <c r="NPV10" s="477"/>
      <c r="NPW10" s="477"/>
      <c r="NPX10" s="474"/>
      <c r="NPY10" s="474"/>
      <c r="NPZ10" s="475"/>
      <c r="NQA10" s="414"/>
      <c r="NQB10" s="476"/>
      <c r="NQC10" s="477"/>
      <c r="NQD10" s="477"/>
      <c r="NQE10" s="477"/>
      <c r="NQF10" s="474"/>
      <c r="NQG10" s="474"/>
      <c r="NQH10" s="475"/>
      <c r="NQI10" s="414"/>
      <c r="NQJ10" s="476"/>
      <c r="NQK10" s="477"/>
      <c r="NQL10" s="477"/>
      <c r="NQM10" s="477"/>
      <c r="NQN10" s="474"/>
      <c r="NQO10" s="474"/>
      <c r="NQP10" s="475"/>
      <c r="NQQ10" s="414"/>
      <c r="NQR10" s="476"/>
      <c r="NQS10" s="477"/>
      <c r="NQT10" s="477"/>
      <c r="NQU10" s="477"/>
      <c r="NQV10" s="474"/>
      <c r="NQW10" s="474"/>
      <c r="NQX10" s="475"/>
      <c r="NQY10" s="414"/>
      <c r="NQZ10" s="476"/>
      <c r="NRA10" s="477"/>
      <c r="NRB10" s="477"/>
      <c r="NRC10" s="477"/>
      <c r="NRD10" s="474"/>
      <c r="NRE10" s="474"/>
      <c r="NRF10" s="475"/>
      <c r="NRG10" s="414"/>
      <c r="NRH10" s="476"/>
      <c r="NRI10" s="477"/>
      <c r="NRJ10" s="477"/>
      <c r="NRK10" s="477"/>
      <c r="NRL10" s="474"/>
      <c r="NRM10" s="474"/>
      <c r="NRN10" s="475"/>
      <c r="NRO10" s="414"/>
      <c r="NRP10" s="476"/>
      <c r="NRQ10" s="477"/>
      <c r="NRR10" s="477"/>
      <c r="NRS10" s="477"/>
      <c r="NRT10" s="474"/>
      <c r="NRU10" s="474"/>
      <c r="NRV10" s="475"/>
      <c r="NRW10" s="414"/>
      <c r="NRX10" s="476"/>
      <c r="NRY10" s="477"/>
      <c r="NRZ10" s="477"/>
      <c r="NSA10" s="477"/>
      <c r="NSB10" s="474"/>
      <c r="NSC10" s="474"/>
      <c r="NSD10" s="475"/>
      <c r="NSE10" s="414"/>
      <c r="NSF10" s="476"/>
      <c r="NSG10" s="477"/>
      <c r="NSH10" s="477"/>
      <c r="NSI10" s="477"/>
      <c r="NSJ10" s="474"/>
      <c r="NSK10" s="474"/>
      <c r="NSL10" s="475"/>
      <c r="NSM10" s="414"/>
      <c r="NSN10" s="476"/>
      <c r="NSO10" s="477"/>
      <c r="NSP10" s="477"/>
      <c r="NSQ10" s="477"/>
      <c r="NSR10" s="474"/>
      <c r="NSS10" s="474"/>
      <c r="NST10" s="475"/>
      <c r="NSU10" s="414"/>
      <c r="NSV10" s="476"/>
      <c r="NSW10" s="477"/>
      <c r="NSX10" s="477"/>
      <c r="NSY10" s="477"/>
      <c r="NSZ10" s="474"/>
      <c r="NTA10" s="474"/>
      <c r="NTB10" s="475"/>
      <c r="NTC10" s="414"/>
      <c r="NTD10" s="476"/>
      <c r="NTE10" s="477"/>
      <c r="NTF10" s="477"/>
      <c r="NTG10" s="477"/>
      <c r="NTH10" s="474"/>
      <c r="NTI10" s="474"/>
      <c r="NTJ10" s="475"/>
      <c r="NTK10" s="414"/>
      <c r="NTL10" s="476"/>
      <c r="NTM10" s="477"/>
      <c r="NTN10" s="477"/>
      <c r="NTO10" s="477"/>
      <c r="NTP10" s="474"/>
      <c r="NTQ10" s="474"/>
      <c r="NTR10" s="475"/>
      <c r="NTS10" s="414"/>
      <c r="NTT10" s="476"/>
      <c r="NTU10" s="477"/>
      <c r="NTV10" s="477"/>
      <c r="NTW10" s="477"/>
      <c r="NTX10" s="474"/>
      <c r="NTY10" s="474"/>
      <c r="NTZ10" s="475"/>
      <c r="NUA10" s="414"/>
      <c r="NUB10" s="476"/>
      <c r="NUC10" s="477"/>
      <c r="NUD10" s="477"/>
      <c r="NUE10" s="477"/>
      <c r="NUF10" s="474"/>
      <c r="NUG10" s="474"/>
      <c r="NUH10" s="475"/>
      <c r="NUI10" s="414"/>
      <c r="NUJ10" s="476"/>
      <c r="NUK10" s="477"/>
      <c r="NUL10" s="477"/>
      <c r="NUM10" s="477"/>
      <c r="NUN10" s="474"/>
      <c r="NUO10" s="474"/>
      <c r="NUP10" s="475"/>
      <c r="NUQ10" s="414"/>
      <c r="NUR10" s="476"/>
      <c r="NUS10" s="477"/>
      <c r="NUT10" s="477"/>
      <c r="NUU10" s="477"/>
      <c r="NUV10" s="474"/>
      <c r="NUW10" s="474"/>
      <c r="NUX10" s="475"/>
      <c r="NUY10" s="414"/>
      <c r="NUZ10" s="476"/>
      <c r="NVA10" s="477"/>
      <c r="NVB10" s="477"/>
      <c r="NVC10" s="477"/>
      <c r="NVD10" s="474"/>
      <c r="NVE10" s="474"/>
      <c r="NVF10" s="475"/>
      <c r="NVG10" s="414"/>
      <c r="NVH10" s="476"/>
      <c r="NVI10" s="477"/>
      <c r="NVJ10" s="477"/>
      <c r="NVK10" s="477"/>
      <c r="NVL10" s="474"/>
      <c r="NVM10" s="474"/>
      <c r="NVN10" s="475"/>
      <c r="NVO10" s="414"/>
      <c r="NVP10" s="476"/>
      <c r="NVQ10" s="477"/>
      <c r="NVR10" s="477"/>
      <c r="NVS10" s="477"/>
      <c r="NVT10" s="474"/>
      <c r="NVU10" s="474"/>
      <c r="NVV10" s="475"/>
      <c r="NVW10" s="414"/>
      <c r="NVX10" s="476"/>
      <c r="NVY10" s="477"/>
      <c r="NVZ10" s="477"/>
      <c r="NWA10" s="477"/>
      <c r="NWB10" s="474"/>
      <c r="NWC10" s="474"/>
      <c r="NWD10" s="475"/>
      <c r="NWE10" s="414"/>
      <c r="NWF10" s="476"/>
      <c r="NWG10" s="477"/>
      <c r="NWH10" s="477"/>
      <c r="NWI10" s="477"/>
      <c r="NWJ10" s="474"/>
      <c r="NWK10" s="474"/>
      <c r="NWL10" s="475"/>
      <c r="NWM10" s="414"/>
      <c r="NWN10" s="476"/>
      <c r="NWO10" s="477"/>
      <c r="NWP10" s="477"/>
      <c r="NWQ10" s="477"/>
      <c r="NWR10" s="474"/>
      <c r="NWS10" s="474"/>
      <c r="NWT10" s="475"/>
      <c r="NWU10" s="414"/>
      <c r="NWV10" s="476"/>
      <c r="NWW10" s="477"/>
      <c r="NWX10" s="477"/>
      <c r="NWY10" s="477"/>
      <c r="NWZ10" s="474"/>
      <c r="NXA10" s="474"/>
      <c r="NXB10" s="475"/>
      <c r="NXC10" s="414"/>
      <c r="NXD10" s="476"/>
      <c r="NXE10" s="477"/>
      <c r="NXF10" s="477"/>
      <c r="NXG10" s="477"/>
      <c r="NXH10" s="474"/>
      <c r="NXI10" s="474"/>
      <c r="NXJ10" s="475"/>
      <c r="NXK10" s="414"/>
      <c r="NXL10" s="476"/>
      <c r="NXM10" s="477"/>
      <c r="NXN10" s="477"/>
      <c r="NXO10" s="477"/>
      <c r="NXP10" s="474"/>
      <c r="NXQ10" s="474"/>
      <c r="NXR10" s="475"/>
      <c r="NXS10" s="414"/>
      <c r="NXT10" s="476"/>
      <c r="NXU10" s="477"/>
      <c r="NXV10" s="477"/>
      <c r="NXW10" s="477"/>
      <c r="NXX10" s="474"/>
      <c r="NXY10" s="474"/>
      <c r="NXZ10" s="475"/>
      <c r="NYA10" s="414"/>
      <c r="NYB10" s="476"/>
      <c r="NYC10" s="477"/>
      <c r="NYD10" s="477"/>
      <c r="NYE10" s="477"/>
      <c r="NYF10" s="474"/>
      <c r="NYG10" s="474"/>
      <c r="NYH10" s="475"/>
      <c r="NYI10" s="414"/>
      <c r="NYJ10" s="476"/>
      <c r="NYK10" s="477"/>
      <c r="NYL10" s="477"/>
      <c r="NYM10" s="477"/>
      <c r="NYN10" s="474"/>
      <c r="NYO10" s="474"/>
      <c r="NYP10" s="475"/>
      <c r="NYQ10" s="414"/>
      <c r="NYR10" s="476"/>
      <c r="NYS10" s="477"/>
      <c r="NYT10" s="477"/>
      <c r="NYU10" s="477"/>
      <c r="NYV10" s="474"/>
      <c r="NYW10" s="474"/>
      <c r="NYX10" s="475"/>
      <c r="NYY10" s="414"/>
      <c r="NYZ10" s="476"/>
      <c r="NZA10" s="477"/>
      <c r="NZB10" s="477"/>
      <c r="NZC10" s="477"/>
      <c r="NZD10" s="474"/>
      <c r="NZE10" s="474"/>
      <c r="NZF10" s="475"/>
      <c r="NZG10" s="414"/>
      <c r="NZH10" s="476"/>
      <c r="NZI10" s="477"/>
      <c r="NZJ10" s="477"/>
      <c r="NZK10" s="477"/>
      <c r="NZL10" s="474"/>
      <c r="NZM10" s="474"/>
      <c r="NZN10" s="475"/>
      <c r="NZO10" s="414"/>
      <c r="NZP10" s="476"/>
      <c r="NZQ10" s="477"/>
      <c r="NZR10" s="477"/>
      <c r="NZS10" s="477"/>
      <c r="NZT10" s="474"/>
      <c r="NZU10" s="474"/>
      <c r="NZV10" s="475"/>
      <c r="NZW10" s="414"/>
      <c r="NZX10" s="476"/>
      <c r="NZY10" s="477"/>
      <c r="NZZ10" s="477"/>
      <c r="OAA10" s="477"/>
      <c r="OAB10" s="474"/>
      <c r="OAC10" s="474"/>
      <c r="OAD10" s="475"/>
      <c r="OAE10" s="414"/>
      <c r="OAF10" s="476"/>
      <c r="OAG10" s="477"/>
      <c r="OAH10" s="477"/>
      <c r="OAI10" s="477"/>
      <c r="OAJ10" s="474"/>
      <c r="OAK10" s="474"/>
      <c r="OAL10" s="475"/>
      <c r="OAM10" s="414"/>
      <c r="OAN10" s="476"/>
      <c r="OAO10" s="477"/>
      <c r="OAP10" s="477"/>
      <c r="OAQ10" s="477"/>
      <c r="OAR10" s="474"/>
      <c r="OAS10" s="474"/>
      <c r="OAT10" s="475"/>
      <c r="OAU10" s="414"/>
      <c r="OAV10" s="476"/>
      <c r="OAW10" s="477"/>
      <c r="OAX10" s="477"/>
      <c r="OAY10" s="477"/>
      <c r="OAZ10" s="474"/>
      <c r="OBA10" s="474"/>
      <c r="OBB10" s="475"/>
      <c r="OBC10" s="414"/>
      <c r="OBD10" s="476"/>
      <c r="OBE10" s="477"/>
      <c r="OBF10" s="477"/>
      <c r="OBG10" s="477"/>
      <c r="OBH10" s="474"/>
      <c r="OBI10" s="474"/>
      <c r="OBJ10" s="475"/>
      <c r="OBK10" s="414"/>
      <c r="OBL10" s="476"/>
      <c r="OBM10" s="477"/>
      <c r="OBN10" s="477"/>
      <c r="OBO10" s="477"/>
      <c r="OBP10" s="474"/>
      <c r="OBQ10" s="474"/>
      <c r="OBR10" s="475"/>
      <c r="OBS10" s="414"/>
      <c r="OBT10" s="476"/>
      <c r="OBU10" s="477"/>
      <c r="OBV10" s="477"/>
      <c r="OBW10" s="477"/>
      <c r="OBX10" s="474"/>
      <c r="OBY10" s="474"/>
      <c r="OBZ10" s="475"/>
      <c r="OCA10" s="414"/>
      <c r="OCB10" s="476"/>
      <c r="OCC10" s="477"/>
      <c r="OCD10" s="477"/>
      <c r="OCE10" s="477"/>
      <c r="OCF10" s="474"/>
      <c r="OCG10" s="474"/>
      <c r="OCH10" s="475"/>
      <c r="OCI10" s="414"/>
      <c r="OCJ10" s="476"/>
      <c r="OCK10" s="477"/>
      <c r="OCL10" s="477"/>
      <c r="OCM10" s="477"/>
      <c r="OCN10" s="474"/>
      <c r="OCO10" s="474"/>
      <c r="OCP10" s="475"/>
      <c r="OCQ10" s="414"/>
      <c r="OCR10" s="476"/>
      <c r="OCS10" s="477"/>
      <c r="OCT10" s="477"/>
      <c r="OCU10" s="477"/>
      <c r="OCV10" s="474"/>
      <c r="OCW10" s="474"/>
      <c r="OCX10" s="475"/>
      <c r="OCY10" s="414"/>
      <c r="OCZ10" s="476"/>
      <c r="ODA10" s="477"/>
      <c r="ODB10" s="477"/>
      <c r="ODC10" s="477"/>
      <c r="ODD10" s="474"/>
      <c r="ODE10" s="474"/>
      <c r="ODF10" s="475"/>
      <c r="ODG10" s="414"/>
      <c r="ODH10" s="476"/>
      <c r="ODI10" s="477"/>
      <c r="ODJ10" s="477"/>
      <c r="ODK10" s="477"/>
      <c r="ODL10" s="474"/>
      <c r="ODM10" s="474"/>
      <c r="ODN10" s="475"/>
      <c r="ODO10" s="414"/>
      <c r="ODP10" s="476"/>
      <c r="ODQ10" s="477"/>
      <c r="ODR10" s="477"/>
      <c r="ODS10" s="477"/>
      <c r="ODT10" s="474"/>
      <c r="ODU10" s="474"/>
      <c r="ODV10" s="475"/>
      <c r="ODW10" s="414"/>
      <c r="ODX10" s="476"/>
      <c r="ODY10" s="477"/>
      <c r="ODZ10" s="477"/>
      <c r="OEA10" s="477"/>
      <c r="OEB10" s="474"/>
      <c r="OEC10" s="474"/>
      <c r="OED10" s="475"/>
      <c r="OEE10" s="414"/>
      <c r="OEF10" s="476"/>
      <c r="OEG10" s="477"/>
      <c r="OEH10" s="477"/>
      <c r="OEI10" s="477"/>
      <c r="OEJ10" s="474"/>
      <c r="OEK10" s="474"/>
      <c r="OEL10" s="475"/>
      <c r="OEM10" s="414"/>
      <c r="OEN10" s="476"/>
      <c r="OEO10" s="477"/>
      <c r="OEP10" s="477"/>
      <c r="OEQ10" s="477"/>
      <c r="OER10" s="474"/>
      <c r="OES10" s="474"/>
      <c r="OET10" s="475"/>
      <c r="OEU10" s="414"/>
      <c r="OEV10" s="476"/>
      <c r="OEW10" s="477"/>
      <c r="OEX10" s="477"/>
      <c r="OEY10" s="477"/>
      <c r="OEZ10" s="474"/>
      <c r="OFA10" s="474"/>
      <c r="OFB10" s="475"/>
      <c r="OFC10" s="414"/>
      <c r="OFD10" s="476"/>
      <c r="OFE10" s="477"/>
      <c r="OFF10" s="477"/>
      <c r="OFG10" s="477"/>
      <c r="OFH10" s="474"/>
      <c r="OFI10" s="474"/>
      <c r="OFJ10" s="475"/>
      <c r="OFK10" s="414"/>
      <c r="OFL10" s="476"/>
      <c r="OFM10" s="477"/>
      <c r="OFN10" s="477"/>
      <c r="OFO10" s="477"/>
      <c r="OFP10" s="474"/>
      <c r="OFQ10" s="474"/>
      <c r="OFR10" s="475"/>
      <c r="OFS10" s="414"/>
      <c r="OFT10" s="476"/>
      <c r="OFU10" s="477"/>
      <c r="OFV10" s="477"/>
      <c r="OFW10" s="477"/>
      <c r="OFX10" s="474"/>
      <c r="OFY10" s="474"/>
      <c r="OFZ10" s="475"/>
      <c r="OGA10" s="414"/>
      <c r="OGB10" s="476"/>
      <c r="OGC10" s="477"/>
      <c r="OGD10" s="477"/>
      <c r="OGE10" s="477"/>
      <c r="OGF10" s="474"/>
      <c r="OGG10" s="474"/>
      <c r="OGH10" s="475"/>
      <c r="OGI10" s="414"/>
      <c r="OGJ10" s="476"/>
      <c r="OGK10" s="477"/>
      <c r="OGL10" s="477"/>
      <c r="OGM10" s="477"/>
      <c r="OGN10" s="474"/>
      <c r="OGO10" s="474"/>
      <c r="OGP10" s="475"/>
      <c r="OGQ10" s="414"/>
      <c r="OGR10" s="476"/>
      <c r="OGS10" s="477"/>
      <c r="OGT10" s="477"/>
      <c r="OGU10" s="477"/>
      <c r="OGV10" s="474"/>
      <c r="OGW10" s="474"/>
      <c r="OGX10" s="475"/>
      <c r="OGY10" s="414"/>
      <c r="OGZ10" s="476"/>
      <c r="OHA10" s="477"/>
      <c r="OHB10" s="477"/>
      <c r="OHC10" s="477"/>
      <c r="OHD10" s="474"/>
      <c r="OHE10" s="474"/>
      <c r="OHF10" s="475"/>
      <c r="OHG10" s="414"/>
      <c r="OHH10" s="476"/>
      <c r="OHI10" s="477"/>
      <c r="OHJ10" s="477"/>
      <c r="OHK10" s="477"/>
      <c r="OHL10" s="474"/>
      <c r="OHM10" s="474"/>
      <c r="OHN10" s="475"/>
      <c r="OHO10" s="414"/>
      <c r="OHP10" s="476"/>
      <c r="OHQ10" s="477"/>
      <c r="OHR10" s="477"/>
      <c r="OHS10" s="477"/>
      <c r="OHT10" s="474"/>
      <c r="OHU10" s="474"/>
      <c r="OHV10" s="475"/>
      <c r="OHW10" s="414"/>
      <c r="OHX10" s="476"/>
      <c r="OHY10" s="477"/>
      <c r="OHZ10" s="477"/>
      <c r="OIA10" s="477"/>
      <c r="OIB10" s="474"/>
      <c r="OIC10" s="474"/>
      <c r="OID10" s="475"/>
      <c r="OIE10" s="414"/>
      <c r="OIF10" s="476"/>
      <c r="OIG10" s="477"/>
      <c r="OIH10" s="477"/>
      <c r="OII10" s="477"/>
      <c r="OIJ10" s="474"/>
      <c r="OIK10" s="474"/>
      <c r="OIL10" s="475"/>
      <c r="OIM10" s="414"/>
      <c r="OIN10" s="476"/>
      <c r="OIO10" s="477"/>
      <c r="OIP10" s="477"/>
      <c r="OIQ10" s="477"/>
      <c r="OIR10" s="474"/>
      <c r="OIS10" s="474"/>
      <c r="OIT10" s="475"/>
      <c r="OIU10" s="414"/>
      <c r="OIV10" s="476"/>
      <c r="OIW10" s="477"/>
      <c r="OIX10" s="477"/>
      <c r="OIY10" s="477"/>
      <c r="OIZ10" s="474"/>
      <c r="OJA10" s="474"/>
      <c r="OJB10" s="475"/>
      <c r="OJC10" s="414"/>
      <c r="OJD10" s="476"/>
      <c r="OJE10" s="477"/>
      <c r="OJF10" s="477"/>
      <c r="OJG10" s="477"/>
      <c r="OJH10" s="474"/>
      <c r="OJI10" s="474"/>
      <c r="OJJ10" s="475"/>
      <c r="OJK10" s="414"/>
      <c r="OJL10" s="476"/>
      <c r="OJM10" s="477"/>
      <c r="OJN10" s="477"/>
      <c r="OJO10" s="477"/>
      <c r="OJP10" s="474"/>
      <c r="OJQ10" s="474"/>
      <c r="OJR10" s="475"/>
      <c r="OJS10" s="414"/>
      <c r="OJT10" s="476"/>
      <c r="OJU10" s="477"/>
      <c r="OJV10" s="477"/>
      <c r="OJW10" s="477"/>
      <c r="OJX10" s="474"/>
      <c r="OJY10" s="474"/>
      <c r="OJZ10" s="475"/>
      <c r="OKA10" s="414"/>
      <c r="OKB10" s="476"/>
      <c r="OKC10" s="477"/>
      <c r="OKD10" s="477"/>
      <c r="OKE10" s="477"/>
      <c r="OKF10" s="474"/>
      <c r="OKG10" s="474"/>
      <c r="OKH10" s="475"/>
      <c r="OKI10" s="414"/>
      <c r="OKJ10" s="476"/>
      <c r="OKK10" s="477"/>
      <c r="OKL10" s="477"/>
      <c r="OKM10" s="477"/>
      <c r="OKN10" s="474"/>
      <c r="OKO10" s="474"/>
      <c r="OKP10" s="475"/>
      <c r="OKQ10" s="414"/>
      <c r="OKR10" s="476"/>
      <c r="OKS10" s="477"/>
      <c r="OKT10" s="477"/>
      <c r="OKU10" s="477"/>
      <c r="OKV10" s="474"/>
      <c r="OKW10" s="474"/>
      <c r="OKX10" s="475"/>
      <c r="OKY10" s="414"/>
      <c r="OKZ10" s="476"/>
      <c r="OLA10" s="477"/>
      <c r="OLB10" s="477"/>
      <c r="OLC10" s="477"/>
      <c r="OLD10" s="474"/>
      <c r="OLE10" s="474"/>
      <c r="OLF10" s="475"/>
      <c r="OLG10" s="414"/>
      <c r="OLH10" s="476"/>
      <c r="OLI10" s="477"/>
      <c r="OLJ10" s="477"/>
      <c r="OLK10" s="477"/>
      <c r="OLL10" s="474"/>
      <c r="OLM10" s="474"/>
      <c r="OLN10" s="475"/>
      <c r="OLO10" s="414"/>
      <c r="OLP10" s="476"/>
      <c r="OLQ10" s="477"/>
      <c r="OLR10" s="477"/>
      <c r="OLS10" s="477"/>
      <c r="OLT10" s="474"/>
      <c r="OLU10" s="474"/>
      <c r="OLV10" s="475"/>
      <c r="OLW10" s="414"/>
      <c r="OLX10" s="476"/>
      <c r="OLY10" s="477"/>
      <c r="OLZ10" s="477"/>
      <c r="OMA10" s="477"/>
      <c r="OMB10" s="474"/>
      <c r="OMC10" s="474"/>
      <c r="OMD10" s="475"/>
      <c r="OME10" s="414"/>
      <c r="OMF10" s="476"/>
      <c r="OMG10" s="477"/>
      <c r="OMH10" s="477"/>
      <c r="OMI10" s="477"/>
      <c r="OMJ10" s="474"/>
      <c r="OMK10" s="474"/>
      <c r="OML10" s="475"/>
      <c r="OMM10" s="414"/>
      <c r="OMN10" s="476"/>
      <c r="OMO10" s="477"/>
      <c r="OMP10" s="477"/>
      <c r="OMQ10" s="477"/>
      <c r="OMR10" s="474"/>
      <c r="OMS10" s="474"/>
      <c r="OMT10" s="475"/>
      <c r="OMU10" s="414"/>
      <c r="OMV10" s="476"/>
      <c r="OMW10" s="477"/>
      <c r="OMX10" s="477"/>
      <c r="OMY10" s="477"/>
      <c r="OMZ10" s="474"/>
      <c r="ONA10" s="474"/>
      <c r="ONB10" s="475"/>
      <c r="ONC10" s="414"/>
      <c r="OND10" s="476"/>
      <c r="ONE10" s="477"/>
      <c r="ONF10" s="477"/>
      <c r="ONG10" s="477"/>
      <c r="ONH10" s="474"/>
      <c r="ONI10" s="474"/>
      <c r="ONJ10" s="475"/>
      <c r="ONK10" s="414"/>
      <c r="ONL10" s="476"/>
      <c r="ONM10" s="477"/>
      <c r="ONN10" s="477"/>
      <c r="ONO10" s="477"/>
      <c r="ONP10" s="474"/>
      <c r="ONQ10" s="474"/>
      <c r="ONR10" s="475"/>
      <c r="ONS10" s="414"/>
      <c r="ONT10" s="476"/>
      <c r="ONU10" s="477"/>
      <c r="ONV10" s="477"/>
      <c r="ONW10" s="477"/>
      <c r="ONX10" s="474"/>
      <c r="ONY10" s="474"/>
      <c r="ONZ10" s="475"/>
      <c r="OOA10" s="414"/>
      <c r="OOB10" s="476"/>
      <c r="OOC10" s="477"/>
      <c r="OOD10" s="477"/>
      <c r="OOE10" s="477"/>
      <c r="OOF10" s="474"/>
      <c r="OOG10" s="474"/>
      <c r="OOH10" s="475"/>
      <c r="OOI10" s="414"/>
      <c r="OOJ10" s="476"/>
      <c r="OOK10" s="477"/>
      <c r="OOL10" s="477"/>
      <c r="OOM10" s="477"/>
      <c r="OON10" s="474"/>
      <c r="OOO10" s="474"/>
      <c r="OOP10" s="475"/>
      <c r="OOQ10" s="414"/>
      <c r="OOR10" s="476"/>
      <c r="OOS10" s="477"/>
      <c r="OOT10" s="477"/>
      <c r="OOU10" s="477"/>
      <c r="OOV10" s="474"/>
      <c r="OOW10" s="474"/>
      <c r="OOX10" s="475"/>
      <c r="OOY10" s="414"/>
      <c r="OOZ10" s="476"/>
      <c r="OPA10" s="477"/>
      <c r="OPB10" s="477"/>
      <c r="OPC10" s="477"/>
      <c r="OPD10" s="474"/>
      <c r="OPE10" s="474"/>
      <c r="OPF10" s="475"/>
      <c r="OPG10" s="414"/>
      <c r="OPH10" s="476"/>
      <c r="OPI10" s="477"/>
      <c r="OPJ10" s="477"/>
      <c r="OPK10" s="477"/>
      <c r="OPL10" s="474"/>
      <c r="OPM10" s="474"/>
      <c r="OPN10" s="475"/>
      <c r="OPO10" s="414"/>
      <c r="OPP10" s="476"/>
      <c r="OPQ10" s="477"/>
      <c r="OPR10" s="477"/>
      <c r="OPS10" s="477"/>
      <c r="OPT10" s="474"/>
      <c r="OPU10" s="474"/>
      <c r="OPV10" s="475"/>
      <c r="OPW10" s="414"/>
      <c r="OPX10" s="476"/>
      <c r="OPY10" s="477"/>
      <c r="OPZ10" s="477"/>
      <c r="OQA10" s="477"/>
      <c r="OQB10" s="474"/>
      <c r="OQC10" s="474"/>
      <c r="OQD10" s="475"/>
      <c r="OQE10" s="414"/>
      <c r="OQF10" s="476"/>
      <c r="OQG10" s="477"/>
      <c r="OQH10" s="477"/>
      <c r="OQI10" s="477"/>
      <c r="OQJ10" s="474"/>
      <c r="OQK10" s="474"/>
      <c r="OQL10" s="475"/>
      <c r="OQM10" s="414"/>
      <c r="OQN10" s="476"/>
      <c r="OQO10" s="477"/>
      <c r="OQP10" s="477"/>
      <c r="OQQ10" s="477"/>
      <c r="OQR10" s="474"/>
      <c r="OQS10" s="474"/>
      <c r="OQT10" s="475"/>
      <c r="OQU10" s="414"/>
      <c r="OQV10" s="476"/>
      <c r="OQW10" s="477"/>
      <c r="OQX10" s="477"/>
      <c r="OQY10" s="477"/>
      <c r="OQZ10" s="474"/>
      <c r="ORA10" s="474"/>
      <c r="ORB10" s="475"/>
      <c r="ORC10" s="414"/>
      <c r="ORD10" s="476"/>
      <c r="ORE10" s="477"/>
      <c r="ORF10" s="477"/>
      <c r="ORG10" s="477"/>
      <c r="ORH10" s="474"/>
      <c r="ORI10" s="474"/>
      <c r="ORJ10" s="475"/>
      <c r="ORK10" s="414"/>
      <c r="ORL10" s="476"/>
      <c r="ORM10" s="477"/>
      <c r="ORN10" s="477"/>
      <c r="ORO10" s="477"/>
      <c r="ORP10" s="474"/>
      <c r="ORQ10" s="474"/>
      <c r="ORR10" s="475"/>
      <c r="ORS10" s="414"/>
      <c r="ORT10" s="476"/>
      <c r="ORU10" s="477"/>
      <c r="ORV10" s="477"/>
      <c r="ORW10" s="477"/>
      <c r="ORX10" s="474"/>
      <c r="ORY10" s="474"/>
      <c r="ORZ10" s="475"/>
      <c r="OSA10" s="414"/>
      <c r="OSB10" s="476"/>
      <c r="OSC10" s="477"/>
      <c r="OSD10" s="477"/>
      <c r="OSE10" s="477"/>
      <c r="OSF10" s="474"/>
      <c r="OSG10" s="474"/>
      <c r="OSH10" s="475"/>
      <c r="OSI10" s="414"/>
      <c r="OSJ10" s="476"/>
      <c r="OSK10" s="477"/>
      <c r="OSL10" s="477"/>
      <c r="OSM10" s="477"/>
      <c r="OSN10" s="474"/>
      <c r="OSO10" s="474"/>
      <c r="OSP10" s="475"/>
      <c r="OSQ10" s="414"/>
      <c r="OSR10" s="476"/>
      <c r="OSS10" s="477"/>
      <c r="OST10" s="477"/>
      <c r="OSU10" s="477"/>
      <c r="OSV10" s="474"/>
      <c r="OSW10" s="474"/>
      <c r="OSX10" s="475"/>
      <c r="OSY10" s="414"/>
      <c r="OSZ10" s="476"/>
      <c r="OTA10" s="477"/>
      <c r="OTB10" s="477"/>
      <c r="OTC10" s="477"/>
      <c r="OTD10" s="474"/>
      <c r="OTE10" s="474"/>
      <c r="OTF10" s="475"/>
      <c r="OTG10" s="414"/>
      <c r="OTH10" s="476"/>
      <c r="OTI10" s="477"/>
      <c r="OTJ10" s="477"/>
      <c r="OTK10" s="477"/>
      <c r="OTL10" s="474"/>
      <c r="OTM10" s="474"/>
      <c r="OTN10" s="475"/>
      <c r="OTO10" s="414"/>
      <c r="OTP10" s="476"/>
      <c r="OTQ10" s="477"/>
      <c r="OTR10" s="477"/>
      <c r="OTS10" s="477"/>
      <c r="OTT10" s="474"/>
      <c r="OTU10" s="474"/>
      <c r="OTV10" s="475"/>
      <c r="OTW10" s="414"/>
      <c r="OTX10" s="476"/>
      <c r="OTY10" s="477"/>
      <c r="OTZ10" s="477"/>
      <c r="OUA10" s="477"/>
      <c r="OUB10" s="474"/>
      <c r="OUC10" s="474"/>
      <c r="OUD10" s="475"/>
      <c r="OUE10" s="414"/>
      <c r="OUF10" s="476"/>
      <c r="OUG10" s="477"/>
      <c r="OUH10" s="477"/>
      <c r="OUI10" s="477"/>
      <c r="OUJ10" s="474"/>
      <c r="OUK10" s="474"/>
      <c r="OUL10" s="475"/>
      <c r="OUM10" s="414"/>
      <c r="OUN10" s="476"/>
      <c r="OUO10" s="477"/>
      <c r="OUP10" s="477"/>
      <c r="OUQ10" s="477"/>
      <c r="OUR10" s="474"/>
      <c r="OUS10" s="474"/>
      <c r="OUT10" s="475"/>
      <c r="OUU10" s="414"/>
      <c r="OUV10" s="476"/>
      <c r="OUW10" s="477"/>
      <c r="OUX10" s="477"/>
      <c r="OUY10" s="477"/>
      <c r="OUZ10" s="474"/>
      <c r="OVA10" s="474"/>
      <c r="OVB10" s="475"/>
      <c r="OVC10" s="414"/>
      <c r="OVD10" s="476"/>
      <c r="OVE10" s="477"/>
      <c r="OVF10" s="477"/>
      <c r="OVG10" s="477"/>
      <c r="OVH10" s="474"/>
      <c r="OVI10" s="474"/>
      <c r="OVJ10" s="475"/>
      <c r="OVK10" s="414"/>
      <c r="OVL10" s="476"/>
      <c r="OVM10" s="477"/>
      <c r="OVN10" s="477"/>
      <c r="OVO10" s="477"/>
      <c r="OVP10" s="474"/>
      <c r="OVQ10" s="474"/>
      <c r="OVR10" s="475"/>
      <c r="OVS10" s="414"/>
      <c r="OVT10" s="476"/>
      <c r="OVU10" s="477"/>
      <c r="OVV10" s="477"/>
      <c r="OVW10" s="477"/>
      <c r="OVX10" s="474"/>
      <c r="OVY10" s="474"/>
      <c r="OVZ10" s="475"/>
      <c r="OWA10" s="414"/>
      <c r="OWB10" s="476"/>
      <c r="OWC10" s="477"/>
      <c r="OWD10" s="477"/>
      <c r="OWE10" s="477"/>
      <c r="OWF10" s="474"/>
      <c r="OWG10" s="474"/>
      <c r="OWH10" s="475"/>
      <c r="OWI10" s="414"/>
      <c r="OWJ10" s="476"/>
      <c r="OWK10" s="477"/>
      <c r="OWL10" s="477"/>
      <c r="OWM10" s="477"/>
      <c r="OWN10" s="474"/>
      <c r="OWO10" s="474"/>
      <c r="OWP10" s="475"/>
      <c r="OWQ10" s="414"/>
      <c r="OWR10" s="476"/>
      <c r="OWS10" s="477"/>
      <c r="OWT10" s="477"/>
      <c r="OWU10" s="477"/>
      <c r="OWV10" s="474"/>
      <c r="OWW10" s="474"/>
      <c r="OWX10" s="475"/>
      <c r="OWY10" s="414"/>
      <c r="OWZ10" s="476"/>
      <c r="OXA10" s="477"/>
      <c r="OXB10" s="477"/>
      <c r="OXC10" s="477"/>
      <c r="OXD10" s="474"/>
      <c r="OXE10" s="474"/>
      <c r="OXF10" s="475"/>
      <c r="OXG10" s="414"/>
      <c r="OXH10" s="476"/>
      <c r="OXI10" s="477"/>
      <c r="OXJ10" s="477"/>
      <c r="OXK10" s="477"/>
      <c r="OXL10" s="474"/>
      <c r="OXM10" s="474"/>
      <c r="OXN10" s="475"/>
      <c r="OXO10" s="414"/>
      <c r="OXP10" s="476"/>
      <c r="OXQ10" s="477"/>
      <c r="OXR10" s="477"/>
      <c r="OXS10" s="477"/>
      <c r="OXT10" s="474"/>
      <c r="OXU10" s="474"/>
      <c r="OXV10" s="475"/>
      <c r="OXW10" s="414"/>
      <c r="OXX10" s="476"/>
      <c r="OXY10" s="477"/>
      <c r="OXZ10" s="477"/>
      <c r="OYA10" s="477"/>
      <c r="OYB10" s="474"/>
      <c r="OYC10" s="474"/>
      <c r="OYD10" s="475"/>
      <c r="OYE10" s="414"/>
      <c r="OYF10" s="476"/>
      <c r="OYG10" s="477"/>
      <c r="OYH10" s="477"/>
      <c r="OYI10" s="477"/>
      <c r="OYJ10" s="474"/>
      <c r="OYK10" s="474"/>
      <c r="OYL10" s="475"/>
      <c r="OYM10" s="414"/>
      <c r="OYN10" s="476"/>
      <c r="OYO10" s="477"/>
      <c r="OYP10" s="477"/>
      <c r="OYQ10" s="477"/>
      <c r="OYR10" s="474"/>
      <c r="OYS10" s="474"/>
      <c r="OYT10" s="475"/>
      <c r="OYU10" s="414"/>
      <c r="OYV10" s="476"/>
      <c r="OYW10" s="477"/>
      <c r="OYX10" s="477"/>
      <c r="OYY10" s="477"/>
      <c r="OYZ10" s="474"/>
      <c r="OZA10" s="474"/>
      <c r="OZB10" s="475"/>
      <c r="OZC10" s="414"/>
      <c r="OZD10" s="476"/>
      <c r="OZE10" s="477"/>
      <c r="OZF10" s="477"/>
      <c r="OZG10" s="477"/>
      <c r="OZH10" s="474"/>
      <c r="OZI10" s="474"/>
      <c r="OZJ10" s="475"/>
      <c r="OZK10" s="414"/>
      <c r="OZL10" s="476"/>
      <c r="OZM10" s="477"/>
      <c r="OZN10" s="477"/>
      <c r="OZO10" s="477"/>
      <c r="OZP10" s="474"/>
      <c r="OZQ10" s="474"/>
      <c r="OZR10" s="475"/>
      <c r="OZS10" s="414"/>
      <c r="OZT10" s="476"/>
      <c r="OZU10" s="477"/>
      <c r="OZV10" s="477"/>
      <c r="OZW10" s="477"/>
      <c r="OZX10" s="474"/>
      <c r="OZY10" s="474"/>
      <c r="OZZ10" s="475"/>
      <c r="PAA10" s="414"/>
      <c r="PAB10" s="476"/>
      <c r="PAC10" s="477"/>
      <c r="PAD10" s="477"/>
      <c r="PAE10" s="477"/>
      <c r="PAF10" s="474"/>
      <c r="PAG10" s="474"/>
      <c r="PAH10" s="475"/>
      <c r="PAI10" s="414"/>
      <c r="PAJ10" s="476"/>
      <c r="PAK10" s="477"/>
      <c r="PAL10" s="477"/>
      <c r="PAM10" s="477"/>
      <c r="PAN10" s="474"/>
      <c r="PAO10" s="474"/>
      <c r="PAP10" s="475"/>
      <c r="PAQ10" s="414"/>
      <c r="PAR10" s="476"/>
      <c r="PAS10" s="477"/>
      <c r="PAT10" s="477"/>
      <c r="PAU10" s="477"/>
      <c r="PAV10" s="474"/>
      <c r="PAW10" s="474"/>
      <c r="PAX10" s="475"/>
      <c r="PAY10" s="414"/>
      <c r="PAZ10" s="476"/>
      <c r="PBA10" s="477"/>
      <c r="PBB10" s="477"/>
      <c r="PBC10" s="477"/>
      <c r="PBD10" s="474"/>
      <c r="PBE10" s="474"/>
      <c r="PBF10" s="475"/>
      <c r="PBG10" s="414"/>
      <c r="PBH10" s="476"/>
      <c r="PBI10" s="477"/>
      <c r="PBJ10" s="477"/>
      <c r="PBK10" s="477"/>
      <c r="PBL10" s="474"/>
      <c r="PBM10" s="474"/>
      <c r="PBN10" s="475"/>
      <c r="PBO10" s="414"/>
      <c r="PBP10" s="476"/>
      <c r="PBQ10" s="477"/>
      <c r="PBR10" s="477"/>
      <c r="PBS10" s="477"/>
      <c r="PBT10" s="474"/>
      <c r="PBU10" s="474"/>
      <c r="PBV10" s="475"/>
      <c r="PBW10" s="414"/>
      <c r="PBX10" s="476"/>
      <c r="PBY10" s="477"/>
      <c r="PBZ10" s="477"/>
      <c r="PCA10" s="477"/>
      <c r="PCB10" s="474"/>
      <c r="PCC10" s="474"/>
      <c r="PCD10" s="475"/>
      <c r="PCE10" s="414"/>
      <c r="PCF10" s="476"/>
      <c r="PCG10" s="477"/>
      <c r="PCH10" s="477"/>
      <c r="PCI10" s="477"/>
      <c r="PCJ10" s="474"/>
      <c r="PCK10" s="474"/>
      <c r="PCL10" s="475"/>
      <c r="PCM10" s="414"/>
      <c r="PCN10" s="476"/>
      <c r="PCO10" s="477"/>
      <c r="PCP10" s="477"/>
      <c r="PCQ10" s="477"/>
      <c r="PCR10" s="474"/>
      <c r="PCS10" s="474"/>
      <c r="PCT10" s="475"/>
      <c r="PCU10" s="414"/>
      <c r="PCV10" s="476"/>
      <c r="PCW10" s="477"/>
      <c r="PCX10" s="477"/>
      <c r="PCY10" s="477"/>
      <c r="PCZ10" s="474"/>
      <c r="PDA10" s="474"/>
      <c r="PDB10" s="475"/>
      <c r="PDC10" s="414"/>
      <c r="PDD10" s="476"/>
      <c r="PDE10" s="477"/>
      <c r="PDF10" s="477"/>
      <c r="PDG10" s="477"/>
      <c r="PDH10" s="474"/>
      <c r="PDI10" s="474"/>
      <c r="PDJ10" s="475"/>
      <c r="PDK10" s="414"/>
      <c r="PDL10" s="476"/>
      <c r="PDM10" s="477"/>
      <c r="PDN10" s="477"/>
      <c r="PDO10" s="477"/>
      <c r="PDP10" s="474"/>
      <c r="PDQ10" s="474"/>
      <c r="PDR10" s="475"/>
      <c r="PDS10" s="414"/>
      <c r="PDT10" s="476"/>
      <c r="PDU10" s="477"/>
      <c r="PDV10" s="477"/>
      <c r="PDW10" s="477"/>
      <c r="PDX10" s="474"/>
      <c r="PDY10" s="474"/>
      <c r="PDZ10" s="475"/>
      <c r="PEA10" s="414"/>
      <c r="PEB10" s="476"/>
      <c r="PEC10" s="477"/>
      <c r="PED10" s="477"/>
      <c r="PEE10" s="477"/>
      <c r="PEF10" s="474"/>
      <c r="PEG10" s="474"/>
      <c r="PEH10" s="475"/>
      <c r="PEI10" s="414"/>
      <c r="PEJ10" s="476"/>
      <c r="PEK10" s="477"/>
      <c r="PEL10" s="477"/>
      <c r="PEM10" s="477"/>
      <c r="PEN10" s="474"/>
      <c r="PEO10" s="474"/>
      <c r="PEP10" s="475"/>
      <c r="PEQ10" s="414"/>
      <c r="PER10" s="476"/>
      <c r="PES10" s="477"/>
      <c r="PET10" s="477"/>
      <c r="PEU10" s="477"/>
      <c r="PEV10" s="474"/>
      <c r="PEW10" s="474"/>
      <c r="PEX10" s="475"/>
      <c r="PEY10" s="414"/>
      <c r="PEZ10" s="476"/>
      <c r="PFA10" s="477"/>
      <c r="PFB10" s="477"/>
      <c r="PFC10" s="477"/>
      <c r="PFD10" s="474"/>
      <c r="PFE10" s="474"/>
      <c r="PFF10" s="475"/>
      <c r="PFG10" s="414"/>
      <c r="PFH10" s="476"/>
      <c r="PFI10" s="477"/>
      <c r="PFJ10" s="477"/>
      <c r="PFK10" s="477"/>
      <c r="PFL10" s="474"/>
      <c r="PFM10" s="474"/>
      <c r="PFN10" s="475"/>
      <c r="PFO10" s="414"/>
      <c r="PFP10" s="476"/>
      <c r="PFQ10" s="477"/>
      <c r="PFR10" s="477"/>
      <c r="PFS10" s="477"/>
      <c r="PFT10" s="474"/>
      <c r="PFU10" s="474"/>
      <c r="PFV10" s="475"/>
      <c r="PFW10" s="414"/>
      <c r="PFX10" s="476"/>
      <c r="PFY10" s="477"/>
      <c r="PFZ10" s="477"/>
      <c r="PGA10" s="477"/>
      <c r="PGB10" s="474"/>
      <c r="PGC10" s="474"/>
      <c r="PGD10" s="475"/>
      <c r="PGE10" s="414"/>
      <c r="PGF10" s="476"/>
      <c r="PGG10" s="477"/>
      <c r="PGH10" s="477"/>
      <c r="PGI10" s="477"/>
      <c r="PGJ10" s="474"/>
      <c r="PGK10" s="474"/>
      <c r="PGL10" s="475"/>
      <c r="PGM10" s="414"/>
      <c r="PGN10" s="476"/>
      <c r="PGO10" s="477"/>
      <c r="PGP10" s="477"/>
      <c r="PGQ10" s="477"/>
      <c r="PGR10" s="474"/>
      <c r="PGS10" s="474"/>
      <c r="PGT10" s="475"/>
      <c r="PGU10" s="414"/>
      <c r="PGV10" s="476"/>
      <c r="PGW10" s="477"/>
      <c r="PGX10" s="477"/>
      <c r="PGY10" s="477"/>
      <c r="PGZ10" s="474"/>
      <c r="PHA10" s="474"/>
      <c r="PHB10" s="475"/>
      <c r="PHC10" s="414"/>
      <c r="PHD10" s="476"/>
      <c r="PHE10" s="477"/>
      <c r="PHF10" s="477"/>
      <c r="PHG10" s="477"/>
      <c r="PHH10" s="474"/>
      <c r="PHI10" s="474"/>
      <c r="PHJ10" s="475"/>
      <c r="PHK10" s="414"/>
      <c r="PHL10" s="476"/>
      <c r="PHM10" s="477"/>
      <c r="PHN10" s="477"/>
      <c r="PHO10" s="477"/>
      <c r="PHP10" s="474"/>
      <c r="PHQ10" s="474"/>
      <c r="PHR10" s="475"/>
      <c r="PHS10" s="414"/>
      <c r="PHT10" s="476"/>
      <c r="PHU10" s="477"/>
      <c r="PHV10" s="477"/>
      <c r="PHW10" s="477"/>
      <c r="PHX10" s="474"/>
      <c r="PHY10" s="474"/>
      <c r="PHZ10" s="475"/>
      <c r="PIA10" s="414"/>
      <c r="PIB10" s="476"/>
      <c r="PIC10" s="477"/>
      <c r="PID10" s="477"/>
      <c r="PIE10" s="477"/>
      <c r="PIF10" s="474"/>
      <c r="PIG10" s="474"/>
      <c r="PIH10" s="475"/>
      <c r="PII10" s="414"/>
      <c r="PIJ10" s="476"/>
      <c r="PIK10" s="477"/>
      <c r="PIL10" s="477"/>
      <c r="PIM10" s="477"/>
      <c r="PIN10" s="474"/>
      <c r="PIO10" s="474"/>
      <c r="PIP10" s="475"/>
      <c r="PIQ10" s="414"/>
      <c r="PIR10" s="476"/>
      <c r="PIS10" s="477"/>
      <c r="PIT10" s="477"/>
      <c r="PIU10" s="477"/>
      <c r="PIV10" s="474"/>
      <c r="PIW10" s="474"/>
      <c r="PIX10" s="475"/>
      <c r="PIY10" s="414"/>
      <c r="PIZ10" s="476"/>
      <c r="PJA10" s="477"/>
      <c r="PJB10" s="477"/>
      <c r="PJC10" s="477"/>
      <c r="PJD10" s="474"/>
      <c r="PJE10" s="474"/>
      <c r="PJF10" s="475"/>
      <c r="PJG10" s="414"/>
      <c r="PJH10" s="476"/>
      <c r="PJI10" s="477"/>
      <c r="PJJ10" s="477"/>
      <c r="PJK10" s="477"/>
      <c r="PJL10" s="474"/>
      <c r="PJM10" s="474"/>
      <c r="PJN10" s="475"/>
      <c r="PJO10" s="414"/>
      <c r="PJP10" s="476"/>
      <c r="PJQ10" s="477"/>
      <c r="PJR10" s="477"/>
      <c r="PJS10" s="477"/>
      <c r="PJT10" s="474"/>
      <c r="PJU10" s="474"/>
      <c r="PJV10" s="475"/>
      <c r="PJW10" s="414"/>
      <c r="PJX10" s="476"/>
      <c r="PJY10" s="477"/>
      <c r="PJZ10" s="477"/>
      <c r="PKA10" s="477"/>
      <c r="PKB10" s="474"/>
      <c r="PKC10" s="474"/>
      <c r="PKD10" s="475"/>
      <c r="PKE10" s="414"/>
      <c r="PKF10" s="476"/>
      <c r="PKG10" s="477"/>
      <c r="PKH10" s="477"/>
      <c r="PKI10" s="477"/>
      <c r="PKJ10" s="474"/>
      <c r="PKK10" s="474"/>
      <c r="PKL10" s="475"/>
      <c r="PKM10" s="414"/>
      <c r="PKN10" s="476"/>
      <c r="PKO10" s="477"/>
      <c r="PKP10" s="477"/>
      <c r="PKQ10" s="477"/>
      <c r="PKR10" s="474"/>
      <c r="PKS10" s="474"/>
      <c r="PKT10" s="475"/>
      <c r="PKU10" s="414"/>
      <c r="PKV10" s="476"/>
      <c r="PKW10" s="477"/>
      <c r="PKX10" s="477"/>
      <c r="PKY10" s="477"/>
      <c r="PKZ10" s="474"/>
      <c r="PLA10" s="474"/>
      <c r="PLB10" s="475"/>
      <c r="PLC10" s="414"/>
      <c r="PLD10" s="476"/>
      <c r="PLE10" s="477"/>
      <c r="PLF10" s="477"/>
      <c r="PLG10" s="477"/>
      <c r="PLH10" s="474"/>
      <c r="PLI10" s="474"/>
      <c r="PLJ10" s="475"/>
      <c r="PLK10" s="414"/>
      <c r="PLL10" s="476"/>
      <c r="PLM10" s="477"/>
      <c r="PLN10" s="477"/>
      <c r="PLO10" s="477"/>
      <c r="PLP10" s="474"/>
      <c r="PLQ10" s="474"/>
      <c r="PLR10" s="475"/>
      <c r="PLS10" s="414"/>
      <c r="PLT10" s="476"/>
      <c r="PLU10" s="477"/>
      <c r="PLV10" s="477"/>
      <c r="PLW10" s="477"/>
      <c r="PLX10" s="474"/>
      <c r="PLY10" s="474"/>
      <c r="PLZ10" s="475"/>
      <c r="PMA10" s="414"/>
      <c r="PMB10" s="476"/>
      <c r="PMC10" s="477"/>
      <c r="PMD10" s="477"/>
      <c r="PME10" s="477"/>
      <c r="PMF10" s="474"/>
      <c r="PMG10" s="474"/>
      <c r="PMH10" s="475"/>
      <c r="PMI10" s="414"/>
      <c r="PMJ10" s="476"/>
      <c r="PMK10" s="477"/>
      <c r="PML10" s="477"/>
      <c r="PMM10" s="477"/>
      <c r="PMN10" s="474"/>
      <c r="PMO10" s="474"/>
      <c r="PMP10" s="475"/>
      <c r="PMQ10" s="414"/>
      <c r="PMR10" s="476"/>
      <c r="PMS10" s="477"/>
      <c r="PMT10" s="477"/>
      <c r="PMU10" s="477"/>
      <c r="PMV10" s="474"/>
      <c r="PMW10" s="474"/>
      <c r="PMX10" s="475"/>
      <c r="PMY10" s="414"/>
      <c r="PMZ10" s="476"/>
      <c r="PNA10" s="477"/>
      <c r="PNB10" s="477"/>
      <c r="PNC10" s="477"/>
      <c r="PND10" s="474"/>
      <c r="PNE10" s="474"/>
      <c r="PNF10" s="475"/>
      <c r="PNG10" s="414"/>
      <c r="PNH10" s="476"/>
      <c r="PNI10" s="477"/>
      <c r="PNJ10" s="477"/>
      <c r="PNK10" s="477"/>
      <c r="PNL10" s="474"/>
      <c r="PNM10" s="474"/>
      <c r="PNN10" s="475"/>
      <c r="PNO10" s="414"/>
      <c r="PNP10" s="476"/>
      <c r="PNQ10" s="477"/>
      <c r="PNR10" s="477"/>
      <c r="PNS10" s="477"/>
      <c r="PNT10" s="474"/>
      <c r="PNU10" s="474"/>
      <c r="PNV10" s="475"/>
      <c r="PNW10" s="414"/>
      <c r="PNX10" s="476"/>
      <c r="PNY10" s="477"/>
      <c r="PNZ10" s="477"/>
      <c r="POA10" s="477"/>
      <c r="POB10" s="474"/>
      <c r="POC10" s="474"/>
      <c r="POD10" s="475"/>
      <c r="POE10" s="414"/>
      <c r="POF10" s="476"/>
      <c r="POG10" s="477"/>
      <c r="POH10" s="477"/>
      <c r="POI10" s="477"/>
      <c r="POJ10" s="474"/>
      <c r="POK10" s="474"/>
      <c r="POL10" s="475"/>
      <c r="POM10" s="414"/>
      <c r="PON10" s="476"/>
      <c r="POO10" s="477"/>
      <c r="POP10" s="477"/>
      <c r="POQ10" s="477"/>
      <c r="POR10" s="474"/>
      <c r="POS10" s="474"/>
      <c r="POT10" s="475"/>
      <c r="POU10" s="414"/>
      <c r="POV10" s="476"/>
      <c r="POW10" s="477"/>
      <c r="POX10" s="477"/>
      <c r="POY10" s="477"/>
      <c r="POZ10" s="474"/>
      <c r="PPA10" s="474"/>
      <c r="PPB10" s="475"/>
      <c r="PPC10" s="414"/>
      <c r="PPD10" s="476"/>
      <c r="PPE10" s="477"/>
      <c r="PPF10" s="477"/>
      <c r="PPG10" s="477"/>
      <c r="PPH10" s="474"/>
      <c r="PPI10" s="474"/>
      <c r="PPJ10" s="475"/>
      <c r="PPK10" s="414"/>
      <c r="PPL10" s="476"/>
      <c r="PPM10" s="477"/>
      <c r="PPN10" s="477"/>
      <c r="PPO10" s="477"/>
      <c r="PPP10" s="474"/>
      <c r="PPQ10" s="474"/>
      <c r="PPR10" s="475"/>
      <c r="PPS10" s="414"/>
      <c r="PPT10" s="476"/>
      <c r="PPU10" s="477"/>
      <c r="PPV10" s="477"/>
      <c r="PPW10" s="477"/>
      <c r="PPX10" s="474"/>
      <c r="PPY10" s="474"/>
      <c r="PPZ10" s="475"/>
      <c r="PQA10" s="414"/>
      <c r="PQB10" s="476"/>
      <c r="PQC10" s="477"/>
      <c r="PQD10" s="477"/>
      <c r="PQE10" s="477"/>
      <c r="PQF10" s="474"/>
      <c r="PQG10" s="474"/>
      <c r="PQH10" s="475"/>
      <c r="PQI10" s="414"/>
      <c r="PQJ10" s="476"/>
      <c r="PQK10" s="477"/>
      <c r="PQL10" s="477"/>
      <c r="PQM10" s="477"/>
      <c r="PQN10" s="474"/>
      <c r="PQO10" s="474"/>
      <c r="PQP10" s="475"/>
      <c r="PQQ10" s="414"/>
      <c r="PQR10" s="476"/>
      <c r="PQS10" s="477"/>
      <c r="PQT10" s="477"/>
      <c r="PQU10" s="477"/>
      <c r="PQV10" s="474"/>
      <c r="PQW10" s="474"/>
      <c r="PQX10" s="475"/>
      <c r="PQY10" s="414"/>
      <c r="PQZ10" s="476"/>
      <c r="PRA10" s="477"/>
      <c r="PRB10" s="477"/>
      <c r="PRC10" s="477"/>
      <c r="PRD10" s="474"/>
      <c r="PRE10" s="474"/>
      <c r="PRF10" s="475"/>
      <c r="PRG10" s="414"/>
      <c r="PRH10" s="476"/>
      <c r="PRI10" s="477"/>
      <c r="PRJ10" s="477"/>
      <c r="PRK10" s="477"/>
      <c r="PRL10" s="474"/>
      <c r="PRM10" s="474"/>
      <c r="PRN10" s="475"/>
      <c r="PRO10" s="414"/>
      <c r="PRP10" s="476"/>
      <c r="PRQ10" s="477"/>
      <c r="PRR10" s="477"/>
      <c r="PRS10" s="477"/>
      <c r="PRT10" s="474"/>
      <c r="PRU10" s="474"/>
      <c r="PRV10" s="475"/>
      <c r="PRW10" s="414"/>
      <c r="PRX10" s="476"/>
      <c r="PRY10" s="477"/>
      <c r="PRZ10" s="477"/>
      <c r="PSA10" s="477"/>
      <c r="PSB10" s="474"/>
      <c r="PSC10" s="474"/>
      <c r="PSD10" s="475"/>
      <c r="PSE10" s="414"/>
      <c r="PSF10" s="476"/>
      <c r="PSG10" s="477"/>
      <c r="PSH10" s="477"/>
      <c r="PSI10" s="477"/>
      <c r="PSJ10" s="474"/>
      <c r="PSK10" s="474"/>
      <c r="PSL10" s="475"/>
      <c r="PSM10" s="414"/>
      <c r="PSN10" s="476"/>
      <c r="PSO10" s="477"/>
      <c r="PSP10" s="477"/>
      <c r="PSQ10" s="477"/>
      <c r="PSR10" s="474"/>
      <c r="PSS10" s="474"/>
      <c r="PST10" s="475"/>
      <c r="PSU10" s="414"/>
      <c r="PSV10" s="476"/>
      <c r="PSW10" s="477"/>
      <c r="PSX10" s="477"/>
      <c r="PSY10" s="477"/>
      <c r="PSZ10" s="474"/>
      <c r="PTA10" s="474"/>
      <c r="PTB10" s="475"/>
      <c r="PTC10" s="414"/>
      <c r="PTD10" s="476"/>
      <c r="PTE10" s="477"/>
      <c r="PTF10" s="477"/>
      <c r="PTG10" s="477"/>
      <c r="PTH10" s="474"/>
      <c r="PTI10" s="474"/>
      <c r="PTJ10" s="475"/>
      <c r="PTK10" s="414"/>
      <c r="PTL10" s="476"/>
      <c r="PTM10" s="477"/>
      <c r="PTN10" s="477"/>
      <c r="PTO10" s="477"/>
      <c r="PTP10" s="474"/>
      <c r="PTQ10" s="474"/>
      <c r="PTR10" s="475"/>
      <c r="PTS10" s="414"/>
      <c r="PTT10" s="476"/>
      <c r="PTU10" s="477"/>
      <c r="PTV10" s="477"/>
      <c r="PTW10" s="477"/>
      <c r="PTX10" s="474"/>
      <c r="PTY10" s="474"/>
      <c r="PTZ10" s="475"/>
      <c r="PUA10" s="414"/>
      <c r="PUB10" s="476"/>
      <c r="PUC10" s="477"/>
      <c r="PUD10" s="477"/>
      <c r="PUE10" s="477"/>
      <c r="PUF10" s="474"/>
      <c r="PUG10" s="474"/>
      <c r="PUH10" s="475"/>
      <c r="PUI10" s="414"/>
      <c r="PUJ10" s="476"/>
      <c r="PUK10" s="477"/>
      <c r="PUL10" s="477"/>
      <c r="PUM10" s="477"/>
      <c r="PUN10" s="474"/>
      <c r="PUO10" s="474"/>
      <c r="PUP10" s="475"/>
      <c r="PUQ10" s="414"/>
      <c r="PUR10" s="476"/>
      <c r="PUS10" s="477"/>
      <c r="PUT10" s="477"/>
      <c r="PUU10" s="477"/>
      <c r="PUV10" s="474"/>
      <c r="PUW10" s="474"/>
      <c r="PUX10" s="475"/>
      <c r="PUY10" s="414"/>
      <c r="PUZ10" s="476"/>
      <c r="PVA10" s="477"/>
      <c r="PVB10" s="477"/>
      <c r="PVC10" s="477"/>
      <c r="PVD10" s="474"/>
      <c r="PVE10" s="474"/>
      <c r="PVF10" s="475"/>
      <c r="PVG10" s="414"/>
      <c r="PVH10" s="476"/>
      <c r="PVI10" s="477"/>
      <c r="PVJ10" s="477"/>
      <c r="PVK10" s="477"/>
      <c r="PVL10" s="474"/>
      <c r="PVM10" s="474"/>
      <c r="PVN10" s="475"/>
      <c r="PVO10" s="414"/>
      <c r="PVP10" s="476"/>
      <c r="PVQ10" s="477"/>
      <c r="PVR10" s="477"/>
      <c r="PVS10" s="477"/>
      <c r="PVT10" s="474"/>
      <c r="PVU10" s="474"/>
      <c r="PVV10" s="475"/>
      <c r="PVW10" s="414"/>
      <c r="PVX10" s="476"/>
      <c r="PVY10" s="477"/>
      <c r="PVZ10" s="477"/>
      <c r="PWA10" s="477"/>
      <c r="PWB10" s="474"/>
      <c r="PWC10" s="474"/>
      <c r="PWD10" s="475"/>
      <c r="PWE10" s="414"/>
      <c r="PWF10" s="476"/>
      <c r="PWG10" s="477"/>
      <c r="PWH10" s="477"/>
      <c r="PWI10" s="477"/>
      <c r="PWJ10" s="474"/>
      <c r="PWK10" s="474"/>
      <c r="PWL10" s="475"/>
      <c r="PWM10" s="414"/>
      <c r="PWN10" s="476"/>
      <c r="PWO10" s="477"/>
      <c r="PWP10" s="477"/>
      <c r="PWQ10" s="477"/>
      <c r="PWR10" s="474"/>
      <c r="PWS10" s="474"/>
      <c r="PWT10" s="475"/>
      <c r="PWU10" s="414"/>
      <c r="PWV10" s="476"/>
      <c r="PWW10" s="477"/>
      <c r="PWX10" s="477"/>
      <c r="PWY10" s="477"/>
      <c r="PWZ10" s="474"/>
      <c r="PXA10" s="474"/>
      <c r="PXB10" s="475"/>
      <c r="PXC10" s="414"/>
      <c r="PXD10" s="476"/>
      <c r="PXE10" s="477"/>
      <c r="PXF10" s="477"/>
      <c r="PXG10" s="477"/>
      <c r="PXH10" s="474"/>
      <c r="PXI10" s="474"/>
      <c r="PXJ10" s="475"/>
      <c r="PXK10" s="414"/>
      <c r="PXL10" s="476"/>
      <c r="PXM10" s="477"/>
      <c r="PXN10" s="477"/>
      <c r="PXO10" s="477"/>
      <c r="PXP10" s="474"/>
      <c r="PXQ10" s="474"/>
      <c r="PXR10" s="475"/>
      <c r="PXS10" s="414"/>
      <c r="PXT10" s="476"/>
      <c r="PXU10" s="477"/>
      <c r="PXV10" s="477"/>
      <c r="PXW10" s="477"/>
      <c r="PXX10" s="474"/>
      <c r="PXY10" s="474"/>
      <c r="PXZ10" s="475"/>
      <c r="PYA10" s="414"/>
      <c r="PYB10" s="476"/>
      <c r="PYC10" s="477"/>
      <c r="PYD10" s="477"/>
      <c r="PYE10" s="477"/>
      <c r="PYF10" s="474"/>
      <c r="PYG10" s="474"/>
      <c r="PYH10" s="475"/>
      <c r="PYI10" s="414"/>
      <c r="PYJ10" s="476"/>
      <c r="PYK10" s="477"/>
      <c r="PYL10" s="477"/>
      <c r="PYM10" s="477"/>
      <c r="PYN10" s="474"/>
      <c r="PYO10" s="474"/>
      <c r="PYP10" s="475"/>
      <c r="PYQ10" s="414"/>
      <c r="PYR10" s="476"/>
      <c r="PYS10" s="477"/>
      <c r="PYT10" s="477"/>
      <c r="PYU10" s="477"/>
      <c r="PYV10" s="474"/>
      <c r="PYW10" s="474"/>
      <c r="PYX10" s="475"/>
      <c r="PYY10" s="414"/>
      <c r="PYZ10" s="476"/>
      <c r="PZA10" s="477"/>
      <c r="PZB10" s="477"/>
      <c r="PZC10" s="477"/>
      <c r="PZD10" s="474"/>
      <c r="PZE10" s="474"/>
      <c r="PZF10" s="475"/>
      <c r="PZG10" s="414"/>
      <c r="PZH10" s="476"/>
      <c r="PZI10" s="477"/>
      <c r="PZJ10" s="477"/>
      <c r="PZK10" s="477"/>
      <c r="PZL10" s="474"/>
      <c r="PZM10" s="474"/>
      <c r="PZN10" s="475"/>
      <c r="PZO10" s="414"/>
      <c r="PZP10" s="476"/>
      <c r="PZQ10" s="477"/>
      <c r="PZR10" s="477"/>
      <c r="PZS10" s="477"/>
      <c r="PZT10" s="474"/>
      <c r="PZU10" s="474"/>
      <c r="PZV10" s="475"/>
      <c r="PZW10" s="414"/>
      <c r="PZX10" s="476"/>
      <c r="PZY10" s="477"/>
      <c r="PZZ10" s="477"/>
      <c r="QAA10" s="477"/>
      <c r="QAB10" s="474"/>
      <c r="QAC10" s="474"/>
      <c r="QAD10" s="475"/>
      <c r="QAE10" s="414"/>
      <c r="QAF10" s="476"/>
      <c r="QAG10" s="477"/>
      <c r="QAH10" s="477"/>
      <c r="QAI10" s="477"/>
      <c r="QAJ10" s="474"/>
      <c r="QAK10" s="474"/>
      <c r="QAL10" s="475"/>
      <c r="QAM10" s="414"/>
      <c r="QAN10" s="476"/>
      <c r="QAO10" s="477"/>
      <c r="QAP10" s="477"/>
      <c r="QAQ10" s="477"/>
      <c r="QAR10" s="474"/>
      <c r="QAS10" s="474"/>
      <c r="QAT10" s="475"/>
      <c r="QAU10" s="414"/>
      <c r="QAV10" s="476"/>
      <c r="QAW10" s="477"/>
      <c r="QAX10" s="477"/>
      <c r="QAY10" s="477"/>
      <c r="QAZ10" s="474"/>
      <c r="QBA10" s="474"/>
      <c r="QBB10" s="475"/>
      <c r="QBC10" s="414"/>
      <c r="QBD10" s="476"/>
      <c r="QBE10" s="477"/>
      <c r="QBF10" s="477"/>
      <c r="QBG10" s="477"/>
      <c r="QBH10" s="474"/>
      <c r="QBI10" s="474"/>
      <c r="QBJ10" s="475"/>
      <c r="QBK10" s="414"/>
      <c r="QBL10" s="476"/>
      <c r="QBM10" s="477"/>
      <c r="QBN10" s="477"/>
      <c r="QBO10" s="477"/>
      <c r="QBP10" s="474"/>
      <c r="QBQ10" s="474"/>
      <c r="QBR10" s="475"/>
      <c r="QBS10" s="414"/>
      <c r="QBT10" s="476"/>
      <c r="QBU10" s="477"/>
      <c r="QBV10" s="477"/>
      <c r="QBW10" s="477"/>
      <c r="QBX10" s="474"/>
      <c r="QBY10" s="474"/>
      <c r="QBZ10" s="475"/>
      <c r="QCA10" s="414"/>
      <c r="QCB10" s="476"/>
      <c r="QCC10" s="477"/>
      <c r="QCD10" s="477"/>
      <c r="QCE10" s="477"/>
      <c r="QCF10" s="474"/>
      <c r="QCG10" s="474"/>
      <c r="QCH10" s="475"/>
      <c r="QCI10" s="414"/>
      <c r="QCJ10" s="476"/>
      <c r="QCK10" s="477"/>
      <c r="QCL10" s="477"/>
      <c r="QCM10" s="477"/>
      <c r="QCN10" s="474"/>
      <c r="QCO10" s="474"/>
      <c r="QCP10" s="475"/>
      <c r="QCQ10" s="414"/>
      <c r="QCR10" s="476"/>
      <c r="QCS10" s="477"/>
      <c r="QCT10" s="477"/>
      <c r="QCU10" s="477"/>
      <c r="QCV10" s="474"/>
      <c r="QCW10" s="474"/>
      <c r="QCX10" s="475"/>
      <c r="QCY10" s="414"/>
      <c r="QCZ10" s="476"/>
      <c r="QDA10" s="477"/>
      <c r="QDB10" s="477"/>
      <c r="QDC10" s="477"/>
      <c r="QDD10" s="474"/>
      <c r="QDE10" s="474"/>
      <c r="QDF10" s="475"/>
      <c r="QDG10" s="414"/>
      <c r="QDH10" s="476"/>
      <c r="QDI10" s="477"/>
      <c r="QDJ10" s="477"/>
      <c r="QDK10" s="477"/>
      <c r="QDL10" s="474"/>
      <c r="QDM10" s="474"/>
      <c r="QDN10" s="475"/>
      <c r="QDO10" s="414"/>
      <c r="QDP10" s="476"/>
      <c r="QDQ10" s="477"/>
      <c r="QDR10" s="477"/>
      <c r="QDS10" s="477"/>
      <c r="QDT10" s="474"/>
      <c r="QDU10" s="474"/>
      <c r="QDV10" s="475"/>
      <c r="QDW10" s="414"/>
      <c r="QDX10" s="476"/>
      <c r="QDY10" s="477"/>
      <c r="QDZ10" s="477"/>
      <c r="QEA10" s="477"/>
      <c r="QEB10" s="474"/>
      <c r="QEC10" s="474"/>
      <c r="QED10" s="475"/>
      <c r="QEE10" s="414"/>
      <c r="QEF10" s="476"/>
      <c r="QEG10" s="477"/>
      <c r="QEH10" s="477"/>
      <c r="QEI10" s="477"/>
      <c r="QEJ10" s="474"/>
      <c r="QEK10" s="474"/>
      <c r="QEL10" s="475"/>
      <c r="QEM10" s="414"/>
      <c r="QEN10" s="476"/>
      <c r="QEO10" s="477"/>
      <c r="QEP10" s="477"/>
      <c r="QEQ10" s="477"/>
      <c r="QER10" s="474"/>
      <c r="QES10" s="474"/>
      <c r="QET10" s="475"/>
      <c r="QEU10" s="414"/>
      <c r="QEV10" s="476"/>
      <c r="QEW10" s="477"/>
      <c r="QEX10" s="477"/>
      <c r="QEY10" s="477"/>
      <c r="QEZ10" s="474"/>
      <c r="QFA10" s="474"/>
      <c r="QFB10" s="475"/>
      <c r="QFC10" s="414"/>
      <c r="QFD10" s="476"/>
      <c r="QFE10" s="477"/>
      <c r="QFF10" s="477"/>
      <c r="QFG10" s="477"/>
      <c r="QFH10" s="474"/>
      <c r="QFI10" s="474"/>
      <c r="QFJ10" s="475"/>
      <c r="QFK10" s="414"/>
      <c r="QFL10" s="476"/>
      <c r="QFM10" s="477"/>
      <c r="QFN10" s="477"/>
      <c r="QFO10" s="477"/>
      <c r="QFP10" s="474"/>
      <c r="QFQ10" s="474"/>
      <c r="QFR10" s="475"/>
      <c r="QFS10" s="414"/>
      <c r="QFT10" s="476"/>
      <c r="QFU10" s="477"/>
      <c r="QFV10" s="477"/>
      <c r="QFW10" s="477"/>
      <c r="QFX10" s="474"/>
      <c r="QFY10" s="474"/>
      <c r="QFZ10" s="475"/>
      <c r="QGA10" s="414"/>
      <c r="QGB10" s="476"/>
      <c r="QGC10" s="477"/>
      <c r="QGD10" s="477"/>
      <c r="QGE10" s="477"/>
      <c r="QGF10" s="474"/>
      <c r="QGG10" s="474"/>
      <c r="QGH10" s="475"/>
      <c r="QGI10" s="414"/>
      <c r="QGJ10" s="476"/>
      <c r="QGK10" s="477"/>
      <c r="QGL10" s="477"/>
      <c r="QGM10" s="477"/>
      <c r="QGN10" s="474"/>
      <c r="QGO10" s="474"/>
      <c r="QGP10" s="475"/>
      <c r="QGQ10" s="414"/>
      <c r="QGR10" s="476"/>
      <c r="QGS10" s="477"/>
      <c r="QGT10" s="477"/>
      <c r="QGU10" s="477"/>
      <c r="QGV10" s="474"/>
      <c r="QGW10" s="474"/>
      <c r="QGX10" s="475"/>
      <c r="QGY10" s="414"/>
      <c r="QGZ10" s="476"/>
      <c r="QHA10" s="477"/>
      <c r="QHB10" s="477"/>
      <c r="QHC10" s="477"/>
      <c r="QHD10" s="474"/>
      <c r="QHE10" s="474"/>
      <c r="QHF10" s="475"/>
      <c r="QHG10" s="414"/>
      <c r="QHH10" s="476"/>
      <c r="QHI10" s="477"/>
      <c r="QHJ10" s="477"/>
      <c r="QHK10" s="477"/>
      <c r="QHL10" s="474"/>
      <c r="QHM10" s="474"/>
      <c r="QHN10" s="475"/>
      <c r="QHO10" s="414"/>
      <c r="QHP10" s="476"/>
      <c r="QHQ10" s="477"/>
      <c r="QHR10" s="477"/>
      <c r="QHS10" s="477"/>
      <c r="QHT10" s="474"/>
      <c r="QHU10" s="474"/>
      <c r="QHV10" s="475"/>
      <c r="QHW10" s="414"/>
      <c r="QHX10" s="476"/>
      <c r="QHY10" s="477"/>
      <c r="QHZ10" s="477"/>
      <c r="QIA10" s="477"/>
      <c r="QIB10" s="474"/>
      <c r="QIC10" s="474"/>
      <c r="QID10" s="475"/>
      <c r="QIE10" s="414"/>
      <c r="QIF10" s="476"/>
      <c r="QIG10" s="477"/>
      <c r="QIH10" s="477"/>
      <c r="QII10" s="477"/>
      <c r="QIJ10" s="474"/>
      <c r="QIK10" s="474"/>
      <c r="QIL10" s="475"/>
      <c r="QIM10" s="414"/>
      <c r="QIN10" s="476"/>
      <c r="QIO10" s="477"/>
      <c r="QIP10" s="477"/>
      <c r="QIQ10" s="477"/>
      <c r="QIR10" s="474"/>
      <c r="QIS10" s="474"/>
      <c r="QIT10" s="475"/>
      <c r="QIU10" s="414"/>
      <c r="QIV10" s="476"/>
      <c r="QIW10" s="477"/>
      <c r="QIX10" s="477"/>
      <c r="QIY10" s="477"/>
      <c r="QIZ10" s="474"/>
      <c r="QJA10" s="474"/>
      <c r="QJB10" s="475"/>
      <c r="QJC10" s="414"/>
      <c r="QJD10" s="476"/>
      <c r="QJE10" s="477"/>
      <c r="QJF10" s="477"/>
      <c r="QJG10" s="477"/>
      <c r="QJH10" s="474"/>
      <c r="QJI10" s="474"/>
      <c r="QJJ10" s="475"/>
      <c r="QJK10" s="414"/>
      <c r="QJL10" s="476"/>
      <c r="QJM10" s="477"/>
      <c r="QJN10" s="477"/>
      <c r="QJO10" s="477"/>
      <c r="QJP10" s="474"/>
      <c r="QJQ10" s="474"/>
      <c r="QJR10" s="475"/>
      <c r="QJS10" s="414"/>
      <c r="QJT10" s="476"/>
      <c r="QJU10" s="477"/>
      <c r="QJV10" s="477"/>
      <c r="QJW10" s="477"/>
      <c r="QJX10" s="474"/>
      <c r="QJY10" s="474"/>
      <c r="QJZ10" s="475"/>
      <c r="QKA10" s="414"/>
      <c r="QKB10" s="476"/>
      <c r="QKC10" s="477"/>
      <c r="QKD10" s="477"/>
      <c r="QKE10" s="477"/>
      <c r="QKF10" s="474"/>
      <c r="QKG10" s="474"/>
      <c r="QKH10" s="475"/>
      <c r="QKI10" s="414"/>
      <c r="QKJ10" s="476"/>
      <c r="QKK10" s="477"/>
      <c r="QKL10" s="477"/>
      <c r="QKM10" s="477"/>
      <c r="QKN10" s="474"/>
      <c r="QKO10" s="474"/>
      <c r="QKP10" s="475"/>
      <c r="QKQ10" s="414"/>
      <c r="QKR10" s="476"/>
      <c r="QKS10" s="477"/>
      <c r="QKT10" s="477"/>
      <c r="QKU10" s="477"/>
      <c r="QKV10" s="474"/>
      <c r="QKW10" s="474"/>
      <c r="QKX10" s="475"/>
      <c r="QKY10" s="414"/>
      <c r="QKZ10" s="476"/>
      <c r="QLA10" s="477"/>
      <c r="QLB10" s="477"/>
      <c r="QLC10" s="477"/>
      <c r="QLD10" s="474"/>
      <c r="QLE10" s="474"/>
      <c r="QLF10" s="475"/>
      <c r="QLG10" s="414"/>
      <c r="QLH10" s="476"/>
      <c r="QLI10" s="477"/>
      <c r="QLJ10" s="477"/>
      <c r="QLK10" s="477"/>
      <c r="QLL10" s="474"/>
      <c r="QLM10" s="474"/>
      <c r="QLN10" s="475"/>
      <c r="QLO10" s="414"/>
      <c r="QLP10" s="476"/>
      <c r="QLQ10" s="477"/>
      <c r="QLR10" s="477"/>
      <c r="QLS10" s="477"/>
      <c r="QLT10" s="474"/>
      <c r="QLU10" s="474"/>
      <c r="QLV10" s="475"/>
      <c r="QLW10" s="414"/>
      <c r="QLX10" s="476"/>
      <c r="QLY10" s="477"/>
      <c r="QLZ10" s="477"/>
      <c r="QMA10" s="477"/>
      <c r="QMB10" s="474"/>
      <c r="QMC10" s="474"/>
      <c r="QMD10" s="475"/>
      <c r="QME10" s="414"/>
      <c r="QMF10" s="476"/>
      <c r="QMG10" s="477"/>
      <c r="QMH10" s="477"/>
      <c r="QMI10" s="477"/>
      <c r="QMJ10" s="474"/>
      <c r="QMK10" s="474"/>
      <c r="QML10" s="475"/>
      <c r="QMM10" s="414"/>
      <c r="QMN10" s="476"/>
      <c r="QMO10" s="477"/>
      <c r="QMP10" s="477"/>
      <c r="QMQ10" s="477"/>
      <c r="QMR10" s="474"/>
      <c r="QMS10" s="474"/>
      <c r="QMT10" s="475"/>
      <c r="QMU10" s="414"/>
      <c r="QMV10" s="476"/>
      <c r="QMW10" s="477"/>
      <c r="QMX10" s="477"/>
      <c r="QMY10" s="477"/>
      <c r="QMZ10" s="474"/>
      <c r="QNA10" s="474"/>
      <c r="QNB10" s="475"/>
      <c r="QNC10" s="414"/>
      <c r="QND10" s="476"/>
      <c r="QNE10" s="477"/>
      <c r="QNF10" s="477"/>
      <c r="QNG10" s="477"/>
      <c r="QNH10" s="474"/>
      <c r="QNI10" s="474"/>
      <c r="QNJ10" s="475"/>
      <c r="QNK10" s="414"/>
      <c r="QNL10" s="476"/>
      <c r="QNM10" s="477"/>
      <c r="QNN10" s="477"/>
      <c r="QNO10" s="477"/>
      <c r="QNP10" s="474"/>
      <c r="QNQ10" s="474"/>
      <c r="QNR10" s="475"/>
      <c r="QNS10" s="414"/>
      <c r="QNT10" s="476"/>
      <c r="QNU10" s="477"/>
      <c r="QNV10" s="477"/>
      <c r="QNW10" s="477"/>
      <c r="QNX10" s="474"/>
      <c r="QNY10" s="474"/>
      <c r="QNZ10" s="475"/>
      <c r="QOA10" s="414"/>
      <c r="QOB10" s="476"/>
      <c r="QOC10" s="477"/>
      <c r="QOD10" s="477"/>
      <c r="QOE10" s="477"/>
      <c r="QOF10" s="474"/>
      <c r="QOG10" s="474"/>
      <c r="QOH10" s="475"/>
      <c r="QOI10" s="414"/>
      <c r="QOJ10" s="476"/>
      <c r="QOK10" s="477"/>
      <c r="QOL10" s="477"/>
      <c r="QOM10" s="477"/>
      <c r="QON10" s="474"/>
      <c r="QOO10" s="474"/>
      <c r="QOP10" s="475"/>
      <c r="QOQ10" s="414"/>
      <c r="QOR10" s="476"/>
      <c r="QOS10" s="477"/>
      <c r="QOT10" s="477"/>
      <c r="QOU10" s="477"/>
      <c r="QOV10" s="474"/>
      <c r="QOW10" s="474"/>
      <c r="QOX10" s="475"/>
      <c r="QOY10" s="414"/>
      <c r="QOZ10" s="476"/>
      <c r="QPA10" s="477"/>
      <c r="QPB10" s="477"/>
      <c r="QPC10" s="477"/>
      <c r="QPD10" s="474"/>
      <c r="QPE10" s="474"/>
      <c r="QPF10" s="475"/>
      <c r="QPG10" s="414"/>
      <c r="QPH10" s="476"/>
      <c r="QPI10" s="477"/>
      <c r="QPJ10" s="477"/>
      <c r="QPK10" s="477"/>
      <c r="QPL10" s="474"/>
      <c r="QPM10" s="474"/>
      <c r="QPN10" s="475"/>
      <c r="QPO10" s="414"/>
      <c r="QPP10" s="476"/>
      <c r="QPQ10" s="477"/>
      <c r="QPR10" s="477"/>
      <c r="QPS10" s="477"/>
      <c r="QPT10" s="474"/>
      <c r="QPU10" s="474"/>
      <c r="QPV10" s="475"/>
      <c r="QPW10" s="414"/>
      <c r="QPX10" s="476"/>
      <c r="QPY10" s="477"/>
      <c r="QPZ10" s="477"/>
      <c r="QQA10" s="477"/>
      <c r="QQB10" s="474"/>
      <c r="QQC10" s="474"/>
      <c r="QQD10" s="475"/>
      <c r="QQE10" s="414"/>
      <c r="QQF10" s="476"/>
      <c r="QQG10" s="477"/>
      <c r="QQH10" s="477"/>
      <c r="QQI10" s="477"/>
      <c r="QQJ10" s="474"/>
      <c r="QQK10" s="474"/>
      <c r="QQL10" s="475"/>
      <c r="QQM10" s="414"/>
      <c r="QQN10" s="476"/>
      <c r="QQO10" s="477"/>
      <c r="QQP10" s="477"/>
      <c r="QQQ10" s="477"/>
      <c r="QQR10" s="474"/>
      <c r="QQS10" s="474"/>
      <c r="QQT10" s="475"/>
      <c r="QQU10" s="414"/>
      <c r="QQV10" s="476"/>
      <c r="QQW10" s="477"/>
      <c r="QQX10" s="477"/>
      <c r="QQY10" s="477"/>
      <c r="QQZ10" s="474"/>
      <c r="QRA10" s="474"/>
      <c r="QRB10" s="475"/>
      <c r="QRC10" s="414"/>
      <c r="QRD10" s="476"/>
      <c r="QRE10" s="477"/>
      <c r="QRF10" s="477"/>
      <c r="QRG10" s="477"/>
      <c r="QRH10" s="474"/>
      <c r="QRI10" s="474"/>
      <c r="QRJ10" s="475"/>
      <c r="QRK10" s="414"/>
      <c r="QRL10" s="476"/>
      <c r="QRM10" s="477"/>
      <c r="QRN10" s="477"/>
      <c r="QRO10" s="477"/>
      <c r="QRP10" s="474"/>
      <c r="QRQ10" s="474"/>
      <c r="QRR10" s="475"/>
      <c r="QRS10" s="414"/>
      <c r="QRT10" s="476"/>
      <c r="QRU10" s="477"/>
      <c r="QRV10" s="477"/>
      <c r="QRW10" s="477"/>
      <c r="QRX10" s="474"/>
      <c r="QRY10" s="474"/>
      <c r="QRZ10" s="475"/>
      <c r="QSA10" s="414"/>
      <c r="QSB10" s="476"/>
      <c r="QSC10" s="477"/>
      <c r="QSD10" s="477"/>
      <c r="QSE10" s="477"/>
      <c r="QSF10" s="474"/>
      <c r="QSG10" s="474"/>
      <c r="QSH10" s="475"/>
      <c r="QSI10" s="414"/>
      <c r="QSJ10" s="476"/>
      <c r="QSK10" s="477"/>
      <c r="QSL10" s="477"/>
      <c r="QSM10" s="477"/>
      <c r="QSN10" s="474"/>
      <c r="QSO10" s="474"/>
      <c r="QSP10" s="475"/>
      <c r="QSQ10" s="414"/>
      <c r="QSR10" s="476"/>
      <c r="QSS10" s="477"/>
      <c r="QST10" s="477"/>
      <c r="QSU10" s="477"/>
      <c r="QSV10" s="474"/>
      <c r="QSW10" s="474"/>
      <c r="QSX10" s="475"/>
      <c r="QSY10" s="414"/>
      <c r="QSZ10" s="476"/>
      <c r="QTA10" s="477"/>
      <c r="QTB10" s="477"/>
      <c r="QTC10" s="477"/>
      <c r="QTD10" s="474"/>
      <c r="QTE10" s="474"/>
      <c r="QTF10" s="475"/>
      <c r="QTG10" s="414"/>
      <c r="QTH10" s="476"/>
      <c r="QTI10" s="477"/>
      <c r="QTJ10" s="477"/>
      <c r="QTK10" s="477"/>
      <c r="QTL10" s="474"/>
      <c r="QTM10" s="474"/>
      <c r="QTN10" s="475"/>
      <c r="QTO10" s="414"/>
      <c r="QTP10" s="476"/>
      <c r="QTQ10" s="477"/>
      <c r="QTR10" s="477"/>
      <c r="QTS10" s="477"/>
      <c r="QTT10" s="474"/>
      <c r="QTU10" s="474"/>
      <c r="QTV10" s="475"/>
      <c r="QTW10" s="414"/>
      <c r="QTX10" s="476"/>
      <c r="QTY10" s="477"/>
      <c r="QTZ10" s="477"/>
      <c r="QUA10" s="477"/>
      <c r="QUB10" s="474"/>
      <c r="QUC10" s="474"/>
      <c r="QUD10" s="475"/>
      <c r="QUE10" s="414"/>
      <c r="QUF10" s="476"/>
      <c r="QUG10" s="477"/>
      <c r="QUH10" s="477"/>
      <c r="QUI10" s="477"/>
      <c r="QUJ10" s="474"/>
      <c r="QUK10" s="474"/>
      <c r="QUL10" s="475"/>
      <c r="QUM10" s="414"/>
      <c r="QUN10" s="476"/>
      <c r="QUO10" s="477"/>
      <c r="QUP10" s="477"/>
      <c r="QUQ10" s="477"/>
      <c r="QUR10" s="474"/>
      <c r="QUS10" s="474"/>
      <c r="QUT10" s="475"/>
      <c r="QUU10" s="414"/>
      <c r="QUV10" s="476"/>
      <c r="QUW10" s="477"/>
      <c r="QUX10" s="477"/>
      <c r="QUY10" s="477"/>
      <c r="QUZ10" s="474"/>
      <c r="QVA10" s="474"/>
      <c r="QVB10" s="475"/>
      <c r="QVC10" s="414"/>
      <c r="QVD10" s="476"/>
      <c r="QVE10" s="477"/>
      <c r="QVF10" s="477"/>
      <c r="QVG10" s="477"/>
      <c r="QVH10" s="474"/>
      <c r="QVI10" s="474"/>
      <c r="QVJ10" s="475"/>
      <c r="QVK10" s="414"/>
      <c r="QVL10" s="476"/>
      <c r="QVM10" s="477"/>
      <c r="QVN10" s="477"/>
      <c r="QVO10" s="477"/>
      <c r="QVP10" s="474"/>
      <c r="QVQ10" s="474"/>
      <c r="QVR10" s="475"/>
      <c r="QVS10" s="414"/>
      <c r="QVT10" s="476"/>
      <c r="QVU10" s="477"/>
      <c r="QVV10" s="477"/>
      <c r="QVW10" s="477"/>
      <c r="QVX10" s="474"/>
      <c r="QVY10" s="474"/>
      <c r="QVZ10" s="475"/>
      <c r="QWA10" s="414"/>
      <c r="QWB10" s="476"/>
      <c r="QWC10" s="477"/>
      <c r="QWD10" s="477"/>
      <c r="QWE10" s="477"/>
      <c r="QWF10" s="474"/>
      <c r="QWG10" s="474"/>
      <c r="QWH10" s="475"/>
      <c r="QWI10" s="414"/>
      <c r="QWJ10" s="476"/>
      <c r="QWK10" s="477"/>
      <c r="QWL10" s="477"/>
      <c r="QWM10" s="477"/>
      <c r="QWN10" s="474"/>
      <c r="QWO10" s="474"/>
      <c r="QWP10" s="475"/>
      <c r="QWQ10" s="414"/>
      <c r="QWR10" s="476"/>
      <c r="QWS10" s="477"/>
      <c r="QWT10" s="477"/>
      <c r="QWU10" s="477"/>
      <c r="QWV10" s="474"/>
      <c r="QWW10" s="474"/>
      <c r="QWX10" s="475"/>
      <c r="QWY10" s="414"/>
      <c r="QWZ10" s="476"/>
      <c r="QXA10" s="477"/>
      <c r="QXB10" s="477"/>
      <c r="QXC10" s="477"/>
      <c r="QXD10" s="474"/>
      <c r="QXE10" s="474"/>
      <c r="QXF10" s="475"/>
      <c r="QXG10" s="414"/>
      <c r="QXH10" s="476"/>
      <c r="QXI10" s="477"/>
      <c r="QXJ10" s="477"/>
      <c r="QXK10" s="477"/>
      <c r="QXL10" s="474"/>
      <c r="QXM10" s="474"/>
      <c r="QXN10" s="475"/>
      <c r="QXO10" s="414"/>
      <c r="QXP10" s="476"/>
      <c r="QXQ10" s="477"/>
      <c r="QXR10" s="477"/>
      <c r="QXS10" s="477"/>
      <c r="QXT10" s="474"/>
      <c r="QXU10" s="474"/>
      <c r="QXV10" s="475"/>
      <c r="QXW10" s="414"/>
      <c r="QXX10" s="476"/>
      <c r="QXY10" s="477"/>
      <c r="QXZ10" s="477"/>
      <c r="QYA10" s="477"/>
      <c r="QYB10" s="474"/>
      <c r="QYC10" s="474"/>
      <c r="QYD10" s="475"/>
      <c r="QYE10" s="414"/>
      <c r="QYF10" s="476"/>
      <c r="QYG10" s="477"/>
      <c r="QYH10" s="477"/>
      <c r="QYI10" s="477"/>
      <c r="QYJ10" s="474"/>
      <c r="QYK10" s="474"/>
      <c r="QYL10" s="475"/>
      <c r="QYM10" s="414"/>
      <c r="QYN10" s="476"/>
      <c r="QYO10" s="477"/>
      <c r="QYP10" s="477"/>
      <c r="QYQ10" s="477"/>
      <c r="QYR10" s="474"/>
      <c r="QYS10" s="474"/>
      <c r="QYT10" s="475"/>
      <c r="QYU10" s="414"/>
      <c r="QYV10" s="476"/>
      <c r="QYW10" s="477"/>
      <c r="QYX10" s="477"/>
      <c r="QYY10" s="477"/>
      <c r="QYZ10" s="474"/>
      <c r="QZA10" s="474"/>
      <c r="QZB10" s="475"/>
      <c r="QZC10" s="414"/>
      <c r="QZD10" s="476"/>
      <c r="QZE10" s="477"/>
      <c r="QZF10" s="477"/>
      <c r="QZG10" s="477"/>
      <c r="QZH10" s="474"/>
      <c r="QZI10" s="474"/>
      <c r="QZJ10" s="475"/>
      <c r="QZK10" s="414"/>
      <c r="QZL10" s="476"/>
      <c r="QZM10" s="477"/>
      <c r="QZN10" s="477"/>
      <c r="QZO10" s="477"/>
      <c r="QZP10" s="474"/>
      <c r="QZQ10" s="474"/>
      <c r="QZR10" s="475"/>
      <c r="QZS10" s="414"/>
      <c r="QZT10" s="476"/>
      <c r="QZU10" s="477"/>
      <c r="QZV10" s="477"/>
      <c r="QZW10" s="477"/>
      <c r="QZX10" s="474"/>
      <c r="QZY10" s="474"/>
      <c r="QZZ10" s="475"/>
      <c r="RAA10" s="414"/>
      <c r="RAB10" s="476"/>
      <c r="RAC10" s="477"/>
      <c r="RAD10" s="477"/>
      <c r="RAE10" s="477"/>
      <c r="RAF10" s="474"/>
      <c r="RAG10" s="474"/>
      <c r="RAH10" s="475"/>
      <c r="RAI10" s="414"/>
      <c r="RAJ10" s="476"/>
      <c r="RAK10" s="477"/>
      <c r="RAL10" s="477"/>
      <c r="RAM10" s="477"/>
      <c r="RAN10" s="474"/>
      <c r="RAO10" s="474"/>
      <c r="RAP10" s="475"/>
      <c r="RAQ10" s="414"/>
      <c r="RAR10" s="476"/>
      <c r="RAS10" s="477"/>
      <c r="RAT10" s="477"/>
      <c r="RAU10" s="477"/>
      <c r="RAV10" s="474"/>
      <c r="RAW10" s="474"/>
      <c r="RAX10" s="475"/>
      <c r="RAY10" s="414"/>
      <c r="RAZ10" s="476"/>
      <c r="RBA10" s="477"/>
      <c r="RBB10" s="477"/>
      <c r="RBC10" s="477"/>
      <c r="RBD10" s="474"/>
      <c r="RBE10" s="474"/>
      <c r="RBF10" s="475"/>
      <c r="RBG10" s="414"/>
      <c r="RBH10" s="476"/>
      <c r="RBI10" s="477"/>
      <c r="RBJ10" s="477"/>
      <c r="RBK10" s="477"/>
      <c r="RBL10" s="474"/>
      <c r="RBM10" s="474"/>
      <c r="RBN10" s="475"/>
      <c r="RBO10" s="414"/>
      <c r="RBP10" s="476"/>
      <c r="RBQ10" s="477"/>
      <c r="RBR10" s="477"/>
      <c r="RBS10" s="477"/>
      <c r="RBT10" s="474"/>
      <c r="RBU10" s="474"/>
      <c r="RBV10" s="475"/>
      <c r="RBW10" s="414"/>
      <c r="RBX10" s="476"/>
      <c r="RBY10" s="477"/>
      <c r="RBZ10" s="477"/>
      <c r="RCA10" s="477"/>
      <c r="RCB10" s="474"/>
      <c r="RCC10" s="474"/>
      <c r="RCD10" s="475"/>
      <c r="RCE10" s="414"/>
      <c r="RCF10" s="476"/>
      <c r="RCG10" s="477"/>
      <c r="RCH10" s="477"/>
      <c r="RCI10" s="477"/>
      <c r="RCJ10" s="474"/>
      <c r="RCK10" s="474"/>
      <c r="RCL10" s="475"/>
      <c r="RCM10" s="414"/>
      <c r="RCN10" s="476"/>
      <c r="RCO10" s="477"/>
      <c r="RCP10" s="477"/>
      <c r="RCQ10" s="477"/>
      <c r="RCR10" s="474"/>
      <c r="RCS10" s="474"/>
      <c r="RCT10" s="475"/>
      <c r="RCU10" s="414"/>
      <c r="RCV10" s="476"/>
      <c r="RCW10" s="477"/>
      <c r="RCX10" s="477"/>
      <c r="RCY10" s="477"/>
      <c r="RCZ10" s="474"/>
      <c r="RDA10" s="474"/>
      <c r="RDB10" s="475"/>
      <c r="RDC10" s="414"/>
      <c r="RDD10" s="476"/>
      <c r="RDE10" s="477"/>
      <c r="RDF10" s="477"/>
      <c r="RDG10" s="477"/>
      <c r="RDH10" s="474"/>
      <c r="RDI10" s="474"/>
      <c r="RDJ10" s="475"/>
      <c r="RDK10" s="414"/>
      <c r="RDL10" s="476"/>
      <c r="RDM10" s="477"/>
      <c r="RDN10" s="477"/>
      <c r="RDO10" s="477"/>
      <c r="RDP10" s="474"/>
      <c r="RDQ10" s="474"/>
      <c r="RDR10" s="475"/>
      <c r="RDS10" s="414"/>
      <c r="RDT10" s="476"/>
      <c r="RDU10" s="477"/>
      <c r="RDV10" s="477"/>
      <c r="RDW10" s="477"/>
      <c r="RDX10" s="474"/>
      <c r="RDY10" s="474"/>
      <c r="RDZ10" s="475"/>
      <c r="REA10" s="414"/>
      <c r="REB10" s="476"/>
      <c r="REC10" s="477"/>
      <c r="RED10" s="477"/>
      <c r="REE10" s="477"/>
      <c r="REF10" s="474"/>
      <c r="REG10" s="474"/>
      <c r="REH10" s="475"/>
      <c r="REI10" s="414"/>
      <c r="REJ10" s="476"/>
      <c r="REK10" s="477"/>
      <c r="REL10" s="477"/>
      <c r="REM10" s="477"/>
      <c r="REN10" s="474"/>
      <c r="REO10" s="474"/>
      <c r="REP10" s="475"/>
      <c r="REQ10" s="414"/>
      <c r="RER10" s="476"/>
      <c r="RES10" s="477"/>
      <c r="RET10" s="477"/>
      <c r="REU10" s="477"/>
      <c r="REV10" s="474"/>
      <c r="REW10" s="474"/>
      <c r="REX10" s="475"/>
      <c r="REY10" s="414"/>
      <c r="REZ10" s="476"/>
      <c r="RFA10" s="477"/>
      <c r="RFB10" s="477"/>
      <c r="RFC10" s="477"/>
      <c r="RFD10" s="474"/>
      <c r="RFE10" s="474"/>
      <c r="RFF10" s="475"/>
      <c r="RFG10" s="414"/>
      <c r="RFH10" s="476"/>
      <c r="RFI10" s="477"/>
      <c r="RFJ10" s="477"/>
      <c r="RFK10" s="477"/>
      <c r="RFL10" s="474"/>
      <c r="RFM10" s="474"/>
      <c r="RFN10" s="475"/>
      <c r="RFO10" s="414"/>
      <c r="RFP10" s="476"/>
      <c r="RFQ10" s="477"/>
      <c r="RFR10" s="477"/>
      <c r="RFS10" s="477"/>
      <c r="RFT10" s="474"/>
      <c r="RFU10" s="474"/>
      <c r="RFV10" s="475"/>
      <c r="RFW10" s="414"/>
      <c r="RFX10" s="476"/>
      <c r="RFY10" s="477"/>
      <c r="RFZ10" s="477"/>
      <c r="RGA10" s="477"/>
      <c r="RGB10" s="474"/>
      <c r="RGC10" s="474"/>
      <c r="RGD10" s="475"/>
      <c r="RGE10" s="414"/>
      <c r="RGF10" s="476"/>
      <c r="RGG10" s="477"/>
      <c r="RGH10" s="477"/>
      <c r="RGI10" s="477"/>
      <c r="RGJ10" s="474"/>
      <c r="RGK10" s="474"/>
      <c r="RGL10" s="475"/>
      <c r="RGM10" s="414"/>
      <c r="RGN10" s="476"/>
      <c r="RGO10" s="477"/>
      <c r="RGP10" s="477"/>
      <c r="RGQ10" s="477"/>
      <c r="RGR10" s="474"/>
      <c r="RGS10" s="474"/>
      <c r="RGT10" s="475"/>
      <c r="RGU10" s="414"/>
      <c r="RGV10" s="476"/>
      <c r="RGW10" s="477"/>
      <c r="RGX10" s="477"/>
      <c r="RGY10" s="477"/>
      <c r="RGZ10" s="474"/>
      <c r="RHA10" s="474"/>
      <c r="RHB10" s="475"/>
      <c r="RHC10" s="414"/>
      <c r="RHD10" s="476"/>
      <c r="RHE10" s="477"/>
      <c r="RHF10" s="477"/>
      <c r="RHG10" s="477"/>
      <c r="RHH10" s="474"/>
      <c r="RHI10" s="474"/>
      <c r="RHJ10" s="475"/>
      <c r="RHK10" s="414"/>
      <c r="RHL10" s="476"/>
      <c r="RHM10" s="477"/>
      <c r="RHN10" s="477"/>
      <c r="RHO10" s="477"/>
      <c r="RHP10" s="474"/>
      <c r="RHQ10" s="474"/>
      <c r="RHR10" s="475"/>
      <c r="RHS10" s="414"/>
      <c r="RHT10" s="476"/>
      <c r="RHU10" s="477"/>
      <c r="RHV10" s="477"/>
      <c r="RHW10" s="477"/>
      <c r="RHX10" s="474"/>
      <c r="RHY10" s="474"/>
      <c r="RHZ10" s="475"/>
      <c r="RIA10" s="414"/>
      <c r="RIB10" s="476"/>
      <c r="RIC10" s="477"/>
      <c r="RID10" s="477"/>
      <c r="RIE10" s="477"/>
      <c r="RIF10" s="474"/>
      <c r="RIG10" s="474"/>
      <c r="RIH10" s="475"/>
      <c r="RII10" s="414"/>
      <c r="RIJ10" s="476"/>
      <c r="RIK10" s="477"/>
      <c r="RIL10" s="477"/>
      <c r="RIM10" s="477"/>
      <c r="RIN10" s="474"/>
      <c r="RIO10" s="474"/>
      <c r="RIP10" s="475"/>
      <c r="RIQ10" s="414"/>
      <c r="RIR10" s="476"/>
      <c r="RIS10" s="477"/>
      <c r="RIT10" s="477"/>
      <c r="RIU10" s="477"/>
      <c r="RIV10" s="474"/>
      <c r="RIW10" s="474"/>
      <c r="RIX10" s="475"/>
      <c r="RIY10" s="414"/>
      <c r="RIZ10" s="476"/>
      <c r="RJA10" s="477"/>
      <c r="RJB10" s="477"/>
      <c r="RJC10" s="477"/>
      <c r="RJD10" s="474"/>
      <c r="RJE10" s="474"/>
      <c r="RJF10" s="475"/>
      <c r="RJG10" s="414"/>
      <c r="RJH10" s="476"/>
      <c r="RJI10" s="477"/>
      <c r="RJJ10" s="477"/>
      <c r="RJK10" s="477"/>
      <c r="RJL10" s="474"/>
      <c r="RJM10" s="474"/>
      <c r="RJN10" s="475"/>
      <c r="RJO10" s="414"/>
      <c r="RJP10" s="476"/>
      <c r="RJQ10" s="477"/>
      <c r="RJR10" s="477"/>
      <c r="RJS10" s="477"/>
      <c r="RJT10" s="474"/>
      <c r="RJU10" s="474"/>
      <c r="RJV10" s="475"/>
      <c r="RJW10" s="414"/>
      <c r="RJX10" s="476"/>
      <c r="RJY10" s="477"/>
      <c r="RJZ10" s="477"/>
      <c r="RKA10" s="477"/>
      <c r="RKB10" s="474"/>
      <c r="RKC10" s="474"/>
      <c r="RKD10" s="475"/>
      <c r="RKE10" s="414"/>
      <c r="RKF10" s="476"/>
      <c r="RKG10" s="477"/>
      <c r="RKH10" s="477"/>
      <c r="RKI10" s="477"/>
      <c r="RKJ10" s="474"/>
      <c r="RKK10" s="474"/>
      <c r="RKL10" s="475"/>
      <c r="RKM10" s="414"/>
      <c r="RKN10" s="476"/>
      <c r="RKO10" s="477"/>
      <c r="RKP10" s="477"/>
      <c r="RKQ10" s="477"/>
      <c r="RKR10" s="474"/>
      <c r="RKS10" s="474"/>
      <c r="RKT10" s="475"/>
      <c r="RKU10" s="414"/>
      <c r="RKV10" s="476"/>
      <c r="RKW10" s="477"/>
      <c r="RKX10" s="477"/>
      <c r="RKY10" s="477"/>
      <c r="RKZ10" s="474"/>
      <c r="RLA10" s="474"/>
      <c r="RLB10" s="475"/>
      <c r="RLC10" s="414"/>
      <c r="RLD10" s="476"/>
      <c r="RLE10" s="477"/>
      <c r="RLF10" s="477"/>
      <c r="RLG10" s="477"/>
      <c r="RLH10" s="474"/>
      <c r="RLI10" s="474"/>
      <c r="RLJ10" s="475"/>
      <c r="RLK10" s="414"/>
      <c r="RLL10" s="476"/>
      <c r="RLM10" s="477"/>
      <c r="RLN10" s="477"/>
      <c r="RLO10" s="477"/>
      <c r="RLP10" s="474"/>
      <c r="RLQ10" s="474"/>
      <c r="RLR10" s="475"/>
      <c r="RLS10" s="414"/>
      <c r="RLT10" s="476"/>
      <c r="RLU10" s="477"/>
      <c r="RLV10" s="477"/>
      <c r="RLW10" s="477"/>
      <c r="RLX10" s="474"/>
      <c r="RLY10" s="474"/>
      <c r="RLZ10" s="475"/>
      <c r="RMA10" s="414"/>
      <c r="RMB10" s="476"/>
      <c r="RMC10" s="477"/>
      <c r="RMD10" s="477"/>
      <c r="RME10" s="477"/>
      <c r="RMF10" s="474"/>
      <c r="RMG10" s="474"/>
      <c r="RMH10" s="475"/>
      <c r="RMI10" s="414"/>
      <c r="RMJ10" s="476"/>
      <c r="RMK10" s="477"/>
      <c r="RML10" s="477"/>
      <c r="RMM10" s="477"/>
      <c r="RMN10" s="474"/>
      <c r="RMO10" s="474"/>
      <c r="RMP10" s="475"/>
      <c r="RMQ10" s="414"/>
      <c r="RMR10" s="476"/>
      <c r="RMS10" s="477"/>
      <c r="RMT10" s="477"/>
      <c r="RMU10" s="477"/>
      <c r="RMV10" s="474"/>
      <c r="RMW10" s="474"/>
      <c r="RMX10" s="475"/>
      <c r="RMY10" s="414"/>
      <c r="RMZ10" s="476"/>
      <c r="RNA10" s="477"/>
      <c r="RNB10" s="477"/>
      <c r="RNC10" s="477"/>
      <c r="RND10" s="474"/>
      <c r="RNE10" s="474"/>
      <c r="RNF10" s="475"/>
      <c r="RNG10" s="414"/>
      <c r="RNH10" s="476"/>
      <c r="RNI10" s="477"/>
      <c r="RNJ10" s="477"/>
      <c r="RNK10" s="477"/>
      <c r="RNL10" s="474"/>
      <c r="RNM10" s="474"/>
      <c r="RNN10" s="475"/>
      <c r="RNO10" s="414"/>
      <c r="RNP10" s="476"/>
      <c r="RNQ10" s="477"/>
      <c r="RNR10" s="477"/>
      <c r="RNS10" s="477"/>
      <c r="RNT10" s="474"/>
      <c r="RNU10" s="474"/>
      <c r="RNV10" s="475"/>
      <c r="RNW10" s="414"/>
      <c r="RNX10" s="476"/>
      <c r="RNY10" s="477"/>
      <c r="RNZ10" s="477"/>
      <c r="ROA10" s="477"/>
      <c r="ROB10" s="474"/>
      <c r="ROC10" s="474"/>
      <c r="ROD10" s="475"/>
      <c r="ROE10" s="414"/>
      <c r="ROF10" s="476"/>
      <c r="ROG10" s="477"/>
      <c r="ROH10" s="477"/>
      <c r="ROI10" s="477"/>
      <c r="ROJ10" s="474"/>
      <c r="ROK10" s="474"/>
      <c r="ROL10" s="475"/>
      <c r="ROM10" s="414"/>
      <c r="RON10" s="476"/>
      <c r="ROO10" s="477"/>
      <c r="ROP10" s="477"/>
      <c r="ROQ10" s="477"/>
      <c r="ROR10" s="474"/>
      <c r="ROS10" s="474"/>
      <c r="ROT10" s="475"/>
      <c r="ROU10" s="414"/>
      <c r="ROV10" s="476"/>
      <c r="ROW10" s="477"/>
      <c r="ROX10" s="477"/>
      <c r="ROY10" s="477"/>
      <c r="ROZ10" s="474"/>
      <c r="RPA10" s="474"/>
      <c r="RPB10" s="475"/>
      <c r="RPC10" s="414"/>
      <c r="RPD10" s="476"/>
      <c r="RPE10" s="477"/>
      <c r="RPF10" s="477"/>
      <c r="RPG10" s="477"/>
      <c r="RPH10" s="474"/>
      <c r="RPI10" s="474"/>
      <c r="RPJ10" s="475"/>
      <c r="RPK10" s="414"/>
      <c r="RPL10" s="476"/>
      <c r="RPM10" s="477"/>
      <c r="RPN10" s="477"/>
      <c r="RPO10" s="477"/>
      <c r="RPP10" s="474"/>
      <c r="RPQ10" s="474"/>
      <c r="RPR10" s="475"/>
      <c r="RPS10" s="414"/>
      <c r="RPT10" s="476"/>
      <c r="RPU10" s="477"/>
      <c r="RPV10" s="477"/>
      <c r="RPW10" s="477"/>
      <c r="RPX10" s="474"/>
      <c r="RPY10" s="474"/>
      <c r="RPZ10" s="475"/>
      <c r="RQA10" s="414"/>
      <c r="RQB10" s="476"/>
      <c r="RQC10" s="477"/>
      <c r="RQD10" s="477"/>
      <c r="RQE10" s="477"/>
      <c r="RQF10" s="474"/>
      <c r="RQG10" s="474"/>
      <c r="RQH10" s="475"/>
      <c r="RQI10" s="414"/>
      <c r="RQJ10" s="476"/>
      <c r="RQK10" s="477"/>
      <c r="RQL10" s="477"/>
      <c r="RQM10" s="477"/>
      <c r="RQN10" s="474"/>
      <c r="RQO10" s="474"/>
      <c r="RQP10" s="475"/>
      <c r="RQQ10" s="414"/>
      <c r="RQR10" s="476"/>
      <c r="RQS10" s="477"/>
      <c r="RQT10" s="477"/>
      <c r="RQU10" s="477"/>
      <c r="RQV10" s="474"/>
      <c r="RQW10" s="474"/>
      <c r="RQX10" s="475"/>
      <c r="RQY10" s="414"/>
      <c r="RQZ10" s="476"/>
      <c r="RRA10" s="477"/>
      <c r="RRB10" s="477"/>
      <c r="RRC10" s="477"/>
      <c r="RRD10" s="474"/>
      <c r="RRE10" s="474"/>
      <c r="RRF10" s="475"/>
      <c r="RRG10" s="414"/>
      <c r="RRH10" s="476"/>
      <c r="RRI10" s="477"/>
      <c r="RRJ10" s="477"/>
      <c r="RRK10" s="477"/>
      <c r="RRL10" s="474"/>
      <c r="RRM10" s="474"/>
      <c r="RRN10" s="475"/>
      <c r="RRO10" s="414"/>
      <c r="RRP10" s="476"/>
      <c r="RRQ10" s="477"/>
      <c r="RRR10" s="477"/>
      <c r="RRS10" s="477"/>
      <c r="RRT10" s="474"/>
      <c r="RRU10" s="474"/>
      <c r="RRV10" s="475"/>
      <c r="RRW10" s="414"/>
      <c r="RRX10" s="476"/>
      <c r="RRY10" s="477"/>
      <c r="RRZ10" s="477"/>
      <c r="RSA10" s="477"/>
      <c r="RSB10" s="474"/>
      <c r="RSC10" s="474"/>
      <c r="RSD10" s="475"/>
      <c r="RSE10" s="414"/>
      <c r="RSF10" s="476"/>
      <c r="RSG10" s="477"/>
      <c r="RSH10" s="477"/>
      <c r="RSI10" s="477"/>
      <c r="RSJ10" s="474"/>
      <c r="RSK10" s="474"/>
      <c r="RSL10" s="475"/>
      <c r="RSM10" s="414"/>
      <c r="RSN10" s="476"/>
      <c r="RSO10" s="477"/>
      <c r="RSP10" s="477"/>
      <c r="RSQ10" s="477"/>
      <c r="RSR10" s="474"/>
      <c r="RSS10" s="474"/>
      <c r="RST10" s="475"/>
      <c r="RSU10" s="414"/>
      <c r="RSV10" s="476"/>
      <c r="RSW10" s="477"/>
      <c r="RSX10" s="477"/>
      <c r="RSY10" s="477"/>
      <c r="RSZ10" s="474"/>
      <c r="RTA10" s="474"/>
      <c r="RTB10" s="475"/>
      <c r="RTC10" s="414"/>
      <c r="RTD10" s="476"/>
      <c r="RTE10" s="477"/>
      <c r="RTF10" s="477"/>
      <c r="RTG10" s="477"/>
      <c r="RTH10" s="474"/>
      <c r="RTI10" s="474"/>
      <c r="RTJ10" s="475"/>
      <c r="RTK10" s="414"/>
      <c r="RTL10" s="476"/>
      <c r="RTM10" s="477"/>
      <c r="RTN10" s="477"/>
      <c r="RTO10" s="477"/>
      <c r="RTP10" s="474"/>
      <c r="RTQ10" s="474"/>
      <c r="RTR10" s="475"/>
      <c r="RTS10" s="414"/>
      <c r="RTT10" s="476"/>
      <c r="RTU10" s="477"/>
      <c r="RTV10" s="477"/>
      <c r="RTW10" s="477"/>
      <c r="RTX10" s="474"/>
      <c r="RTY10" s="474"/>
      <c r="RTZ10" s="475"/>
      <c r="RUA10" s="414"/>
      <c r="RUB10" s="476"/>
      <c r="RUC10" s="477"/>
      <c r="RUD10" s="477"/>
      <c r="RUE10" s="477"/>
      <c r="RUF10" s="474"/>
      <c r="RUG10" s="474"/>
      <c r="RUH10" s="475"/>
      <c r="RUI10" s="414"/>
      <c r="RUJ10" s="476"/>
      <c r="RUK10" s="477"/>
      <c r="RUL10" s="477"/>
      <c r="RUM10" s="477"/>
      <c r="RUN10" s="474"/>
      <c r="RUO10" s="474"/>
      <c r="RUP10" s="475"/>
      <c r="RUQ10" s="414"/>
      <c r="RUR10" s="476"/>
      <c r="RUS10" s="477"/>
      <c r="RUT10" s="477"/>
      <c r="RUU10" s="477"/>
      <c r="RUV10" s="474"/>
      <c r="RUW10" s="474"/>
      <c r="RUX10" s="475"/>
      <c r="RUY10" s="414"/>
      <c r="RUZ10" s="476"/>
      <c r="RVA10" s="477"/>
      <c r="RVB10" s="477"/>
      <c r="RVC10" s="477"/>
      <c r="RVD10" s="474"/>
      <c r="RVE10" s="474"/>
      <c r="RVF10" s="475"/>
      <c r="RVG10" s="414"/>
      <c r="RVH10" s="476"/>
      <c r="RVI10" s="477"/>
      <c r="RVJ10" s="477"/>
      <c r="RVK10" s="477"/>
      <c r="RVL10" s="474"/>
      <c r="RVM10" s="474"/>
      <c r="RVN10" s="475"/>
      <c r="RVO10" s="414"/>
      <c r="RVP10" s="476"/>
      <c r="RVQ10" s="477"/>
      <c r="RVR10" s="477"/>
      <c r="RVS10" s="477"/>
      <c r="RVT10" s="474"/>
      <c r="RVU10" s="474"/>
      <c r="RVV10" s="475"/>
      <c r="RVW10" s="414"/>
      <c r="RVX10" s="476"/>
      <c r="RVY10" s="477"/>
      <c r="RVZ10" s="477"/>
      <c r="RWA10" s="477"/>
      <c r="RWB10" s="474"/>
      <c r="RWC10" s="474"/>
      <c r="RWD10" s="475"/>
      <c r="RWE10" s="414"/>
      <c r="RWF10" s="476"/>
      <c r="RWG10" s="477"/>
      <c r="RWH10" s="477"/>
      <c r="RWI10" s="477"/>
      <c r="RWJ10" s="474"/>
      <c r="RWK10" s="474"/>
      <c r="RWL10" s="475"/>
      <c r="RWM10" s="414"/>
      <c r="RWN10" s="476"/>
      <c r="RWO10" s="477"/>
      <c r="RWP10" s="477"/>
      <c r="RWQ10" s="477"/>
      <c r="RWR10" s="474"/>
      <c r="RWS10" s="474"/>
      <c r="RWT10" s="475"/>
      <c r="RWU10" s="414"/>
      <c r="RWV10" s="476"/>
      <c r="RWW10" s="477"/>
      <c r="RWX10" s="477"/>
      <c r="RWY10" s="477"/>
      <c r="RWZ10" s="474"/>
      <c r="RXA10" s="474"/>
      <c r="RXB10" s="475"/>
      <c r="RXC10" s="414"/>
      <c r="RXD10" s="476"/>
      <c r="RXE10" s="477"/>
      <c r="RXF10" s="477"/>
      <c r="RXG10" s="477"/>
      <c r="RXH10" s="474"/>
      <c r="RXI10" s="474"/>
      <c r="RXJ10" s="475"/>
      <c r="RXK10" s="414"/>
      <c r="RXL10" s="476"/>
      <c r="RXM10" s="477"/>
      <c r="RXN10" s="477"/>
      <c r="RXO10" s="477"/>
      <c r="RXP10" s="474"/>
      <c r="RXQ10" s="474"/>
      <c r="RXR10" s="475"/>
      <c r="RXS10" s="414"/>
      <c r="RXT10" s="476"/>
      <c r="RXU10" s="477"/>
      <c r="RXV10" s="477"/>
      <c r="RXW10" s="477"/>
      <c r="RXX10" s="474"/>
      <c r="RXY10" s="474"/>
      <c r="RXZ10" s="475"/>
      <c r="RYA10" s="414"/>
      <c r="RYB10" s="476"/>
      <c r="RYC10" s="477"/>
      <c r="RYD10" s="477"/>
      <c r="RYE10" s="477"/>
      <c r="RYF10" s="474"/>
      <c r="RYG10" s="474"/>
      <c r="RYH10" s="475"/>
      <c r="RYI10" s="414"/>
      <c r="RYJ10" s="476"/>
      <c r="RYK10" s="477"/>
      <c r="RYL10" s="477"/>
      <c r="RYM10" s="477"/>
      <c r="RYN10" s="474"/>
      <c r="RYO10" s="474"/>
      <c r="RYP10" s="475"/>
      <c r="RYQ10" s="414"/>
      <c r="RYR10" s="476"/>
      <c r="RYS10" s="477"/>
      <c r="RYT10" s="477"/>
      <c r="RYU10" s="477"/>
      <c r="RYV10" s="474"/>
      <c r="RYW10" s="474"/>
      <c r="RYX10" s="475"/>
      <c r="RYY10" s="414"/>
      <c r="RYZ10" s="476"/>
      <c r="RZA10" s="477"/>
      <c r="RZB10" s="477"/>
      <c r="RZC10" s="477"/>
      <c r="RZD10" s="474"/>
      <c r="RZE10" s="474"/>
      <c r="RZF10" s="475"/>
      <c r="RZG10" s="414"/>
      <c r="RZH10" s="476"/>
      <c r="RZI10" s="477"/>
      <c r="RZJ10" s="477"/>
      <c r="RZK10" s="477"/>
      <c r="RZL10" s="474"/>
      <c r="RZM10" s="474"/>
      <c r="RZN10" s="475"/>
      <c r="RZO10" s="414"/>
      <c r="RZP10" s="476"/>
      <c r="RZQ10" s="477"/>
      <c r="RZR10" s="477"/>
      <c r="RZS10" s="477"/>
      <c r="RZT10" s="474"/>
      <c r="RZU10" s="474"/>
      <c r="RZV10" s="475"/>
      <c r="RZW10" s="414"/>
      <c r="RZX10" s="476"/>
      <c r="RZY10" s="477"/>
      <c r="RZZ10" s="477"/>
      <c r="SAA10" s="477"/>
      <c r="SAB10" s="474"/>
      <c r="SAC10" s="474"/>
      <c r="SAD10" s="475"/>
      <c r="SAE10" s="414"/>
      <c r="SAF10" s="476"/>
      <c r="SAG10" s="477"/>
      <c r="SAH10" s="477"/>
      <c r="SAI10" s="477"/>
      <c r="SAJ10" s="474"/>
      <c r="SAK10" s="474"/>
      <c r="SAL10" s="475"/>
      <c r="SAM10" s="414"/>
      <c r="SAN10" s="476"/>
      <c r="SAO10" s="477"/>
      <c r="SAP10" s="477"/>
      <c r="SAQ10" s="477"/>
      <c r="SAR10" s="474"/>
      <c r="SAS10" s="474"/>
      <c r="SAT10" s="475"/>
      <c r="SAU10" s="414"/>
      <c r="SAV10" s="476"/>
      <c r="SAW10" s="477"/>
      <c r="SAX10" s="477"/>
      <c r="SAY10" s="477"/>
      <c r="SAZ10" s="474"/>
      <c r="SBA10" s="474"/>
      <c r="SBB10" s="475"/>
      <c r="SBC10" s="414"/>
      <c r="SBD10" s="476"/>
      <c r="SBE10" s="477"/>
      <c r="SBF10" s="477"/>
      <c r="SBG10" s="477"/>
      <c r="SBH10" s="474"/>
      <c r="SBI10" s="474"/>
      <c r="SBJ10" s="475"/>
      <c r="SBK10" s="414"/>
      <c r="SBL10" s="476"/>
      <c r="SBM10" s="477"/>
      <c r="SBN10" s="477"/>
      <c r="SBO10" s="477"/>
      <c r="SBP10" s="474"/>
      <c r="SBQ10" s="474"/>
      <c r="SBR10" s="475"/>
      <c r="SBS10" s="414"/>
      <c r="SBT10" s="476"/>
      <c r="SBU10" s="477"/>
      <c r="SBV10" s="477"/>
      <c r="SBW10" s="477"/>
      <c r="SBX10" s="474"/>
      <c r="SBY10" s="474"/>
      <c r="SBZ10" s="475"/>
      <c r="SCA10" s="414"/>
      <c r="SCB10" s="476"/>
      <c r="SCC10" s="477"/>
      <c r="SCD10" s="477"/>
      <c r="SCE10" s="477"/>
      <c r="SCF10" s="474"/>
      <c r="SCG10" s="474"/>
      <c r="SCH10" s="475"/>
      <c r="SCI10" s="414"/>
      <c r="SCJ10" s="476"/>
      <c r="SCK10" s="477"/>
      <c r="SCL10" s="477"/>
      <c r="SCM10" s="477"/>
      <c r="SCN10" s="474"/>
      <c r="SCO10" s="474"/>
      <c r="SCP10" s="475"/>
      <c r="SCQ10" s="414"/>
      <c r="SCR10" s="476"/>
      <c r="SCS10" s="477"/>
      <c r="SCT10" s="477"/>
      <c r="SCU10" s="477"/>
      <c r="SCV10" s="474"/>
      <c r="SCW10" s="474"/>
      <c r="SCX10" s="475"/>
      <c r="SCY10" s="414"/>
      <c r="SCZ10" s="476"/>
      <c r="SDA10" s="477"/>
      <c r="SDB10" s="477"/>
      <c r="SDC10" s="477"/>
      <c r="SDD10" s="474"/>
      <c r="SDE10" s="474"/>
      <c r="SDF10" s="475"/>
      <c r="SDG10" s="414"/>
      <c r="SDH10" s="476"/>
      <c r="SDI10" s="477"/>
      <c r="SDJ10" s="477"/>
      <c r="SDK10" s="477"/>
      <c r="SDL10" s="474"/>
      <c r="SDM10" s="474"/>
      <c r="SDN10" s="475"/>
      <c r="SDO10" s="414"/>
      <c r="SDP10" s="476"/>
      <c r="SDQ10" s="477"/>
      <c r="SDR10" s="477"/>
      <c r="SDS10" s="477"/>
      <c r="SDT10" s="474"/>
      <c r="SDU10" s="474"/>
      <c r="SDV10" s="475"/>
      <c r="SDW10" s="414"/>
      <c r="SDX10" s="476"/>
      <c r="SDY10" s="477"/>
      <c r="SDZ10" s="477"/>
      <c r="SEA10" s="477"/>
      <c r="SEB10" s="474"/>
      <c r="SEC10" s="474"/>
      <c r="SED10" s="475"/>
      <c r="SEE10" s="414"/>
      <c r="SEF10" s="476"/>
      <c r="SEG10" s="477"/>
      <c r="SEH10" s="477"/>
      <c r="SEI10" s="477"/>
      <c r="SEJ10" s="474"/>
      <c r="SEK10" s="474"/>
      <c r="SEL10" s="475"/>
      <c r="SEM10" s="414"/>
      <c r="SEN10" s="476"/>
      <c r="SEO10" s="477"/>
      <c r="SEP10" s="477"/>
      <c r="SEQ10" s="477"/>
      <c r="SER10" s="474"/>
      <c r="SES10" s="474"/>
      <c r="SET10" s="475"/>
      <c r="SEU10" s="414"/>
      <c r="SEV10" s="476"/>
      <c r="SEW10" s="477"/>
      <c r="SEX10" s="477"/>
      <c r="SEY10" s="477"/>
      <c r="SEZ10" s="474"/>
      <c r="SFA10" s="474"/>
      <c r="SFB10" s="475"/>
      <c r="SFC10" s="414"/>
      <c r="SFD10" s="476"/>
      <c r="SFE10" s="477"/>
      <c r="SFF10" s="477"/>
      <c r="SFG10" s="477"/>
      <c r="SFH10" s="474"/>
      <c r="SFI10" s="474"/>
      <c r="SFJ10" s="475"/>
      <c r="SFK10" s="414"/>
      <c r="SFL10" s="476"/>
      <c r="SFM10" s="477"/>
      <c r="SFN10" s="477"/>
      <c r="SFO10" s="477"/>
      <c r="SFP10" s="474"/>
      <c r="SFQ10" s="474"/>
      <c r="SFR10" s="475"/>
      <c r="SFS10" s="414"/>
      <c r="SFT10" s="476"/>
      <c r="SFU10" s="477"/>
      <c r="SFV10" s="477"/>
      <c r="SFW10" s="477"/>
      <c r="SFX10" s="474"/>
      <c r="SFY10" s="474"/>
      <c r="SFZ10" s="475"/>
      <c r="SGA10" s="414"/>
      <c r="SGB10" s="476"/>
      <c r="SGC10" s="477"/>
      <c r="SGD10" s="477"/>
      <c r="SGE10" s="477"/>
      <c r="SGF10" s="474"/>
      <c r="SGG10" s="474"/>
      <c r="SGH10" s="475"/>
      <c r="SGI10" s="414"/>
      <c r="SGJ10" s="476"/>
      <c r="SGK10" s="477"/>
      <c r="SGL10" s="477"/>
      <c r="SGM10" s="477"/>
      <c r="SGN10" s="474"/>
      <c r="SGO10" s="474"/>
      <c r="SGP10" s="475"/>
      <c r="SGQ10" s="414"/>
      <c r="SGR10" s="476"/>
      <c r="SGS10" s="477"/>
      <c r="SGT10" s="477"/>
      <c r="SGU10" s="477"/>
      <c r="SGV10" s="474"/>
      <c r="SGW10" s="474"/>
      <c r="SGX10" s="475"/>
      <c r="SGY10" s="414"/>
      <c r="SGZ10" s="476"/>
      <c r="SHA10" s="477"/>
      <c r="SHB10" s="477"/>
      <c r="SHC10" s="477"/>
      <c r="SHD10" s="474"/>
      <c r="SHE10" s="474"/>
      <c r="SHF10" s="475"/>
      <c r="SHG10" s="414"/>
      <c r="SHH10" s="476"/>
      <c r="SHI10" s="477"/>
      <c r="SHJ10" s="477"/>
      <c r="SHK10" s="477"/>
      <c r="SHL10" s="474"/>
      <c r="SHM10" s="474"/>
      <c r="SHN10" s="475"/>
      <c r="SHO10" s="414"/>
      <c r="SHP10" s="476"/>
      <c r="SHQ10" s="477"/>
      <c r="SHR10" s="477"/>
      <c r="SHS10" s="477"/>
      <c r="SHT10" s="474"/>
      <c r="SHU10" s="474"/>
      <c r="SHV10" s="475"/>
      <c r="SHW10" s="414"/>
      <c r="SHX10" s="476"/>
      <c r="SHY10" s="477"/>
      <c r="SHZ10" s="477"/>
      <c r="SIA10" s="477"/>
      <c r="SIB10" s="474"/>
      <c r="SIC10" s="474"/>
      <c r="SID10" s="475"/>
      <c r="SIE10" s="414"/>
      <c r="SIF10" s="476"/>
      <c r="SIG10" s="477"/>
      <c r="SIH10" s="477"/>
      <c r="SII10" s="477"/>
      <c r="SIJ10" s="474"/>
      <c r="SIK10" s="474"/>
      <c r="SIL10" s="475"/>
      <c r="SIM10" s="414"/>
      <c r="SIN10" s="476"/>
      <c r="SIO10" s="477"/>
      <c r="SIP10" s="477"/>
      <c r="SIQ10" s="477"/>
      <c r="SIR10" s="474"/>
      <c r="SIS10" s="474"/>
      <c r="SIT10" s="475"/>
      <c r="SIU10" s="414"/>
      <c r="SIV10" s="476"/>
      <c r="SIW10" s="477"/>
      <c r="SIX10" s="477"/>
      <c r="SIY10" s="477"/>
      <c r="SIZ10" s="474"/>
      <c r="SJA10" s="474"/>
      <c r="SJB10" s="475"/>
      <c r="SJC10" s="414"/>
      <c r="SJD10" s="476"/>
      <c r="SJE10" s="477"/>
      <c r="SJF10" s="477"/>
      <c r="SJG10" s="477"/>
      <c r="SJH10" s="474"/>
      <c r="SJI10" s="474"/>
      <c r="SJJ10" s="475"/>
      <c r="SJK10" s="414"/>
      <c r="SJL10" s="476"/>
      <c r="SJM10" s="477"/>
      <c r="SJN10" s="477"/>
      <c r="SJO10" s="477"/>
      <c r="SJP10" s="474"/>
      <c r="SJQ10" s="474"/>
      <c r="SJR10" s="475"/>
      <c r="SJS10" s="414"/>
      <c r="SJT10" s="476"/>
      <c r="SJU10" s="477"/>
      <c r="SJV10" s="477"/>
      <c r="SJW10" s="477"/>
      <c r="SJX10" s="474"/>
      <c r="SJY10" s="474"/>
      <c r="SJZ10" s="475"/>
      <c r="SKA10" s="414"/>
      <c r="SKB10" s="476"/>
      <c r="SKC10" s="477"/>
      <c r="SKD10" s="477"/>
      <c r="SKE10" s="477"/>
      <c r="SKF10" s="474"/>
      <c r="SKG10" s="474"/>
      <c r="SKH10" s="475"/>
      <c r="SKI10" s="414"/>
      <c r="SKJ10" s="476"/>
      <c r="SKK10" s="477"/>
      <c r="SKL10" s="477"/>
      <c r="SKM10" s="477"/>
      <c r="SKN10" s="474"/>
      <c r="SKO10" s="474"/>
      <c r="SKP10" s="475"/>
      <c r="SKQ10" s="414"/>
      <c r="SKR10" s="476"/>
      <c r="SKS10" s="477"/>
      <c r="SKT10" s="477"/>
      <c r="SKU10" s="477"/>
      <c r="SKV10" s="474"/>
      <c r="SKW10" s="474"/>
      <c r="SKX10" s="475"/>
      <c r="SKY10" s="414"/>
      <c r="SKZ10" s="476"/>
      <c r="SLA10" s="477"/>
      <c r="SLB10" s="477"/>
      <c r="SLC10" s="477"/>
      <c r="SLD10" s="474"/>
      <c r="SLE10" s="474"/>
      <c r="SLF10" s="475"/>
      <c r="SLG10" s="414"/>
      <c r="SLH10" s="476"/>
      <c r="SLI10" s="477"/>
      <c r="SLJ10" s="477"/>
      <c r="SLK10" s="477"/>
      <c r="SLL10" s="474"/>
      <c r="SLM10" s="474"/>
      <c r="SLN10" s="475"/>
      <c r="SLO10" s="414"/>
      <c r="SLP10" s="476"/>
      <c r="SLQ10" s="477"/>
      <c r="SLR10" s="477"/>
      <c r="SLS10" s="477"/>
      <c r="SLT10" s="474"/>
      <c r="SLU10" s="474"/>
      <c r="SLV10" s="475"/>
      <c r="SLW10" s="414"/>
      <c r="SLX10" s="476"/>
      <c r="SLY10" s="477"/>
      <c r="SLZ10" s="477"/>
      <c r="SMA10" s="477"/>
      <c r="SMB10" s="474"/>
      <c r="SMC10" s="474"/>
      <c r="SMD10" s="475"/>
      <c r="SME10" s="414"/>
      <c r="SMF10" s="476"/>
      <c r="SMG10" s="477"/>
      <c r="SMH10" s="477"/>
      <c r="SMI10" s="477"/>
      <c r="SMJ10" s="474"/>
      <c r="SMK10" s="474"/>
      <c r="SML10" s="475"/>
      <c r="SMM10" s="414"/>
      <c r="SMN10" s="476"/>
      <c r="SMO10" s="477"/>
      <c r="SMP10" s="477"/>
      <c r="SMQ10" s="477"/>
      <c r="SMR10" s="474"/>
      <c r="SMS10" s="474"/>
      <c r="SMT10" s="475"/>
      <c r="SMU10" s="414"/>
      <c r="SMV10" s="476"/>
      <c r="SMW10" s="477"/>
      <c r="SMX10" s="477"/>
      <c r="SMY10" s="477"/>
      <c r="SMZ10" s="474"/>
      <c r="SNA10" s="474"/>
      <c r="SNB10" s="475"/>
      <c r="SNC10" s="414"/>
      <c r="SND10" s="476"/>
      <c r="SNE10" s="477"/>
      <c r="SNF10" s="477"/>
      <c r="SNG10" s="477"/>
      <c r="SNH10" s="474"/>
      <c r="SNI10" s="474"/>
      <c r="SNJ10" s="475"/>
      <c r="SNK10" s="414"/>
      <c r="SNL10" s="476"/>
      <c r="SNM10" s="477"/>
      <c r="SNN10" s="477"/>
      <c r="SNO10" s="477"/>
      <c r="SNP10" s="474"/>
      <c r="SNQ10" s="474"/>
      <c r="SNR10" s="475"/>
      <c r="SNS10" s="414"/>
      <c r="SNT10" s="476"/>
      <c r="SNU10" s="477"/>
      <c r="SNV10" s="477"/>
      <c r="SNW10" s="477"/>
      <c r="SNX10" s="474"/>
      <c r="SNY10" s="474"/>
      <c r="SNZ10" s="475"/>
      <c r="SOA10" s="414"/>
      <c r="SOB10" s="476"/>
      <c r="SOC10" s="477"/>
      <c r="SOD10" s="477"/>
      <c r="SOE10" s="477"/>
      <c r="SOF10" s="474"/>
      <c r="SOG10" s="474"/>
      <c r="SOH10" s="475"/>
      <c r="SOI10" s="414"/>
      <c r="SOJ10" s="476"/>
      <c r="SOK10" s="477"/>
      <c r="SOL10" s="477"/>
      <c r="SOM10" s="477"/>
      <c r="SON10" s="474"/>
      <c r="SOO10" s="474"/>
      <c r="SOP10" s="475"/>
      <c r="SOQ10" s="414"/>
      <c r="SOR10" s="476"/>
      <c r="SOS10" s="477"/>
      <c r="SOT10" s="477"/>
      <c r="SOU10" s="477"/>
      <c r="SOV10" s="474"/>
      <c r="SOW10" s="474"/>
      <c r="SOX10" s="475"/>
      <c r="SOY10" s="414"/>
      <c r="SOZ10" s="476"/>
      <c r="SPA10" s="477"/>
      <c r="SPB10" s="477"/>
      <c r="SPC10" s="477"/>
      <c r="SPD10" s="474"/>
      <c r="SPE10" s="474"/>
      <c r="SPF10" s="475"/>
      <c r="SPG10" s="414"/>
      <c r="SPH10" s="476"/>
      <c r="SPI10" s="477"/>
      <c r="SPJ10" s="477"/>
      <c r="SPK10" s="477"/>
      <c r="SPL10" s="474"/>
      <c r="SPM10" s="474"/>
      <c r="SPN10" s="475"/>
      <c r="SPO10" s="414"/>
      <c r="SPP10" s="476"/>
      <c r="SPQ10" s="477"/>
      <c r="SPR10" s="477"/>
      <c r="SPS10" s="477"/>
      <c r="SPT10" s="474"/>
      <c r="SPU10" s="474"/>
      <c r="SPV10" s="475"/>
      <c r="SPW10" s="414"/>
      <c r="SPX10" s="476"/>
      <c r="SPY10" s="477"/>
      <c r="SPZ10" s="477"/>
      <c r="SQA10" s="477"/>
      <c r="SQB10" s="474"/>
      <c r="SQC10" s="474"/>
      <c r="SQD10" s="475"/>
      <c r="SQE10" s="414"/>
      <c r="SQF10" s="476"/>
      <c r="SQG10" s="477"/>
      <c r="SQH10" s="477"/>
      <c r="SQI10" s="477"/>
      <c r="SQJ10" s="474"/>
      <c r="SQK10" s="474"/>
      <c r="SQL10" s="475"/>
      <c r="SQM10" s="414"/>
      <c r="SQN10" s="476"/>
      <c r="SQO10" s="477"/>
      <c r="SQP10" s="477"/>
      <c r="SQQ10" s="477"/>
      <c r="SQR10" s="474"/>
      <c r="SQS10" s="474"/>
      <c r="SQT10" s="475"/>
      <c r="SQU10" s="414"/>
      <c r="SQV10" s="476"/>
      <c r="SQW10" s="477"/>
      <c r="SQX10" s="477"/>
      <c r="SQY10" s="477"/>
      <c r="SQZ10" s="474"/>
      <c r="SRA10" s="474"/>
      <c r="SRB10" s="475"/>
      <c r="SRC10" s="414"/>
      <c r="SRD10" s="476"/>
      <c r="SRE10" s="477"/>
      <c r="SRF10" s="477"/>
      <c r="SRG10" s="477"/>
      <c r="SRH10" s="474"/>
      <c r="SRI10" s="474"/>
      <c r="SRJ10" s="475"/>
      <c r="SRK10" s="414"/>
      <c r="SRL10" s="476"/>
      <c r="SRM10" s="477"/>
      <c r="SRN10" s="477"/>
      <c r="SRO10" s="477"/>
      <c r="SRP10" s="474"/>
      <c r="SRQ10" s="474"/>
      <c r="SRR10" s="475"/>
      <c r="SRS10" s="414"/>
      <c r="SRT10" s="476"/>
      <c r="SRU10" s="477"/>
      <c r="SRV10" s="477"/>
      <c r="SRW10" s="477"/>
      <c r="SRX10" s="474"/>
      <c r="SRY10" s="474"/>
      <c r="SRZ10" s="475"/>
      <c r="SSA10" s="414"/>
      <c r="SSB10" s="476"/>
      <c r="SSC10" s="477"/>
      <c r="SSD10" s="477"/>
      <c r="SSE10" s="477"/>
      <c r="SSF10" s="474"/>
      <c r="SSG10" s="474"/>
      <c r="SSH10" s="475"/>
      <c r="SSI10" s="414"/>
      <c r="SSJ10" s="476"/>
      <c r="SSK10" s="477"/>
      <c r="SSL10" s="477"/>
      <c r="SSM10" s="477"/>
      <c r="SSN10" s="474"/>
      <c r="SSO10" s="474"/>
      <c r="SSP10" s="475"/>
      <c r="SSQ10" s="414"/>
      <c r="SSR10" s="476"/>
      <c r="SSS10" s="477"/>
      <c r="SST10" s="477"/>
      <c r="SSU10" s="477"/>
      <c r="SSV10" s="474"/>
      <c r="SSW10" s="474"/>
      <c r="SSX10" s="475"/>
      <c r="SSY10" s="414"/>
      <c r="SSZ10" s="476"/>
      <c r="STA10" s="477"/>
      <c r="STB10" s="477"/>
      <c r="STC10" s="477"/>
      <c r="STD10" s="474"/>
      <c r="STE10" s="474"/>
      <c r="STF10" s="475"/>
      <c r="STG10" s="414"/>
      <c r="STH10" s="476"/>
      <c r="STI10" s="477"/>
      <c r="STJ10" s="477"/>
      <c r="STK10" s="477"/>
      <c r="STL10" s="474"/>
      <c r="STM10" s="474"/>
      <c r="STN10" s="475"/>
      <c r="STO10" s="414"/>
      <c r="STP10" s="476"/>
      <c r="STQ10" s="477"/>
      <c r="STR10" s="477"/>
      <c r="STS10" s="477"/>
      <c r="STT10" s="474"/>
      <c r="STU10" s="474"/>
      <c r="STV10" s="475"/>
      <c r="STW10" s="414"/>
      <c r="STX10" s="476"/>
      <c r="STY10" s="477"/>
      <c r="STZ10" s="477"/>
      <c r="SUA10" s="477"/>
      <c r="SUB10" s="474"/>
      <c r="SUC10" s="474"/>
      <c r="SUD10" s="475"/>
      <c r="SUE10" s="414"/>
      <c r="SUF10" s="476"/>
      <c r="SUG10" s="477"/>
      <c r="SUH10" s="477"/>
      <c r="SUI10" s="477"/>
      <c r="SUJ10" s="474"/>
      <c r="SUK10" s="474"/>
      <c r="SUL10" s="475"/>
      <c r="SUM10" s="414"/>
      <c r="SUN10" s="476"/>
      <c r="SUO10" s="477"/>
      <c r="SUP10" s="477"/>
      <c r="SUQ10" s="477"/>
      <c r="SUR10" s="474"/>
      <c r="SUS10" s="474"/>
      <c r="SUT10" s="475"/>
      <c r="SUU10" s="414"/>
      <c r="SUV10" s="476"/>
      <c r="SUW10" s="477"/>
      <c r="SUX10" s="477"/>
      <c r="SUY10" s="477"/>
      <c r="SUZ10" s="474"/>
      <c r="SVA10" s="474"/>
      <c r="SVB10" s="475"/>
      <c r="SVC10" s="414"/>
      <c r="SVD10" s="476"/>
      <c r="SVE10" s="477"/>
      <c r="SVF10" s="477"/>
      <c r="SVG10" s="477"/>
      <c r="SVH10" s="474"/>
      <c r="SVI10" s="474"/>
      <c r="SVJ10" s="475"/>
      <c r="SVK10" s="414"/>
      <c r="SVL10" s="476"/>
      <c r="SVM10" s="477"/>
      <c r="SVN10" s="477"/>
      <c r="SVO10" s="477"/>
      <c r="SVP10" s="474"/>
      <c r="SVQ10" s="474"/>
      <c r="SVR10" s="475"/>
      <c r="SVS10" s="414"/>
      <c r="SVT10" s="476"/>
      <c r="SVU10" s="477"/>
      <c r="SVV10" s="477"/>
      <c r="SVW10" s="477"/>
      <c r="SVX10" s="474"/>
      <c r="SVY10" s="474"/>
      <c r="SVZ10" s="475"/>
      <c r="SWA10" s="414"/>
      <c r="SWB10" s="476"/>
      <c r="SWC10" s="477"/>
      <c r="SWD10" s="477"/>
      <c r="SWE10" s="477"/>
      <c r="SWF10" s="474"/>
      <c r="SWG10" s="474"/>
      <c r="SWH10" s="475"/>
      <c r="SWI10" s="414"/>
      <c r="SWJ10" s="476"/>
      <c r="SWK10" s="477"/>
      <c r="SWL10" s="477"/>
      <c r="SWM10" s="477"/>
      <c r="SWN10" s="474"/>
      <c r="SWO10" s="474"/>
      <c r="SWP10" s="475"/>
      <c r="SWQ10" s="414"/>
      <c r="SWR10" s="476"/>
      <c r="SWS10" s="477"/>
      <c r="SWT10" s="477"/>
      <c r="SWU10" s="477"/>
      <c r="SWV10" s="474"/>
      <c r="SWW10" s="474"/>
      <c r="SWX10" s="475"/>
      <c r="SWY10" s="414"/>
      <c r="SWZ10" s="476"/>
      <c r="SXA10" s="477"/>
      <c r="SXB10" s="477"/>
      <c r="SXC10" s="477"/>
      <c r="SXD10" s="474"/>
      <c r="SXE10" s="474"/>
      <c r="SXF10" s="475"/>
      <c r="SXG10" s="414"/>
      <c r="SXH10" s="476"/>
      <c r="SXI10" s="477"/>
      <c r="SXJ10" s="477"/>
      <c r="SXK10" s="477"/>
      <c r="SXL10" s="474"/>
      <c r="SXM10" s="474"/>
      <c r="SXN10" s="475"/>
      <c r="SXO10" s="414"/>
      <c r="SXP10" s="476"/>
      <c r="SXQ10" s="477"/>
      <c r="SXR10" s="477"/>
      <c r="SXS10" s="477"/>
      <c r="SXT10" s="474"/>
      <c r="SXU10" s="474"/>
      <c r="SXV10" s="475"/>
      <c r="SXW10" s="414"/>
      <c r="SXX10" s="476"/>
      <c r="SXY10" s="477"/>
      <c r="SXZ10" s="477"/>
      <c r="SYA10" s="477"/>
      <c r="SYB10" s="474"/>
      <c r="SYC10" s="474"/>
      <c r="SYD10" s="475"/>
      <c r="SYE10" s="414"/>
      <c r="SYF10" s="476"/>
      <c r="SYG10" s="477"/>
      <c r="SYH10" s="477"/>
      <c r="SYI10" s="477"/>
      <c r="SYJ10" s="474"/>
      <c r="SYK10" s="474"/>
      <c r="SYL10" s="475"/>
      <c r="SYM10" s="414"/>
      <c r="SYN10" s="476"/>
      <c r="SYO10" s="477"/>
      <c r="SYP10" s="477"/>
      <c r="SYQ10" s="477"/>
      <c r="SYR10" s="474"/>
      <c r="SYS10" s="474"/>
      <c r="SYT10" s="475"/>
      <c r="SYU10" s="414"/>
      <c r="SYV10" s="476"/>
      <c r="SYW10" s="477"/>
      <c r="SYX10" s="477"/>
      <c r="SYY10" s="477"/>
      <c r="SYZ10" s="474"/>
      <c r="SZA10" s="474"/>
      <c r="SZB10" s="475"/>
      <c r="SZC10" s="414"/>
      <c r="SZD10" s="476"/>
      <c r="SZE10" s="477"/>
      <c r="SZF10" s="477"/>
      <c r="SZG10" s="477"/>
      <c r="SZH10" s="474"/>
      <c r="SZI10" s="474"/>
      <c r="SZJ10" s="475"/>
      <c r="SZK10" s="414"/>
      <c r="SZL10" s="476"/>
      <c r="SZM10" s="477"/>
      <c r="SZN10" s="477"/>
      <c r="SZO10" s="477"/>
      <c r="SZP10" s="474"/>
      <c r="SZQ10" s="474"/>
      <c r="SZR10" s="475"/>
      <c r="SZS10" s="414"/>
      <c r="SZT10" s="476"/>
      <c r="SZU10" s="477"/>
      <c r="SZV10" s="477"/>
      <c r="SZW10" s="477"/>
      <c r="SZX10" s="474"/>
      <c r="SZY10" s="474"/>
      <c r="SZZ10" s="475"/>
      <c r="TAA10" s="414"/>
      <c r="TAB10" s="476"/>
      <c r="TAC10" s="477"/>
      <c r="TAD10" s="477"/>
      <c r="TAE10" s="477"/>
      <c r="TAF10" s="474"/>
      <c r="TAG10" s="474"/>
      <c r="TAH10" s="475"/>
      <c r="TAI10" s="414"/>
      <c r="TAJ10" s="476"/>
      <c r="TAK10" s="477"/>
      <c r="TAL10" s="477"/>
      <c r="TAM10" s="477"/>
      <c r="TAN10" s="474"/>
      <c r="TAO10" s="474"/>
      <c r="TAP10" s="475"/>
      <c r="TAQ10" s="414"/>
      <c r="TAR10" s="476"/>
      <c r="TAS10" s="477"/>
      <c r="TAT10" s="477"/>
      <c r="TAU10" s="477"/>
      <c r="TAV10" s="474"/>
      <c r="TAW10" s="474"/>
      <c r="TAX10" s="475"/>
      <c r="TAY10" s="414"/>
      <c r="TAZ10" s="476"/>
      <c r="TBA10" s="477"/>
      <c r="TBB10" s="477"/>
      <c r="TBC10" s="477"/>
      <c r="TBD10" s="474"/>
      <c r="TBE10" s="474"/>
      <c r="TBF10" s="475"/>
      <c r="TBG10" s="414"/>
      <c r="TBH10" s="476"/>
      <c r="TBI10" s="477"/>
      <c r="TBJ10" s="477"/>
      <c r="TBK10" s="477"/>
      <c r="TBL10" s="474"/>
      <c r="TBM10" s="474"/>
      <c r="TBN10" s="475"/>
      <c r="TBO10" s="414"/>
      <c r="TBP10" s="476"/>
      <c r="TBQ10" s="477"/>
      <c r="TBR10" s="477"/>
      <c r="TBS10" s="477"/>
      <c r="TBT10" s="474"/>
      <c r="TBU10" s="474"/>
      <c r="TBV10" s="475"/>
      <c r="TBW10" s="414"/>
      <c r="TBX10" s="476"/>
      <c r="TBY10" s="477"/>
      <c r="TBZ10" s="477"/>
      <c r="TCA10" s="477"/>
      <c r="TCB10" s="474"/>
      <c r="TCC10" s="474"/>
      <c r="TCD10" s="475"/>
      <c r="TCE10" s="414"/>
      <c r="TCF10" s="476"/>
      <c r="TCG10" s="477"/>
      <c r="TCH10" s="477"/>
      <c r="TCI10" s="477"/>
      <c r="TCJ10" s="474"/>
      <c r="TCK10" s="474"/>
      <c r="TCL10" s="475"/>
      <c r="TCM10" s="414"/>
      <c r="TCN10" s="476"/>
      <c r="TCO10" s="477"/>
      <c r="TCP10" s="477"/>
      <c r="TCQ10" s="477"/>
      <c r="TCR10" s="474"/>
      <c r="TCS10" s="474"/>
      <c r="TCT10" s="475"/>
      <c r="TCU10" s="414"/>
      <c r="TCV10" s="476"/>
      <c r="TCW10" s="477"/>
      <c r="TCX10" s="477"/>
      <c r="TCY10" s="477"/>
      <c r="TCZ10" s="474"/>
      <c r="TDA10" s="474"/>
      <c r="TDB10" s="475"/>
      <c r="TDC10" s="414"/>
      <c r="TDD10" s="476"/>
      <c r="TDE10" s="477"/>
      <c r="TDF10" s="477"/>
      <c r="TDG10" s="477"/>
      <c r="TDH10" s="474"/>
      <c r="TDI10" s="474"/>
      <c r="TDJ10" s="475"/>
      <c r="TDK10" s="414"/>
      <c r="TDL10" s="476"/>
      <c r="TDM10" s="477"/>
      <c r="TDN10" s="477"/>
      <c r="TDO10" s="477"/>
      <c r="TDP10" s="474"/>
      <c r="TDQ10" s="474"/>
      <c r="TDR10" s="475"/>
      <c r="TDS10" s="414"/>
      <c r="TDT10" s="476"/>
      <c r="TDU10" s="477"/>
      <c r="TDV10" s="477"/>
      <c r="TDW10" s="477"/>
      <c r="TDX10" s="474"/>
      <c r="TDY10" s="474"/>
      <c r="TDZ10" s="475"/>
      <c r="TEA10" s="414"/>
      <c r="TEB10" s="476"/>
      <c r="TEC10" s="477"/>
      <c r="TED10" s="477"/>
      <c r="TEE10" s="477"/>
      <c r="TEF10" s="474"/>
      <c r="TEG10" s="474"/>
      <c r="TEH10" s="475"/>
      <c r="TEI10" s="414"/>
      <c r="TEJ10" s="476"/>
      <c r="TEK10" s="477"/>
      <c r="TEL10" s="477"/>
      <c r="TEM10" s="477"/>
      <c r="TEN10" s="474"/>
      <c r="TEO10" s="474"/>
      <c r="TEP10" s="475"/>
      <c r="TEQ10" s="414"/>
      <c r="TER10" s="476"/>
      <c r="TES10" s="477"/>
      <c r="TET10" s="477"/>
      <c r="TEU10" s="477"/>
      <c r="TEV10" s="474"/>
      <c r="TEW10" s="474"/>
      <c r="TEX10" s="475"/>
      <c r="TEY10" s="414"/>
      <c r="TEZ10" s="476"/>
      <c r="TFA10" s="477"/>
      <c r="TFB10" s="477"/>
      <c r="TFC10" s="477"/>
      <c r="TFD10" s="474"/>
      <c r="TFE10" s="474"/>
      <c r="TFF10" s="475"/>
      <c r="TFG10" s="414"/>
      <c r="TFH10" s="476"/>
      <c r="TFI10" s="477"/>
      <c r="TFJ10" s="477"/>
      <c r="TFK10" s="477"/>
      <c r="TFL10" s="474"/>
      <c r="TFM10" s="474"/>
      <c r="TFN10" s="475"/>
      <c r="TFO10" s="414"/>
      <c r="TFP10" s="476"/>
      <c r="TFQ10" s="477"/>
      <c r="TFR10" s="477"/>
      <c r="TFS10" s="477"/>
      <c r="TFT10" s="474"/>
      <c r="TFU10" s="474"/>
      <c r="TFV10" s="475"/>
      <c r="TFW10" s="414"/>
      <c r="TFX10" s="476"/>
      <c r="TFY10" s="477"/>
      <c r="TFZ10" s="477"/>
      <c r="TGA10" s="477"/>
      <c r="TGB10" s="474"/>
      <c r="TGC10" s="474"/>
      <c r="TGD10" s="475"/>
      <c r="TGE10" s="414"/>
      <c r="TGF10" s="476"/>
      <c r="TGG10" s="477"/>
      <c r="TGH10" s="477"/>
      <c r="TGI10" s="477"/>
      <c r="TGJ10" s="474"/>
      <c r="TGK10" s="474"/>
      <c r="TGL10" s="475"/>
      <c r="TGM10" s="414"/>
      <c r="TGN10" s="476"/>
      <c r="TGO10" s="477"/>
      <c r="TGP10" s="477"/>
      <c r="TGQ10" s="477"/>
      <c r="TGR10" s="474"/>
      <c r="TGS10" s="474"/>
      <c r="TGT10" s="475"/>
      <c r="TGU10" s="414"/>
      <c r="TGV10" s="476"/>
      <c r="TGW10" s="477"/>
      <c r="TGX10" s="477"/>
      <c r="TGY10" s="477"/>
      <c r="TGZ10" s="474"/>
      <c r="THA10" s="474"/>
      <c r="THB10" s="475"/>
      <c r="THC10" s="414"/>
      <c r="THD10" s="476"/>
      <c r="THE10" s="477"/>
      <c r="THF10" s="477"/>
      <c r="THG10" s="477"/>
      <c r="THH10" s="474"/>
      <c r="THI10" s="474"/>
      <c r="THJ10" s="475"/>
      <c r="THK10" s="414"/>
      <c r="THL10" s="476"/>
      <c r="THM10" s="477"/>
      <c r="THN10" s="477"/>
      <c r="THO10" s="477"/>
      <c r="THP10" s="474"/>
      <c r="THQ10" s="474"/>
      <c r="THR10" s="475"/>
      <c r="THS10" s="414"/>
      <c r="THT10" s="476"/>
      <c r="THU10" s="477"/>
      <c r="THV10" s="477"/>
      <c r="THW10" s="477"/>
      <c r="THX10" s="474"/>
      <c r="THY10" s="474"/>
      <c r="THZ10" s="475"/>
      <c r="TIA10" s="414"/>
      <c r="TIB10" s="476"/>
      <c r="TIC10" s="477"/>
      <c r="TID10" s="477"/>
      <c r="TIE10" s="477"/>
      <c r="TIF10" s="474"/>
      <c r="TIG10" s="474"/>
      <c r="TIH10" s="475"/>
      <c r="TII10" s="414"/>
      <c r="TIJ10" s="476"/>
      <c r="TIK10" s="477"/>
      <c r="TIL10" s="477"/>
      <c r="TIM10" s="477"/>
      <c r="TIN10" s="474"/>
      <c r="TIO10" s="474"/>
      <c r="TIP10" s="475"/>
      <c r="TIQ10" s="414"/>
      <c r="TIR10" s="476"/>
      <c r="TIS10" s="477"/>
      <c r="TIT10" s="477"/>
      <c r="TIU10" s="477"/>
      <c r="TIV10" s="474"/>
      <c r="TIW10" s="474"/>
      <c r="TIX10" s="475"/>
      <c r="TIY10" s="414"/>
      <c r="TIZ10" s="476"/>
      <c r="TJA10" s="477"/>
      <c r="TJB10" s="477"/>
      <c r="TJC10" s="477"/>
      <c r="TJD10" s="474"/>
      <c r="TJE10" s="474"/>
      <c r="TJF10" s="475"/>
      <c r="TJG10" s="414"/>
      <c r="TJH10" s="476"/>
      <c r="TJI10" s="477"/>
      <c r="TJJ10" s="477"/>
      <c r="TJK10" s="477"/>
      <c r="TJL10" s="474"/>
      <c r="TJM10" s="474"/>
      <c r="TJN10" s="475"/>
      <c r="TJO10" s="414"/>
      <c r="TJP10" s="476"/>
      <c r="TJQ10" s="477"/>
      <c r="TJR10" s="477"/>
      <c r="TJS10" s="477"/>
      <c r="TJT10" s="474"/>
      <c r="TJU10" s="474"/>
      <c r="TJV10" s="475"/>
      <c r="TJW10" s="414"/>
      <c r="TJX10" s="476"/>
      <c r="TJY10" s="477"/>
      <c r="TJZ10" s="477"/>
      <c r="TKA10" s="477"/>
      <c r="TKB10" s="474"/>
      <c r="TKC10" s="474"/>
      <c r="TKD10" s="475"/>
      <c r="TKE10" s="414"/>
      <c r="TKF10" s="476"/>
      <c r="TKG10" s="477"/>
      <c r="TKH10" s="477"/>
      <c r="TKI10" s="477"/>
      <c r="TKJ10" s="474"/>
      <c r="TKK10" s="474"/>
      <c r="TKL10" s="475"/>
      <c r="TKM10" s="414"/>
      <c r="TKN10" s="476"/>
      <c r="TKO10" s="477"/>
      <c r="TKP10" s="477"/>
      <c r="TKQ10" s="477"/>
      <c r="TKR10" s="474"/>
      <c r="TKS10" s="474"/>
      <c r="TKT10" s="475"/>
      <c r="TKU10" s="414"/>
      <c r="TKV10" s="476"/>
      <c r="TKW10" s="477"/>
      <c r="TKX10" s="477"/>
      <c r="TKY10" s="477"/>
      <c r="TKZ10" s="474"/>
      <c r="TLA10" s="474"/>
      <c r="TLB10" s="475"/>
      <c r="TLC10" s="414"/>
      <c r="TLD10" s="476"/>
      <c r="TLE10" s="477"/>
      <c r="TLF10" s="477"/>
      <c r="TLG10" s="477"/>
      <c r="TLH10" s="474"/>
      <c r="TLI10" s="474"/>
      <c r="TLJ10" s="475"/>
      <c r="TLK10" s="414"/>
      <c r="TLL10" s="476"/>
      <c r="TLM10" s="477"/>
      <c r="TLN10" s="477"/>
      <c r="TLO10" s="477"/>
      <c r="TLP10" s="474"/>
      <c r="TLQ10" s="474"/>
      <c r="TLR10" s="475"/>
      <c r="TLS10" s="414"/>
      <c r="TLT10" s="476"/>
      <c r="TLU10" s="477"/>
      <c r="TLV10" s="477"/>
      <c r="TLW10" s="477"/>
      <c r="TLX10" s="474"/>
      <c r="TLY10" s="474"/>
      <c r="TLZ10" s="475"/>
      <c r="TMA10" s="414"/>
      <c r="TMB10" s="476"/>
      <c r="TMC10" s="477"/>
      <c r="TMD10" s="477"/>
      <c r="TME10" s="477"/>
      <c r="TMF10" s="474"/>
      <c r="TMG10" s="474"/>
      <c r="TMH10" s="475"/>
      <c r="TMI10" s="414"/>
      <c r="TMJ10" s="476"/>
      <c r="TMK10" s="477"/>
      <c r="TML10" s="477"/>
      <c r="TMM10" s="477"/>
      <c r="TMN10" s="474"/>
      <c r="TMO10" s="474"/>
      <c r="TMP10" s="475"/>
      <c r="TMQ10" s="414"/>
      <c r="TMR10" s="476"/>
      <c r="TMS10" s="477"/>
      <c r="TMT10" s="477"/>
      <c r="TMU10" s="477"/>
      <c r="TMV10" s="474"/>
      <c r="TMW10" s="474"/>
      <c r="TMX10" s="475"/>
      <c r="TMY10" s="414"/>
      <c r="TMZ10" s="476"/>
      <c r="TNA10" s="477"/>
      <c r="TNB10" s="477"/>
      <c r="TNC10" s="477"/>
      <c r="TND10" s="474"/>
      <c r="TNE10" s="474"/>
      <c r="TNF10" s="475"/>
      <c r="TNG10" s="414"/>
      <c r="TNH10" s="476"/>
      <c r="TNI10" s="477"/>
      <c r="TNJ10" s="477"/>
      <c r="TNK10" s="477"/>
      <c r="TNL10" s="474"/>
      <c r="TNM10" s="474"/>
      <c r="TNN10" s="475"/>
      <c r="TNO10" s="414"/>
      <c r="TNP10" s="476"/>
      <c r="TNQ10" s="477"/>
      <c r="TNR10" s="477"/>
      <c r="TNS10" s="477"/>
      <c r="TNT10" s="474"/>
      <c r="TNU10" s="474"/>
      <c r="TNV10" s="475"/>
      <c r="TNW10" s="414"/>
      <c r="TNX10" s="476"/>
      <c r="TNY10" s="477"/>
      <c r="TNZ10" s="477"/>
      <c r="TOA10" s="477"/>
      <c r="TOB10" s="474"/>
      <c r="TOC10" s="474"/>
      <c r="TOD10" s="475"/>
      <c r="TOE10" s="414"/>
      <c r="TOF10" s="476"/>
      <c r="TOG10" s="477"/>
      <c r="TOH10" s="477"/>
      <c r="TOI10" s="477"/>
      <c r="TOJ10" s="474"/>
      <c r="TOK10" s="474"/>
      <c r="TOL10" s="475"/>
      <c r="TOM10" s="414"/>
      <c r="TON10" s="476"/>
      <c r="TOO10" s="477"/>
      <c r="TOP10" s="477"/>
      <c r="TOQ10" s="477"/>
      <c r="TOR10" s="474"/>
      <c r="TOS10" s="474"/>
      <c r="TOT10" s="475"/>
      <c r="TOU10" s="414"/>
      <c r="TOV10" s="476"/>
      <c r="TOW10" s="477"/>
      <c r="TOX10" s="477"/>
      <c r="TOY10" s="477"/>
      <c r="TOZ10" s="474"/>
      <c r="TPA10" s="474"/>
      <c r="TPB10" s="475"/>
      <c r="TPC10" s="414"/>
      <c r="TPD10" s="476"/>
      <c r="TPE10" s="477"/>
      <c r="TPF10" s="477"/>
      <c r="TPG10" s="477"/>
      <c r="TPH10" s="474"/>
      <c r="TPI10" s="474"/>
      <c r="TPJ10" s="475"/>
      <c r="TPK10" s="414"/>
      <c r="TPL10" s="476"/>
      <c r="TPM10" s="477"/>
      <c r="TPN10" s="477"/>
      <c r="TPO10" s="477"/>
      <c r="TPP10" s="474"/>
      <c r="TPQ10" s="474"/>
      <c r="TPR10" s="475"/>
      <c r="TPS10" s="414"/>
      <c r="TPT10" s="476"/>
      <c r="TPU10" s="477"/>
      <c r="TPV10" s="477"/>
      <c r="TPW10" s="477"/>
      <c r="TPX10" s="474"/>
      <c r="TPY10" s="474"/>
      <c r="TPZ10" s="475"/>
      <c r="TQA10" s="414"/>
      <c r="TQB10" s="476"/>
      <c r="TQC10" s="477"/>
      <c r="TQD10" s="477"/>
      <c r="TQE10" s="477"/>
      <c r="TQF10" s="474"/>
      <c r="TQG10" s="474"/>
      <c r="TQH10" s="475"/>
      <c r="TQI10" s="414"/>
      <c r="TQJ10" s="476"/>
      <c r="TQK10" s="477"/>
      <c r="TQL10" s="477"/>
      <c r="TQM10" s="477"/>
      <c r="TQN10" s="474"/>
      <c r="TQO10" s="474"/>
      <c r="TQP10" s="475"/>
      <c r="TQQ10" s="414"/>
      <c r="TQR10" s="476"/>
      <c r="TQS10" s="477"/>
      <c r="TQT10" s="477"/>
      <c r="TQU10" s="477"/>
      <c r="TQV10" s="474"/>
      <c r="TQW10" s="474"/>
      <c r="TQX10" s="475"/>
      <c r="TQY10" s="414"/>
      <c r="TQZ10" s="476"/>
      <c r="TRA10" s="477"/>
      <c r="TRB10" s="477"/>
      <c r="TRC10" s="477"/>
      <c r="TRD10" s="474"/>
      <c r="TRE10" s="474"/>
      <c r="TRF10" s="475"/>
      <c r="TRG10" s="414"/>
      <c r="TRH10" s="476"/>
      <c r="TRI10" s="477"/>
      <c r="TRJ10" s="477"/>
      <c r="TRK10" s="477"/>
      <c r="TRL10" s="474"/>
      <c r="TRM10" s="474"/>
      <c r="TRN10" s="475"/>
      <c r="TRO10" s="414"/>
      <c r="TRP10" s="476"/>
      <c r="TRQ10" s="477"/>
      <c r="TRR10" s="477"/>
      <c r="TRS10" s="477"/>
      <c r="TRT10" s="474"/>
      <c r="TRU10" s="474"/>
      <c r="TRV10" s="475"/>
      <c r="TRW10" s="414"/>
      <c r="TRX10" s="476"/>
      <c r="TRY10" s="477"/>
      <c r="TRZ10" s="477"/>
      <c r="TSA10" s="477"/>
      <c r="TSB10" s="474"/>
      <c r="TSC10" s="474"/>
      <c r="TSD10" s="475"/>
      <c r="TSE10" s="414"/>
      <c r="TSF10" s="476"/>
      <c r="TSG10" s="477"/>
      <c r="TSH10" s="477"/>
      <c r="TSI10" s="477"/>
      <c r="TSJ10" s="474"/>
      <c r="TSK10" s="474"/>
      <c r="TSL10" s="475"/>
      <c r="TSM10" s="414"/>
      <c r="TSN10" s="476"/>
      <c r="TSO10" s="477"/>
      <c r="TSP10" s="477"/>
      <c r="TSQ10" s="477"/>
      <c r="TSR10" s="474"/>
      <c r="TSS10" s="474"/>
      <c r="TST10" s="475"/>
      <c r="TSU10" s="414"/>
      <c r="TSV10" s="476"/>
      <c r="TSW10" s="477"/>
      <c r="TSX10" s="477"/>
      <c r="TSY10" s="477"/>
      <c r="TSZ10" s="474"/>
      <c r="TTA10" s="474"/>
      <c r="TTB10" s="475"/>
      <c r="TTC10" s="414"/>
      <c r="TTD10" s="476"/>
      <c r="TTE10" s="477"/>
      <c r="TTF10" s="477"/>
      <c r="TTG10" s="477"/>
      <c r="TTH10" s="474"/>
      <c r="TTI10" s="474"/>
      <c r="TTJ10" s="475"/>
      <c r="TTK10" s="414"/>
      <c r="TTL10" s="476"/>
      <c r="TTM10" s="477"/>
      <c r="TTN10" s="477"/>
      <c r="TTO10" s="477"/>
      <c r="TTP10" s="474"/>
      <c r="TTQ10" s="474"/>
      <c r="TTR10" s="475"/>
      <c r="TTS10" s="414"/>
      <c r="TTT10" s="476"/>
      <c r="TTU10" s="477"/>
      <c r="TTV10" s="477"/>
      <c r="TTW10" s="477"/>
      <c r="TTX10" s="474"/>
      <c r="TTY10" s="474"/>
      <c r="TTZ10" s="475"/>
      <c r="TUA10" s="414"/>
      <c r="TUB10" s="476"/>
      <c r="TUC10" s="477"/>
      <c r="TUD10" s="477"/>
      <c r="TUE10" s="477"/>
      <c r="TUF10" s="474"/>
      <c r="TUG10" s="474"/>
      <c r="TUH10" s="475"/>
      <c r="TUI10" s="414"/>
      <c r="TUJ10" s="476"/>
      <c r="TUK10" s="477"/>
      <c r="TUL10" s="477"/>
      <c r="TUM10" s="477"/>
      <c r="TUN10" s="474"/>
      <c r="TUO10" s="474"/>
      <c r="TUP10" s="475"/>
      <c r="TUQ10" s="414"/>
      <c r="TUR10" s="476"/>
      <c r="TUS10" s="477"/>
      <c r="TUT10" s="477"/>
      <c r="TUU10" s="477"/>
      <c r="TUV10" s="474"/>
      <c r="TUW10" s="474"/>
      <c r="TUX10" s="475"/>
      <c r="TUY10" s="414"/>
      <c r="TUZ10" s="476"/>
      <c r="TVA10" s="477"/>
      <c r="TVB10" s="477"/>
      <c r="TVC10" s="477"/>
      <c r="TVD10" s="474"/>
      <c r="TVE10" s="474"/>
      <c r="TVF10" s="475"/>
      <c r="TVG10" s="414"/>
      <c r="TVH10" s="476"/>
      <c r="TVI10" s="477"/>
      <c r="TVJ10" s="477"/>
      <c r="TVK10" s="477"/>
      <c r="TVL10" s="474"/>
      <c r="TVM10" s="474"/>
      <c r="TVN10" s="475"/>
      <c r="TVO10" s="414"/>
      <c r="TVP10" s="476"/>
      <c r="TVQ10" s="477"/>
      <c r="TVR10" s="477"/>
      <c r="TVS10" s="477"/>
      <c r="TVT10" s="474"/>
      <c r="TVU10" s="474"/>
      <c r="TVV10" s="475"/>
      <c r="TVW10" s="414"/>
      <c r="TVX10" s="476"/>
      <c r="TVY10" s="477"/>
      <c r="TVZ10" s="477"/>
      <c r="TWA10" s="477"/>
      <c r="TWB10" s="474"/>
      <c r="TWC10" s="474"/>
      <c r="TWD10" s="475"/>
      <c r="TWE10" s="414"/>
      <c r="TWF10" s="476"/>
      <c r="TWG10" s="477"/>
      <c r="TWH10" s="477"/>
      <c r="TWI10" s="477"/>
      <c r="TWJ10" s="474"/>
      <c r="TWK10" s="474"/>
      <c r="TWL10" s="475"/>
      <c r="TWM10" s="414"/>
      <c r="TWN10" s="476"/>
      <c r="TWO10" s="477"/>
      <c r="TWP10" s="477"/>
      <c r="TWQ10" s="477"/>
      <c r="TWR10" s="474"/>
      <c r="TWS10" s="474"/>
      <c r="TWT10" s="475"/>
      <c r="TWU10" s="414"/>
      <c r="TWV10" s="476"/>
      <c r="TWW10" s="477"/>
      <c r="TWX10" s="477"/>
      <c r="TWY10" s="477"/>
      <c r="TWZ10" s="474"/>
      <c r="TXA10" s="474"/>
      <c r="TXB10" s="475"/>
      <c r="TXC10" s="414"/>
      <c r="TXD10" s="476"/>
      <c r="TXE10" s="477"/>
      <c r="TXF10" s="477"/>
      <c r="TXG10" s="477"/>
      <c r="TXH10" s="474"/>
      <c r="TXI10" s="474"/>
      <c r="TXJ10" s="475"/>
      <c r="TXK10" s="414"/>
      <c r="TXL10" s="476"/>
      <c r="TXM10" s="477"/>
      <c r="TXN10" s="477"/>
      <c r="TXO10" s="477"/>
      <c r="TXP10" s="474"/>
      <c r="TXQ10" s="474"/>
      <c r="TXR10" s="475"/>
      <c r="TXS10" s="414"/>
      <c r="TXT10" s="476"/>
      <c r="TXU10" s="477"/>
      <c r="TXV10" s="477"/>
      <c r="TXW10" s="477"/>
      <c r="TXX10" s="474"/>
      <c r="TXY10" s="474"/>
      <c r="TXZ10" s="475"/>
      <c r="TYA10" s="414"/>
      <c r="TYB10" s="476"/>
      <c r="TYC10" s="477"/>
      <c r="TYD10" s="477"/>
      <c r="TYE10" s="477"/>
      <c r="TYF10" s="474"/>
      <c r="TYG10" s="474"/>
      <c r="TYH10" s="475"/>
      <c r="TYI10" s="414"/>
      <c r="TYJ10" s="476"/>
      <c r="TYK10" s="477"/>
      <c r="TYL10" s="477"/>
      <c r="TYM10" s="477"/>
      <c r="TYN10" s="474"/>
      <c r="TYO10" s="474"/>
      <c r="TYP10" s="475"/>
      <c r="TYQ10" s="414"/>
      <c r="TYR10" s="476"/>
      <c r="TYS10" s="477"/>
      <c r="TYT10" s="477"/>
      <c r="TYU10" s="477"/>
      <c r="TYV10" s="474"/>
      <c r="TYW10" s="474"/>
      <c r="TYX10" s="475"/>
      <c r="TYY10" s="414"/>
      <c r="TYZ10" s="476"/>
      <c r="TZA10" s="477"/>
      <c r="TZB10" s="477"/>
      <c r="TZC10" s="477"/>
      <c r="TZD10" s="474"/>
      <c r="TZE10" s="474"/>
      <c r="TZF10" s="475"/>
      <c r="TZG10" s="414"/>
      <c r="TZH10" s="476"/>
      <c r="TZI10" s="477"/>
      <c r="TZJ10" s="477"/>
      <c r="TZK10" s="477"/>
      <c r="TZL10" s="474"/>
      <c r="TZM10" s="474"/>
      <c r="TZN10" s="475"/>
      <c r="TZO10" s="414"/>
      <c r="TZP10" s="476"/>
      <c r="TZQ10" s="477"/>
      <c r="TZR10" s="477"/>
      <c r="TZS10" s="477"/>
      <c r="TZT10" s="474"/>
      <c r="TZU10" s="474"/>
      <c r="TZV10" s="475"/>
      <c r="TZW10" s="414"/>
      <c r="TZX10" s="476"/>
      <c r="TZY10" s="477"/>
      <c r="TZZ10" s="477"/>
      <c r="UAA10" s="477"/>
      <c r="UAB10" s="474"/>
      <c r="UAC10" s="474"/>
      <c r="UAD10" s="475"/>
      <c r="UAE10" s="414"/>
      <c r="UAF10" s="476"/>
      <c r="UAG10" s="477"/>
      <c r="UAH10" s="477"/>
      <c r="UAI10" s="477"/>
      <c r="UAJ10" s="474"/>
      <c r="UAK10" s="474"/>
      <c r="UAL10" s="475"/>
      <c r="UAM10" s="414"/>
      <c r="UAN10" s="476"/>
      <c r="UAO10" s="477"/>
      <c r="UAP10" s="477"/>
      <c r="UAQ10" s="477"/>
      <c r="UAR10" s="474"/>
      <c r="UAS10" s="474"/>
      <c r="UAT10" s="475"/>
      <c r="UAU10" s="414"/>
      <c r="UAV10" s="476"/>
      <c r="UAW10" s="477"/>
      <c r="UAX10" s="477"/>
      <c r="UAY10" s="477"/>
      <c r="UAZ10" s="474"/>
      <c r="UBA10" s="474"/>
      <c r="UBB10" s="475"/>
      <c r="UBC10" s="414"/>
      <c r="UBD10" s="476"/>
      <c r="UBE10" s="477"/>
      <c r="UBF10" s="477"/>
      <c r="UBG10" s="477"/>
      <c r="UBH10" s="474"/>
      <c r="UBI10" s="474"/>
      <c r="UBJ10" s="475"/>
      <c r="UBK10" s="414"/>
      <c r="UBL10" s="476"/>
      <c r="UBM10" s="477"/>
      <c r="UBN10" s="477"/>
      <c r="UBO10" s="477"/>
      <c r="UBP10" s="474"/>
      <c r="UBQ10" s="474"/>
      <c r="UBR10" s="475"/>
      <c r="UBS10" s="414"/>
      <c r="UBT10" s="476"/>
      <c r="UBU10" s="477"/>
      <c r="UBV10" s="477"/>
      <c r="UBW10" s="477"/>
      <c r="UBX10" s="474"/>
      <c r="UBY10" s="474"/>
      <c r="UBZ10" s="475"/>
      <c r="UCA10" s="414"/>
      <c r="UCB10" s="476"/>
      <c r="UCC10" s="477"/>
      <c r="UCD10" s="477"/>
      <c r="UCE10" s="477"/>
      <c r="UCF10" s="474"/>
      <c r="UCG10" s="474"/>
      <c r="UCH10" s="475"/>
      <c r="UCI10" s="414"/>
      <c r="UCJ10" s="476"/>
      <c r="UCK10" s="477"/>
      <c r="UCL10" s="477"/>
      <c r="UCM10" s="477"/>
      <c r="UCN10" s="474"/>
      <c r="UCO10" s="474"/>
      <c r="UCP10" s="475"/>
      <c r="UCQ10" s="414"/>
      <c r="UCR10" s="476"/>
      <c r="UCS10" s="477"/>
      <c r="UCT10" s="477"/>
      <c r="UCU10" s="477"/>
      <c r="UCV10" s="474"/>
      <c r="UCW10" s="474"/>
      <c r="UCX10" s="475"/>
      <c r="UCY10" s="414"/>
      <c r="UCZ10" s="476"/>
      <c r="UDA10" s="477"/>
      <c r="UDB10" s="477"/>
      <c r="UDC10" s="477"/>
      <c r="UDD10" s="474"/>
      <c r="UDE10" s="474"/>
      <c r="UDF10" s="475"/>
      <c r="UDG10" s="414"/>
      <c r="UDH10" s="476"/>
      <c r="UDI10" s="477"/>
      <c r="UDJ10" s="477"/>
      <c r="UDK10" s="477"/>
      <c r="UDL10" s="474"/>
      <c r="UDM10" s="474"/>
      <c r="UDN10" s="475"/>
      <c r="UDO10" s="414"/>
      <c r="UDP10" s="476"/>
      <c r="UDQ10" s="477"/>
      <c r="UDR10" s="477"/>
      <c r="UDS10" s="477"/>
      <c r="UDT10" s="474"/>
      <c r="UDU10" s="474"/>
      <c r="UDV10" s="475"/>
      <c r="UDW10" s="414"/>
      <c r="UDX10" s="476"/>
      <c r="UDY10" s="477"/>
      <c r="UDZ10" s="477"/>
      <c r="UEA10" s="477"/>
      <c r="UEB10" s="474"/>
      <c r="UEC10" s="474"/>
      <c r="UED10" s="475"/>
      <c r="UEE10" s="414"/>
      <c r="UEF10" s="476"/>
      <c r="UEG10" s="477"/>
      <c r="UEH10" s="477"/>
      <c r="UEI10" s="477"/>
      <c r="UEJ10" s="474"/>
      <c r="UEK10" s="474"/>
      <c r="UEL10" s="475"/>
      <c r="UEM10" s="414"/>
      <c r="UEN10" s="476"/>
      <c r="UEO10" s="477"/>
      <c r="UEP10" s="477"/>
      <c r="UEQ10" s="477"/>
      <c r="UER10" s="474"/>
      <c r="UES10" s="474"/>
      <c r="UET10" s="475"/>
      <c r="UEU10" s="414"/>
      <c r="UEV10" s="476"/>
      <c r="UEW10" s="477"/>
      <c r="UEX10" s="477"/>
      <c r="UEY10" s="477"/>
      <c r="UEZ10" s="474"/>
      <c r="UFA10" s="474"/>
      <c r="UFB10" s="475"/>
      <c r="UFC10" s="414"/>
      <c r="UFD10" s="476"/>
      <c r="UFE10" s="477"/>
      <c r="UFF10" s="477"/>
      <c r="UFG10" s="477"/>
      <c r="UFH10" s="474"/>
      <c r="UFI10" s="474"/>
      <c r="UFJ10" s="475"/>
      <c r="UFK10" s="414"/>
      <c r="UFL10" s="476"/>
      <c r="UFM10" s="477"/>
      <c r="UFN10" s="477"/>
      <c r="UFO10" s="477"/>
      <c r="UFP10" s="474"/>
      <c r="UFQ10" s="474"/>
      <c r="UFR10" s="475"/>
      <c r="UFS10" s="414"/>
      <c r="UFT10" s="476"/>
      <c r="UFU10" s="477"/>
      <c r="UFV10" s="477"/>
      <c r="UFW10" s="477"/>
      <c r="UFX10" s="474"/>
      <c r="UFY10" s="474"/>
      <c r="UFZ10" s="475"/>
      <c r="UGA10" s="414"/>
      <c r="UGB10" s="476"/>
      <c r="UGC10" s="477"/>
      <c r="UGD10" s="477"/>
      <c r="UGE10" s="477"/>
      <c r="UGF10" s="474"/>
      <c r="UGG10" s="474"/>
      <c r="UGH10" s="475"/>
      <c r="UGI10" s="414"/>
      <c r="UGJ10" s="476"/>
      <c r="UGK10" s="477"/>
      <c r="UGL10" s="477"/>
      <c r="UGM10" s="477"/>
      <c r="UGN10" s="474"/>
      <c r="UGO10" s="474"/>
      <c r="UGP10" s="475"/>
      <c r="UGQ10" s="414"/>
      <c r="UGR10" s="476"/>
      <c r="UGS10" s="477"/>
      <c r="UGT10" s="477"/>
      <c r="UGU10" s="477"/>
      <c r="UGV10" s="474"/>
      <c r="UGW10" s="474"/>
      <c r="UGX10" s="475"/>
      <c r="UGY10" s="414"/>
      <c r="UGZ10" s="476"/>
      <c r="UHA10" s="477"/>
      <c r="UHB10" s="477"/>
      <c r="UHC10" s="477"/>
      <c r="UHD10" s="474"/>
      <c r="UHE10" s="474"/>
      <c r="UHF10" s="475"/>
      <c r="UHG10" s="414"/>
      <c r="UHH10" s="476"/>
      <c r="UHI10" s="477"/>
      <c r="UHJ10" s="477"/>
      <c r="UHK10" s="477"/>
      <c r="UHL10" s="474"/>
      <c r="UHM10" s="474"/>
      <c r="UHN10" s="475"/>
      <c r="UHO10" s="414"/>
      <c r="UHP10" s="476"/>
      <c r="UHQ10" s="477"/>
      <c r="UHR10" s="477"/>
      <c r="UHS10" s="477"/>
      <c r="UHT10" s="474"/>
      <c r="UHU10" s="474"/>
      <c r="UHV10" s="475"/>
      <c r="UHW10" s="414"/>
      <c r="UHX10" s="476"/>
      <c r="UHY10" s="477"/>
      <c r="UHZ10" s="477"/>
      <c r="UIA10" s="477"/>
      <c r="UIB10" s="474"/>
      <c r="UIC10" s="474"/>
      <c r="UID10" s="475"/>
      <c r="UIE10" s="414"/>
      <c r="UIF10" s="476"/>
      <c r="UIG10" s="477"/>
      <c r="UIH10" s="477"/>
      <c r="UII10" s="477"/>
      <c r="UIJ10" s="474"/>
      <c r="UIK10" s="474"/>
      <c r="UIL10" s="475"/>
      <c r="UIM10" s="414"/>
      <c r="UIN10" s="476"/>
      <c r="UIO10" s="477"/>
      <c r="UIP10" s="477"/>
      <c r="UIQ10" s="477"/>
      <c r="UIR10" s="474"/>
      <c r="UIS10" s="474"/>
      <c r="UIT10" s="475"/>
      <c r="UIU10" s="414"/>
      <c r="UIV10" s="476"/>
      <c r="UIW10" s="477"/>
      <c r="UIX10" s="477"/>
      <c r="UIY10" s="477"/>
      <c r="UIZ10" s="474"/>
      <c r="UJA10" s="474"/>
      <c r="UJB10" s="475"/>
      <c r="UJC10" s="414"/>
      <c r="UJD10" s="476"/>
      <c r="UJE10" s="477"/>
      <c r="UJF10" s="477"/>
      <c r="UJG10" s="477"/>
      <c r="UJH10" s="474"/>
      <c r="UJI10" s="474"/>
      <c r="UJJ10" s="475"/>
      <c r="UJK10" s="414"/>
      <c r="UJL10" s="476"/>
      <c r="UJM10" s="477"/>
      <c r="UJN10" s="477"/>
      <c r="UJO10" s="477"/>
      <c r="UJP10" s="474"/>
      <c r="UJQ10" s="474"/>
      <c r="UJR10" s="475"/>
      <c r="UJS10" s="414"/>
      <c r="UJT10" s="476"/>
      <c r="UJU10" s="477"/>
      <c r="UJV10" s="477"/>
      <c r="UJW10" s="477"/>
      <c r="UJX10" s="474"/>
      <c r="UJY10" s="474"/>
      <c r="UJZ10" s="475"/>
      <c r="UKA10" s="414"/>
      <c r="UKB10" s="476"/>
      <c r="UKC10" s="477"/>
      <c r="UKD10" s="477"/>
      <c r="UKE10" s="477"/>
      <c r="UKF10" s="474"/>
      <c r="UKG10" s="474"/>
      <c r="UKH10" s="475"/>
      <c r="UKI10" s="414"/>
      <c r="UKJ10" s="476"/>
      <c r="UKK10" s="477"/>
      <c r="UKL10" s="477"/>
      <c r="UKM10" s="477"/>
      <c r="UKN10" s="474"/>
      <c r="UKO10" s="474"/>
      <c r="UKP10" s="475"/>
      <c r="UKQ10" s="414"/>
      <c r="UKR10" s="476"/>
      <c r="UKS10" s="477"/>
      <c r="UKT10" s="477"/>
      <c r="UKU10" s="477"/>
      <c r="UKV10" s="474"/>
      <c r="UKW10" s="474"/>
      <c r="UKX10" s="475"/>
      <c r="UKY10" s="414"/>
      <c r="UKZ10" s="476"/>
      <c r="ULA10" s="477"/>
      <c r="ULB10" s="477"/>
      <c r="ULC10" s="477"/>
      <c r="ULD10" s="474"/>
      <c r="ULE10" s="474"/>
      <c r="ULF10" s="475"/>
      <c r="ULG10" s="414"/>
      <c r="ULH10" s="476"/>
      <c r="ULI10" s="477"/>
      <c r="ULJ10" s="477"/>
      <c r="ULK10" s="477"/>
      <c r="ULL10" s="474"/>
      <c r="ULM10" s="474"/>
      <c r="ULN10" s="475"/>
      <c r="ULO10" s="414"/>
      <c r="ULP10" s="476"/>
      <c r="ULQ10" s="477"/>
      <c r="ULR10" s="477"/>
      <c r="ULS10" s="477"/>
      <c r="ULT10" s="474"/>
      <c r="ULU10" s="474"/>
      <c r="ULV10" s="475"/>
      <c r="ULW10" s="414"/>
      <c r="ULX10" s="476"/>
      <c r="ULY10" s="477"/>
      <c r="ULZ10" s="477"/>
      <c r="UMA10" s="477"/>
      <c r="UMB10" s="474"/>
      <c r="UMC10" s="474"/>
      <c r="UMD10" s="475"/>
      <c r="UME10" s="414"/>
      <c r="UMF10" s="476"/>
      <c r="UMG10" s="477"/>
      <c r="UMH10" s="477"/>
      <c r="UMI10" s="477"/>
      <c r="UMJ10" s="474"/>
      <c r="UMK10" s="474"/>
      <c r="UML10" s="475"/>
      <c r="UMM10" s="414"/>
      <c r="UMN10" s="476"/>
      <c r="UMO10" s="477"/>
      <c r="UMP10" s="477"/>
      <c r="UMQ10" s="477"/>
      <c r="UMR10" s="474"/>
      <c r="UMS10" s="474"/>
      <c r="UMT10" s="475"/>
      <c r="UMU10" s="414"/>
      <c r="UMV10" s="476"/>
      <c r="UMW10" s="477"/>
      <c r="UMX10" s="477"/>
      <c r="UMY10" s="477"/>
      <c r="UMZ10" s="474"/>
      <c r="UNA10" s="474"/>
      <c r="UNB10" s="475"/>
      <c r="UNC10" s="414"/>
      <c r="UND10" s="476"/>
      <c r="UNE10" s="477"/>
      <c r="UNF10" s="477"/>
      <c r="UNG10" s="477"/>
      <c r="UNH10" s="474"/>
      <c r="UNI10" s="474"/>
      <c r="UNJ10" s="475"/>
      <c r="UNK10" s="414"/>
      <c r="UNL10" s="476"/>
      <c r="UNM10" s="477"/>
      <c r="UNN10" s="477"/>
      <c r="UNO10" s="477"/>
      <c r="UNP10" s="474"/>
      <c r="UNQ10" s="474"/>
      <c r="UNR10" s="475"/>
      <c r="UNS10" s="414"/>
      <c r="UNT10" s="476"/>
      <c r="UNU10" s="477"/>
      <c r="UNV10" s="477"/>
      <c r="UNW10" s="477"/>
      <c r="UNX10" s="474"/>
      <c r="UNY10" s="474"/>
      <c r="UNZ10" s="475"/>
      <c r="UOA10" s="414"/>
      <c r="UOB10" s="476"/>
      <c r="UOC10" s="477"/>
      <c r="UOD10" s="477"/>
      <c r="UOE10" s="477"/>
      <c r="UOF10" s="474"/>
      <c r="UOG10" s="474"/>
      <c r="UOH10" s="475"/>
      <c r="UOI10" s="414"/>
      <c r="UOJ10" s="476"/>
      <c r="UOK10" s="477"/>
      <c r="UOL10" s="477"/>
      <c r="UOM10" s="477"/>
      <c r="UON10" s="474"/>
      <c r="UOO10" s="474"/>
      <c r="UOP10" s="475"/>
      <c r="UOQ10" s="414"/>
      <c r="UOR10" s="476"/>
      <c r="UOS10" s="477"/>
      <c r="UOT10" s="477"/>
      <c r="UOU10" s="477"/>
      <c r="UOV10" s="474"/>
      <c r="UOW10" s="474"/>
      <c r="UOX10" s="475"/>
      <c r="UOY10" s="414"/>
      <c r="UOZ10" s="476"/>
      <c r="UPA10" s="477"/>
      <c r="UPB10" s="477"/>
      <c r="UPC10" s="477"/>
      <c r="UPD10" s="474"/>
      <c r="UPE10" s="474"/>
      <c r="UPF10" s="475"/>
      <c r="UPG10" s="414"/>
      <c r="UPH10" s="476"/>
      <c r="UPI10" s="477"/>
      <c r="UPJ10" s="477"/>
      <c r="UPK10" s="477"/>
      <c r="UPL10" s="474"/>
      <c r="UPM10" s="474"/>
      <c r="UPN10" s="475"/>
      <c r="UPO10" s="414"/>
      <c r="UPP10" s="476"/>
      <c r="UPQ10" s="477"/>
      <c r="UPR10" s="477"/>
      <c r="UPS10" s="477"/>
      <c r="UPT10" s="474"/>
      <c r="UPU10" s="474"/>
      <c r="UPV10" s="475"/>
      <c r="UPW10" s="414"/>
      <c r="UPX10" s="476"/>
      <c r="UPY10" s="477"/>
      <c r="UPZ10" s="477"/>
      <c r="UQA10" s="477"/>
      <c r="UQB10" s="474"/>
      <c r="UQC10" s="474"/>
      <c r="UQD10" s="475"/>
      <c r="UQE10" s="414"/>
      <c r="UQF10" s="476"/>
      <c r="UQG10" s="477"/>
      <c r="UQH10" s="477"/>
      <c r="UQI10" s="477"/>
      <c r="UQJ10" s="474"/>
      <c r="UQK10" s="474"/>
      <c r="UQL10" s="475"/>
      <c r="UQM10" s="414"/>
      <c r="UQN10" s="476"/>
      <c r="UQO10" s="477"/>
      <c r="UQP10" s="477"/>
      <c r="UQQ10" s="477"/>
      <c r="UQR10" s="474"/>
      <c r="UQS10" s="474"/>
      <c r="UQT10" s="475"/>
      <c r="UQU10" s="414"/>
      <c r="UQV10" s="476"/>
      <c r="UQW10" s="477"/>
      <c r="UQX10" s="477"/>
      <c r="UQY10" s="477"/>
      <c r="UQZ10" s="474"/>
      <c r="URA10" s="474"/>
      <c r="URB10" s="475"/>
      <c r="URC10" s="414"/>
      <c r="URD10" s="476"/>
      <c r="URE10" s="477"/>
      <c r="URF10" s="477"/>
      <c r="URG10" s="477"/>
      <c r="URH10" s="474"/>
      <c r="URI10" s="474"/>
      <c r="URJ10" s="475"/>
      <c r="URK10" s="414"/>
      <c r="URL10" s="476"/>
      <c r="URM10" s="477"/>
      <c r="URN10" s="477"/>
      <c r="URO10" s="477"/>
      <c r="URP10" s="474"/>
      <c r="URQ10" s="474"/>
      <c r="URR10" s="475"/>
      <c r="URS10" s="414"/>
      <c r="URT10" s="476"/>
      <c r="URU10" s="477"/>
      <c r="URV10" s="477"/>
      <c r="URW10" s="477"/>
      <c r="URX10" s="474"/>
      <c r="URY10" s="474"/>
      <c r="URZ10" s="475"/>
      <c r="USA10" s="414"/>
      <c r="USB10" s="476"/>
      <c r="USC10" s="477"/>
      <c r="USD10" s="477"/>
      <c r="USE10" s="477"/>
      <c r="USF10" s="474"/>
      <c r="USG10" s="474"/>
      <c r="USH10" s="475"/>
      <c r="USI10" s="414"/>
      <c r="USJ10" s="476"/>
      <c r="USK10" s="477"/>
      <c r="USL10" s="477"/>
      <c r="USM10" s="477"/>
      <c r="USN10" s="474"/>
      <c r="USO10" s="474"/>
      <c r="USP10" s="475"/>
      <c r="USQ10" s="414"/>
      <c r="USR10" s="476"/>
      <c r="USS10" s="477"/>
      <c r="UST10" s="477"/>
      <c r="USU10" s="477"/>
      <c r="USV10" s="474"/>
      <c r="USW10" s="474"/>
      <c r="USX10" s="475"/>
      <c r="USY10" s="414"/>
      <c r="USZ10" s="476"/>
      <c r="UTA10" s="477"/>
      <c r="UTB10" s="477"/>
      <c r="UTC10" s="477"/>
      <c r="UTD10" s="474"/>
      <c r="UTE10" s="474"/>
      <c r="UTF10" s="475"/>
      <c r="UTG10" s="414"/>
      <c r="UTH10" s="476"/>
      <c r="UTI10" s="477"/>
      <c r="UTJ10" s="477"/>
      <c r="UTK10" s="477"/>
      <c r="UTL10" s="474"/>
      <c r="UTM10" s="474"/>
      <c r="UTN10" s="475"/>
      <c r="UTO10" s="414"/>
      <c r="UTP10" s="476"/>
      <c r="UTQ10" s="477"/>
      <c r="UTR10" s="477"/>
      <c r="UTS10" s="477"/>
      <c r="UTT10" s="474"/>
      <c r="UTU10" s="474"/>
      <c r="UTV10" s="475"/>
      <c r="UTW10" s="414"/>
      <c r="UTX10" s="476"/>
      <c r="UTY10" s="477"/>
      <c r="UTZ10" s="477"/>
      <c r="UUA10" s="477"/>
      <c r="UUB10" s="474"/>
      <c r="UUC10" s="474"/>
      <c r="UUD10" s="475"/>
      <c r="UUE10" s="414"/>
      <c r="UUF10" s="476"/>
      <c r="UUG10" s="477"/>
      <c r="UUH10" s="477"/>
      <c r="UUI10" s="477"/>
      <c r="UUJ10" s="474"/>
      <c r="UUK10" s="474"/>
      <c r="UUL10" s="475"/>
      <c r="UUM10" s="414"/>
      <c r="UUN10" s="476"/>
      <c r="UUO10" s="477"/>
      <c r="UUP10" s="477"/>
      <c r="UUQ10" s="477"/>
      <c r="UUR10" s="474"/>
      <c r="UUS10" s="474"/>
      <c r="UUT10" s="475"/>
      <c r="UUU10" s="414"/>
      <c r="UUV10" s="476"/>
      <c r="UUW10" s="477"/>
      <c r="UUX10" s="477"/>
      <c r="UUY10" s="477"/>
      <c r="UUZ10" s="474"/>
      <c r="UVA10" s="474"/>
      <c r="UVB10" s="475"/>
      <c r="UVC10" s="414"/>
      <c r="UVD10" s="476"/>
      <c r="UVE10" s="477"/>
      <c r="UVF10" s="477"/>
      <c r="UVG10" s="477"/>
      <c r="UVH10" s="474"/>
      <c r="UVI10" s="474"/>
      <c r="UVJ10" s="475"/>
      <c r="UVK10" s="414"/>
      <c r="UVL10" s="476"/>
      <c r="UVM10" s="477"/>
      <c r="UVN10" s="477"/>
      <c r="UVO10" s="477"/>
      <c r="UVP10" s="474"/>
      <c r="UVQ10" s="474"/>
      <c r="UVR10" s="475"/>
      <c r="UVS10" s="414"/>
      <c r="UVT10" s="476"/>
      <c r="UVU10" s="477"/>
      <c r="UVV10" s="477"/>
      <c r="UVW10" s="477"/>
      <c r="UVX10" s="474"/>
      <c r="UVY10" s="474"/>
      <c r="UVZ10" s="475"/>
      <c r="UWA10" s="414"/>
      <c r="UWB10" s="476"/>
      <c r="UWC10" s="477"/>
      <c r="UWD10" s="477"/>
      <c r="UWE10" s="477"/>
      <c r="UWF10" s="474"/>
      <c r="UWG10" s="474"/>
      <c r="UWH10" s="475"/>
      <c r="UWI10" s="414"/>
      <c r="UWJ10" s="476"/>
      <c r="UWK10" s="477"/>
      <c r="UWL10" s="477"/>
      <c r="UWM10" s="477"/>
      <c r="UWN10" s="474"/>
      <c r="UWO10" s="474"/>
      <c r="UWP10" s="475"/>
      <c r="UWQ10" s="414"/>
      <c r="UWR10" s="476"/>
      <c r="UWS10" s="477"/>
      <c r="UWT10" s="477"/>
      <c r="UWU10" s="477"/>
      <c r="UWV10" s="474"/>
      <c r="UWW10" s="474"/>
      <c r="UWX10" s="475"/>
      <c r="UWY10" s="414"/>
      <c r="UWZ10" s="476"/>
      <c r="UXA10" s="477"/>
      <c r="UXB10" s="477"/>
      <c r="UXC10" s="477"/>
      <c r="UXD10" s="474"/>
      <c r="UXE10" s="474"/>
      <c r="UXF10" s="475"/>
      <c r="UXG10" s="414"/>
      <c r="UXH10" s="476"/>
      <c r="UXI10" s="477"/>
      <c r="UXJ10" s="477"/>
      <c r="UXK10" s="477"/>
      <c r="UXL10" s="474"/>
      <c r="UXM10" s="474"/>
      <c r="UXN10" s="475"/>
      <c r="UXO10" s="414"/>
      <c r="UXP10" s="476"/>
      <c r="UXQ10" s="477"/>
      <c r="UXR10" s="477"/>
      <c r="UXS10" s="477"/>
      <c r="UXT10" s="474"/>
      <c r="UXU10" s="474"/>
      <c r="UXV10" s="475"/>
      <c r="UXW10" s="414"/>
      <c r="UXX10" s="476"/>
      <c r="UXY10" s="477"/>
      <c r="UXZ10" s="477"/>
      <c r="UYA10" s="477"/>
      <c r="UYB10" s="474"/>
      <c r="UYC10" s="474"/>
      <c r="UYD10" s="475"/>
      <c r="UYE10" s="414"/>
      <c r="UYF10" s="476"/>
      <c r="UYG10" s="477"/>
      <c r="UYH10" s="477"/>
      <c r="UYI10" s="477"/>
      <c r="UYJ10" s="474"/>
      <c r="UYK10" s="474"/>
      <c r="UYL10" s="475"/>
      <c r="UYM10" s="414"/>
      <c r="UYN10" s="476"/>
      <c r="UYO10" s="477"/>
      <c r="UYP10" s="477"/>
      <c r="UYQ10" s="477"/>
      <c r="UYR10" s="474"/>
      <c r="UYS10" s="474"/>
      <c r="UYT10" s="475"/>
      <c r="UYU10" s="414"/>
      <c r="UYV10" s="476"/>
      <c r="UYW10" s="477"/>
      <c r="UYX10" s="477"/>
      <c r="UYY10" s="477"/>
      <c r="UYZ10" s="474"/>
      <c r="UZA10" s="474"/>
      <c r="UZB10" s="475"/>
      <c r="UZC10" s="414"/>
      <c r="UZD10" s="476"/>
      <c r="UZE10" s="477"/>
      <c r="UZF10" s="477"/>
      <c r="UZG10" s="477"/>
      <c r="UZH10" s="474"/>
      <c r="UZI10" s="474"/>
      <c r="UZJ10" s="475"/>
      <c r="UZK10" s="414"/>
      <c r="UZL10" s="476"/>
      <c r="UZM10" s="477"/>
      <c r="UZN10" s="477"/>
      <c r="UZO10" s="477"/>
      <c r="UZP10" s="474"/>
      <c r="UZQ10" s="474"/>
      <c r="UZR10" s="475"/>
      <c r="UZS10" s="414"/>
      <c r="UZT10" s="476"/>
      <c r="UZU10" s="477"/>
      <c r="UZV10" s="477"/>
      <c r="UZW10" s="477"/>
      <c r="UZX10" s="474"/>
      <c r="UZY10" s="474"/>
      <c r="UZZ10" s="475"/>
      <c r="VAA10" s="414"/>
      <c r="VAB10" s="476"/>
      <c r="VAC10" s="477"/>
      <c r="VAD10" s="477"/>
      <c r="VAE10" s="477"/>
      <c r="VAF10" s="474"/>
      <c r="VAG10" s="474"/>
      <c r="VAH10" s="475"/>
      <c r="VAI10" s="414"/>
      <c r="VAJ10" s="476"/>
      <c r="VAK10" s="477"/>
      <c r="VAL10" s="477"/>
      <c r="VAM10" s="477"/>
      <c r="VAN10" s="474"/>
      <c r="VAO10" s="474"/>
      <c r="VAP10" s="475"/>
      <c r="VAQ10" s="414"/>
      <c r="VAR10" s="476"/>
      <c r="VAS10" s="477"/>
      <c r="VAT10" s="477"/>
      <c r="VAU10" s="477"/>
      <c r="VAV10" s="474"/>
      <c r="VAW10" s="474"/>
      <c r="VAX10" s="475"/>
      <c r="VAY10" s="414"/>
      <c r="VAZ10" s="476"/>
      <c r="VBA10" s="477"/>
      <c r="VBB10" s="477"/>
      <c r="VBC10" s="477"/>
      <c r="VBD10" s="474"/>
      <c r="VBE10" s="474"/>
      <c r="VBF10" s="475"/>
      <c r="VBG10" s="414"/>
      <c r="VBH10" s="476"/>
      <c r="VBI10" s="477"/>
      <c r="VBJ10" s="477"/>
      <c r="VBK10" s="477"/>
      <c r="VBL10" s="474"/>
      <c r="VBM10" s="474"/>
      <c r="VBN10" s="475"/>
      <c r="VBO10" s="414"/>
      <c r="VBP10" s="476"/>
      <c r="VBQ10" s="477"/>
      <c r="VBR10" s="477"/>
      <c r="VBS10" s="477"/>
      <c r="VBT10" s="474"/>
      <c r="VBU10" s="474"/>
      <c r="VBV10" s="475"/>
      <c r="VBW10" s="414"/>
      <c r="VBX10" s="476"/>
      <c r="VBY10" s="477"/>
      <c r="VBZ10" s="477"/>
      <c r="VCA10" s="477"/>
      <c r="VCB10" s="474"/>
      <c r="VCC10" s="474"/>
      <c r="VCD10" s="475"/>
      <c r="VCE10" s="414"/>
      <c r="VCF10" s="476"/>
      <c r="VCG10" s="477"/>
      <c r="VCH10" s="477"/>
      <c r="VCI10" s="477"/>
      <c r="VCJ10" s="474"/>
      <c r="VCK10" s="474"/>
      <c r="VCL10" s="475"/>
      <c r="VCM10" s="414"/>
      <c r="VCN10" s="476"/>
      <c r="VCO10" s="477"/>
      <c r="VCP10" s="477"/>
      <c r="VCQ10" s="477"/>
      <c r="VCR10" s="474"/>
      <c r="VCS10" s="474"/>
      <c r="VCT10" s="475"/>
      <c r="VCU10" s="414"/>
      <c r="VCV10" s="476"/>
      <c r="VCW10" s="477"/>
      <c r="VCX10" s="477"/>
      <c r="VCY10" s="477"/>
      <c r="VCZ10" s="474"/>
      <c r="VDA10" s="474"/>
      <c r="VDB10" s="475"/>
      <c r="VDC10" s="414"/>
      <c r="VDD10" s="476"/>
      <c r="VDE10" s="477"/>
      <c r="VDF10" s="477"/>
      <c r="VDG10" s="477"/>
      <c r="VDH10" s="474"/>
      <c r="VDI10" s="474"/>
      <c r="VDJ10" s="475"/>
      <c r="VDK10" s="414"/>
      <c r="VDL10" s="476"/>
      <c r="VDM10" s="477"/>
      <c r="VDN10" s="477"/>
      <c r="VDO10" s="477"/>
      <c r="VDP10" s="474"/>
      <c r="VDQ10" s="474"/>
      <c r="VDR10" s="475"/>
      <c r="VDS10" s="414"/>
      <c r="VDT10" s="476"/>
      <c r="VDU10" s="477"/>
      <c r="VDV10" s="477"/>
      <c r="VDW10" s="477"/>
      <c r="VDX10" s="474"/>
      <c r="VDY10" s="474"/>
      <c r="VDZ10" s="475"/>
      <c r="VEA10" s="414"/>
      <c r="VEB10" s="476"/>
      <c r="VEC10" s="477"/>
      <c r="VED10" s="477"/>
      <c r="VEE10" s="477"/>
      <c r="VEF10" s="474"/>
      <c r="VEG10" s="474"/>
      <c r="VEH10" s="475"/>
      <c r="VEI10" s="414"/>
      <c r="VEJ10" s="476"/>
      <c r="VEK10" s="477"/>
      <c r="VEL10" s="477"/>
      <c r="VEM10" s="477"/>
      <c r="VEN10" s="474"/>
      <c r="VEO10" s="474"/>
      <c r="VEP10" s="475"/>
      <c r="VEQ10" s="414"/>
      <c r="VER10" s="476"/>
      <c r="VES10" s="477"/>
      <c r="VET10" s="477"/>
      <c r="VEU10" s="477"/>
      <c r="VEV10" s="474"/>
      <c r="VEW10" s="474"/>
      <c r="VEX10" s="475"/>
      <c r="VEY10" s="414"/>
      <c r="VEZ10" s="476"/>
      <c r="VFA10" s="477"/>
      <c r="VFB10" s="477"/>
      <c r="VFC10" s="477"/>
      <c r="VFD10" s="474"/>
      <c r="VFE10" s="474"/>
      <c r="VFF10" s="475"/>
      <c r="VFG10" s="414"/>
      <c r="VFH10" s="476"/>
      <c r="VFI10" s="477"/>
      <c r="VFJ10" s="477"/>
      <c r="VFK10" s="477"/>
      <c r="VFL10" s="474"/>
      <c r="VFM10" s="474"/>
      <c r="VFN10" s="475"/>
      <c r="VFO10" s="414"/>
      <c r="VFP10" s="476"/>
      <c r="VFQ10" s="477"/>
      <c r="VFR10" s="477"/>
      <c r="VFS10" s="477"/>
      <c r="VFT10" s="474"/>
      <c r="VFU10" s="474"/>
      <c r="VFV10" s="475"/>
      <c r="VFW10" s="414"/>
      <c r="VFX10" s="476"/>
      <c r="VFY10" s="477"/>
      <c r="VFZ10" s="477"/>
      <c r="VGA10" s="477"/>
      <c r="VGB10" s="474"/>
      <c r="VGC10" s="474"/>
      <c r="VGD10" s="475"/>
      <c r="VGE10" s="414"/>
      <c r="VGF10" s="476"/>
      <c r="VGG10" s="477"/>
      <c r="VGH10" s="477"/>
      <c r="VGI10" s="477"/>
      <c r="VGJ10" s="474"/>
      <c r="VGK10" s="474"/>
      <c r="VGL10" s="475"/>
      <c r="VGM10" s="414"/>
      <c r="VGN10" s="476"/>
      <c r="VGO10" s="477"/>
      <c r="VGP10" s="477"/>
      <c r="VGQ10" s="477"/>
      <c r="VGR10" s="474"/>
      <c r="VGS10" s="474"/>
      <c r="VGT10" s="475"/>
      <c r="VGU10" s="414"/>
      <c r="VGV10" s="476"/>
      <c r="VGW10" s="477"/>
      <c r="VGX10" s="477"/>
      <c r="VGY10" s="477"/>
      <c r="VGZ10" s="474"/>
      <c r="VHA10" s="474"/>
      <c r="VHB10" s="475"/>
      <c r="VHC10" s="414"/>
      <c r="VHD10" s="476"/>
      <c r="VHE10" s="477"/>
      <c r="VHF10" s="477"/>
      <c r="VHG10" s="477"/>
      <c r="VHH10" s="474"/>
      <c r="VHI10" s="474"/>
      <c r="VHJ10" s="475"/>
      <c r="VHK10" s="414"/>
      <c r="VHL10" s="476"/>
      <c r="VHM10" s="477"/>
      <c r="VHN10" s="477"/>
      <c r="VHO10" s="477"/>
      <c r="VHP10" s="474"/>
      <c r="VHQ10" s="474"/>
      <c r="VHR10" s="475"/>
      <c r="VHS10" s="414"/>
      <c r="VHT10" s="476"/>
      <c r="VHU10" s="477"/>
      <c r="VHV10" s="477"/>
      <c r="VHW10" s="477"/>
      <c r="VHX10" s="474"/>
      <c r="VHY10" s="474"/>
      <c r="VHZ10" s="475"/>
      <c r="VIA10" s="414"/>
      <c r="VIB10" s="476"/>
      <c r="VIC10" s="477"/>
      <c r="VID10" s="477"/>
      <c r="VIE10" s="477"/>
      <c r="VIF10" s="474"/>
      <c r="VIG10" s="474"/>
      <c r="VIH10" s="475"/>
      <c r="VII10" s="414"/>
      <c r="VIJ10" s="476"/>
      <c r="VIK10" s="477"/>
      <c r="VIL10" s="477"/>
      <c r="VIM10" s="477"/>
      <c r="VIN10" s="474"/>
      <c r="VIO10" s="474"/>
      <c r="VIP10" s="475"/>
      <c r="VIQ10" s="414"/>
      <c r="VIR10" s="476"/>
      <c r="VIS10" s="477"/>
      <c r="VIT10" s="477"/>
      <c r="VIU10" s="477"/>
      <c r="VIV10" s="474"/>
      <c r="VIW10" s="474"/>
      <c r="VIX10" s="475"/>
      <c r="VIY10" s="414"/>
      <c r="VIZ10" s="476"/>
      <c r="VJA10" s="477"/>
      <c r="VJB10" s="477"/>
      <c r="VJC10" s="477"/>
      <c r="VJD10" s="474"/>
      <c r="VJE10" s="474"/>
      <c r="VJF10" s="475"/>
      <c r="VJG10" s="414"/>
      <c r="VJH10" s="476"/>
      <c r="VJI10" s="477"/>
      <c r="VJJ10" s="477"/>
      <c r="VJK10" s="477"/>
      <c r="VJL10" s="474"/>
      <c r="VJM10" s="474"/>
      <c r="VJN10" s="475"/>
      <c r="VJO10" s="414"/>
      <c r="VJP10" s="476"/>
      <c r="VJQ10" s="477"/>
      <c r="VJR10" s="477"/>
      <c r="VJS10" s="477"/>
      <c r="VJT10" s="474"/>
      <c r="VJU10" s="474"/>
      <c r="VJV10" s="475"/>
      <c r="VJW10" s="414"/>
      <c r="VJX10" s="476"/>
      <c r="VJY10" s="477"/>
      <c r="VJZ10" s="477"/>
      <c r="VKA10" s="477"/>
      <c r="VKB10" s="474"/>
      <c r="VKC10" s="474"/>
      <c r="VKD10" s="475"/>
      <c r="VKE10" s="414"/>
      <c r="VKF10" s="476"/>
      <c r="VKG10" s="477"/>
      <c r="VKH10" s="477"/>
      <c r="VKI10" s="477"/>
      <c r="VKJ10" s="474"/>
      <c r="VKK10" s="474"/>
      <c r="VKL10" s="475"/>
      <c r="VKM10" s="414"/>
      <c r="VKN10" s="476"/>
      <c r="VKO10" s="477"/>
      <c r="VKP10" s="477"/>
      <c r="VKQ10" s="477"/>
      <c r="VKR10" s="474"/>
      <c r="VKS10" s="474"/>
      <c r="VKT10" s="475"/>
      <c r="VKU10" s="414"/>
      <c r="VKV10" s="476"/>
      <c r="VKW10" s="477"/>
      <c r="VKX10" s="477"/>
      <c r="VKY10" s="477"/>
      <c r="VKZ10" s="474"/>
      <c r="VLA10" s="474"/>
      <c r="VLB10" s="475"/>
      <c r="VLC10" s="414"/>
      <c r="VLD10" s="476"/>
      <c r="VLE10" s="477"/>
      <c r="VLF10" s="477"/>
      <c r="VLG10" s="477"/>
      <c r="VLH10" s="474"/>
      <c r="VLI10" s="474"/>
      <c r="VLJ10" s="475"/>
      <c r="VLK10" s="414"/>
      <c r="VLL10" s="476"/>
      <c r="VLM10" s="477"/>
      <c r="VLN10" s="477"/>
      <c r="VLO10" s="477"/>
      <c r="VLP10" s="474"/>
      <c r="VLQ10" s="474"/>
      <c r="VLR10" s="475"/>
      <c r="VLS10" s="414"/>
      <c r="VLT10" s="476"/>
      <c r="VLU10" s="477"/>
      <c r="VLV10" s="477"/>
      <c r="VLW10" s="477"/>
      <c r="VLX10" s="474"/>
      <c r="VLY10" s="474"/>
      <c r="VLZ10" s="475"/>
      <c r="VMA10" s="414"/>
      <c r="VMB10" s="476"/>
      <c r="VMC10" s="477"/>
      <c r="VMD10" s="477"/>
      <c r="VME10" s="477"/>
      <c r="VMF10" s="474"/>
      <c r="VMG10" s="474"/>
      <c r="VMH10" s="475"/>
      <c r="VMI10" s="414"/>
      <c r="VMJ10" s="476"/>
      <c r="VMK10" s="477"/>
      <c r="VML10" s="477"/>
      <c r="VMM10" s="477"/>
      <c r="VMN10" s="474"/>
      <c r="VMO10" s="474"/>
      <c r="VMP10" s="475"/>
      <c r="VMQ10" s="414"/>
      <c r="VMR10" s="476"/>
      <c r="VMS10" s="477"/>
      <c r="VMT10" s="477"/>
      <c r="VMU10" s="477"/>
      <c r="VMV10" s="474"/>
      <c r="VMW10" s="474"/>
      <c r="VMX10" s="475"/>
      <c r="VMY10" s="414"/>
      <c r="VMZ10" s="476"/>
      <c r="VNA10" s="477"/>
      <c r="VNB10" s="477"/>
      <c r="VNC10" s="477"/>
      <c r="VND10" s="474"/>
      <c r="VNE10" s="474"/>
      <c r="VNF10" s="475"/>
      <c r="VNG10" s="414"/>
      <c r="VNH10" s="476"/>
      <c r="VNI10" s="477"/>
      <c r="VNJ10" s="477"/>
      <c r="VNK10" s="477"/>
      <c r="VNL10" s="474"/>
      <c r="VNM10" s="474"/>
      <c r="VNN10" s="475"/>
      <c r="VNO10" s="414"/>
      <c r="VNP10" s="476"/>
      <c r="VNQ10" s="477"/>
      <c r="VNR10" s="477"/>
      <c r="VNS10" s="477"/>
      <c r="VNT10" s="474"/>
      <c r="VNU10" s="474"/>
      <c r="VNV10" s="475"/>
      <c r="VNW10" s="414"/>
      <c r="VNX10" s="476"/>
      <c r="VNY10" s="477"/>
      <c r="VNZ10" s="477"/>
      <c r="VOA10" s="477"/>
      <c r="VOB10" s="474"/>
      <c r="VOC10" s="474"/>
      <c r="VOD10" s="475"/>
      <c r="VOE10" s="414"/>
      <c r="VOF10" s="476"/>
      <c r="VOG10" s="477"/>
      <c r="VOH10" s="477"/>
      <c r="VOI10" s="477"/>
      <c r="VOJ10" s="474"/>
      <c r="VOK10" s="474"/>
      <c r="VOL10" s="475"/>
      <c r="VOM10" s="414"/>
      <c r="VON10" s="476"/>
      <c r="VOO10" s="477"/>
      <c r="VOP10" s="477"/>
      <c r="VOQ10" s="477"/>
      <c r="VOR10" s="474"/>
      <c r="VOS10" s="474"/>
      <c r="VOT10" s="475"/>
      <c r="VOU10" s="414"/>
      <c r="VOV10" s="476"/>
      <c r="VOW10" s="477"/>
      <c r="VOX10" s="477"/>
      <c r="VOY10" s="477"/>
      <c r="VOZ10" s="474"/>
      <c r="VPA10" s="474"/>
      <c r="VPB10" s="475"/>
      <c r="VPC10" s="414"/>
      <c r="VPD10" s="476"/>
      <c r="VPE10" s="477"/>
      <c r="VPF10" s="477"/>
      <c r="VPG10" s="477"/>
      <c r="VPH10" s="474"/>
      <c r="VPI10" s="474"/>
      <c r="VPJ10" s="475"/>
      <c r="VPK10" s="414"/>
      <c r="VPL10" s="476"/>
      <c r="VPM10" s="477"/>
      <c r="VPN10" s="477"/>
      <c r="VPO10" s="477"/>
      <c r="VPP10" s="474"/>
      <c r="VPQ10" s="474"/>
      <c r="VPR10" s="475"/>
      <c r="VPS10" s="414"/>
      <c r="VPT10" s="476"/>
      <c r="VPU10" s="477"/>
      <c r="VPV10" s="477"/>
      <c r="VPW10" s="477"/>
      <c r="VPX10" s="474"/>
      <c r="VPY10" s="474"/>
      <c r="VPZ10" s="475"/>
      <c r="VQA10" s="414"/>
      <c r="VQB10" s="476"/>
      <c r="VQC10" s="477"/>
      <c r="VQD10" s="477"/>
      <c r="VQE10" s="477"/>
      <c r="VQF10" s="474"/>
      <c r="VQG10" s="474"/>
      <c r="VQH10" s="475"/>
      <c r="VQI10" s="414"/>
      <c r="VQJ10" s="476"/>
      <c r="VQK10" s="477"/>
      <c r="VQL10" s="477"/>
      <c r="VQM10" s="477"/>
      <c r="VQN10" s="474"/>
      <c r="VQO10" s="474"/>
      <c r="VQP10" s="475"/>
      <c r="VQQ10" s="414"/>
      <c r="VQR10" s="476"/>
      <c r="VQS10" s="477"/>
      <c r="VQT10" s="477"/>
      <c r="VQU10" s="477"/>
      <c r="VQV10" s="474"/>
      <c r="VQW10" s="474"/>
      <c r="VQX10" s="475"/>
      <c r="VQY10" s="414"/>
      <c r="VQZ10" s="476"/>
      <c r="VRA10" s="477"/>
      <c r="VRB10" s="477"/>
      <c r="VRC10" s="477"/>
      <c r="VRD10" s="474"/>
      <c r="VRE10" s="474"/>
      <c r="VRF10" s="475"/>
      <c r="VRG10" s="414"/>
      <c r="VRH10" s="476"/>
      <c r="VRI10" s="477"/>
      <c r="VRJ10" s="477"/>
      <c r="VRK10" s="477"/>
      <c r="VRL10" s="474"/>
      <c r="VRM10" s="474"/>
      <c r="VRN10" s="475"/>
      <c r="VRO10" s="414"/>
      <c r="VRP10" s="476"/>
      <c r="VRQ10" s="477"/>
      <c r="VRR10" s="477"/>
      <c r="VRS10" s="477"/>
      <c r="VRT10" s="474"/>
      <c r="VRU10" s="474"/>
      <c r="VRV10" s="475"/>
      <c r="VRW10" s="414"/>
      <c r="VRX10" s="476"/>
      <c r="VRY10" s="477"/>
      <c r="VRZ10" s="477"/>
      <c r="VSA10" s="477"/>
      <c r="VSB10" s="474"/>
      <c r="VSC10" s="474"/>
      <c r="VSD10" s="475"/>
      <c r="VSE10" s="414"/>
      <c r="VSF10" s="476"/>
      <c r="VSG10" s="477"/>
      <c r="VSH10" s="477"/>
      <c r="VSI10" s="477"/>
      <c r="VSJ10" s="474"/>
      <c r="VSK10" s="474"/>
      <c r="VSL10" s="475"/>
      <c r="VSM10" s="414"/>
      <c r="VSN10" s="476"/>
      <c r="VSO10" s="477"/>
      <c r="VSP10" s="477"/>
      <c r="VSQ10" s="477"/>
      <c r="VSR10" s="474"/>
      <c r="VSS10" s="474"/>
      <c r="VST10" s="475"/>
      <c r="VSU10" s="414"/>
      <c r="VSV10" s="476"/>
      <c r="VSW10" s="477"/>
      <c r="VSX10" s="477"/>
      <c r="VSY10" s="477"/>
      <c r="VSZ10" s="474"/>
      <c r="VTA10" s="474"/>
      <c r="VTB10" s="475"/>
      <c r="VTC10" s="414"/>
      <c r="VTD10" s="476"/>
      <c r="VTE10" s="477"/>
      <c r="VTF10" s="477"/>
      <c r="VTG10" s="477"/>
      <c r="VTH10" s="474"/>
      <c r="VTI10" s="474"/>
      <c r="VTJ10" s="475"/>
      <c r="VTK10" s="414"/>
      <c r="VTL10" s="476"/>
      <c r="VTM10" s="477"/>
      <c r="VTN10" s="477"/>
      <c r="VTO10" s="477"/>
      <c r="VTP10" s="474"/>
      <c r="VTQ10" s="474"/>
      <c r="VTR10" s="475"/>
      <c r="VTS10" s="414"/>
      <c r="VTT10" s="476"/>
      <c r="VTU10" s="477"/>
      <c r="VTV10" s="477"/>
      <c r="VTW10" s="477"/>
      <c r="VTX10" s="474"/>
      <c r="VTY10" s="474"/>
      <c r="VTZ10" s="475"/>
      <c r="VUA10" s="414"/>
      <c r="VUB10" s="476"/>
      <c r="VUC10" s="477"/>
      <c r="VUD10" s="477"/>
      <c r="VUE10" s="477"/>
      <c r="VUF10" s="474"/>
      <c r="VUG10" s="474"/>
      <c r="VUH10" s="475"/>
      <c r="VUI10" s="414"/>
      <c r="VUJ10" s="476"/>
      <c r="VUK10" s="477"/>
      <c r="VUL10" s="477"/>
      <c r="VUM10" s="477"/>
      <c r="VUN10" s="474"/>
      <c r="VUO10" s="474"/>
      <c r="VUP10" s="475"/>
      <c r="VUQ10" s="414"/>
      <c r="VUR10" s="476"/>
      <c r="VUS10" s="477"/>
      <c r="VUT10" s="477"/>
      <c r="VUU10" s="477"/>
      <c r="VUV10" s="474"/>
      <c r="VUW10" s="474"/>
      <c r="VUX10" s="475"/>
      <c r="VUY10" s="414"/>
      <c r="VUZ10" s="476"/>
      <c r="VVA10" s="477"/>
      <c r="VVB10" s="477"/>
      <c r="VVC10" s="477"/>
      <c r="VVD10" s="474"/>
      <c r="VVE10" s="474"/>
      <c r="VVF10" s="475"/>
      <c r="VVG10" s="414"/>
      <c r="VVH10" s="476"/>
      <c r="VVI10" s="477"/>
      <c r="VVJ10" s="477"/>
      <c r="VVK10" s="477"/>
      <c r="VVL10" s="474"/>
      <c r="VVM10" s="474"/>
      <c r="VVN10" s="475"/>
      <c r="VVO10" s="414"/>
      <c r="VVP10" s="476"/>
      <c r="VVQ10" s="477"/>
      <c r="VVR10" s="477"/>
      <c r="VVS10" s="477"/>
      <c r="VVT10" s="474"/>
      <c r="VVU10" s="474"/>
      <c r="VVV10" s="475"/>
      <c r="VVW10" s="414"/>
      <c r="VVX10" s="476"/>
      <c r="VVY10" s="477"/>
      <c r="VVZ10" s="477"/>
      <c r="VWA10" s="477"/>
      <c r="VWB10" s="474"/>
      <c r="VWC10" s="474"/>
      <c r="VWD10" s="475"/>
      <c r="VWE10" s="414"/>
      <c r="VWF10" s="476"/>
      <c r="VWG10" s="477"/>
      <c r="VWH10" s="477"/>
      <c r="VWI10" s="477"/>
      <c r="VWJ10" s="474"/>
      <c r="VWK10" s="474"/>
      <c r="VWL10" s="475"/>
      <c r="VWM10" s="414"/>
      <c r="VWN10" s="476"/>
      <c r="VWO10" s="477"/>
      <c r="VWP10" s="477"/>
      <c r="VWQ10" s="477"/>
      <c r="VWR10" s="474"/>
      <c r="VWS10" s="474"/>
      <c r="VWT10" s="475"/>
      <c r="VWU10" s="414"/>
      <c r="VWV10" s="476"/>
      <c r="VWW10" s="477"/>
      <c r="VWX10" s="477"/>
      <c r="VWY10" s="477"/>
      <c r="VWZ10" s="474"/>
      <c r="VXA10" s="474"/>
      <c r="VXB10" s="475"/>
      <c r="VXC10" s="414"/>
      <c r="VXD10" s="476"/>
      <c r="VXE10" s="477"/>
      <c r="VXF10" s="477"/>
      <c r="VXG10" s="477"/>
      <c r="VXH10" s="474"/>
      <c r="VXI10" s="474"/>
      <c r="VXJ10" s="475"/>
      <c r="VXK10" s="414"/>
      <c r="VXL10" s="476"/>
      <c r="VXM10" s="477"/>
      <c r="VXN10" s="477"/>
      <c r="VXO10" s="477"/>
      <c r="VXP10" s="474"/>
      <c r="VXQ10" s="474"/>
      <c r="VXR10" s="475"/>
      <c r="VXS10" s="414"/>
      <c r="VXT10" s="476"/>
      <c r="VXU10" s="477"/>
      <c r="VXV10" s="477"/>
      <c r="VXW10" s="477"/>
      <c r="VXX10" s="474"/>
      <c r="VXY10" s="474"/>
      <c r="VXZ10" s="475"/>
      <c r="VYA10" s="414"/>
      <c r="VYB10" s="476"/>
      <c r="VYC10" s="477"/>
      <c r="VYD10" s="477"/>
      <c r="VYE10" s="477"/>
      <c r="VYF10" s="474"/>
      <c r="VYG10" s="474"/>
      <c r="VYH10" s="475"/>
      <c r="VYI10" s="414"/>
      <c r="VYJ10" s="476"/>
      <c r="VYK10" s="477"/>
      <c r="VYL10" s="477"/>
      <c r="VYM10" s="477"/>
      <c r="VYN10" s="474"/>
      <c r="VYO10" s="474"/>
      <c r="VYP10" s="475"/>
      <c r="VYQ10" s="414"/>
      <c r="VYR10" s="476"/>
      <c r="VYS10" s="477"/>
      <c r="VYT10" s="477"/>
      <c r="VYU10" s="477"/>
      <c r="VYV10" s="474"/>
      <c r="VYW10" s="474"/>
      <c r="VYX10" s="475"/>
      <c r="VYY10" s="414"/>
      <c r="VYZ10" s="476"/>
      <c r="VZA10" s="477"/>
      <c r="VZB10" s="477"/>
      <c r="VZC10" s="477"/>
      <c r="VZD10" s="474"/>
      <c r="VZE10" s="474"/>
      <c r="VZF10" s="475"/>
      <c r="VZG10" s="414"/>
      <c r="VZH10" s="476"/>
      <c r="VZI10" s="477"/>
      <c r="VZJ10" s="477"/>
      <c r="VZK10" s="477"/>
      <c r="VZL10" s="474"/>
      <c r="VZM10" s="474"/>
      <c r="VZN10" s="475"/>
      <c r="VZO10" s="414"/>
      <c r="VZP10" s="476"/>
      <c r="VZQ10" s="477"/>
      <c r="VZR10" s="477"/>
      <c r="VZS10" s="477"/>
      <c r="VZT10" s="474"/>
      <c r="VZU10" s="474"/>
      <c r="VZV10" s="475"/>
      <c r="VZW10" s="414"/>
      <c r="VZX10" s="476"/>
      <c r="VZY10" s="477"/>
      <c r="VZZ10" s="477"/>
      <c r="WAA10" s="477"/>
      <c r="WAB10" s="474"/>
      <c r="WAC10" s="474"/>
      <c r="WAD10" s="475"/>
      <c r="WAE10" s="414"/>
      <c r="WAF10" s="476"/>
      <c r="WAG10" s="477"/>
      <c r="WAH10" s="477"/>
      <c r="WAI10" s="477"/>
      <c r="WAJ10" s="474"/>
      <c r="WAK10" s="474"/>
      <c r="WAL10" s="475"/>
      <c r="WAM10" s="414"/>
      <c r="WAN10" s="476"/>
      <c r="WAO10" s="477"/>
      <c r="WAP10" s="477"/>
      <c r="WAQ10" s="477"/>
      <c r="WAR10" s="474"/>
      <c r="WAS10" s="474"/>
      <c r="WAT10" s="475"/>
      <c r="WAU10" s="414"/>
      <c r="WAV10" s="476"/>
      <c r="WAW10" s="477"/>
      <c r="WAX10" s="477"/>
      <c r="WAY10" s="477"/>
      <c r="WAZ10" s="474"/>
      <c r="WBA10" s="474"/>
      <c r="WBB10" s="475"/>
      <c r="WBC10" s="414"/>
      <c r="WBD10" s="476"/>
      <c r="WBE10" s="477"/>
      <c r="WBF10" s="477"/>
      <c r="WBG10" s="477"/>
      <c r="WBH10" s="474"/>
      <c r="WBI10" s="474"/>
      <c r="WBJ10" s="475"/>
      <c r="WBK10" s="414"/>
      <c r="WBL10" s="476"/>
      <c r="WBM10" s="477"/>
      <c r="WBN10" s="477"/>
      <c r="WBO10" s="477"/>
      <c r="WBP10" s="474"/>
      <c r="WBQ10" s="474"/>
      <c r="WBR10" s="475"/>
      <c r="WBS10" s="414"/>
      <c r="WBT10" s="476"/>
      <c r="WBU10" s="477"/>
      <c r="WBV10" s="477"/>
      <c r="WBW10" s="477"/>
      <c r="WBX10" s="474"/>
      <c r="WBY10" s="474"/>
      <c r="WBZ10" s="475"/>
      <c r="WCA10" s="414"/>
      <c r="WCB10" s="476"/>
      <c r="WCC10" s="477"/>
      <c r="WCD10" s="477"/>
      <c r="WCE10" s="477"/>
      <c r="WCF10" s="474"/>
      <c r="WCG10" s="474"/>
      <c r="WCH10" s="475"/>
      <c r="WCI10" s="414"/>
      <c r="WCJ10" s="476"/>
      <c r="WCK10" s="477"/>
      <c r="WCL10" s="477"/>
      <c r="WCM10" s="477"/>
      <c r="WCN10" s="474"/>
      <c r="WCO10" s="474"/>
      <c r="WCP10" s="475"/>
      <c r="WCQ10" s="414"/>
      <c r="WCR10" s="476"/>
      <c r="WCS10" s="477"/>
      <c r="WCT10" s="477"/>
      <c r="WCU10" s="477"/>
      <c r="WCV10" s="474"/>
      <c r="WCW10" s="474"/>
      <c r="WCX10" s="475"/>
      <c r="WCY10" s="414"/>
      <c r="WCZ10" s="476"/>
      <c r="WDA10" s="477"/>
      <c r="WDB10" s="477"/>
      <c r="WDC10" s="477"/>
      <c r="WDD10" s="474"/>
      <c r="WDE10" s="474"/>
      <c r="WDF10" s="475"/>
      <c r="WDG10" s="414"/>
      <c r="WDH10" s="476"/>
      <c r="WDI10" s="477"/>
      <c r="WDJ10" s="477"/>
      <c r="WDK10" s="477"/>
      <c r="WDL10" s="474"/>
      <c r="WDM10" s="474"/>
      <c r="WDN10" s="475"/>
      <c r="WDO10" s="414"/>
      <c r="WDP10" s="476"/>
      <c r="WDQ10" s="477"/>
      <c r="WDR10" s="477"/>
      <c r="WDS10" s="477"/>
      <c r="WDT10" s="474"/>
      <c r="WDU10" s="474"/>
      <c r="WDV10" s="475"/>
      <c r="WDW10" s="414"/>
      <c r="WDX10" s="476"/>
      <c r="WDY10" s="477"/>
      <c r="WDZ10" s="477"/>
      <c r="WEA10" s="477"/>
      <c r="WEB10" s="474"/>
      <c r="WEC10" s="474"/>
      <c r="WED10" s="475"/>
      <c r="WEE10" s="414"/>
      <c r="WEF10" s="476"/>
      <c r="WEG10" s="477"/>
      <c r="WEH10" s="477"/>
      <c r="WEI10" s="477"/>
      <c r="WEJ10" s="474"/>
      <c r="WEK10" s="474"/>
      <c r="WEL10" s="475"/>
      <c r="WEM10" s="414"/>
      <c r="WEN10" s="476"/>
      <c r="WEO10" s="477"/>
      <c r="WEP10" s="477"/>
      <c r="WEQ10" s="477"/>
      <c r="WER10" s="474"/>
      <c r="WES10" s="474"/>
      <c r="WET10" s="475"/>
      <c r="WEU10" s="414"/>
      <c r="WEV10" s="476"/>
      <c r="WEW10" s="477"/>
      <c r="WEX10" s="477"/>
      <c r="WEY10" s="477"/>
      <c r="WEZ10" s="474"/>
      <c r="WFA10" s="474"/>
      <c r="WFB10" s="475"/>
      <c r="WFC10" s="414"/>
      <c r="WFD10" s="476"/>
      <c r="WFE10" s="477"/>
      <c r="WFF10" s="477"/>
      <c r="WFG10" s="477"/>
      <c r="WFH10" s="474"/>
      <c r="WFI10" s="474"/>
      <c r="WFJ10" s="475"/>
      <c r="WFK10" s="414"/>
      <c r="WFL10" s="476"/>
      <c r="WFM10" s="477"/>
      <c r="WFN10" s="477"/>
      <c r="WFO10" s="477"/>
      <c r="WFP10" s="474"/>
      <c r="WFQ10" s="474"/>
      <c r="WFR10" s="475"/>
      <c r="WFS10" s="414"/>
      <c r="WFT10" s="476"/>
      <c r="WFU10" s="477"/>
      <c r="WFV10" s="477"/>
      <c r="WFW10" s="477"/>
      <c r="WFX10" s="474"/>
      <c r="WFY10" s="474"/>
      <c r="WFZ10" s="475"/>
      <c r="WGA10" s="414"/>
      <c r="WGB10" s="476"/>
      <c r="WGC10" s="477"/>
      <c r="WGD10" s="477"/>
      <c r="WGE10" s="477"/>
      <c r="WGF10" s="474"/>
      <c r="WGG10" s="474"/>
      <c r="WGH10" s="475"/>
      <c r="WGI10" s="414"/>
      <c r="WGJ10" s="476"/>
      <c r="WGK10" s="477"/>
      <c r="WGL10" s="477"/>
      <c r="WGM10" s="477"/>
      <c r="WGN10" s="474"/>
      <c r="WGO10" s="474"/>
      <c r="WGP10" s="475"/>
      <c r="WGQ10" s="414"/>
      <c r="WGR10" s="476"/>
      <c r="WGS10" s="477"/>
      <c r="WGT10" s="477"/>
      <c r="WGU10" s="477"/>
      <c r="WGV10" s="474"/>
      <c r="WGW10" s="474"/>
      <c r="WGX10" s="475"/>
      <c r="WGY10" s="414"/>
      <c r="WGZ10" s="476"/>
      <c r="WHA10" s="477"/>
      <c r="WHB10" s="477"/>
      <c r="WHC10" s="477"/>
      <c r="WHD10" s="474"/>
      <c r="WHE10" s="474"/>
      <c r="WHF10" s="475"/>
      <c r="WHG10" s="414"/>
      <c r="WHH10" s="476"/>
      <c r="WHI10" s="477"/>
      <c r="WHJ10" s="477"/>
      <c r="WHK10" s="477"/>
      <c r="WHL10" s="474"/>
      <c r="WHM10" s="474"/>
      <c r="WHN10" s="475"/>
      <c r="WHO10" s="414"/>
      <c r="WHP10" s="476"/>
      <c r="WHQ10" s="477"/>
      <c r="WHR10" s="477"/>
      <c r="WHS10" s="477"/>
      <c r="WHT10" s="474"/>
      <c r="WHU10" s="474"/>
      <c r="WHV10" s="475"/>
      <c r="WHW10" s="414"/>
      <c r="WHX10" s="476"/>
      <c r="WHY10" s="477"/>
      <c r="WHZ10" s="477"/>
      <c r="WIA10" s="477"/>
      <c r="WIB10" s="474"/>
      <c r="WIC10" s="474"/>
      <c r="WID10" s="475"/>
      <c r="WIE10" s="414"/>
      <c r="WIF10" s="476"/>
      <c r="WIG10" s="477"/>
      <c r="WIH10" s="477"/>
      <c r="WII10" s="477"/>
      <c r="WIJ10" s="474"/>
      <c r="WIK10" s="474"/>
      <c r="WIL10" s="475"/>
      <c r="WIM10" s="414"/>
      <c r="WIN10" s="476"/>
      <c r="WIO10" s="477"/>
      <c r="WIP10" s="477"/>
      <c r="WIQ10" s="477"/>
      <c r="WIR10" s="474"/>
      <c r="WIS10" s="474"/>
      <c r="WIT10" s="475"/>
      <c r="WIU10" s="414"/>
      <c r="WIV10" s="476"/>
      <c r="WIW10" s="477"/>
      <c r="WIX10" s="477"/>
      <c r="WIY10" s="477"/>
      <c r="WIZ10" s="474"/>
      <c r="WJA10" s="474"/>
      <c r="WJB10" s="475"/>
      <c r="WJC10" s="414"/>
      <c r="WJD10" s="476"/>
      <c r="WJE10" s="477"/>
      <c r="WJF10" s="477"/>
      <c r="WJG10" s="477"/>
      <c r="WJH10" s="474"/>
      <c r="WJI10" s="474"/>
      <c r="WJJ10" s="475"/>
      <c r="WJK10" s="414"/>
      <c r="WJL10" s="476"/>
      <c r="WJM10" s="477"/>
      <c r="WJN10" s="477"/>
      <c r="WJO10" s="477"/>
      <c r="WJP10" s="474"/>
      <c r="WJQ10" s="474"/>
      <c r="WJR10" s="475"/>
      <c r="WJS10" s="414"/>
      <c r="WJT10" s="476"/>
      <c r="WJU10" s="477"/>
      <c r="WJV10" s="477"/>
      <c r="WJW10" s="477"/>
      <c r="WJX10" s="474"/>
      <c r="WJY10" s="474"/>
      <c r="WJZ10" s="475"/>
      <c r="WKA10" s="414"/>
      <c r="WKB10" s="476"/>
      <c r="WKC10" s="477"/>
      <c r="WKD10" s="477"/>
      <c r="WKE10" s="477"/>
      <c r="WKF10" s="474"/>
      <c r="WKG10" s="474"/>
      <c r="WKH10" s="475"/>
      <c r="WKI10" s="414"/>
      <c r="WKJ10" s="476"/>
      <c r="WKK10" s="477"/>
      <c r="WKL10" s="477"/>
      <c r="WKM10" s="477"/>
      <c r="WKN10" s="474"/>
      <c r="WKO10" s="474"/>
      <c r="WKP10" s="475"/>
      <c r="WKQ10" s="414"/>
      <c r="WKR10" s="476"/>
      <c r="WKS10" s="477"/>
      <c r="WKT10" s="477"/>
      <c r="WKU10" s="477"/>
      <c r="WKV10" s="474"/>
      <c r="WKW10" s="474"/>
      <c r="WKX10" s="475"/>
      <c r="WKY10" s="414"/>
      <c r="WKZ10" s="476"/>
      <c r="WLA10" s="477"/>
      <c r="WLB10" s="477"/>
      <c r="WLC10" s="477"/>
      <c r="WLD10" s="474"/>
      <c r="WLE10" s="474"/>
      <c r="WLF10" s="475"/>
      <c r="WLG10" s="414"/>
      <c r="WLH10" s="476"/>
      <c r="WLI10" s="477"/>
      <c r="WLJ10" s="477"/>
      <c r="WLK10" s="477"/>
      <c r="WLL10" s="474"/>
      <c r="WLM10" s="474"/>
      <c r="WLN10" s="475"/>
      <c r="WLO10" s="414"/>
      <c r="WLP10" s="476"/>
      <c r="WLQ10" s="477"/>
      <c r="WLR10" s="477"/>
      <c r="WLS10" s="477"/>
      <c r="WLT10" s="474"/>
      <c r="WLU10" s="474"/>
      <c r="WLV10" s="475"/>
      <c r="WLW10" s="414"/>
      <c r="WLX10" s="476"/>
      <c r="WLY10" s="477"/>
      <c r="WLZ10" s="477"/>
      <c r="WMA10" s="477"/>
      <c r="WMB10" s="474"/>
      <c r="WMC10" s="474"/>
      <c r="WMD10" s="475"/>
      <c r="WME10" s="414"/>
      <c r="WMF10" s="476"/>
      <c r="WMG10" s="477"/>
      <c r="WMH10" s="477"/>
      <c r="WMI10" s="477"/>
      <c r="WMJ10" s="474"/>
      <c r="WMK10" s="474"/>
      <c r="WML10" s="475"/>
      <c r="WMM10" s="414"/>
      <c r="WMN10" s="476"/>
      <c r="WMO10" s="477"/>
      <c r="WMP10" s="477"/>
      <c r="WMQ10" s="477"/>
      <c r="WMR10" s="474"/>
      <c r="WMS10" s="474"/>
      <c r="WMT10" s="475"/>
      <c r="WMU10" s="414"/>
      <c r="WMV10" s="476"/>
      <c r="WMW10" s="477"/>
      <c r="WMX10" s="477"/>
      <c r="WMY10" s="477"/>
      <c r="WMZ10" s="474"/>
      <c r="WNA10" s="474"/>
      <c r="WNB10" s="475"/>
      <c r="WNC10" s="414"/>
      <c r="WND10" s="476"/>
      <c r="WNE10" s="477"/>
      <c r="WNF10" s="477"/>
      <c r="WNG10" s="477"/>
      <c r="WNH10" s="474"/>
      <c r="WNI10" s="474"/>
      <c r="WNJ10" s="475"/>
      <c r="WNK10" s="414"/>
      <c r="WNL10" s="476"/>
      <c r="WNM10" s="477"/>
      <c r="WNN10" s="477"/>
      <c r="WNO10" s="477"/>
      <c r="WNP10" s="474"/>
      <c r="WNQ10" s="474"/>
      <c r="WNR10" s="475"/>
      <c r="WNS10" s="414"/>
      <c r="WNT10" s="476"/>
      <c r="WNU10" s="477"/>
      <c r="WNV10" s="477"/>
      <c r="WNW10" s="477"/>
      <c r="WNX10" s="474"/>
      <c r="WNY10" s="474"/>
      <c r="WNZ10" s="475"/>
      <c r="WOA10" s="414"/>
      <c r="WOB10" s="476"/>
      <c r="WOC10" s="477"/>
      <c r="WOD10" s="477"/>
      <c r="WOE10" s="477"/>
      <c r="WOF10" s="474"/>
      <c r="WOG10" s="474"/>
      <c r="WOH10" s="475"/>
      <c r="WOI10" s="414"/>
      <c r="WOJ10" s="476"/>
      <c r="WOK10" s="477"/>
      <c r="WOL10" s="477"/>
      <c r="WOM10" s="477"/>
      <c r="WON10" s="474"/>
      <c r="WOO10" s="474"/>
      <c r="WOP10" s="475"/>
      <c r="WOQ10" s="414"/>
      <c r="WOR10" s="476"/>
      <c r="WOS10" s="477"/>
      <c r="WOT10" s="477"/>
      <c r="WOU10" s="477"/>
      <c r="WOV10" s="474"/>
      <c r="WOW10" s="474"/>
      <c r="WOX10" s="475"/>
      <c r="WOY10" s="414"/>
      <c r="WOZ10" s="476"/>
      <c r="WPA10" s="477"/>
      <c r="WPB10" s="477"/>
      <c r="WPC10" s="477"/>
      <c r="WPD10" s="474"/>
      <c r="WPE10" s="474"/>
      <c r="WPF10" s="475"/>
      <c r="WPG10" s="414"/>
      <c r="WPH10" s="476"/>
      <c r="WPI10" s="477"/>
      <c r="WPJ10" s="477"/>
      <c r="WPK10" s="477"/>
      <c r="WPL10" s="474"/>
      <c r="WPM10" s="474"/>
      <c r="WPN10" s="475"/>
      <c r="WPO10" s="414"/>
      <c r="WPP10" s="476"/>
      <c r="WPQ10" s="477"/>
      <c r="WPR10" s="477"/>
      <c r="WPS10" s="477"/>
      <c r="WPT10" s="474"/>
      <c r="WPU10" s="474"/>
      <c r="WPV10" s="475"/>
      <c r="WPW10" s="414"/>
      <c r="WPX10" s="476"/>
      <c r="WPY10" s="477"/>
      <c r="WPZ10" s="477"/>
      <c r="WQA10" s="477"/>
      <c r="WQB10" s="474"/>
      <c r="WQC10" s="474"/>
      <c r="WQD10" s="475"/>
      <c r="WQE10" s="414"/>
      <c r="WQF10" s="476"/>
      <c r="WQG10" s="477"/>
      <c r="WQH10" s="477"/>
      <c r="WQI10" s="477"/>
      <c r="WQJ10" s="474"/>
      <c r="WQK10" s="474"/>
      <c r="WQL10" s="475"/>
      <c r="WQM10" s="414"/>
      <c r="WQN10" s="476"/>
      <c r="WQO10" s="477"/>
      <c r="WQP10" s="477"/>
      <c r="WQQ10" s="477"/>
      <c r="WQR10" s="474"/>
      <c r="WQS10" s="474"/>
      <c r="WQT10" s="475"/>
      <c r="WQU10" s="414"/>
      <c r="WQV10" s="476"/>
      <c r="WQW10" s="477"/>
      <c r="WQX10" s="477"/>
      <c r="WQY10" s="477"/>
      <c r="WQZ10" s="474"/>
      <c r="WRA10" s="474"/>
      <c r="WRB10" s="475"/>
      <c r="WRC10" s="414"/>
      <c r="WRD10" s="476"/>
      <c r="WRE10" s="477"/>
      <c r="WRF10" s="477"/>
      <c r="WRG10" s="477"/>
      <c r="WRH10" s="474"/>
      <c r="WRI10" s="474"/>
      <c r="WRJ10" s="475"/>
      <c r="WRK10" s="414"/>
      <c r="WRL10" s="476"/>
      <c r="WRM10" s="477"/>
      <c r="WRN10" s="477"/>
      <c r="WRO10" s="477"/>
      <c r="WRP10" s="474"/>
      <c r="WRQ10" s="474"/>
      <c r="WRR10" s="475"/>
      <c r="WRS10" s="414"/>
      <c r="WRT10" s="476"/>
      <c r="WRU10" s="477"/>
      <c r="WRV10" s="477"/>
      <c r="WRW10" s="477"/>
      <c r="WRX10" s="474"/>
      <c r="WRY10" s="474"/>
      <c r="WRZ10" s="475"/>
      <c r="WSA10" s="414"/>
      <c r="WSB10" s="476"/>
      <c r="WSC10" s="477"/>
      <c r="WSD10" s="477"/>
      <c r="WSE10" s="477"/>
      <c r="WSF10" s="474"/>
      <c r="WSG10" s="474"/>
      <c r="WSH10" s="475"/>
      <c r="WSI10" s="414"/>
      <c r="WSJ10" s="476"/>
      <c r="WSK10" s="477"/>
      <c r="WSL10" s="477"/>
      <c r="WSM10" s="477"/>
      <c r="WSN10" s="474"/>
      <c r="WSO10" s="474"/>
      <c r="WSP10" s="475"/>
      <c r="WSQ10" s="414"/>
      <c r="WSR10" s="476"/>
      <c r="WSS10" s="477"/>
      <c r="WST10" s="477"/>
      <c r="WSU10" s="477"/>
      <c r="WSV10" s="474"/>
      <c r="WSW10" s="474"/>
      <c r="WSX10" s="475"/>
      <c r="WSY10" s="414"/>
      <c r="WSZ10" s="476"/>
      <c r="WTA10" s="477"/>
      <c r="WTB10" s="477"/>
      <c r="WTC10" s="477"/>
      <c r="WTD10" s="474"/>
      <c r="WTE10" s="474"/>
      <c r="WTF10" s="475"/>
      <c r="WTG10" s="414"/>
      <c r="WTH10" s="476"/>
      <c r="WTI10" s="477"/>
      <c r="WTJ10" s="477"/>
      <c r="WTK10" s="477"/>
      <c r="WTL10" s="474"/>
      <c r="WTM10" s="474"/>
      <c r="WTN10" s="475"/>
      <c r="WTO10" s="414"/>
      <c r="WTP10" s="476"/>
      <c r="WTQ10" s="477"/>
      <c r="WTR10" s="477"/>
      <c r="WTS10" s="477"/>
      <c r="WTT10" s="474"/>
      <c r="WTU10" s="474"/>
      <c r="WTV10" s="475"/>
      <c r="WTW10" s="414"/>
      <c r="WTX10" s="476"/>
      <c r="WTY10" s="477"/>
      <c r="WTZ10" s="477"/>
      <c r="WUA10" s="477"/>
      <c r="WUB10" s="474"/>
      <c r="WUC10" s="474"/>
      <c r="WUD10" s="475"/>
      <c r="WUE10" s="414"/>
      <c r="WUF10" s="476"/>
      <c r="WUG10" s="477"/>
      <c r="WUH10" s="477"/>
      <c r="WUI10" s="477"/>
      <c r="WUJ10" s="474"/>
      <c r="WUK10" s="474"/>
      <c r="WUL10" s="475"/>
      <c r="WUM10" s="414"/>
      <c r="WUN10" s="476"/>
      <c r="WUO10" s="477"/>
      <c r="WUP10" s="477"/>
      <c r="WUQ10" s="477"/>
      <c r="WUR10" s="474"/>
      <c r="WUS10" s="474"/>
      <c r="WUT10" s="475"/>
      <c r="WUU10" s="414"/>
      <c r="WUV10" s="476"/>
      <c r="WUW10" s="477"/>
      <c r="WUX10" s="477"/>
      <c r="WUY10" s="477"/>
      <c r="WUZ10" s="474"/>
      <c r="WVA10" s="474"/>
      <c r="WVB10" s="475"/>
      <c r="WVC10" s="414"/>
      <c r="WVD10" s="476"/>
      <c r="WVE10" s="477"/>
      <c r="WVF10" s="477"/>
      <c r="WVG10" s="477"/>
      <c r="WVH10" s="474"/>
      <c r="WVI10" s="474"/>
      <c r="WVJ10" s="475"/>
      <c r="WVK10" s="414"/>
      <c r="WVL10" s="476"/>
      <c r="WVM10" s="477"/>
      <c r="WVN10" s="477"/>
      <c r="WVO10" s="477"/>
      <c r="WVP10" s="474"/>
      <c r="WVQ10" s="474"/>
      <c r="WVR10" s="475"/>
      <c r="WVS10" s="414"/>
      <c r="WVT10" s="476"/>
      <c r="WVU10" s="477"/>
      <c r="WVV10" s="477"/>
      <c r="WVW10" s="477"/>
      <c r="WVX10" s="474"/>
      <c r="WVY10" s="474"/>
      <c r="WVZ10" s="475"/>
      <c r="WWA10" s="414"/>
      <c r="WWB10" s="476"/>
      <c r="WWC10" s="477"/>
      <c r="WWD10" s="477"/>
      <c r="WWE10" s="477"/>
      <c r="WWF10" s="474"/>
      <c r="WWG10" s="474"/>
      <c r="WWH10" s="475"/>
      <c r="WWI10" s="414"/>
      <c r="WWJ10" s="476"/>
      <c r="WWK10" s="477"/>
      <c r="WWL10" s="477"/>
      <c r="WWM10" s="477"/>
      <c r="WWN10" s="474"/>
      <c r="WWO10" s="474"/>
      <c r="WWP10" s="475"/>
      <c r="WWQ10" s="414"/>
      <c r="WWR10" s="476"/>
      <c r="WWS10" s="477"/>
      <c r="WWT10" s="477"/>
      <c r="WWU10" s="477"/>
      <c r="WWV10" s="474"/>
      <c r="WWW10" s="474"/>
      <c r="WWX10" s="475"/>
      <c r="WWY10" s="414"/>
      <c r="WWZ10" s="476"/>
      <c r="WXA10" s="477"/>
      <c r="WXB10" s="477"/>
      <c r="WXC10" s="477"/>
      <c r="WXD10" s="474"/>
      <c r="WXE10" s="474"/>
      <c r="WXF10" s="475"/>
      <c r="WXG10" s="414"/>
      <c r="WXH10" s="476"/>
      <c r="WXI10" s="477"/>
      <c r="WXJ10" s="477"/>
      <c r="WXK10" s="477"/>
      <c r="WXL10" s="474"/>
      <c r="WXM10" s="474"/>
      <c r="WXN10" s="475"/>
      <c r="WXO10" s="414"/>
      <c r="WXP10" s="476"/>
      <c r="WXQ10" s="477"/>
      <c r="WXR10" s="477"/>
      <c r="WXS10" s="477"/>
      <c r="WXT10" s="474"/>
      <c r="WXU10" s="474"/>
      <c r="WXV10" s="475"/>
      <c r="WXW10" s="414"/>
      <c r="WXX10" s="476"/>
      <c r="WXY10" s="477"/>
      <c r="WXZ10" s="477"/>
      <c r="WYA10" s="477"/>
      <c r="WYB10" s="474"/>
      <c r="WYC10" s="474"/>
      <c r="WYD10" s="475"/>
      <c r="WYE10" s="414"/>
      <c r="WYF10" s="476"/>
      <c r="WYG10" s="477"/>
      <c r="WYH10" s="477"/>
      <c r="WYI10" s="477"/>
      <c r="WYJ10" s="474"/>
      <c r="WYK10" s="474"/>
      <c r="WYL10" s="475"/>
      <c r="WYM10" s="414"/>
      <c r="WYN10" s="476"/>
      <c r="WYO10" s="477"/>
      <c r="WYP10" s="477"/>
      <c r="WYQ10" s="477"/>
      <c r="WYR10" s="474"/>
      <c r="WYS10" s="474"/>
      <c r="WYT10" s="475"/>
      <c r="WYU10" s="414"/>
      <c r="WYV10" s="476"/>
      <c r="WYW10" s="477"/>
      <c r="WYX10" s="477"/>
      <c r="WYY10" s="477"/>
      <c r="WYZ10" s="474"/>
      <c r="WZA10" s="474"/>
      <c r="WZB10" s="475"/>
      <c r="WZC10" s="414"/>
      <c r="WZD10" s="476"/>
      <c r="WZE10" s="477"/>
      <c r="WZF10" s="477"/>
      <c r="WZG10" s="477"/>
      <c r="WZH10" s="474"/>
      <c r="WZI10" s="474"/>
      <c r="WZJ10" s="475"/>
      <c r="WZK10" s="414"/>
      <c r="WZL10" s="476"/>
      <c r="WZM10" s="477"/>
      <c r="WZN10" s="477"/>
      <c r="WZO10" s="477"/>
      <c r="WZP10" s="474"/>
      <c r="WZQ10" s="474"/>
      <c r="WZR10" s="475"/>
      <c r="WZS10" s="414"/>
      <c r="WZT10" s="476"/>
      <c r="WZU10" s="477"/>
      <c r="WZV10" s="477"/>
      <c r="WZW10" s="477"/>
      <c r="WZX10" s="474"/>
      <c r="WZY10" s="474"/>
      <c r="WZZ10" s="475"/>
      <c r="XAA10" s="414"/>
      <c r="XAB10" s="476"/>
      <c r="XAC10" s="477"/>
      <c r="XAD10" s="477"/>
      <c r="XAE10" s="477"/>
      <c r="XAF10" s="474"/>
      <c r="XAG10" s="474"/>
      <c r="XAH10" s="475"/>
      <c r="XAI10" s="414"/>
      <c r="XAJ10" s="476"/>
      <c r="XAK10" s="477"/>
      <c r="XAL10" s="477"/>
      <c r="XAM10" s="477"/>
      <c r="XAN10" s="474"/>
      <c r="XAO10" s="474"/>
      <c r="XAP10" s="475"/>
      <c r="XAQ10" s="414"/>
      <c r="XAR10" s="476"/>
      <c r="XAS10" s="477"/>
      <c r="XAT10" s="477"/>
      <c r="XAU10" s="477"/>
      <c r="XAV10" s="474"/>
      <c r="XAW10" s="474"/>
      <c r="XAX10" s="475"/>
      <c r="XAY10" s="414"/>
      <c r="XAZ10" s="476"/>
      <c r="XBA10" s="477"/>
      <c r="XBB10" s="477"/>
      <c r="XBC10" s="477"/>
      <c r="XBD10" s="474"/>
      <c r="XBE10" s="474"/>
      <c r="XBF10" s="475"/>
      <c r="XBG10" s="414"/>
      <c r="XBH10" s="476"/>
      <c r="XBI10" s="477"/>
      <c r="XBJ10" s="477"/>
      <c r="XBK10" s="477"/>
      <c r="XBL10" s="474"/>
      <c r="XBM10" s="474"/>
      <c r="XBN10" s="475"/>
      <c r="XBO10" s="414"/>
      <c r="XBP10" s="476"/>
      <c r="XBQ10" s="477"/>
      <c r="XBR10" s="477"/>
      <c r="XBS10" s="477"/>
      <c r="XBT10" s="474"/>
      <c r="XBU10" s="474"/>
      <c r="XBV10" s="475"/>
      <c r="XBW10" s="414"/>
      <c r="XBX10" s="476"/>
      <c r="XBY10" s="477"/>
      <c r="XBZ10" s="477"/>
      <c r="XCA10" s="477"/>
      <c r="XCB10" s="474"/>
      <c r="XCC10" s="474"/>
      <c r="XCD10" s="475"/>
      <c r="XCE10" s="414"/>
      <c r="XCF10" s="476"/>
      <c r="XCG10" s="477"/>
      <c r="XCH10" s="477"/>
      <c r="XCI10" s="477"/>
      <c r="XCJ10" s="474"/>
      <c r="XCK10" s="474"/>
      <c r="XCL10" s="475"/>
      <c r="XCM10" s="414"/>
      <c r="XCN10" s="476"/>
      <c r="XCO10" s="477"/>
      <c r="XCP10" s="477"/>
      <c r="XCQ10" s="477"/>
      <c r="XCR10" s="474"/>
      <c r="XCS10" s="474"/>
      <c r="XCT10" s="475"/>
      <c r="XCU10" s="414"/>
      <c r="XCV10" s="476"/>
      <c r="XCW10" s="477"/>
      <c r="XCX10" s="477"/>
      <c r="XCY10" s="477"/>
      <c r="XCZ10" s="474"/>
      <c r="XDA10" s="474"/>
      <c r="XDB10" s="475"/>
      <c r="XDC10" s="414"/>
      <c r="XDD10" s="476"/>
      <c r="XDE10" s="477"/>
      <c r="XDF10" s="477"/>
      <c r="XDG10" s="477"/>
      <c r="XDH10" s="474"/>
      <c r="XDI10" s="474"/>
      <c r="XDJ10" s="475"/>
      <c r="XDK10" s="414"/>
      <c r="XDL10" s="476"/>
      <c r="XDM10" s="477"/>
      <c r="XDN10" s="477"/>
      <c r="XDO10" s="477"/>
      <c r="XDP10" s="474"/>
      <c r="XDQ10" s="474"/>
      <c r="XDR10" s="475"/>
      <c r="XDS10" s="414"/>
      <c r="XDT10" s="476"/>
      <c r="XDU10" s="477"/>
      <c r="XDV10" s="477"/>
      <c r="XDW10" s="477"/>
      <c r="XDX10" s="474"/>
      <c r="XDY10" s="474"/>
      <c r="XDZ10" s="475"/>
      <c r="XEA10" s="414"/>
      <c r="XEB10" s="476"/>
      <c r="XEC10" s="477"/>
      <c r="XED10" s="477"/>
      <c r="XEE10" s="477"/>
      <c r="XEF10" s="474"/>
      <c r="XEG10" s="474"/>
      <c r="XEH10" s="475"/>
      <c r="XEI10" s="414"/>
      <c r="XEJ10" s="476"/>
      <c r="XEK10" s="477"/>
      <c r="XEL10" s="477"/>
      <c r="XEM10" s="477"/>
      <c r="XEN10" s="474"/>
      <c r="XEO10" s="474"/>
      <c r="XEP10" s="475"/>
      <c r="XEQ10" s="414"/>
      <c r="XER10" s="476"/>
      <c r="XES10" s="477"/>
      <c r="XET10" s="477"/>
    </row>
    <row r="11" spans="1:16374" s="461" customFormat="1" ht="13.5" customHeight="1" x14ac:dyDescent="0.25">
      <c r="A11" s="472" t="s">
        <v>2240</v>
      </c>
      <c r="C11" s="472" t="s">
        <v>2227</v>
      </c>
      <c r="E11" s="397" t="s">
        <v>2234</v>
      </c>
      <c r="G11" s="775">
        <v>682851</v>
      </c>
      <c r="H11" s="776"/>
      <c r="I11" s="777">
        <f t="shared" si="2"/>
        <v>822252.87735712191</v>
      </c>
      <c r="J11" s="776"/>
      <c r="K11" s="408">
        <v>195964239249.01343</v>
      </c>
      <c r="M11" s="315">
        <v>238326</v>
      </c>
      <c r="N11" s="315">
        <f t="shared" si="0"/>
        <v>195964239249.01343</v>
      </c>
      <c r="O11" s="315">
        <v>263222</v>
      </c>
      <c r="P11" s="315">
        <f t="shared" si="1"/>
        <v>179741405922</v>
      </c>
    </row>
    <row r="12" spans="1:16374" s="480" customFormat="1" ht="13.5" customHeight="1" x14ac:dyDescent="0.6">
      <c r="A12" s="472" t="s">
        <v>2240</v>
      </c>
      <c r="B12" s="479"/>
      <c r="C12" s="472" t="s">
        <v>2228</v>
      </c>
      <c r="D12" s="479"/>
      <c r="E12" s="397" t="s">
        <v>2234</v>
      </c>
      <c r="F12" s="479"/>
      <c r="G12" s="775">
        <v>1285311.3</v>
      </c>
      <c r="H12" s="776"/>
      <c r="I12" s="777">
        <f t="shared" si="2"/>
        <v>1547703.546929891</v>
      </c>
      <c r="J12" s="776"/>
      <c r="K12" s="408">
        <v>368857995525.61322</v>
      </c>
      <c r="M12" s="315">
        <v>238326</v>
      </c>
      <c r="N12" s="315">
        <f t="shared" si="0"/>
        <v>368857995525.61322</v>
      </c>
      <c r="O12" s="315">
        <v>263222</v>
      </c>
      <c r="P12" s="315">
        <f t="shared" si="1"/>
        <v>338322211008.60004</v>
      </c>
    </row>
    <row r="13" spans="1:16374" s="480" customFormat="1" ht="13.5" customHeight="1" x14ac:dyDescent="0.6">
      <c r="A13" s="472" t="s">
        <v>2241</v>
      </c>
      <c r="B13" s="479"/>
      <c r="C13" s="472" t="s">
        <v>2229</v>
      </c>
      <c r="D13" s="479"/>
      <c r="E13" s="397" t="s">
        <v>2234</v>
      </c>
      <c r="F13" s="479"/>
      <c r="G13" s="775">
        <v>2175851.7000000002</v>
      </c>
      <c r="H13" s="776"/>
      <c r="I13" s="777">
        <f t="shared" si="2"/>
        <v>2620044.9600679874</v>
      </c>
      <c r="J13" s="776"/>
      <c r="K13" s="408">
        <v>624424835153.16321</v>
      </c>
      <c r="M13" s="315">
        <v>238326</v>
      </c>
      <c r="N13" s="315">
        <f t="shared" si="0"/>
        <v>624424835153.16321</v>
      </c>
      <c r="O13" s="315">
        <v>263222</v>
      </c>
      <c r="P13" s="315">
        <f t="shared" si="1"/>
        <v>572732036177.40002</v>
      </c>
    </row>
    <row r="14" spans="1:16374" s="480" customFormat="1" ht="13.5" customHeight="1" x14ac:dyDescent="0.6">
      <c r="A14" s="472" t="s">
        <v>2235</v>
      </c>
      <c r="B14" s="479"/>
      <c r="C14" s="472" t="s">
        <v>2230</v>
      </c>
      <c r="D14" s="479"/>
      <c r="E14" s="397" t="s">
        <v>2234</v>
      </c>
      <c r="F14" s="479"/>
      <c r="G14" s="775">
        <v>13897.65</v>
      </c>
      <c r="H14" s="776"/>
      <c r="I14" s="777">
        <f t="shared" si="2"/>
        <v>16734.811402490741</v>
      </c>
      <c r="J14" s="776"/>
      <c r="K14" s="408">
        <v>3988340662.3100085</v>
      </c>
      <c r="M14" s="315">
        <v>238326</v>
      </c>
      <c r="N14" s="315">
        <f t="shared" si="0"/>
        <v>3988340662.3100085</v>
      </c>
      <c r="O14" s="315">
        <v>263222</v>
      </c>
      <c r="P14" s="315">
        <f t="shared" si="1"/>
        <v>3658167228.2999997</v>
      </c>
    </row>
    <row r="15" spans="1:16374" s="480" customFormat="1" ht="13.5" customHeight="1" x14ac:dyDescent="0.6">
      <c r="A15" s="472" t="s">
        <v>2235</v>
      </c>
      <c r="B15" s="479"/>
      <c r="C15" s="472" t="s">
        <v>2231</v>
      </c>
      <c r="D15" s="479"/>
      <c r="E15" s="397" t="s">
        <v>2234</v>
      </c>
      <c r="F15" s="479"/>
      <c r="G15" s="775">
        <v>74146.8</v>
      </c>
      <c r="H15" s="776"/>
      <c r="I15" s="777">
        <f t="shared" si="2"/>
        <v>89283.635297924513</v>
      </c>
      <c r="J15" s="776"/>
      <c r="K15" s="408">
        <v>21278611666.013157</v>
      </c>
      <c r="M15" s="315">
        <v>238326</v>
      </c>
      <c r="N15" s="315">
        <f t="shared" si="0"/>
        <v>21278611666.013157</v>
      </c>
      <c r="O15" s="315">
        <v>263222</v>
      </c>
      <c r="P15" s="315">
        <f t="shared" si="1"/>
        <v>19517068989.600002</v>
      </c>
    </row>
    <row r="16" spans="1:16374" s="480" customFormat="1" ht="13.5" customHeight="1" x14ac:dyDescent="0.6">
      <c r="A16" s="472" t="s">
        <v>2235</v>
      </c>
      <c r="B16" s="479"/>
      <c r="C16" s="472" t="s">
        <v>2232</v>
      </c>
      <c r="D16" s="479"/>
      <c r="E16" s="397" t="s">
        <v>2234</v>
      </c>
      <c r="F16" s="479"/>
      <c r="G16" s="775">
        <v>1429096.99</v>
      </c>
      <c r="H16" s="776"/>
      <c r="I16" s="777">
        <f t="shared" si="2"/>
        <v>1720842.6319210224</v>
      </c>
      <c r="J16" s="776"/>
      <c r="K16" s="408">
        <v>410121541095.20959</v>
      </c>
      <c r="M16" s="315">
        <v>238326</v>
      </c>
      <c r="N16" s="315">
        <f t="shared" si="0"/>
        <v>410121541095.20959</v>
      </c>
      <c r="O16" s="315">
        <v>263222</v>
      </c>
      <c r="P16" s="315">
        <f t="shared" si="1"/>
        <v>376169767901.77997</v>
      </c>
    </row>
    <row r="17" spans="1:16" s="480" customFormat="1" ht="13.5" customHeight="1" x14ac:dyDescent="0.6">
      <c r="A17" s="472" t="s">
        <v>2239</v>
      </c>
      <c r="B17" s="479"/>
      <c r="C17" s="472" t="s">
        <v>2233</v>
      </c>
      <c r="D17" s="479"/>
      <c r="E17" s="397" t="s">
        <v>2234</v>
      </c>
      <c r="F17" s="479"/>
      <c r="G17" s="775">
        <v>1961186.5</v>
      </c>
      <c r="H17" s="776"/>
      <c r="I17" s="777">
        <f t="shared" si="2"/>
        <v>2361556.5367246191</v>
      </c>
      <c r="J17" s="776"/>
      <c r="K17" s="408">
        <v>562820323171.43152</v>
      </c>
      <c r="M17" s="315">
        <v>238326</v>
      </c>
      <c r="N17" s="315">
        <f t="shared" si="0"/>
        <v>562820323171.43152</v>
      </c>
      <c r="O17" s="315">
        <v>263222</v>
      </c>
      <c r="P17" s="315">
        <f t="shared" si="1"/>
        <v>516227432903</v>
      </c>
    </row>
    <row r="18" spans="1:16" s="480" customFormat="1" ht="13.5" customHeight="1" x14ac:dyDescent="0.6">
      <c r="A18" s="472" t="s">
        <v>2252</v>
      </c>
      <c r="B18" s="479"/>
      <c r="C18" s="472" t="s">
        <v>2242</v>
      </c>
      <c r="D18" s="479"/>
      <c r="E18" s="397" t="s">
        <v>2234</v>
      </c>
      <c r="F18" s="479"/>
      <c r="G18" s="775">
        <v>711258.31</v>
      </c>
      <c r="H18" s="778"/>
      <c r="I18" s="779">
        <f>G18*12141569.56/10018166.84</f>
        <v>862013.21897660126</v>
      </c>
      <c r="J18" s="778"/>
      <c r="K18" s="408">
        <v>205440162425.81747</v>
      </c>
      <c r="M18" s="315">
        <v>238326</v>
      </c>
      <c r="N18" s="315">
        <f t="shared" si="0"/>
        <v>205440162425.81747</v>
      </c>
      <c r="O18" s="315">
        <v>263222</v>
      </c>
      <c r="P18" s="315">
        <f t="shared" si="1"/>
        <v>187218834874.82001</v>
      </c>
    </row>
    <row r="19" spans="1:16" s="480" customFormat="1" ht="13.5" customHeight="1" x14ac:dyDescent="0.6">
      <c r="A19" s="472" t="s">
        <v>2253</v>
      </c>
      <c r="B19" s="479"/>
      <c r="C19" s="472" t="s">
        <v>2243</v>
      </c>
      <c r="D19" s="479"/>
      <c r="E19" s="397" t="s">
        <v>2234</v>
      </c>
      <c r="F19" s="479"/>
      <c r="G19" s="775">
        <v>236913.24</v>
      </c>
      <c r="H19" s="778"/>
      <c r="I19" s="779">
        <f t="shared" ref="I19:I27" si="3">G19*12141569.56/10018166.84</f>
        <v>287128.23704031808</v>
      </c>
      <c r="J19" s="778"/>
      <c r="K19" s="408">
        <v>68430124220.87085</v>
      </c>
      <c r="M19" s="315">
        <v>238326</v>
      </c>
      <c r="N19" s="315">
        <f t="shared" si="0"/>
        <v>68430124220.87085</v>
      </c>
      <c r="O19" s="315">
        <v>263222</v>
      </c>
      <c r="P19" s="315">
        <f t="shared" si="1"/>
        <v>62360776859.279999</v>
      </c>
    </row>
    <row r="20" spans="1:16" s="480" customFormat="1" ht="13.5" customHeight="1" x14ac:dyDescent="0.6">
      <c r="A20" s="472" t="s">
        <v>2253</v>
      </c>
      <c r="B20" s="479"/>
      <c r="C20" s="472" t="s">
        <v>2244</v>
      </c>
      <c r="D20" s="479"/>
      <c r="E20" s="397" t="s">
        <v>2234</v>
      </c>
      <c r="F20" s="479"/>
      <c r="G20" s="775">
        <v>273276.84000000003</v>
      </c>
      <c r="H20" s="778"/>
      <c r="I20" s="779">
        <f t="shared" si="3"/>
        <v>331199.29174557357</v>
      </c>
      <c r="J20" s="778"/>
      <c r="K20" s="408">
        <v>78933402404.555573</v>
      </c>
      <c r="M20" s="315">
        <v>238326</v>
      </c>
      <c r="N20" s="315">
        <f t="shared" si="0"/>
        <v>78933402404.555573</v>
      </c>
      <c r="O20" s="315">
        <v>263222</v>
      </c>
      <c r="P20" s="315">
        <f t="shared" si="1"/>
        <v>71932476378.480011</v>
      </c>
    </row>
    <row r="21" spans="1:16" s="480" customFormat="1" ht="13.5" customHeight="1" x14ac:dyDescent="0.6">
      <c r="A21" s="472" t="s">
        <v>2253</v>
      </c>
      <c r="B21" s="479"/>
      <c r="C21" s="472" t="s">
        <v>2245</v>
      </c>
      <c r="D21" s="479"/>
      <c r="E21" s="397" t="s">
        <v>2234</v>
      </c>
      <c r="F21" s="479"/>
      <c r="G21" s="775">
        <v>108588.75</v>
      </c>
      <c r="H21" s="778"/>
      <c r="I21" s="779">
        <f t="shared" si="3"/>
        <v>131604.70199939792</v>
      </c>
      <c r="J21" s="778"/>
      <c r="K21" s="408">
        <v>31364822208.708508</v>
      </c>
      <c r="M21" s="315">
        <v>238326</v>
      </c>
      <c r="N21" s="315">
        <f t="shared" si="0"/>
        <v>31364822208.708508</v>
      </c>
      <c r="O21" s="315">
        <v>263222</v>
      </c>
      <c r="P21" s="315">
        <f t="shared" si="1"/>
        <v>28582947952.5</v>
      </c>
    </row>
    <row r="22" spans="1:16" s="480" customFormat="1" ht="13.5" customHeight="1" x14ac:dyDescent="0.6">
      <c r="A22" s="472" t="s">
        <v>2253</v>
      </c>
      <c r="B22" s="479"/>
      <c r="C22" s="472" t="s">
        <v>2246</v>
      </c>
      <c r="D22" s="479"/>
      <c r="E22" s="397" t="s">
        <v>2234</v>
      </c>
      <c r="F22" s="479"/>
      <c r="G22" s="775">
        <v>371131.2</v>
      </c>
      <c r="H22" s="778"/>
      <c r="I22" s="779">
        <f t="shared" si="3"/>
        <v>449794.393790139</v>
      </c>
      <c r="J22" s="778"/>
      <c r="K22" s="408">
        <v>107197698694.42867</v>
      </c>
      <c r="M22" s="315">
        <v>238326</v>
      </c>
      <c r="N22" s="315">
        <f t="shared" si="0"/>
        <v>107197698694.42867</v>
      </c>
      <c r="O22" s="315">
        <v>263222</v>
      </c>
      <c r="P22" s="315">
        <f t="shared" si="1"/>
        <v>97689896726.400009</v>
      </c>
    </row>
    <row r="23" spans="1:16" s="480" customFormat="1" ht="13.5" customHeight="1" x14ac:dyDescent="0.6">
      <c r="A23" s="472" t="s">
        <v>2255</v>
      </c>
      <c r="B23" s="479"/>
      <c r="C23" s="472" t="s">
        <v>2247</v>
      </c>
      <c r="D23" s="479"/>
      <c r="E23" s="397" t="s">
        <v>2234</v>
      </c>
      <c r="F23" s="479"/>
      <c r="G23" s="775">
        <v>835673.4</v>
      </c>
      <c r="H23" s="778"/>
      <c r="I23" s="779">
        <f t="shared" si="3"/>
        <v>1012798.7362947237</v>
      </c>
      <c r="J23" s="778"/>
      <c r="K23" s="408">
        <v>241376271626.17633</v>
      </c>
      <c r="M23" s="315">
        <v>238326</v>
      </c>
      <c r="N23" s="315">
        <f t="shared" si="0"/>
        <v>241376271626.17633</v>
      </c>
      <c r="O23" s="315">
        <v>263222</v>
      </c>
      <c r="P23" s="315">
        <f t="shared" si="1"/>
        <v>219967623694.80002</v>
      </c>
    </row>
    <row r="24" spans="1:16" s="480" customFormat="1" ht="13.5" customHeight="1" x14ac:dyDescent="0.6">
      <c r="A24" s="472" t="s">
        <v>2254</v>
      </c>
      <c r="B24" s="479"/>
      <c r="C24" s="472" t="s">
        <v>2248</v>
      </c>
      <c r="D24" s="479"/>
      <c r="E24" s="397" t="s">
        <v>2234</v>
      </c>
      <c r="F24" s="479"/>
      <c r="G24" s="775">
        <v>2284100</v>
      </c>
      <c r="H24" s="778"/>
      <c r="I24" s="779">
        <f t="shared" si="3"/>
        <v>2768226.9096644432</v>
      </c>
      <c r="J24" s="778"/>
      <c r="K24" s="408">
        <v>659740446472.68811</v>
      </c>
      <c r="M24" s="315">
        <v>238326</v>
      </c>
      <c r="N24" s="315">
        <f t="shared" si="0"/>
        <v>659740446472.68811</v>
      </c>
      <c r="O24" s="315">
        <v>263222</v>
      </c>
      <c r="P24" s="315">
        <f t="shared" si="1"/>
        <v>601225370200</v>
      </c>
    </row>
    <row r="25" spans="1:16" s="480" customFormat="1" ht="13.5" customHeight="1" x14ac:dyDescent="0.6">
      <c r="A25" s="472" t="s">
        <v>2255</v>
      </c>
      <c r="B25" s="479"/>
      <c r="C25" s="472" t="s">
        <v>2249</v>
      </c>
      <c r="D25" s="479"/>
      <c r="E25" s="397" t="s">
        <v>2234</v>
      </c>
      <c r="F25" s="479"/>
      <c r="G25" s="775">
        <v>1200050.1000000001</v>
      </c>
      <c r="H25" s="778"/>
      <c r="I25" s="779">
        <f t="shared" si="3"/>
        <v>1454406.9785760283</v>
      </c>
      <c r="J25" s="778"/>
      <c r="K25" s="408">
        <v>346622997576.11053</v>
      </c>
      <c r="M25" s="315">
        <v>238326</v>
      </c>
      <c r="N25" s="315">
        <f t="shared" si="0"/>
        <v>346622997576.11053</v>
      </c>
      <c r="O25" s="315">
        <v>263222</v>
      </c>
      <c r="P25" s="315">
        <f t="shared" si="1"/>
        <v>315879587422.20001</v>
      </c>
    </row>
    <row r="26" spans="1:16" s="480" customFormat="1" ht="13.5" customHeight="1" x14ac:dyDescent="0.6">
      <c r="A26" s="472" t="s">
        <v>2254</v>
      </c>
      <c r="B26" s="479"/>
      <c r="C26" s="472" t="s">
        <v>2250</v>
      </c>
      <c r="D26" s="479"/>
      <c r="E26" s="397" t="s">
        <v>2234</v>
      </c>
      <c r="F26" s="479"/>
      <c r="G26" s="775">
        <v>2688075</v>
      </c>
      <c r="H26" s="778"/>
      <c r="I26" s="779">
        <f t="shared" si="3"/>
        <v>3257826.5181893297</v>
      </c>
      <c r="J26" s="778"/>
      <c r="K26" s="408">
        <v>776424762773.99023</v>
      </c>
      <c r="M26" s="315">
        <v>238326</v>
      </c>
      <c r="N26" s="315">
        <f t="shared" si="0"/>
        <v>776424762773.99023</v>
      </c>
      <c r="O26" s="315">
        <v>263222</v>
      </c>
      <c r="P26" s="315">
        <f t="shared" si="1"/>
        <v>707560477650</v>
      </c>
    </row>
    <row r="27" spans="1:16" s="480" customFormat="1" ht="13.5" customHeight="1" x14ac:dyDescent="0.6">
      <c r="A27" s="472" t="s">
        <v>2256</v>
      </c>
      <c r="B27" s="479"/>
      <c r="C27" s="472" t="s">
        <v>2251</v>
      </c>
      <c r="D27" s="479"/>
      <c r="E27" s="397" t="s">
        <v>2234</v>
      </c>
      <c r="F27" s="479"/>
      <c r="G27" s="775">
        <v>1309100</v>
      </c>
      <c r="H27" s="778"/>
      <c r="I27" s="779">
        <f t="shared" si="3"/>
        <v>1586570.5737234459</v>
      </c>
      <c r="J27" s="778"/>
      <c r="K27" s="408">
        <v>378121018553.21399</v>
      </c>
      <c r="M27" s="315">
        <v>238326</v>
      </c>
      <c r="N27" s="315">
        <f t="shared" si="0"/>
        <v>378121018553.21399</v>
      </c>
      <c r="O27" s="315">
        <v>263222</v>
      </c>
      <c r="P27" s="315">
        <f t="shared" si="1"/>
        <v>344583920200</v>
      </c>
    </row>
    <row r="28" spans="1:16" s="480" customFormat="1" ht="13.5" customHeight="1" x14ac:dyDescent="0.6">
      <c r="A28" s="472" t="s">
        <v>2264</v>
      </c>
      <c r="B28" s="479"/>
      <c r="C28" s="472" t="s">
        <v>2257</v>
      </c>
      <c r="D28" s="479"/>
      <c r="E28" s="397" t="s">
        <v>2234</v>
      </c>
      <c r="F28" s="479"/>
      <c r="G28" s="775">
        <v>119496.91</v>
      </c>
      <c r="H28" s="778"/>
      <c r="I28" s="779">
        <f t="shared" ref="I28:I37" si="4">G28*14651519.55/12299333.36</f>
        <v>142350.09831700264</v>
      </c>
      <c r="J28" s="778"/>
      <c r="K28" s="408">
        <v>33925729531.497971</v>
      </c>
      <c r="M28" s="315">
        <v>238326</v>
      </c>
      <c r="N28" s="315">
        <f t="shared" si="0"/>
        <v>33925729531.497971</v>
      </c>
      <c r="O28" s="315">
        <v>263222</v>
      </c>
      <c r="P28" s="315">
        <f t="shared" si="1"/>
        <v>31454215644.02</v>
      </c>
    </row>
    <row r="29" spans="1:16" s="480" customFormat="1" ht="13.5" customHeight="1" x14ac:dyDescent="0.6">
      <c r="A29" s="472" t="s">
        <v>2265</v>
      </c>
      <c r="B29" s="479"/>
      <c r="C29" s="472" t="s">
        <v>2258</v>
      </c>
      <c r="D29" s="479"/>
      <c r="E29" s="397" t="s">
        <v>2234</v>
      </c>
      <c r="F29" s="479"/>
      <c r="G29" s="775">
        <v>3595457.43</v>
      </c>
      <c r="H29" s="778"/>
      <c r="I29" s="779">
        <f t="shared" si="4"/>
        <v>4283070.7392776739</v>
      </c>
      <c r="J29" s="778"/>
      <c r="K29" s="408">
        <v>1020767117009.0909</v>
      </c>
      <c r="M29" s="315">
        <v>238326</v>
      </c>
      <c r="N29" s="315">
        <f t="shared" si="0"/>
        <v>1020767117009.0909</v>
      </c>
      <c r="O29" s="315">
        <v>263222</v>
      </c>
      <c r="P29" s="315">
        <f t="shared" si="1"/>
        <v>946403495639.46008</v>
      </c>
    </row>
    <row r="30" spans="1:16" s="480" customFormat="1" ht="13.5" customHeight="1" x14ac:dyDescent="0.6">
      <c r="A30" s="472" t="s">
        <v>2266</v>
      </c>
      <c r="B30" s="479"/>
      <c r="C30" s="472" t="s">
        <v>2259</v>
      </c>
      <c r="D30" s="479"/>
      <c r="E30" s="397" t="s">
        <v>2234</v>
      </c>
      <c r="F30" s="479"/>
      <c r="G30" s="775">
        <v>1153360</v>
      </c>
      <c r="H30" s="778"/>
      <c r="I30" s="779">
        <f t="shared" si="4"/>
        <v>1373934.3502262793</v>
      </c>
      <c r="J30" s="778"/>
      <c r="K30" s="408">
        <v>327444277952.02826</v>
      </c>
      <c r="M30" s="315">
        <v>238326</v>
      </c>
      <c r="N30" s="315">
        <f t="shared" si="0"/>
        <v>327444277952.02826</v>
      </c>
      <c r="O30" s="315">
        <v>263222</v>
      </c>
      <c r="P30" s="315">
        <f t="shared" si="1"/>
        <v>303589725920</v>
      </c>
    </row>
    <row r="31" spans="1:16" s="480" customFormat="1" ht="13.5" customHeight="1" x14ac:dyDescent="0.6">
      <c r="A31" s="472" t="s">
        <v>2265</v>
      </c>
      <c r="B31" s="479"/>
      <c r="C31" s="472" t="s">
        <v>2260</v>
      </c>
      <c r="D31" s="479"/>
      <c r="E31" s="397" t="s">
        <v>2234</v>
      </c>
      <c r="F31" s="479"/>
      <c r="G31" s="775">
        <v>3233286.33</v>
      </c>
      <c r="H31" s="778"/>
      <c r="I31" s="779">
        <f t="shared" si="4"/>
        <v>3851636.221911686</v>
      </c>
      <c r="J31" s="778"/>
      <c r="K31" s="408">
        <v>917945054223.32446</v>
      </c>
      <c r="M31" s="315">
        <v>238326</v>
      </c>
      <c r="N31" s="315">
        <f t="shared" si="0"/>
        <v>917945054223.32446</v>
      </c>
      <c r="O31" s="315">
        <v>263222</v>
      </c>
      <c r="P31" s="315">
        <f t="shared" si="1"/>
        <v>851072094355.26001</v>
      </c>
    </row>
    <row r="32" spans="1:16" s="480" customFormat="1" ht="13.5" customHeight="1" x14ac:dyDescent="0.6">
      <c r="A32" s="472" t="s">
        <v>2265</v>
      </c>
      <c r="B32" s="479"/>
      <c r="C32" s="472" t="s">
        <v>2261</v>
      </c>
      <c r="D32" s="479"/>
      <c r="E32" s="397" t="s">
        <v>2234</v>
      </c>
      <c r="F32" s="479"/>
      <c r="G32" s="775">
        <v>495000</v>
      </c>
      <c r="H32" s="778"/>
      <c r="I32" s="779">
        <f t="shared" si="4"/>
        <v>589666.28230735264</v>
      </c>
      <c r="J32" s="778"/>
      <c r="K32" s="408">
        <v>140532806397.18213</v>
      </c>
      <c r="M32" s="315">
        <v>238326</v>
      </c>
      <c r="N32" s="315">
        <f t="shared" si="0"/>
        <v>140532806397.18213</v>
      </c>
      <c r="O32" s="315">
        <v>263222</v>
      </c>
      <c r="P32" s="315">
        <f t="shared" si="1"/>
        <v>130294890000</v>
      </c>
    </row>
    <row r="33" spans="1:16" s="480" customFormat="1" ht="13.5" customHeight="1" x14ac:dyDescent="0.6">
      <c r="A33" s="472" t="s">
        <v>2267</v>
      </c>
      <c r="B33" s="479"/>
      <c r="C33" s="472" t="s">
        <v>2262</v>
      </c>
      <c r="D33" s="479"/>
      <c r="E33" s="397" t="s">
        <v>2234</v>
      </c>
      <c r="F33" s="479"/>
      <c r="G33" s="775">
        <v>989561.69</v>
      </c>
      <c r="H33" s="778"/>
      <c r="I33" s="779">
        <f t="shared" si="4"/>
        <v>1178810.4300122848</v>
      </c>
      <c r="J33" s="778"/>
      <c r="K33" s="408">
        <v>280941174543.10779</v>
      </c>
      <c r="M33" s="315">
        <v>238326</v>
      </c>
      <c r="N33" s="315">
        <f t="shared" si="0"/>
        <v>280941174543.10779</v>
      </c>
      <c r="O33" s="315">
        <v>263222</v>
      </c>
      <c r="P33" s="315">
        <f t="shared" si="1"/>
        <v>260474407165.17999</v>
      </c>
    </row>
    <row r="34" spans="1:16" s="480" customFormat="1" ht="13.5" customHeight="1" x14ac:dyDescent="0.6">
      <c r="A34" s="472" t="s">
        <v>2265</v>
      </c>
      <c r="B34" s="479"/>
      <c r="C34" s="472" t="s">
        <v>2263</v>
      </c>
      <c r="D34" s="479"/>
      <c r="E34" s="397" t="s">
        <v>2234</v>
      </c>
      <c r="F34" s="479"/>
      <c r="G34" s="775">
        <v>1820700</v>
      </c>
      <c r="H34" s="778"/>
      <c r="I34" s="779">
        <f t="shared" si="4"/>
        <v>2168899.7983777719</v>
      </c>
      <c r="J34" s="778"/>
      <c r="K34" s="408">
        <v>516905213348.18085</v>
      </c>
      <c r="M34" s="315">
        <v>238326</v>
      </c>
      <c r="N34" s="315">
        <f t="shared" si="0"/>
        <v>516905213348.18085</v>
      </c>
      <c r="O34" s="315">
        <v>263222</v>
      </c>
      <c r="P34" s="315">
        <f t="shared" si="1"/>
        <v>479248295400</v>
      </c>
    </row>
    <row r="35" spans="1:16" s="480" customFormat="1" ht="13.5" customHeight="1" x14ac:dyDescent="0.6">
      <c r="A35" s="472" t="s">
        <v>2269</v>
      </c>
      <c r="B35" s="479"/>
      <c r="C35" s="472" t="s">
        <v>300</v>
      </c>
      <c r="D35" s="479"/>
      <c r="E35" s="397" t="s">
        <v>2234</v>
      </c>
      <c r="F35" s="479"/>
      <c r="G35" s="775">
        <v>190500</v>
      </c>
      <c r="H35" s="778"/>
      <c r="I35" s="779">
        <f t="shared" si="4"/>
        <v>226932.17531222361</v>
      </c>
      <c r="J35" s="778"/>
      <c r="K35" s="408">
        <v>54083837613.461006</v>
      </c>
      <c r="M35" s="315">
        <v>238326</v>
      </c>
      <c r="N35" s="315">
        <f t="shared" si="0"/>
        <v>54083837613.461006</v>
      </c>
      <c r="O35" s="315">
        <v>263222</v>
      </c>
      <c r="P35" s="315">
        <f t="shared" si="1"/>
        <v>50143791000</v>
      </c>
    </row>
    <row r="36" spans="1:16" s="480" customFormat="1" ht="13.5" customHeight="1" x14ac:dyDescent="0.6">
      <c r="A36" s="472" t="s">
        <v>2270</v>
      </c>
      <c r="B36" s="479"/>
      <c r="C36" s="472" t="s">
        <v>300</v>
      </c>
      <c r="D36" s="479"/>
      <c r="E36" s="397" t="s">
        <v>2234</v>
      </c>
      <c r="F36" s="479"/>
      <c r="G36" s="775">
        <v>386450</v>
      </c>
      <c r="H36" s="778"/>
      <c r="I36" s="779">
        <f t="shared" si="4"/>
        <v>460356.63595490187</v>
      </c>
      <c r="J36" s="778"/>
      <c r="K36" s="408">
        <v>109714955620.58794</v>
      </c>
      <c r="M36" s="315">
        <v>238326</v>
      </c>
      <c r="N36" s="315">
        <f t="shared" si="0"/>
        <v>109714955620.58794</v>
      </c>
      <c r="O36" s="315">
        <v>263222</v>
      </c>
      <c r="P36" s="315">
        <f t="shared" si="1"/>
        <v>101722141900</v>
      </c>
    </row>
    <row r="37" spans="1:16" s="480" customFormat="1" ht="13.5" customHeight="1" x14ac:dyDescent="0.6">
      <c r="A37" s="472" t="s">
        <v>2271</v>
      </c>
      <c r="B37" s="479"/>
      <c r="C37" s="472" t="s">
        <v>300</v>
      </c>
      <c r="D37" s="479"/>
      <c r="E37" s="397" t="s">
        <v>2234</v>
      </c>
      <c r="F37" s="479"/>
      <c r="G37" s="775">
        <v>315521</v>
      </c>
      <c r="H37" s="778"/>
      <c r="I37" s="779">
        <f t="shared" si="4"/>
        <v>375862.81830282469</v>
      </c>
      <c r="J37" s="778"/>
      <c r="K37" s="408">
        <v>89577882034.838989</v>
      </c>
      <c r="M37" s="315">
        <v>238326</v>
      </c>
      <c r="N37" s="315">
        <f t="shared" si="0"/>
        <v>89577882034.838989</v>
      </c>
      <c r="O37" s="315">
        <v>263222</v>
      </c>
      <c r="P37" s="315">
        <f t="shared" si="1"/>
        <v>83052068662</v>
      </c>
    </row>
    <row r="38" spans="1:16" s="480" customFormat="1" ht="13.5" customHeight="1" x14ac:dyDescent="0.6">
      <c r="A38" s="472" t="s">
        <v>2282</v>
      </c>
      <c r="B38" s="479"/>
      <c r="C38" s="472" t="s">
        <v>2272</v>
      </c>
      <c r="D38" s="479"/>
      <c r="E38" s="397" t="s">
        <v>2234</v>
      </c>
      <c r="F38" s="479"/>
      <c r="G38" s="775">
        <v>238523.4</v>
      </c>
      <c r="H38" s="778"/>
      <c r="I38" s="779">
        <f t="shared" ref="I38:I47" si="5">G38*11213289.64/9260492.1</f>
        <v>288821.7970746475</v>
      </c>
      <c r="J38" s="778"/>
      <c r="K38" s="408">
        <v>68833743609.612442</v>
      </c>
      <c r="M38" s="315">
        <v>238326</v>
      </c>
      <c r="N38" s="315">
        <f t="shared" si="0"/>
        <v>68833743609.612442</v>
      </c>
      <c r="O38" s="315">
        <v>263222</v>
      </c>
      <c r="P38" s="315">
        <f t="shared" si="1"/>
        <v>62784606394.799995</v>
      </c>
    </row>
    <row r="39" spans="1:16" s="480" customFormat="1" ht="13.5" customHeight="1" x14ac:dyDescent="0.6">
      <c r="A39" s="472" t="s">
        <v>2283</v>
      </c>
      <c r="B39" s="479"/>
      <c r="C39" s="472" t="s">
        <v>2273</v>
      </c>
      <c r="D39" s="479"/>
      <c r="E39" s="397" t="s">
        <v>2234</v>
      </c>
      <c r="F39" s="479"/>
      <c r="G39" s="775">
        <v>917849.71</v>
      </c>
      <c r="H39" s="778"/>
      <c r="I39" s="779">
        <f t="shared" si="5"/>
        <v>1111400.402168693</v>
      </c>
      <c r="J39" s="778"/>
      <c r="K39" s="408">
        <v>264875612247.25592</v>
      </c>
      <c r="M39" s="315">
        <v>238326</v>
      </c>
      <c r="N39" s="315">
        <f t="shared" si="0"/>
        <v>264875612247.25592</v>
      </c>
      <c r="O39" s="315">
        <v>263222</v>
      </c>
      <c r="P39" s="315">
        <f t="shared" si="1"/>
        <v>241598236365.62</v>
      </c>
    </row>
    <row r="40" spans="1:16" s="480" customFormat="1" ht="13.5" customHeight="1" x14ac:dyDescent="0.6">
      <c r="A40" s="472" t="s">
        <v>2283</v>
      </c>
      <c r="B40" s="479"/>
      <c r="C40" s="472" t="s">
        <v>2274</v>
      </c>
      <c r="D40" s="479"/>
      <c r="E40" s="397" t="s">
        <v>2234</v>
      </c>
      <c r="F40" s="479"/>
      <c r="G40" s="775">
        <v>1340592.6299999999</v>
      </c>
      <c r="H40" s="778"/>
      <c r="I40" s="779">
        <f t="shared" si="5"/>
        <v>1623288.8368253512</v>
      </c>
      <c r="J40" s="778"/>
      <c r="K40" s="408">
        <v>386871935325.23865</v>
      </c>
      <c r="M40" s="315">
        <v>238326</v>
      </c>
      <c r="N40" s="315">
        <f t="shared" si="0"/>
        <v>386871935325.23865</v>
      </c>
      <c r="O40" s="315">
        <v>263222</v>
      </c>
      <c r="P40" s="315">
        <f t="shared" si="1"/>
        <v>352873473253.85999</v>
      </c>
    </row>
    <row r="41" spans="1:16" s="480" customFormat="1" ht="13.5" customHeight="1" x14ac:dyDescent="0.6">
      <c r="A41" s="472" t="s">
        <v>2315</v>
      </c>
      <c r="B41" s="479"/>
      <c r="C41" s="472" t="s">
        <v>2275</v>
      </c>
      <c r="D41" s="479"/>
      <c r="E41" s="397" t="s">
        <v>2234</v>
      </c>
      <c r="F41" s="479"/>
      <c r="G41" s="775">
        <v>2931379.9</v>
      </c>
      <c r="H41" s="778"/>
      <c r="I41" s="779">
        <f t="shared" si="5"/>
        <v>3549531.8724557022</v>
      </c>
      <c r="J41" s="778"/>
      <c r="K41" s="408">
        <v>845945733034.87769</v>
      </c>
      <c r="M41" s="315">
        <v>238326</v>
      </c>
      <c r="N41" s="315">
        <f t="shared" si="0"/>
        <v>845945733034.87769</v>
      </c>
      <c r="O41" s="315">
        <v>263222</v>
      </c>
      <c r="P41" s="315">
        <f t="shared" si="1"/>
        <v>771603680037.79993</v>
      </c>
    </row>
    <row r="42" spans="1:16" s="480" customFormat="1" ht="13.5" customHeight="1" x14ac:dyDescent="0.6">
      <c r="A42" s="472" t="s">
        <v>2316</v>
      </c>
      <c r="B42" s="479"/>
      <c r="C42" s="472" t="s">
        <v>2276</v>
      </c>
      <c r="D42" s="479"/>
      <c r="E42" s="397" t="s">
        <v>2234</v>
      </c>
      <c r="F42" s="479"/>
      <c r="G42" s="775">
        <v>252000</v>
      </c>
      <c r="H42" s="778"/>
      <c r="I42" s="779">
        <f t="shared" si="5"/>
        <v>305140.26239275123</v>
      </c>
      <c r="J42" s="778"/>
      <c r="K42" s="408">
        <v>72722858175.014832</v>
      </c>
      <c r="M42" s="315">
        <v>238326</v>
      </c>
      <c r="N42" s="315">
        <f t="shared" si="0"/>
        <v>72722858175.014832</v>
      </c>
      <c r="O42" s="315">
        <v>263222</v>
      </c>
      <c r="P42" s="315">
        <f t="shared" si="1"/>
        <v>66331944000</v>
      </c>
    </row>
    <row r="43" spans="1:16" s="480" customFormat="1" ht="13.5" customHeight="1" x14ac:dyDescent="0.6">
      <c r="A43" s="472" t="s">
        <v>2316</v>
      </c>
      <c r="B43" s="479"/>
      <c r="C43" s="472" t="s">
        <v>2277</v>
      </c>
      <c r="D43" s="479"/>
      <c r="E43" s="397" t="s">
        <v>2234</v>
      </c>
      <c r="F43" s="479"/>
      <c r="G43" s="775">
        <v>643500</v>
      </c>
      <c r="H43" s="778"/>
      <c r="I43" s="779">
        <f t="shared" si="5"/>
        <v>779197.45575291838</v>
      </c>
      <c r="J43" s="778"/>
      <c r="K43" s="408">
        <v>185703012839.77002</v>
      </c>
      <c r="M43" s="315">
        <v>238326</v>
      </c>
      <c r="N43" s="315">
        <f t="shared" si="0"/>
        <v>185703012839.77002</v>
      </c>
      <c r="O43" s="315">
        <v>263222</v>
      </c>
      <c r="P43" s="315">
        <f t="shared" si="1"/>
        <v>169383357000</v>
      </c>
    </row>
    <row r="44" spans="1:16" s="480" customFormat="1" ht="13.5" customHeight="1" x14ac:dyDescent="0.6">
      <c r="A44" s="472" t="s">
        <v>2317</v>
      </c>
      <c r="B44" s="479"/>
      <c r="C44" s="472" t="s">
        <v>2278</v>
      </c>
      <c r="D44" s="479"/>
      <c r="E44" s="397" t="s">
        <v>2234</v>
      </c>
      <c r="F44" s="479"/>
      <c r="G44" s="775">
        <v>917719.4</v>
      </c>
      <c r="H44" s="778"/>
      <c r="I44" s="779">
        <f t="shared" si="5"/>
        <v>1111242.6131703106</v>
      </c>
      <c r="J44" s="778"/>
      <c r="K44" s="408">
        <v>264838007026.42746</v>
      </c>
      <c r="M44" s="315">
        <v>238326</v>
      </c>
      <c r="N44" s="315">
        <f t="shared" si="0"/>
        <v>264838007026.42746</v>
      </c>
      <c r="O44" s="315">
        <v>263222</v>
      </c>
      <c r="P44" s="315">
        <f t="shared" si="1"/>
        <v>241563935906.80002</v>
      </c>
    </row>
    <row r="45" spans="1:16" s="480" customFormat="1" ht="13.5" customHeight="1" x14ac:dyDescent="0.6">
      <c r="A45" s="472" t="s">
        <v>2318</v>
      </c>
      <c r="B45" s="479"/>
      <c r="C45" s="472" t="s">
        <v>2279</v>
      </c>
      <c r="D45" s="479"/>
      <c r="E45" s="397" t="s">
        <v>2234</v>
      </c>
      <c r="F45" s="479"/>
      <c r="G45" s="775">
        <v>1083428.51</v>
      </c>
      <c r="H45" s="778"/>
      <c r="I45" s="779">
        <f t="shared" si="5"/>
        <v>1311895.4754967759</v>
      </c>
      <c r="J45" s="778"/>
      <c r="K45" s="408">
        <v>312658801093.24463</v>
      </c>
      <c r="M45" s="315">
        <v>238326</v>
      </c>
      <c r="N45" s="315">
        <f t="shared" si="0"/>
        <v>312658801093.24463</v>
      </c>
      <c r="O45" s="315">
        <v>263222</v>
      </c>
      <c r="P45" s="315">
        <f t="shared" si="1"/>
        <v>285182219259.22003</v>
      </c>
    </row>
    <row r="46" spans="1:16" s="480" customFormat="1" ht="13.5" customHeight="1" x14ac:dyDescent="0.6">
      <c r="A46" s="472" t="s">
        <v>2318</v>
      </c>
      <c r="B46" s="479"/>
      <c r="C46" s="472" t="s">
        <v>2280</v>
      </c>
      <c r="D46" s="479"/>
      <c r="E46" s="397" t="s">
        <v>2234</v>
      </c>
      <c r="F46" s="479"/>
      <c r="G46" s="775">
        <v>436641.75</v>
      </c>
      <c r="H46" s="778"/>
      <c r="I46" s="779">
        <f t="shared" si="5"/>
        <v>528718.16732789727</v>
      </c>
      <c r="J46" s="778"/>
      <c r="K46" s="408">
        <v>126007285946.58844</v>
      </c>
      <c r="M46" s="315">
        <v>238326</v>
      </c>
      <c r="N46" s="315">
        <f t="shared" si="0"/>
        <v>126007285946.58844</v>
      </c>
      <c r="O46" s="315">
        <v>263222</v>
      </c>
      <c r="P46" s="315">
        <f t="shared" si="1"/>
        <v>114933714718.5</v>
      </c>
    </row>
    <row r="47" spans="1:16" s="480" customFormat="1" ht="13.5" customHeight="1" x14ac:dyDescent="0.6">
      <c r="A47" s="472" t="s">
        <v>2284</v>
      </c>
      <c r="B47" s="479"/>
      <c r="C47" s="472" t="s">
        <v>2281</v>
      </c>
      <c r="D47" s="479"/>
      <c r="E47" s="397" t="s">
        <v>2234</v>
      </c>
      <c r="F47" s="479"/>
      <c r="G47" s="775">
        <v>498856.8</v>
      </c>
      <c r="H47" s="778"/>
      <c r="I47" s="779">
        <f t="shared" si="5"/>
        <v>604052.75733495329</v>
      </c>
      <c r="J47" s="778"/>
      <c r="K47" s="408">
        <v>143961477444.61008</v>
      </c>
      <c r="M47" s="315">
        <v>238326</v>
      </c>
      <c r="N47" s="315">
        <f t="shared" si="0"/>
        <v>143961477444.61008</v>
      </c>
      <c r="O47" s="315">
        <v>263222</v>
      </c>
      <c r="P47" s="315">
        <f t="shared" si="1"/>
        <v>131310084609.59999</v>
      </c>
    </row>
    <row r="48" spans="1:16" s="480" customFormat="1" ht="13.5" customHeight="1" x14ac:dyDescent="0.6">
      <c r="A48" s="472" t="s">
        <v>2314</v>
      </c>
      <c r="B48" s="479"/>
      <c r="C48" s="472" t="s">
        <v>2285</v>
      </c>
      <c r="D48" s="479"/>
      <c r="E48" s="397" t="s">
        <v>2234</v>
      </c>
      <c r="F48" s="479"/>
      <c r="G48" s="775">
        <v>104796</v>
      </c>
      <c r="H48" s="778"/>
      <c r="I48" s="779">
        <f>G48*18606032.59/15235496.53</f>
        <v>127979.93077956088</v>
      </c>
      <c r="J48" s="778"/>
      <c r="K48" s="408">
        <v>30500944982.969624</v>
      </c>
      <c r="M48" s="315">
        <v>238326</v>
      </c>
      <c r="N48" s="315">
        <f t="shared" ref="N48:N59" si="6">I48*M48</f>
        <v>30500944982.969624</v>
      </c>
      <c r="O48" s="315">
        <v>263222</v>
      </c>
      <c r="P48" s="315">
        <f t="shared" ref="P48:P59" si="7">G48*O48</f>
        <v>27584612712</v>
      </c>
    </row>
    <row r="49" spans="1:16" s="480" customFormat="1" ht="13.5" customHeight="1" x14ac:dyDescent="0.6">
      <c r="A49" s="472" t="s">
        <v>2297</v>
      </c>
      <c r="B49" s="479"/>
      <c r="C49" s="472" t="s">
        <v>2286</v>
      </c>
      <c r="D49" s="479"/>
      <c r="E49" s="397" t="s">
        <v>2234</v>
      </c>
      <c r="F49" s="479"/>
      <c r="G49" s="775">
        <v>1489683</v>
      </c>
      <c r="H49" s="778"/>
      <c r="I49" s="779">
        <f t="shared" ref="I49:I58" si="8">G49*18606032.59/15235496.53</f>
        <v>1819244.3148926352</v>
      </c>
      <c r="J49" s="778"/>
      <c r="K49" s="408">
        <v>433573220591.10217</v>
      </c>
      <c r="M49" s="315">
        <v>238326</v>
      </c>
      <c r="N49" s="315">
        <f t="shared" si="6"/>
        <v>433573220591.10217</v>
      </c>
      <c r="O49" s="315">
        <v>263222</v>
      </c>
      <c r="P49" s="315">
        <f t="shared" si="7"/>
        <v>392117338626</v>
      </c>
    </row>
    <row r="50" spans="1:16" s="480" customFormat="1" ht="13.5" customHeight="1" x14ac:dyDescent="0.6">
      <c r="A50" s="472" t="s">
        <v>2298</v>
      </c>
      <c r="B50" s="479"/>
      <c r="C50" s="472" t="s">
        <v>2287</v>
      </c>
      <c r="D50" s="479"/>
      <c r="E50" s="397" t="s">
        <v>2234</v>
      </c>
      <c r="F50" s="479"/>
      <c r="G50" s="775">
        <v>1198408.95</v>
      </c>
      <c r="H50" s="778"/>
      <c r="I50" s="779">
        <f t="shared" si="8"/>
        <v>1463531.952236786</v>
      </c>
      <c r="J50" s="778"/>
      <c r="K50" s="408">
        <v>348797716048.78424</v>
      </c>
      <c r="M50" s="315">
        <v>238326</v>
      </c>
      <c r="N50" s="315">
        <f t="shared" si="6"/>
        <v>348797716048.78424</v>
      </c>
      <c r="O50" s="315">
        <v>263222</v>
      </c>
      <c r="P50" s="315">
        <f t="shared" si="7"/>
        <v>315447600636.89996</v>
      </c>
    </row>
    <row r="51" spans="1:16" s="480" customFormat="1" ht="13.5" customHeight="1" x14ac:dyDescent="0.6">
      <c r="A51" s="472" t="s">
        <v>2298</v>
      </c>
      <c r="B51" s="479"/>
      <c r="C51" s="472" t="s">
        <v>2288</v>
      </c>
      <c r="D51" s="479"/>
      <c r="E51" s="397" t="s">
        <v>2234</v>
      </c>
      <c r="F51" s="479"/>
      <c r="G51" s="775">
        <v>2586021.41</v>
      </c>
      <c r="H51" s="778"/>
      <c r="I51" s="779">
        <f t="shared" si="8"/>
        <v>3158124.7475692057</v>
      </c>
      <c r="J51" s="778"/>
      <c r="K51" s="408">
        <v>752663238589.17847</v>
      </c>
      <c r="M51" s="315">
        <v>238326</v>
      </c>
      <c r="N51" s="315">
        <f t="shared" si="6"/>
        <v>752663238589.17847</v>
      </c>
      <c r="O51" s="315">
        <v>263222</v>
      </c>
      <c r="P51" s="315">
        <f t="shared" si="7"/>
        <v>680697727583.02002</v>
      </c>
    </row>
    <row r="52" spans="1:16" s="480" customFormat="1" ht="13.5" customHeight="1" x14ac:dyDescent="0.6">
      <c r="A52" s="472" t="s">
        <v>2296</v>
      </c>
      <c r="B52" s="479"/>
      <c r="C52" s="472" t="s">
        <v>2289</v>
      </c>
      <c r="D52" s="479"/>
      <c r="E52" s="397" t="s">
        <v>2234</v>
      </c>
      <c r="F52" s="479"/>
      <c r="G52" s="775">
        <v>1850077.25</v>
      </c>
      <c r="H52" s="778"/>
      <c r="I52" s="779">
        <f t="shared" si="8"/>
        <v>2259368.2811542461</v>
      </c>
      <c r="J52" s="778"/>
      <c r="K52" s="408">
        <v>538466204974.36682</v>
      </c>
      <c r="M52" s="315">
        <v>238326</v>
      </c>
      <c r="N52" s="315">
        <f t="shared" si="6"/>
        <v>538466204974.36682</v>
      </c>
      <c r="O52" s="315">
        <v>263222</v>
      </c>
      <c r="P52" s="315">
        <f t="shared" si="7"/>
        <v>486981033899.5</v>
      </c>
    </row>
    <row r="53" spans="1:16" s="480" customFormat="1" ht="13.5" customHeight="1" x14ac:dyDescent="0.6">
      <c r="A53" s="472" t="s">
        <v>2296</v>
      </c>
      <c r="B53" s="479"/>
      <c r="C53" s="472" t="s">
        <v>2290</v>
      </c>
      <c r="D53" s="479"/>
      <c r="E53" s="397" t="s">
        <v>2234</v>
      </c>
      <c r="F53" s="479"/>
      <c r="G53" s="775">
        <v>586594.49</v>
      </c>
      <c r="H53" s="778"/>
      <c r="I53" s="779">
        <f t="shared" si="8"/>
        <v>716366.29476193583</v>
      </c>
      <c r="J53" s="778"/>
      <c r="K53" s="408">
        <v>170728713565.43311</v>
      </c>
      <c r="M53" s="315">
        <v>238326</v>
      </c>
      <c r="N53" s="315">
        <f t="shared" si="6"/>
        <v>170728713565.43311</v>
      </c>
      <c r="O53" s="315">
        <v>263222</v>
      </c>
      <c r="P53" s="315">
        <f t="shared" si="7"/>
        <v>154404574846.78</v>
      </c>
    </row>
    <row r="54" spans="1:16" s="480" customFormat="1" ht="13.5" customHeight="1" x14ac:dyDescent="0.6">
      <c r="A54" s="472" t="s">
        <v>2296</v>
      </c>
      <c r="B54" s="479"/>
      <c r="C54" s="472" t="s">
        <v>2291</v>
      </c>
      <c r="D54" s="479"/>
      <c r="E54" s="397" t="s">
        <v>2234</v>
      </c>
      <c r="F54" s="479"/>
      <c r="G54" s="775">
        <v>837389.37</v>
      </c>
      <c r="H54" s="778"/>
      <c r="I54" s="779">
        <f t="shared" si="8"/>
        <v>1022644.3147461745</v>
      </c>
      <c r="J54" s="778"/>
      <c r="K54" s="408">
        <v>243722728956.19678</v>
      </c>
      <c r="M54" s="315">
        <v>238326</v>
      </c>
      <c r="N54" s="315">
        <f t="shared" si="6"/>
        <v>243722728956.19678</v>
      </c>
      <c r="O54" s="315">
        <v>263222</v>
      </c>
      <c r="P54" s="315">
        <f t="shared" si="7"/>
        <v>220419304750.13998</v>
      </c>
    </row>
    <row r="55" spans="1:16" s="480" customFormat="1" ht="13.5" customHeight="1" x14ac:dyDescent="0.6">
      <c r="A55" s="472" t="s">
        <v>2296</v>
      </c>
      <c r="B55" s="479"/>
      <c r="C55" s="472" t="s">
        <v>2292</v>
      </c>
      <c r="D55" s="479"/>
      <c r="E55" s="397" t="s">
        <v>2234</v>
      </c>
      <c r="F55" s="479"/>
      <c r="G55" s="775">
        <v>300104.73</v>
      </c>
      <c r="H55" s="778"/>
      <c r="I55" s="779">
        <f t="shared" si="8"/>
        <v>366496.64655157458</v>
      </c>
      <c r="J55" s="778"/>
      <c r="K55" s="408">
        <v>87345679786.050568</v>
      </c>
      <c r="M55" s="315">
        <v>238326</v>
      </c>
      <c r="N55" s="315">
        <f t="shared" si="6"/>
        <v>87345679786.050568</v>
      </c>
      <c r="O55" s="315">
        <v>263222</v>
      </c>
      <c r="P55" s="315">
        <f t="shared" si="7"/>
        <v>78994167240.059998</v>
      </c>
    </row>
    <row r="56" spans="1:16" s="480" customFormat="1" ht="13.5" customHeight="1" x14ac:dyDescent="0.6">
      <c r="A56" s="472" t="s">
        <v>2296</v>
      </c>
      <c r="B56" s="479"/>
      <c r="C56" s="472" t="s">
        <v>2293</v>
      </c>
      <c r="D56" s="479"/>
      <c r="E56" s="397" t="s">
        <v>2234</v>
      </c>
      <c r="F56" s="479"/>
      <c r="G56" s="775">
        <v>5642562.2400000002</v>
      </c>
      <c r="H56" s="778"/>
      <c r="I56" s="779">
        <f t="shared" si="8"/>
        <v>6890861.5299683576</v>
      </c>
      <c r="J56" s="778"/>
      <c r="K56" s="408">
        <v>1642271464991.2388</v>
      </c>
      <c r="M56" s="315">
        <v>238326</v>
      </c>
      <c r="N56" s="315">
        <f t="shared" si="6"/>
        <v>1642271464991.2388</v>
      </c>
      <c r="O56" s="315">
        <v>263222</v>
      </c>
      <c r="P56" s="315">
        <f t="shared" si="7"/>
        <v>1485246517937.28</v>
      </c>
    </row>
    <row r="57" spans="1:16" s="480" customFormat="1" ht="13.5" customHeight="1" x14ac:dyDescent="0.6">
      <c r="A57" s="472" t="s">
        <v>2295</v>
      </c>
      <c r="B57" s="479"/>
      <c r="C57" s="472" t="s">
        <v>300</v>
      </c>
      <c r="D57" s="479"/>
      <c r="E57" s="397" t="s">
        <v>2234</v>
      </c>
      <c r="F57" s="479"/>
      <c r="G57" s="775">
        <v>492734</v>
      </c>
      <c r="H57" s="778"/>
      <c r="I57" s="779">
        <f t="shared" si="8"/>
        <v>601741.12764548417</v>
      </c>
      <c r="J57" s="778"/>
      <c r="K57" s="408">
        <v>143410555987.23767</v>
      </c>
      <c r="M57" s="315">
        <v>238326</v>
      </c>
      <c r="N57" s="315">
        <f t="shared" si="6"/>
        <v>143410555987.23767</v>
      </c>
      <c r="O57" s="315">
        <v>263222</v>
      </c>
      <c r="P57" s="315">
        <f t="shared" si="7"/>
        <v>129698428948</v>
      </c>
    </row>
    <row r="58" spans="1:16" s="480" customFormat="1" ht="13.5" customHeight="1" x14ac:dyDescent="0.6">
      <c r="A58" s="472" t="s">
        <v>2294</v>
      </c>
      <c r="B58" s="479"/>
      <c r="C58" s="472" t="s">
        <v>300</v>
      </c>
      <c r="D58" s="479"/>
      <c r="E58" s="397" t="s">
        <v>2234</v>
      </c>
      <c r="F58" s="479"/>
      <c r="G58" s="775">
        <v>147125</v>
      </c>
      <c r="H58" s="778"/>
      <c r="I58" s="779">
        <f t="shared" si="8"/>
        <v>179673.3397834163</v>
      </c>
      <c r="J58" s="778"/>
      <c r="K58" s="408">
        <v>42820828377.222473</v>
      </c>
      <c r="M58" s="315">
        <v>238326</v>
      </c>
      <c r="N58" s="315">
        <f t="shared" si="6"/>
        <v>42820828377.222473</v>
      </c>
      <c r="O58" s="315">
        <v>263222</v>
      </c>
      <c r="P58" s="315">
        <f t="shared" si="7"/>
        <v>38726536750</v>
      </c>
    </row>
    <row r="59" spans="1:16" s="480" customFormat="1" ht="13.5" customHeight="1" x14ac:dyDescent="0.6">
      <c r="A59" s="472" t="s">
        <v>2310</v>
      </c>
      <c r="B59" s="479"/>
      <c r="C59" s="472" t="s">
        <v>2300</v>
      </c>
      <c r="D59" s="479"/>
      <c r="E59" s="397" t="s">
        <v>2299</v>
      </c>
      <c r="F59" s="479"/>
      <c r="G59" s="775">
        <v>1898964</v>
      </c>
      <c r="H59" s="778"/>
      <c r="I59" s="779">
        <f t="shared" ref="I59:I68" si="9">G59*12954070.47/10968860.16</f>
        <v>2242649.9305460271</v>
      </c>
      <c r="J59" s="778"/>
      <c r="K59" s="408">
        <v>534481787347.31244</v>
      </c>
      <c r="M59" s="315">
        <v>238326</v>
      </c>
      <c r="N59" s="315">
        <f t="shared" si="6"/>
        <v>534481787347.31244</v>
      </c>
      <c r="O59" s="315">
        <v>263222</v>
      </c>
      <c r="P59" s="315">
        <f t="shared" si="7"/>
        <v>499849102008</v>
      </c>
    </row>
    <row r="60" spans="1:16" s="480" customFormat="1" ht="13.5" customHeight="1" x14ac:dyDescent="0.6">
      <c r="A60" s="472" t="s">
        <v>2310</v>
      </c>
      <c r="B60" s="479"/>
      <c r="C60" s="472" t="s">
        <v>2301</v>
      </c>
      <c r="D60" s="479"/>
      <c r="E60" s="397" t="s">
        <v>2299</v>
      </c>
      <c r="F60" s="479"/>
      <c r="G60" s="775">
        <v>1066551.75</v>
      </c>
      <c r="H60" s="778"/>
      <c r="I60" s="779">
        <f t="shared" si="9"/>
        <v>1259582.7030218809</v>
      </c>
      <c r="J60" s="778"/>
      <c r="K60" s="408">
        <v>300191307280.39282</v>
      </c>
      <c r="M60" s="315">
        <v>238326</v>
      </c>
      <c r="N60" s="315">
        <f t="shared" ref="N60:N68" si="10">I60*M60</f>
        <v>300191307280.39282</v>
      </c>
      <c r="O60" s="315">
        <v>263222</v>
      </c>
      <c r="P60" s="315">
        <f t="shared" ref="P60:P68" si="11">G60*O60</f>
        <v>280739884738.5</v>
      </c>
    </row>
    <row r="61" spans="1:16" s="480" customFormat="1" ht="13.5" customHeight="1" x14ac:dyDescent="0.6">
      <c r="A61" s="472" t="s">
        <v>2313</v>
      </c>
      <c r="B61" s="479"/>
      <c r="C61" s="472" t="s">
        <v>2302</v>
      </c>
      <c r="D61" s="479"/>
      <c r="E61" s="397" t="s">
        <v>2299</v>
      </c>
      <c r="F61" s="479"/>
      <c r="G61" s="775">
        <v>260000</v>
      </c>
      <c r="H61" s="778"/>
      <c r="I61" s="779">
        <f t="shared" si="9"/>
        <v>307056.36438709049</v>
      </c>
      <c r="J61" s="778"/>
      <c r="K61" s="408">
        <v>73179515098.917725</v>
      </c>
      <c r="M61" s="315">
        <v>238326</v>
      </c>
      <c r="N61" s="315">
        <f t="shared" si="10"/>
        <v>73179515098.917725</v>
      </c>
      <c r="O61" s="315">
        <v>263222</v>
      </c>
      <c r="P61" s="315">
        <f t="shared" si="11"/>
        <v>68437720000</v>
      </c>
    </row>
    <row r="62" spans="1:16" s="480" customFormat="1" ht="13.5" customHeight="1" x14ac:dyDescent="0.6">
      <c r="A62" s="472" t="s">
        <v>2311</v>
      </c>
      <c r="B62" s="479"/>
      <c r="C62" s="472" t="s">
        <v>2303</v>
      </c>
      <c r="D62" s="479"/>
      <c r="E62" s="397" t="s">
        <v>2299</v>
      </c>
      <c r="F62" s="479"/>
      <c r="G62" s="775">
        <v>816615</v>
      </c>
      <c r="H62" s="778"/>
      <c r="I62" s="779">
        <f t="shared" si="9"/>
        <v>964410.89616909204</v>
      </c>
      <c r="J62" s="778"/>
      <c r="K62" s="408">
        <v>229844191240.39502</v>
      </c>
      <c r="M62" s="315">
        <v>238326</v>
      </c>
      <c r="N62" s="315">
        <f t="shared" si="10"/>
        <v>229844191240.39502</v>
      </c>
      <c r="O62" s="315">
        <v>263222</v>
      </c>
      <c r="P62" s="315">
        <f t="shared" si="11"/>
        <v>214951033530</v>
      </c>
    </row>
    <row r="63" spans="1:16" s="480" customFormat="1" ht="13.5" customHeight="1" x14ac:dyDescent="0.6">
      <c r="A63" s="472" t="s">
        <v>2311</v>
      </c>
      <c r="B63" s="479"/>
      <c r="C63" s="472" t="s">
        <v>2304</v>
      </c>
      <c r="D63" s="479"/>
      <c r="E63" s="397" t="s">
        <v>2299</v>
      </c>
      <c r="F63" s="479"/>
      <c r="G63" s="775">
        <v>2071892.7</v>
      </c>
      <c r="H63" s="778"/>
      <c r="I63" s="779">
        <f t="shared" si="9"/>
        <v>2446876.3071621265</v>
      </c>
      <c r="J63" s="778"/>
      <c r="K63" s="408">
        <v>583154242780.72095</v>
      </c>
      <c r="M63" s="315">
        <v>238326</v>
      </c>
      <c r="N63" s="315">
        <f t="shared" si="10"/>
        <v>583154242780.72095</v>
      </c>
      <c r="O63" s="315">
        <v>263222</v>
      </c>
      <c r="P63" s="315">
        <f t="shared" si="11"/>
        <v>545367740279.39996</v>
      </c>
    </row>
    <row r="64" spans="1:16" s="480" customFormat="1" ht="13.5" customHeight="1" x14ac:dyDescent="0.6">
      <c r="A64" s="472" t="s">
        <v>2311</v>
      </c>
      <c r="B64" s="479"/>
      <c r="C64" s="472" t="s">
        <v>2305</v>
      </c>
      <c r="D64" s="479"/>
      <c r="E64" s="397" t="s">
        <v>2299</v>
      </c>
      <c r="F64" s="479"/>
      <c r="G64" s="775">
        <v>711762.3</v>
      </c>
      <c r="H64" s="778"/>
      <c r="I64" s="779">
        <f t="shared" si="9"/>
        <v>840581.32363766781</v>
      </c>
      <c r="J64" s="778"/>
      <c r="K64" s="408">
        <v>200332384537.27081</v>
      </c>
      <c r="M64" s="315">
        <v>238326</v>
      </c>
      <c r="N64" s="315">
        <f t="shared" si="10"/>
        <v>200332384537.27081</v>
      </c>
      <c r="O64" s="315">
        <v>263222</v>
      </c>
      <c r="P64" s="315">
        <f t="shared" si="11"/>
        <v>187351496130.60001</v>
      </c>
    </row>
    <row r="65" spans="1:16374" s="480" customFormat="1" ht="13.5" customHeight="1" x14ac:dyDescent="0.6">
      <c r="A65" s="472" t="s">
        <v>2312</v>
      </c>
      <c r="B65" s="479"/>
      <c r="C65" s="472" t="s">
        <v>2306</v>
      </c>
      <c r="D65" s="479"/>
      <c r="E65" s="397" t="s">
        <v>2299</v>
      </c>
      <c r="F65" s="479"/>
      <c r="G65" s="775">
        <v>218028.85</v>
      </c>
      <c r="H65" s="778"/>
      <c r="I65" s="779">
        <f t="shared" si="9"/>
        <v>257489.02312499346</v>
      </c>
      <c r="J65" s="778"/>
      <c r="K65" s="408">
        <v>61366328925.287193</v>
      </c>
      <c r="M65" s="315">
        <v>238326</v>
      </c>
      <c r="N65" s="315">
        <f t="shared" si="10"/>
        <v>61366328925.287193</v>
      </c>
      <c r="O65" s="315">
        <v>263222</v>
      </c>
      <c r="P65" s="315">
        <f t="shared" si="11"/>
        <v>57389989954.700005</v>
      </c>
    </row>
    <row r="66" spans="1:16374" s="480" customFormat="1" ht="13.5" customHeight="1" x14ac:dyDescent="0.6">
      <c r="A66" s="472" t="s">
        <v>2311</v>
      </c>
      <c r="B66" s="479"/>
      <c r="C66" s="472" t="s">
        <v>2307</v>
      </c>
      <c r="D66" s="479"/>
      <c r="E66" s="397" t="s">
        <v>2299</v>
      </c>
      <c r="F66" s="479"/>
      <c r="G66" s="775">
        <v>450000</v>
      </c>
      <c r="H66" s="778"/>
      <c r="I66" s="779">
        <f t="shared" si="9"/>
        <v>531443.70759304124</v>
      </c>
      <c r="J66" s="778"/>
      <c r="K66" s="408">
        <v>126656853055.81915</v>
      </c>
      <c r="M66" s="315">
        <v>238326</v>
      </c>
      <c r="N66" s="315">
        <f t="shared" si="10"/>
        <v>126656853055.81915</v>
      </c>
      <c r="O66" s="315">
        <v>263222</v>
      </c>
      <c r="P66" s="315">
        <f t="shared" si="11"/>
        <v>118449900000</v>
      </c>
    </row>
    <row r="67" spans="1:16374" s="480" customFormat="1" ht="13.5" customHeight="1" x14ac:dyDescent="0.6">
      <c r="A67" s="472" t="s">
        <v>2312</v>
      </c>
      <c r="B67" s="479"/>
      <c r="C67" s="472" t="s">
        <v>2308</v>
      </c>
      <c r="D67" s="479"/>
      <c r="E67" s="397" t="s">
        <v>2299</v>
      </c>
      <c r="F67" s="479"/>
      <c r="G67" s="775">
        <v>2394194.9700000002</v>
      </c>
      <c r="H67" s="778"/>
      <c r="I67" s="779">
        <f t="shared" si="9"/>
        <v>2827510.7812386896</v>
      </c>
      <c r="J67" s="778"/>
      <c r="K67" s="408">
        <v>673869334449.49194</v>
      </c>
      <c r="M67" s="315">
        <v>238326</v>
      </c>
      <c r="N67" s="315">
        <f t="shared" si="10"/>
        <v>673869334449.49194</v>
      </c>
      <c r="O67" s="315">
        <v>263222</v>
      </c>
      <c r="P67" s="315">
        <f t="shared" si="11"/>
        <v>630204788393.34009</v>
      </c>
    </row>
    <row r="68" spans="1:16374" s="480" customFormat="1" ht="13.5" customHeight="1" x14ac:dyDescent="0.6">
      <c r="A68" s="472" t="s">
        <v>2311</v>
      </c>
      <c r="B68" s="479"/>
      <c r="C68" s="472" t="s">
        <v>2309</v>
      </c>
      <c r="D68" s="479"/>
      <c r="E68" s="397" t="s">
        <v>2299</v>
      </c>
      <c r="F68" s="479"/>
      <c r="G68" s="775">
        <v>1080850.5900000001</v>
      </c>
      <c r="H68" s="778"/>
      <c r="I68" s="779">
        <f t="shared" si="9"/>
        <v>1276469.4331193918</v>
      </c>
      <c r="J68" s="778"/>
      <c r="K68" s="408">
        <v>304215854117.61218</v>
      </c>
      <c r="M68" s="315">
        <v>238326</v>
      </c>
      <c r="N68" s="315">
        <f t="shared" si="10"/>
        <v>304215854117.61218</v>
      </c>
      <c r="O68" s="315">
        <v>263222</v>
      </c>
      <c r="P68" s="315">
        <f t="shared" si="11"/>
        <v>284503654000.98004</v>
      </c>
    </row>
    <row r="69" spans="1:16374" s="485" customFormat="1" ht="23.25" customHeight="1" thickBot="1" x14ac:dyDescent="0.75">
      <c r="A69" s="482"/>
      <c r="B69" s="482"/>
      <c r="C69" s="482"/>
      <c r="D69" s="482"/>
      <c r="E69" s="482"/>
      <c r="F69" s="482"/>
      <c r="G69" s="780">
        <f>SUM(G7:G68)</f>
        <v>68080688.109999985</v>
      </c>
      <c r="H69" s="781"/>
      <c r="I69" s="780">
        <f>SUM(I7:I68)</f>
        <v>81967194.370089352</v>
      </c>
      <c r="J69" s="781"/>
      <c r="K69" s="483">
        <f>SUM(K7:K68)</f>
        <v>19534913565445.926</v>
      </c>
      <c r="M69" s="315"/>
      <c r="N69" s="484">
        <f>SUM(N7:N68)</f>
        <v>19534913565445.926</v>
      </c>
      <c r="O69" s="315"/>
      <c r="P69" s="484">
        <f>SUM(P7:P47)</f>
        <v>11022771732725.219</v>
      </c>
    </row>
    <row r="70" spans="1:16374" s="298" customFormat="1" ht="20.45" customHeight="1" thickTop="1" x14ac:dyDescent="0.25">
      <c r="G70" s="782"/>
      <c r="H70" s="782"/>
      <c r="I70" s="782"/>
      <c r="J70" s="782"/>
      <c r="M70" s="286"/>
      <c r="N70" s="454"/>
      <c r="O70" s="286"/>
      <c r="P70" s="286"/>
      <c r="Q70" s="253"/>
      <c r="R70" s="253"/>
      <c r="S70" s="253"/>
      <c r="T70" s="253"/>
      <c r="U70" s="253"/>
      <c r="V70" s="253"/>
      <c r="W70" s="253"/>
      <c r="X70" s="253"/>
      <c r="Y70" s="253"/>
      <c r="Z70" s="253"/>
      <c r="AA70" s="253"/>
      <c r="AB70" s="253"/>
      <c r="AC70" s="253"/>
      <c r="AD70" s="253"/>
      <c r="AE70" s="253"/>
      <c r="AF70" s="253"/>
      <c r="AG70" s="253"/>
      <c r="AH70" s="253"/>
      <c r="AI70" s="253"/>
      <c r="AJ70" s="253"/>
      <c r="AK70" s="253"/>
      <c r="AL70" s="253"/>
      <c r="AM70" s="253"/>
      <c r="AN70" s="253"/>
      <c r="AO70" s="253"/>
      <c r="AP70" s="253"/>
      <c r="AQ70" s="253"/>
      <c r="AR70" s="253"/>
      <c r="AS70" s="253"/>
      <c r="AT70" s="253"/>
      <c r="AU70" s="253"/>
      <c r="AV70" s="253"/>
      <c r="AW70" s="253"/>
      <c r="AX70" s="253"/>
      <c r="AY70" s="253"/>
      <c r="AZ70" s="253"/>
      <c r="BA70" s="253"/>
      <c r="BB70" s="253"/>
      <c r="BC70" s="253"/>
      <c r="BD70" s="253"/>
      <c r="BE70" s="253"/>
      <c r="BF70" s="253"/>
      <c r="BG70" s="253"/>
      <c r="BH70" s="253"/>
      <c r="BI70" s="253"/>
      <c r="BJ70" s="253"/>
      <c r="BK70" s="253"/>
      <c r="BL70" s="253"/>
      <c r="BM70" s="253"/>
      <c r="BN70" s="253"/>
      <c r="BO70" s="253"/>
      <c r="BP70" s="253"/>
      <c r="BQ70" s="253"/>
      <c r="BR70" s="253"/>
      <c r="BS70" s="253"/>
      <c r="BT70" s="253"/>
      <c r="BU70" s="253"/>
      <c r="BV70" s="253"/>
      <c r="BW70" s="253"/>
      <c r="BX70" s="253"/>
      <c r="BY70" s="253"/>
      <c r="BZ70" s="253"/>
      <c r="CA70" s="253"/>
      <c r="CB70" s="253"/>
      <c r="CC70" s="253"/>
      <c r="CD70" s="253"/>
      <c r="CE70" s="253"/>
      <c r="CF70" s="253"/>
      <c r="CG70" s="253"/>
      <c r="CH70" s="253"/>
      <c r="CI70" s="253"/>
      <c r="CJ70" s="253"/>
      <c r="CK70" s="253"/>
      <c r="CL70" s="253"/>
      <c r="CM70" s="253"/>
      <c r="CN70" s="253"/>
      <c r="CO70" s="253"/>
      <c r="CP70" s="253"/>
      <c r="CQ70" s="253"/>
      <c r="CR70" s="253"/>
      <c r="CS70" s="253"/>
      <c r="CT70" s="253"/>
      <c r="CU70" s="253"/>
      <c r="CV70" s="253"/>
      <c r="CW70" s="253"/>
      <c r="CX70" s="253"/>
      <c r="CY70" s="253"/>
      <c r="CZ70" s="253"/>
      <c r="DA70" s="253"/>
      <c r="DB70" s="253"/>
      <c r="DC70" s="253"/>
      <c r="DD70" s="253"/>
      <c r="DE70" s="253"/>
      <c r="DF70" s="253"/>
      <c r="DG70" s="253"/>
      <c r="DH70" s="253"/>
      <c r="DI70" s="253"/>
      <c r="DJ70" s="253"/>
      <c r="DK70" s="253"/>
      <c r="DL70" s="253"/>
      <c r="DM70" s="253"/>
      <c r="DN70" s="253"/>
      <c r="DO70" s="253"/>
      <c r="DP70" s="253"/>
      <c r="DQ70" s="253"/>
      <c r="DR70" s="253"/>
      <c r="DS70" s="253"/>
      <c r="DT70" s="253"/>
      <c r="DU70" s="253"/>
      <c r="DV70" s="253"/>
      <c r="DW70" s="253"/>
      <c r="DX70" s="253"/>
      <c r="DY70" s="253"/>
      <c r="DZ70" s="253"/>
      <c r="EA70" s="253"/>
      <c r="EB70" s="253"/>
      <c r="EC70" s="253"/>
      <c r="ED70" s="253"/>
      <c r="EE70" s="253"/>
      <c r="EF70" s="253"/>
      <c r="EG70" s="253"/>
      <c r="EH70" s="253"/>
      <c r="EI70" s="253"/>
      <c r="EJ70" s="253"/>
      <c r="EK70" s="253"/>
      <c r="EL70" s="253"/>
      <c r="EM70" s="253"/>
      <c r="EN70" s="253"/>
      <c r="EO70" s="253"/>
      <c r="EP70" s="253"/>
      <c r="EQ70" s="253"/>
      <c r="ER70" s="253"/>
      <c r="ES70" s="253"/>
      <c r="ET70" s="253"/>
      <c r="EU70" s="253"/>
      <c r="EV70" s="253"/>
      <c r="EW70" s="253"/>
      <c r="EX70" s="253"/>
      <c r="EY70" s="253"/>
      <c r="EZ70" s="253"/>
      <c r="FA70" s="253"/>
      <c r="FB70" s="253"/>
      <c r="FC70" s="253"/>
      <c r="FD70" s="253"/>
      <c r="FE70" s="253"/>
      <c r="FF70" s="253"/>
      <c r="FG70" s="253"/>
      <c r="FH70" s="253"/>
      <c r="FI70" s="253"/>
      <c r="FJ70" s="253"/>
      <c r="FK70" s="253"/>
      <c r="FL70" s="253"/>
      <c r="FM70" s="253"/>
      <c r="FN70" s="253"/>
      <c r="FO70" s="253"/>
      <c r="FP70" s="253"/>
      <c r="FQ70" s="253"/>
      <c r="FR70" s="253"/>
      <c r="FS70" s="253"/>
      <c r="FT70" s="253"/>
      <c r="FU70" s="253"/>
      <c r="FV70" s="253"/>
      <c r="FW70" s="253"/>
      <c r="FX70" s="253"/>
      <c r="FY70" s="253"/>
      <c r="FZ70" s="253"/>
      <c r="GA70" s="253"/>
      <c r="GB70" s="253"/>
      <c r="GC70" s="253"/>
      <c r="GD70" s="253"/>
      <c r="GE70" s="253"/>
      <c r="GF70" s="253"/>
      <c r="GG70" s="253"/>
      <c r="GH70" s="253"/>
      <c r="GI70" s="253"/>
      <c r="GJ70" s="253"/>
      <c r="GK70" s="253"/>
      <c r="GL70" s="253"/>
      <c r="GM70" s="253"/>
      <c r="GN70" s="253"/>
      <c r="GO70" s="253"/>
      <c r="GP70" s="253"/>
      <c r="GQ70" s="253"/>
      <c r="GR70" s="253"/>
      <c r="GS70" s="253"/>
      <c r="GT70" s="253"/>
      <c r="GU70" s="253"/>
      <c r="GV70" s="253"/>
      <c r="GW70" s="253"/>
      <c r="GX70" s="253"/>
      <c r="GY70" s="253"/>
      <c r="GZ70" s="253"/>
      <c r="HA70" s="253"/>
      <c r="HB70" s="253"/>
      <c r="HC70" s="253"/>
      <c r="HD70" s="253"/>
      <c r="HE70" s="253"/>
      <c r="HF70" s="253"/>
      <c r="HG70" s="253"/>
      <c r="HH70" s="253"/>
      <c r="HI70" s="253"/>
      <c r="HJ70" s="253"/>
      <c r="HK70" s="253"/>
      <c r="HL70" s="253"/>
      <c r="HM70" s="253"/>
      <c r="HN70" s="253"/>
      <c r="HO70" s="253"/>
      <c r="HP70" s="253"/>
      <c r="HQ70" s="253"/>
      <c r="HR70" s="253"/>
      <c r="HS70" s="253"/>
      <c r="HT70" s="253"/>
      <c r="HU70" s="253"/>
      <c r="HV70" s="253"/>
      <c r="HW70" s="253"/>
      <c r="HX70" s="253"/>
      <c r="HY70" s="253"/>
      <c r="HZ70" s="253"/>
      <c r="IA70" s="253"/>
      <c r="IB70" s="253"/>
      <c r="IC70" s="253"/>
      <c r="ID70" s="253"/>
      <c r="IE70" s="253"/>
      <c r="IF70" s="253"/>
      <c r="IG70" s="253"/>
      <c r="IH70" s="253"/>
      <c r="II70" s="253"/>
      <c r="IJ70" s="253"/>
      <c r="IK70" s="253"/>
      <c r="IL70" s="253"/>
      <c r="IM70" s="253"/>
      <c r="IN70" s="253"/>
      <c r="IO70" s="253"/>
      <c r="IP70" s="253"/>
      <c r="IQ70" s="253"/>
      <c r="IR70" s="253"/>
      <c r="IS70" s="253"/>
      <c r="IT70" s="253"/>
      <c r="IU70" s="253"/>
      <c r="IV70" s="253"/>
      <c r="IW70" s="253"/>
      <c r="IX70" s="253"/>
      <c r="IY70" s="253"/>
      <c r="IZ70" s="253"/>
      <c r="JA70" s="253"/>
      <c r="JB70" s="253"/>
      <c r="JC70" s="253"/>
      <c r="JD70" s="253"/>
      <c r="JE70" s="253"/>
      <c r="JF70" s="253"/>
      <c r="JG70" s="253"/>
      <c r="JH70" s="253"/>
      <c r="JI70" s="253"/>
      <c r="JJ70" s="253"/>
      <c r="JK70" s="253"/>
      <c r="JL70" s="253"/>
      <c r="JM70" s="253"/>
      <c r="JN70" s="253"/>
      <c r="JO70" s="253"/>
      <c r="JP70" s="253"/>
      <c r="JQ70" s="253"/>
      <c r="JR70" s="253"/>
      <c r="JS70" s="253"/>
      <c r="JT70" s="253"/>
      <c r="JU70" s="253"/>
      <c r="JV70" s="253"/>
      <c r="JW70" s="253"/>
      <c r="JX70" s="253"/>
      <c r="JY70" s="253"/>
      <c r="JZ70" s="253"/>
      <c r="KA70" s="253"/>
      <c r="KB70" s="253"/>
      <c r="KC70" s="253"/>
      <c r="KD70" s="253"/>
      <c r="KE70" s="253"/>
      <c r="KF70" s="253"/>
      <c r="KG70" s="253"/>
      <c r="KH70" s="253"/>
      <c r="KI70" s="253"/>
      <c r="KJ70" s="253"/>
      <c r="KK70" s="253"/>
      <c r="KL70" s="253"/>
      <c r="KM70" s="253"/>
      <c r="KN70" s="253"/>
      <c r="KO70" s="253"/>
      <c r="KP70" s="253"/>
      <c r="KQ70" s="253"/>
      <c r="KR70" s="253"/>
      <c r="KS70" s="253"/>
      <c r="KT70" s="253"/>
      <c r="KU70" s="253"/>
      <c r="KV70" s="253"/>
      <c r="KW70" s="253"/>
      <c r="KX70" s="253"/>
      <c r="KY70" s="253"/>
      <c r="KZ70" s="253"/>
      <c r="LA70" s="253"/>
      <c r="LB70" s="253"/>
      <c r="LC70" s="253"/>
      <c r="LD70" s="253"/>
      <c r="LE70" s="253"/>
      <c r="LF70" s="253"/>
      <c r="LG70" s="253"/>
      <c r="LH70" s="253"/>
      <c r="LI70" s="253"/>
      <c r="LJ70" s="253"/>
      <c r="LK70" s="253"/>
      <c r="LL70" s="253"/>
      <c r="LM70" s="253"/>
      <c r="LN70" s="253"/>
      <c r="LO70" s="253"/>
      <c r="LP70" s="253"/>
      <c r="LQ70" s="253"/>
      <c r="LR70" s="253"/>
      <c r="LS70" s="253"/>
      <c r="LT70" s="253"/>
      <c r="LU70" s="253"/>
      <c r="LV70" s="253"/>
      <c r="LW70" s="253"/>
      <c r="LX70" s="253"/>
      <c r="LY70" s="253"/>
      <c r="LZ70" s="253"/>
      <c r="MA70" s="253"/>
      <c r="MB70" s="253"/>
      <c r="MC70" s="253"/>
      <c r="MD70" s="253"/>
      <c r="ME70" s="253"/>
      <c r="MF70" s="253"/>
      <c r="MG70" s="253"/>
      <c r="MH70" s="253"/>
      <c r="MI70" s="253"/>
      <c r="MJ70" s="253"/>
      <c r="MK70" s="253"/>
      <c r="ML70" s="253"/>
      <c r="MM70" s="253"/>
      <c r="MN70" s="253"/>
      <c r="MO70" s="253"/>
      <c r="MP70" s="253"/>
      <c r="MQ70" s="253"/>
      <c r="MR70" s="253"/>
      <c r="MS70" s="253"/>
      <c r="MT70" s="253"/>
      <c r="MU70" s="253"/>
      <c r="MV70" s="253"/>
      <c r="MW70" s="253"/>
      <c r="MX70" s="253"/>
      <c r="MY70" s="253"/>
      <c r="MZ70" s="253"/>
      <c r="NA70" s="253"/>
      <c r="NB70" s="253"/>
      <c r="NC70" s="253"/>
      <c r="ND70" s="253"/>
      <c r="NE70" s="253"/>
      <c r="NF70" s="253"/>
      <c r="NG70" s="253"/>
      <c r="NH70" s="253"/>
      <c r="NI70" s="253"/>
      <c r="NJ70" s="253"/>
      <c r="NK70" s="253"/>
      <c r="NL70" s="253"/>
      <c r="NM70" s="253"/>
      <c r="NN70" s="253"/>
      <c r="NO70" s="253"/>
      <c r="NP70" s="253"/>
      <c r="NQ70" s="253"/>
      <c r="NR70" s="253"/>
      <c r="NS70" s="253"/>
      <c r="NT70" s="253"/>
      <c r="NU70" s="253"/>
      <c r="NV70" s="253"/>
      <c r="NW70" s="253"/>
      <c r="NX70" s="253"/>
      <c r="NY70" s="253"/>
      <c r="NZ70" s="253"/>
      <c r="OA70" s="253"/>
      <c r="OB70" s="253"/>
      <c r="OC70" s="253"/>
      <c r="OD70" s="253"/>
      <c r="OE70" s="253"/>
      <c r="OF70" s="253"/>
      <c r="OG70" s="253"/>
      <c r="OH70" s="253"/>
      <c r="OI70" s="253"/>
      <c r="OJ70" s="253"/>
      <c r="OK70" s="253"/>
      <c r="OL70" s="253"/>
      <c r="OM70" s="253"/>
      <c r="ON70" s="253"/>
      <c r="OO70" s="253"/>
      <c r="OP70" s="253"/>
      <c r="OQ70" s="253"/>
      <c r="OR70" s="253"/>
      <c r="OS70" s="253"/>
      <c r="OT70" s="253"/>
      <c r="OU70" s="253"/>
      <c r="OV70" s="253"/>
      <c r="OW70" s="253"/>
      <c r="OX70" s="253"/>
      <c r="OY70" s="253"/>
      <c r="OZ70" s="253"/>
      <c r="PA70" s="253"/>
      <c r="PB70" s="253"/>
      <c r="PC70" s="253"/>
      <c r="PD70" s="253"/>
      <c r="PE70" s="253"/>
      <c r="PF70" s="253"/>
      <c r="PG70" s="253"/>
      <c r="PH70" s="253"/>
      <c r="PI70" s="253"/>
      <c r="PJ70" s="253"/>
      <c r="PK70" s="253"/>
      <c r="PL70" s="253"/>
      <c r="PM70" s="253"/>
      <c r="PN70" s="253"/>
      <c r="PO70" s="253"/>
      <c r="PP70" s="253"/>
      <c r="PQ70" s="253"/>
      <c r="PR70" s="253"/>
      <c r="PS70" s="253"/>
      <c r="PT70" s="253"/>
      <c r="PU70" s="253"/>
      <c r="PV70" s="253"/>
      <c r="PW70" s="253"/>
      <c r="PX70" s="253"/>
      <c r="PY70" s="253"/>
      <c r="PZ70" s="253"/>
      <c r="QA70" s="253"/>
      <c r="QB70" s="253"/>
      <c r="QC70" s="253"/>
      <c r="QD70" s="253"/>
      <c r="QE70" s="253"/>
      <c r="QF70" s="253"/>
      <c r="QG70" s="253"/>
      <c r="QH70" s="253"/>
      <c r="QI70" s="253"/>
      <c r="QJ70" s="253"/>
      <c r="QK70" s="253"/>
      <c r="QL70" s="253"/>
      <c r="QM70" s="253"/>
      <c r="QN70" s="253"/>
      <c r="QO70" s="253"/>
      <c r="QP70" s="253"/>
      <c r="QQ70" s="253"/>
      <c r="QR70" s="253"/>
      <c r="QS70" s="253"/>
      <c r="QT70" s="253"/>
      <c r="QU70" s="253"/>
      <c r="QV70" s="253"/>
      <c r="QW70" s="253"/>
      <c r="QX70" s="253"/>
      <c r="QY70" s="253"/>
      <c r="QZ70" s="253"/>
      <c r="RA70" s="253"/>
      <c r="RB70" s="253"/>
      <c r="RC70" s="253"/>
      <c r="RD70" s="253"/>
      <c r="RE70" s="253"/>
      <c r="RF70" s="253"/>
      <c r="RG70" s="253"/>
      <c r="RH70" s="253"/>
      <c r="RI70" s="253"/>
      <c r="RJ70" s="253"/>
      <c r="RK70" s="253"/>
      <c r="RL70" s="253"/>
      <c r="RM70" s="253"/>
      <c r="RN70" s="253"/>
      <c r="RO70" s="253"/>
      <c r="RP70" s="253"/>
      <c r="RQ70" s="253"/>
      <c r="RR70" s="253"/>
      <c r="RS70" s="253"/>
      <c r="RT70" s="253"/>
      <c r="RU70" s="253"/>
      <c r="RV70" s="253"/>
      <c r="RW70" s="253"/>
      <c r="RX70" s="253"/>
      <c r="RY70" s="253"/>
      <c r="RZ70" s="253"/>
      <c r="SA70" s="253"/>
      <c r="SB70" s="253"/>
      <c r="SC70" s="253"/>
      <c r="SD70" s="253"/>
      <c r="SE70" s="253"/>
      <c r="SF70" s="253"/>
      <c r="SG70" s="253"/>
      <c r="SH70" s="253"/>
      <c r="SI70" s="253"/>
      <c r="SJ70" s="253"/>
      <c r="SK70" s="253"/>
      <c r="SL70" s="253"/>
      <c r="SM70" s="253"/>
      <c r="SN70" s="253"/>
      <c r="SO70" s="253"/>
      <c r="SP70" s="253"/>
      <c r="SQ70" s="253"/>
      <c r="SR70" s="253"/>
      <c r="SS70" s="253"/>
      <c r="ST70" s="253"/>
      <c r="SU70" s="253"/>
      <c r="SV70" s="253"/>
      <c r="SW70" s="253"/>
      <c r="SX70" s="253"/>
      <c r="SY70" s="253"/>
      <c r="SZ70" s="253"/>
      <c r="TA70" s="253"/>
      <c r="TB70" s="253"/>
      <c r="TC70" s="253"/>
      <c r="TD70" s="253"/>
      <c r="TE70" s="253"/>
      <c r="TF70" s="253"/>
      <c r="TG70" s="253"/>
      <c r="TH70" s="253"/>
      <c r="TI70" s="253"/>
      <c r="TJ70" s="253"/>
      <c r="TK70" s="253"/>
      <c r="TL70" s="253"/>
      <c r="TM70" s="253"/>
      <c r="TN70" s="253"/>
      <c r="TO70" s="253"/>
      <c r="TP70" s="253"/>
      <c r="TQ70" s="253"/>
      <c r="TR70" s="253"/>
      <c r="TS70" s="253"/>
      <c r="TT70" s="253"/>
      <c r="TU70" s="253"/>
      <c r="TV70" s="253"/>
      <c r="TW70" s="253"/>
      <c r="TX70" s="253"/>
      <c r="TY70" s="253"/>
      <c r="TZ70" s="253"/>
      <c r="UA70" s="253"/>
      <c r="UB70" s="253"/>
      <c r="UC70" s="253"/>
      <c r="UD70" s="253"/>
      <c r="UE70" s="253"/>
      <c r="UF70" s="253"/>
      <c r="UG70" s="253"/>
      <c r="UH70" s="253"/>
      <c r="UI70" s="253"/>
      <c r="UJ70" s="253"/>
      <c r="UK70" s="253"/>
      <c r="UL70" s="253"/>
      <c r="UM70" s="253"/>
      <c r="UN70" s="253"/>
      <c r="UO70" s="253"/>
      <c r="UP70" s="253"/>
      <c r="UQ70" s="253"/>
      <c r="UR70" s="253"/>
      <c r="US70" s="253"/>
      <c r="UT70" s="253"/>
      <c r="UU70" s="253"/>
      <c r="UV70" s="253"/>
      <c r="UW70" s="253"/>
      <c r="UX70" s="253"/>
      <c r="UY70" s="253"/>
      <c r="UZ70" s="253"/>
      <c r="VA70" s="253"/>
      <c r="VB70" s="253"/>
      <c r="VC70" s="253"/>
      <c r="VD70" s="253"/>
      <c r="VE70" s="253"/>
      <c r="VF70" s="253"/>
      <c r="VG70" s="253"/>
      <c r="VH70" s="253"/>
      <c r="VI70" s="253"/>
      <c r="VJ70" s="253"/>
      <c r="VK70" s="253"/>
      <c r="VL70" s="253"/>
      <c r="VM70" s="253"/>
      <c r="VN70" s="253"/>
      <c r="VO70" s="253"/>
      <c r="VP70" s="253"/>
      <c r="VQ70" s="253"/>
      <c r="VR70" s="253"/>
      <c r="VS70" s="253"/>
      <c r="VT70" s="253"/>
      <c r="VU70" s="253"/>
      <c r="VV70" s="253"/>
      <c r="VW70" s="253"/>
      <c r="VX70" s="253"/>
      <c r="VY70" s="253"/>
      <c r="VZ70" s="253"/>
      <c r="WA70" s="253"/>
      <c r="WB70" s="253"/>
      <c r="WC70" s="253"/>
      <c r="WD70" s="253"/>
      <c r="WE70" s="253"/>
      <c r="WF70" s="253"/>
      <c r="WG70" s="253"/>
      <c r="WH70" s="253"/>
      <c r="WI70" s="253"/>
      <c r="WJ70" s="253"/>
      <c r="WK70" s="253"/>
      <c r="WL70" s="253"/>
      <c r="WM70" s="253"/>
      <c r="WN70" s="253"/>
      <c r="WO70" s="253"/>
      <c r="WP70" s="253"/>
      <c r="WQ70" s="253"/>
      <c r="WR70" s="253"/>
      <c r="WS70" s="253"/>
      <c r="WT70" s="253"/>
      <c r="WU70" s="253"/>
      <c r="WV70" s="253"/>
      <c r="WW70" s="253"/>
      <c r="WX70" s="253"/>
      <c r="WY70" s="253"/>
      <c r="WZ70" s="253"/>
      <c r="XA70" s="253"/>
      <c r="XB70" s="253"/>
      <c r="XC70" s="253"/>
      <c r="XD70" s="253"/>
      <c r="XE70" s="253"/>
      <c r="XF70" s="253"/>
      <c r="XG70" s="253"/>
      <c r="XH70" s="253"/>
      <c r="XI70" s="253"/>
      <c r="XJ70" s="253"/>
      <c r="XK70" s="253"/>
      <c r="XL70" s="253"/>
      <c r="XM70" s="253"/>
      <c r="XN70" s="253"/>
      <c r="XO70" s="253"/>
      <c r="XP70" s="253"/>
      <c r="XQ70" s="253"/>
      <c r="XR70" s="253"/>
      <c r="XS70" s="253"/>
      <c r="XT70" s="253"/>
      <c r="XU70" s="253"/>
      <c r="XV70" s="253"/>
      <c r="XW70" s="253"/>
      <c r="XX70" s="253"/>
      <c r="XY70" s="253"/>
      <c r="XZ70" s="253"/>
      <c r="YA70" s="253"/>
      <c r="YB70" s="253"/>
      <c r="YC70" s="253"/>
      <c r="YD70" s="253"/>
      <c r="YE70" s="253"/>
      <c r="YF70" s="253"/>
      <c r="YG70" s="253"/>
      <c r="YH70" s="253"/>
      <c r="YI70" s="253"/>
      <c r="YJ70" s="253"/>
      <c r="YK70" s="253"/>
      <c r="YL70" s="253"/>
      <c r="YM70" s="253"/>
      <c r="YN70" s="253"/>
      <c r="YO70" s="253"/>
      <c r="YP70" s="253"/>
      <c r="YQ70" s="253"/>
      <c r="YR70" s="253"/>
      <c r="YS70" s="253"/>
      <c r="YT70" s="253"/>
      <c r="YU70" s="253"/>
      <c r="YV70" s="253"/>
      <c r="YW70" s="253"/>
      <c r="YX70" s="253"/>
      <c r="YY70" s="253"/>
      <c r="YZ70" s="253"/>
      <c r="ZA70" s="253"/>
      <c r="ZB70" s="253"/>
      <c r="ZC70" s="253"/>
      <c r="ZD70" s="253"/>
      <c r="ZE70" s="253"/>
      <c r="ZF70" s="253"/>
      <c r="ZG70" s="253"/>
      <c r="ZH70" s="253"/>
      <c r="ZI70" s="253"/>
      <c r="ZJ70" s="253"/>
      <c r="ZK70" s="253"/>
      <c r="ZL70" s="253"/>
      <c r="ZM70" s="253"/>
      <c r="ZN70" s="253"/>
      <c r="ZO70" s="253"/>
      <c r="ZP70" s="253"/>
      <c r="ZQ70" s="253"/>
      <c r="ZR70" s="253"/>
      <c r="ZS70" s="253"/>
      <c r="ZT70" s="253"/>
      <c r="ZU70" s="253"/>
      <c r="ZV70" s="253"/>
      <c r="ZW70" s="253"/>
      <c r="ZX70" s="253"/>
      <c r="ZY70" s="253"/>
      <c r="ZZ70" s="253"/>
      <c r="AAA70" s="253"/>
      <c r="AAB70" s="253"/>
      <c r="AAC70" s="253"/>
      <c r="AAD70" s="253"/>
      <c r="AAE70" s="253"/>
      <c r="AAF70" s="253"/>
      <c r="AAG70" s="253"/>
      <c r="AAH70" s="253"/>
      <c r="AAI70" s="253"/>
      <c r="AAJ70" s="253"/>
      <c r="AAK70" s="253"/>
      <c r="AAL70" s="253"/>
      <c r="AAM70" s="253"/>
      <c r="AAN70" s="253"/>
      <c r="AAO70" s="253"/>
      <c r="AAP70" s="253"/>
      <c r="AAQ70" s="253"/>
      <c r="AAR70" s="253"/>
      <c r="AAS70" s="253"/>
      <c r="AAT70" s="253"/>
      <c r="AAU70" s="253"/>
      <c r="AAV70" s="253"/>
      <c r="AAW70" s="253"/>
      <c r="AAX70" s="253"/>
      <c r="AAY70" s="253"/>
      <c r="AAZ70" s="253"/>
      <c r="ABA70" s="253"/>
      <c r="ABB70" s="253"/>
      <c r="ABC70" s="253"/>
      <c r="ABD70" s="253"/>
      <c r="ABE70" s="253"/>
      <c r="ABF70" s="253"/>
      <c r="ABG70" s="253"/>
      <c r="ABH70" s="253"/>
      <c r="ABI70" s="253"/>
      <c r="ABJ70" s="253"/>
      <c r="ABK70" s="253"/>
      <c r="ABL70" s="253"/>
      <c r="ABM70" s="253"/>
      <c r="ABN70" s="253"/>
      <c r="ABO70" s="253"/>
      <c r="ABP70" s="253"/>
      <c r="ABQ70" s="253"/>
      <c r="ABR70" s="253"/>
      <c r="ABS70" s="253"/>
      <c r="ABT70" s="253"/>
      <c r="ABU70" s="253"/>
      <c r="ABV70" s="253"/>
      <c r="ABW70" s="253"/>
      <c r="ABX70" s="253"/>
      <c r="ABY70" s="253"/>
      <c r="ABZ70" s="253"/>
      <c r="ACA70" s="253"/>
      <c r="ACB70" s="253"/>
      <c r="ACC70" s="253"/>
      <c r="ACD70" s="253"/>
      <c r="ACE70" s="253"/>
      <c r="ACF70" s="253"/>
      <c r="ACG70" s="253"/>
      <c r="ACH70" s="253"/>
      <c r="ACI70" s="253"/>
      <c r="ACJ70" s="253"/>
      <c r="ACK70" s="253"/>
      <c r="ACL70" s="253"/>
      <c r="ACM70" s="253"/>
      <c r="ACN70" s="253"/>
      <c r="ACO70" s="253"/>
      <c r="ACP70" s="253"/>
      <c r="ACQ70" s="253"/>
      <c r="ACR70" s="253"/>
      <c r="ACS70" s="253"/>
      <c r="ACT70" s="253"/>
      <c r="ACU70" s="253"/>
      <c r="ACV70" s="253"/>
      <c r="ACW70" s="253"/>
      <c r="ACX70" s="253"/>
      <c r="ACY70" s="253"/>
      <c r="ACZ70" s="253"/>
      <c r="ADA70" s="253"/>
      <c r="ADB70" s="253"/>
      <c r="ADC70" s="253"/>
      <c r="ADD70" s="253"/>
      <c r="ADE70" s="253"/>
      <c r="ADF70" s="253"/>
      <c r="ADG70" s="253"/>
      <c r="ADH70" s="253"/>
      <c r="ADI70" s="253"/>
      <c r="ADJ70" s="253"/>
      <c r="ADK70" s="253"/>
      <c r="ADL70" s="253"/>
      <c r="ADM70" s="253"/>
      <c r="ADN70" s="253"/>
      <c r="ADO70" s="253"/>
      <c r="ADP70" s="253"/>
      <c r="ADQ70" s="253"/>
      <c r="ADR70" s="253"/>
      <c r="ADS70" s="253"/>
      <c r="ADT70" s="253"/>
      <c r="ADU70" s="253"/>
      <c r="ADV70" s="253"/>
      <c r="ADW70" s="253"/>
      <c r="ADX70" s="253"/>
      <c r="ADY70" s="253"/>
      <c r="ADZ70" s="253"/>
      <c r="AEA70" s="253"/>
      <c r="AEB70" s="253"/>
      <c r="AEC70" s="253"/>
      <c r="AED70" s="253"/>
      <c r="AEE70" s="253"/>
      <c r="AEF70" s="253"/>
      <c r="AEG70" s="253"/>
      <c r="AEH70" s="253"/>
      <c r="AEI70" s="253"/>
      <c r="AEJ70" s="253"/>
      <c r="AEK70" s="253"/>
      <c r="AEL70" s="253"/>
      <c r="AEM70" s="253"/>
      <c r="AEN70" s="253"/>
      <c r="AEO70" s="253"/>
      <c r="AEP70" s="253"/>
      <c r="AEQ70" s="253"/>
      <c r="AER70" s="253"/>
      <c r="AES70" s="253"/>
      <c r="AET70" s="253"/>
      <c r="AEU70" s="253"/>
      <c r="AEV70" s="253"/>
      <c r="AEW70" s="253"/>
      <c r="AEX70" s="253"/>
      <c r="AEY70" s="253"/>
      <c r="AEZ70" s="253"/>
      <c r="AFA70" s="253"/>
      <c r="AFB70" s="253"/>
      <c r="AFC70" s="253"/>
      <c r="AFD70" s="253"/>
      <c r="AFE70" s="253"/>
      <c r="AFF70" s="253"/>
      <c r="AFG70" s="253"/>
      <c r="AFH70" s="253"/>
      <c r="AFI70" s="253"/>
      <c r="AFJ70" s="253"/>
      <c r="AFK70" s="253"/>
      <c r="AFL70" s="253"/>
      <c r="AFM70" s="253"/>
      <c r="AFN70" s="253"/>
      <c r="AFO70" s="253"/>
      <c r="AFP70" s="253"/>
      <c r="AFQ70" s="253"/>
      <c r="AFR70" s="253"/>
      <c r="AFS70" s="253"/>
      <c r="AFT70" s="253"/>
      <c r="AFU70" s="253"/>
      <c r="AFV70" s="253"/>
      <c r="AFW70" s="253"/>
      <c r="AFX70" s="253"/>
      <c r="AFY70" s="253"/>
      <c r="AFZ70" s="253"/>
      <c r="AGA70" s="253"/>
      <c r="AGB70" s="253"/>
      <c r="AGC70" s="253"/>
      <c r="AGD70" s="253"/>
      <c r="AGE70" s="253"/>
      <c r="AGF70" s="253"/>
      <c r="AGG70" s="253"/>
      <c r="AGH70" s="253"/>
      <c r="AGI70" s="253"/>
      <c r="AGJ70" s="253"/>
      <c r="AGK70" s="253"/>
      <c r="AGL70" s="253"/>
      <c r="AGM70" s="253"/>
      <c r="AGN70" s="253"/>
      <c r="AGO70" s="253"/>
      <c r="AGP70" s="253"/>
      <c r="AGQ70" s="253"/>
      <c r="AGR70" s="253"/>
      <c r="AGS70" s="253"/>
      <c r="AGT70" s="253"/>
      <c r="AGU70" s="253"/>
      <c r="AGV70" s="253"/>
      <c r="AGW70" s="253"/>
      <c r="AGX70" s="253"/>
      <c r="AGY70" s="253"/>
      <c r="AGZ70" s="253"/>
      <c r="AHA70" s="253"/>
      <c r="AHB70" s="253"/>
      <c r="AHC70" s="253"/>
      <c r="AHD70" s="253"/>
      <c r="AHE70" s="253"/>
      <c r="AHF70" s="253"/>
      <c r="AHG70" s="253"/>
      <c r="AHH70" s="253"/>
      <c r="AHI70" s="253"/>
      <c r="AHJ70" s="253"/>
      <c r="AHK70" s="253"/>
      <c r="AHL70" s="253"/>
      <c r="AHM70" s="253"/>
      <c r="AHN70" s="253"/>
      <c r="AHO70" s="253"/>
      <c r="AHP70" s="253"/>
      <c r="AHQ70" s="253"/>
      <c r="AHR70" s="253"/>
      <c r="AHS70" s="253"/>
      <c r="AHT70" s="253"/>
      <c r="AHU70" s="253"/>
      <c r="AHV70" s="253"/>
      <c r="AHW70" s="253"/>
      <c r="AHX70" s="253"/>
      <c r="AHY70" s="253"/>
      <c r="AHZ70" s="253"/>
      <c r="AIA70" s="253"/>
      <c r="AIB70" s="253"/>
      <c r="AIC70" s="253"/>
      <c r="AID70" s="253"/>
      <c r="AIE70" s="253"/>
      <c r="AIF70" s="253"/>
      <c r="AIG70" s="253"/>
      <c r="AIH70" s="253"/>
      <c r="AII70" s="253"/>
      <c r="AIJ70" s="253"/>
      <c r="AIK70" s="253"/>
      <c r="AIL70" s="253"/>
      <c r="AIM70" s="253"/>
      <c r="AIN70" s="253"/>
      <c r="AIO70" s="253"/>
      <c r="AIP70" s="253"/>
      <c r="AIQ70" s="253"/>
      <c r="AIR70" s="253"/>
      <c r="AIS70" s="253"/>
      <c r="AIT70" s="253"/>
      <c r="AIU70" s="253"/>
      <c r="AIV70" s="253"/>
      <c r="AIW70" s="253"/>
      <c r="AIX70" s="253"/>
      <c r="AIY70" s="253"/>
      <c r="AIZ70" s="253"/>
      <c r="AJA70" s="253"/>
      <c r="AJB70" s="253"/>
      <c r="AJC70" s="253"/>
      <c r="AJD70" s="253"/>
      <c r="AJE70" s="253"/>
      <c r="AJF70" s="253"/>
      <c r="AJG70" s="253"/>
      <c r="AJH70" s="253"/>
      <c r="AJI70" s="253"/>
      <c r="AJJ70" s="253"/>
      <c r="AJK70" s="253"/>
      <c r="AJL70" s="253"/>
      <c r="AJM70" s="253"/>
      <c r="AJN70" s="253"/>
      <c r="AJO70" s="253"/>
      <c r="AJP70" s="253"/>
      <c r="AJQ70" s="253"/>
      <c r="AJR70" s="253"/>
      <c r="AJS70" s="253"/>
      <c r="AJT70" s="253"/>
      <c r="AJU70" s="253"/>
      <c r="AJV70" s="253"/>
      <c r="AJW70" s="253"/>
      <c r="AJX70" s="253"/>
      <c r="AJY70" s="253"/>
      <c r="AJZ70" s="253"/>
      <c r="AKA70" s="253"/>
      <c r="AKB70" s="253"/>
      <c r="AKC70" s="253"/>
      <c r="AKD70" s="253"/>
      <c r="AKE70" s="253"/>
      <c r="AKF70" s="253"/>
      <c r="AKG70" s="253"/>
      <c r="AKH70" s="253"/>
      <c r="AKI70" s="253"/>
      <c r="AKJ70" s="253"/>
      <c r="AKK70" s="253"/>
      <c r="AKL70" s="253"/>
      <c r="AKM70" s="253"/>
      <c r="AKN70" s="253"/>
      <c r="AKO70" s="253"/>
      <c r="AKP70" s="253"/>
      <c r="AKQ70" s="253"/>
      <c r="AKR70" s="253"/>
      <c r="AKS70" s="253"/>
      <c r="AKT70" s="253"/>
      <c r="AKU70" s="253"/>
      <c r="AKV70" s="253"/>
      <c r="AKW70" s="253"/>
      <c r="AKX70" s="253"/>
      <c r="AKY70" s="253"/>
      <c r="AKZ70" s="253"/>
      <c r="ALA70" s="253"/>
      <c r="ALB70" s="253"/>
      <c r="ALC70" s="253"/>
      <c r="ALD70" s="253"/>
      <c r="ALE70" s="253"/>
      <c r="ALF70" s="253"/>
      <c r="ALG70" s="253"/>
      <c r="ALH70" s="253"/>
      <c r="ALI70" s="253"/>
      <c r="ALJ70" s="253"/>
      <c r="ALK70" s="253"/>
      <c r="ALL70" s="253"/>
      <c r="ALM70" s="253"/>
      <c r="ALN70" s="253"/>
      <c r="ALO70" s="253"/>
      <c r="ALP70" s="253"/>
      <c r="ALQ70" s="253"/>
      <c r="ALR70" s="253"/>
      <c r="ALS70" s="253"/>
      <c r="ALT70" s="253"/>
      <c r="ALU70" s="253"/>
      <c r="ALV70" s="253"/>
      <c r="ALW70" s="253"/>
      <c r="ALX70" s="253"/>
      <c r="ALY70" s="253"/>
      <c r="ALZ70" s="253"/>
      <c r="AMA70" s="253"/>
      <c r="AMB70" s="253"/>
      <c r="AMC70" s="253"/>
      <c r="AMD70" s="253"/>
      <c r="AME70" s="253"/>
      <c r="AMF70" s="253"/>
      <c r="AMG70" s="253"/>
      <c r="AMH70" s="253"/>
      <c r="AMI70" s="253"/>
      <c r="AMJ70" s="253"/>
      <c r="AMK70" s="253"/>
      <c r="AML70" s="253"/>
      <c r="AMM70" s="253"/>
      <c r="AMN70" s="253"/>
      <c r="AMO70" s="253"/>
      <c r="AMP70" s="253"/>
      <c r="AMQ70" s="253"/>
      <c r="AMR70" s="253"/>
      <c r="AMS70" s="253"/>
      <c r="AMT70" s="253"/>
      <c r="AMU70" s="253"/>
      <c r="AMV70" s="253"/>
      <c r="AMW70" s="253"/>
      <c r="AMX70" s="253"/>
      <c r="AMY70" s="253"/>
      <c r="AMZ70" s="253"/>
      <c r="ANA70" s="253"/>
      <c r="ANB70" s="253"/>
      <c r="ANC70" s="253"/>
      <c r="AND70" s="253"/>
      <c r="ANE70" s="253"/>
      <c r="ANF70" s="253"/>
      <c r="ANG70" s="253"/>
      <c r="ANH70" s="253"/>
      <c r="ANI70" s="253"/>
      <c r="ANJ70" s="253"/>
      <c r="ANK70" s="253"/>
      <c r="ANL70" s="253"/>
      <c r="ANM70" s="253"/>
      <c r="ANN70" s="253"/>
      <c r="ANO70" s="253"/>
      <c r="ANP70" s="253"/>
      <c r="ANQ70" s="253"/>
      <c r="ANR70" s="253"/>
      <c r="ANS70" s="253"/>
      <c r="ANT70" s="253"/>
      <c r="ANU70" s="253"/>
      <c r="ANV70" s="253"/>
      <c r="ANW70" s="253"/>
      <c r="ANX70" s="253"/>
      <c r="ANY70" s="253"/>
      <c r="ANZ70" s="253"/>
      <c r="AOA70" s="253"/>
      <c r="AOB70" s="253"/>
      <c r="AOC70" s="253"/>
      <c r="AOD70" s="253"/>
      <c r="AOE70" s="253"/>
      <c r="AOF70" s="253"/>
      <c r="AOG70" s="253"/>
      <c r="AOH70" s="253"/>
      <c r="AOI70" s="253"/>
      <c r="AOJ70" s="253"/>
      <c r="AOK70" s="253"/>
      <c r="AOL70" s="253"/>
      <c r="AOM70" s="253"/>
      <c r="AON70" s="253"/>
      <c r="AOO70" s="253"/>
      <c r="AOP70" s="253"/>
      <c r="AOQ70" s="253"/>
      <c r="AOR70" s="253"/>
      <c r="AOS70" s="253"/>
      <c r="AOT70" s="253"/>
      <c r="AOU70" s="253"/>
      <c r="AOV70" s="253"/>
      <c r="AOW70" s="253"/>
      <c r="AOX70" s="253"/>
      <c r="AOY70" s="253"/>
      <c r="AOZ70" s="253"/>
      <c r="APA70" s="253"/>
      <c r="APB70" s="253"/>
      <c r="APC70" s="253"/>
      <c r="APD70" s="253"/>
      <c r="APE70" s="253"/>
      <c r="APF70" s="253"/>
      <c r="APG70" s="253"/>
      <c r="APH70" s="253"/>
      <c r="API70" s="253"/>
      <c r="APJ70" s="253"/>
      <c r="APK70" s="253"/>
      <c r="APL70" s="253"/>
      <c r="APM70" s="253"/>
      <c r="APN70" s="253"/>
      <c r="APO70" s="253"/>
      <c r="APP70" s="253"/>
      <c r="APQ70" s="253"/>
      <c r="APR70" s="253"/>
      <c r="APS70" s="253"/>
      <c r="APT70" s="253"/>
      <c r="APU70" s="253"/>
      <c r="APV70" s="253"/>
      <c r="APW70" s="253"/>
      <c r="APX70" s="253"/>
      <c r="APY70" s="253"/>
      <c r="APZ70" s="253"/>
      <c r="AQA70" s="253"/>
      <c r="AQB70" s="253"/>
      <c r="AQC70" s="253"/>
      <c r="AQD70" s="253"/>
      <c r="AQE70" s="253"/>
      <c r="AQF70" s="253"/>
      <c r="AQG70" s="253"/>
      <c r="AQH70" s="253"/>
      <c r="AQI70" s="253"/>
      <c r="AQJ70" s="253"/>
      <c r="AQK70" s="253"/>
      <c r="AQL70" s="253"/>
      <c r="AQM70" s="253"/>
      <c r="AQN70" s="253"/>
      <c r="AQO70" s="253"/>
      <c r="AQP70" s="253"/>
      <c r="AQQ70" s="253"/>
      <c r="AQR70" s="253"/>
      <c r="AQS70" s="253"/>
      <c r="AQT70" s="253"/>
      <c r="AQU70" s="253"/>
      <c r="AQV70" s="253"/>
      <c r="AQW70" s="253"/>
      <c r="AQX70" s="253"/>
      <c r="AQY70" s="253"/>
      <c r="AQZ70" s="253"/>
      <c r="ARA70" s="253"/>
      <c r="ARB70" s="253"/>
      <c r="ARC70" s="253"/>
      <c r="ARD70" s="253"/>
      <c r="ARE70" s="253"/>
      <c r="ARF70" s="253"/>
      <c r="ARG70" s="253"/>
      <c r="ARH70" s="253"/>
      <c r="ARI70" s="253"/>
      <c r="ARJ70" s="253"/>
      <c r="ARK70" s="253"/>
      <c r="ARL70" s="253"/>
      <c r="ARM70" s="253"/>
      <c r="ARN70" s="253"/>
      <c r="ARO70" s="253"/>
      <c r="ARP70" s="253"/>
      <c r="ARQ70" s="253"/>
      <c r="ARR70" s="253"/>
      <c r="ARS70" s="253"/>
      <c r="ART70" s="253"/>
      <c r="ARU70" s="253"/>
      <c r="ARV70" s="253"/>
      <c r="ARW70" s="253"/>
      <c r="ARX70" s="253"/>
      <c r="ARY70" s="253"/>
      <c r="ARZ70" s="253"/>
      <c r="ASA70" s="253"/>
      <c r="ASB70" s="253"/>
      <c r="ASC70" s="253"/>
      <c r="ASD70" s="253"/>
      <c r="ASE70" s="253"/>
      <c r="ASF70" s="253"/>
      <c r="ASG70" s="253"/>
      <c r="ASH70" s="253"/>
      <c r="ASI70" s="253"/>
      <c r="ASJ70" s="253"/>
      <c r="ASK70" s="253"/>
      <c r="ASL70" s="253"/>
      <c r="ASM70" s="253"/>
      <c r="ASN70" s="253"/>
      <c r="ASO70" s="253"/>
      <c r="ASP70" s="253"/>
      <c r="ASQ70" s="253"/>
      <c r="ASR70" s="253"/>
      <c r="ASS70" s="253"/>
      <c r="AST70" s="253"/>
      <c r="ASU70" s="253"/>
      <c r="ASV70" s="253"/>
      <c r="ASW70" s="253"/>
      <c r="ASX70" s="253"/>
      <c r="ASY70" s="253"/>
      <c r="ASZ70" s="253"/>
      <c r="ATA70" s="253"/>
      <c r="ATB70" s="253"/>
      <c r="ATC70" s="253"/>
      <c r="ATD70" s="253"/>
      <c r="ATE70" s="253"/>
      <c r="ATF70" s="253"/>
      <c r="ATG70" s="253"/>
      <c r="ATH70" s="253"/>
      <c r="ATI70" s="253"/>
      <c r="ATJ70" s="253"/>
      <c r="ATK70" s="253"/>
      <c r="ATL70" s="253"/>
      <c r="ATM70" s="253"/>
      <c r="ATN70" s="253"/>
      <c r="ATO70" s="253"/>
      <c r="ATP70" s="253"/>
      <c r="ATQ70" s="253"/>
      <c r="ATR70" s="253"/>
      <c r="ATS70" s="253"/>
      <c r="ATT70" s="253"/>
      <c r="ATU70" s="253"/>
      <c r="ATV70" s="253"/>
      <c r="ATW70" s="253"/>
      <c r="ATX70" s="253"/>
      <c r="ATY70" s="253"/>
      <c r="ATZ70" s="253"/>
      <c r="AUA70" s="253"/>
      <c r="AUB70" s="253"/>
      <c r="AUC70" s="253"/>
      <c r="AUD70" s="253"/>
      <c r="AUE70" s="253"/>
      <c r="AUF70" s="253"/>
      <c r="AUG70" s="253"/>
      <c r="AUH70" s="253"/>
      <c r="AUI70" s="253"/>
      <c r="AUJ70" s="253"/>
      <c r="AUK70" s="253"/>
      <c r="AUL70" s="253"/>
      <c r="AUM70" s="253"/>
      <c r="AUN70" s="253"/>
      <c r="AUO70" s="253"/>
      <c r="AUP70" s="253"/>
      <c r="AUQ70" s="253"/>
      <c r="AUR70" s="253"/>
      <c r="AUS70" s="253"/>
      <c r="AUT70" s="253"/>
      <c r="AUU70" s="253"/>
      <c r="AUV70" s="253"/>
      <c r="AUW70" s="253"/>
      <c r="AUX70" s="253"/>
      <c r="AUY70" s="253"/>
      <c r="AUZ70" s="253"/>
      <c r="AVA70" s="253"/>
      <c r="AVB70" s="253"/>
      <c r="AVC70" s="253"/>
      <c r="AVD70" s="253"/>
      <c r="AVE70" s="253"/>
      <c r="AVF70" s="253"/>
      <c r="AVG70" s="253"/>
      <c r="AVH70" s="253"/>
      <c r="AVI70" s="253"/>
      <c r="AVJ70" s="253"/>
      <c r="AVK70" s="253"/>
      <c r="AVL70" s="253"/>
      <c r="AVM70" s="253"/>
      <c r="AVN70" s="253"/>
      <c r="AVO70" s="253"/>
      <c r="AVP70" s="253"/>
      <c r="AVQ70" s="253"/>
      <c r="AVR70" s="253"/>
      <c r="AVS70" s="253"/>
      <c r="AVT70" s="253"/>
      <c r="AVU70" s="253"/>
      <c r="AVV70" s="253"/>
      <c r="AVW70" s="253"/>
      <c r="AVX70" s="253"/>
      <c r="AVY70" s="253"/>
      <c r="AVZ70" s="253"/>
      <c r="AWA70" s="253"/>
      <c r="AWB70" s="253"/>
      <c r="AWC70" s="253"/>
      <c r="AWD70" s="253"/>
      <c r="AWE70" s="253"/>
      <c r="AWF70" s="253"/>
      <c r="AWG70" s="253"/>
      <c r="AWH70" s="253"/>
      <c r="AWI70" s="253"/>
      <c r="AWJ70" s="253"/>
      <c r="AWK70" s="253"/>
      <c r="AWL70" s="253"/>
      <c r="AWM70" s="253"/>
      <c r="AWN70" s="253"/>
      <c r="AWO70" s="253"/>
      <c r="AWP70" s="253"/>
      <c r="AWQ70" s="253"/>
      <c r="AWR70" s="253"/>
      <c r="AWS70" s="253"/>
      <c r="AWT70" s="253"/>
      <c r="AWU70" s="253"/>
      <c r="AWV70" s="253"/>
      <c r="AWW70" s="253"/>
      <c r="AWX70" s="253"/>
      <c r="AWY70" s="253"/>
      <c r="AWZ70" s="253"/>
      <c r="AXA70" s="253"/>
      <c r="AXB70" s="253"/>
      <c r="AXC70" s="253"/>
      <c r="AXD70" s="253"/>
      <c r="AXE70" s="253"/>
      <c r="AXF70" s="253"/>
      <c r="AXG70" s="253"/>
      <c r="AXH70" s="253"/>
      <c r="AXI70" s="253"/>
      <c r="AXJ70" s="253"/>
      <c r="AXK70" s="253"/>
      <c r="AXL70" s="253"/>
      <c r="AXM70" s="253"/>
      <c r="AXN70" s="253"/>
      <c r="AXO70" s="253"/>
      <c r="AXP70" s="253"/>
      <c r="AXQ70" s="253"/>
      <c r="AXR70" s="253"/>
      <c r="AXS70" s="253"/>
      <c r="AXT70" s="253"/>
      <c r="AXU70" s="253"/>
      <c r="AXV70" s="253"/>
      <c r="AXW70" s="253"/>
      <c r="AXX70" s="253"/>
      <c r="AXY70" s="253"/>
      <c r="AXZ70" s="253"/>
      <c r="AYA70" s="253"/>
      <c r="AYB70" s="253"/>
      <c r="AYC70" s="253"/>
      <c r="AYD70" s="253"/>
      <c r="AYE70" s="253"/>
      <c r="AYF70" s="253"/>
      <c r="AYG70" s="253"/>
      <c r="AYH70" s="253"/>
      <c r="AYI70" s="253"/>
      <c r="AYJ70" s="253"/>
      <c r="AYK70" s="253"/>
      <c r="AYL70" s="253"/>
      <c r="AYM70" s="253"/>
      <c r="AYN70" s="253"/>
      <c r="AYO70" s="253"/>
      <c r="AYP70" s="253"/>
      <c r="AYQ70" s="253"/>
      <c r="AYR70" s="253"/>
      <c r="AYS70" s="253"/>
      <c r="AYT70" s="253"/>
      <c r="AYU70" s="253"/>
      <c r="AYV70" s="253"/>
      <c r="AYW70" s="253"/>
      <c r="AYX70" s="253"/>
      <c r="AYY70" s="253"/>
      <c r="AYZ70" s="253"/>
      <c r="AZA70" s="253"/>
      <c r="AZB70" s="253"/>
      <c r="AZC70" s="253"/>
      <c r="AZD70" s="253"/>
      <c r="AZE70" s="253"/>
      <c r="AZF70" s="253"/>
      <c r="AZG70" s="253"/>
      <c r="AZH70" s="253"/>
      <c r="AZI70" s="253"/>
      <c r="AZJ70" s="253"/>
      <c r="AZK70" s="253"/>
      <c r="AZL70" s="253"/>
      <c r="AZM70" s="253"/>
      <c r="AZN70" s="253"/>
      <c r="AZO70" s="253"/>
      <c r="AZP70" s="253"/>
      <c r="AZQ70" s="253"/>
      <c r="AZR70" s="253"/>
      <c r="AZS70" s="253"/>
      <c r="AZT70" s="253"/>
      <c r="AZU70" s="253"/>
      <c r="AZV70" s="253"/>
      <c r="AZW70" s="253"/>
      <c r="AZX70" s="253"/>
      <c r="AZY70" s="253"/>
      <c r="AZZ70" s="253"/>
      <c r="BAA70" s="253"/>
      <c r="BAB70" s="253"/>
      <c r="BAC70" s="253"/>
      <c r="BAD70" s="253"/>
      <c r="BAE70" s="253"/>
      <c r="BAF70" s="253"/>
      <c r="BAG70" s="253"/>
      <c r="BAH70" s="253"/>
      <c r="BAI70" s="253"/>
      <c r="BAJ70" s="253"/>
      <c r="BAK70" s="253"/>
      <c r="BAL70" s="253"/>
      <c r="BAM70" s="253"/>
      <c r="BAN70" s="253"/>
      <c r="BAO70" s="253"/>
      <c r="BAP70" s="253"/>
      <c r="BAQ70" s="253"/>
      <c r="BAR70" s="253"/>
      <c r="BAS70" s="253"/>
      <c r="BAT70" s="253"/>
      <c r="BAU70" s="253"/>
      <c r="BAV70" s="253"/>
      <c r="BAW70" s="253"/>
      <c r="BAX70" s="253"/>
      <c r="BAY70" s="253"/>
      <c r="BAZ70" s="253"/>
      <c r="BBA70" s="253"/>
      <c r="BBB70" s="253"/>
      <c r="BBC70" s="253"/>
      <c r="BBD70" s="253"/>
      <c r="BBE70" s="253"/>
      <c r="BBF70" s="253"/>
      <c r="BBG70" s="253"/>
      <c r="BBH70" s="253"/>
      <c r="BBI70" s="253"/>
      <c r="BBJ70" s="253"/>
      <c r="BBK70" s="253"/>
      <c r="BBL70" s="253"/>
      <c r="BBM70" s="253"/>
      <c r="BBN70" s="253"/>
      <c r="BBO70" s="253"/>
      <c r="BBP70" s="253"/>
      <c r="BBQ70" s="253"/>
      <c r="BBR70" s="253"/>
      <c r="BBS70" s="253"/>
      <c r="BBT70" s="253"/>
      <c r="BBU70" s="253"/>
      <c r="BBV70" s="253"/>
      <c r="BBW70" s="253"/>
      <c r="BBX70" s="253"/>
      <c r="BBY70" s="253"/>
      <c r="BBZ70" s="253"/>
      <c r="BCA70" s="253"/>
      <c r="BCB70" s="253"/>
      <c r="BCC70" s="253"/>
      <c r="BCD70" s="253"/>
      <c r="BCE70" s="253"/>
      <c r="BCF70" s="253"/>
      <c r="BCG70" s="253"/>
      <c r="BCH70" s="253"/>
      <c r="BCI70" s="253"/>
      <c r="BCJ70" s="253"/>
      <c r="BCK70" s="253"/>
      <c r="BCL70" s="253"/>
      <c r="BCM70" s="253"/>
      <c r="BCN70" s="253"/>
      <c r="BCO70" s="253"/>
      <c r="BCP70" s="253"/>
      <c r="BCQ70" s="253"/>
      <c r="BCR70" s="253"/>
      <c r="BCS70" s="253"/>
      <c r="BCT70" s="253"/>
      <c r="BCU70" s="253"/>
      <c r="BCV70" s="253"/>
      <c r="BCW70" s="253"/>
      <c r="BCX70" s="253"/>
      <c r="BCY70" s="253"/>
      <c r="BCZ70" s="253"/>
      <c r="BDA70" s="253"/>
      <c r="BDB70" s="253"/>
      <c r="BDC70" s="253"/>
      <c r="BDD70" s="253"/>
      <c r="BDE70" s="253"/>
      <c r="BDF70" s="253"/>
      <c r="BDG70" s="253"/>
      <c r="BDH70" s="253"/>
      <c r="BDI70" s="253"/>
      <c r="BDJ70" s="253"/>
      <c r="BDK70" s="253"/>
      <c r="BDL70" s="253"/>
      <c r="BDM70" s="253"/>
      <c r="BDN70" s="253"/>
      <c r="BDO70" s="253"/>
      <c r="BDP70" s="253"/>
      <c r="BDQ70" s="253"/>
      <c r="BDR70" s="253"/>
      <c r="BDS70" s="253"/>
      <c r="BDT70" s="253"/>
      <c r="BDU70" s="253"/>
      <c r="BDV70" s="253"/>
      <c r="BDW70" s="253"/>
      <c r="BDX70" s="253"/>
      <c r="BDY70" s="253"/>
      <c r="BDZ70" s="253"/>
      <c r="BEA70" s="253"/>
      <c r="BEB70" s="253"/>
      <c r="BEC70" s="253"/>
      <c r="BED70" s="253"/>
      <c r="BEE70" s="253"/>
      <c r="BEF70" s="253"/>
      <c r="BEG70" s="253"/>
      <c r="BEH70" s="253"/>
      <c r="BEI70" s="253"/>
      <c r="BEJ70" s="253"/>
      <c r="BEK70" s="253"/>
      <c r="BEL70" s="253"/>
      <c r="BEM70" s="253"/>
      <c r="BEN70" s="253"/>
      <c r="BEO70" s="253"/>
      <c r="BEP70" s="253"/>
      <c r="BEQ70" s="253"/>
      <c r="BER70" s="253"/>
      <c r="BES70" s="253"/>
      <c r="BET70" s="253"/>
      <c r="BEU70" s="253"/>
      <c r="BEV70" s="253"/>
      <c r="BEW70" s="253"/>
      <c r="BEX70" s="253"/>
      <c r="BEY70" s="253"/>
      <c r="BEZ70" s="253"/>
      <c r="BFA70" s="253"/>
      <c r="BFB70" s="253"/>
      <c r="BFC70" s="253"/>
      <c r="BFD70" s="253"/>
      <c r="BFE70" s="253"/>
      <c r="BFF70" s="253"/>
      <c r="BFG70" s="253"/>
      <c r="BFH70" s="253"/>
      <c r="BFI70" s="253"/>
      <c r="BFJ70" s="253"/>
      <c r="BFK70" s="253"/>
      <c r="BFL70" s="253"/>
      <c r="BFM70" s="253"/>
      <c r="BFN70" s="253"/>
      <c r="BFO70" s="253"/>
      <c r="BFP70" s="253"/>
      <c r="BFQ70" s="253"/>
      <c r="BFR70" s="253"/>
      <c r="BFS70" s="253"/>
      <c r="BFT70" s="253"/>
      <c r="BFU70" s="253"/>
      <c r="BFV70" s="253"/>
      <c r="BFW70" s="253"/>
      <c r="BFX70" s="253"/>
      <c r="BFY70" s="253"/>
      <c r="BFZ70" s="253"/>
      <c r="BGA70" s="253"/>
      <c r="BGB70" s="253"/>
      <c r="BGC70" s="253"/>
      <c r="BGD70" s="253"/>
      <c r="BGE70" s="253"/>
      <c r="BGF70" s="253"/>
      <c r="BGG70" s="253"/>
      <c r="BGH70" s="253"/>
      <c r="BGI70" s="253"/>
      <c r="BGJ70" s="253"/>
      <c r="BGK70" s="253"/>
      <c r="BGL70" s="253"/>
      <c r="BGM70" s="253"/>
      <c r="BGN70" s="253"/>
      <c r="BGO70" s="253"/>
      <c r="BGP70" s="253"/>
      <c r="BGQ70" s="253"/>
      <c r="BGR70" s="253"/>
      <c r="BGS70" s="253"/>
      <c r="BGT70" s="253"/>
      <c r="BGU70" s="253"/>
      <c r="BGV70" s="253"/>
      <c r="BGW70" s="253"/>
      <c r="BGX70" s="253"/>
      <c r="BGY70" s="253"/>
      <c r="BGZ70" s="253"/>
      <c r="BHA70" s="253"/>
      <c r="BHB70" s="253"/>
      <c r="BHC70" s="253"/>
      <c r="BHD70" s="253"/>
      <c r="BHE70" s="253"/>
      <c r="BHF70" s="253"/>
      <c r="BHG70" s="253"/>
      <c r="BHH70" s="253"/>
      <c r="BHI70" s="253"/>
      <c r="BHJ70" s="253"/>
      <c r="BHK70" s="253"/>
      <c r="BHL70" s="253"/>
      <c r="BHM70" s="253"/>
      <c r="BHN70" s="253"/>
      <c r="BHO70" s="253"/>
      <c r="BHP70" s="253"/>
      <c r="BHQ70" s="253"/>
      <c r="BHR70" s="253"/>
      <c r="BHS70" s="253"/>
      <c r="BHT70" s="253"/>
      <c r="BHU70" s="253"/>
      <c r="BHV70" s="253"/>
      <c r="BHW70" s="253"/>
      <c r="BHX70" s="253"/>
      <c r="BHY70" s="253"/>
      <c r="BHZ70" s="253"/>
      <c r="BIA70" s="253"/>
      <c r="BIB70" s="253"/>
      <c r="BIC70" s="253"/>
      <c r="BID70" s="253"/>
      <c r="BIE70" s="253"/>
      <c r="BIF70" s="253"/>
      <c r="BIG70" s="253"/>
      <c r="BIH70" s="253"/>
      <c r="BII70" s="253"/>
      <c r="BIJ70" s="253"/>
      <c r="BIK70" s="253"/>
      <c r="BIL70" s="253"/>
      <c r="BIM70" s="253"/>
      <c r="BIN70" s="253"/>
      <c r="BIO70" s="253"/>
      <c r="BIP70" s="253"/>
      <c r="BIQ70" s="253"/>
      <c r="BIR70" s="253"/>
      <c r="BIS70" s="253"/>
      <c r="BIT70" s="253"/>
      <c r="BIU70" s="253"/>
      <c r="BIV70" s="253"/>
      <c r="BIW70" s="253"/>
      <c r="BIX70" s="253"/>
      <c r="BIY70" s="253"/>
      <c r="BIZ70" s="253"/>
      <c r="BJA70" s="253"/>
      <c r="BJB70" s="253"/>
      <c r="BJC70" s="253"/>
      <c r="BJD70" s="253"/>
      <c r="BJE70" s="253"/>
      <c r="BJF70" s="253"/>
      <c r="BJG70" s="253"/>
      <c r="BJH70" s="253"/>
      <c r="BJI70" s="253"/>
      <c r="BJJ70" s="253"/>
      <c r="BJK70" s="253"/>
      <c r="BJL70" s="253"/>
      <c r="BJM70" s="253"/>
      <c r="BJN70" s="253"/>
      <c r="BJO70" s="253"/>
      <c r="BJP70" s="253"/>
      <c r="BJQ70" s="253"/>
      <c r="BJR70" s="253"/>
      <c r="BJS70" s="253"/>
      <c r="BJT70" s="253"/>
      <c r="BJU70" s="253"/>
      <c r="BJV70" s="253"/>
      <c r="BJW70" s="253"/>
      <c r="BJX70" s="253"/>
      <c r="BJY70" s="253"/>
      <c r="BJZ70" s="253"/>
      <c r="BKA70" s="253"/>
      <c r="BKB70" s="253"/>
      <c r="BKC70" s="253"/>
      <c r="BKD70" s="253"/>
      <c r="BKE70" s="253"/>
      <c r="BKF70" s="253"/>
      <c r="BKG70" s="253"/>
      <c r="BKH70" s="253"/>
      <c r="BKI70" s="253"/>
      <c r="BKJ70" s="253"/>
      <c r="BKK70" s="253"/>
      <c r="BKL70" s="253"/>
      <c r="BKM70" s="253"/>
      <c r="BKN70" s="253"/>
      <c r="BKO70" s="253"/>
      <c r="BKP70" s="253"/>
      <c r="BKQ70" s="253"/>
      <c r="BKR70" s="253"/>
      <c r="BKS70" s="253"/>
      <c r="BKT70" s="253"/>
      <c r="BKU70" s="253"/>
      <c r="BKV70" s="253"/>
      <c r="BKW70" s="253"/>
      <c r="BKX70" s="253"/>
      <c r="BKY70" s="253"/>
      <c r="BKZ70" s="253"/>
      <c r="BLA70" s="253"/>
      <c r="BLB70" s="253"/>
      <c r="BLC70" s="253"/>
      <c r="BLD70" s="253"/>
      <c r="BLE70" s="253"/>
      <c r="BLF70" s="253"/>
      <c r="BLG70" s="253"/>
      <c r="BLH70" s="253"/>
      <c r="BLI70" s="253"/>
      <c r="BLJ70" s="253"/>
      <c r="BLK70" s="253"/>
      <c r="BLL70" s="253"/>
      <c r="BLM70" s="253"/>
      <c r="BLN70" s="253"/>
      <c r="BLO70" s="253"/>
      <c r="BLP70" s="253"/>
      <c r="BLQ70" s="253"/>
      <c r="BLR70" s="253"/>
      <c r="BLS70" s="253"/>
      <c r="BLT70" s="253"/>
      <c r="BLU70" s="253"/>
      <c r="BLV70" s="253"/>
      <c r="BLW70" s="253"/>
      <c r="BLX70" s="253"/>
      <c r="BLY70" s="253"/>
      <c r="BLZ70" s="253"/>
      <c r="BMA70" s="253"/>
      <c r="BMB70" s="253"/>
      <c r="BMC70" s="253"/>
      <c r="BMD70" s="253"/>
      <c r="BME70" s="253"/>
      <c r="BMF70" s="253"/>
      <c r="BMG70" s="253"/>
      <c r="BMH70" s="253"/>
      <c r="BMI70" s="253"/>
      <c r="BMJ70" s="253"/>
      <c r="BMK70" s="253"/>
      <c r="BML70" s="253"/>
      <c r="BMM70" s="253"/>
      <c r="BMN70" s="253"/>
      <c r="BMO70" s="253"/>
      <c r="BMP70" s="253"/>
      <c r="BMQ70" s="253"/>
      <c r="BMR70" s="253"/>
      <c r="BMS70" s="253"/>
      <c r="BMT70" s="253"/>
      <c r="BMU70" s="253"/>
      <c r="BMV70" s="253"/>
      <c r="BMW70" s="253"/>
      <c r="BMX70" s="253"/>
      <c r="BMY70" s="253"/>
      <c r="BMZ70" s="253"/>
      <c r="BNA70" s="253"/>
      <c r="BNB70" s="253"/>
      <c r="BNC70" s="253"/>
      <c r="BND70" s="253"/>
      <c r="BNE70" s="253"/>
      <c r="BNF70" s="253"/>
      <c r="BNG70" s="253"/>
      <c r="BNH70" s="253"/>
      <c r="BNI70" s="253"/>
      <c r="BNJ70" s="253"/>
      <c r="BNK70" s="253"/>
      <c r="BNL70" s="253"/>
      <c r="BNM70" s="253"/>
      <c r="BNN70" s="253"/>
      <c r="BNO70" s="253"/>
      <c r="BNP70" s="253"/>
      <c r="BNQ70" s="253"/>
      <c r="BNR70" s="253"/>
      <c r="BNS70" s="253"/>
      <c r="BNT70" s="253"/>
      <c r="BNU70" s="253"/>
      <c r="BNV70" s="253"/>
      <c r="BNW70" s="253"/>
      <c r="BNX70" s="253"/>
      <c r="BNY70" s="253"/>
      <c r="BNZ70" s="253"/>
      <c r="BOA70" s="253"/>
      <c r="BOB70" s="253"/>
      <c r="BOC70" s="253"/>
      <c r="BOD70" s="253"/>
      <c r="BOE70" s="253"/>
      <c r="BOF70" s="253"/>
      <c r="BOG70" s="253"/>
      <c r="BOH70" s="253"/>
      <c r="BOI70" s="253"/>
      <c r="BOJ70" s="253"/>
      <c r="BOK70" s="253"/>
      <c r="BOL70" s="253"/>
      <c r="BOM70" s="253"/>
      <c r="BON70" s="253"/>
      <c r="BOO70" s="253"/>
      <c r="BOP70" s="253"/>
      <c r="BOQ70" s="253"/>
      <c r="BOR70" s="253"/>
      <c r="BOS70" s="253"/>
      <c r="BOT70" s="253"/>
      <c r="BOU70" s="253"/>
      <c r="BOV70" s="253"/>
      <c r="BOW70" s="253"/>
      <c r="BOX70" s="253"/>
      <c r="BOY70" s="253"/>
      <c r="BOZ70" s="253"/>
      <c r="BPA70" s="253"/>
      <c r="BPB70" s="253"/>
      <c r="BPC70" s="253"/>
      <c r="BPD70" s="253"/>
      <c r="BPE70" s="253"/>
      <c r="BPF70" s="253"/>
      <c r="BPG70" s="253"/>
      <c r="BPH70" s="253"/>
      <c r="BPI70" s="253"/>
      <c r="BPJ70" s="253"/>
      <c r="BPK70" s="253"/>
      <c r="BPL70" s="253"/>
      <c r="BPM70" s="253"/>
      <c r="BPN70" s="253"/>
      <c r="BPO70" s="253"/>
      <c r="BPP70" s="253"/>
      <c r="BPQ70" s="253"/>
      <c r="BPR70" s="253"/>
      <c r="BPS70" s="253"/>
      <c r="BPT70" s="253"/>
      <c r="BPU70" s="253"/>
      <c r="BPV70" s="253"/>
      <c r="BPW70" s="253"/>
      <c r="BPX70" s="253"/>
      <c r="BPY70" s="253"/>
      <c r="BPZ70" s="253"/>
      <c r="BQA70" s="253"/>
      <c r="BQB70" s="253"/>
      <c r="BQC70" s="253"/>
      <c r="BQD70" s="253"/>
      <c r="BQE70" s="253"/>
      <c r="BQF70" s="253"/>
      <c r="BQG70" s="253"/>
      <c r="BQH70" s="253"/>
      <c r="BQI70" s="253"/>
      <c r="BQJ70" s="253"/>
      <c r="BQK70" s="253"/>
      <c r="BQL70" s="253"/>
      <c r="BQM70" s="253"/>
      <c r="BQN70" s="253"/>
      <c r="BQO70" s="253"/>
      <c r="BQP70" s="253"/>
      <c r="BQQ70" s="253"/>
      <c r="BQR70" s="253"/>
      <c r="BQS70" s="253"/>
      <c r="BQT70" s="253"/>
      <c r="BQU70" s="253"/>
      <c r="BQV70" s="253"/>
      <c r="BQW70" s="253"/>
      <c r="BQX70" s="253"/>
      <c r="BQY70" s="253"/>
      <c r="BQZ70" s="253"/>
      <c r="BRA70" s="253"/>
      <c r="BRB70" s="253"/>
      <c r="BRC70" s="253"/>
      <c r="BRD70" s="253"/>
      <c r="BRE70" s="253"/>
      <c r="BRF70" s="253"/>
      <c r="BRG70" s="253"/>
      <c r="BRH70" s="253"/>
      <c r="BRI70" s="253"/>
      <c r="BRJ70" s="253"/>
      <c r="BRK70" s="253"/>
      <c r="BRL70" s="253"/>
      <c r="BRM70" s="253"/>
      <c r="BRN70" s="253"/>
      <c r="BRO70" s="253"/>
      <c r="BRP70" s="253"/>
      <c r="BRQ70" s="253"/>
      <c r="BRR70" s="253"/>
      <c r="BRS70" s="253"/>
      <c r="BRT70" s="253"/>
      <c r="BRU70" s="253"/>
      <c r="BRV70" s="253"/>
      <c r="BRW70" s="253"/>
      <c r="BRX70" s="253"/>
      <c r="BRY70" s="253"/>
      <c r="BRZ70" s="253"/>
      <c r="BSA70" s="253"/>
      <c r="BSB70" s="253"/>
      <c r="BSC70" s="253"/>
      <c r="BSD70" s="253"/>
      <c r="BSE70" s="253"/>
      <c r="BSF70" s="253"/>
      <c r="BSG70" s="253"/>
      <c r="BSH70" s="253"/>
      <c r="BSI70" s="253"/>
      <c r="BSJ70" s="253"/>
      <c r="BSK70" s="253"/>
      <c r="BSL70" s="253"/>
      <c r="BSM70" s="253"/>
      <c r="BSN70" s="253"/>
      <c r="BSO70" s="253"/>
      <c r="BSP70" s="253"/>
      <c r="BSQ70" s="253"/>
      <c r="BSR70" s="253"/>
      <c r="BSS70" s="253"/>
      <c r="BST70" s="253"/>
      <c r="BSU70" s="253"/>
      <c r="BSV70" s="253"/>
      <c r="BSW70" s="253"/>
      <c r="BSX70" s="253"/>
      <c r="BSY70" s="253"/>
      <c r="BSZ70" s="253"/>
      <c r="BTA70" s="253"/>
      <c r="BTB70" s="253"/>
      <c r="BTC70" s="253"/>
      <c r="BTD70" s="253"/>
      <c r="BTE70" s="253"/>
      <c r="BTF70" s="253"/>
      <c r="BTG70" s="253"/>
      <c r="BTH70" s="253"/>
      <c r="BTI70" s="253"/>
      <c r="BTJ70" s="253"/>
      <c r="BTK70" s="253"/>
      <c r="BTL70" s="253"/>
      <c r="BTM70" s="253"/>
      <c r="BTN70" s="253"/>
      <c r="BTO70" s="253"/>
      <c r="BTP70" s="253"/>
      <c r="BTQ70" s="253"/>
      <c r="BTR70" s="253"/>
      <c r="BTS70" s="253"/>
      <c r="BTT70" s="253"/>
      <c r="BTU70" s="253"/>
      <c r="BTV70" s="253"/>
      <c r="BTW70" s="253"/>
      <c r="BTX70" s="253"/>
      <c r="BTY70" s="253"/>
      <c r="BTZ70" s="253"/>
      <c r="BUA70" s="253"/>
      <c r="BUB70" s="253"/>
      <c r="BUC70" s="253"/>
      <c r="BUD70" s="253"/>
      <c r="BUE70" s="253"/>
      <c r="BUF70" s="253"/>
      <c r="BUG70" s="253"/>
      <c r="BUH70" s="253"/>
      <c r="BUI70" s="253"/>
      <c r="BUJ70" s="253"/>
      <c r="BUK70" s="253"/>
      <c r="BUL70" s="253"/>
      <c r="BUM70" s="253"/>
      <c r="BUN70" s="253"/>
      <c r="BUO70" s="253"/>
      <c r="BUP70" s="253"/>
      <c r="BUQ70" s="253"/>
      <c r="BUR70" s="253"/>
      <c r="BUS70" s="253"/>
      <c r="BUT70" s="253"/>
      <c r="BUU70" s="253"/>
      <c r="BUV70" s="253"/>
      <c r="BUW70" s="253"/>
      <c r="BUX70" s="253"/>
      <c r="BUY70" s="253"/>
      <c r="BUZ70" s="253"/>
      <c r="BVA70" s="253"/>
      <c r="BVB70" s="253"/>
      <c r="BVC70" s="253"/>
      <c r="BVD70" s="253"/>
      <c r="BVE70" s="253"/>
      <c r="BVF70" s="253"/>
      <c r="BVG70" s="253"/>
      <c r="BVH70" s="253"/>
      <c r="BVI70" s="253"/>
      <c r="BVJ70" s="253"/>
      <c r="BVK70" s="253"/>
      <c r="BVL70" s="253"/>
      <c r="BVM70" s="253"/>
      <c r="BVN70" s="253"/>
      <c r="BVO70" s="253"/>
      <c r="BVP70" s="253"/>
      <c r="BVQ70" s="253"/>
      <c r="BVR70" s="253"/>
      <c r="BVS70" s="253"/>
      <c r="BVT70" s="253"/>
      <c r="BVU70" s="253"/>
      <c r="BVV70" s="253"/>
      <c r="BVW70" s="253"/>
      <c r="BVX70" s="253"/>
      <c r="BVY70" s="253"/>
      <c r="BVZ70" s="253"/>
      <c r="BWA70" s="253"/>
      <c r="BWB70" s="253"/>
      <c r="BWC70" s="253"/>
      <c r="BWD70" s="253"/>
      <c r="BWE70" s="253"/>
      <c r="BWF70" s="253"/>
      <c r="BWG70" s="253"/>
      <c r="BWH70" s="253"/>
      <c r="BWI70" s="253"/>
      <c r="BWJ70" s="253"/>
      <c r="BWK70" s="253"/>
      <c r="BWL70" s="253"/>
      <c r="BWM70" s="253"/>
      <c r="BWN70" s="253"/>
      <c r="BWO70" s="253"/>
      <c r="BWP70" s="253"/>
      <c r="BWQ70" s="253"/>
      <c r="BWR70" s="253"/>
      <c r="BWS70" s="253"/>
      <c r="BWT70" s="253"/>
      <c r="BWU70" s="253"/>
      <c r="BWV70" s="253"/>
      <c r="BWW70" s="253"/>
      <c r="BWX70" s="253"/>
      <c r="BWY70" s="253"/>
      <c r="BWZ70" s="253"/>
      <c r="BXA70" s="253"/>
      <c r="BXB70" s="253"/>
      <c r="BXC70" s="253"/>
      <c r="BXD70" s="253"/>
      <c r="BXE70" s="253"/>
      <c r="BXF70" s="253"/>
      <c r="BXG70" s="253"/>
      <c r="BXH70" s="253"/>
      <c r="BXI70" s="253"/>
      <c r="BXJ70" s="253"/>
      <c r="BXK70" s="253"/>
      <c r="BXL70" s="253"/>
      <c r="BXM70" s="253"/>
      <c r="BXN70" s="253"/>
      <c r="BXO70" s="253"/>
      <c r="BXP70" s="253"/>
      <c r="BXQ70" s="253"/>
      <c r="BXR70" s="253"/>
      <c r="BXS70" s="253"/>
      <c r="BXT70" s="253"/>
      <c r="BXU70" s="253"/>
      <c r="BXV70" s="253"/>
      <c r="BXW70" s="253"/>
      <c r="BXX70" s="253"/>
      <c r="BXY70" s="253"/>
      <c r="BXZ70" s="253"/>
      <c r="BYA70" s="253"/>
      <c r="BYB70" s="253"/>
      <c r="BYC70" s="253"/>
      <c r="BYD70" s="253"/>
      <c r="BYE70" s="253"/>
      <c r="BYF70" s="253"/>
      <c r="BYG70" s="253"/>
      <c r="BYH70" s="253"/>
      <c r="BYI70" s="253"/>
      <c r="BYJ70" s="253"/>
      <c r="BYK70" s="253"/>
      <c r="BYL70" s="253"/>
      <c r="BYM70" s="253"/>
      <c r="BYN70" s="253"/>
      <c r="BYO70" s="253"/>
      <c r="BYP70" s="253"/>
      <c r="BYQ70" s="253"/>
      <c r="BYR70" s="253"/>
      <c r="BYS70" s="253"/>
      <c r="BYT70" s="253"/>
      <c r="BYU70" s="253"/>
      <c r="BYV70" s="253"/>
      <c r="BYW70" s="253"/>
      <c r="BYX70" s="253"/>
      <c r="BYY70" s="253"/>
      <c r="BYZ70" s="253"/>
      <c r="BZA70" s="253"/>
      <c r="BZB70" s="253"/>
      <c r="BZC70" s="253"/>
      <c r="BZD70" s="253"/>
      <c r="BZE70" s="253"/>
      <c r="BZF70" s="253"/>
      <c r="BZG70" s="253"/>
      <c r="BZH70" s="253"/>
      <c r="BZI70" s="253"/>
      <c r="BZJ70" s="253"/>
      <c r="BZK70" s="253"/>
      <c r="BZL70" s="253"/>
      <c r="BZM70" s="253"/>
      <c r="BZN70" s="253"/>
      <c r="BZO70" s="253"/>
      <c r="BZP70" s="253"/>
      <c r="BZQ70" s="253"/>
      <c r="BZR70" s="253"/>
      <c r="BZS70" s="253"/>
      <c r="BZT70" s="253"/>
      <c r="BZU70" s="253"/>
      <c r="BZV70" s="253"/>
      <c r="BZW70" s="253"/>
      <c r="BZX70" s="253"/>
      <c r="BZY70" s="253"/>
      <c r="BZZ70" s="253"/>
      <c r="CAA70" s="253"/>
      <c r="CAB70" s="253"/>
      <c r="CAC70" s="253"/>
      <c r="CAD70" s="253"/>
      <c r="CAE70" s="253"/>
      <c r="CAF70" s="253"/>
      <c r="CAG70" s="253"/>
      <c r="CAH70" s="253"/>
      <c r="CAI70" s="253"/>
      <c r="CAJ70" s="253"/>
      <c r="CAK70" s="253"/>
      <c r="CAL70" s="253"/>
      <c r="CAM70" s="253"/>
      <c r="CAN70" s="253"/>
      <c r="CAO70" s="253"/>
      <c r="CAP70" s="253"/>
      <c r="CAQ70" s="253"/>
      <c r="CAR70" s="253"/>
      <c r="CAS70" s="253"/>
      <c r="CAT70" s="253"/>
      <c r="CAU70" s="253"/>
      <c r="CAV70" s="253"/>
      <c r="CAW70" s="253"/>
      <c r="CAX70" s="253"/>
      <c r="CAY70" s="253"/>
      <c r="CAZ70" s="253"/>
      <c r="CBA70" s="253"/>
      <c r="CBB70" s="253"/>
      <c r="CBC70" s="253"/>
      <c r="CBD70" s="253"/>
      <c r="CBE70" s="253"/>
      <c r="CBF70" s="253"/>
      <c r="CBG70" s="253"/>
      <c r="CBH70" s="253"/>
      <c r="CBI70" s="253"/>
      <c r="CBJ70" s="253"/>
      <c r="CBK70" s="253"/>
      <c r="CBL70" s="253"/>
      <c r="CBM70" s="253"/>
      <c r="CBN70" s="253"/>
      <c r="CBO70" s="253"/>
      <c r="CBP70" s="253"/>
      <c r="CBQ70" s="253"/>
      <c r="CBR70" s="253"/>
      <c r="CBS70" s="253"/>
      <c r="CBT70" s="253"/>
      <c r="CBU70" s="253"/>
      <c r="CBV70" s="253"/>
      <c r="CBW70" s="253"/>
      <c r="CBX70" s="253"/>
      <c r="CBY70" s="253"/>
      <c r="CBZ70" s="253"/>
      <c r="CCA70" s="253"/>
      <c r="CCB70" s="253"/>
      <c r="CCC70" s="253"/>
      <c r="CCD70" s="253"/>
      <c r="CCE70" s="253"/>
      <c r="CCF70" s="253"/>
      <c r="CCG70" s="253"/>
      <c r="CCH70" s="253"/>
      <c r="CCI70" s="253"/>
      <c r="CCJ70" s="253"/>
      <c r="CCK70" s="253"/>
      <c r="CCL70" s="253"/>
      <c r="CCM70" s="253"/>
      <c r="CCN70" s="253"/>
      <c r="CCO70" s="253"/>
      <c r="CCP70" s="253"/>
      <c r="CCQ70" s="253"/>
      <c r="CCR70" s="253"/>
      <c r="CCS70" s="253"/>
      <c r="CCT70" s="253"/>
      <c r="CCU70" s="253"/>
      <c r="CCV70" s="253"/>
      <c r="CCW70" s="253"/>
      <c r="CCX70" s="253"/>
      <c r="CCY70" s="253"/>
      <c r="CCZ70" s="253"/>
      <c r="CDA70" s="253"/>
      <c r="CDB70" s="253"/>
      <c r="CDC70" s="253"/>
      <c r="CDD70" s="253"/>
      <c r="CDE70" s="253"/>
      <c r="CDF70" s="253"/>
      <c r="CDG70" s="253"/>
      <c r="CDH70" s="253"/>
      <c r="CDI70" s="253"/>
      <c r="CDJ70" s="253"/>
      <c r="CDK70" s="253"/>
      <c r="CDL70" s="253"/>
      <c r="CDM70" s="253"/>
      <c r="CDN70" s="253"/>
      <c r="CDO70" s="253"/>
      <c r="CDP70" s="253"/>
      <c r="CDQ70" s="253"/>
      <c r="CDR70" s="253"/>
      <c r="CDS70" s="253"/>
      <c r="CDT70" s="253"/>
      <c r="CDU70" s="253"/>
      <c r="CDV70" s="253"/>
      <c r="CDW70" s="253"/>
      <c r="CDX70" s="253"/>
      <c r="CDY70" s="253"/>
      <c r="CDZ70" s="253"/>
      <c r="CEA70" s="253"/>
      <c r="CEB70" s="253"/>
      <c r="CEC70" s="253"/>
      <c r="CED70" s="253"/>
      <c r="CEE70" s="253"/>
      <c r="CEF70" s="253"/>
      <c r="CEG70" s="253"/>
      <c r="CEH70" s="253"/>
      <c r="CEI70" s="253"/>
      <c r="CEJ70" s="253"/>
      <c r="CEK70" s="253"/>
      <c r="CEL70" s="253"/>
      <c r="CEM70" s="253"/>
      <c r="CEN70" s="253"/>
      <c r="CEO70" s="253"/>
      <c r="CEP70" s="253"/>
      <c r="CEQ70" s="253"/>
      <c r="CER70" s="253"/>
      <c r="CES70" s="253"/>
      <c r="CET70" s="253"/>
      <c r="CEU70" s="253"/>
      <c r="CEV70" s="253"/>
      <c r="CEW70" s="253"/>
      <c r="CEX70" s="253"/>
      <c r="CEY70" s="253"/>
      <c r="CEZ70" s="253"/>
      <c r="CFA70" s="253"/>
      <c r="CFB70" s="253"/>
      <c r="CFC70" s="253"/>
      <c r="CFD70" s="253"/>
      <c r="CFE70" s="253"/>
      <c r="CFF70" s="253"/>
      <c r="CFG70" s="253"/>
      <c r="CFH70" s="253"/>
      <c r="CFI70" s="253"/>
      <c r="CFJ70" s="253"/>
      <c r="CFK70" s="253"/>
      <c r="CFL70" s="253"/>
      <c r="CFM70" s="253"/>
      <c r="CFN70" s="253"/>
      <c r="CFO70" s="253"/>
      <c r="CFP70" s="253"/>
      <c r="CFQ70" s="253"/>
      <c r="CFR70" s="253"/>
      <c r="CFS70" s="253"/>
      <c r="CFT70" s="253"/>
      <c r="CFU70" s="253"/>
      <c r="CFV70" s="253"/>
      <c r="CFW70" s="253"/>
      <c r="CFX70" s="253"/>
      <c r="CFY70" s="253"/>
      <c r="CFZ70" s="253"/>
      <c r="CGA70" s="253"/>
      <c r="CGB70" s="253"/>
      <c r="CGC70" s="253"/>
      <c r="CGD70" s="253"/>
      <c r="CGE70" s="253"/>
      <c r="CGF70" s="253"/>
      <c r="CGG70" s="253"/>
      <c r="CGH70" s="253"/>
      <c r="CGI70" s="253"/>
      <c r="CGJ70" s="253"/>
      <c r="CGK70" s="253"/>
      <c r="CGL70" s="253"/>
      <c r="CGM70" s="253"/>
      <c r="CGN70" s="253"/>
      <c r="CGO70" s="253"/>
      <c r="CGP70" s="253"/>
      <c r="CGQ70" s="253"/>
      <c r="CGR70" s="253"/>
      <c r="CGS70" s="253"/>
      <c r="CGT70" s="253"/>
      <c r="CGU70" s="253"/>
      <c r="CGV70" s="253"/>
      <c r="CGW70" s="253"/>
      <c r="CGX70" s="253"/>
      <c r="CGY70" s="253"/>
      <c r="CGZ70" s="253"/>
      <c r="CHA70" s="253"/>
      <c r="CHB70" s="253"/>
      <c r="CHC70" s="253"/>
      <c r="CHD70" s="253"/>
      <c r="CHE70" s="253"/>
      <c r="CHF70" s="253"/>
      <c r="CHG70" s="253"/>
      <c r="CHH70" s="253"/>
      <c r="CHI70" s="253"/>
      <c r="CHJ70" s="253"/>
      <c r="CHK70" s="253"/>
      <c r="CHL70" s="253"/>
      <c r="CHM70" s="253"/>
      <c r="CHN70" s="253"/>
      <c r="CHO70" s="253"/>
      <c r="CHP70" s="253"/>
      <c r="CHQ70" s="253"/>
      <c r="CHR70" s="253"/>
      <c r="CHS70" s="253"/>
      <c r="CHT70" s="253"/>
      <c r="CHU70" s="253"/>
      <c r="CHV70" s="253"/>
      <c r="CHW70" s="253"/>
      <c r="CHX70" s="253"/>
      <c r="CHY70" s="253"/>
      <c r="CHZ70" s="253"/>
      <c r="CIA70" s="253"/>
      <c r="CIB70" s="253"/>
      <c r="CIC70" s="253"/>
      <c r="CID70" s="253"/>
      <c r="CIE70" s="253"/>
      <c r="CIF70" s="253"/>
      <c r="CIG70" s="253"/>
      <c r="CIH70" s="253"/>
      <c r="CII70" s="253"/>
      <c r="CIJ70" s="253"/>
      <c r="CIK70" s="253"/>
      <c r="CIL70" s="253"/>
      <c r="CIM70" s="253"/>
      <c r="CIN70" s="253"/>
      <c r="CIO70" s="253"/>
      <c r="CIP70" s="253"/>
      <c r="CIQ70" s="253"/>
      <c r="CIR70" s="253"/>
      <c r="CIS70" s="253"/>
      <c r="CIT70" s="253"/>
      <c r="CIU70" s="253"/>
      <c r="CIV70" s="253"/>
      <c r="CIW70" s="253"/>
      <c r="CIX70" s="253"/>
      <c r="CIY70" s="253"/>
      <c r="CIZ70" s="253"/>
      <c r="CJA70" s="253"/>
      <c r="CJB70" s="253"/>
      <c r="CJC70" s="253"/>
      <c r="CJD70" s="253"/>
      <c r="CJE70" s="253"/>
      <c r="CJF70" s="253"/>
      <c r="CJG70" s="253"/>
      <c r="CJH70" s="253"/>
      <c r="CJI70" s="253"/>
      <c r="CJJ70" s="253"/>
      <c r="CJK70" s="253"/>
      <c r="CJL70" s="253"/>
      <c r="CJM70" s="253"/>
      <c r="CJN70" s="253"/>
      <c r="CJO70" s="253"/>
      <c r="CJP70" s="253"/>
      <c r="CJQ70" s="253"/>
      <c r="CJR70" s="253"/>
      <c r="CJS70" s="253"/>
      <c r="CJT70" s="253"/>
      <c r="CJU70" s="253"/>
      <c r="CJV70" s="253"/>
      <c r="CJW70" s="253"/>
      <c r="CJX70" s="253"/>
      <c r="CJY70" s="253"/>
      <c r="CJZ70" s="253"/>
      <c r="CKA70" s="253"/>
      <c r="CKB70" s="253"/>
      <c r="CKC70" s="253"/>
      <c r="CKD70" s="253"/>
      <c r="CKE70" s="253"/>
      <c r="CKF70" s="253"/>
      <c r="CKG70" s="253"/>
      <c r="CKH70" s="253"/>
      <c r="CKI70" s="253"/>
      <c r="CKJ70" s="253"/>
      <c r="CKK70" s="253"/>
      <c r="CKL70" s="253"/>
      <c r="CKM70" s="253"/>
      <c r="CKN70" s="253"/>
      <c r="CKO70" s="253"/>
      <c r="CKP70" s="253"/>
      <c r="CKQ70" s="253"/>
      <c r="CKR70" s="253"/>
      <c r="CKS70" s="253"/>
      <c r="CKT70" s="253"/>
      <c r="CKU70" s="253"/>
      <c r="CKV70" s="253"/>
      <c r="CKW70" s="253"/>
      <c r="CKX70" s="253"/>
      <c r="CKY70" s="253"/>
      <c r="CKZ70" s="253"/>
      <c r="CLA70" s="253"/>
      <c r="CLB70" s="253"/>
      <c r="CLC70" s="253"/>
      <c r="CLD70" s="253"/>
      <c r="CLE70" s="253"/>
      <c r="CLF70" s="253"/>
      <c r="CLG70" s="253"/>
      <c r="CLH70" s="253"/>
      <c r="CLI70" s="253"/>
      <c r="CLJ70" s="253"/>
      <c r="CLK70" s="253"/>
      <c r="CLL70" s="253"/>
      <c r="CLM70" s="253"/>
      <c r="CLN70" s="253"/>
      <c r="CLO70" s="253"/>
      <c r="CLP70" s="253"/>
      <c r="CLQ70" s="253"/>
      <c r="CLR70" s="253"/>
      <c r="CLS70" s="253"/>
      <c r="CLT70" s="253"/>
      <c r="CLU70" s="253"/>
      <c r="CLV70" s="253"/>
      <c r="CLW70" s="253"/>
      <c r="CLX70" s="253"/>
      <c r="CLY70" s="253"/>
      <c r="CLZ70" s="253"/>
      <c r="CMA70" s="253"/>
      <c r="CMB70" s="253"/>
      <c r="CMC70" s="253"/>
      <c r="CMD70" s="253"/>
      <c r="CME70" s="253"/>
      <c r="CMF70" s="253"/>
      <c r="CMG70" s="253"/>
      <c r="CMH70" s="253"/>
      <c r="CMI70" s="253"/>
      <c r="CMJ70" s="253"/>
      <c r="CMK70" s="253"/>
      <c r="CML70" s="253"/>
      <c r="CMM70" s="253"/>
      <c r="CMN70" s="253"/>
      <c r="CMO70" s="253"/>
      <c r="CMP70" s="253"/>
      <c r="CMQ70" s="253"/>
      <c r="CMR70" s="253"/>
      <c r="CMS70" s="253"/>
      <c r="CMT70" s="253"/>
      <c r="CMU70" s="253"/>
      <c r="CMV70" s="253"/>
      <c r="CMW70" s="253"/>
      <c r="CMX70" s="253"/>
      <c r="CMY70" s="253"/>
      <c r="CMZ70" s="253"/>
      <c r="CNA70" s="253"/>
      <c r="CNB70" s="253"/>
      <c r="CNC70" s="253"/>
      <c r="CND70" s="253"/>
      <c r="CNE70" s="253"/>
      <c r="CNF70" s="253"/>
      <c r="CNG70" s="253"/>
      <c r="CNH70" s="253"/>
      <c r="CNI70" s="253"/>
      <c r="CNJ70" s="253"/>
      <c r="CNK70" s="253"/>
      <c r="CNL70" s="253"/>
      <c r="CNM70" s="253"/>
      <c r="CNN70" s="253"/>
      <c r="CNO70" s="253"/>
      <c r="CNP70" s="253"/>
      <c r="CNQ70" s="253"/>
      <c r="CNR70" s="253"/>
      <c r="CNS70" s="253"/>
      <c r="CNT70" s="253"/>
      <c r="CNU70" s="253"/>
      <c r="CNV70" s="253"/>
      <c r="CNW70" s="253"/>
      <c r="CNX70" s="253"/>
      <c r="CNY70" s="253"/>
      <c r="CNZ70" s="253"/>
      <c r="COA70" s="253"/>
      <c r="COB70" s="253"/>
      <c r="COC70" s="253"/>
      <c r="COD70" s="253"/>
      <c r="COE70" s="253"/>
      <c r="COF70" s="253"/>
      <c r="COG70" s="253"/>
      <c r="COH70" s="253"/>
      <c r="COI70" s="253"/>
      <c r="COJ70" s="253"/>
      <c r="COK70" s="253"/>
      <c r="COL70" s="253"/>
      <c r="COM70" s="253"/>
      <c r="CON70" s="253"/>
      <c r="COO70" s="253"/>
      <c r="COP70" s="253"/>
      <c r="COQ70" s="253"/>
      <c r="COR70" s="253"/>
      <c r="COS70" s="253"/>
      <c r="COT70" s="253"/>
      <c r="COU70" s="253"/>
      <c r="COV70" s="253"/>
      <c r="COW70" s="253"/>
      <c r="COX70" s="253"/>
      <c r="COY70" s="253"/>
      <c r="COZ70" s="253"/>
      <c r="CPA70" s="253"/>
      <c r="CPB70" s="253"/>
      <c r="CPC70" s="253"/>
      <c r="CPD70" s="253"/>
      <c r="CPE70" s="253"/>
      <c r="CPF70" s="253"/>
      <c r="CPG70" s="253"/>
      <c r="CPH70" s="253"/>
      <c r="CPI70" s="253"/>
      <c r="CPJ70" s="253"/>
      <c r="CPK70" s="253"/>
      <c r="CPL70" s="253"/>
      <c r="CPM70" s="253"/>
      <c r="CPN70" s="253"/>
      <c r="CPO70" s="253"/>
      <c r="CPP70" s="253"/>
      <c r="CPQ70" s="253"/>
      <c r="CPR70" s="253"/>
      <c r="CPS70" s="253"/>
      <c r="CPT70" s="253"/>
      <c r="CPU70" s="253"/>
      <c r="CPV70" s="253"/>
      <c r="CPW70" s="253"/>
      <c r="CPX70" s="253"/>
      <c r="CPY70" s="253"/>
      <c r="CPZ70" s="253"/>
      <c r="CQA70" s="253"/>
      <c r="CQB70" s="253"/>
      <c r="CQC70" s="253"/>
      <c r="CQD70" s="253"/>
      <c r="CQE70" s="253"/>
      <c r="CQF70" s="253"/>
      <c r="CQG70" s="253"/>
      <c r="CQH70" s="253"/>
      <c r="CQI70" s="253"/>
      <c r="CQJ70" s="253"/>
      <c r="CQK70" s="253"/>
      <c r="CQL70" s="253"/>
      <c r="CQM70" s="253"/>
      <c r="CQN70" s="253"/>
      <c r="CQO70" s="253"/>
      <c r="CQP70" s="253"/>
      <c r="CQQ70" s="253"/>
      <c r="CQR70" s="253"/>
      <c r="CQS70" s="253"/>
      <c r="CQT70" s="253"/>
      <c r="CQU70" s="253"/>
      <c r="CQV70" s="253"/>
      <c r="CQW70" s="253"/>
      <c r="CQX70" s="253"/>
      <c r="CQY70" s="253"/>
      <c r="CQZ70" s="253"/>
      <c r="CRA70" s="253"/>
      <c r="CRB70" s="253"/>
      <c r="CRC70" s="253"/>
      <c r="CRD70" s="253"/>
      <c r="CRE70" s="253"/>
      <c r="CRF70" s="253"/>
      <c r="CRG70" s="253"/>
      <c r="CRH70" s="253"/>
      <c r="CRI70" s="253"/>
      <c r="CRJ70" s="253"/>
      <c r="CRK70" s="253"/>
      <c r="CRL70" s="253"/>
      <c r="CRM70" s="253"/>
      <c r="CRN70" s="253"/>
      <c r="CRO70" s="253"/>
      <c r="CRP70" s="253"/>
      <c r="CRQ70" s="253"/>
      <c r="CRR70" s="253"/>
      <c r="CRS70" s="253"/>
      <c r="CRT70" s="253"/>
      <c r="CRU70" s="253"/>
      <c r="CRV70" s="253"/>
      <c r="CRW70" s="253"/>
      <c r="CRX70" s="253"/>
      <c r="CRY70" s="253"/>
      <c r="CRZ70" s="253"/>
      <c r="CSA70" s="253"/>
      <c r="CSB70" s="253"/>
      <c r="CSC70" s="253"/>
      <c r="CSD70" s="253"/>
      <c r="CSE70" s="253"/>
      <c r="CSF70" s="253"/>
      <c r="CSG70" s="253"/>
      <c r="CSH70" s="253"/>
      <c r="CSI70" s="253"/>
      <c r="CSJ70" s="253"/>
      <c r="CSK70" s="253"/>
      <c r="CSL70" s="253"/>
      <c r="CSM70" s="253"/>
      <c r="CSN70" s="253"/>
      <c r="CSO70" s="253"/>
      <c r="CSP70" s="253"/>
      <c r="CSQ70" s="253"/>
      <c r="CSR70" s="253"/>
      <c r="CSS70" s="253"/>
      <c r="CST70" s="253"/>
      <c r="CSU70" s="253"/>
      <c r="CSV70" s="253"/>
      <c r="CSW70" s="253"/>
      <c r="CSX70" s="253"/>
      <c r="CSY70" s="253"/>
      <c r="CSZ70" s="253"/>
      <c r="CTA70" s="253"/>
      <c r="CTB70" s="253"/>
      <c r="CTC70" s="253"/>
      <c r="CTD70" s="253"/>
      <c r="CTE70" s="253"/>
      <c r="CTF70" s="253"/>
      <c r="CTG70" s="253"/>
      <c r="CTH70" s="253"/>
      <c r="CTI70" s="253"/>
      <c r="CTJ70" s="253"/>
      <c r="CTK70" s="253"/>
      <c r="CTL70" s="253"/>
      <c r="CTM70" s="253"/>
      <c r="CTN70" s="253"/>
      <c r="CTO70" s="253"/>
      <c r="CTP70" s="253"/>
      <c r="CTQ70" s="253"/>
      <c r="CTR70" s="253"/>
      <c r="CTS70" s="253"/>
      <c r="CTT70" s="253"/>
      <c r="CTU70" s="253"/>
      <c r="CTV70" s="253"/>
      <c r="CTW70" s="253"/>
      <c r="CTX70" s="253"/>
      <c r="CTY70" s="253"/>
      <c r="CTZ70" s="253"/>
      <c r="CUA70" s="253"/>
      <c r="CUB70" s="253"/>
      <c r="CUC70" s="253"/>
      <c r="CUD70" s="253"/>
      <c r="CUE70" s="253"/>
      <c r="CUF70" s="253"/>
      <c r="CUG70" s="253"/>
      <c r="CUH70" s="253"/>
      <c r="CUI70" s="253"/>
      <c r="CUJ70" s="253"/>
      <c r="CUK70" s="253"/>
      <c r="CUL70" s="253"/>
      <c r="CUM70" s="253"/>
      <c r="CUN70" s="253"/>
      <c r="CUO70" s="253"/>
      <c r="CUP70" s="253"/>
      <c r="CUQ70" s="253"/>
      <c r="CUR70" s="253"/>
      <c r="CUS70" s="253"/>
      <c r="CUT70" s="253"/>
      <c r="CUU70" s="253"/>
      <c r="CUV70" s="253"/>
      <c r="CUW70" s="253"/>
      <c r="CUX70" s="253"/>
      <c r="CUY70" s="253"/>
      <c r="CUZ70" s="253"/>
      <c r="CVA70" s="253"/>
      <c r="CVB70" s="253"/>
      <c r="CVC70" s="253"/>
      <c r="CVD70" s="253"/>
      <c r="CVE70" s="253"/>
      <c r="CVF70" s="253"/>
      <c r="CVG70" s="253"/>
      <c r="CVH70" s="253"/>
      <c r="CVI70" s="253"/>
      <c r="CVJ70" s="253"/>
      <c r="CVK70" s="253"/>
      <c r="CVL70" s="253"/>
      <c r="CVM70" s="253"/>
      <c r="CVN70" s="253"/>
      <c r="CVO70" s="253"/>
      <c r="CVP70" s="253"/>
      <c r="CVQ70" s="253"/>
      <c r="CVR70" s="253"/>
      <c r="CVS70" s="253"/>
      <c r="CVT70" s="253"/>
      <c r="CVU70" s="253"/>
      <c r="CVV70" s="253"/>
      <c r="CVW70" s="253"/>
      <c r="CVX70" s="253"/>
      <c r="CVY70" s="253"/>
      <c r="CVZ70" s="253"/>
      <c r="CWA70" s="253"/>
      <c r="CWB70" s="253"/>
      <c r="CWC70" s="253"/>
      <c r="CWD70" s="253"/>
      <c r="CWE70" s="253"/>
      <c r="CWF70" s="253"/>
      <c r="CWG70" s="253"/>
      <c r="CWH70" s="253"/>
      <c r="CWI70" s="253"/>
      <c r="CWJ70" s="253"/>
      <c r="CWK70" s="253"/>
      <c r="CWL70" s="253"/>
      <c r="CWM70" s="253"/>
      <c r="CWN70" s="253"/>
      <c r="CWO70" s="253"/>
      <c r="CWP70" s="253"/>
      <c r="CWQ70" s="253"/>
      <c r="CWR70" s="253"/>
      <c r="CWS70" s="253"/>
      <c r="CWT70" s="253"/>
      <c r="CWU70" s="253"/>
      <c r="CWV70" s="253"/>
      <c r="CWW70" s="253"/>
      <c r="CWX70" s="253"/>
      <c r="CWY70" s="253"/>
      <c r="CWZ70" s="253"/>
      <c r="CXA70" s="253"/>
      <c r="CXB70" s="253"/>
      <c r="CXC70" s="253"/>
      <c r="CXD70" s="253"/>
      <c r="CXE70" s="253"/>
      <c r="CXF70" s="253"/>
      <c r="CXG70" s="253"/>
      <c r="CXH70" s="253"/>
      <c r="CXI70" s="253"/>
      <c r="CXJ70" s="253"/>
      <c r="CXK70" s="253"/>
      <c r="CXL70" s="253"/>
      <c r="CXM70" s="253"/>
      <c r="CXN70" s="253"/>
      <c r="CXO70" s="253"/>
      <c r="CXP70" s="253"/>
      <c r="CXQ70" s="253"/>
      <c r="CXR70" s="253"/>
      <c r="CXS70" s="253"/>
      <c r="CXT70" s="253"/>
      <c r="CXU70" s="253"/>
      <c r="CXV70" s="253"/>
      <c r="CXW70" s="253"/>
      <c r="CXX70" s="253"/>
      <c r="CXY70" s="253"/>
      <c r="CXZ70" s="253"/>
      <c r="CYA70" s="253"/>
      <c r="CYB70" s="253"/>
      <c r="CYC70" s="253"/>
      <c r="CYD70" s="253"/>
      <c r="CYE70" s="253"/>
      <c r="CYF70" s="253"/>
      <c r="CYG70" s="253"/>
      <c r="CYH70" s="253"/>
      <c r="CYI70" s="253"/>
      <c r="CYJ70" s="253"/>
      <c r="CYK70" s="253"/>
      <c r="CYL70" s="253"/>
      <c r="CYM70" s="253"/>
      <c r="CYN70" s="253"/>
      <c r="CYO70" s="253"/>
      <c r="CYP70" s="253"/>
      <c r="CYQ70" s="253"/>
      <c r="CYR70" s="253"/>
      <c r="CYS70" s="253"/>
      <c r="CYT70" s="253"/>
      <c r="CYU70" s="253"/>
      <c r="CYV70" s="253"/>
      <c r="CYW70" s="253"/>
      <c r="CYX70" s="253"/>
      <c r="CYY70" s="253"/>
      <c r="CYZ70" s="253"/>
      <c r="CZA70" s="253"/>
      <c r="CZB70" s="253"/>
      <c r="CZC70" s="253"/>
      <c r="CZD70" s="253"/>
      <c r="CZE70" s="253"/>
      <c r="CZF70" s="253"/>
      <c r="CZG70" s="253"/>
      <c r="CZH70" s="253"/>
      <c r="CZI70" s="253"/>
      <c r="CZJ70" s="253"/>
      <c r="CZK70" s="253"/>
      <c r="CZL70" s="253"/>
      <c r="CZM70" s="253"/>
      <c r="CZN70" s="253"/>
      <c r="CZO70" s="253"/>
      <c r="CZP70" s="253"/>
      <c r="CZQ70" s="253"/>
      <c r="CZR70" s="253"/>
      <c r="CZS70" s="253"/>
      <c r="CZT70" s="253"/>
      <c r="CZU70" s="253"/>
      <c r="CZV70" s="253"/>
      <c r="CZW70" s="253"/>
      <c r="CZX70" s="253"/>
      <c r="CZY70" s="253"/>
      <c r="CZZ70" s="253"/>
      <c r="DAA70" s="253"/>
      <c r="DAB70" s="253"/>
      <c r="DAC70" s="253"/>
      <c r="DAD70" s="253"/>
      <c r="DAE70" s="253"/>
      <c r="DAF70" s="253"/>
      <c r="DAG70" s="253"/>
      <c r="DAH70" s="253"/>
      <c r="DAI70" s="253"/>
      <c r="DAJ70" s="253"/>
      <c r="DAK70" s="253"/>
      <c r="DAL70" s="253"/>
      <c r="DAM70" s="253"/>
      <c r="DAN70" s="253"/>
      <c r="DAO70" s="253"/>
      <c r="DAP70" s="253"/>
      <c r="DAQ70" s="253"/>
      <c r="DAR70" s="253"/>
      <c r="DAS70" s="253"/>
      <c r="DAT70" s="253"/>
      <c r="DAU70" s="253"/>
      <c r="DAV70" s="253"/>
      <c r="DAW70" s="253"/>
      <c r="DAX70" s="253"/>
      <c r="DAY70" s="253"/>
      <c r="DAZ70" s="253"/>
      <c r="DBA70" s="253"/>
      <c r="DBB70" s="253"/>
      <c r="DBC70" s="253"/>
      <c r="DBD70" s="253"/>
      <c r="DBE70" s="253"/>
      <c r="DBF70" s="253"/>
      <c r="DBG70" s="253"/>
      <c r="DBH70" s="253"/>
      <c r="DBI70" s="253"/>
      <c r="DBJ70" s="253"/>
      <c r="DBK70" s="253"/>
      <c r="DBL70" s="253"/>
      <c r="DBM70" s="253"/>
      <c r="DBN70" s="253"/>
      <c r="DBO70" s="253"/>
      <c r="DBP70" s="253"/>
      <c r="DBQ70" s="253"/>
      <c r="DBR70" s="253"/>
      <c r="DBS70" s="253"/>
      <c r="DBT70" s="253"/>
      <c r="DBU70" s="253"/>
      <c r="DBV70" s="253"/>
      <c r="DBW70" s="253"/>
      <c r="DBX70" s="253"/>
      <c r="DBY70" s="253"/>
      <c r="DBZ70" s="253"/>
      <c r="DCA70" s="253"/>
      <c r="DCB70" s="253"/>
      <c r="DCC70" s="253"/>
      <c r="DCD70" s="253"/>
      <c r="DCE70" s="253"/>
      <c r="DCF70" s="253"/>
      <c r="DCG70" s="253"/>
      <c r="DCH70" s="253"/>
      <c r="DCI70" s="253"/>
      <c r="DCJ70" s="253"/>
      <c r="DCK70" s="253"/>
      <c r="DCL70" s="253"/>
      <c r="DCM70" s="253"/>
      <c r="DCN70" s="253"/>
      <c r="DCO70" s="253"/>
      <c r="DCP70" s="253"/>
      <c r="DCQ70" s="253"/>
      <c r="DCR70" s="253"/>
      <c r="DCS70" s="253"/>
      <c r="DCT70" s="253"/>
      <c r="DCU70" s="253"/>
      <c r="DCV70" s="253"/>
      <c r="DCW70" s="253"/>
      <c r="DCX70" s="253"/>
      <c r="DCY70" s="253"/>
      <c r="DCZ70" s="253"/>
      <c r="DDA70" s="253"/>
      <c r="DDB70" s="253"/>
      <c r="DDC70" s="253"/>
      <c r="DDD70" s="253"/>
      <c r="DDE70" s="253"/>
      <c r="DDF70" s="253"/>
      <c r="DDG70" s="253"/>
      <c r="DDH70" s="253"/>
      <c r="DDI70" s="253"/>
      <c r="DDJ70" s="253"/>
      <c r="DDK70" s="253"/>
      <c r="DDL70" s="253"/>
      <c r="DDM70" s="253"/>
      <c r="DDN70" s="253"/>
      <c r="DDO70" s="253"/>
      <c r="DDP70" s="253"/>
      <c r="DDQ70" s="253"/>
      <c r="DDR70" s="253"/>
      <c r="DDS70" s="253"/>
      <c r="DDT70" s="253"/>
      <c r="DDU70" s="253"/>
      <c r="DDV70" s="253"/>
      <c r="DDW70" s="253"/>
      <c r="DDX70" s="253"/>
      <c r="DDY70" s="253"/>
      <c r="DDZ70" s="253"/>
      <c r="DEA70" s="253"/>
      <c r="DEB70" s="253"/>
      <c r="DEC70" s="253"/>
      <c r="DED70" s="253"/>
      <c r="DEE70" s="253"/>
      <c r="DEF70" s="253"/>
      <c r="DEG70" s="253"/>
      <c r="DEH70" s="253"/>
      <c r="DEI70" s="253"/>
      <c r="DEJ70" s="253"/>
      <c r="DEK70" s="253"/>
      <c r="DEL70" s="253"/>
      <c r="DEM70" s="253"/>
      <c r="DEN70" s="253"/>
      <c r="DEO70" s="253"/>
      <c r="DEP70" s="253"/>
      <c r="DEQ70" s="253"/>
      <c r="DER70" s="253"/>
      <c r="DES70" s="253"/>
      <c r="DET70" s="253"/>
      <c r="DEU70" s="253"/>
      <c r="DEV70" s="253"/>
      <c r="DEW70" s="253"/>
      <c r="DEX70" s="253"/>
      <c r="DEY70" s="253"/>
      <c r="DEZ70" s="253"/>
      <c r="DFA70" s="253"/>
      <c r="DFB70" s="253"/>
      <c r="DFC70" s="253"/>
      <c r="DFD70" s="253"/>
      <c r="DFE70" s="253"/>
      <c r="DFF70" s="253"/>
      <c r="DFG70" s="253"/>
      <c r="DFH70" s="253"/>
      <c r="DFI70" s="253"/>
      <c r="DFJ70" s="253"/>
      <c r="DFK70" s="253"/>
      <c r="DFL70" s="253"/>
      <c r="DFM70" s="253"/>
      <c r="DFN70" s="253"/>
      <c r="DFO70" s="253"/>
      <c r="DFP70" s="253"/>
      <c r="DFQ70" s="253"/>
      <c r="DFR70" s="253"/>
      <c r="DFS70" s="253"/>
      <c r="DFT70" s="253"/>
      <c r="DFU70" s="253"/>
      <c r="DFV70" s="253"/>
      <c r="DFW70" s="253"/>
      <c r="DFX70" s="253"/>
      <c r="DFY70" s="253"/>
      <c r="DFZ70" s="253"/>
      <c r="DGA70" s="253"/>
      <c r="DGB70" s="253"/>
      <c r="DGC70" s="253"/>
      <c r="DGD70" s="253"/>
      <c r="DGE70" s="253"/>
      <c r="DGF70" s="253"/>
      <c r="DGG70" s="253"/>
      <c r="DGH70" s="253"/>
      <c r="DGI70" s="253"/>
      <c r="DGJ70" s="253"/>
      <c r="DGK70" s="253"/>
      <c r="DGL70" s="253"/>
      <c r="DGM70" s="253"/>
      <c r="DGN70" s="253"/>
      <c r="DGO70" s="253"/>
      <c r="DGP70" s="253"/>
      <c r="DGQ70" s="253"/>
      <c r="DGR70" s="253"/>
      <c r="DGS70" s="253"/>
      <c r="DGT70" s="253"/>
      <c r="DGU70" s="253"/>
      <c r="DGV70" s="253"/>
      <c r="DGW70" s="253"/>
      <c r="DGX70" s="253"/>
      <c r="DGY70" s="253"/>
      <c r="DGZ70" s="253"/>
      <c r="DHA70" s="253"/>
      <c r="DHB70" s="253"/>
      <c r="DHC70" s="253"/>
      <c r="DHD70" s="253"/>
      <c r="DHE70" s="253"/>
      <c r="DHF70" s="253"/>
      <c r="DHG70" s="253"/>
      <c r="DHH70" s="253"/>
      <c r="DHI70" s="253"/>
      <c r="DHJ70" s="253"/>
      <c r="DHK70" s="253"/>
      <c r="DHL70" s="253"/>
      <c r="DHM70" s="253"/>
      <c r="DHN70" s="253"/>
      <c r="DHO70" s="253"/>
      <c r="DHP70" s="253"/>
      <c r="DHQ70" s="253"/>
      <c r="DHR70" s="253"/>
      <c r="DHS70" s="253"/>
      <c r="DHT70" s="253"/>
      <c r="DHU70" s="253"/>
      <c r="DHV70" s="253"/>
      <c r="DHW70" s="253"/>
      <c r="DHX70" s="253"/>
      <c r="DHY70" s="253"/>
      <c r="DHZ70" s="253"/>
      <c r="DIA70" s="253"/>
      <c r="DIB70" s="253"/>
      <c r="DIC70" s="253"/>
      <c r="DID70" s="253"/>
      <c r="DIE70" s="253"/>
      <c r="DIF70" s="253"/>
      <c r="DIG70" s="253"/>
      <c r="DIH70" s="253"/>
      <c r="DII70" s="253"/>
      <c r="DIJ70" s="253"/>
      <c r="DIK70" s="253"/>
      <c r="DIL70" s="253"/>
      <c r="DIM70" s="253"/>
      <c r="DIN70" s="253"/>
      <c r="DIO70" s="253"/>
      <c r="DIP70" s="253"/>
      <c r="DIQ70" s="253"/>
      <c r="DIR70" s="253"/>
      <c r="DIS70" s="253"/>
      <c r="DIT70" s="253"/>
      <c r="DIU70" s="253"/>
      <c r="DIV70" s="253"/>
      <c r="DIW70" s="253"/>
      <c r="DIX70" s="253"/>
      <c r="DIY70" s="253"/>
      <c r="DIZ70" s="253"/>
      <c r="DJA70" s="253"/>
      <c r="DJB70" s="253"/>
      <c r="DJC70" s="253"/>
      <c r="DJD70" s="253"/>
      <c r="DJE70" s="253"/>
      <c r="DJF70" s="253"/>
      <c r="DJG70" s="253"/>
      <c r="DJH70" s="253"/>
      <c r="DJI70" s="253"/>
      <c r="DJJ70" s="253"/>
      <c r="DJK70" s="253"/>
      <c r="DJL70" s="253"/>
      <c r="DJM70" s="253"/>
      <c r="DJN70" s="253"/>
      <c r="DJO70" s="253"/>
      <c r="DJP70" s="253"/>
      <c r="DJQ70" s="253"/>
      <c r="DJR70" s="253"/>
      <c r="DJS70" s="253"/>
      <c r="DJT70" s="253"/>
      <c r="DJU70" s="253"/>
      <c r="DJV70" s="253"/>
      <c r="DJW70" s="253"/>
      <c r="DJX70" s="253"/>
      <c r="DJY70" s="253"/>
      <c r="DJZ70" s="253"/>
      <c r="DKA70" s="253"/>
      <c r="DKB70" s="253"/>
      <c r="DKC70" s="253"/>
      <c r="DKD70" s="253"/>
      <c r="DKE70" s="253"/>
      <c r="DKF70" s="253"/>
      <c r="DKG70" s="253"/>
      <c r="DKH70" s="253"/>
      <c r="DKI70" s="253"/>
      <c r="DKJ70" s="253"/>
      <c r="DKK70" s="253"/>
      <c r="DKL70" s="253"/>
      <c r="DKM70" s="253"/>
      <c r="DKN70" s="253"/>
      <c r="DKO70" s="253"/>
      <c r="DKP70" s="253"/>
      <c r="DKQ70" s="253"/>
      <c r="DKR70" s="253"/>
      <c r="DKS70" s="253"/>
      <c r="DKT70" s="253"/>
      <c r="DKU70" s="253"/>
      <c r="DKV70" s="253"/>
      <c r="DKW70" s="253"/>
      <c r="DKX70" s="253"/>
      <c r="DKY70" s="253"/>
      <c r="DKZ70" s="253"/>
      <c r="DLA70" s="253"/>
      <c r="DLB70" s="253"/>
      <c r="DLC70" s="253"/>
      <c r="DLD70" s="253"/>
      <c r="DLE70" s="253"/>
      <c r="DLF70" s="253"/>
      <c r="DLG70" s="253"/>
      <c r="DLH70" s="253"/>
      <c r="DLI70" s="253"/>
      <c r="DLJ70" s="253"/>
      <c r="DLK70" s="253"/>
      <c r="DLL70" s="253"/>
      <c r="DLM70" s="253"/>
      <c r="DLN70" s="253"/>
      <c r="DLO70" s="253"/>
      <c r="DLP70" s="253"/>
      <c r="DLQ70" s="253"/>
      <c r="DLR70" s="253"/>
      <c r="DLS70" s="253"/>
      <c r="DLT70" s="253"/>
      <c r="DLU70" s="253"/>
      <c r="DLV70" s="253"/>
      <c r="DLW70" s="253"/>
      <c r="DLX70" s="253"/>
      <c r="DLY70" s="253"/>
      <c r="DLZ70" s="253"/>
      <c r="DMA70" s="253"/>
      <c r="DMB70" s="253"/>
      <c r="DMC70" s="253"/>
      <c r="DMD70" s="253"/>
      <c r="DME70" s="253"/>
      <c r="DMF70" s="253"/>
      <c r="DMG70" s="253"/>
      <c r="DMH70" s="253"/>
      <c r="DMI70" s="253"/>
      <c r="DMJ70" s="253"/>
      <c r="DMK70" s="253"/>
      <c r="DML70" s="253"/>
      <c r="DMM70" s="253"/>
      <c r="DMN70" s="253"/>
      <c r="DMO70" s="253"/>
      <c r="DMP70" s="253"/>
      <c r="DMQ70" s="253"/>
      <c r="DMR70" s="253"/>
      <c r="DMS70" s="253"/>
      <c r="DMT70" s="253"/>
      <c r="DMU70" s="253"/>
      <c r="DMV70" s="253"/>
      <c r="DMW70" s="253"/>
      <c r="DMX70" s="253"/>
      <c r="DMY70" s="253"/>
      <c r="DMZ70" s="253"/>
      <c r="DNA70" s="253"/>
      <c r="DNB70" s="253"/>
      <c r="DNC70" s="253"/>
      <c r="DND70" s="253"/>
      <c r="DNE70" s="253"/>
      <c r="DNF70" s="253"/>
      <c r="DNG70" s="253"/>
      <c r="DNH70" s="253"/>
      <c r="DNI70" s="253"/>
      <c r="DNJ70" s="253"/>
      <c r="DNK70" s="253"/>
      <c r="DNL70" s="253"/>
      <c r="DNM70" s="253"/>
      <c r="DNN70" s="253"/>
      <c r="DNO70" s="253"/>
      <c r="DNP70" s="253"/>
      <c r="DNQ70" s="253"/>
      <c r="DNR70" s="253"/>
      <c r="DNS70" s="253"/>
      <c r="DNT70" s="253"/>
      <c r="DNU70" s="253"/>
      <c r="DNV70" s="253"/>
      <c r="DNW70" s="253"/>
      <c r="DNX70" s="253"/>
      <c r="DNY70" s="253"/>
      <c r="DNZ70" s="253"/>
      <c r="DOA70" s="253"/>
      <c r="DOB70" s="253"/>
      <c r="DOC70" s="253"/>
      <c r="DOD70" s="253"/>
      <c r="DOE70" s="253"/>
      <c r="DOF70" s="253"/>
      <c r="DOG70" s="253"/>
      <c r="DOH70" s="253"/>
      <c r="DOI70" s="253"/>
      <c r="DOJ70" s="253"/>
      <c r="DOK70" s="253"/>
      <c r="DOL70" s="253"/>
      <c r="DOM70" s="253"/>
      <c r="DON70" s="253"/>
      <c r="DOO70" s="253"/>
      <c r="DOP70" s="253"/>
      <c r="DOQ70" s="253"/>
      <c r="DOR70" s="253"/>
      <c r="DOS70" s="253"/>
      <c r="DOT70" s="253"/>
      <c r="DOU70" s="253"/>
      <c r="DOV70" s="253"/>
      <c r="DOW70" s="253"/>
      <c r="DOX70" s="253"/>
      <c r="DOY70" s="253"/>
      <c r="DOZ70" s="253"/>
      <c r="DPA70" s="253"/>
      <c r="DPB70" s="253"/>
      <c r="DPC70" s="253"/>
      <c r="DPD70" s="253"/>
      <c r="DPE70" s="253"/>
      <c r="DPF70" s="253"/>
      <c r="DPG70" s="253"/>
      <c r="DPH70" s="253"/>
      <c r="DPI70" s="253"/>
      <c r="DPJ70" s="253"/>
      <c r="DPK70" s="253"/>
      <c r="DPL70" s="253"/>
      <c r="DPM70" s="253"/>
      <c r="DPN70" s="253"/>
      <c r="DPO70" s="253"/>
      <c r="DPP70" s="253"/>
      <c r="DPQ70" s="253"/>
      <c r="DPR70" s="253"/>
      <c r="DPS70" s="253"/>
      <c r="DPT70" s="253"/>
      <c r="DPU70" s="253"/>
      <c r="DPV70" s="253"/>
      <c r="DPW70" s="253"/>
      <c r="DPX70" s="253"/>
      <c r="DPY70" s="253"/>
      <c r="DPZ70" s="253"/>
      <c r="DQA70" s="253"/>
      <c r="DQB70" s="253"/>
      <c r="DQC70" s="253"/>
      <c r="DQD70" s="253"/>
      <c r="DQE70" s="253"/>
      <c r="DQF70" s="253"/>
      <c r="DQG70" s="253"/>
      <c r="DQH70" s="253"/>
      <c r="DQI70" s="253"/>
      <c r="DQJ70" s="253"/>
      <c r="DQK70" s="253"/>
      <c r="DQL70" s="253"/>
      <c r="DQM70" s="253"/>
      <c r="DQN70" s="253"/>
      <c r="DQO70" s="253"/>
      <c r="DQP70" s="253"/>
      <c r="DQQ70" s="253"/>
      <c r="DQR70" s="253"/>
      <c r="DQS70" s="253"/>
      <c r="DQT70" s="253"/>
      <c r="DQU70" s="253"/>
      <c r="DQV70" s="253"/>
      <c r="DQW70" s="253"/>
      <c r="DQX70" s="253"/>
      <c r="DQY70" s="253"/>
      <c r="DQZ70" s="253"/>
      <c r="DRA70" s="253"/>
      <c r="DRB70" s="253"/>
      <c r="DRC70" s="253"/>
      <c r="DRD70" s="253"/>
      <c r="DRE70" s="253"/>
      <c r="DRF70" s="253"/>
      <c r="DRG70" s="253"/>
      <c r="DRH70" s="253"/>
      <c r="DRI70" s="253"/>
      <c r="DRJ70" s="253"/>
      <c r="DRK70" s="253"/>
      <c r="DRL70" s="253"/>
      <c r="DRM70" s="253"/>
      <c r="DRN70" s="253"/>
      <c r="DRO70" s="253"/>
      <c r="DRP70" s="253"/>
      <c r="DRQ70" s="253"/>
      <c r="DRR70" s="253"/>
      <c r="DRS70" s="253"/>
      <c r="DRT70" s="253"/>
      <c r="DRU70" s="253"/>
      <c r="DRV70" s="253"/>
      <c r="DRW70" s="253"/>
      <c r="DRX70" s="253"/>
      <c r="DRY70" s="253"/>
      <c r="DRZ70" s="253"/>
      <c r="DSA70" s="253"/>
      <c r="DSB70" s="253"/>
      <c r="DSC70" s="253"/>
      <c r="DSD70" s="253"/>
      <c r="DSE70" s="253"/>
      <c r="DSF70" s="253"/>
      <c r="DSG70" s="253"/>
      <c r="DSH70" s="253"/>
      <c r="DSI70" s="253"/>
      <c r="DSJ70" s="253"/>
      <c r="DSK70" s="253"/>
      <c r="DSL70" s="253"/>
      <c r="DSM70" s="253"/>
      <c r="DSN70" s="253"/>
      <c r="DSO70" s="253"/>
      <c r="DSP70" s="253"/>
      <c r="DSQ70" s="253"/>
      <c r="DSR70" s="253"/>
      <c r="DSS70" s="253"/>
      <c r="DST70" s="253"/>
      <c r="DSU70" s="253"/>
      <c r="DSV70" s="253"/>
      <c r="DSW70" s="253"/>
      <c r="DSX70" s="253"/>
      <c r="DSY70" s="253"/>
      <c r="DSZ70" s="253"/>
      <c r="DTA70" s="253"/>
      <c r="DTB70" s="253"/>
      <c r="DTC70" s="253"/>
      <c r="DTD70" s="253"/>
      <c r="DTE70" s="253"/>
      <c r="DTF70" s="253"/>
      <c r="DTG70" s="253"/>
      <c r="DTH70" s="253"/>
      <c r="DTI70" s="253"/>
      <c r="DTJ70" s="253"/>
      <c r="DTK70" s="253"/>
      <c r="DTL70" s="253"/>
      <c r="DTM70" s="253"/>
      <c r="DTN70" s="253"/>
      <c r="DTO70" s="253"/>
      <c r="DTP70" s="253"/>
      <c r="DTQ70" s="253"/>
      <c r="DTR70" s="253"/>
      <c r="DTS70" s="253"/>
      <c r="DTT70" s="253"/>
      <c r="DTU70" s="253"/>
      <c r="DTV70" s="253"/>
      <c r="DTW70" s="253"/>
      <c r="DTX70" s="253"/>
      <c r="DTY70" s="253"/>
      <c r="DTZ70" s="253"/>
      <c r="DUA70" s="253"/>
      <c r="DUB70" s="253"/>
      <c r="DUC70" s="253"/>
      <c r="DUD70" s="253"/>
      <c r="DUE70" s="253"/>
      <c r="DUF70" s="253"/>
      <c r="DUG70" s="253"/>
      <c r="DUH70" s="253"/>
      <c r="DUI70" s="253"/>
      <c r="DUJ70" s="253"/>
      <c r="DUK70" s="253"/>
      <c r="DUL70" s="253"/>
      <c r="DUM70" s="253"/>
      <c r="DUN70" s="253"/>
      <c r="DUO70" s="253"/>
      <c r="DUP70" s="253"/>
      <c r="DUQ70" s="253"/>
      <c r="DUR70" s="253"/>
      <c r="DUS70" s="253"/>
      <c r="DUT70" s="253"/>
      <c r="DUU70" s="253"/>
      <c r="DUV70" s="253"/>
      <c r="DUW70" s="253"/>
      <c r="DUX70" s="253"/>
      <c r="DUY70" s="253"/>
      <c r="DUZ70" s="253"/>
      <c r="DVA70" s="253"/>
      <c r="DVB70" s="253"/>
      <c r="DVC70" s="253"/>
      <c r="DVD70" s="253"/>
      <c r="DVE70" s="253"/>
      <c r="DVF70" s="253"/>
      <c r="DVG70" s="253"/>
      <c r="DVH70" s="253"/>
      <c r="DVI70" s="253"/>
      <c r="DVJ70" s="253"/>
      <c r="DVK70" s="253"/>
      <c r="DVL70" s="253"/>
      <c r="DVM70" s="253"/>
      <c r="DVN70" s="253"/>
      <c r="DVO70" s="253"/>
      <c r="DVP70" s="253"/>
      <c r="DVQ70" s="253"/>
      <c r="DVR70" s="253"/>
      <c r="DVS70" s="253"/>
      <c r="DVT70" s="253"/>
      <c r="DVU70" s="253"/>
      <c r="DVV70" s="253"/>
      <c r="DVW70" s="253"/>
      <c r="DVX70" s="253"/>
      <c r="DVY70" s="253"/>
      <c r="DVZ70" s="253"/>
      <c r="DWA70" s="253"/>
      <c r="DWB70" s="253"/>
      <c r="DWC70" s="253"/>
      <c r="DWD70" s="253"/>
      <c r="DWE70" s="253"/>
      <c r="DWF70" s="253"/>
      <c r="DWG70" s="253"/>
      <c r="DWH70" s="253"/>
      <c r="DWI70" s="253"/>
      <c r="DWJ70" s="253"/>
      <c r="DWK70" s="253"/>
      <c r="DWL70" s="253"/>
      <c r="DWM70" s="253"/>
      <c r="DWN70" s="253"/>
      <c r="DWO70" s="253"/>
      <c r="DWP70" s="253"/>
      <c r="DWQ70" s="253"/>
      <c r="DWR70" s="253"/>
      <c r="DWS70" s="253"/>
      <c r="DWT70" s="253"/>
      <c r="DWU70" s="253"/>
      <c r="DWV70" s="253"/>
      <c r="DWW70" s="253"/>
      <c r="DWX70" s="253"/>
      <c r="DWY70" s="253"/>
      <c r="DWZ70" s="253"/>
      <c r="DXA70" s="253"/>
      <c r="DXB70" s="253"/>
      <c r="DXC70" s="253"/>
      <c r="DXD70" s="253"/>
      <c r="DXE70" s="253"/>
      <c r="DXF70" s="253"/>
      <c r="DXG70" s="253"/>
      <c r="DXH70" s="253"/>
      <c r="DXI70" s="253"/>
      <c r="DXJ70" s="253"/>
      <c r="DXK70" s="253"/>
      <c r="DXL70" s="253"/>
      <c r="DXM70" s="253"/>
      <c r="DXN70" s="253"/>
      <c r="DXO70" s="253"/>
      <c r="DXP70" s="253"/>
      <c r="DXQ70" s="253"/>
      <c r="DXR70" s="253"/>
      <c r="DXS70" s="253"/>
      <c r="DXT70" s="253"/>
      <c r="DXU70" s="253"/>
      <c r="DXV70" s="253"/>
      <c r="DXW70" s="253"/>
      <c r="DXX70" s="253"/>
      <c r="DXY70" s="253"/>
      <c r="DXZ70" s="253"/>
      <c r="DYA70" s="253"/>
      <c r="DYB70" s="253"/>
      <c r="DYC70" s="253"/>
      <c r="DYD70" s="253"/>
      <c r="DYE70" s="253"/>
      <c r="DYF70" s="253"/>
      <c r="DYG70" s="253"/>
      <c r="DYH70" s="253"/>
      <c r="DYI70" s="253"/>
      <c r="DYJ70" s="253"/>
      <c r="DYK70" s="253"/>
      <c r="DYL70" s="253"/>
      <c r="DYM70" s="253"/>
      <c r="DYN70" s="253"/>
      <c r="DYO70" s="253"/>
      <c r="DYP70" s="253"/>
      <c r="DYQ70" s="253"/>
      <c r="DYR70" s="253"/>
      <c r="DYS70" s="253"/>
      <c r="DYT70" s="253"/>
      <c r="DYU70" s="253"/>
      <c r="DYV70" s="253"/>
      <c r="DYW70" s="253"/>
      <c r="DYX70" s="253"/>
      <c r="DYY70" s="253"/>
      <c r="DYZ70" s="253"/>
      <c r="DZA70" s="253"/>
      <c r="DZB70" s="253"/>
      <c r="DZC70" s="253"/>
      <c r="DZD70" s="253"/>
      <c r="DZE70" s="253"/>
      <c r="DZF70" s="253"/>
      <c r="DZG70" s="253"/>
      <c r="DZH70" s="253"/>
      <c r="DZI70" s="253"/>
      <c r="DZJ70" s="253"/>
      <c r="DZK70" s="253"/>
      <c r="DZL70" s="253"/>
      <c r="DZM70" s="253"/>
      <c r="DZN70" s="253"/>
      <c r="DZO70" s="253"/>
      <c r="DZP70" s="253"/>
      <c r="DZQ70" s="253"/>
      <c r="DZR70" s="253"/>
      <c r="DZS70" s="253"/>
      <c r="DZT70" s="253"/>
      <c r="DZU70" s="253"/>
      <c r="DZV70" s="253"/>
      <c r="DZW70" s="253"/>
      <c r="DZX70" s="253"/>
      <c r="DZY70" s="253"/>
      <c r="DZZ70" s="253"/>
      <c r="EAA70" s="253"/>
      <c r="EAB70" s="253"/>
      <c r="EAC70" s="253"/>
      <c r="EAD70" s="253"/>
      <c r="EAE70" s="253"/>
      <c r="EAF70" s="253"/>
      <c r="EAG70" s="253"/>
      <c r="EAH70" s="253"/>
      <c r="EAI70" s="253"/>
      <c r="EAJ70" s="253"/>
      <c r="EAK70" s="253"/>
      <c r="EAL70" s="253"/>
      <c r="EAM70" s="253"/>
      <c r="EAN70" s="253"/>
      <c r="EAO70" s="253"/>
      <c r="EAP70" s="253"/>
      <c r="EAQ70" s="253"/>
      <c r="EAR70" s="253"/>
      <c r="EAS70" s="253"/>
      <c r="EAT70" s="253"/>
      <c r="EAU70" s="253"/>
      <c r="EAV70" s="253"/>
      <c r="EAW70" s="253"/>
      <c r="EAX70" s="253"/>
      <c r="EAY70" s="253"/>
      <c r="EAZ70" s="253"/>
      <c r="EBA70" s="253"/>
      <c r="EBB70" s="253"/>
      <c r="EBC70" s="253"/>
      <c r="EBD70" s="253"/>
      <c r="EBE70" s="253"/>
      <c r="EBF70" s="253"/>
      <c r="EBG70" s="253"/>
      <c r="EBH70" s="253"/>
      <c r="EBI70" s="253"/>
      <c r="EBJ70" s="253"/>
      <c r="EBK70" s="253"/>
      <c r="EBL70" s="253"/>
      <c r="EBM70" s="253"/>
      <c r="EBN70" s="253"/>
      <c r="EBO70" s="253"/>
      <c r="EBP70" s="253"/>
      <c r="EBQ70" s="253"/>
      <c r="EBR70" s="253"/>
      <c r="EBS70" s="253"/>
      <c r="EBT70" s="253"/>
      <c r="EBU70" s="253"/>
      <c r="EBV70" s="253"/>
      <c r="EBW70" s="253"/>
      <c r="EBX70" s="253"/>
      <c r="EBY70" s="253"/>
      <c r="EBZ70" s="253"/>
      <c r="ECA70" s="253"/>
      <c r="ECB70" s="253"/>
      <c r="ECC70" s="253"/>
      <c r="ECD70" s="253"/>
      <c r="ECE70" s="253"/>
      <c r="ECF70" s="253"/>
      <c r="ECG70" s="253"/>
      <c r="ECH70" s="253"/>
      <c r="ECI70" s="253"/>
      <c r="ECJ70" s="253"/>
      <c r="ECK70" s="253"/>
      <c r="ECL70" s="253"/>
      <c r="ECM70" s="253"/>
      <c r="ECN70" s="253"/>
      <c r="ECO70" s="253"/>
      <c r="ECP70" s="253"/>
      <c r="ECQ70" s="253"/>
      <c r="ECR70" s="253"/>
      <c r="ECS70" s="253"/>
      <c r="ECT70" s="253"/>
      <c r="ECU70" s="253"/>
      <c r="ECV70" s="253"/>
      <c r="ECW70" s="253"/>
      <c r="ECX70" s="253"/>
      <c r="ECY70" s="253"/>
      <c r="ECZ70" s="253"/>
      <c r="EDA70" s="253"/>
      <c r="EDB70" s="253"/>
      <c r="EDC70" s="253"/>
      <c r="EDD70" s="253"/>
      <c r="EDE70" s="253"/>
      <c r="EDF70" s="253"/>
      <c r="EDG70" s="253"/>
      <c r="EDH70" s="253"/>
      <c r="EDI70" s="253"/>
      <c r="EDJ70" s="253"/>
      <c r="EDK70" s="253"/>
      <c r="EDL70" s="253"/>
      <c r="EDM70" s="253"/>
      <c r="EDN70" s="253"/>
      <c r="EDO70" s="253"/>
      <c r="EDP70" s="253"/>
      <c r="EDQ70" s="253"/>
      <c r="EDR70" s="253"/>
      <c r="EDS70" s="253"/>
      <c r="EDT70" s="253"/>
      <c r="EDU70" s="253"/>
      <c r="EDV70" s="253"/>
      <c r="EDW70" s="253"/>
      <c r="EDX70" s="253"/>
      <c r="EDY70" s="253"/>
      <c r="EDZ70" s="253"/>
      <c r="EEA70" s="253"/>
      <c r="EEB70" s="253"/>
      <c r="EEC70" s="253"/>
      <c r="EED70" s="253"/>
      <c r="EEE70" s="253"/>
      <c r="EEF70" s="253"/>
      <c r="EEG70" s="253"/>
      <c r="EEH70" s="253"/>
      <c r="EEI70" s="253"/>
      <c r="EEJ70" s="253"/>
      <c r="EEK70" s="253"/>
      <c r="EEL70" s="253"/>
      <c r="EEM70" s="253"/>
      <c r="EEN70" s="253"/>
      <c r="EEO70" s="253"/>
      <c r="EEP70" s="253"/>
      <c r="EEQ70" s="253"/>
      <c r="EER70" s="253"/>
      <c r="EES70" s="253"/>
      <c r="EET70" s="253"/>
      <c r="EEU70" s="253"/>
      <c r="EEV70" s="253"/>
      <c r="EEW70" s="253"/>
      <c r="EEX70" s="253"/>
      <c r="EEY70" s="253"/>
      <c r="EEZ70" s="253"/>
      <c r="EFA70" s="253"/>
      <c r="EFB70" s="253"/>
      <c r="EFC70" s="253"/>
      <c r="EFD70" s="253"/>
      <c r="EFE70" s="253"/>
      <c r="EFF70" s="253"/>
      <c r="EFG70" s="253"/>
      <c r="EFH70" s="253"/>
      <c r="EFI70" s="253"/>
      <c r="EFJ70" s="253"/>
      <c r="EFK70" s="253"/>
      <c r="EFL70" s="253"/>
      <c r="EFM70" s="253"/>
      <c r="EFN70" s="253"/>
      <c r="EFO70" s="253"/>
      <c r="EFP70" s="253"/>
      <c r="EFQ70" s="253"/>
      <c r="EFR70" s="253"/>
      <c r="EFS70" s="253"/>
      <c r="EFT70" s="253"/>
      <c r="EFU70" s="253"/>
      <c r="EFV70" s="253"/>
      <c r="EFW70" s="253"/>
      <c r="EFX70" s="253"/>
      <c r="EFY70" s="253"/>
      <c r="EFZ70" s="253"/>
      <c r="EGA70" s="253"/>
      <c r="EGB70" s="253"/>
      <c r="EGC70" s="253"/>
      <c r="EGD70" s="253"/>
      <c r="EGE70" s="253"/>
      <c r="EGF70" s="253"/>
      <c r="EGG70" s="253"/>
      <c r="EGH70" s="253"/>
      <c r="EGI70" s="253"/>
      <c r="EGJ70" s="253"/>
      <c r="EGK70" s="253"/>
      <c r="EGL70" s="253"/>
      <c r="EGM70" s="253"/>
      <c r="EGN70" s="253"/>
      <c r="EGO70" s="253"/>
      <c r="EGP70" s="253"/>
      <c r="EGQ70" s="253"/>
      <c r="EGR70" s="253"/>
      <c r="EGS70" s="253"/>
      <c r="EGT70" s="253"/>
      <c r="EGU70" s="253"/>
      <c r="EGV70" s="253"/>
      <c r="EGW70" s="253"/>
      <c r="EGX70" s="253"/>
      <c r="EGY70" s="253"/>
      <c r="EGZ70" s="253"/>
      <c r="EHA70" s="253"/>
      <c r="EHB70" s="253"/>
      <c r="EHC70" s="253"/>
      <c r="EHD70" s="253"/>
      <c r="EHE70" s="253"/>
      <c r="EHF70" s="253"/>
      <c r="EHG70" s="253"/>
      <c r="EHH70" s="253"/>
      <c r="EHI70" s="253"/>
      <c r="EHJ70" s="253"/>
      <c r="EHK70" s="253"/>
      <c r="EHL70" s="253"/>
      <c r="EHM70" s="253"/>
      <c r="EHN70" s="253"/>
      <c r="EHO70" s="253"/>
      <c r="EHP70" s="253"/>
      <c r="EHQ70" s="253"/>
      <c r="EHR70" s="253"/>
      <c r="EHS70" s="253"/>
      <c r="EHT70" s="253"/>
      <c r="EHU70" s="253"/>
      <c r="EHV70" s="253"/>
      <c r="EHW70" s="253"/>
      <c r="EHX70" s="253"/>
      <c r="EHY70" s="253"/>
      <c r="EHZ70" s="253"/>
      <c r="EIA70" s="253"/>
      <c r="EIB70" s="253"/>
      <c r="EIC70" s="253"/>
      <c r="EID70" s="253"/>
      <c r="EIE70" s="253"/>
      <c r="EIF70" s="253"/>
      <c r="EIG70" s="253"/>
      <c r="EIH70" s="253"/>
      <c r="EII70" s="253"/>
      <c r="EIJ70" s="253"/>
      <c r="EIK70" s="253"/>
      <c r="EIL70" s="253"/>
      <c r="EIM70" s="253"/>
      <c r="EIN70" s="253"/>
      <c r="EIO70" s="253"/>
      <c r="EIP70" s="253"/>
      <c r="EIQ70" s="253"/>
      <c r="EIR70" s="253"/>
      <c r="EIS70" s="253"/>
      <c r="EIT70" s="253"/>
      <c r="EIU70" s="253"/>
      <c r="EIV70" s="253"/>
      <c r="EIW70" s="253"/>
      <c r="EIX70" s="253"/>
      <c r="EIY70" s="253"/>
      <c r="EIZ70" s="253"/>
      <c r="EJA70" s="253"/>
      <c r="EJB70" s="253"/>
      <c r="EJC70" s="253"/>
      <c r="EJD70" s="253"/>
      <c r="EJE70" s="253"/>
      <c r="EJF70" s="253"/>
      <c r="EJG70" s="253"/>
      <c r="EJH70" s="253"/>
      <c r="EJI70" s="253"/>
      <c r="EJJ70" s="253"/>
      <c r="EJK70" s="253"/>
      <c r="EJL70" s="253"/>
      <c r="EJM70" s="253"/>
      <c r="EJN70" s="253"/>
      <c r="EJO70" s="253"/>
      <c r="EJP70" s="253"/>
      <c r="EJQ70" s="253"/>
      <c r="EJR70" s="253"/>
      <c r="EJS70" s="253"/>
      <c r="EJT70" s="253"/>
      <c r="EJU70" s="253"/>
      <c r="EJV70" s="253"/>
      <c r="EJW70" s="253"/>
      <c r="EJX70" s="253"/>
      <c r="EJY70" s="253"/>
      <c r="EJZ70" s="253"/>
      <c r="EKA70" s="253"/>
      <c r="EKB70" s="253"/>
      <c r="EKC70" s="253"/>
      <c r="EKD70" s="253"/>
      <c r="EKE70" s="253"/>
      <c r="EKF70" s="253"/>
      <c r="EKG70" s="253"/>
      <c r="EKH70" s="253"/>
      <c r="EKI70" s="253"/>
      <c r="EKJ70" s="253"/>
      <c r="EKK70" s="253"/>
      <c r="EKL70" s="253"/>
      <c r="EKM70" s="253"/>
      <c r="EKN70" s="253"/>
      <c r="EKO70" s="253"/>
      <c r="EKP70" s="253"/>
      <c r="EKQ70" s="253"/>
      <c r="EKR70" s="253"/>
      <c r="EKS70" s="253"/>
      <c r="EKT70" s="253"/>
      <c r="EKU70" s="253"/>
      <c r="EKV70" s="253"/>
      <c r="EKW70" s="253"/>
      <c r="EKX70" s="253"/>
      <c r="EKY70" s="253"/>
      <c r="EKZ70" s="253"/>
      <c r="ELA70" s="253"/>
      <c r="ELB70" s="253"/>
      <c r="ELC70" s="253"/>
      <c r="ELD70" s="253"/>
      <c r="ELE70" s="253"/>
      <c r="ELF70" s="253"/>
      <c r="ELG70" s="253"/>
      <c r="ELH70" s="253"/>
      <c r="ELI70" s="253"/>
      <c r="ELJ70" s="253"/>
      <c r="ELK70" s="253"/>
      <c r="ELL70" s="253"/>
      <c r="ELM70" s="253"/>
      <c r="ELN70" s="253"/>
      <c r="ELO70" s="253"/>
      <c r="ELP70" s="253"/>
      <c r="ELQ70" s="253"/>
      <c r="ELR70" s="253"/>
      <c r="ELS70" s="253"/>
      <c r="ELT70" s="253"/>
      <c r="ELU70" s="253"/>
      <c r="ELV70" s="253"/>
      <c r="ELW70" s="253"/>
      <c r="ELX70" s="253"/>
      <c r="ELY70" s="253"/>
      <c r="ELZ70" s="253"/>
      <c r="EMA70" s="253"/>
      <c r="EMB70" s="253"/>
      <c r="EMC70" s="253"/>
      <c r="EMD70" s="253"/>
      <c r="EME70" s="253"/>
      <c r="EMF70" s="253"/>
      <c r="EMG70" s="253"/>
      <c r="EMH70" s="253"/>
      <c r="EMI70" s="253"/>
      <c r="EMJ70" s="253"/>
      <c r="EMK70" s="253"/>
      <c r="EML70" s="253"/>
      <c r="EMM70" s="253"/>
      <c r="EMN70" s="253"/>
      <c r="EMO70" s="253"/>
      <c r="EMP70" s="253"/>
      <c r="EMQ70" s="253"/>
      <c r="EMR70" s="253"/>
      <c r="EMS70" s="253"/>
      <c r="EMT70" s="253"/>
      <c r="EMU70" s="253"/>
      <c r="EMV70" s="253"/>
      <c r="EMW70" s="253"/>
      <c r="EMX70" s="253"/>
      <c r="EMY70" s="253"/>
      <c r="EMZ70" s="253"/>
      <c r="ENA70" s="253"/>
      <c r="ENB70" s="253"/>
      <c r="ENC70" s="253"/>
      <c r="END70" s="253"/>
      <c r="ENE70" s="253"/>
      <c r="ENF70" s="253"/>
      <c r="ENG70" s="253"/>
      <c r="ENH70" s="253"/>
      <c r="ENI70" s="253"/>
      <c r="ENJ70" s="253"/>
      <c r="ENK70" s="253"/>
      <c r="ENL70" s="253"/>
      <c r="ENM70" s="253"/>
      <c r="ENN70" s="253"/>
      <c r="ENO70" s="253"/>
      <c r="ENP70" s="253"/>
      <c r="ENQ70" s="253"/>
      <c r="ENR70" s="253"/>
      <c r="ENS70" s="253"/>
      <c r="ENT70" s="253"/>
      <c r="ENU70" s="253"/>
      <c r="ENV70" s="253"/>
      <c r="ENW70" s="253"/>
      <c r="ENX70" s="253"/>
      <c r="ENY70" s="253"/>
      <c r="ENZ70" s="253"/>
      <c r="EOA70" s="253"/>
      <c r="EOB70" s="253"/>
      <c r="EOC70" s="253"/>
      <c r="EOD70" s="253"/>
      <c r="EOE70" s="253"/>
      <c r="EOF70" s="253"/>
      <c r="EOG70" s="253"/>
      <c r="EOH70" s="253"/>
      <c r="EOI70" s="253"/>
      <c r="EOJ70" s="253"/>
      <c r="EOK70" s="253"/>
      <c r="EOL70" s="253"/>
      <c r="EOM70" s="253"/>
      <c r="EON70" s="253"/>
      <c r="EOO70" s="253"/>
      <c r="EOP70" s="253"/>
      <c r="EOQ70" s="253"/>
      <c r="EOR70" s="253"/>
      <c r="EOS70" s="253"/>
      <c r="EOT70" s="253"/>
      <c r="EOU70" s="253"/>
      <c r="EOV70" s="253"/>
      <c r="EOW70" s="253"/>
      <c r="EOX70" s="253"/>
      <c r="EOY70" s="253"/>
      <c r="EOZ70" s="253"/>
      <c r="EPA70" s="253"/>
      <c r="EPB70" s="253"/>
      <c r="EPC70" s="253"/>
      <c r="EPD70" s="253"/>
      <c r="EPE70" s="253"/>
      <c r="EPF70" s="253"/>
      <c r="EPG70" s="253"/>
      <c r="EPH70" s="253"/>
      <c r="EPI70" s="253"/>
      <c r="EPJ70" s="253"/>
      <c r="EPK70" s="253"/>
      <c r="EPL70" s="253"/>
      <c r="EPM70" s="253"/>
      <c r="EPN70" s="253"/>
      <c r="EPO70" s="253"/>
      <c r="EPP70" s="253"/>
      <c r="EPQ70" s="253"/>
      <c r="EPR70" s="253"/>
      <c r="EPS70" s="253"/>
      <c r="EPT70" s="253"/>
      <c r="EPU70" s="253"/>
      <c r="EPV70" s="253"/>
      <c r="EPW70" s="253"/>
      <c r="EPX70" s="253"/>
      <c r="EPY70" s="253"/>
      <c r="EPZ70" s="253"/>
      <c r="EQA70" s="253"/>
      <c r="EQB70" s="253"/>
      <c r="EQC70" s="253"/>
      <c r="EQD70" s="253"/>
      <c r="EQE70" s="253"/>
      <c r="EQF70" s="253"/>
      <c r="EQG70" s="253"/>
      <c r="EQH70" s="253"/>
      <c r="EQI70" s="253"/>
      <c r="EQJ70" s="253"/>
      <c r="EQK70" s="253"/>
      <c r="EQL70" s="253"/>
      <c r="EQM70" s="253"/>
      <c r="EQN70" s="253"/>
      <c r="EQO70" s="253"/>
      <c r="EQP70" s="253"/>
      <c r="EQQ70" s="253"/>
      <c r="EQR70" s="253"/>
      <c r="EQS70" s="253"/>
      <c r="EQT70" s="253"/>
      <c r="EQU70" s="253"/>
      <c r="EQV70" s="253"/>
      <c r="EQW70" s="253"/>
      <c r="EQX70" s="253"/>
      <c r="EQY70" s="253"/>
      <c r="EQZ70" s="253"/>
      <c r="ERA70" s="253"/>
      <c r="ERB70" s="253"/>
      <c r="ERC70" s="253"/>
      <c r="ERD70" s="253"/>
      <c r="ERE70" s="253"/>
      <c r="ERF70" s="253"/>
      <c r="ERG70" s="253"/>
      <c r="ERH70" s="253"/>
      <c r="ERI70" s="253"/>
      <c r="ERJ70" s="253"/>
      <c r="ERK70" s="253"/>
      <c r="ERL70" s="253"/>
      <c r="ERM70" s="253"/>
      <c r="ERN70" s="253"/>
      <c r="ERO70" s="253"/>
      <c r="ERP70" s="253"/>
      <c r="ERQ70" s="253"/>
      <c r="ERR70" s="253"/>
      <c r="ERS70" s="253"/>
      <c r="ERT70" s="253"/>
      <c r="ERU70" s="253"/>
      <c r="ERV70" s="253"/>
      <c r="ERW70" s="253"/>
      <c r="ERX70" s="253"/>
      <c r="ERY70" s="253"/>
      <c r="ERZ70" s="253"/>
      <c r="ESA70" s="253"/>
      <c r="ESB70" s="253"/>
      <c r="ESC70" s="253"/>
      <c r="ESD70" s="253"/>
      <c r="ESE70" s="253"/>
      <c r="ESF70" s="253"/>
      <c r="ESG70" s="253"/>
      <c r="ESH70" s="253"/>
      <c r="ESI70" s="253"/>
      <c r="ESJ70" s="253"/>
      <c r="ESK70" s="253"/>
      <c r="ESL70" s="253"/>
      <c r="ESM70" s="253"/>
      <c r="ESN70" s="253"/>
      <c r="ESO70" s="253"/>
      <c r="ESP70" s="253"/>
      <c r="ESQ70" s="253"/>
      <c r="ESR70" s="253"/>
      <c r="ESS70" s="253"/>
      <c r="EST70" s="253"/>
      <c r="ESU70" s="253"/>
      <c r="ESV70" s="253"/>
      <c r="ESW70" s="253"/>
      <c r="ESX70" s="253"/>
      <c r="ESY70" s="253"/>
      <c r="ESZ70" s="253"/>
      <c r="ETA70" s="253"/>
      <c r="ETB70" s="253"/>
      <c r="ETC70" s="253"/>
      <c r="ETD70" s="253"/>
      <c r="ETE70" s="253"/>
      <c r="ETF70" s="253"/>
      <c r="ETG70" s="253"/>
      <c r="ETH70" s="253"/>
      <c r="ETI70" s="253"/>
      <c r="ETJ70" s="253"/>
      <c r="ETK70" s="253"/>
      <c r="ETL70" s="253"/>
      <c r="ETM70" s="253"/>
      <c r="ETN70" s="253"/>
      <c r="ETO70" s="253"/>
      <c r="ETP70" s="253"/>
      <c r="ETQ70" s="253"/>
      <c r="ETR70" s="253"/>
      <c r="ETS70" s="253"/>
      <c r="ETT70" s="253"/>
      <c r="ETU70" s="253"/>
      <c r="ETV70" s="253"/>
      <c r="ETW70" s="253"/>
      <c r="ETX70" s="253"/>
      <c r="ETY70" s="253"/>
      <c r="ETZ70" s="253"/>
      <c r="EUA70" s="253"/>
      <c r="EUB70" s="253"/>
      <c r="EUC70" s="253"/>
      <c r="EUD70" s="253"/>
      <c r="EUE70" s="253"/>
      <c r="EUF70" s="253"/>
      <c r="EUG70" s="253"/>
      <c r="EUH70" s="253"/>
      <c r="EUI70" s="253"/>
      <c r="EUJ70" s="253"/>
      <c r="EUK70" s="253"/>
      <c r="EUL70" s="253"/>
      <c r="EUM70" s="253"/>
      <c r="EUN70" s="253"/>
      <c r="EUO70" s="253"/>
      <c r="EUP70" s="253"/>
      <c r="EUQ70" s="253"/>
      <c r="EUR70" s="253"/>
      <c r="EUS70" s="253"/>
      <c r="EUT70" s="253"/>
      <c r="EUU70" s="253"/>
      <c r="EUV70" s="253"/>
      <c r="EUW70" s="253"/>
      <c r="EUX70" s="253"/>
      <c r="EUY70" s="253"/>
      <c r="EUZ70" s="253"/>
      <c r="EVA70" s="253"/>
      <c r="EVB70" s="253"/>
      <c r="EVC70" s="253"/>
      <c r="EVD70" s="253"/>
      <c r="EVE70" s="253"/>
      <c r="EVF70" s="253"/>
      <c r="EVG70" s="253"/>
      <c r="EVH70" s="253"/>
      <c r="EVI70" s="253"/>
      <c r="EVJ70" s="253"/>
      <c r="EVK70" s="253"/>
      <c r="EVL70" s="253"/>
      <c r="EVM70" s="253"/>
      <c r="EVN70" s="253"/>
      <c r="EVO70" s="253"/>
      <c r="EVP70" s="253"/>
      <c r="EVQ70" s="253"/>
      <c r="EVR70" s="253"/>
      <c r="EVS70" s="253"/>
      <c r="EVT70" s="253"/>
      <c r="EVU70" s="253"/>
      <c r="EVV70" s="253"/>
      <c r="EVW70" s="253"/>
      <c r="EVX70" s="253"/>
      <c r="EVY70" s="253"/>
      <c r="EVZ70" s="253"/>
      <c r="EWA70" s="253"/>
      <c r="EWB70" s="253"/>
      <c r="EWC70" s="253"/>
      <c r="EWD70" s="253"/>
      <c r="EWE70" s="253"/>
      <c r="EWF70" s="253"/>
      <c r="EWG70" s="253"/>
      <c r="EWH70" s="253"/>
      <c r="EWI70" s="253"/>
      <c r="EWJ70" s="253"/>
      <c r="EWK70" s="253"/>
      <c r="EWL70" s="253"/>
      <c r="EWM70" s="253"/>
      <c r="EWN70" s="253"/>
      <c r="EWO70" s="253"/>
      <c r="EWP70" s="253"/>
      <c r="EWQ70" s="253"/>
      <c r="EWR70" s="253"/>
      <c r="EWS70" s="253"/>
      <c r="EWT70" s="253"/>
      <c r="EWU70" s="253"/>
      <c r="EWV70" s="253"/>
      <c r="EWW70" s="253"/>
      <c r="EWX70" s="253"/>
      <c r="EWY70" s="253"/>
      <c r="EWZ70" s="253"/>
      <c r="EXA70" s="253"/>
      <c r="EXB70" s="253"/>
      <c r="EXC70" s="253"/>
      <c r="EXD70" s="253"/>
      <c r="EXE70" s="253"/>
      <c r="EXF70" s="253"/>
      <c r="EXG70" s="253"/>
      <c r="EXH70" s="253"/>
      <c r="EXI70" s="253"/>
      <c r="EXJ70" s="253"/>
      <c r="EXK70" s="253"/>
      <c r="EXL70" s="253"/>
      <c r="EXM70" s="253"/>
      <c r="EXN70" s="253"/>
      <c r="EXO70" s="253"/>
      <c r="EXP70" s="253"/>
      <c r="EXQ70" s="253"/>
      <c r="EXR70" s="253"/>
      <c r="EXS70" s="253"/>
      <c r="EXT70" s="253"/>
      <c r="EXU70" s="253"/>
      <c r="EXV70" s="253"/>
      <c r="EXW70" s="253"/>
      <c r="EXX70" s="253"/>
      <c r="EXY70" s="253"/>
      <c r="EXZ70" s="253"/>
      <c r="EYA70" s="253"/>
      <c r="EYB70" s="253"/>
      <c r="EYC70" s="253"/>
      <c r="EYD70" s="253"/>
      <c r="EYE70" s="253"/>
      <c r="EYF70" s="253"/>
      <c r="EYG70" s="253"/>
      <c r="EYH70" s="253"/>
      <c r="EYI70" s="253"/>
      <c r="EYJ70" s="253"/>
      <c r="EYK70" s="253"/>
      <c r="EYL70" s="253"/>
      <c r="EYM70" s="253"/>
      <c r="EYN70" s="253"/>
      <c r="EYO70" s="253"/>
      <c r="EYP70" s="253"/>
      <c r="EYQ70" s="253"/>
      <c r="EYR70" s="253"/>
      <c r="EYS70" s="253"/>
      <c r="EYT70" s="253"/>
      <c r="EYU70" s="253"/>
      <c r="EYV70" s="253"/>
      <c r="EYW70" s="253"/>
      <c r="EYX70" s="253"/>
      <c r="EYY70" s="253"/>
      <c r="EYZ70" s="253"/>
      <c r="EZA70" s="253"/>
      <c r="EZB70" s="253"/>
      <c r="EZC70" s="253"/>
      <c r="EZD70" s="253"/>
      <c r="EZE70" s="253"/>
      <c r="EZF70" s="253"/>
      <c r="EZG70" s="253"/>
      <c r="EZH70" s="253"/>
      <c r="EZI70" s="253"/>
      <c r="EZJ70" s="253"/>
      <c r="EZK70" s="253"/>
      <c r="EZL70" s="253"/>
      <c r="EZM70" s="253"/>
      <c r="EZN70" s="253"/>
      <c r="EZO70" s="253"/>
      <c r="EZP70" s="253"/>
      <c r="EZQ70" s="253"/>
      <c r="EZR70" s="253"/>
      <c r="EZS70" s="253"/>
      <c r="EZT70" s="253"/>
      <c r="EZU70" s="253"/>
      <c r="EZV70" s="253"/>
      <c r="EZW70" s="253"/>
      <c r="EZX70" s="253"/>
      <c r="EZY70" s="253"/>
      <c r="EZZ70" s="253"/>
      <c r="FAA70" s="253"/>
      <c r="FAB70" s="253"/>
      <c r="FAC70" s="253"/>
      <c r="FAD70" s="253"/>
      <c r="FAE70" s="253"/>
      <c r="FAF70" s="253"/>
      <c r="FAG70" s="253"/>
      <c r="FAH70" s="253"/>
      <c r="FAI70" s="253"/>
      <c r="FAJ70" s="253"/>
      <c r="FAK70" s="253"/>
      <c r="FAL70" s="253"/>
      <c r="FAM70" s="253"/>
      <c r="FAN70" s="253"/>
      <c r="FAO70" s="253"/>
      <c r="FAP70" s="253"/>
      <c r="FAQ70" s="253"/>
      <c r="FAR70" s="253"/>
      <c r="FAS70" s="253"/>
      <c r="FAT70" s="253"/>
      <c r="FAU70" s="253"/>
      <c r="FAV70" s="253"/>
      <c r="FAW70" s="253"/>
      <c r="FAX70" s="253"/>
      <c r="FAY70" s="253"/>
      <c r="FAZ70" s="253"/>
      <c r="FBA70" s="253"/>
      <c r="FBB70" s="253"/>
      <c r="FBC70" s="253"/>
      <c r="FBD70" s="253"/>
      <c r="FBE70" s="253"/>
      <c r="FBF70" s="253"/>
      <c r="FBG70" s="253"/>
      <c r="FBH70" s="253"/>
      <c r="FBI70" s="253"/>
      <c r="FBJ70" s="253"/>
      <c r="FBK70" s="253"/>
      <c r="FBL70" s="253"/>
      <c r="FBM70" s="253"/>
      <c r="FBN70" s="253"/>
      <c r="FBO70" s="253"/>
      <c r="FBP70" s="253"/>
      <c r="FBQ70" s="253"/>
      <c r="FBR70" s="253"/>
      <c r="FBS70" s="253"/>
      <c r="FBT70" s="253"/>
      <c r="FBU70" s="253"/>
      <c r="FBV70" s="253"/>
      <c r="FBW70" s="253"/>
      <c r="FBX70" s="253"/>
      <c r="FBY70" s="253"/>
      <c r="FBZ70" s="253"/>
      <c r="FCA70" s="253"/>
      <c r="FCB70" s="253"/>
      <c r="FCC70" s="253"/>
      <c r="FCD70" s="253"/>
      <c r="FCE70" s="253"/>
      <c r="FCF70" s="253"/>
      <c r="FCG70" s="253"/>
      <c r="FCH70" s="253"/>
      <c r="FCI70" s="253"/>
      <c r="FCJ70" s="253"/>
      <c r="FCK70" s="253"/>
      <c r="FCL70" s="253"/>
      <c r="FCM70" s="253"/>
      <c r="FCN70" s="253"/>
      <c r="FCO70" s="253"/>
      <c r="FCP70" s="253"/>
      <c r="FCQ70" s="253"/>
      <c r="FCR70" s="253"/>
      <c r="FCS70" s="253"/>
      <c r="FCT70" s="253"/>
      <c r="FCU70" s="253"/>
      <c r="FCV70" s="253"/>
      <c r="FCW70" s="253"/>
      <c r="FCX70" s="253"/>
      <c r="FCY70" s="253"/>
      <c r="FCZ70" s="253"/>
      <c r="FDA70" s="253"/>
      <c r="FDB70" s="253"/>
      <c r="FDC70" s="253"/>
      <c r="FDD70" s="253"/>
      <c r="FDE70" s="253"/>
      <c r="FDF70" s="253"/>
      <c r="FDG70" s="253"/>
      <c r="FDH70" s="253"/>
      <c r="FDI70" s="253"/>
      <c r="FDJ70" s="253"/>
      <c r="FDK70" s="253"/>
      <c r="FDL70" s="253"/>
      <c r="FDM70" s="253"/>
      <c r="FDN70" s="253"/>
      <c r="FDO70" s="253"/>
      <c r="FDP70" s="253"/>
      <c r="FDQ70" s="253"/>
      <c r="FDR70" s="253"/>
      <c r="FDS70" s="253"/>
      <c r="FDT70" s="253"/>
      <c r="FDU70" s="253"/>
      <c r="FDV70" s="253"/>
      <c r="FDW70" s="253"/>
      <c r="FDX70" s="253"/>
      <c r="FDY70" s="253"/>
      <c r="FDZ70" s="253"/>
      <c r="FEA70" s="253"/>
      <c r="FEB70" s="253"/>
      <c r="FEC70" s="253"/>
      <c r="FED70" s="253"/>
      <c r="FEE70" s="253"/>
      <c r="FEF70" s="253"/>
      <c r="FEG70" s="253"/>
      <c r="FEH70" s="253"/>
      <c r="FEI70" s="253"/>
      <c r="FEJ70" s="253"/>
      <c r="FEK70" s="253"/>
      <c r="FEL70" s="253"/>
      <c r="FEM70" s="253"/>
      <c r="FEN70" s="253"/>
      <c r="FEO70" s="253"/>
      <c r="FEP70" s="253"/>
      <c r="FEQ70" s="253"/>
      <c r="FER70" s="253"/>
      <c r="FES70" s="253"/>
      <c r="FET70" s="253"/>
      <c r="FEU70" s="253"/>
      <c r="FEV70" s="253"/>
      <c r="FEW70" s="253"/>
      <c r="FEX70" s="253"/>
      <c r="FEY70" s="253"/>
      <c r="FEZ70" s="253"/>
      <c r="FFA70" s="253"/>
      <c r="FFB70" s="253"/>
      <c r="FFC70" s="253"/>
      <c r="FFD70" s="253"/>
      <c r="FFE70" s="253"/>
      <c r="FFF70" s="253"/>
      <c r="FFG70" s="253"/>
      <c r="FFH70" s="253"/>
      <c r="FFI70" s="253"/>
      <c r="FFJ70" s="253"/>
      <c r="FFK70" s="253"/>
      <c r="FFL70" s="253"/>
      <c r="FFM70" s="253"/>
      <c r="FFN70" s="253"/>
      <c r="FFO70" s="253"/>
      <c r="FFP70" s="253"/>
      <c r="FFQ70" s="253"/>
      <c r="FFR70" s="253"/>
      <c r="FFS70" s="253"/>
      <c r="FFT70" s="253"/>
      <c r="FFU70" s="253"/>
      <c r="FFV70" s="253"/>
      <c r="FFW70" s="253"/>
      <c r="FFX70" s="253"/>
      <c r="FFY70" s="253"/>
      <c r="FFZ70" s="253"/>
      <c r="FGA70" s="253"/>
      <c r="FGB70" s="253"/>
      <c r="FGC70" s="253"/>
      <c r="FGD70" s="253"/>
      <c r="FGE70" s="253"/>
      <c r="FGF70" s="253"/>
      <c r="FGG70" s="253"/>
      <c r="FGH70" s="253"/>
      <c r="FGI70" s="253"/>
      <c r="FGJ70" s="253"/>
      <c r="FGK70" s="253"/>
      <c r="FGL70" s="253"/>
      <c r="FGM70" s="253"/>
      <c r="FGN70" s="253"/>
      <c r="FGO70" s="253"/>
      <c r="FGP70" s="253"/>
      <c r="FGQ70" s="253"/>
      <c r="FGR70" s="253"/>
      <c r="FGS70" s="253"/>
      <c r="FGT70" s="253"/>
      <c r="FGU70" s="253"/>
      <c r="FGV70" s="253"/>
      <c r="FGW70" s="253"/>
      <c r="FGX70" s="253"/>
      <c r="FGY70" s="253"/>
      <c r="FGZ70" s="253"/>
      <c r="FHA70" s="253"/>
      <c r="FHB70" s="253"/>
      <c r="FHC70" s="253"/>
      <c r="FHD70" s="253"/>
      <c r="FHE70" s="253"/>
      <c r="FHF70" s="253"/>
      <c r="FHG70" s="253"/>
      <c r="FHH70" s="253"/>
      <c r="FHI70" s="253"/>
      <c r="FHJ70" s="253"/>
      <c r="FHK70" s="253"/>
      <c r="FHL70" s="253"/>
      <c r="FHM70" s="253"/>
      <c r="FHN70" s="253"/>
      <c r="FHO70" s="253"/>
      <c r="FHP70" s="253"/>
      <c r="FHQ70" s="253"/>
      <c r="FHR70" s="253"/>
      <c r="FHS70" s="253"/>
      <c r="FHT70" s="253"/>
      <c r="FHU70" s="253"/>
      <c r="FHV70" s="253"/>
      <c r="FHW70" s="253"/>
      <c r="FHX70" s="253"/>
      <c r="FHY70" s="253"/>
      <c r="FHZ70" s="253"/>
      <c r="FIA70" s="253"/>
      <c r="FIB70" s="253"/>
      <c r="FIC70" s="253"/>
      <c r="FID70" s="253"/>
      <c r="FIE70" s="253"/>
      <c r="FIF70" s="253"/>
      <c r="FIG70" s="253"/>
      <c r="FIH70" s="253"/>
      <c r="FII70" s="253"/>
      <c r="FIJ70" s="253"/>
      <c r="FIK70" s="253"/>
      <c r="FIL70" s="253"/>
      <c r="FIM70" s="253"/>
      <c r="FIN70" s="253"/>
      <c r="FIO70" s="253"/>
      <c r="FIP70" s="253"/>
      <c r="FIQ70" s="253"/>
      <c r="FIR70" s="253"/>
      <c r="FIS70" s="253"/>
      <c r="FIT70" s="253"/>
      <c r="FIU70" s="253"/>
      <c r="FIV70" s="253"/>
      <c r="FIW70" s="253"/>
      <c r="FIX70" s="253"/>
      <c r="FIY70" s="253"/>
      <c r="FIZ70" s="253"/>
      <c r="FJA70" s="253"/>
      <c r="FJB70" s="253"/>
      <c r="FJC70" s="253"/>
      <c r="FJD70" s="253"/>
      <c r="FJE70" s="253"/>
      <c r="FJF70" s="253"/>
      <c r="FJG70" s="253"/>
      <c r="FJH70" s="253"/>
      <c r="FJI70" s="253"/>
      <c r="FJJ70" s="253"/>
      <c r="FJK70" s="253"/>
      <c r="FJL70" s="253"/>
      <c r="FJM70" s="253"/>
      <c r="FJN70" s="253"/>
      <c r="FJO70" s="253"/>
      <c r="FJP70" s="253"/>
      <c r="FJQ70" s="253"/>
      <c r="FJR70" s="253"/>
      <c r="FJS70" s="253"/>
      <c r="FJT70" s="253"/>
      <c r="FJU70" s="253"/>
      <c r="FJV70" s="253"/>
      <c r="FJW70" s="253"/>
      <c r="FJX70" s="253"/>
      <c r="FJY70" s="253"/>
      <c r="FJZ70" s="253"/>
      <c r="FKA70" s="253"/>
      <c r="FKB70" s="253"/>
      <c r="FKC70" s="253"/>
      <c r="FKD70" s="253"/>
      <c r="FKE70" s="253"/>
      <c r="FKF70" s="253"/>
      <c r="FKG70" s="253"/>
      <c r="FKH70" s="253"/>
      <c r="FKI70" s="253"/>
      <c r="FKJ70" s="253"/>
      <c r="FKK70" s="253"/>
      <c r="FKL70" s="253"/>
      <c r="FKM70" s="253"/>
      <c r="FKN70" s="253"/>
      <c r="FKO70" s="253"/>
      <c r="FKP70" s="253"/>
      <c r="FKQ70" s="253"/>
      <c r="FKR70" s="253"/>
      <c r="FKS70" s="253"/>
      <c r="FKT70" s="253"/>
      <c r="FKU70" s="253"/>
      <c r="FKV70" s="253"/>
      <c r="FKW70" s="253"/>
      <c r="FKX70" s="253"/>
      <c r="FKY70" s="253"/>
      <c r="FKZ70" s="253"/>
      <c r="FLA70" s="253"/>
      <c r="FLB70" s="253"/>
      <c r="FLC70" s="253"/>
      <c r="FLD70" s="253"/>
      <c r="FLE70" s="253"/>
      <c r="FLF70" s="253"/>
      <c r="FLG70" s="253"/>
      <c r="FLH70" s="253"/>
      <c r="FLI70" s="253"/>
      <c r="FLJ70" s="253"/>
      <c r="FLK70" s="253"/>
      <c r="FLL70" s="253"/>
      <c r="FLM70" s="253"/>
      <c r="FLN70" s="253"/>
      <c r="FLO70" s="253"/>
      <c r="FLP70" s="253"/>
      <c r="FLQ70" s="253"/>
      <c r="FLR70" s="253"/>
      <c r="FLS70" s="253"/>
      <c r="FLT70" s="253"/>
      <c r="FLU70" s="253"/>
      <c r="FLV70" s="253"/>
      <c r="FLW70" s="253"/>
      <c r="FLX70" s="253"/>
      <c r="FLY70" s="253"/>
      <c r="FLZ70" s="253"/>
      <c r="FMA70" s="253"/>
      <c r="FMB70" s="253"/>
      <c r="FMC70" s="253"/>
      <c r="FMD70" s="253"/>
      <c r="FME70" s="253"/>
      <c r="FMF70" s="253"/>
      <c r="FMG70" s="253"/>
      <c r="FMH70" s="253"/>
      <c r="FMI70" s="253"/>
      <c r="FMJ70" s="253"/>
      <c r="FMK70" s="253"/>
      <c r="FML70" s="253"/>
      <c r="FMM70" s="253"/>
      <c r="FMN70" s="253"/>
      <c r="FMO70" s="253"/>
      <c r="FMP70" s="253"/>
      <c r="FMQ70" s="253"/>
      <c r="FMR70" s="253"/>
      <c r="FMS70" s="253"/>
      <c r="FMT70" s="253"/>
      <c r="FMU70" s="253"/>
      <c r="FMV70" s="253"/>
      <c r="FMW70" s="253"/>
      <c r="FMX70" s="253"/>
      <c r="FMY70" s="253"/>
      <c r="FMZ70" s="253"/>
      <c r="FNA70" s="253"/>
      <c r="FNB70" s="253"/>
      <c r="FNC70" s="253"/>
      <c r="FND70" s="253"/>
      <c r="FNE70" s="253"/>
      <c r="FNF70" s="253"/>
      <c r="FNG70" s="253"/>
      <c r="FNH70" s="253"/>
      <c r="FNI70" s="253"/>
      <c r="FNJ70" s="253"/>
      <c r="FNK70" s="253"/>
      <c r="FNL70" s="253"/>
      <c r="FNM70" s="253"/>
      <c r="FNN70" s="253"/>
      <c r="FNO70" s="253"/>
      <c r="FNP70" s="253"/>
      <c r="FNQ70" s="253"/>
      <c r="FNR70" s="253"/>
      <c r="FNS70" s="253"/>
      <c r="FNT70" s="253"/>
      <c r="FNU70" s="253"/>
      <c r="FNV70" s="253"/>
      <c r="FNW70" s="253"/>
      <c r="FNX70" s="253"/>
      <c r="FNY70" s="253"/>
      <c r="FNZ70" s="253"/>
      <c r="FOA70" s="253"/>
      <c r="FOB70" s="253"/>
      <c r="FOC70" s="253"/>
      <c r="FOD70" s="253"/>
      <c r="FOE70" s="253"/>
      <c r="FOF70" s="253"/>
      <c r="FOG70" s="253"/>
      <c r="FOH70" s="253"/>
      <c r="FOI70" s="253"/>
      <c r="FOJ70" s="253"/>
      <c r="FOK70" s="253"/>
      <c r="FOL70" s="253"/>
      <c r="FOM70" s="253"/>
      <c r="FON70" s="253"/>
      <c r="FOO70" s="253"/>
      <c r="FOP70" s="253"/>
      <c r="FOQ70" s="253"/>
      <c r="FOR70" s="253"/>
      <c r="FOS70" s="253"/>
      <c r="FOT70" s="253"/>
      <c r="FOU70" s="253"/>
      <c r="FOV70" s="253"/>
      <c r="FOW70" s="253"/>
      <c r="FOX70" s="253"/>
      <c r="FOY70" s="253"/>
      <c r="FOZ70" s="253"/>
      <c r="FPA70" s="253"/>
      <c r="FPB70" s="253"/>
      <c r="FPC70" s="253"/>
      <c r="FPD70" s="253"/>
      <c r="FPE70" s="253"/>
      <c r="FPF70" s="253"/>
      <c r="FPG70" s="253"/>
      <c r="FPH70" s="253"/>
      <c r="FPI70" s="253"/>
      <c r="FPJ70" s="253"/>
      <c r="FPK70" s="253"/>
      <c r="FPL70" s="253"/>
      <c r="FPM70" s="253"/>
      <c r="FPN70" s="253"/>
      <c r="FPO70" s="253"/>
      <c r="FPP70" s="253"/>
      <c r="FPQ70" s="253"/>
      <c r="FPR70" s="253"/>
      <c r="FPS70" s="253"/>
      <c r="FPT70" s="253"/>
      <c r="FPU70" s="253"/>
      <c r="FPV70" s="253"/>
      <c r="FPW70" s="253"/>
      <c r="FPX70" s="253"/>
      <c r="FPY70" s="253"/>
      <c r="FPZ70" s="253"/>
      <c r="FQA70" s="253"/>
      <c r="FQB70" s="253"/>
      <c r="FQC70" s="253"/>
      <c r="FQD70" s="253"/>
      <c r="FQE70" s="253"/>
      <c r="FQF70" s="253"/>
      <c r="FQG70" s="253"/>
      <c r="FQH70" s="253"/>
      <c r="FQI70" s="253"/>
      <c r="FQJ70" s="253"/>
      <c r="FQK70" s="253"/>
      <c r="FQL70" s="253"/>
      <c r="FQM70" s="253"/>
      <c r="FQN70" s="253"/>
      <c r="FQO70" s="253"/>
      <c r="FQP70" s="253"/>
      <c r="FQQ70" s="253"/>
      <c r="FQR70" s="253"/>
      <c r="FQS70" s="253"/>
      <c r="FQT70" s="253"/>
      <c r="FQU70" s="253"/>
      <c r="FQV70" s="253"/>
      <c r="FQW70" s="253"/>
      <c r="FQX70" s="253"/>
      <c r="FQY70" s="253"/>
      <c r="FQZ70" s="253"/>
      <c r="FRA70" s="253"/>
      <c r="FRB70" s="253"/>
      <c r="FRC70" s="253"/>
      <c r="FRD70" s="253"/>
      <c r="FRE70" s="253"/>
      <c r="FRF70" s="253"/>
      <c r="FRG70" s="253"/>
      <c r="FRH70" s="253"/>
      <c r="FRI70" s="253"/>
      <c r="FRJ70" s="253"/>
      <c r="FRK70" s="253"/>
      <c r="FRL70" s="253"/>
      <c r="FRM70" s="253"/>
      <c r="FRN70" s="253"/>
      <c r="FRO70" s="253"/>
      <c r="FRP70" s="253"/>
      <c r="FRQ70" s="253"/>
      <c r="FRR70" s="253"/>
      <c r="FRS70" s="253"/>
      <c r="FRT70" s="253"/>
      <c r="FRU70" s="253"/>
      <c r="FRV70" s="253"/>
      <c r="FRW70" s="253"/>
      <c r="FRX70" s="253"/>
      <c r="FRY70" s="253"/>
      <c r="FRZ70" s="253"/>
      <c r="FSA70" s="253"/>
      <c r="FSB70" s="253"/>
      <c r="FSC70" s="253"/>
      <c r="FSD70" s="253"/>
      <c r="FSE70" s="253"/>
      <c r="FSF70" s="253"/>
      <c r="FSG70" s="253"/>
      <c r="FSH70" s="253"/>
      <c r="FSI70" s="253"/>
      <c r="FSJ70" s="253"/>
      <c r="FSK70" s="253"/>
      <c r="FSL70" s="253"/>
      <c r="FSM70" s="253"/>
      <c r="FSN70" s="253"/>
      <c r="FSO70" s="253"/>
      <c r="FSP70" s="253"/>
      <c r="FSQ70" s="253"/>
      <c r="FSR70" s="253"/>
      <c r="FSS70" s="253"/>
      <c r="FST70" s="253"/>
      <c r="FSU70" s="253"/>
      <c r="FSV70" s="253"/>
      <c r="FSW70" s="253"/>
      <c r="FSX70" s="253"/>
      <c r="FSY70" s="253"/>
      <c r="FSZ70" s="253"/>
      <c r="FTA70" s="253"/>
      <c r="FTB70" s="253"/>
      <c r="FTC70" s="253"/>
      <c r="FTD70" s="253"/>
      <c r="FTE70" s="253"/>
      <c r="FTF70" s="253"/>
      <c r="FTG70" s="253"/>
      <c r="FTH70" s="253"/>
      <c r="FTI70" s="253"/>
      <c r="FTJ70" s="253"/>
      <c r="FTK70" s="253"/>
      <c r="FTL70" s="253"/>
      <c r="FTM70" s="253"/>
      <c r="FTN70" s="253"/>
      <c r="FTO70" s="253"/>
      <c r="FTP70" s="253"/>
      <c r="FTQ70" s="253"/>
      <c r="FTR70" s="253"/>
      <c r="FTS70" s="253"/>
      <c r="FTT70" s="253"/>
      <c r="FTU70" s="253"/>
      <c r="FTV70" s="253"/>
      <c r="FTW70" s="253"/>
      <c r="FTX70" s="253"/>
      <c r="FTY70" s="253"/>
      <c r="FTZ70" s="253"/>
      <c r="FUA70" s="253"/>
      <c r="FUB70" s="253"/>
      <c r="FUC70" s="253"/>
      <c r="FUD70" s="253"/>
      <c r="FUE70" s="253"/>
      <c r="FUF70" s="253"/>
      <c r="FUG70" s="253"/>
      <c r="FUH70" s="253"/>
      <c r="FUI70" s="253"/>
      <c r="FUJ70" s="253"/>
      <c r="FUK70" s="253"/>
      <c r="FUL70" s="253"/>
      <c r="FUM70" s="253"/>
      <c r="FUN70" s="253"/>
      <c r="FUO70" s="253"/>
      <c r="FUP70" s="253"/>
      <c r="FUQ70" s="253"/>
      <c r="FUR70" s="253"/>
      <c r="FUS70" s="253"/>
      <c r="FUT70" s="253"/>
      <c r="FUU70" s="253"/>
      <c r="FUV70" s="253"/>
      <c r="FUW70" s="253"/>
      <c r="FUX70" s="253"/>
      <c r="FUY70" s="253"/>
      <c r="FUZ70" s="253"/>
      <c r="FVA70" s="253"/>
      <c r="FVB70" s="253"/>
      <c r="FVC70" s="253"/>
      <c r="FVD70" s="253"/>
      <c r="FVE70" s="253"/>
      <c r="FVF70" s="253"/>
      <c r="FVG70" s="253"/>
      <c r="FVH70" s="253"/>
      <c r="FVI70" s="253"/>
      <c r="FVJ70" s="253"/>
      <c r="FVK70" s="253"/>
      <c r="FVL70" s="253"/>
      <c r="FVM70" s="253"/>
      <c r="FVN70" s="253"/>
      <c r="FVO70" s="253"/>
      <c r="FVP70" s="253"/>
      <c r="FVQ70" s="253"/>
      <c r="FVR70" s="253"/>
      <c r="FVS70" s="253"/>
      <c r="FVT70" s="253"/>
      <c r="FVU70" s="253"/>
      <c r="FVV70" s="253"/>
      <c r="FVW70" s="253"/>
      <c r="FVX70" s="253"/>
      <c r="FVY70" s="253"/>
      <c r="FVZ70" s="253"/>
      <c r="FWA70" s="253"/>
      <c r="FWB70" s="253"/>
      <c r="FWC70" s="253"/>
      <c r="FWD70" s="253"/>
      <c r="FWE70" s="253"/>
      <c r="FWF70" s="253"/>
      <c r="FWG70" s="253"/>
      <c r="FWH70" s="253"/>
      <c r="FWI70" s="253"/>
      <c r="FWJ70" s="253"/>
      <c r="FWK70" s="253"/>
      <c r="FWL70" s="253"/>
      <c r="FWM70" s="253"/>
      <c r="FWN70" s="253"/>
      <c r="FWO70" s="253"/>
      <c r="FWP70" s="253"/>
      <c r="FWQ70" s="253"/>
      <c r="FWR70" s="253"/>
      <c r="FWS70" s="253"/>
      <c r="FWT70" s="253"/>
      <c r="FWU70" s="253"/>
      <c r="FWV70" s="253"/>
      <c r="FWW70" s="253"/>
      <c r="FWX70" s="253"/>
      <c r="FWY70" s="253"/>
      <c r="FWZ70" s="253"/>
      <c r="FXA70" s="253"/>
      <c r="FXB70" s="253"/>
      <c r="FXC70" s="253"/>
      <c r="FXD70" s="253"/>
      <c r="FXE70" s="253"/>
      <c r="FXF70" s="253"/>
      <c r="FXG70" s="253"/>
      <c r="FXH70" s="253"/>
      <c r="FXI70" s="253"/>
      <c r="FXJ70" s="253"/>
      <c r="FXK70" s="253"/>
      <c r="FXL70" s="253"/>
      <c r="FXM70" s="253"/>
      <c r="FXN70" s="253"/>
      <c r="FXO70" s="253"/>
      <c r="FXP70" s="253"/>
      <c r="FXQ70" s="253"/>
      <c r="FXR70" s="253"/>
      <c r="FXS70" s="253"/>
      <c r="FXT70" s="253"/>
      <c r="FXU70" s="253"/>
      <c r="FXV70" s="253"/>
      <c r="FXW70" s="253"/>
      <c r="FXX70" s="253"/>
      <c r="FXY70" s="253"/>
      <c r="FXZ70" s="253"/>
      <c r="FYA70" s="253"/>
      <c r="FYB70" s="253"/>
      <c r="FYC70" s="253"/>
      <c r="FYD70" s="253"/>
      <c r="FYE70" s="253"/>
      <c r="FYF70" s="253"/>
      <c r="FYG70" s="253"/>
      <c r="FYH70" s="253"/>
      <c r="FYI70" s="253"/>
      <c r="FYJ70" s="253"/>
      <c r="FYK70" s="253"/>
      <c r="FYL70" s="253"/>
      <c r="FYM70" s="253"/>
      <c r="FYN70" s="253"/>
      <c r="FYO70" s="253"/>
      <c r="FYP70" s="253"/>
      <c r="FYQ70" s="253"/>
      <c r="FYR70" s="253"/>
      <c r="FYS70" s="253"/>
      <c r="FYT70" s="253"/>
      <c r="FYU70" s="253"/>
      <c r="FYV70" s="253"/>
      <c r="FYW70" s="253"/>
      <c r="FYX70" s="253"/>
      <c r="FYY70" s="253"/>
      <c r="FYZ70" s="253"/>
      <c r="FZA70" s="253"/>
      <c r="FZB70" s="253"/>
      <c r="FZC70" s="253"/>
      <c r="FZD70" s="253"/>
      <c r="FZE70" s="253"/>
      <c r="FZF70" s="253"/>
      <c r="FZG70" s="253"/>
      <c r="FZH70" s="253"/>
      <c r="FZI70" s="253"/>
      <c r="FZJ70" s="253"/>
      <c r="FZK70" s="253"/>
      <c r="FZL70" s="253"/>
      <c r="FZM70" s="253"/>
      <c r="FZN70" s="253"/>
      <c r="FZO70" s="253"/>
      <c r="FZP70" s="253"/>
      <c r="FZQ70" s="253"/>
      <c r="FZR70" s="253"/>
      <c r="FZS70" s="253"/>
      <c r="FZT70" s="253"/>
      <c r="FZU70" s="253"/>
      <c r="FZV70" s="253"/>
      <c r="FZW70" s="253"/>
      <c r="FZX70" s="253"/>
      <c r="FZY70" s="253"/>
      <c r="FZZ70" s="253"/>
      <c r="GAA70" s="253"/>
      <c r="GAB70" s="253"/>
      <c r="GAC70" s="253"/>
      <c r="GAD70" s="253"/>
      <c r="GAE70" s="253"/>
      <c r="GAF70" s="253"/>
      <c r="GAG70" s="253"/>
      <c r="GAH70" s="253"/>
      <c r="GAI70" s="253"/>
      <c r="GAJ70" s="253"/>
      <c r="GAK70" s="253"/>
      <c r="GAL70" s="253"/>
      <c r="GAM70" s="253"/>
      <c r="GAN70" s="253"/>
      <c r="GAO70" s="253"/>
      <c r="GAP70" s="253"/>
      <c r="GAQ70" s="253"/>
      <c r="GAR70" s="253"/>
      <c r="GAS70" s="253"/>
      <c r="GAT70" s="253"/>
      <c r="GAU70" s="253"/>
      <c r="GAV70" s="253"/>
      <c r="GAW70" s="253"/>
      <c r="GAX70" s="253"/>
      <c r="GAY70" s="253"/>
      <c r="GAZ70" s="253"/>
      <c r="GBA70" s="253"/>
      <c r="GBB70" s="253"/>
      <c r="GBC70" s="253"/>
      <c r="GBD70" s="253"/>
      <c r="GBE70" s="253"/>
      <c r="GBF70" s="253"/>
      <c r="GBG70" s="253"/>
      <c r="GBH70" s="253"/>
      <c r="GBI70" s="253"/>
      <c r="GBJ70" s="253"/>
      <c r="GBK70" s="253"/>
      <c r="GBL70" s="253"/>
      <c r="GBM70" s="253"/>
      <c r="GBN70" s="253"/>
      <c r="GBO70" s="253"/>
      <c r="GBP70" s="253"/>
      <c r="GBQ70" s="253"/>
      <c r="GBR70" s="253"/>
      <c r="GBS70" s="253"/>
      <c r="GBT70" s="253"/>
      <c r="GBU70" s="253"/>
      <c r="GBV70" s="253"/>
      <c r="GBW70" s="253"/>
      <c r="GBX70" s="253"/>
      <c r="GBY70" s="253"/>
      <c r="GBZ70" s="253"/>
      <c r="GCA70" s="253"/>
      <c r="GCB70" s="253"/>
      <c r="GCC70" s="253"/>
      <c r="GCD70" s="253"/>
      <c r="GCE70" s="253"/>
      <c r="GCF70" s="253"/>
      <c r="GCG70" s="253"/>
      <c r="GCH70" s="253"/>
      <c r="GCI70" s="253"/>
      <c r="GCJ70" s="253"/>
      <c r="GCK70" s="253"/>
      <c r="GCL70" s="253"/>
      <c r="GCM70" s="253"/>
      <c r="GCN70" s="253"/>
      <c r="GCO70" s="253"/>
      <c r="GCP70" s="253"/>
      <c r="GCQ70" s="253"/>
      <c r="GCR70" s="253"/>
      <c r="GCS70" s="253"/>
      <c r="GCT70" s="253"/>
      <c r="GCU70" s="253"/>
      <c r="GCV70" s="253"/>
      <c r="GCW70" s="253"/>
      <c r="GCX70" s="253"/>
      <c r="GCY70" s="253"/>
      <c r="GCZ70" s="253"/>
      <c r="GDA70" s="253"/>
      <c r="GDB70" s="253"/>
      <c r="GDC70" s="253"/>
      <c r="GDD70" s="253"/>
      <c r="GDE70" s="253"/>
      <c r="GDF70" s="253"/>
      <c r="GDG70" s="253"/>
      <c r="GDH70" s="253"/>
      <c r="GDI70" s="253"/>
      <c r="GDJ70" s="253"/>
      <c r="GDK70" s="253"/>
      <c r="GDL70" s="253"/>
      <c r="GDM70" s="253"/>
      <c r="GDN70" s="253"/>
      <c r="GDO70" s="253"/>
      <c r="GDP70" s="253"/>
      <c r="GDQ70" s="253"/>
      <c r="GDR70" s="253"/>
      <c r="GDS70" s="253"/>
      <c r="GDT70" s="253"/>
      <c r="GDU70" s="253"/>
      <c r="GDV70" s="253"/>
      <c r="GDW70" s="253"/>
      <c r="GDX70" s="253"/>
      <c r="GDY70" s="253"/>
      <c r="GDZ70" s="253"/>
      <c r="GEA70" s="253"/>
      <c r="GEB70" s="253"/>
      <c r="GEC70" s="253"/>
      <c r="GED70" s="253"/>
      <c r="GEE70" s="253"/>
      <c r="GEF70" s="253"/>
      <c r="GEG70" s="253"/>
      <c r="GEH70" s="253"/>
      <c r="GEI70" s="253"/>
      <c r="GEJ70" s="253"/>
      <c r="GEK70" s="253"/>
      <c r="GEL70" s="253"/>
      <c r="GEM70" s="253"/>
      <c r="GEN70" s="253"/>
      <c r="GEO70" s="253"/>
      <c r="GEP70" s="253"/>
      <c r="GEQ70" s="253"/>
      <c r="GER70" s="253"/>
      <c r="GES70" s="253"/>
      <c r="GET70" s="253"/>
      <c r="GEU70" s="253"/>
      <c r="GEV70" s="253"/>
      <c r="GEW70" s="253"/>
      <c r="GEX70" s="253"/>
      <c r="GEY70" s="253"/>
      <c r="GEZ70" s="253"/>
      <c r="GFA70" s="253"/>
      <c r="GFB70" s="253"/>
      <c r="GFC70" s="253"/>
      <c r="GFD70" s="253"/>
      <c r="GFE70" s="253"/>
      <c r="GFF70" s="253"/>
      <c r="GFG70" s="253"/>
      <c r="GFH70" s="253"/>
      <c r="GFI70" s="253"/>
      <c r="GFJ70" s="253"/>
      <c r="GFK70" s="253"/>
      <c r="GFL70" s="253"/>
      <c r="GFM70" s="253"/>
      <c r="GFN70" s="253"/>
      <c r="GFO70" s="253"/>
      <c r="GFP70" s="253"/>
      <c r="GFQ70" s="253"/>
      <c r="GFR70" s="253"/>
      <c r="GFS70" s="253"/>
      <c r="GFT70" s="253"/>
      <c r="GFU70" s="253"/>
      <c r="GFV70" s="253"/>
      <c r="GFW70" s="253"/>
      <c r="GFX70" s="253"/>
      <c r="GFY70" s="253"/>
      <c r="GFZ70" s="253"/>
      <c r="GGA70" s="253"/>
      <c r="GGB70" s="253"/>
      <c r="GGC70" s="253"/>
      <c r="GGD70" s="253"/>
      <c r="GGE70" s="253"/>
      <c r="GGF70" s="253"/>
      <c r="GGG70" s="253"/>
      <c r="GGH70" s="253"/>
      <c r="GGI70" s="253"/>
      <c r="GGJ70" s="253"/>
      <c r="GGK70" s="253"/>
      <c r="GGL70" s="253"/>
      <c r="GGM70" s="253"/>
      <c r="GGN70" s="253"/>
      <c r="GGO70" s="253"/>
      <c r="GGP70" s="253"/>
      <c r="GGQ70" s="253"/>
      <c r="GGR70" s="253"/>
      <c r="GGS70" s="253"/>
      <c r="GGT70" s="253"/>
      <c r="GGU70" s="253"/>
      <c r="GGV70" s="253"/>
      <c r="GGW70" s="253"/>
      <c r="GGX70" s="253"/>
      <c r="GGY70" s="253"/>
      <c r="GGZ70" s="253"/>
      <c r="GHA70" s="253"/>
      <c r="GHB70" s="253"/>
      <c r="GHC70" s="253"/>
      <c r="GHD70" s="253"/>
      <c r="GHE70" s="253"/>
      <c r="GHF70" s="253"/>
      <c r="GHG70" s="253"/>
      <c r="GHH70" s="253"/>
      <c r="GHI70" s="253"/>
      <c r="GHJ70" s="253"/>
      <c r="GHK70" s="253"/>
      <c r="GHL70" s="253"/>
      <c r="GHM70" s="253"/>
      <c r="GHN70" s="253"/>
      <c r="GHO70" s="253"/>
      <c r="GHP70" s="253"/>
      <c r="GHQ70" s="253"/>
      <c r="GHR70" s="253"/>
      <c r="GHS70" s="253"/>
      <c r="GHT70" s="253"/>
      <c r="GHU70" s="253"/>
      <c r="GHV70" s="253"/>
      <c r="GHW70" s="253"/>
      <c r="GHX70" s="253"/>
      <c r="GHY70" s="253"/>
      <c r="GHZ70" s="253"/>
      <c r="GIA70" s="253"/>
      <c r="GIB70" s="253"/>
      <c r="GIC70" s="253"/>
      <c r="GID70" s="253"/>
      <c r="GIE70" s="253"/>
      <c r="GIF70" s="253"/>
      <c r="GIG70" s="253"/>
      <c r="GIH70" s="253"/>
      <c r="GII70" s="253"/>
      <c r="GIJ70" s="253"/>
      <c r="GIK70" s="253"/>
      <c r="GIL70" s="253"/>
      <c r="GIM70" s="253"/>
      <c r="GIN70" s="253"/>
      <c r="GIO70" s="253"/>
      <c r="GIP70" s="253"/>
      <c r="GIQ70" s="253"/>
      <c r="GIR70" s="253"/>
      <c r="GIS70" s="253"/>
      <c r="GIT70" s="253"/>
      <c r="GIU70" s="253"/>
      <c r="GIV70" s="253"/>
      <c r="GIW70" s="253"/>
      <c r="GIX70" s="253"/>
      <c r="GIY70" s="253"/>
      <c r="GIZ70" s="253"/>
      <c r="GJA70" s="253"/>
      <c r="GJB70" s="253"/>
      <c r="GJC70" s="253"/>
      <c r="GJD70" s="253"/>
      <c r="GJE70" s="253"/>
      <c r="GJF70" s="253"/>
      <c r="GJG70" s="253"/>
      <c r="GJH70" s="253"/>
      <c r="GJI70" s="253"/>
      <c r="GJJ70" s="253"/>
      <c r="GJK70" s="253"/>
      <c r="GJL70" s="253"/>
      <c r="GJM70" s="253"/>
      <c r="GJN70" s="253"/>
      <c r="GJO70" s="253"/>
      <c r="GJP70" s="253"/>
      <c r="GJQ70" s="253"/>
      <c r="GJR70" s="253"/>
      <c r="GJS70" s="253"/>
      <c r="GJT70" s="253"/>
      <c r="GJU70" s="253"/>
      <c r="GJV70" s="253"/>
      <c r="GJW70" s="253"/>
      <c r="GJX70" s="253"/>
      <c r="GJY70" s="253"/>
      <c r="GJZ70" s="253"/>
      <c r="GKA70" s="253"/>
      <c r="GKB70" s="253"/>
      <c r="GKC70" s="253"/>
      <c r="GKD70" s="253"/>
      <c r="GKE70" s="253"/>
      <c r="GKF70" s="253"/>
      <c r="GKG70" s="253"/>
      <c r="GKH70" s="253"/>
      <c r="GKI70" s="253"/>
      <c r="GKJ70" s="253"/>
      <c r="GKK70" s="253"/>
      <c r="GKL70" s="253"/>
      <c r="GKM70" s="253"/>
      <c r="GKN70" s="253"/>
      <c r="GKO70" s="253"/>
      <c r="GKP70" s="253"/>
      <c r="GKQ70" s="253"/>
      <c r="GKR70" s="253"/>
      <c r="GKS70" s="253"/>
      <c r="GKT70" s="253"/>
      <c r="GKU70" s="253"/>
      <c r="GKV70" s="253"/>
      <c r="GKW70" s="253"/>
      <c r="GKX70" s="253"/>
      <c r="GKY70" s="253"/>
      <c r="GKZ70" s="253"/>
      <c r="GLA70" s="253"/>
      <c r="GLB70" s="253"/>
      <c r="GLC70" s="253"/>
      <c r="GLD70" s="253"/>
      <c r="GLE70" s="253"/>
      <c r="GLF70" s="253"/>
      <c r="GLG70" s="253"/>
      <c r="GLH70" s="253"/>
      <c r="GLI70" s="253"/>
      <c r="GLJ70" s="253"/>
      <c r="GLK70" s="253"/>
      <c r="GLL70" s="253"/>
      <c r="GLM70" s="253"/>
      <c r="GLN70" s="253"/>
      <c r="GLO70" s="253"/>
      <c r="GLP70" s="253"/>
      <c r="GLQ70" s="253"/>
      <c r="GLR70" s="253"/>
      <c r="GLS70" s="253"/>
      <c r="GLT70" s="253"/>
      <c r="GLU70" s="253"/>
      <c r="GLV70" s="253"/>
      <c r="GLW70" s="253"/>
      <c r="GLX70" s="253"/>
      <c r="GLY70" s="253"/>
      <c r="GLZ70" s="253"/>
      <c r="GMA70" s="253"/>
      <c r="GMB70" s="253"/>
      <c r="GMC70" s="253"/>
      <c r="GMD70" s="253"/>
      <c r="GME70" s="253"/>
      <c r="GMF70" s="253"/>
      <c r="GMG70" s="253"/>
      <c r="GMH70" s="253"/>
      <c r="GMI70" s="253"/>
      <c r="GMJ70" s="253"/>
      <c r="GMK70" s="253"/>
      <c r="GML70" s="253"/>
      <c r="GMM70" s="253"/>
      <c r="GMN70" s="253"/>
      <c r="GMO70" s="253"/>
      <c r="GMP70" s="253"/>
      <c r="GMQ70" s="253"/>
      <c r="GMR70" s="253"/>
      <c r="GMS70" s="253"/>
      <c r="GMT70" s="253"/>
      <c r="GMU70" s="253"/>
      <c r="GMV70" s="253"/>
      <c r="GMW70" s="253"/>
      <c r="GMX70" s="253"/>
      <c r="GMY70" s="253"/>
      <c r="GMZ70" s="253"/>
      <c r="GNA70" s="253"/>
      <c r="GNB70" s="253"/>
      <c r="GNC70" s="253"/>
      <c r="GND70" s="253"/>
      <c r="GNE70" s="253"/>
      <c r="GNF70" s="253"/>
      <c r="GNG70" s="253"/>
      <c r="GNH70" s="253"/>
      <c r="GNI70" s="253"/>
      <c r="GNJ70" s="253"/>
      <c r="GNK70" s="253"/>
      <c r="GNL70" s="253"/>
      <c r="GNM70" s="253"/>
      <c r="GNN70" s="253"/>
      <c r="GNO70" s="253"/>
      <c r="GNP70" s="253"/>
      <c r="GNQ70" s="253"/>
      <c r="GNR70" s="253"/>
      <c r="GNS70" s="253"/>
      <c r="GNT70" s="253"/>
      <c r="GNU70" s="253"/>
      <c r="GNV70" s="253"/>
      <c r="GNW70" s="253"/>
      <c r="GNX70" s="253"/>
      <c r="GNY70" s="253"/>
      <c r="GNZ70" s="253"/>
      <c r="GOA70" s="253"/>
      <c r="GOB70" s="253"/>
      <c r="GOC70" s="253"/>
      <c r="GOD70" s="253"/>
      <c r="GOE70" s="253"/>
      <c r="GOF70" s="253"/>
      <c r="GOG70" s="253"/>
      <c r="GOH70" s="253"/>
      <c r="GOI70" s="253"/>
      <c r="GOJ70" s="253"/>
      <c r="GOK70" s="253"/>
      <c r="GOL70" s="253"/>
      <c r="GOM70" s="253"/>
      <c r="GON70" s="253"/>
      <c r="GOO70" s="253"/>
      <c r="GOP70" s="253"/>
      <c r="GOQ70" s="253"/>
      <c r="GOR70" s="253"/>
      <c r="GOS70" s="253"/>
      <c r="GOT70" s="253"/>
      <c r="GOU70" s="253"/>
      <c r="GOV70" s="253"/>
      <c r="GOW70" s="253"/>
      <c r="GOX70" s="253"/>
      <c r="GOY70" s="253"/>
      <c r="GOZ70" s="253"/>
      <c r="GPA70" s="253"/>
      <c r="GPB70" s="253"/>
      <c r="GPC70" s="253"/>
      <c r="GPD70" s="253"/>
      <c r="GPE70" s="253"/>
      <c r="GPF70" s="253"/>
      <c r="GPG70" s="253"/>
      <c r="GPH70" s="253"/>
      <c r="GPI70" s="253"/>
      <c r="GPJ70" s="253"/>
      <c r="GPK70" s="253"/>
      <c r="GPL70" s="253"/>
      <c r="GPM70" s="253"/>
      <c r="GPN70" s="253"/>
      <c r="GPO70" s="253"/>
      <c r="GPP70" s="253"/>
      <c r="GPQ70" s="253"/>
      <c r="GPR70" s="253"/>
      <c r="GPS70" s="253"/>
      <c r="GPT70" s="253"/>
      <c r="GPU70" s="253"/>
      <c r="GPV70" s="253"/>
      <c r="GPW70" s="253"/>
      <c r="GPX70" s="253"/>
      <c r="GPY70" s="253"/>
      <c r="GPZ70" s="253"/>
      <c r="GQA70" s="253"/>
      <c r="GQB70" s="253"/>
      <c r="GQC70" s="253"/>
      <c r="GQD70" s="253"/>
      <c r="GQE70" s="253"/>
      <c r="GQF70" s="253"/>
      <c r="GQG70" s="253"/>
      <c r="GQH70" s="253"/>
      <c r="GQI70" s="253"/>
      <c r="GQJ70" s="253"/>
      <c r="GQK70" s="253"/>
      <c r="GQL70" s="253"/>
      <c r="GQM70" s="253"/>
      <c r="GQN70" s="253"/>
      <c r="GQO70" s="253"/>
      <c r="GQP70" s="253"/>
      <c r="GQQ70" s="253"/>
      <c r="GQR70" s="253"/>
      <c r="GQS70" s="253"/>
      <c r="GQT70" s="253"/>
      <c r="GQU70" s="253"/>
      <c r="GQV70" s="253"/>
      <c r="GQW70" s="253"/>
      <c r="GQX70" s="253"/>
      <c r="GQY70" s="253"/>
      <c r="GQZ70" s="253"/>
      <c r="GRA70" s="253"/>
      <c r="GRB70" s="253"/>
      <c r="GRC70" s="253"/>
      <c r="GRD70" s="253"/>
      <c r="GRE70" s="253"/>
      <c r="GRF70" s="253"/>
      <c r="GRG70" s="253"/>
      <c r="GRH70" s="253"/>
      <c r="GRI70" s="253"/>
      <c r="GRJ70" s="253"/>
      <c r="GRK70" s="253"/>
      <c r="GRL70" s="253"/>
      <c r="GRM70" s="253"/>
      <c r="GRN70" s="253"/>
      <c r="GRO70" s="253"/>
      <c r="GRP70" s="253"/>
      <c r="GRQ70" s="253"/>
      <c r="GRR70" s="253"/>
      <c r="GRS70" s="253"/>
      <c r="GRT70" s="253"/>
      <c r="GRU70" s="253"/>
      <c r="GRV70" s="253"/>
      <c r="GRW70" s="253"/>
      <c r="GRX70" s="253"/>
      <c r="GRY70" s="253"/>
      <c r="GRZ70" s="253"/>
      <c r="GSA70" s="253"/>
      <c r="GSB70" s="253"/>
      <c r="GSC70" s="253"/>
      <c r="GSD70" s="253"/>
      <c r="GSE70" s="253"/>
      <c r="GSF70" s="253"/>
      <c r="GSG70" s="253"/>
      <c r="GSH70" s="253"/>
      <c r="GSI70" s="253"/>
      <c r="GSJ70" s="253"/>
      <c r="GSK70" s="253"/>
      <c r="GSL70" s="253"/>
      <c r="GSM70" s="253"/>
      <c r="GSN70" s="253"/>
      <c r="GSO70" s="253"/>
      <c r="GSP70" s="253"/>
      <c r="GSQ70" s="253"/>
      <c r="GSR70" s="253"/>
      <c r="GSS70" s="253"/>
      <c r="GST70" s="253"/>
      <c r="GSU70" s="253"/>
      <c r="GSV70" s="253"/>
      <c r="GSW70" s="253"/>
      <c r="GSX70" s="253"/>
      <c r="GSY70" s="253"/>
      <c r="GSZ70" s="253"/>
      <c r="GTA70" s="253"/>
      <c r="GTB70" s="253"/>
      <c r="GTC70" s="253"/>
      <c r="GTD70" s="253"/>
      <c r="GTE70" s="253"/>
      <c r="GTF70" s="253"/>
      <c r="GTG70" s="253"/>
      <c r="GTH70" s="253"/>
      <c r="GTI70" s="253"/>
      <c r="GTJ70" s="253"/>
      <c r="GTK70" s="253"/>
      <c r="GTL70" s="253"/>
      <c r="GTM70" s="253"/>
      <c r="GTN70" s="253"/>
      <c r="GTO70" s="253"/>
      <c r="GTP70" s="253"/>
      <c r="GTQ70" s="253"/>
      <c r="GTR70" s="253"/>
      <c r="GTS70" s="253"/>
      <c r="GTT70" s="253"/>
      <c r="GTU70" s="253"/>
      <c r="GTV70" s="253"/>
      <c r="GTW70" s="253"/>
      <c r="GTX70" s="253"/>
      <c r="GTY70" s="253"/>
      <c r="GTZ70" s="253"/>
      <c r="GUA70" s="253"/>
      <c r="GUB70" s="253"/>
      <c r="GUC70" s="253"/>
      <c r="GUD70" s="253"/>
      <c r="GUE70" s="253"/>
      <c r="GUF70" s="253"/>
      <c r="GUG70" s="253"/>
      <c r="GUH70" s="253"/>
      <c r="GUI70" s="253"/>
      <c r="GUJ70" s="253"/>
      <c r="GUK70" s="253"/>
      <c r="GUL70" s="253"/>
      <c r="GUM70" s="253"/>
      <c r="GUN70" s="253"/>
      <c r="GUO70" s="253"/>
      <c r="GUP70" s="253"/>
      <c r="GUQ70" s="253"/>
      <c r="GUR70" s="253"/>
      <c r="GUS70" s="253"/>
      <c r="GUT70" s="253"/>
      <c r="GUU70" s="253"/>
      <c r="GUV70" s="253"/>
      <c r="GUW70" s="253"/>
      <c r="GUX70" s="253"/>
      <c r="GUY70" s="253"/>
      <c r="GUZ70" s="253"/>
      <c r="GVA70" s="253"/>
      <c r="GVB70" s="253"/>
      <c r="GVC70" s="253"/>
      <c r="GVD70" s="253"/>
      <c r="GVE70" s="253"/>
      <c r="GVF70" s="253"/>
      <c r="GVG70" s="253"/>
      <c r="GVH70" s="253"/>
      <c r="GVI70" s="253"/>
      <c r="GVJ70" s="253"/>
      <c r="GVK70" s="253"/>
      <c r="GVL70" s="253"/>
      <c r="GVM70" s="253"/>
      <c r="GVN70" s="253"/>
      <c r="GVO70" s="253"/>
      <c r="GVP70" s="253"/>
      <c r="GVQ70" s="253"/>
      <c r="GVR70" s="253"/>
      <c r="GVS70" s="253"/>
      <c r="GVT70" s="253"/>
      <c r="GVU70" s="253"/>
      <c r="GVV70" s="253"/>
      <c r="GVW70" s="253"/>
      <c r="GVX70" s="253"/>
      <c r="GVY70" s="253"/>
      <c r="GVZ70" s="253"/>
      <c r="GWA70" s="253"/>
      <c r="GWB70" s="253"/>
      <c r="GWC70" s="253"/>
      <c r="GWD70" s="253"/>
      <c r="GWE70" s="253"/>
      <c r="GWF70" s="253"/>
      <c r="GWG70" s="253"/>
      <c r="GWH70" s="253"/>
      <c r="GWI70" s="253"/>
      <c r="GWJ70" s="253"/>
      <c r="GWK70" s="253"/>
      <c r="GWL70" s="253"/>
      <c r="GWM70" s="253"/>
      <c r="GWN70" s="253"/>
      <c r="GWO70" s="253"/>
      <c r="GWP70" s="253"/>
      <c r="GWQ70" s="253"/>
      <c r="GWR70" s="253"/>
      <c r="GWS70" s="253"/>
      <c r="GWT70" s="253"/>
      <c r="GWU70" s="253"/>
      <c r="GWV70" s="253"/>
      <c r="GWW70" s="253"/>
      <c r="GWX70" s="253"/>
      <c r="GWY70" s="253"/>
      <c r="GWZ70" s="253"/>
      <c r="GXA70" s="253"/>
      <c r="GXB70" s="253"/>
      <c r="GXC70" s="253"/>
      <c r="GXD70" s="253"/>
      <c r="GXE70" s="253"/>
      <c r="GXF70" s="253"/>
      <c r="GXG70" s="253"/>
      <c r="GXH70" s="253"/>
      <c r="GXI70" s="253"/>
      <c r="GXJ70" s="253"/>
      <c r="GXK70" s="253"/>
      <c r="GXL70" s="253"/>
      <c r="GXM70" s="253"/>
      <c r="GXN70" s="253"/>
      <c r="GXO70" s="253"/>
      <c r="GXP70" s="253"/>
      <c r="GXQ70" s="253"/>
      <c r="GXR70" s="253"/>
      <c r="GXS70" s="253"/>
      <c r="GXT70" s="253"/>
      <c r="GXU70" s="253"/>
      <c r="GXV70" s="253"/>
      <c r="GXW70" s="253"/>
      <c r="GXX70" s="253"/>
      <c r="GXY70" s="253"/>
      <c r="GXZ70" s="253"/>
      <c r="GYA70" s="253"/>
      <c r="GYB70" s="253"/>
      <c r="GYC70" s="253"/>
      <c r="GYD70" s="253"/>
      <c r="GYE70" s="253"/>
      <c r="GYF70" s="253"/>
      <c r="GYG70" s="253"/>
      <c r="GYH70" s="253"/>
      <c r="GYI70" s="253"/>
      <c r="GYJ70" s="253"/>
      <c r="GYK70" s="253"/>
      <c r="GYL70" s="253"/>
      <c r="GYM70" s="253"/>
      <c r="GYN70" s="253"/>
      <c r="GYO70" s="253"/>
      <c r="GYP70" s="253"/>
      <c r="GYQ70" s="253"/>
      <c r="GYR70" s="253"/>
      <c r="GYS70" s="253"/>
      <c r="GYT70" s="253"/>
      <c r="GYU70" s="253"/>
      <c r="GYV70" s="253"/>
      <c r="GYW70" s="253"/>
      <c r="GYX70" s="253"/>
      <c r="GYY70" s="253"/>
      <c r="GYZ70" s="253"/>
      <c r="GZA70" s="253"/>
      <c r="GZB70" s="253"/>
      <c r="GZC70" s="253"/>
      <c r="GZD70" s="253"/>
      <c r="GZE70" s="253"/>
      <c r="GZF70" s="253"/>
      <c r="GZG70" s="253"/>
      <c r="GZH70" s="253"/>
      <c r="GZI70" s="253"/>
      <c r="GZJ70" s="253"/>
      <c r="GZK70" s="253"/>
      <c r="GZL70" s="253"/>
      <c r="GZM70" s="253"/>
      <c r="GZN70" s="253"/>
      <c r="GZO70" s="253"/>
      <c r="GZP70" s="253"/>
      <c r="GZQ70" s="253"/>
      <c r="GZR70" s="253"/>
      <c r="GZS70" s="253"/>
      <c r="GZT70" s="253"/>
      <c r="GZU70" s="253"/>
      <c r="GZV70" s="253"/>
      <c r="GZW70" s="253"/>
      <c r="GZX70" s="253"/>
      <c r="GZY70" s="253"/>
      <c r="GZZ70" s="253"/>
      <c r="HAA70" s="253"/>
      <c r="HAB70" s="253"/>
      <c r="HAC70" s="253"/>
      <c r="HAD70" s="253"/>
      <c r="HAE70" s="253"/>
      <c r="HAF70" s="253"/>
      <c r="HAG70" s="253"/>
      <c r="HAH70" s="253"/>
      <c r="HAI70" s="253"/>
      <c r="HAJ70" s="253"/>
      <c r="HAK70" s="253"/>
      <c r="HAL70" s="253"/>
      <c r="HAM70" s="253"/>
      <c r="HAN70" s="253"/>
      <c r="HAO70" s="253"/>
      <c r="HAP70" s="253"/>
      <c r="HAQ70" s="253"/>
      <c r="HAR70" s="253"/>
      <c r="HAS70" s="253"/>
      <c r="HAT70" s="253"/>
      <c r="HAU70" s="253"/>
      <c r="HAV70" s="253"/>
      <c r="HAW70" s="253"/>
      <c r="HAX70" s="253"/>
      <c r="HAY70" s="253"/>
      <c r="HAZ70" s="253"/>
      <c r="HBA70" s="253"/>
      <c r="HBB70" s="253"/>
      <c r="HBC70" s="253"/>
      <c r="HBD70" s="253"/>
      <c r="HBE70" s="253"/>
      <c r="HBF70" s="253"/>
      <c r="HBG70" s="253"/>
      <c r="HBH70" s="253"/>
      <c r="HBI70" s="253"/>
      <c r="HBJ70" s="253"/>
      <c r="HBK70" s="253"/>
      <c r="HBL70" s="253"/>
      <c r="HBM70" s="253"/>
      <c r="HBN70" s="253"/>
      <c r="HBO70" s="253"/>
      <c r="HBP70" s="253"/>
      <c r="HBQ70" s="253"/>
      <c r="HBR70" s="253"/>
      <c r="HBS70" s="253"/>
      <c r="HBT70" s="253"/>
      <c r="HBU70" s="253"/>
      <c r="HBV70" s="253"/>
      <c r="HBW70" s="253"/>
      <c r="HBX70" s="253"/>
      <c r="HBY70" s="253"/>
      <c r="HBZ70" s="253"/>
      <c r="HCA70" s="253"/>
      <c r="HCB70" s="253"/>
      <c r="HCC70" s="253"/>
      <c r="HCD70" s="253"/>
      <c r="HCE70" s="253"/>
      <c r="HCF70" s="253"/>
      <c r="HCG70" s="253"/>
      <c r="HCH70" s="253"/>
      <c r="HCI70" s="253"/>
      <c r="HCJ70" s="253"/>
      <c r="HCK70" s="253"/>
      <c r="HCL70" s="253"/>
      <c r="HCM70" s="253"/>
      <c r="HCN70" s="253"/>
      <c r="HCO70" s="253"/>
      <c r="HCP70" s="253"/>
      <c r="HCQ70" s="253"/>
      <c r="HCR70" s="253"/>
      <c r="HCS70" s="253"/>
      <c r="HCT70" s="253"/>
      <c r="HCU70" s="253"/>
      <c r="HCV70" s="253"/>
      <c r="HCW70" s="253"/>
      <c r="HCX70" s="253"/>
      <c r="HCY70" s="253"/>
      <c r="HCZ70" s="253"/>
      <c r="HDA70" s="253"/>
      <c r="HDB70" s="253"/>
      <c r="HDC70" s="253"/>
      <c r="HDD70" s="253"/>
      <c r="HDE70" s="253"/>
      <c r="HDF70" s="253"/>
      <c r="HDG70" s="253"/>
      <c r="HDH70" s="253"/>
      <c r="HDI70" s="253"/>
      <c r="HDJ70" s="253"/>
      <c r="HDK70" s="253"/>
      <c r="HDL70" s="253"/>
      <c r="HDM70" s="253"/>
      <c r="HDN70" s="253"/>
      <c r="HDO70" s="253"/>
      <c r="HDP70" s="253"/>
      <c r="HDQ70" s="253"/>
      <c r="HDR70" s="253"/>
      <c r="HDS70" s="253"/>
      <c r="HDT70" s="253"/>
      <c r="HDU70" s="253"/>
      <c r="HDV70" s="253"/>
      <c r="HDW70" s="253"/>
      <c r="HDX70" s="253"/>
      <c r="HDY70" s="253"/>
      <c r="HDZ70" s="253"/>
      <c r="HEA70" s="253"/>
      <c r="HEB70" s="253"/>
      <c r="HEC70" s="253"/>
      <c r="HED70" s="253"/>
      <c r="HEE70" s="253"/>
      <c r="HEF70" s="253"/>
      <c r="HEG70" s="253"/>
      <c r="HEH70" s="253"/>
      <c r="HEI70" s="253"/>
      <c r="HEJ70" s="253"/>
      <c r="HEK70" s="253"/>
      <c r="HEL70" s="253"/>
      <c r="HEM70" s="253"/>
      <c r="HEN70" s="253"/>
      <c r="HEO70" s="253"/>
      <c r="HEP70" s="253"/>
      <c r="HEQ70" s="253"/>
      <c r="HER70" s="253"/>
      <c r="HES70" s="253"/>
      <c r="HET70" s="253"/>
      <c r="HEU70" s="253"/>
      <c r="HEV70" s="253"/>
      <c r="HEW70" s="253"/>
      <c r="HEX70" s="253"/>
      <c r="HEY70" s="253"/>
      <c r="HEZ70" s="253"/>
      <c r="HFA70" s="253"/>
      <c r="HFB70" s="253"/>
      <c r="HFC70" s="253"/>
      <c r="HFD70" s="253"/>
      <c r="HFE70" s="253"/>
      <c r="HFF70" s="253"/>
      <c r="HFG70" s="253"/>
      <c r="HFH70" s="253"/>
      <c r="HFI70" s="253"/>
      <c r="HFJ70" s="253"/>
      <c r="HFK70" s="253"/>
      <c r="HFL70" s="253"/>
      <c r="HFM70" s="253"/>
      <c r="HFN70" s="253"/>
      <c r="HFO70" s="253"/>
      <c r="HFP70" s="253"/>
      <c r="HFQ70" s="253"/>
      <c r="HFR70" s="253"/>
      <c r="HFS70" s="253"/>
      <c r="HFT70" s="253"/>
      <c r="HFU70" s="253"/>
      <c r="HFV70" s="253"/>
      <c r="HFW70" s="253"/>
      <c r="HFX70" s="253"/>
      <c r="HFY70" s="253"/>
      <c r="HFZ70" s="253"/>
      <c r="HGA70" s="253"/>
      <c r="HGB70" s="253"/>
      <c r="HGC70" s="253"/>
      <c r="HGD70" s="253"/>
      <c r="HGE70" s="253"/>
      <c r="HGF70" s="253"/>
      <c r="HGG70" s="253"/>
      <c r="HGH70" s="253"/>
      <c r="HGI70" s="253"/>
      <c r="HGJ70" s="253"/>
      <c r="HGK70" s="253"/>
      <c r="HGL70" s="253"/>
      <c r="HGM70" s="253"/>
      <c r="HGN70" s="253"/>
      <c r="HGO70" s="253"/>
      <c r="HGP70" s="253"/>
      <c r="HGQ70" s="253"/>
      <c r="HGR70" s="253"/>
      <c r="HGS70" s="253"/>
      <c r="HGT70" s="253"/>
      <c r="HGU70" s="253"/>
      <c r="HGV70" s="253"/>
      <c r="HGW70" s="253"/>
      <c r="HGX70" s="253"/>
      <c r="HGY70" s="253"/>
      <c r="HGZ70" s="253"/>
      <c r="HHA70" s="253"/>
      <c r="HHB70" s="253"/>
      <c r="HHC70" s="253"/>
      <c r="HHD70" s="253"/>
      <c r="HHE70" s="253"/>
      <c r="HHF70" s="253"/>
      <c r="HHG70" s="253"/>
      <c r="HHH70" s="253"/>
      <c r="HHI70" s="253"/>
      <c r="HHJ70" s="253"/>
      <c r="HHK70" s="253"/>
      <c r="HHL70" s="253"/>
      <c r="HHM70" s="253"/>
      <c r="HHN70" s="253"/>
      <c r="HHO70" s="253"/>
      <c r="HHP70" s="253"/>
      <c r="HHQ70" s="253"/>
      <c r="HHR70" s="253"/>
      <c r="HHS70" s="253"/>
      <c r="HHT70" s="253"/>
      <c r="HHU70" s="253"/>
      <c r="HHV70" s="253"/>
      <c r="HHW70" s="253"/>
      <c r="HHX70" s="253"/>
      <c r="HHY70" s="253"/>
      <c r="HHZ70" s="253"/>
      <c r="HIA70" s="253"/>
      <c r="HIB70" s="253"/>
      <c r="HIC70" s="253"/>
      <c r="HID70" s="253"/>
      <c r="HIE70" s="253"/>
      <c r="HIF70" s="253"/>
      <c r="HIG70" s="253"/>
      <c r="HIH70" s="253"/>
      <c r="HII70" s="253"/>
      <c r="HIJ70" s="253"/>
      <c r="HIK70" s="253"/>
      <c r="HIL70" s="253"/>
      <c r="HIM70" s="253"/>
      <c r="HIN70" s="253"/>
      <c r="HIO70" s="253"/>
      <c r="HIP70" s="253"/>
      <c r="HIQ70" s="253"/>
      <c r="HIR70" s="253"/>
      <c r="HIS70" s="253"/>
      <c r="HIT70" s="253"/>
      <c r="HIU70" s="253"/>
      <c r="HIV70" s="253"/>
      <c r="HIW70" s="253"/>
      <c r="HIX70" s="253"/>
      <c r="HIY70" s="253"/>
      <c r="HIZ70" s="253"/>
      <c r="HJA70" s="253"/>
      <c r="HJB70" s="253"/>
      <c r="HJC70" s="253"/>
      <c r="HJD70" s="253"/>
      <c r="HJE70" s="253"/>
      <c r="HJF70" s="253"/>
      <c r="HJG70" s="253"/>
      <c r="HJH70" s="253"/>
      <c r="HJI70" s="253"/>
      <c r="HJJ70" s="253"/>
      <c r="HJK70" s="253"/>
      <c r="HJL70" s="253"/>
      <c r="HJM70" s="253"/>
      <c r="HJN70" s="253"/>
      <c r="HJO70" s="253"/>
      <c r="HJP70" s="253"/>
      <c r="HJQ70" s="253"/>
      <c r="HJR70" s="253"/>
      <c r="HJS70" s="253"/>
      <c r="HJT70" s="253"/>
      <c r="HJU70" s="253"/>
      <c r="HJV70" s="253"/>
      <c r="HJW70" s="253"/>
      <c r="HJX70" s="253"/>
      <c r="HJY70" s="253"/>
      <c r="HJZ70" s="253"/>
      <c r="HKA70" s="253"/>
      <c r="HKB70" s="253"/>
      <c r="HKC70" s="253"/>
      <c r="HKD70" s="253"/>
      <c r="HKE70" s="253"/>
      <c r="HKF70" s="253"/>
      <c r="HKG70" s="253"/>
      <c r="HKH70" s="253"/>
      <c r="HKI70" s="253"/>
      <c r="HKJ70" s="253"/>
      <c r="HKK70" s="253"/>
      <c r="HKL70" s="253"/>
      <c r="HKM70" s="253"/>
      <c r="HKN70" s="253"/>
      <c r="HKO70" s="253"/>
      <c r="HKP70" s="253"/>
      <c r="HKQ70" s="253"/>
      <c r="HKR70" s="253"/>
      <c r="HKS70" s="253"/>
      <c r="HKT70" s="253"/>
      <c r="HKU70" s="253"/>
      <c r="HKV70" s="253"/>
      <c r="HKW70" s="253"/>
      <c r="HKX70" s="253"/>
      <c r="HKY70" s="253"/>
      <c r="HKZ70" s="253"/>
      <c r="HLA70" s="253"/>
      <c r="HLB70" s="253"/>
      <c r="HLC70" s="253"/>
      <c r="HLD70" s="253"/>
      <c r="HLE70" s="253"/>
      <c r="HLF70" s="253"/>
      <c r="HLG70" s="253"/>
      <c r="HLH70" s="253"/>
      <c r="HLI70" s="253"/>
      <c r="HLJ70" s="253"/>
      <c r="HLK70" s="253"/>
      <c r="HLL70" s="253"/>
      <c r="HLM70" s="253"/>
      <c r="HLN70" s="253"/>
      <c r="HLO70" s="253"/>
      <c r="HLP70" s="253"/>
      <c r="HLQ70" s="253"/>
      <c r="HLR70" s="253"/>
      <c r="HLS70" s="253"/>
      <c r="HLT70" s="253"/>
      <c r="HLU70" s="253"/>
      <c r="HLV70" s="253"/>
      <c r="HLW70" s="253"/>
      <c r="HLX70" s="253"/>
      <c r="HLY70" s="253"/>
      <c r="HLZ70" s="253"/>
      <c r="HMA70" s="253"/>
      <c r="HMB70" s="253"/>
      <c r="HMC70" s="253"/>
      <c r="HMD70" s="253"/>
      <c r="HME70" s="253"/>
      <c r="HMF70" s="253"/>
      <c r="HMG70" s="253"/>
      <c r="HMH70" s="253"/>
      <c r="HMI70" s="253"/>
      <c r="HMJ70" s="253"/>
      <c r="HMK70" s="253"/>
      <c r="HML70" s="253"/>
      <c r="HMM70" s="253"/>
      <c r="HMN70" s="253"/>
      <c r="HMO70" s="253"/>
      <c r="HMP70" s="253"/>
      <c r="HMQ70" s="253"/>
      <c r="HMR70" s="253"/>
      <c r="HMS70" s="253"/>
      <c r="HMT70" s="253"/>
      <c r="HMU70" s="253"/>
      <c r="HMV70" s="253"/>
      <c r="HMW70" s="253"/>
      <c r="HMX70" s="253"/>
      <c r="HMY70" s="253"/>
      <c r="HMZ70" s="253"/>
      <c r="HNA70" s="253"/>
      <c r="HNB70" s="253"/>
      <c r="HNC70" s="253"/>
      <c r="HND70" s="253"/>
      <c r="HNE70" s="253"/>
      <c r="HNF70" s="253"/>
      <c r="HNG70" s="253"/>
      <c r="HNH70" s="253"/>
      <c r="HNI70" s="253"/>
      <c r="HNJ70" s="253"/>
      <c r="HNK70" s="253"/>
      <c r="HNL70" s="253"/>
      <c r="HNM70" s="253"/>
      <c r="HNN70" s="253"/>
      <c r="HNO70" s="253"/>
      <c r="HNP70" s="253"/>
      <c r="HNQ70" s="253"/>
      <c r="HNR70" s="253"/>
      <c r="HNS70" s="253"/>
      <c r="HNT70" s="253"/>
      <c r="HNU70" s="253"/>
      <c r="HNV70" s="253"/>
      <c r="HNW70" s="253"/>
      <c r="HNX70" s="253"/>
      <c r="HNY70" s="253"/>
      <c r="HNZ70" s="253"/>
      <c r="HOA70" s="253"/>
      <c r="HOB70" s="253"/>
      <c r="HOC70" s="253"/>
      <c r="HOD70" s="253"/>
      <c r="HOE70" s="253"/>
      <c r="HOF70" s="253"/>
      <c r="HOG70" s="253"/>
      <c r="HOH70" s="253"/>
      <c r="HOI70" s="253"/>
      <c r="HOJ70" s="253"/>
      <c r="HOK70" s="253"/>
      <c r="HOL70" s="253"/>
      <c r="HOM70" s="253"/>
      <c r="HON70" s="253"/>
      <c r="HOO70" s="253"/>
      <c r="HOP70" s="253"/>
      <c r="HOQ70" s="253"/>
      <c r="HOR70" s="253"/>
      <c r="HOS70" s="253"/>
      <c r="HOT70" s="253"/>
      <c r="HOU70" s="253"/>
      <c r="HOV70" s="253"/>
      <c r="HOW70" s="253"/>
      <c r="HOX70" s="253"/>
      <c r="HOY70" s="253"/>
      <c r="HOZ70" s="253"/>
      <c r="HPA70" s="253"/>
      <c r="HPB70" s="253"/>
      <c r="HPC70" s="253"/>
      <c r="HPD70" s="253"/>
      <c r="HPE70" s="253"/>
      <c r="HPF70" s="253"/>
      <c r="HPG70" s="253"/>
      <c r="HPH70" s="253"/>
      <c r="HPI70" s="253"/>
      <c r="HPJ70" s="253"/>
      <c r="HPK70" s="253"/>
      <c r="HPL70" s="253"/>
      <c r="HPM70" s="253"/>
      <c r="HPN70" s="253"/>
      <c r="HPO70" s="253"/>
      <c r="HPP70" s="253"/>
      <c r="HPQ70" s="253"/>
      <c r="HPR70" s="253"/>
      <c r="HPS70" s="253"/>
      <c r="HPT70" s="253"/>
      <c r="HPU70" s="253"/>
      <c r="HPV70" s="253"/>
      <c r="HPW70" s="253"/>
      <c r="HPX70" s="253"/>
      <c r="HPY70" s="253"/>
      <c r="HPZ70" s="253"/>
      <c r="HQA70" s="253"/>
      <c r="HQB70" s="253"/>
      <c r="HQC70" s="253"/>
      <c r="HQD70" s="253"/>
      <c r="HQE70" s="253"/>
      <c r="HQF70" s="253"/>
      <c r="HQG70" s="253"/>
      <c r="HQH70" s="253"/>
      <c r="HQI70" s="253"/>
      <c r="HQJ70" s="253"/>
      <c r="HQK70" s="253"/>
      <c r="HQL70" s="253"/>
      <c r="HQM70" s="253"/>
      <c r="HQN70" s="253"/>
      <c r="HQO70" s="253"/>
      <c r="HQP70" s="253"/>
      <c r="HQQ70" s="253"/>
      <c r="HQR70" s="253"/>
      <c r="HQS70" s="253"/>
      <c r="HQT70" s="253"/>
      <c r="HQU70" s="253"/>
      <c r="HQV70" s="253"/>
      <c r="HQW70" s="253"/>
      <c r="HQX70" s="253"/>
      <c r="HQY70" s="253"/>
      <c r="HQZ70" s="253"/>
      <c r="HRA70" s="253"/>
      <c r="HRB70" s="253"/>
      <c r="HRC70" s="253"/>
      <c r="HRD70" s="253"/>
      <c r="HRE70" s="253"/>
      <c r="HRF70" s="253"/>
      <c r="HRG70" s="253"/>
      <c r="HRH70" s="253"/>
      <c r="HRI70" s="253"/>
      <c r="HRJ70" s="253"/>
      <c r="HRK70" s="253"/>
      <c r="HRL70" s="253"/>
      <c r="HRM70" s="253"/>
      <c r="HRN70" s="253"/>
      <c r="HRO70" s="253"/>
      <c r="HRP70" s="253"/>
      <c r="HRQ70" s="253"/>
      <c r="HRR70" s="253"/>
      <c r="HRS70" s="253"/>
      <c r="HRT70" s="253"/>
      <c r="HRU70" s="253"/>
      <c r="HRV70" s="253"/>
      <c r="HRW70" s="253"/>
      <c r="HRX70" s="253"/>
      <c r="HRY70" s="253"/>
      <c r="HRZ70" s="253"/>
      <c r="HSA70" s="253"/>
      <c r="HSB70" s="253"/>
      <c r="HSC70" s="253"/>
      <c r="HSD70" s="253"/>
      <c r="HSE70" s="253"/>
      <c r="HSF70" s="253"/>
      <c r="HSG70" s="253"/>
      <c r="HSH70" s="253"/>
      <c r="HSI70" s="253"/>
      <c r="HSJ70" s="253"/>
      <c r="HSK70" s="253"/>
      <c r="HSL70" s="253"/>
      <c r="HSM70" s="253"/>
      <c r="HSN70" s="253"/>
      <c r="HSO70" s="253"/>
      <c r="HSP70" s="253"/>
      <c r="HSQ70" s="253"/>
      <c r="HSR70" s="253"/>
      <c r="HSS70" s="253"/>
      <c r="HST70" s="253"/>
      <c r="HSU70" s="253"/>
      <c r="HSV70" s="253"/>
      <c r="HSW70" s="253"/>
      <c r="HSX70" s="253"/>
      <c r="HSY70" s="253"/>
      <c r="HSZ70" s="253"/>
      <c r="HTA70" s="253"/>
      <c r="HTB70" s="253"/>
      <c r="HTC70" s="253"/>
      <c r="HTD70" s="253"/>
      <c r="HTE70" s="253"/>
      <c r="HTF70" s="253"/>
      <c r="HTG70" s="253"/>
      <c r="HTH70" s="253"/>
      <c r="HTI70" s="253"/>
      <c r="HTJ70" s="253"/>
      <c r="HTK70" s="253"/>
      <c r="HTL70" s="253"/>
      <c r="HTM70" s="253"/>
      <c r="HTN70" s="253"/>
      <c r="HTO70" s="253"/>
      <c r="HTP70" s="253"/>
      <c r="HTQ70" s="253"/>
      <c r="HTR70" s="253"/>
      <c r="HTS70" s="253"/>
      <c r="HTT70" s="253"/>
      <c r="HTU70" s="253"/>
      <c r="HTV70" s="253"/>
      <c r="HTW70" s="253"/>
      <c r="HTX70" s="253"/>
      <c r="HTY70" s="253"/>
      <c r="HTZ70" s="253"/>
      <c r="HUA70" s="253"/>
      <c r="HUB70" s="253"/>
      <c r="HUC70" s="253"/>
      <c r="HUD70" s="253"/>
      <c r="HUE70" s="253"/>
      <c r="HUF70" s="253"/>
      <c r="HUG70" s="253"/>
      <c r="HUH70" s="253"/>
      <c r="HUI70" s="253"/>
      <c r="HUJ70" s="253"/>
      <c r="HUK70" s="253"/>
      <c r="HUL70" s="253"/>
      <c r="HUM70" s="253"/>
      <c r="HUN70" s="253"/>
      <c r="HUO70" s="253"/>
      <c r="HUP70" s="253"/>
      <c r="HUQ70" s="253"/>
      <c r="HUR70" s="253"/>
      <c r="HUS70" s="253"/>
      <c r="HUT70" s="253"/>
      <c r="HUU70" s="253"/>
      <c r="HUV70" s="253"/>
      <c r="HUW70" s="253"/>
      <c r="HUX70" s="253"/>
      <c r="HUY70" s="253"/>
      <c r="HUZ70" s="253"/>
      <c r="HVA70" s="253"/>
      <c r="HVB70" s="253"/>
      <c r="HVC70" s="253"/>
      <c r="HVD70" s="253"/>
      <c r="HVE70" s="253"/>
      <c r="HVF70" s="253"/>
      <c r="HVG70" s="253"/>
      <c r="HVH70" s="253"/>
      <c r="HVI70" s="253"/>
      <c r="HVJ70" s="253"/>
      <c r="HVK70" s="253"/>
      <c r="HVL70" s="253"/>
      <c r="HVM70" s="253"/>
      <c r="HVN70" s="253"/>
      <c r="HVO70" s="253"/>
      <c r="HVP70" s="253"/>
      <c r="HVQ70" s="253"/>
      <c r="HVR70" s="253"/>
      <c r="HVS70" s="253"/>
      <c r="HVT70" s="253"/>
      <c r="HVU70" s="253"/>
      <c r="HVV70" s="253"/>
      <c r="HVW70" s="253"/>
      <c r="HVX70" s="253"/>
      <c r="HVY70" s="253"/>
      <c r="HVZ70" s="253"/>
      <c r="HWA70" s="253"/>
      <c r="HWB70" s="253"/>
      <c r="HWC70" s="253"/>
      <c r="HWD70" s="253"/>
      <c r="HWE70" s="253"/>
      <c r="HWF70" s="253"/>
      <c r="HWG70" s="253"/>
      <c r="HWH70" s="253"/>
      <c r="HWI70" s="253"/>
      <c r="HWJ70" s="253"/>
      <c r="HWK70" s="253"/>
      <c r="HWL70" s="253"/>
      <c r="HWM70" s="253"/>
      <c r="HWN70" s="253"/>
      <c r="HWO70" s="253"/>
      <c r="HWP70" s="253"/>
      <c r="HWQ70" s="253"/>
      <c r="HWR70" s="253"/>
      <c r="HWS70" s="253"/>
      <c r="HWT70" s="253"/>
      <c r="HWU70" s="253"/>
      <c r="HWV70" s="253"/>
      <c r="HWW70" s="253"/>
      <c r="HWX70" s="253"/>
      <c r="HWY70" s="253"/>
      <c r="HWZ70" s="253"/>
      <c r="HXA70" s="253"/>
      <c r="HXB70" s="253"/>
      <c r="HXC70" s="253"/>
      <c r="HXD70" s="253"/>
      <c r="HXE70" s="253"/>
      <c r="HXF70" s="253"/>
      <c r="HXG70" s="253"/>
      <c r="HXH70" s="253"/>
      <c r="HXI70" s="253"/>
      <c r="HXJ70" s="253"/>
      <c r="HXK70" s="253"/>
      <c r="HXL70" s="253"/>
      <c r="HXM70" s="253"/>
      <c r="HXN70" s="253"/>
      <c r="HXO70" s="253"/>
      <c r="HXP70" s="253"/>
      <c r="HXQ70" s="253"/>
      <c r="HXR70" s="253"/>
      <c r="HXS70" s="253"/>
      <c r="HXT70" s="253"/>
      <c r="HXU70" s="253"/>
      <c r="HXV70" s="253"/>
      <c r="HXW70" s="253"/>
      <c r="HXX70" s="253"/>
      <c r="HXY70" s="253"/>
      <c r="HXZ70" s="253"/>
      <c r="HYA70" s="253"/>
      <c r="HYB70" s="253"/>
      <c r="HYC70" s="253"/>
      <c r="HYD70" s="253"/>
      <c r="HYE70" s="253"/>
      <c r="HYF70" s="253"/>
      <c r="HYG70" s="253"/>
      <c r="HYH70" s="253"/>
      <c r="HYI70" s="253"/>
      <c r="HYJ70" s="253"/>
      <c r="HYK70" s="253"/>
      <c r="HYL70" s="253"/>
      <c r="HYM70" s="253"/>
      <c r="HYN70" s="253"/>
      <c r="HYO70" s="253"/>
      <c r="HYP70" s="253"/>
      <c r="HYQ70" s="253"/>
      <c r="HYR70" s="253"/>
      <c r="HYS70" s="253"/>
      <c r="HYT70" s="253"/>
      <c r="HYU70" s="253"/>
      <c r="HYV70" s="253"/>
      <c r="HYW70" s="253"/>
      <c r="HYX70" s="253"/>
      <c r="HYY70" s="253"/>
      <c r="HYZ70" s="253"/>
      <c r="HZA70" s="253"/>
      <c r="HZB70" s="253"/>
      <c r="HZC70" s="253"/>
      <c r="HZD70" s="253"/>
      <c r="HZE70" s="253"/>
      <c r="HZF70" s="253"/>
      <c r="HZG70" s="253"/>
      <c r="HZH70" s="253"/>
      <c r="HZI70" s="253"/>
      <c r="HZJ70" s="253"/>
      <c r="HZK70" s="253"/>
      <c r="HZL70" s="253"/>
      <c r="HZM70" s="253"/>
      <c r="HZN70" s="253"/>
      <c r="HZO70" s="253"/>
      <c r="HZP70" s="253"/>
      <c r="HZQ70" s="253"/>
      <c r="HZR70" s="253"/>
      <c r="HZS70" s="253"/>
      <c r="HZT70" s="253"/>
      <c r="HZU70" s="253"/>
      <c r="HZV70" s="253"/>
      <c r="HZW70" s="253"/>
      <c r="HZX70" s="253"/>
      <c r="HZY70" s="253"/>
      <c r="HZZ70" s="253"/>
      <c r="IAA70" s="253"/>
      <c r="IAB70" s="253"/>
      <c r="IAC70" s="253"/>
      <c r="IAD70" s="253"/>
      <c r="IAE70" s="253"/>
      <c r="IAF70" s="253"/>
      <c r="IAG70" s="253"/>
      <c r="IAH70" s="253"/>
      <c r="IAI70" s="253"/>
      <c r="IAJ70" s="253"/>
      <c r="IAK70" s="253"/>
      <c r="IAL70" s="253"/>
      <c r="IAM70" s="253"/>
      <c r="IAN70" s="253"/>
      <c r="IAO70" s="253"/>
      <c r="IAP70" s="253"/>
      <c r="IAQ70" s="253"/>
      <c r="IAR70" s="253"/>
      <c r="IAS70" s="253"/>
      <c r="IAT70" s="253"/>
      <c r="IAU70" s="253"/>
      <c r="IAV70" s="253"/>
      <c r="IAW70" s="253"/>
      <c r="IAX70" s="253"/>
      <c r="IAY70" s="253"/>
      <c r="IAZ70" s="253"/>
      <c r="IBA70" s="253"/>
      <c r="IBB70" s="253"/>
      <c r="IBC70" s="253"/>
      <c r="IBD70" s="253"/>
      <c r="IBE70" s="253"/>
      <c r="IBF70" s="253"/>
      <c r="IBG70" s="253"/>
      <c r="IBH70" s="253"/>
      <c r="IBI70" s="253"/>
      <c r="IBJ70" s="253"/>
      <c r="IBK70" s="253"/>
      <c r="IBL70" s="253"/>
      <c r="IBM70" s="253"/>
      <c r="IBN70" s="253"/>
      <c r="IBO70" s="253"/>
      <c r="IBP70" s="253"/>
      <c r="IBQ70" s="253"/>
      <c r="IBR70" s="253"/>
      <c r="IBS70" s="253"/>
      <c r="IBT70" s="253"/>
      <c r="IBU70" s="253"/>
      <c r="IBV70" s="253"/>
      <c r="IBW70" s="253"/>
      <c r="IBX70" s="253"/>
      <c r="IBY70" s="253"/>
      <c r="IBZ70" s="253"/>
      <c r="ICA70" s="253"/>
      <c r="ICB70" s="253"/>
      <c r="ICC70" s="253"/>
      <c r="ICD70" s="253"/>
      <c r="ICE70" s="253"/>
      <c r="ICF70" s="253"/>
      <c r="ICG70" s="253"/>
      <c r="ICH70" s="253"/>
      <c r="ICI70" s="253"/>
      <c r="ICJ70" s="253"/>
      <c r="ICK70" s="253"/>
      <c r="ICL70" s="253"/>
      <c r="ICM70" s="253"/>
      <c r="ICN70" s="253"/>
      <c r="ICO70" s="253"/>
      <c r="ICP70" s="253"/>
      <c r="ICQ70" s="253"/>
      <c r="ICR70" s="253"/>
      <c r="ICS70" s="253"/>
      <c r="ICT70" s="253"/>
      <c r="ICU70" s="253"/>
      <c r="ICV70" s="253"/>
      <c r="ICW70" s="253"/>
      <c r="ICX70" s="253"/>
      <c r="ICY70" s="253"/>
      <c r="ICZ70" s="253"/>
      <c r="IDA70" s="253"/>
      <c r="IDB70" s="253"/>
      <c r="IDC70" s="253"/>
      <c r="IDD70" s="253"/>
      <c r="IDE70" s="253"/>
      <c r="IDF70" s="253"/>
      <c r="IDG70" s="253"/>
      <c r="IDH70" s="253"/>
      <c r="IDI70" s="253"/>
      <c r="IDJ70" s="253"/>
      <c r="IDK70" s="253"/>
      <c r="IDL70" s="253"/>
      <c r="IDM70" s="253"/>
      <c r="IDN70" s="253"/>
      <c r="IDO70" s="253"/>
      <c r="IDP70" s="253"/>
      <c r="IDQ70" s="253"/>
      <c r="IDR70" s="253"/>
      <c r="IDS70" s="253"/>
      <c r="IDT70" s="253"/>
      <c r="IDU70" s="253"/>
      <c r="IDV70" s="253"/>
      <c r="IDW70" s="253"/>
      <c r="IDX70" s="253"/>
      <c r="IDY70" s="253"/>
      <c r="IDZ70" s="253"/>
      <c r="IEA70" s="253"/>
      <c r="IEB70" s="253"/>
      <c r="IEC70" s="253"/>
      <c r="IED70" s="253"/>
      <c r="IEE70" s="253"/>
      <c r="IEF70" s="253"/>
      <c r="IEG70" s="253"/>
      <c r="IEH70" s="253"/>
      <c r="IEI70" s="253"/>
      <c r="IEJ70" s="253"/>
      <c r="IEK70" s="253"/>
      <c r="IEL70" s="253"/>
      <c r="IEM70" s="253"/>
      <c r="IEN70" s="253"/>
      <c r="IEO70" s="253"/>
      <c r="IEP70" s="253"/>
      <c r="IEQ70" s="253"/>
      <c r="IER70" s="253"/>
      <c r="IES70" s="253"/>
      <c r="IET70" s="253"/>
      <c r="IEU70" s="253"/>
      <c r="IEV70" s="253"/>
      <c r="IEW70" s="253"/>
      <c r="IEX70" s="253"/>
      <c r="IEY70" s="253"/>
      <c r="IEZ70" s="253"/>
      <c r="IFA70" s="253"/>
      <c r="IFB70" s="253"/>
      <c r="IFC70" s="253"/>
      <c r="IFD70" s="253"/>
      <c r="IFE70" s="253"/>
      <c r="IFF70" s="253"/>
      <c r="IFG70" s="253"/>
      <c r="IFH70" s="253"/>
      <c r="IFI70" s="253"/>
      <c r="IFJ70" s="253"/>
      <c r="IFK70" s="253"/>
      <c r="IFL70" s="253"/>
      <c r="IFM70" s="253"/>
      <c r="IFN70" s="253"/>
      <c r="IFO70" s="253"/>
      <c r="IFP70" s="253"/>
      <c r="IFQ70" s="253"/>
      <c r="IFR70" s="253"/>
      <c r="IFS70" s="253"/>
      <c r="IFT70" s="253"/>
      <c r="IFU70" s="253"/>
      <c r="IFV70" s="253"/>
      <c r="IFW70" s="253"/>
      <c r="IFX70" s="253"/>
      <c r="IFY70" s="253"/>
      <c r="IFZ70" s="253"/>
      <c r="IGA70" s="253"/>
      <c r="IGB70" s="253"/>
      <c r="IGC70" s="253"/>
      <c r="IGD70" s="253"/>
      <c r="IGE70" s="253"/>
      <c r="IGF70" s="253"/>
      <c r="IGG70" s="253"/>
      <c r="IGH70" s="253"/>
      <c r="IGI70" s="253"/>
      <c r="IGJ70" s="253"/>
      <c r="IGK70" s="253"/>
      <c r="IGL70" s="253"/>
      <c r="IGM70" s="253"/>
      <c r="IGN70" s="253"/>
      <c r="IGO70" s="253"/>
      <c r="IGP70" s="253"/>
      <c r="IGQ70" s="253"/>
      <c r="IGR70" s="253"/>
      <c r="IGS70" s="253"/>
      <c r="IGT70" s="253"/>
      <c r="IGU70" s="253"/>
      <c r="IGV70" s="253"/>
      <c r="IGW70" s="253"/>
      <c r="IGX70" s="253"/>
      <c r="IGY70" s="253"/>
      <c r="IGZ70" s="253"/>
      <c r="IHA70" s="253"/>
      <c r="IHB70" s="253"/>
      <c r="IHC70" s="253"/>
      <c r="IHD70" s="253"/>
      <c r="IHE70" s="253"/>
      <c r="IHF70" s="253"/>
      <c r="IHG70" s="253"/>
      <c r="IHH70" s="253"/>
      <c r="IHI70" s="253"/>
      <c r="IHJ70" s="253"/>
      <c r="IHK70" s="253"/>
      <c r="IHL70" s="253"/>
      <c r="IHM70" s="253"/>
      <c r="IHN70" s="253"/>
      <c r="IHO70" s="253"/>
      <c r="IHP70" s="253"/>
      <c r="IHQ70" s="253"/>
      <c r="IHR70" s="253"/>
      <c r="IHS70" s="253"/>
      <c r="IHT70" s="253"/>
      <c r="IHU70" s="253"/>
      <c r="IHV70" s="253"/>
      <c r="IHW70" s="253"/>
      <c r="IHX70" s="253"/>
      <c r="IHY70" s="253"/>
      <c r="IHZ70" s="253"/>
      <c r="IIA70" s="253"/>
      <c r="IIB70" s="253"/>
      <c r="IIC70" s="253"/>
      <c r="IID70" s="253"/>
      <c r="IIE70" s="253"/>
      <c r="IIF70" s="253"/>
      <c r="IIG70" s="253"/>
      <c r="IIH70" s="253"/>
      <c r="III70" s="253"/>
      <c r="IIJ70" s="253"/>
      <c r="IIK70" s="253"/>
      <c r="IIL70" s="253"/>
      <c r="IIM70" s="253"/>
      <c r="IIN70" s="253"/>
      <c r="IIO70" s="253"/>
      <c r="IIP70" s="253"/>
      <c r="IIQ70" s="253"/>
      <c r="IIR70" s="253"/>
      <c r="IIS70" s="253"/>
      <c r="IIT70" s="253"/>
      <c r="IIU70" s="253"/>
      <c r="IIV70" s="253"/>
      <c r="IIW70" s="253"/>
      <c r="IIX70" s="253"/>
      <c r="IIY70" s="253"/>
      <c r="IIZ70" s="253"/>
      <c r="IJA70" s="253"/>
      <c r="IJB70" s="253"/>
      <c r="IJC70" s="253"/>
      <c r="IJD70" s="253"/>
      <c r="IJE70" s="253"/>
      <c r="IJF70" s="253"/>
      <c r="IJG70" s="253"/>
      <c r="IJH70" s="253"/>
      <c r="IJI70" s="253"/>
      <c r="IJJ70" s="253"/>
      <c r="IJK70" s="253"/>
      <c r="IJL70" s="253"/>
      <c r="IJM70" s="253"/>
      <c r="IJN70" s="253"/>
      <c r="IJO70" s="253"/>
      <c r="IJP70" s="253"/>
      <c r="IJQ70" s="253"/>
      <c r="IJR70" s="253"/>
      <c r="IJS70" s="253"/>
      <c r="IJT70" s="253"/>
      <c r="IJU70" s="253"/>
      <c r="IJV70" s="253"/>
      <c r="IJW70" s="253"/>
      <c r="IJX70" s="253"/>
      <c r="IJY70" s="253"/>
      <c r="IJZ70" s="253"/>
      <c r="IKA70" s="253"/>
      <c r="IKB70" s="253"/>
      <c r="IKC70" s="253"/>
      <c r="IKD70" s="253"/>
      <c r="IKE70" s="253"/>
      <c r="IKF70" s="253"/>
      <c r="IKG70" s="253"/>
      <c r="IKH70" s="253"/>
      <c r="IKI70" s="253"/>
      <c r="IKJ70" s="253"/>
      <c r="IKK70" s="253"/>
      <c r="IKL70" s="253"/>
      <c r="IKM70" s="253"/>
      <c r="IKN70" s="253"/>
      <c r="IKO70" s="253"/>
      <c r="IKP70" s="253"/>
      <c r="IKQ70" s="253"/>
      <c r="IKR70" s="253"/>
      <c r="IKS70" s="253"/>
      <c r="IKT70" s="253"/>
      <c r="IKU70" s="253"/>
      <c r="IKV70" s="253"/>
      <c r="IKW70" s="253"/>
      <c r="IKX70" s="253"/>
      <c r="IKY70" s="253"/>
      <c r="IKZ70" s="253"/>
      <c r="ILA70" s="253"/>
      <c r="ILB70" s="253"/>
      <c r="ILC70" s="253"/>
      <c r="ILD70" s="253"/>
      <c r="ILE70" s="253"/>
      <c r="ILF70" s="253"/>
      <c r="ILG70" s="253"/>
      <c r="ILH70" s="253"/>
      <c r="ILI70" s="253"/>
      <c r="ILJ70" s="253"/>
      <c r="ILK70" s="253"/>
      <c r="ILL70" s="253"/>
      <c r="ILM70" s="253"/>
      <c r="ILN70" s="253"/>
      <c r="ILO70" s="253"/>
      <c r="ILP70" s="253"/>
      <c r="ILQ70" s="253"/>
      <c r="ILR70" s="253"/>
      <c r="ILS70" s="253"/>
      <c r="ILT70" s="253"/>
      <c r="ILU70" s="253"/>
      <c r="ILV70" s="253"/>
      <c r="ILW70" s="253"/>
      <c r="ILX70" s="253"/>
      <c r="ILY70" s="253"/>
      <c r="ILZ70" s="253"/>
      <c r="IMA70" s="253"/>
      <c r="IMB70" s="253"/>
      <c r="IMC70" s="253"/>
      <c r="IMD70" s="253"/>
      <c r="IME70" s="253"/>
      <c r="IMF70" s="253"/>
      <c r="IMG70" s="253"/>
      <c r="IMH70" s="253"/>
      <c r="IMI70" s="253"/>
      <c r="IMJ70" s="253"/>
      <c r="IMK70" s="253"/>
      <c r="IML70" s="253"/>
      <c r="IMM70" s="253"/>
      <c r="IMN70" s="253"/>
      <c r="IMO70" s="253"/>
      <c r="IMP70" s="253"/>
      <c r="IMQ70" s="253"/>
      <c r="IMR70" s="253"/>
      <c r="IMS70" s="253"/>
      <c r="IMT70" s="253"/>
      <c r="IMU70" s="253"/>
      <c r="IMV70" s="253"/>
      <c r="IMW70" s="253"/>
      <c r="IMX70" s="253"/>
      <c r="IMY70" s="253"/>
      <c r="IMZ70" s="253"/>
      <c r="INA70" s="253"/>
      <c r="INB70" s="253"/>
      <c r="INC70" s="253"/>
      <c r="IND70" s="253"/>
      <c r="INE70" s="253"/>
      <c r="INF70" s="253"/>
      <c r="ING70" s="253"/>
      <c r="INH70" s="253"/>
      <c r="INI70" s="253"/>
      <c r="INJ70" s="253"/>
      <c r="INK70" s="253"/>
      <c r="INL70" s="253"/>
      <c r="INM70" s="253"/>
      <c r="INN70" s="253"/>
      <c r="INO70" s="253"/>
      <c r="INP70" s="253"/>
      <c r="INQ70" s="253"/>
      <c r="INR70" s="253"/>
      <c r="INS70" s="253"/>
      <c r="INT70" s="253"/>
      <c r="INU70" s="253"/>
      <c r="INV70" s="253"/>
      <c r="INW70" s="253"/>
      <c r="INX70" s="253"/>
      <c r="INY70" s="253"/>
      <c r="INZ70" s="253"/>
      <c r="IOA70" s="253"/>
      <c r="IOB70" s="253"/>
      <c r="IOC70" s="253"/>
      <c r="IOD70" s="253"/>
      <c r="IOE70" s="253"/>
      <c r="IOF70" s="253"/>
      <c r="IOG70" s="253"/>
      <c r="IOH70" s="253"/>
      <c r="IOI70" s="253"/>
      <c r="IOJ70" s="253"/>
      <c r="IOK70" s="253"/>
      <c r="IOL70" s="253"/>
      <c r="IOM70" s="253"/>
      <c r="ION70" s="253"/>
      <c r="IOO70" s="253"/>
      <c r="IOP70" s="253"/>
      <c r="IOQ70" s="253"/>
      <c r="IOR70" s="253"/>
      <c r="IOS70" s="253"/>
      <c r="IOT70" s="253"/>
      <c r="IOU70" s="253"/>
      <c r="IOV70" s="253"/>
      <c r="IOW70" s="253"/>
      <c r="IOX70" s="253"/>
      <c r="IOY70" s="253"/>
      <c r="IOZ70" s="253"/>
      <c r="IPA70" s="253"/>
      <c r="IPB70" s="253"/>
      <c r="IPC70" s="253"/>
      <c r="IPD70" s="253"/>
      <c r="IPE70" s="253"/>
      <c r="IPF70" s="253"/>
      <c r="IPG70" s="253"/>
      <c r="IPH70" s="253"/>
      <c r="IPI70" s="253"/>
      <c r="IPJ70" s="253"/>
      <c r="IPK70" s="253"/>
      <c r="IPL70" s="253"/>
      <c r="IPM70" s="253"/>
      <c r="IPN70" s="253"/>
      <c r="IPO70" s="253"/>
      <c r="IPP70" s="253"/>
      <c r="IPQ70" s="253"/>
      <c r="IPR70" s="253"/>
      <c r="IPS70" s="253"/>
      <c r="IPT70" s="253"/>
      <c r="IPU70" s="253"/>
      <c r="IPV70" s="253"/>
      <c r="IPW70" s="253"/>
      <c r="IPX70" s="253"/>
      <c r="IPY70" s="253"/>
      <c r="IPZ70" s="253"/>
      <c r="IQA70" s="253"/>
      <c r="IQB70" s="253"/>
      <c r="IQC70" s="253"/>
      <c r="IQD70" s="253"/>
      <c r="IQE70" s="253"/>
      <c r="IQF70" s="253"/>
      <c r="IQG70" s="253"/>
      <c r="IQH70" s="253"/>
      <c r="IQI70" s="253"/>
      <c r="IQJ70" s="253"/>
      <c r="IQK70" s="253"/>
      <c r="IQL70" s="253"/>
      <c r="IQM70" s="253"/>
      <c r="IQN70" s="253"/>
      <c r="IQO70" s="253"/>
      <c r="IQP70" s="253"/>
      <c r="IQQ70" s="253"/>
      <c r="IQR70" s="253"/>
      <c r="IQS70" s="253"/>
      <c r="IQT70" s="253"/>
      <c r="IQU70" s="253"/>
      <c r="IQV70" s="253"/>
      <c r="IQW70" s="253"/>
      <c r="IQX70" s="253"/>
      <c r="IQY70" s="253"/>
      <c r="IQZ70" s="253"/>
      <c r="IRA70" s="253"/>
      <c r="IRB70" s="253"/>
      <c r="IRC70" s="253"/>
      <c r="IRD70" s="253"/>
      <c r="IRE70" s="253"/>
      <c r="IRF70" s="253"/>
      <c r="IRG70" s="253"/>
      <c r="IRH70" s="253"/>
      <c r="IRI70" s="253"/>
      <c r="IRJ70" s="253"/>
      <c r="IRK70" s="253"/>
      <c r="IRL70" s="253"/>
      <c r="IRM70" s="253"/>
      <c r="IRN70" s="253"/>
      <c r="IRO70" s="253"/>
      <c r="IRP70" s="253"/>
      <c r="IRQ70" s="253"/>
      <c r="IRR70" s="253"/>
      <c r="IRS70" s="253"/>
      <c r="IRT70" s="253"/>
      <c r="IRU70" s="253"/>
      <c r="IRV70" s="253"/>
      <c r="IRW70" s="253"/>
      <c r="IRX70" s="253"/>
      <c r="IRY70" s="253"/>
      <c r="IRZ70" s="253"/>
      <c r="ISA70" s="253"/>
      <c r="ISB70" s="253"/>
      <c r="ISC70" s="253"/>
      <c r="ISD70" s="253"/>
      <c r="ISE70" s="253"/>
      <c r="ISF70" s="253"/>
      <c r="ISG70" s="253"/>
      <c r="ISH70" s="253"/>
      <c r="ISI70" s="253"/>
      <c r="ISJ70" s="253"/>
      <c r="ISK70" s="253"/>
      <c r="ISL70" s="253"/>
      <c r="ISM70" s="253"/>
      <c r="ISN70" s="253"/>
      <c r="ISO70" s="253"/>
      <c r="ISP70" s="253"/>
      <c r="ISQ70" s="253"/>
      <c r="ISR70" s="253"/>
      <c r="ISS70" s="253"/>
      <c r="IST70" s="253"/>
      <c r="ISU70" s="253"/>
      <c r="ISV70" s="253"/>
      <c r="ISW70" s="253"/>
      <c r="ISX70" s="253"/>
      <c r="ISY70" s="253"/>
      <c r="ISZ70" s="253"/>
      <c r="ITA70" s="253"/>
      <c r="ITB70" s="253"/>
      <c r="ITC70" s="253"/>
      <c r="ITD70" s="253"/>
      <c r="ITE70" s="253"/>
      <c r="ITF70" s="253"/>
      <c r="ITG70" s="253"/>
      <c r="ITH70" s="253"/>
      <c r="ITI70" s="253"/>
      <c r="ITJ70" s="253"/>
      <c r="ITK70" s="253"/>
      <c r="ITL70" s="253"/>
      <c r="ITM70" s="253"/>
      <c r="ITN70" s="253"/>
      <c r="ITO70" s="253"/>
      <c r="ITP70" s="253"/>
      <c r="ITQ70" s="253"/>
      <c r="ITR70" s="253"/>
      <c r="ITS70" s="253"/>
      <c r="ITT70" s="253"/>
      <c r="ITU70" s="253"/>
      <c r="ITV70" s="253"/>
      <c r="ITW70" s="253"/>
      <c r="ITX70" s="253"/>
      <c r="ITY70" s="253"/>
      <c r="ITZ70" s="253"/>
      <c r="IUA70" s="253"/>
      <c r="IUB70" s="253"/>
      <c r="IUC70" s="253"/>
      <c r="IUD70" s="253"/>
      <c r="IUE70" s="253"/>
      <c r="IUF70" s="253"/>
      <c r="IUG70" s="253"/>
      <c r="IUH70" s="253"/>
      <c r="IUI70" s="253"/>
      <c r="IUJ70" s="253"/>
      <c r="IUK70" s="253"/>
      <c r="IUL70" s="253"/>
      <c r="IUM70" s="253"/>
      <c r="IUN70" s="253"/>
      <c r="IUO70" s="253"/>
      <c r="IUP70" s="253"/>
      <c r="IUQ70" s="253"/>
      <c r="IUR70" s="253"/>
      <c r="IUS70" s="253"/>
      <c r="IUT70" s="253"/>
      <c r="IUU70" s="253"/>
      <c r="IUV70" s="253"/>
      <c r="IUW70" s="253"/>
      <c r="IUX70" s="253"/>
      <c r="IUY70" s="253"/>
      <c r="IUZ70" s="253"/>
      <c r="IVA70" s="253"/>
      <c r="IVB70" s="253"/>
      <c r="IVC70" s="253"/>
      <c r="IVD70" s="253"/>
      <c r="IVE70" s="253"/>
      <c r="IVF70" s="253"/>
      <c r="IVG70" s="253"/>
      <c r="IVH70" s="253"/>
      <c r="IVI70" s="253"/>
      <c r="IVJ70" s="253"/>
      <c r="IVK70" s="253"/>
      <c r="IVL70" s="253"/>
      <c r="IVM70" s="253"/>
      <c r="IVN70" s="253"/>
      <c r="IVO70" s="253"/>
      <c r="IVP70" s="253"/>
      <c r="IVQ70" s="253"/>
      <c r="IVR70" s="253"/>
      <c r="IVS70" s="253"/>
      <c r="IVT70" s="253"/>
      <c r="IVU70" s="253"/>
      <c r="IVV70" s="253"/>
      <c r="IVW70" s="253"/>
      <c r="IVX70" s="253"/>
      <c r="IVY70" s="253"/>
      <c r="IVZ70" s="253"/>
      <c r="IWA70" s="253"/>
      <c r="IWB70" s="253"/>
      <c r="IWC70" s="253"/>
      <c r="IWD70" s="253"/>
      <c r="IWE70" s="253"/>
      <c r="IWF70" s="253"/>
      <c r="IWG70" s="253"/>
      <c r="IWH70" s="253"/>
      <c r="IWI70" s="253"/>
      <c r="IWJ70" s="253"/>
      <c r="IWK70" s="253"/>
      <c r="IWL70" s="253"/>
      <c r="IWM70" s="253"/>
      <c r="IWN70" s="253"/>
      <c r="IWO70" s="253"/>
      <c r="IWP70" s="253"/>
      <c r="IWQ70" s="253"/>
      <c r="IWR70" s="253"/>
      <c r="IWS70" s="253"/>
      <c r="IWT70" s="253"/>
      <c r="IWU70" s="253"/>
      <c r="IWV70" s="253"/>
      <c r="IWW70" s="253"/>
      <c r="IWX70" s="253"/>
      <c r="IWY70" s="253"/>
      <c r="IWZ70" s="253"/>
      <c r="IXA70" s="253"/>
      <c r="IXB70" s="253"/>
      <c r="IXC70" s="253"/>
      <c r="IXD70" s="253"/>
      <c r="IXE70" s="253"/>
      <c r="IXF70" s="253"/>
      <c r="IXG70" s="253"/>
      <c r="IXH70" s="253"/>
      <c r="IXI70" s="253"/>
      <c r="IXJ70" s="253"/>
      <c r="IXK70" s="253"/>
      <c r="IXL70" s="253"/>
      <c r="IXM70" s="253"/>
      <c r="IXN70" s="253"/>
      <c r="IXO70" s="253"/>
      <c r="IXP70" s="253"/>
      <c r="IXQ70" s="253"/>
      <c r="IXR70" s="253"/>
      <c r="IXS70" s="253"/>
      <c r="IXT70" s="253"/>
      <c r="IXU70" s="253"/>
      <c r="IXV70" s="253"/>
      <c r="IXW70" s="253"/>
      <c r="IXX70" s="253"/>
      <c r="IXY70" s="253"/>
      <c r="IXZ70" s="253"/>
      <c r="IYA70" s="253"/>
      <c r="IYB70" s="253"/>
      <c r="IYC70" s="253"/>
      <c r="IYD70" s="253"/>
      <c r="IYE70" s="253"/>
      <c r="IYF70" s="253"/>
      <c r="IYG70" s="253"/>
      <c r="IYH70" s="253"/>
      <c r="IYI70" s="253"/>
      <c r="IYJ70" s="253"/>
      <c r="IYK70" s="253"/>
      <c r="IYL70" s="253"/>
      <c r="IYM70" s="253"/>
      <c r="IYN70" s="253"/>
      <c r="IYO70" s="253"/>
      <c r="IYP70" s="253"/>
      <c r="IYQ70" s="253"/>
      <c r="IYR70" s="253"/>
      <c r="IYS70" s="253"/>
      <c r="IYT70" s="253"/>
      <c r="IYU70" s="253"/>
      <c r="IYV70" s="253"/>
      <c r="IYW70" s="253"/>
      <c r="IYX70" s="253"/>
      <c r="IYY70" s="253"/>
      <c r="IYZ70" s="253"/>
      <c r="IZA70" s="253"/>
      <c r="IZB70" s="253"/>
      <c r="IZC70" s="253"/>
      <c r="IZD70" s="253"/>
      <c r="IZE70" s="253"/>
      <c r="IZF70" s="253"/>
      <c r="IZG70" s="253"/>
      <c r="IZH70" s="253"/>
      <c r="IZI70" s="253"/>
      <c r="IZJ70" s="253"/>
      <c r="IZK70" s="253"/>
      <c r="IZL70" s="253"/>
      <c r="IZM70" s="253"/>
      <c r="IZN70" s="253"/>
      <c r="IZO70" s="253"/>
      <c r="IZP70" s="253"/>
      <c r="IZQ70" s="253"/>
      <c r="IZR70" s="253"/>
      <c r="IZS70" s="253"/>
      <c r="IZT70" s="253"/>
      <c r="IZU70" s="253"/>
      <c r="IZV70" s="253"/>
      <c r="IZW70" s="253"/>
      <c r="IZX70" s="253"/>
      <c r="IZY70" s="253"/>
      <c r="IZZ70" s="253"/>
      <c r="JAA70" s="253"/>
      <c r="JAB70" s="253"/>
      <c r="JAC70" s="253"/>
      <c r="JAD70" s="253"/>
      <c r="JAE70" s="253"/>
      <c r="JAF70" s="253"/>
      <c r="JAG70" s="253"/>
      <c r="JAH70" s="253"/>
      <c r="JAI70" s="253"/>
      <c r="JAJ70" s="253"/>
      <c r="JAK70" s="253"/>
      <c r="JAL70" s="253"/>
      <c r="JAM70" s="253"/>
      <c r="JAN70" s="253"/>
      <c r="JAO70" s="253"/>
      <c r="JAP70" s="253"/>
      <c r="JAQ70" s="253"/>
      <c r="JAR70" s="253"/>
      <c r="JAS70" s="253"/>
      <c r="JAT70" s="253"/>
      <c r="JAU70" s="253"/>
      <c r="JAV70" s="253"/>
      <c r="JAW70" s="253"/>
      <c r="JAX70" s="253"/>
      <c r="JAY70" s="253"/>
      <c r="JAZ70" s="253"/>
      <c r="JBA70" s="253"/>
      <c r="JBB70" s="253"/>
      <c r="JBC70" s="253"/>
      <c r="JBD70" s="253"/>
      <c r="JBE70" s="253"/>
      <c r="JBF70" s="253"/>
      <c r="JBG70" s="253"/>
      <c r="JBH70" s="253"/>
      <c r="JBI70" s="253"/>
      <c r="JBJ70" s="253"/>
      <c r="JBK70" s="253"/>
      <c r="JBL70" s="253"/>
      <c r="JBM70" s="253"/>
      <c r="JBN70" s="253"/>
      <c r="JBO70" s="253"/>
      <c r="JBP70" s="253"/>
      <c r="JBQ70" s="253"/>
      <c r="JBR70" s="253"/>
      <c r="JBS70" s="253"/>
      <c r="JBT70" s="253"/>
      <c r="JBU70" s="253"/>
      <c r="JBV70" s="253"/>
      <c r="JBW70" s="253"/>
      <c r="JBX70" s="253"/>
      <c r="JBY70" s="253"/>
      <c r="JBZ70" s="253"/>
      <c r="JCA70" s="253"/>
      <c r="JCB70" s="253"/>
      <c r="JCC70" s="253"/>
      <c r="JCD70" s="253"/>
      <c r="JCE70" s="253"/>
      <c r="JCF70" s="253"/>
      <c r="JCG70" s="253"/>
      <c r="JCH70" s="253"/>
      <c r="JCI70" s="253"/>
      <c r="JCJ70" s="253"/>
      <c r="JCK70" s="253"/>
      <c r="JCL70" s="253"/>
      <c r="JCM70" s="253"/>
      <c r="JCN70" s="253"/>
      <c r="JCO70" s="253"/>
      <c r="JCP70" s="253"/>
      <c r="JCQ70" s="253"/>
      <c r="JCR70" s="253"/>
      <c r="JCS70" s="253"/>
      <c r="JCT70" s="253"/>
      <c r="JCU70" s="253"/>
      <c r="JCV70" s="253"/>
      <c r="JCW70" s="253"/>
      <c r="JCX70" s="253"/>
      <c r="JCY70" s="253"/>
      <c r="JCZ70" s="253"/>
      <c r="JDA70" s="253"/>
      <c r="JDB70" s="253"/>
      <c r="JDC70" s="253"/>
      <c r="JDD70" s="253"/>
      <c r="JDE70" s="253"/>
      <c r="JDF70" s="253"/>
      <c r="JDG70" s="253"/>
      <c r="JDH70" s="253"/>
      <c r="JDI70" s="253"/>
      <c r="JDJ70" s="253"/>
      <c r="JDK70" s="253"/>
      <c r="JDL70" s="253"/>
      <c r="JDM70" s="253"/>
      <c r="JDN70" s="253"/>
      <c r="JDO70" s="253"/>
      <c r="JDP70" s="253"/>
      <c r="JDQ70" s="253"/>
      <c r="JDR70" s="253"/>
      <c r="JDS70" s="253"/>
      <c r="JDT70" s="253"/>
      <c r="JDU70" s="253"/>
      <c r="JDV70" s="253"/>
      <c r="JDW70" s="253"/>
      <c r="JDX70" s="253"/>
      <c r="JDY70" s="253"/>
      <c r="JDZ70" s="253"/>
      <c r="JEA70" s="253"/>
      <c r="JEB70" s="253"/>
      <c r="JEC70" s="253"/>
      <c r="JED70" s="253"/>
      <c r="JEE70" s="253"/>
      <c r="JEF70" s="253"/>
      <c r="JEG70" s="253"/>
      <c r="JEH70" s="253"/>
      <c r="JEI70" s="253"/>
      <c r="JEJ70" s="253"/>
      <c r="JEK70" s="253"/>
      <c r="JEL70" s="253"/>
      <c r="JEM70" s="253"/>
      <c r="JEN70" s="253"/>
      <c r="JEO70" s="253"/>
      <c r="JEP70" s="253"/>
      <c r="JEQ70" s="253"/>
      <c r="JER70" s="253"/>
      <c r="JES70" s="253"/>
      <c r="JET70" s="253"/>
      <c r="JEU70" s="253"/>
      <c r="JEV70" s="253"/>
      <c r="JEW70" s="253"/>
      <c r="JEX70" s="253"/>
      <c r="JEY70" s="253"/>
      <c r="JEZ70" s="253"/>
      <c r="JFA70" s="253"/>
      <c r="JFB70" s="253"/>
      <c r="JFC70" s="253"/>
      <c r="JFD70" s="253"/>
      <c r="JFE70" s="253"/>
      <c r="JFF70" s="253"/>
      <c r="JFG70" s="253"/>
      <c r="JFH70" s="253"/>
      <c r="JFI70" s="253"/>
      <c r="JFJ70" s="253"/>
      <c r="JFK70" s="253"/>
      <c r="JFL70" s="253"/>
      <c r="JFM70" s="253"/>
      <c r="JFN70" s="253"/>
      <c r="JFO70" s="253"/>
      <c r="JFP70" s="253"/>
      <c r="JFQ70" s="253"/>
      <c r="JFR70" s="253"/>
      <c r="JFS70" s="253"/>
      <c r="JFT70" s="253"/>
      <c r="JFU70" s="253"/>
      <c r="JFV70" s="253"/>
      <c r="JFW70" s="253"/>
      <c r="JFX70" s="253"/>
      <c r="JFY70" s="253"/>
      <c r="JFZ70" s="253"/>
      <c r="JGA70" s="253"/>
      <c r="JGB70" s="253"/>
      <c r="JGC70" s="253"/>
      <c r="JGD70" s="253"/>
      <c r="JGE70" s="253"/>
      <c r="JGF70" s="253"/>
      <c r="JGG70" s="253"/>
      <c r="JGH70" s="253"/>
      <c r="JGI70" s="253"/>
      <c r="JGJ70" s="253"/>
      <c r="JGK70" s="253"/>
      <c r="JGL70" s="253"/>
      <c r="JGM70" s="253"/>
      <c r="JGN70" s="253"/>
      <c r="JGO70" s="253"/>
      <c r="JGP70" s="253"/>
      <c r="JGQ70" s="253"/>
      <c r="JGR70" s="253"/>
      <c r="JGS70" s="253"/>
      <c r="JGT70" s="253"/>
      <c r="JGU70" s="253"/>
      <c r="JGV70" s="253"/>
      <c r="JGW70" s="253"/>
      <c r="JGX70" s="253"/>
      <c r="JGY70" s="253"/>
      <c r="JGZ70" s="253"/>
      <c r="JHA70" s="253"/>
      <c r="JHB70" s="253"/>
      <c r="JHC70" s="253"/>
      <c r="JHD70" s="253"/>
      <c r="JHE70" s="253"/>
      <c r="JHF70" s="253"/>
      <c r="JHG70" s="253"/>
      <c r="JHH70" s="253"/>
      <c r="JHI70" s="253"/>
      <c r="JHJ70" s="253"/>
      <c r="JHK70" s="253"/>
      <c r="JHL70" s="253"/>
      <c r="JHM70" s="253"/>
      <c r="JHN70" s="253"/>
      <c r="JHO70" s="253"/>
      <c r="JHP70" s="253"/>
      <c r="JHQ70" s="253"/>
      <c r="JHR70" s="253"/>
      <c r="JHS70" s="253"/>
      <c r="JHT70" s="253"/>
      <c r="JHU70" s="253"/>
      <c r="JHV70" s="253"/>
      <c r="JHW70" s="253"/>
      <c r="JHX70" s="253"/>
      <c r="JHY70" s="253"/>
      <c r="JHZ70" s="253"/>
      <c r="JIA70" s="253"/>
      <c r="JIB70" s="253"/>
      <c r="JIC70" s="253"/>
      <c r="JID70" s="253"/>
      <c r="JIE70" s="253"/>
      <c r="JIF70" s="253"/>
      <c r="JIG70" s="253"/>
      <c r="JIH70" s="253"/>
      <c r="JII70" s="253"/>
      <c r="JIJ70" s="253"/>
      <c r="JIK70" s="253"/>
      <c r="JIL70" s="253"/>
      <c r="JIM70" s="253"/>
      <c r="JIN70" s="253"/>
      <c r="JIO70" s="253"/>
      <c r="JIP70" s="253"/>
      <c r="JIQ70" s="253"/>
      <c r="JIR70" s="253"/>
      <c r="JIS70" s="253"/>
      <c r="JIT70" s="253"/>
      <c r="JIU70" s="253"/>
      <c r="JIV70" s="253"/>
      <c r="JIW70" s="253"/>
      <c r="JIX70" s="253"/>
      <c r="JIY70" s="253"/>
      <c r="JIZ70" s="253"/>
      <c r="JJA70" s="253"/>
      <c r="JJB70" s="253"/>
      <c r="JJC70" s="253"/>
      <c r="JJD70" s="253"/>
      <c r="JJE70" s="253"/>
      <c r="JJF70" s="253"/>
      <c r="JJG70" s="253"/>
      <c r="JJH70" s="253"/>
      <c r="JJI70" s="253"/>
      <c r="JJJ70" s="253"/>
      <c r="JJK70" s="253"/>
      <c r="JJL70" s="253"/>
      <c r="JJM70" s="253"/>
      <c r="JJN70" s="253"/>
      <c r="JJO70" s="253"/>
      <c r="JJP70" s="253"/>
      <c r="JJQ70" s="253"/>
      <c r="JJR70" s="253"/>
      <c r="JJS70" s="253"/>
      <c r="JJT70" s="253"/>
      <c r="JJU70" s="253"/>
      <c r="JJV70" s="253"/>
      <c r="JJW70" s="253"/>
      <c r="JJX70" s="253"/>
      <c r="JJY70" s="253"/>
      <c r="JJZ70" s="253"/>
      <c r="JKA70" s="253"/>
      <c r="JKB70" s="253"/>
      <c r="JKC70" s="253"/>
      <c r="JKD70" s="253"/>
      <c r="JKE70" s="253"/>
      <c r="JKF70" s="253"/>
      <c r="JKG70" s="253"/>
      <c r="JKH70" s="253"/>
      <c r="JKI70" s="253"/>
      <c r="JKJ70" s="253"/>
      <c r="JKK70" s="253"/>
      <c r="JKL70" s="253"/>
      <c r="JKM70" s="253"/>
      <c r="JKN70" s="253"/>
      <c r="JKO70" s="253"/>
      <c r="JKP70" s="253"/>
      <c r="JKQ70" s="253"/>
      <c r="JKR70" s="253"/>
      <c r="JKS70" s="253"/>
      <c r="JKT70" s="253"/>
      <c r="JKU70" s="253"/>
      <c r="JKV70" s="253"/>
      <c r="JKW70" s="253"/>
      <c r="JKX70" s="253"/>
      <c r="JKY70" s="253"/>
      <c r="JKZ70" s="253"/>
      <c r="JLA70" s="253"/>
      <c r="JLB70" s="253"/>
      <c r="JLC70" s="253"/>
      <c r="JLD70" s="253"/>
      <c r="JLE70" s="253"/>
      <c r="JLF70" s="253"/>
      <c r="JLG70" s="253"/>
      <c r="JLH70" s="253"/>
      <c r="JLI70" s="253"/>
      <c r="JLJ70" s="253"/>
      <c r="JLK70" s="253"/>
      <c r="JLL70" s="253"/>
      <c r="JLM70" s="253"/>
      <c r="JLN70" s="253"/>
      <c r="JLO70" s="253"/>
      <c r="JLP70" s="253"/>
      <c r="JLQ70" s="253"/>
      <c r="JLR70" s="253"/>
      <c r="JLS70" s="253"/>
      <c r="JLT70" s="253"/>
      <c r="JLU70" s="253"/>
      <c r="JLV70" s="253"/>
      <c r="JLW70" s="253"/>
      <c r="JLX70" s="253"/>
      <c r="JLY70" s="253"/>
      <c r="JLZ70" s="253"/>
      <c r="JMA70" s="253"/>
      <c r="JMB70" s="253"/>
      <c r="JMC70" s="253"/>
      <c r="JMD70" s="253"/>
      <c r="JME70" s="253"/>
      <c r="JMF70" s="253"/>
      <c r="JMG70" s="253"/>
      <c r="JMH70" s="253"/>
      <c r="JMI70" s="253"/>
      <c r="JMJ70" s="253"/>
      <c r="JMK70" s="253"/>
      <c r="JML70" s="253"/>
      <c r="JMM70" s="253"/>
      <c r="JMN70" s="253"/>
      <c r="JMO70" s="253"/>
      <c r="JMP70" s="253"/>
      <c r="JMQ70" s="253"/>
      <c r="JMR70" s="253"/>
      <c r="JMS70" s="253"/>
      <c r="JMT70" s="253"/>
      <c r="JMU70" s="253"/>
      <c r="JMV70" s="253"/>
      <c r="JMW70" s="253"/>
      <c r="JMX70" s="253"/>
      <c r="JMY70" s="253"/>
      <c r="JMZ70" s="253"/>
      <c r="JNA70" s="253"/>
      <c r="JNB70" s="253"/>
      <c r="JNC70" s="253"/>
      <c r="JND70" s="253"/>
      <c r="JNE70" s="253"/>
      <c r="JNF70" s="253"/>
      <c r="JNG70" s="253"/>
      <c r="JNH70" s="253"/>
      <c r="JNI70" s="253"/>
      <c r="JNJ70" s="253"/>
      <c r="JNK70" s="253"/>
      <c r="JNL70" s="253"/>
      <c r="JNM70" s="253"/>
      <c r="JNN70" s="253"/>
      <c r="JNO70" s="253"/>
      <c r="JNP70" s="253"/>
      <c r="JNQ70" s="253"/>
      <c r="JNR70" s="253"/>
      <c r="JNS70" s="253"/>
      <c r="JNT70" s="253"/>
      <c r="JNU70" s="253"/>
      <c r="JNV70" s="253"/>
      <c r="JNW70" s="253"/>
      <c r="JNX70" s="253"/>
      <c r="JNY70" s="253"/>
      <c r="JNZ70" s="253"/>
      <c r="JOA70" s="253"/>
      <c r="JOB70" s="253"/>
      <c r="JOC70" s="253"/>
      <c r="JOD70" s="253"/>
      <c r="JOE70" s="253"/>
      <c r="JOF70" s="253"/>
      <c r="JOG70" s="253"/>
      <c r="JOH70" s="253"/>
      <c r="JOI70" s="253"/>
      <c r="JOJ70" s="253"/>
      <c r="JOK70" s="253"/>
      <c r="JOL70" s="253"/>
      <c r="JOM70" s="253"/>
      <c r="JON70" s="253"/>
      <c r="JOO70" s="253"/>
      <c r="JOP70" s="253"/>
      <c r="JOQ70" s="253"/>
      <c r="JOR70" s="253"/>
      <c r="JOS70" s="253"/>
      <c r="JOT70" s="253"/>
      <c r="JOU70" s="253"/>
      <c r="JOV70" s="253"/>
      <c r="JOW70" s="253"/>
      <c r="JOX70" s="253"/>
      <c r="JOY70" s="253"/>
      <c r="JOZ70" s="253"/>
      <c r="JPA70" s="253"/>
      <c r="JPB70" s="253"/>
      <c r="JPC70" s="253"/>
      <c r="JPD70" s="253"/>
      <c r="JPE70" s="253"/>
      <c r="JPF70" s="253"/>
      <c r="JPG70" s="253"/>
      <c r="JPH70" s="253"/>
      <c r="JPI70" s="253"/>
      <c r="JPJ70" s="253"/>
      <c r="JPK70" s="253"/>
      <c r="JPL70" s="253"/>
      <c r="JPM70" s="253"/>
      <c r="JPN70" s="253"/>
      <c r="JPO70" s="253"/>
      <c r="JPP70" s="253"/>
      <c r="JPQ70" s="253"/>
      <c r="JPR70" s="253"/>
      <c r="JPS70" s="253"/>
      <c r="JPT70" s="253"/>
      <c r="JPU70" s="253"/>
      <c r="JPV70" s="253"/>
      <c r="JPW70" s="253"/>
      <c r="JPX70" s="253"/>
      <c r="JPY70" s="253"/>
      <c r="JPZ70" s="253"/>
      <c r="JQA70" s="253"/>
      <c r="JQB70" s="253"/>
      <c r="JQC70" s="253"/>
      <c r="JQD70" s="253"/>
      <c r="JQE70" s="253"/>
      <c r="JQF70" s="253"/>
      <c r="JQG70" s="253"/>
      <c r="JQH70" s="253"/>
      <c r="JQI70" s="253"/>
      <c r="JQJ70" s="253"/>
      <c r="JQK70" s="253"/>
      <c r="JQL70" s="253"/>
      <c r="JQM70" s="253"/>
      <c r="JQN70" s="253"/>
      <c r="JQO70" s="253"/>
      <c r="JQP70" s="253"/>
      <c r="JQQ70" s="253"/>
      <c r="JQR70" s="253"/>
      <c r="JQS70" s="253"/>
      <c r="JQT70" s="253"/>
      <c r="JQU70" s="253"/>
      <c r="JQV70" s="253"/>
      <c r="JQW70" s="253"/>
      <c r="JQX70" s="253"/>
      <c r="JQY70" s="253"/>
      <c r="JQZ70" s="253"/>
      <c r="JRA70" s="253"/>
      <c r="JRB70" s="253"/>
      <c r="JRC70" s="253"/>
      <c r="JRD70" s="253"/>
      <c r="JRE70" s="253"/>
      <c r="JRF70" s="253"/>
      <c r="JRG70" s="253"/>
      <c r="JRH70" s="253"/>
      <c r="JRI70" s="253"/>
      <c r="JRJ70" s="253"/>
      <c r="JRK70" s="253"/>
      <c r="JRL70" s="253"/>
      <c r="JRM70" s="253"/>
      <c r="JRN70" s="253"/>
      <c r="JRO70" s="253"/>
      <c r="JRP70" s="253"/>
      <c r="JRQ70" s="253"/>
      <c r="JRR70" s="253"/>
      <c r="JRS70" s="253"/>
      <c r="JRT70" s="253"/>
      <c r="JRU70" s="253"/>
      <c r="JRV70" s="253"/>
      <c r="JRW70" s="253"/>
      <c r="JRX70" s="253"/>
      <c r="JRY70" s="253"/>
      <c r="JRZ70" s="253"/>
      <c r="JSA70" s="253"/>
      <c r="JSB70" s="253"/>
      <c r="JSC70" s="253"/>
      <c r="JSD70" s="253"/>
      <c r="JSE70" s="253"/>
      <c r="JSF70" s="253"/>
      <c r="JSG70" s="253"/>
      <c r="JSH70" s="253"/>
      <c r="JSI70" s="253"/>
      <c r="JSJ70" s="253"/>
      <c r="JSK70" s="253"/>
      <c r="JSL70" s="253"/>
      <c r="JSM70" s="253"/>
      <c r="JSN70" s="253"/>
      <c r="JSO70" s="253"/>
      <c r="JSP70" s="253"/>
      <c r="JSQ70" s="253"/>
      <c r="JSR70" s="253"/>
      <c r="JSS70" s="253"/>
      <c r="JST70" s="253"/>
      <c r="JSU70" s="253"/>
      <c r="JSV70" s="253"/>
      <c r="JSW70" s="253"/>
      <c r="JSX70" s="253"/>
      <c r="JSY70" s="253"/>
      <c r="JSZ70" s="253"/>
      <c r="JTA70" s="253"/>
      <c r="JTB70" s="253"/>
      <c r="JTC70" s="253"/>
      <c r="JTD70" s="253"/>
      <c r="JTE70" s="253"/>
      <c r="JTF70" s="253"/>
      <c r="JTG70" s="253"/>
      <c r="JTH70" s="253"/>
      <c r="JTI70" s="253"/>
      <c r="JTJ70" s="253"/>
      <c r="JTK70" s="253"/>
      <c r="JTL70" s="253"/>
      <c r="JTM70" s="253"/>
      <c r="JTN70" s="253"/>
      <c r="JTO70" s="253"/>
      <c r="JTP70" s="253"/>
      <c r="JTQ70" s="253"/>
      <c r="JTR70" s="253"/>
      <c r="JTS70" s="253"/>
      <c r="JTT70" s="253"/>
      <c r="JTU70" s="253"/>
      <c r="JTV70" s="253"/>
      <c r="JTW70" s="253"/>
      <c r="JTX70" s="253"/>
      <c r="JTY70" s="253"/>
      <c r="JTZ70" s="253"/>
      <c r="JUA70" s="253"/>
      <c r="JUB70" s="253"/>
      <c r="JUC70" s="253"/>
      <c r="JUD70" s="253"/>
      <c r="JUE70" s="253"/>
      <c r="JUF70" s="253"/>
      <c r="JUG70" s="253"/>
      <c r="JUH70" s="253"/>
      <c r="JUI70" s="253"/>
      <c r="JUJ70" s="253"/>
      <c r="JUK70" s="253"/>
      <c r="JUL70" s="253"/>
      <c r="JUM70" s="253"/>
      <c r="JUN70" s="253"/>
      <c r="JUO70" s="253"/>
      <c r="JUP70" s="253"/>
      <c r="JUQ70" s="253"/>
      <c r="JUR70" s="253"/>
      <c r="JUS70" s="253"/>
      <c r="JUT70" s="253"/>
      <c r="JUU70" s="253"/>
      <c r="JUV70" s="253"/>
      <c r="JUW70" s="253"/>
      <c r="JUX70" s="253"/>
      <c r="JUY70" s="253"/>
      <c r="JUZ70" s="253"/>
      <c r="JVA70" s="253"/>
      <c r="JVB70" s="253"/>
      <c r="JVC70" s="253"/>
      <c r="JVD70" s="253"/>
      <c r="JVE70" s="253"/>
      <c r="JVF70" s="253"/>
      <c r="JVG70" s="253"/>
      <c r="JVH70" s="253"/>
      <c r="JVI70" s="253"/>
      <c r="JVJ70" s="253"/>
      <c r="JVK70" s="253"/>
      <c r="JVL70" s="253"/>
      <c r="JVM70" s="253"/>
      <c r="JVN70" s="253"/>
      <c r="JVO70" s="253"/>
      <c r="JVP70" s="253"/>
      <c r="JVQ70" s="253"/>
      <c r="JVR70" s="253"/>
      <c r="JVS70" s="253"/>
      <c r="JVT70" s="253"/>
      <c r="JVU70" s="253"/>
      <c r="JVV70" s="253"/>
      <c r="JVW70" s="253"/>
      <c r="JVX70" s="253"/>
      <c r="JVY70" s="253"/>
      <c r="JVZ70" s="253"/>
      <c r="JWA70" s="253"/>
      <c r="JWB70" s="253"/>
      <c r="JWC70" s="253"/>
      <c r="JWD70" s="253"/>
      <c r="JWE70" s="253"/>
      <c r="JWF70" s="253"/>
      <c r="JWG70" s="253"/>
      <c r="JWH70" s="253"/>
      <c r="JWI70" s="253"/>
      <c r="JWJ70" s="253"/>
      <c r="JWK70" s="253"/>
      <c r="JWL70" s="253"/>
      <c r="JWM70" s="253"/>
      <c r="JWN70" s="253"/>
      <c r="JWO70" s="253"/>
      <c r="JWP70" s="253"/>
      <c r="JWQ70" s="253"/>
      <c r="JWR70" s="253"/>
      <c r="JWS70" s="253"/>
      <c r="JWT70" s="253"/>
      <c r="JWU70" s="253"/>
      <c r="JWV70" s="253"/>
      <c r="JWW70" s="253"/>
      <c r="JWX70" s="253"/>
      <c r="JWY70" s="253"/>
      <c r="JWZ70" s="253"/>
      <c r="JXA70" s="253"/>
      <c r="JXB70" s="253"/>
      <c r="JXC70" s="253"/>
      <c r="JXD70" s="253"/>
      <c r="JXE70" s="253"/>
      <c r="JXF70" s="253"/>
      <c r="JXG70" s="253"/>
      <c r="JXH70" s="253"/>
      <c r="JXI70" s="253"/>
      <c r="JXJ70" s="253"/>
      <c r="JXK70" s="253"/>
      <c r="JXL70" s="253"/>
      <c r="JXM70" s="253"/>
      <c r="JXN70" s="253"/>
      <c r="JXO70" s="253"/>
      <c r="JXP70" s="253"/>
      <c r="JXQ70" s="253"/>
      <c r="JXR70" s="253"/>
      <c r="JXS70" s="253"/>
      <c r="JXT70" s="253"/>
      <c r="JXU70" s="253"/>
      <c r="JXV70" s="253"/>
      <c r="JXW70" s="253"/>
      <c r="JXX70" s="253"/>
      <c r="JXY70" s="253"/>
      <c r="JXZ70" s="253"/>
      <c r="JYA70" s="253"/>
      <c r="JYB70" s="253"/>
      <c r="JYC70" s="253"/>
      <c r="JYD70" s="253"/>
      <c r="JYE70" s="253"/>
      <c r="JYF70" s="253"/>
      <c r="JYG70" s="253"/>
      <c r="JYH70" s="253"/>
      <c r="JYI70" s="253"/>
      <c r="JYJ70" s="253"/>
      <c r="JYK70" s="253"/>
      <c r="JYL70" s="253"/>
      <c r="JYM70" s="253"/>
      <c r="JYN70" s="253"/>
      <c r="JYO70" s="253"/>
      <c r="JYP70" s="253"/>
      <c r="JYQ70" s="253"/>
      <c r="JYR70" s="253"/>
      <c r="JYS70" s="253"/>
      <c r="JYT70" s="253"/>
      <c r="JYU70" s="253"/>
      <c r="JYV70" s="253"/>
      <c r="JYW70" s="253"/>
      <c r="JYX70" s="253"/>
      <c r="JYY70" s="253"/>
      <c r="JYZ70" s="253"/>
      <c r="JZA70" s="253"/>
      <c r="JZB70" s="253"/>
      <c r="JZC70" s="253"/>
      <c r="JZD70" s="253"/>
      <c r="JZE70" s="253"/>
      <c r="JZF70" s="253"/>
      <c r="JZG70" s="253"/>
      <c r="JZH70" s="253"/>
      <c r="JZI70" s="253"/>
      <c r="JZJ70" s="253"/>
      <c r="JZK70" s="253"/>
      <c r="JZL70" s="253"/>
      <c r="JZM70" s="253"/>
      <c r="JZN70" s="253"/>
      <c r="JZO70" s="253"/>
      <c r="JZP70" s="253"/>
      <c r="JZQ70" s="253"/>
      <c r="JZR70" s="253"/>
      <c r="JZS70" s="253"/>
      <c r="JZT70" s="253"/>
      <c r="JZU70" s="253"/>
      <c r="JZV70" s="253"/>
      <c r="JZW70" s="253"/>
      <c r="JZX70" s="253"/>
      <c r="JZY70" s="253"/>
      <c r="JZZ70" s="253"/>
      <c r="KAA70" s="253"/>
      <c r="KAB70" s="253"/>
      <c r="KAC70" s="253"/>
      <c r="KAD70" s="253"/>
      <c r="KAE70" s="253"/>
      <c r="KAF70" s="253"/>
      <c r="KAG70" s="253"/>
      <c r="KAH70" s="253"/>
      <c r="KAI70" s="253"/>
      <c r="KAJ70" s="253"/>
      <c r="KAK70" s="253"/>
      <c r="KAL70" s="253"/>
      <c r="KAM70" s="253"/>
      <c r="KAN70" s="253"/>
      <c r="KAO70" s="253"/>
      <c r="KAP70" s="253"/>
      <c r="KAQ70" s="253"/>
      <c r="KAR70" s="253"/>
      <c r="KAS70" s="253"/>
      <c r="KAT70" s="253"/>
      <c r="KAU70" s="253"/>
      <c r="KAV70" s="253"/>
      <c r="KAW70" s="253"/>
      <c r="KAX70" s="253"/>
      <c r="KAY70" s="253"/>
      <c r="KAZ70" s="253"/>
      <c r="KBA70" s="253"/>
      <c r="KBB70" s="253"/>
      <c r="KBC70" s="253"/>
      <c r="KBD70" s="253"/>
      <c r="KBE70" s="253"/>
      <c r="KBF70" s="253"/>
      <c r="KBG70" s="253"/>
      <c r="KBH70" s="253"/>
      <c r="KBI70" s="253"/>
      <c r="KBJ70" s="253"/>
      <c r="KBK70" s="253"/>
      <c r="KBL70" s="253"/>
      <c r="KBM70" s="253"/>
      <c r="KBN70" s="253"/>
      <c r="KBO70" s="253"/>
      <c r="KBP70" s="253"/>
      <c r="KBQ70" s="253"/>
      <c r="KBR70" s="253"/>
      <c r="KBS70" s="253"/>
      <c r="KBT70" s="253"/>
      <c r="KBU70" s="253"/>
      <c r="KBV70" s="253"/>
      <c r="KBW70" s="253"/>
      <c r="KBX70" s="253"/>
      <c r="KBY70" s="253"/>
      <c r="KBZ70" s="253"/>
      <c r="KCA70" s="253"/>
      <c r="KCB70" s="253"/>
      <c r="KCC70" s="253"/>
      <c r="KCD70" s="253"/>
      <c r="KCE70" s="253"/>
      <c r="KCF70" s="253"/>
      <c r="KCG70" s="253"/>
      <c r="KCH70" s="253"/>
      <c r="KCI70" s="253"/>
      <c r="KCJ70" s="253"/>
      <c r="KCK70" s="253"/>
      <c r="KCL70" s="253"/>
      <c r="KCM70" s="253"/>
      <c r="KCN70" s="253"/>
      <c r="KCO70" s="253"/>
      <c r="KCP70" s="253"/>
      <c r="KCQ70" s="253"/>
      <c r="KCR70" s="253"/>
      <c r="KCS70" s="253"/>
      <c r="KCT70" s="253"/>
      <c r="KCU70" s="253"/>
      <c r="KCV70" s="253"/>
      <c r="KCW70" s="253"/>
      <c r="KCX70" s="253"/>
      <c r="KCY70" s="253"/>
      <c r="KCZ70" s="253"/>
      <c r="KDA70" s="253"/>
      <c r="KDB70" s="253"/>
      <c r="KDC70" s="253"/>
      <c r="KDD70" s="253"/>
      <c r="KDE70" s="253"/>
      <c r="KDF70" s="253"/>
      <c r="KDG70" s="253"/>
      <c r="KDH70" s="253"/>
      <c r="KDI70" s="253"/>
      <c r="KDJ70" s="253"/>
      <c r="KDK70" s="253"/>
      <c r="KDL70" s="253"/>
      <c r="KDM70" s="253"/>
      <c r="KDN70" s="253"/>
      <c r="KDO70" s="253"/>
      <c r="KDP70" s="253"/>
      <c r="KDQ70" s="253"/>
      <c r="KDR70" s="253"/>
      <c r="KDS70" s="253"/>
      <c r="KDT70" s="253"/>
      <c r="KDU70" s="253"/>
      <c r="KDV70" s="253"/>
      <c r="KDW70" s="253"/>
      <c r="KDX70" s="253"/>
      <c r="KDY70" s="253"/>
      <c r="KDZ70" s="253"/>
      <c r="KEA70" s="253"/>
      <c r="KEB70" s="253"/>
      <c r="KEC70" s="253"/>
      <c r="KED70" s="253"/>
      <c r="KEE70" s="253"/>
      <c r="KEF70" s="253"/>
      <c r="KEG70" s="253"/>
      <c r="KEH70" s="253"/>
      <c r="KEI70" s="253"/>
      <c r="KEJ70" s="253"/>
      <c r="KEK70" s="253"/>
      <c r="KEL70" s="253"/>
      <c r="KEM70" s="253"/>
      <c r="KEN70" s="253"/>
      <c r="KEO70" s="253"/>
      <c r="KEP70" s="253"/>
      <c r="KEQ70" s="253"/>
      <c r="KER70" s="253"/>
      <c r="KES70" s="253"/>
      <c r="KET70" s="253"/>
      <c r="KEU70" s="253"/>
      <c r="KEV70" s="253"/>
      <c r="KEW70" s="253"/>
      <c r="KEX70" s="253"/>
      <c r="KEY70" s="253"/>
      <c r="KEZ70" s="253"/>
      <c r="KFA70" s="253"/>
      <c r="KFB70" s="253"/>
      <c r="KFC70" s="253"/>
      <c r="KFD70" s="253"/>
      <c r="KFE70" s="253"/>
      <c r="KFF70" s="253"/>
      <c r="KFG70" s="253"/>
      <c r="KFH70" s="253"/>
      <c r="KFI70" s="253"/>
      <c r="KFJ70" s="253"/>
      <c r="KFK70" s="253"/>
      <c r="KFL70" s="253"/>
      <c r="KFM70" s="253"/>
      <c r="KFN70" s="253"/>
      <c r="KFO70" s="253"/>
      <c r="KFP70" s="253"/>
      <c r="KFQ70" s="253"/>
      <c r="KFR70" s="253"/>
      <c r="KFS70" s="253"/>
      <c r="KFT70" s="253"/>
      <c r="KFU70" s="253"/>
      <c r="KFV70" s="253"/>
      <c r="KFW70" s="253"/>
      <c r="KFX70" s="253"/>
      <c r="KFY70" s="253"/>
      <c r="KFZ70" s="253"/>
      <c r="KGA70" s="253"/>
      <c r="KGB70" s="253"/>
      <c r="KGC70" s="253"/>
      <c r="KGD70" s="253"/>
      <c r="KGE70" s="253"/>
      <c r="KGF70" s="253"/>
      <c r="KGG70" s="253"/>
      <c r="KGH70" s="253"/>
      <c r="KGI70" s="253"/>
      <c r="KGJ70" s="253"/>
      <c r="KGK70" s="253"/>
      <c r="KGL70" s="253"/>
      <c r="KGM70" s="253"/>
      <c r="KGN70" s="253"/>
      <c r="KGO70" s="253"/>
      <c r="KGP70" s="253"/>
      <c r="KGQ70" s="253"/>
      <c r="KGR70" s="253"/>
      <c r="KGS70" s="253"/>
      <c r="KGT70" s="253"/>
      <c r="KGU70" s="253"/>
      <c r="KGV70" s="253"/>
      <c r="KGW70" s="253"/>
      <c r="KGX70" s="253"/>
      <c r="KGY70" s="253"/>
      <c r="KGZ70" s="253"/>
      <c r="KHA70" s="253"/>
      <c r="KHB70" s="253"/>
      <c r="KHC70" s="253"/>
      <c r="KHD70" s="253"/>
      <c r="KHE70" s="253"/>
      <c r="KHF70" s="253"/>
      <c r="KHG70" s="253"/>
      <c r="KHH70" s="253"/>
      <c r="KHI70" s="253"/>
      <c r="KHJ70" s="253"/>
      <c r="KHK70" s="253"/>
      <c r="KHL70" s="253"/>
      <c r="KHM70" s="253"/>
      <c r="KHN70" s="253"/>
      <c r="KHO70" s="253"/>
      <c r="KHP70" s="253"/>
      <c r="KHQ70" s="253"/>
      <c r="KHR70" s="253"/>
      <c r="KHS70" s="253"/>
      <c r="KHT70" s="253"/>
      <c r="KHU70" s="253"/>
      <c r="KHV70" s="253"/>
      <c r="KHW70" s="253"/>
      <c r="KHX70" s="253"/>
      <c r="KHY70" s="253"/>
      <c r="KHZ70" s="253"/>
      <c r="KIA70" s="253"/>
      <c r="KIB70" s="253"/>
      <c r="KIC70" s="253"/>
      <c r="KID70" s="253"/>
      <c r="KIE70" s="253"/>
      <c r="KIF70" s="253"/>
      <c r="KIG70" s="253"/>
      <c r="KIH70" s="253"/>
      <c r="KII70" s="253"/>
      <c r="KIJ70" s="253"/>
      <c r="KIK70" s="253"/>
      <c r="KIL70" s="253"/>
      <c r="KIM70" s="253"/>
      <c r="KIN70" s="253"/>
      <c r="KIO70" s="253"/>
      <c r="KIP70" s="253"/>
      <c r="KIQ70" s="253"/>
      <c r="KIR70" s="253"/>
      <c r="KIS70" s="253"/>
      <c r="KIT70" s="253"/>
      <c r="KIU70" s="253"/>
      <c r="KIV70" s="253"/>
      <c r="KIW70" s="253"/>
      <c r="KIX70" s="253"/>
      <c r="KIY70" s="253"/>
      <c r="KIZ70" s="253"/>
      <c r="KJA70" s="253"/>
      <c r="KJB70" s="253"/>
      <c r="KJC70" s="253"/>
      <c r="KJD70" s="253"/>
      <c r="KJE70" s="253"/>
      <c r="KJF70" s="253"/>
      <c r="KJG70" s="253"/>
      <c r="KJH70" s="253"/>
      <c r="KJI70" s="253"/>
      <c r="KJJ70" s="253"/>
      <c r="KJK70" s="253"/>
      <c r="KJL70" s="253"/>
      <c r="KJM70" s="253"/>
      <c r="KJN70" s="253"/>
      <c r="KJO70" s="253"/>
      <c r="KJP70" s="253"/>
      <c r="KJQ70" s="253"/>
      <c r="KJR70" s="253"/>
      <c r="KJS70" s="253"/>
      <c r="KJT70" s="253"/>
      <c r="KJU70" s="253"/>
      <c r="KJV70" s="253"/>
      <c r="KJW70" s="253"/>
      <c r="KJX70" s="253"/>
      <c r="KJY70" s="253"/>
      <c r="KJZ70" s="253"/>
      <c r="KKA70" s="253"/>
      <c r="KKB70" s="253"/>
      <c r="KKC70" s="253"/>
      <c r="KKD70" s="253"/>
      <c r="KKE70" s="253"/>
      <c r="KKF70" s="253"/>
      <c r="KKG70" s="253"/>
      <c r="KKH70" s="253"/>
      <c r="KKI70" s="253"/>
      <c r="KKJ70" s="253"/>
      <c r="KKK70" s="253"/>
      <c r="KKL70" s="253"/>
      <c r="KKM70" s="253"/>
      <c r="KKN70" s="253"/>
      <c r="KKO70" s="253"/>
      <c r="KKP70" s="253"/>
      <c r="KKQ70" s="253"/>
      <c r="KKR70" s="253"/>
      <c r="KKS70" s="253"/>
      <c r="KKT70" s="253"/>
      <c r="KKU70" s="253"/>
      <c r="KKV70" s="253"/>
      <c r="KKW70" s="253"/>
      <c r="KKX70" s="253"/>
      <c r="KKY70" s="253"/>
      <c r="KKZ70" s="253"/>
      <c r="KLA70" s="253"/>
      <c r="KLB70" s="253"/>
      <c r="KLC70" s="253"/>
      <c r="KLD70" s="253"/>
      <c r="KLE70" s="253"/>
      <c r="KLF70" s="253"/>
      <c r="KLG70" s="253"/>
      <c r="KLH70" s="253"/>
      <c r="KLI70" s="253"/>
      <c r="KLJ70" s="253"/>
      <c r="KLK70" s="253"/>
      <c r="KLL70" s="253"/>
      <c r="KLM70" s="253"/>
      <c r="KLN70" s="253"/>
      <c r="KLO70" s="253"/>
      <c r="KLP70" s="253"/>
      <c r="KLQ70" s="253"/>
      <c r="KLR70" s="253"/>
      <c r="KLS70" s="253"/>
      <c r="KLT70" s="253"/>
      <c r="KLU70" s="253"/>
      <c r="KLV70" s="253"/>
      <c r="KLW70" s="253"/>
      <c r="KLX70" s="253"/>
      <c r="KLY70" s="253"/>
      <c r="KLZ70" s="253"/>
      <c r="KMA70" s="253"/>
      <c r="KMB70" s="253"/>
      <c r="KMC70" s="253"/>
      <c r="KMD70" s="253"/>
      <c r="KME70" s="253"/>
      <c r="KMF70" s="253"/>
      <c r="KMG70" s="253"/>
      <c r="KMH70" s="253"/>
      <c r="KMI70" s="253"/>
      <c r="KMJ70" s="253"/>
      <c r="KMK70" s="253"/>
      <c r="KML70" s="253"/>
      <c r="KMM70" s="253"/>
      <c r="KMN70" s="253"/>
      <c r="KMO70" s="253"/>
      <c r="KMP70" s="253"/>
      <c r="KMQ70" s="253"/>
      <c r="KMR70" s="253"/>
      <c r="KMS70" s="253"/>
      <c r="KMT70" s="253"/>
      <c r="KMU70" s="253"/>
      <c r="KMV70" s="253"/>
      <c r="KMW70" s="253"/>
      <c r="KMX70" s="253"/>
      <c r="KMY70" s="253"/>
      <c r="KMZ70" s="253"/>
      <c r="KNA70" s="253"/>
      <c r="KNB70" s="253"/>
      <c r="KNC70" s="253"/>
      <c r="KND70" s="253"/>
      <c r="KNE70" s="253"/>
      <c r="KNF70" s="253"/>
      <c r="KNG70" s="253"/>
      <c r="KNH70" s="253"/>
      <c r="KNI70" s="253"/>
      <c r="KNJ70" s="253"/>
      <c r="KNK70" s="253"/>
      <c r="KNL70" s="253"/>
      <c r="KNM70" s="253"/>
      <c r="KNN70" s="253"/>
      <c r="KNO70" s="253"/>
      <c r="KNP70" s="253"/>
      <c r="KNQ70" s="253"/>
      <c r="KNR70" s="253"/>
      <c r="KNS70" s="253"/>
      <c r="KNT70" s="253"/>
      <c r="KNU70" s="253"/>
      <c r="KNV70" s="253"/>
      <c r="KNW70" s="253"/>
      <c r="KNX70" s="253"/>
      <c r="KNY70" s="253"/>
      <c r="KNZ70" s="253"/>
      <c r="KOA70" s="253"/>
      <c r="KOB70" s="253"/>
      <c r="KOC70" s="253"/>
      <c r="KOD70" s="253"/>
      <c r="KOE70" s="253"/>
      <c r="KOF70" s="253"/>
      <c r="KOG70" s="253"/>
      <c r="KOH70" s="253"/>
      <c r="KOI70" s="253"/>
      <c r="KOJ70" s="253"/>
      <c r="KOK70" s="253"/>
      <c r="KOL70" s="253"/>
      <c r="KOM70" s="253"/>
      <c r="KON70" s="253"/>
      <c r="KOO70" s="253"/>
      <c r="KOP70" s="253"/>
      <c r="KOQ70" s="253"/>
      <c r="KOR70" s="253"/>
      <c r="KOS70" s="253"/>
      <c r="KOT70" s="253"/>
      <c r="KOU70" s="253"/>
      <c r="KOV70" s="253"/>
      <c r="KOW70" s="253"/>
      <c r="KOX70" s="253"/>
      <c r="KOY70" s="253"/>
      <c r="KOZ70" s="253"/>
      <c r="KPA70" s="253"/>
      <c r="KPB70" s="253"/>
      <c r="KPC70" s="253"/>
      <c r="KPD70" s="253"/>
      <c r="KPE70" s="253"/>
      <c r="KPF70" s="253"/>
      <c r="KPG70" s="253"/>
      <c r="KPH70" s="253"/>
      <c r="KPI70" s="253"/>
      <c r="KPJ70" s="253"/>
      <c r="KPK70" s="253"/>
      <c r="KPL70" s="253"/>
      <c r="KPM70" s="253"/>
      <c r="KPN70" s="253"/>
      <c r="KPO70" s="253"/>
      <c r="KPP70" s="253"/>
      <c r="KPQ70" s="253"/>
      <c r="KPR70" s="253"/>
      <c r="KPS70" s="253"/>
      <c r="KPT70" s="253"/>
      <c r="KPU70" s="253"/>
      <c r="KPV70" s="253"/>
      <c r="KPW70" s="253"/>
      <c r="KPX70" s="253"/>
      <c r="KPY70" s="253"/>
      <c r="KPZ70" s="253"/>
      <c r="KQA70" s="253"/>
      <c r="KQB70" s="253"/>
      <c r="KQC70" s="253"/>
      <c r="KQD70" s="253"/>
      <c r="KQE70" s="253"/>
      <c r="KQF70" s="253"/>
      <c r="KQG70" s="253"/>
      <c r="KQH70" s="253"/>
      <c r="KQI70" s="253"/>
      <c r="KQJ70" s="253"/>
      <c r="KQK70" s="253"/>
      <c r="KQL70" s="253"/>
      <c r="KQM70" s="253"/>
      <c r="KQN70" s="253"/>
      <c r="KQO70" s="253"/>
      <c r="KQP70" s="253"/>
      <c r="KQQ70" s="253"/>
      <c r="KQR70" s="253"/>
      <c r="KQS70" s="253"/>
      <c r="KQT70" s="253"/>
      <c r="KQU70" s="253"/>
      <c r="KQV70" s="253"/>
      <c r="KQW70" s="253"/>
      <c r="KQX70" s="253"/>
      <c r="KQY70" s="253"/>
      <c r="KQZ70" s="253"/>
      <c r="KRA70" s="253"/>
      <c r="KRB70" s="253"/>
      <c r="KRC70" s="253"/>
      <c r="KRD70" s="253"/>
      <c r="KRE70" s="253"/>
      <c r="KRF70" s="253"/>
      <c r="KRG70" s="253"/>
      <c r="KRH70" s="253"/>
      <c r="KRI70" s="253"/>
      <c r="KRJ70" s="253"/>
      <c r="KRK70" s="253"/>
      <c r="KRL70" s="253"/>
      <c r="KRM70" s="253"/>
      <c r="KRN70" s="253"/>
      <c r="KRO70" s="253"/>
      <c r="KRP70" s="253"/>
      <c r="KRQ70" s="253"/>
      <c r="KRR70" s="253"/>
      <c r="KRS70" s="253"/>
      <c r="KRT70" s="253"/>
      <c r="KRU70" s="253"/>
      <c r="KRV70" s="253"/>
      <c r="KRW70" s="253"/>
      <c r="KRX70" s="253"/>
      <c r="KRY70" s="253"/>
      <c r="KRZ70" s="253"/>
      <c r="KSA70" s="253"/>
      <c r="KSB70" s="253"/>
      <c r="KSC70" s="253"/>
      <c r="KSD70" s="253"/>
      <c r="KSE70" s="253"/>
      <c r="KSF70" s="253"/>
      <c r="KSG70" s="253"/>
      <c r="KSH70" s="253"/>
      <c r="KSI70" s="253"/>
      <c r="KSJ70" s="253"/>
      <c r="KSK70" s="253"/>
      <c r="KSL70" s="253"/>
      <c r="KSM70" s="253"/>
      <c r="KSN70" s="253"/>
      <c r="KSO70" s="253"/>
      <c r="KSP70" s="253"/>
      <c r="KSQ70" s="253"/>
      <c r="KSR70" s="253"/>
      <c r="KSS70" s="253"/>
      <c r="KST70" s="253"/>
      <c r="KSU70" s="253"/>
      <c r="KSV70" s="253"/>
      <c r="KSW70" s="253"/>
      <c r="KSX70" s="253"/>
      <c r="KSY70" s="253"/>
      <c r="KSZ70" s="253"/>
      <c r="KTA70" s="253"/>
      <c r="KTB70" s="253"/>
      <c r="KTC70" s="253"/>
      <c r="KTD70" s="253"/>
      <c r="KTE70" s="253"/>
      <c r="KTF70" s="253"/>
      <c r="KTG70" s="253"/>
      <c r="KTH70" s="253"/>
      <c r="KTI70" s="253"/>
      <c r="KTJ70" s="253"/>
      <c r="KTK70" s="253"/>
      <c r="KTL70" s="253"/>
      <c r="KTM70" s="253"/>
      <c r="KTN70" s="253"/>
      <c r="KTO70" s="253"/>
      <c r="KTP70" s="253"/>
      <c r="KTQ70" s="253"/>
      <c r="KTR70" s="253"/>
      <c r="KTS70" s="253"/>
      <c r="KTT70" s="253"/>
      <c r="KTU70" s="253"/>
      <c r="KTV70" s="253"/>
      <c r="KTW70" s="253"/>
      <c r="KTX70" s="253"/>
      <c r="KTY70" s="253"/>
      <c r="KTZ70" s="253"/>
      <c r="KUA70" s="253"/>
      <c r="KUB70" s="253"/>
      <c r="KUC70" s="253"/>
      <c r="KUD70" s="253"/>
      <c r="KUE70" s="253"/>
      <c r="KUF70" s="253"/>
      <c r="KUG70" s="253"/>
      <c r="KUH70" s="253"/>
      <c r="KUI70" s="253"/>
      <c r="KUJ70" s="253"/>
      <c r="KUK70" s="253"/>
      <c r="KUL70" s="253"/>
      <c r="KUM70" s="253"/>
      <c r="KUN70" s="253"/>
      <c r="KUO70" s="253"/>
      <c r="KUP70" s="253"/>
      <c r="KUQ70" s="253"/>
      <c r="KUR70" s="253"/>
      <c r="KUS70" s="253"/>
      <c r="KUT70" s="253"/>
      <c r="KUU70" s="253"/>
      <c r="KUV70" s="253"/>
      <c r="KUW70" s="253"/>
      <c r="KUX70" s="253"/>
      <c r="KUY70" s="253"/>
      <c r="KUZ70" s="253"/>
      <c r="KVA70" s="253"/>
      <c r="KVB70" s="253"/>
      <c r="KVC70" s="253"/>
      <c r="KVD70" s="253"/>
      <c r="KVE70" s="253"/>
      <c r="KVF70" s="253"/>
      <c r="KVG70" s="253"/>
      <c r="KVH70" s="253"/>
      <c r="KVI70" s="253"/>
      <c r="KVJ70" s="253"/>
      <c r="KVK70" s="253"/>
      <c r="KVL70" s="253"/>
      <c r="KVM70" s="253"/>
      <c r="KVN70" s="253"/>
      <c r="KVO70" s="253"/>
      <c r="KVP70" s="253"/>
      <c r="KVQ70" s="253"/>
      <c r="KVR70" s="253"/>
      <c r="KVS70" s="253"/>
      <c r="KVT70" s="253"/>
      <c r="KVU70" s="253"/>
      <c r="KVV70" s="253"/>
      <c r="KVW70" s="253"/>
      <c r="KVX70" s="253"/>
      <c r="KVY70" s="253"/>
      <c r="KVZ70" s="253"/>
      <c r="KWA70" s="253"/>
      <c r="KWB70" s="253"/>
      <c r="KWC70" s="253"/>
      <c r="KWD70" s="253"/>
      <c r="KWE70" s="253"/>
      <c r="KWF70" s="253"/>
      <c r="KWG70" s="253"/>
      <c r="KWH70" s="253"/>
      <c r="KWI70" s="253"/>
      <c r="KWJ70" s="253"/>
      <c r="KWK70" s="253"/>
      <c r="KWL70" s="253"/>
      <c r="KWM70" s="253"/>
      <c r="KWN70" s="253"/>
      <c r="KWO70" s="253"/>
      <c r="KWP70" s="253"/>
      <c r="KWQ70" s="253"/>
      <c r="KWR70" s="253"/>
      <c r="KWS70" s="253"/>
      <c r="KWT70" s="253"/>
      <c r="KWU70" s="253"/>
      <c r="KWV70" s="253"/>
      <c r="KWW70" s="253"/>
      <c r="KWX70" s="253"/>
      <c r="KWY70" s="253"/>
      <c r="KWZ70" s="253"/>
      <c r="KXA70" s="253"/>
      <c r="KXB70" s="253"/>
      <c r="KXC70" s="253"/>
      <c r="KXD70" s="253"/>
      <c r="KXE70" s="253"/>
      <c r="KXF70" s="253"/>
      <c r="KXG70" s="253"/>
      <c r="KXH70" s="253"/>
      <c r="KXI70" s="253"/>
      <c r="KXJ70" s="253"/>
      <c r="KXK70" s="253"/>
      <c r="KXL70" s="253"/>
      <c r="KXM70" s="253"/>
      <c r="KXN70" s="253"/>
      <c r="KXO70" s="253"/>
      <c r="KXP70" s="253"/>
      <c r="KXQ70" s="253"/>
      <c r="KXR70" s="253"/>
      <c r="KXS70" s="253"/>
      <c r="KXT70" s="253"/>
      <c r="KXU70" s="253"/>
      <c r="KXV70" s="253"/>
      <c r="KXW70" s="253"/>
      <c r="KXX70" s="253"/>
      <c r="KXY70" s="253"/>
      <c r="KXZ70" s="253"/>
      <c r="KYA70" s="253"/>
      <c r="KYB70" s="253"/>
      <c r="KYC70" s="253"/>
      <c r="KYD70" s="253"/>
      <c r="KYE70" s="253"/>
      <c r="KYF70" s="253"/>
      <c r="KYG70" s="253"/>
      <c r="KYH70" s="253"/>
      <c r="KYI70" s="253"/>
      <c r="KYJ70" s="253"/>
      <c r="KYK70" s="253"/>
      <c r="KYL70" s="253"/>
      <c r="KYM70" s="253"/>
      <c r="KYN70" s="253"/>
      <c r="KYO70" s="253"/>
      <c r="KYP70" s="253"/>
      <c r="KYQ70" s="253"/>
      <c r="KYR70" s="253"/>
      <c r="KYS70" s="253"/>
      <c r="KYT70" s="253"/>
      <c r="KYU70" s="253"/>
      <c r="KYV70" s="253"/>
      <c r="KYW70" s="253"/>
      <c r="KYX70" s="253"/>
      <c r="KYY70" s="253"/>
      <c r="KYZ70" s="253"/>
      <c r="KZA70" s="253"/>
      <c r="KZB70" s="253"/>
      <c r="KZC70" s="253"/>
      <c r="KZD70" s="253"/>
      <c r="KZE70" s="253"/>
      <c r="KZF70" s="253"/>
      <c r="KZG70" s="253"/>
      <c r="KZH70" s="253"/>
      <c r="KZI70" s="253"/>
      <c r="KZJ70" s="253"/>
      <c r="KZK70" s="253"/>
      <c r="KZL70" s="253"/>
      <c r="KZM70" s="253"/>
      <c r="KZN70" s="253"/>
      <c r="KZO70" s="253"/>
      <c r="KZP70" s="253"/>
      <c r="KZQ70" s="253"/>
      <c r="KZR70" s="253"/>
      <c r="KZS70" s="253"/>
      <c r="KZT70" s="253"/>
      <c r="KZU70" s="253"/>
      <c r="KZV70" s="253"/>
      <c r="KZW70" s="253"/>
      <c r="KZX70" s="253"/>
      <c r="KZY70" s="253"/>
      <c r="KZZ70" s="253"/>
      <c r="LAA70" s="253"/>
      <c r="LAB70" s="253"/>
      <c r="LAC70" s="253"/>
      <c r="LAD70" s="253"/>
      <c r="LAE70" s="253"/>
      <c r="LAF70" s="253"/>
      <c r="LAG70" s="253"/>
      <c r="LAH70" s="253"/>
      <c r="LAI70" s="253"/>
      <c r="LAJ70" s="253"/>
      <c r="LAK70" s="253"/>
      <c r="LAL70" s="253"/>
      <c r="LAM70" s="253"/>
      <c r="LAN70" s="253"/>
      <c r="LAO70" s="253"/>
      <c r="LAP70" s="253"/>
      <c r="LAQ70" s="253"/>
      <c r="LAR70" s="253"/>
      <c r="LAS70" s="253"/>
      <c r="LAT70" s="253"/>
      <c r="LAU70" s="253"/>
      <c r="LAV70" s="253"/>
      <c r="LAW70" s="253"/>
      <c r="LAX70" s="253"/>
      <c r="LAY70" s="253"/>
      <c r="LAZ70" s="253"/>
      <c r="LBA70" s="253"/>
      <c r="LBB70" s="253"/>
      <c r="LBC70" s="253"/>
      <c r="LBD70" s="253"/>
      <c r="LBE70" s="253"/>
      <c r="LBF70" s="253"/>
      <c r="LBG70" s="253"/>
      <c r="LBH70" s="253"/>
      <c r="LBI70" s="253"/>
      <c r="LBJ70" s="253"/>
      <c r="LBK70" s="253"/>
      <c r="LBL70" s="253"/>
      <c r="LBM70" s="253"/>
      <c r="LBN70" s="253"/>
      <c r="LBO70" s="253"/>
      <c r="LBP70" s="253"/>
      <c r="LBQ70" s="253"/>
      <c r="LBR70" s="253"/>
      <c r="LBS70" s="253"/>
      <c r="LBT70" s="253"/>
      <c r="LBU70" s="253"/>
      <c r="LBV70" s="253"/>
      <c r="LBW70" s="253"/>
      <c r="LBX70" s="253"/>
      <c r="LBY70" s="253"/>
      <c r="LBZ70" s="253"/>
      <c r="LCA70" s="253"/>
      <c r="LCB70" s="253"/>
      <c r="LCC70" s="253"/>
      <c r="LCD70" s="253"/>
      <c r="LCE70" s="253"/>
      <c r="LCF70" s="253"/>
      <c r="LCG70" s="253"/>
      <c r="LCH70" s="253"/>
      <c r="LCI70" s="253"/>
      <c r="LCJ70" s="253"/>
      <c r="LCK70" s="253"/>
      <c r="LCL70" s="253"/>
      <c r="LCM70" s="253"/>
      <c r="LCN70" s="253"/>
      <c r="LCO70" s="253"/>
      <c r="LCP70" s="253"/>
      <c r="LCQ70" s="253"/>
      <c r="LCR70" s="253"/>
      <c r="LCS70" s="253"/>
      <c r="LCT70" s="253"/>
      <c r="LCU70" s="253"/>
      <c r="LCV70" s="253"/>
      <c r="LCW70" s="253"/>
      <c r="LCX70" s="253"/>
      <c r="LCY70" s="253"/>
      <c r="LCZ70" s="253"/>
      <c r="LDA70" s="253"/>
      <c r="LDB70" s="253"/>
      <c r="LDC70" s="253"/>
      <c r="LDD70" s="253"/>
      <c r="LDE70" s="253"/>
      <c r="LDF70" s="253"/>
      <c r="LDG70" s="253"/>
      <c r="LDH70" s="253"/>
      <c r="LDI70" s="253"/>
      <c r="LDJ70" s="253"/>
      <c r="LDK70" s="253"/>
      <c r="LDL70" s="253"/>
      <c r="LDM70" s="253"/>
      <c r="LDN70" s="253"/>
      <c r="LDO70" s="253"/>
      <c r="LDP70" s="253"/>
      <c r="LDQ70" s="253"/>
      <c r="LDR70" s="253"/>
      <c r="LDS70" s="253"/>
      <c r="LDT70" s="253"/>
      <c r="LDU70" s="253"/>
      <c r="LDV70" s="253"/>
      <c r="LDW70" s="253"/>
      <c r="LDX70" s="253"/>
      <c r="LDY70" s="253"/>
      <c r="LDZ70" s="253"/>
      <c r="LEA70" s="253"/>
      <c r="LEB70" s="253"/>
      <c r="LEC70" s="253"/>
      <c r="LED70" s="253"/>
      <c r="LEE70" s="253"/>
      <c r="LEF70" s="253"/>
      <c r="LEG70" s="253"/>
      <c r="LEH70" s="253"/>
      <c r="LEI70" s="253"/>
      <c r="LEJ70" s="253"/>
      <c r="LEK70" s="253"/>
      <c r="LEL70" s="253"/>
      <c r="LEM70" s="253"/>
      <c r="LEN70" s="253"/>
      <c r="LEO70" s="253"/>
      <c r="LEP70" s="253"/>
      <c r="LEQ70" s="253"/>
      <c r="LER70" s="253"/>
      <c r="LES70" s="253"/>
      <c r="LET70" s="253"/>
      <c r="LEU70" s="253"/>
      <c r="LEV70" s="253"/>
      <c r="LEW70" s="253"/>
      <c r="LEX70" s="253"/>
      <c r="LEY70" s="253"/>
      <c r="LEZ70" s="253"/>
      <c r="LFA70" s="253"/>
      <c r="LFB70" s="253"/>
      <c r="LFC70" s="253"/>
      <c r="LFD70" s="253"/>
      <c r="LFE70" s="253"/>
      <c r="LFF70" s="253"/>
      <c r="LFG70" s="253"/>
      <c r="LFH70" s="253"/>
      <c r="LFI70" s="253"/>
      <c r="LFJ70" s="253"/>
      <c r="LFK70" s="253"/>
      <c r="LFL70" s="253"/>
      <c r="LFM70" s="253"/>
      <c r="LFN70" s="253"/>
      <c r="LFO70" s="253"/>
      <c r="LFP70" s="253"/>
      <c r="LFQ70" s="253"/>
      <c r="LFR70" s="253"/>
      <c r="LFS70" s="253"/>
      <c r="LFT70" s="253"/>
      <c r="LFU70" s="253"/>
      <c r="LFV70" s="253"/>
      <c r="LFW70" s="253"/>
      <c r="LFX70" s="253"/>
      <c r="LFY70" s="253"/>
      <c r="LFZ70" s="253"/>
      <c r="LGA70" s="253"/>
      <c r="LGB70" s="253"/>
      <c r="LGC70" s="253"/>
      <c r="LGD70" s="253"/>
      <c r="LGE70" s="253"/>
      <c r="LGF70" s="253"/>
      <c r="LGG70" s="253"/>
      <c r="LGH70" s="253"/>
      <c r="LGI70" s="253"/>
      <c r="LGJ70" s="253"/>
      <c r="LGK70" s="253"/>
      <c r="LGL70" s="253"/>
      <c r="LGM70" s="253"/>
      <c r="LGN70" s="253"/>
      <c r="LGO70" s="253"/>
      <c r="LGP70" s="253"/>
      <c r="LGQ70" s="253"/>
      <c r="LGR70" s="253"/>
      <c r="LGS70" s="253"/>
      <c r="LGT70" s="253"/>
      <c r="LGU70" s="253"/>
      <c r="LGV70" s="253"/>
      <c r="LGW70" s="253"/>
      <c r="LGX70" s="253"/>
      <c r="LGY70" s="253"/>
      <c r="LGZ70" s="253"/>
      <c r="LHA70" s="253"/>
      <c r="LHB70" s="253"/>
      <c r="LHC70" s="253"/>
      <c r="LHD70" s="253"/>
      <c r="LHE70" s="253"/>
      <c r="LHF70" s="253"/>
      <c r="LHG70" s="253"/>
      <c r="LHH70" s="253"/>
      <c r="LHI70" s="253"/>
      <c r="LHJ70" s="253"/>
      <c r="LHK70" s="253"/>
      <c r="LHL70" s="253"/>
      <c r="LHM70" s="253"/>
      <c r="LHN70" s="253"/>
      <c r="LHO70" s="253"/>
      <c r="LHP70" s="253"/>
      <c r="LHQ70" s="253"/>
      <c r="LHR70" s="253"/>
      <c r="LHS70" s="253"/>
      <c r="LHT70" s="253"/>
      <c r="LHU70" s="253"/>
      <c r="LHV70" s="253"/>
      <c r="LHW70" s="253"/>
      <c r="LHX70" s="253"/>
      <c r="LHY70" s="253"/>
      <c r="LHZ70" s="253"/>
      <c r="LIA70" s="253"/>
      <c r="LIB70" s="253"/>
      <c r="LIC70" s="253"/>
      <c r="LID70" s="253"/>
      <c r="LIE70" s="253"/>
      <c r="LIF70" s="253"/>
      <c r="LIG70" s="253"/>
      <c r="LIH70" s="253"/>
      <c r="LII70" s="253"/>
      <c r="LIJ70" s="253"/>
      <c r="LIK70" s="253"/>
      <c r="LIL70" s="253"/>
      <c r="LIM70" s="253"/>
      <c r="LIN70" s="253"/>
      <c r="LIO70" s="253"/>
      <c r="LIP70" s="253"/>
      <c r="LIQ70" s="253"/>
      <c r="LIR70" s="253"/>
      <c r="LIS70" s="253"/>
      <c r="LIT70" s="253"/>
      <c r="LIU70" s="253"/>
      <c r="LIV70" s="253"/>
      <c r="LIW70" s="253"/>
      <c r="LIX70" s="253"/>
      <c r="LIY70" s="253"/>
      <c r="LIZ70" s="253"/>
      <c r="LJA70" s="253"/>
      <c r="LJB70" s="253"/>
      <c r="LJC70" s="253"/>
      <c r="LJD70" s="253"/>
      <c r="LJE70" s="253"/>
      <c r="LJF70" s="253"/>
      <c r="LJG70" s="253"/>
      <c r="LJH70" s="253"/>
      <c r="LJI70" s="253"/>
      <c r="LJJ70" s="253"/>
      <c r="LJK70" s="253"/>
      <c r="LJL70" s="253"/>
      <c r="LJM70" s="253"/>
      <c r="LJN70" s="253"/>
      <c r="LJO70" s="253"/>
      <c r="LJP70" s="253"/>
      <c r="LJQ70" s="253"/>
      <c r="LJR70" s="253"/>
      <c r="LJS70" s="253"/>
      <c r="LJT70" s="253"/>
      <c r="LJU70" s="253"/>
      <c r="LJV70" s="253"/>
      <c r="LJW70" s="253"/>
      <c r="LJX70" s="253"/>
      <c r="LJY70" s="253"/>
      <c r="LJZ70" s="253"/>
      <c r="LKA70" s="253"/>
      <c r="LKB70" s="253"/>
      <c r="LKC70" s="253"/>
      <c r="LKD70" s="253"/>
      <c r="LKE70" s="253"/>
      <c r="LKF70" s="253"/>
      <c r="LKG70" s="253"/>
      <c r="LKH70" s="253"/>
      <c r="LKI70" s="253"/>
      <c r="LKJ70" s="253"/>
      <c r="LKK70" s="253"/>
      <c r="LKL70" s="253"/>
      <c r="LKM70" s="253"/>
      <c r="LKN70" s="253"/>
      <c r="LKO70" s="253"/>
      <c r="LKP70" s="253"/>
      <c r="LKQ70" s="253"/>
      <c r="LKR70" s="253"/>
      <c r="LKS70" s="253"/>
      <c r="LKT70" s="253"/>
      <c r="LKU70" s="253"/>
      <c r="LKV70" s="253"/>
      <c r="LKW70" s="253"/>
      <c r="LKX70" s="253"/>
      <c r="LKY70" s="253"/>
      <c r="LKZ70" s="253"/>
      <c r="LLA70" s="253"/>
      <c r="LLB70" s="253"/>
      <c r="LLC70" s="253"/>
      <c r="LLD70" s="253"/>
      <c r="LLE70" s="253"/>
      <c r="LLF70" s="253"/>
      <c r="LLG70" s="253"/>
      <c r="LLH70" s="253"/>
      <c r="LLI70" s="253"/>
      <c r="LLJ70" s="253"/>
      <c r="LLK70" s="253"/>
      <c r="LLL70" s="253"/>
      <c r="LLM70" s="253"/>
      <c r="LLN70" s="253"/>
      <c r="LLO70" s="253"/>
      <c r="LLP70" s="253"/>
      <c r="LLQ70" s="253"/>
      <c r="LLR70" s="253"/>
      <c r="LLS70" s="253"/>
      <c r="LLT70" s="253"/>
      <c r="LLU70" s="253"/>
      <c r="LLV70" s="253"/>
      <c r="LLW70" s="253"/>
      <c r="LLX70" s="253"/>
      <c r="LLY70" s="253"/>
      <c r="LLZ70" s="253"/>
      <c r="LMA70" s="253"/>
      <c r="LMB70" s="253"/>
      <c r="LMC70" s="253"/>
      <c r="LMD70" s="253"/>
      <c r="LME70" s="253"/>
      <c r="LMF70" s="253"/>
      <c r="LMG70" s="253"/>
      <c r="LMH70" s="253"/>
      <c r="LMI70" s="253"/>
      <c r="LMJ70" s="253"/>
      <c r="LMK70" s="253"/>
      <c r="LML70" s="253"/>
      <c r="LMM70" s="253"/>
      <c r="LMN70" s="253"/>
      <c r="LMO70" s="253"/>
      <c r="LMP70" s="253"/>
      <c r="LMQ70" s="253"/>
      <c r="LMR70" s="253"/>
      <c r="LMS70" s="253"/>
      <c r="LMT70" s="253"/>
      <c r="LMU70" s="253"/>
      <c r="LMV70" s="253"/>
      <c r="LMW70" s="253"/>
      <c r="LMX70" s="253"/>
      <c r="LMY70" s="253"/>
      <c r="LMZ70" s="253"/>
      <c r="LNA70" s="253"/>
      <c r="LNB70" s="253"/>
      <c r="LNC70" s="253"/>
      <c r="LND70" s="253"/>
      <c r="LNE70" s="253"/>
      <c r="LNF70" s="253"/>
      <c r="LNG70" s="253"/>
      <c r="LNH70" s="253"/>
      <c r="LNI70" s="253"/>
      <c r="LNJ70" s="253"/>
      <c r="LNK70" s="253"/>
      <c r="LNL70" s="253"/>
      <c r="LNM70" s="253"/>
      <c r="LNN70" s="253"/>
      <c r="LNO70" s="253"/>
      <c r="LNP70" s="253"/>
      <c r="LNQ70" s="253"/>
      <c r="LNR70" s="253"/>
      <c r="LNS70" s="253"/>
      <c r="LNT70" s="253"/>
      <c r="LNU70" s="253"/>
      <c r="LNV70" s="253"/>
      <c r="LNW70" s="253"/>
      <c r="LNX70" s="253"/>
      <c r="LNY70" s="253"/>
      <c r="LNZ70" s="253"/>
      <c r="LOA70" s="253"/>
      <c r="LOB70" s="253"/>
      <c r="LOC70" s="253"/>
      <c r="LOD70" s="253"/>
      <c r="LOE70" s="253"/>
      <c r="LOF70" s="253"/>
      <c r="LOG70" s="253"/>
      <c r="LOH70" s="253"/>
      <c r="LOI70" s="253"/>
      <c r="LOJ70" s="253"/>
      <c r="LOK70" s="253"/>
      <c r="LOL70" s="253"/>
      <c r="LOM70" s="253"/>
      <c r="LON70" s="253"/>
      <c r="LOO70" s="253"/>
      <c r="LOP70" s="253"/>
      <c r="LOQ70" s="253"/>
      <c r="LOR70" s="253"/>
      <c r="LOS70" s="253"/>
      <c r="LOT70" s="253"/>
      <c r="LOU70" s="253"/>
      <c r="LOV70" s="253"/>
      <c r="LOW70" s="253"/>
      <c r="LOX70" s="253"/>
      <c r="LOY70" s="253"/>
      <c r="LOZ70" s="253"/>
      <c r="LPA70" s="253"/>
      <c r="LPB70" s="253"/>
      <c r="LPC70" s="253"/>
      <c r="LPD70" s="253"/>
      <c r="LPE70" s="253"/>
      <c r="LPF70" s="253"/>
      <c r="LPG70" s="253"/>
      <c r="LPH70" s="253"/>
      <c r="LPI70" s="253"/>
      <c r="LPJ70" s="253"/>
      <c r="LPK70" s="253"/>
      <c r="LPL70" s="253"/>
      <c r="LPM70" s="253"/>
      <c r="LPN70" s="253"/>
      <c r="LPO70" s="253"/>
      <c r="LPP70" s="253"/>
      <c r="LPQ70" s="253"/>
      <c r="LPR70" s="253"/>
      <c r="LPS70" s="253"/>
      <c r="LPT70" s="253"/>
      <c r="LPU70" s="253"/>
      <c r="LPV70" s="253"/>
      <c r="LPW70" s="253"/>
      <c r="LPX70" s="253"/>
      <c r="LPY70" s="253"/>
      <c r="LPZ70" s="253"/>
      <c r="LQA70" s="253"/>
      <c r="LQB70" s="253"/>
      <c r="LQC70" s="253"/>
      <c r="LQD70" s="253"/>
      <c r="LQE70" s="253"/>
      <c r="LQF70" s="253"/>
      <c r="LQG70" s="253"/>
      <c r="LQH70" s="253"/>
      <c r="LQI70" s="253"/>
      <c r="LQJ70" s="253"/>
      <c r="LQK70" s="253"/>
      <c r="LQL70" s="253"/>
      <c r="LQM70" s="253"/>
      <c r="LQN70" s="253"/>
      <c r="LQO70" s="253"/>
      <c r="LQP70" s="253"/>
      <c r="LQQ70" s="253"/>
      <c r="LQR70" s="253"/>
      <c r="LQS70" s="253"/>
      <c r="LQT70" s="253"/>
      <c r="LQU70" s="253"/>
      <c r="LQV70" s="253"/>
      <c r="LQW70" s="253"/>
      <c r="LQX70" s="253"/>
      <c r="LQY70" s="253"/>
      <c r="LQZ70" s="253"/>
      <c r="LRA70" s="253"/>
      <c r="LRB70" s="253"/>
      <c r="LRC70" s="253"/>
      <c r="LRD70" s="253"/>
      <c r="LRE70" s="253"/>
      <c r="LRF70" s="253"/>
      <c r="LRG70" s="253"/>
      <c r="LRH70" s="253"/>
      <c r="LRI70" s="253"/>
      <c r="LRJ70" s="253"/>
      <c r="LRK70" s="253"/>
      <c r="LRL70" s="253"/>
      <c r="LRM70" s="253"/>
      <c r="LRN70" s="253"/>
      <c r="LRO70" s="253"/>
      <c r="LRP70" s="253"/>
      <c r="LRQ70" s="253"/>
      <c r="LRR70" s="253"/>
      <c r="LRS70" s="253"/>
      <c r="LRT70" s="253"/>
      <c r="LRU70" s="253"/>
      <c r="LRV70" s="253"/>
      <c r="LRW70" s="253"/>
      <c r="LRX70" s="253"/>
      <c r="LRY70" s="253"/>
      <c r="LRZ70" s="253"/>
      <c r="LSA70" s="253"/>
      <c r="LSB70" s="253"/>
      <c r="LSC70" s="253"/>
      <c r="LSD70" s="253"/>
      <c r="LSE70" s="253"/>
      <c r="LSF70" s="253"/>
      <c r="LSG70" s="253"/>
      <c r="LSH70" s="253"/>
      <c r="LSI70" s="253"/>
      <c r="LSJ70" s="253"/>
      <c r="LSK70" s="253"/>
      <c r="LSL70" s="253"/>
      <c r="LSM70" s="253"/>
      <c r="LSN70" s="253"/>
      <c r="LSO70" s="253"/>
      <c r="LSP70" s="253"/>
      <c r="LSQ70" s="253"/>
      <c r="LSR70" s="253"/>
      <c r="LSS70" s="253"/>
      <c r="LST70" s="253"/>
      <c r="LSU70" s="253"/>
      <c r="LSV70" s="253"/>
      <c r="LSW70" s="253"/>
      <c r="LSX70" s="253"/>
      <c r="LSY70" s="253"/>
      <c r="LSZ70" s="253"/>
      <c r="LTA70" s="253"/>
      <c r="LTB70" s="253"/>
      <c r="LTC70" s="253"/>
      <c r="LTD70" s="253"/>
      <c r="LTE70" s="253"/>
      <c r="LTF70" s="253"/>
      <c r="LTG70" s="253"/>
      <c r="LTH70" s="253"/>
      <c r="LTI70" s="253"/>
      <c r="LTJ70" s="253"/>
      <c r="LTK70" s="253"/>
      <c r="LTL70" s="253"/>
      <c r="LTM70" s="253"/>
      <c r="LTN70" s="253"/>
      <c r="LTO70" s="253"/>
      <c r="LTP70" s="253"/>
      <c r="LTQ70" s="253"/>
      <c r="LTR70" s="253"/>
      <c r="LTS70" s="253"/>
      <c r="LTT70" s="253"/>
      <c r="LTU70" s="253"/>
      <c r="LTV70" s="253"/>
      <c r="LTW70" s="253"/>
      <c r="LTX70" s="253"/>
      <c r="LTY70" s="253"/>
      <c r="LTZ70" s="253"/>
      <c r="LUA70" s="253"/>
      <c r="LUB70" s="253"/>
      <c r="LUC70" s="253"/>
      <c r="LUD70" s="253"/>
      <c r="LUE70" s="253"/>
      <c r="LUF70" s="253"/>
      <c r="LUG70" s="253"/>
      <c r="LUH70" s="253"/>
      <c r="LUI70" s="253"/>
      <c r="LUJ70" s="253"/>
      <c r="LUK70" s="253"/>
      <c r="LUL70" s="253"/>
      <c r="LUM70" s="253"/>
      <c r="LUN70" s="253"/>
      <c r="LUO70" s="253"/>
      <c r="LUP70" s="253"/>
      <c r="LUQ70" s="253"/>
      <c r="LUR70" s="253"/>
      <c r="LUS70" s="253"/>
      <c r="LUT70" s="253"/>
      <c r="LUU70" s="253"/>
      <c r="LUV70" s="253"/>
      <c r="LUW70" s="253"/>
      <c r="LUX70" s="253"/>
      <c r="LUY70" s="253"/>
      <c r="LUZ70" s="253"/>
      <c r="LVA70" s="253"/>
      <c r="LVB70" s="253"/>
      <c r="LVC70" s="253"/>
      <c r="LVD70" s="253"/>
      <c r="LVE70" s="253"/>
      <c r="LVF70" s="253"/>
      <c r="LVG70" s="253"/>
      <c r="LVH70" s="253"/>
      <c r="LVI70" s="253"/>
      <c r="LVJ70" s="253"/>
      <c r="LVK70" s="253"/>
      <c r="LVL70" s="253"/>
      <c r="LVM70" s="253"/>
      <c r="LVN70" s="253"/>
      <c r="LVO70" s="253"/>
      <c r="LVP70" s="253"/>
      <c r="LVQ70" s="253"/>
      <c r="LVR70" s="253"/>
      <c r="LVS70" s="253"/>
      <c r="LVT70" s="253"/>
      <c r="LVU70" s="253"/>
      <c r="LVV70" s="253"/>
      <c r="LVW70" s="253"/>
      <c r="LVX70" s="253"/>
      <c r="LVY70" s="253"/>
      <c r="LVZ70" s="253"/>
      <c r="LWA70" s="253"/>
      <c r="LWB70" s="253"/>
      <c r="LWC70" s="253"/>
      <c r="LWD70" s="253"/>
      <c r="LWE70" s="253"/>
      <c r="LWF70" s="253"/>
      <c r="LWG70" s="253"/>
      <c r="LWH70" s="253"/>
      <c r="LWI70" s="253"/>
      <c r="LWJ70" s="253"/>
      <c r="LWK70" s="253"/>
      <c r="LWL70" s="253"/>
      <c r="LWM70" s="253"/>
      <c r="LWN70" s="253"/>
      <c r="LWO70" s="253"/>
      <c r="LWP70" s="253"/>
      <c r="LWQ70" s="253"/>
      <c r="LWR70" s="253"/>
      <c r="LWS70" s="253"/>
      <c r="LWT70" s="253"/>
      <c r="LWU70" s="253"/>
      <c r="LWV70" s="253"/>
      <c r="LWW70" s="253"/>
      <c r="LWX70" s="253"/>
      <c r="LWY70" s="253"/>
      <c r="LWZ70" s="253"/>
      <c r="LXA70" s="253"/>
      <c r="LXB70" s="253"/>
      <c r="LXC70" s="253"/>
      <c r="LXD70" s="253"/>
      <c r="LXE70" s="253"/>
      <c r="LXF70" s="253"/>
      <c r="LXG70" s="253"/>
      <c r="LXH70" s="253"/>
      <c r="LXI70" s="253"/>
      <c r="LXJ70" s="253"/>
      <c r="LXK70" s="253"/>
      <c r="LXL70" s="253"/>
      <c r="LXM70" s="253"/>
      <c r="LXN70" s="253"/>
      <c r="LXO70" s="253"/>
      <c r="LXP70" s="253"/>
      <c r="LXQ70" s="253"/>
      <c r="LXR70" s="253"/>
      <c r="LXS70" s="253"/>
      <c r="LXT70" s="253"/>
      <c r="LXU70" s="253"/>
      <c r="LXV70" s="253"/>
      <c r="LXW70" s="253"/>
      <c r="LXX70" s="253"/>
      <c r="LXY70" s="253"/>
      <c r="LXZ70" s="253"/>
      <c r="LYA70" s="253"/>
      <c r="LYB70" s="253"/>
      <c r="LYC70" s="253"/>
      <c r="LYD70" s="253"/>
      <c r="LYE70" s="253"/>
      <c r="LYF70" s="253"/>
      <c r="LYG70" s="253"/>
      <c r="LYH70" s="253"/>
      <c r="LYI70" s="253"/>
      <c r="LYJ70" s="253"/>
      <c r="LYK70" s="253"/>
      <c r="LYL70" s="253"/>
      <c r="LYM70" s="253"/>
      <c r="LYN70" s="253"/>
      <c r="LYO70" s="253"/>
      <c r="LYP70" s="253"/>
      <c r="LYQ70" s="253"/>
      <c r="LYR70" s="253"/>
      <c r="LYS70" s="253"/>
      <c r="LYT70" s="253"/>
      <c r="LYU70" s="253"/>
      <c r="LYV70" s="253"/>
      <c r="LYW70" s="253"/>
      <c r="LYX70" s="253"/>
      <c r="LYY70" s="253"/>
      <c r="LYZ70" s="253"/>
      <c r="LZA70" s="253"/>
      <c r="LZB70" s="253"/>
      <c r="LZC70" s="253"/>
      <c r="LZD70" s="253"/>
      <c r="LZE70" s="253"/>
      <c r="LZF70" s="253"/>
      <c r="LZG70" s="253"/>
      <c r="LZH70" s="253"/>
      <c r="LZI70" s="253"/>
      <c r="LZJ70" s="253"/>
      <c r="LZK70" s="253"/>
      <c r="LZL70" s="253"/>
      <c r="LZM70" s="253"/>
      <c r="LZN70" s="253"/>
      <c r="LZO70" s="253"/>
      <c r="LZP70" s="253"/>
      <c r="LZQ70" s="253"/>
      <c r="LZR70" s="253"/>
      <c r="LZS70" s="253"/>
      <c r="LZT70" s="253"/>
      <c r="LZU70" s="253"/>
      <c r="LZV70" s="253"/>
      <c r="LZW70" s="253"/>
      <c r="LZX70" s="253"/>
      <c r="LZY70" s="253"/>
      <c r="LZZ70" s="253"/>
      <c r="MAA70" s="253"/>
      <c r="MAB70" s="253"/>
      <c r="MAC70" s="253"/>
      <c r="MAD70" s="253"/>
      <c r="MAE70" s="253"/>
      <c r="MAF70" s="253"/>
      <c r="MAG70" s="253"/>
      <c r="MAH70" s="253"/>
      <c r="MAI70" s="253"/>
      <c r="MAJ70" s="253"/>
      <c r="MAK70" s="253"/>
      <c r="MAL70" s="253"/>
      <c r="MAM70" s="253"/>
      <c r="MAN70" s="253"/>
      <c r="MAO70" s="253"/>
      <c r="MAP70" s="253"/>
      <c r="MAQ70" s="253"/>
      <c r="MAR70" s="253"/>
      <c r="MAS70" s="253"/>
      <c r="MAT70" s="253"/>
      <c r="MAU70" s="253"/>
      <c r="MAV70" s="253"/>
      <c r="MAW70" s="253"/>
      <c r="MAX70" s="253"/>
      <c r="MAY70" s="253"/>
      <c r="MAZ70" s="253"/>
      <c r="MBA70" s="253"/>
      <c r="MBB70" s="253"/>
      <c r="MBC70" s="253"/>
      <c r="MBD70" s="253"/>
      <c r="MBE70" s="253"/>
      <c r="MBF70" s="253"/>
      <c r="MBG70" s="253"/>
      <c r="MBH70" s="253"/>
      <c r="MBI70" s="253"/>
      <c r="MBJ70" s="253"/>
      <c r="MBK70" s="253"/>
      <c r="MBL70" s="253"/>
      <c r="MBM70" s="253"/>
      <c r="MBN70" s="253"/>
      <c r="MBO70" s="253"/>
      <c r="MBP70" s="253"/>
      <c r="MBQ70" s="253"/>
      <c r="MBR70" s="253"/>
      <c r="MBS70" s="253"/>
      <c r="MBT70" s="253"/>
      <c r="MBU70" s="253"/>
      <c r="MBV70" s="253"/>
      <c r="MBW70" s="253"/>
      <c r="MBX70" s="253"/>
      <c r="MBY70" s="253"/>
      <c r="MBZ70" s="253"/>
      <c r="MCA70" s="253"/>
      <c r="MCB70" s="253"/>
      <c r="MCC70" s="253"/>
      <c r="MCD70" s="253"/>
      <c r="MCE70" s="253"/>
      <c r="MCF70" s="253"/>
      <c r="MCG70" s="253"/>
      <c r="MCH70" s="253"/>
      <c r="MCI70" s="253"/>
      <c r="MCJ70" s="253"/>
      <c r="MCK70" s="253"/>
      <c r="MCL70" s="253"/>
      <c r="MCM70" s="253"/>
      <c r="MCN70" s="253"/>
      <c r="MCO70" s="253"/>
      <c r="MCP70" s="253"/>
      <c r="MCQ70" s="253"/>
      <c r="MCR70" s="253"/>
      <c r="MCS70" s="253"/>
      <c r="MCT70" s="253"/>
      <c r="MCU70" s="253"/>
      <c r="MCV70" s="253"/>
      <c r="MCW70" s="253"/>
      <c r="MCX70" s="253"/>
      <c r="MCY70" s="253"/>
      <c r="MCZ70" s="253"/>
      <c r="MDA70" s="253"/>
      <c r="MDB70" s="253"/>
      <c r="MDC70" s="253"/>
      <c r="MDD70" s="253"/>
      <c r="MDE70" s="253"/>
      <c r="MDF70" s="253"/>
      <c r="MDG70" s="253"/>
      <c r="MDH70" s="253"/>
      <c r="MDI70" s="253"/>
      <c r="MDJ70" s="253"/>
      <c r="MDK70" s="253"/>
      <c r="MDL70" s="253"/>
      <c r="MDM70" s="253"/>
      <c r="MDN70" s="253"/>
      <c r="MDO70" s="253"/>
      <c r="MDP70" s="253"/>
      <c r="MDQ70" s="253"/>
      <c r="MDR70" s="253"/>
      <c r="MDS70" s="253"/>
      <c r="MDT70" s="253"/>
      <c r="MDU70" s="253"/>
      <c r="MDV70" s="253"/>
      <c r="MDW70" s="253"/>
      <c r="MDX70" s="253"/>
      <c r="MDY70" s="253"/>
      <c r="MDZ70" s="253"/>
      <c r="MEA70" s="253"/>
      <c r="MEB70" s="253"/>
      <c r="MEC70" s="253"/>
      <c r="MED70" s="253"/>
      <c r="MEE70" s="253"/>
      <c r="MEF70" s="253"/>
      <c r="MEG70" s="253"/>
      <c r="MEH70" s="253"/>
      <c r="MEI70" s="253"/>
      <c r="MEJ70" s="253"/>
      <c r="MEK70" s="253"/>
      <c r="MEL70" s="253"/>
      <c r="MEM70" s="253"/>
      <c r="MEN70" s="253"/>
      <c r="MEO70" s="253"/>
      <c r="MEP70" s="253"/>
      <c r="MEQ70" s="253"/>
      <c r="MER70" s="253"/>
      <c r="MES70" s="253"/>
      <c r="MET70" s="253"/>
      <c r="MEU70" s="253"/>
      <c r="MEV70" s="253"/>
      <c r="MEW70" s="253"/>
      <c r="MEX70" s="253"/>
      <c r="MEY70" s="253"/>
      <c r="MEZ70" s="253"/>
      <c r="MFA70" s="253"/>
      <c r="MFB70" s="253"/>
      <c r="MFC70" s="253"/>
      <c r="MFD70" s="253"/>
      <c r="MFE70" s="253"/>
      <c r="MFF70" s="253"/>
      <c r="MFG70" s="253"/>
      <c r="MFH70" s="253"/>
      <c r="MFI70" s="253"/>
      <c r="MFJ70" s="253"/>
      <c r="MFK70" s="253"/>
      <c r="MFL70" s="253"/>
      <c r="MFM70" s="253"/>
      <c r="MFN70" s="253"/>
      <c r="MFO70" s="253"/>
      <c r="MFP70" s="253"/>
      <c r="MFQ70" s="253"/>
      <c r="MFR70" s="253"/>
      <c r="MFS70" s="253"/>
      <c r="MFT70" s="253"/>
      <c r="MFU70" s="253"/>
      <c r="MFV70" s="253"/>
      <c r="MFW70" s="253"/>
      <c r="MFX70" s="253"/>
      <c r="MFY70" s="253"/>
      <c r="MFZ70" s="253"/>
      <c r="MGA70" s="253"/>
      <c r="MGB70" s="253"/>
      <c r="MGC70" s="253"/>
      <c r="MGD70" s="253"/>
      <c r="MGE70" s="253"/>
      <c r="MGF70" s="253"/>
      <c r="MGG70" s="253"/>
      <c r="MGH70" s="253"/>
      <c r="MGI70" s="253"/>
      <c r="MGJ70" s="253"/>
      <c r="MGK70" s="253"/>
      <c r="MGL70" s="253"/>
      <c r="MGM70" s="253"/>
      <c r="MGN70" s="253"/>
      <c r="MGO70" s="253"/>
      <c r="MGP70" s="253"/>
      <c r="MGQ70" s="253"/>
      <c r="MGR70" s="253"/>
      <c r="MGS70" s="253"/>
      <c r="MGT70" s="253"/>
      <c r="MGU70" s="253"/>
      <c r="MGV70" s="253"/>
      <c r="MGW70" s="253"/>
      <c r="MGX70" s="253"/>
      <c r="MGY70" s="253"/>
      <c r="MGZ70" s="253"/>
      <c r="MHA70" s="253"/>
      <c r="MHB70" s="253"/>
      <c r="MHC70" s="253"/>
      <c r="MHD70" s="253"/>
      <c r="MHE70" s="253"/>
      <c r="MHF70" s="253"/>
      <c r="MHG70" s="253"/>
      <c r="MHH70" s="253"/>
      <c r="MHI70" s="253"/>
      <c r="MHJ70" s="253"/>
      <c r="MHK70" s="253"/>
      <c r="MHL70" s="253"/>
      <c r="MHM70" s="253"/>
      <c r="MHN70" s="253"/>
      <c r="MHO70" s="253"/>
      <c r="MHP70" s="253"/>
      <c r="MHQ70" s="253"/>
      <c r="MHR70" s="253"/>
      <c r="MHS70" s="253"/>
      <c r="MHT70" s="253"/>
      <c r="MHU70" s="253"/>
      <c r="MHV70" s="253"/>
      <c r="MHW70" s="253"/>
      <c r="MHX70" s="253"/>
      <c r="MHY70" s="253"/>
      <c r="MHZ70" s="253"/>
      <c r="MIA70" s="253"/>
      <c r="MIB70" s="253"/>
      <c r="MIC70" s="253"/>
      <c r="MID70" s="253"/>
      <c r="MIE70" s="253"/>
      <c r="MIF70" s="253"/>
      <c r="MIG70" s="253"/>
      <c r="MIH70" s="253"/>
      <c r="MII70" s="253"/>
      <c r="MIJ70" s="253"/>
      <c r="MIK70" s="253"/>
      <c r="MIL70" s="253"/>
      <c r="MIM70" s="253"/>
      <c r="MIN70" s="253"/>
      <c r="MIO70" s="253"/>
      <c r="MIP70" s="253"/>
      <c r="MIQ70" s="253"/>
      <c r="MIR70" s="253"/>
      <c r="MIS70" s="253"/>
      <c r="MIT70" s="253"/>
      <c r="MIU70" s="253"/>
      <c r="MIV70" s="253"/>
      <c r="MIW70" s="253"/>
      <c r="MIX70" s="253"/>
      <c r="MIY70" s="253"/>
      <c r="MIZ70" s="253"/>
      <c r="MJA70" s="253"/>
      <c r="MJB70" s="253"/>
      <c r="MJC70" s="253"/>
      <c r="MJD70" s="253"/>
      <c r="MJE70" s="253"/>
      <c r="MJF70" s="253"/>
      <c r="MJG70" s="253"/>
      <c r="MJH70" s="253"/>
      <c r="MJI70" s="253"/>
      <c r="MJJ70" s="253"/>
      <c r="MJK70" s="253"/>
      <c r="MJL70" s="253"/>
      <c r="MJM70" s="253"/>
      <c r="MJN70" s="253"/>
      <c r="MJO70" s="253"/>
      <c r="MJP70" s="253"/>
      <c r="MJQ70" s="253"/>
      <c r="MJR70" s="253"/>
      <c r="MJS70" s="253"/>
      <c r="MJT70" s="253"/>
      <c r="MJU70" s="253"/>
      <c r="MJV70" s="253"/>
      <c r="MJW70" s="253"/>
      <c r="MJX70" s="253"/>
      <c r="MJY70" s="253"/>
      <c r="MJZ70" s="253"/>
      <c r="MKA70" s="253"/>
      <c r="MKB70" s="253"/>
      <c r="MKC70" s="253"/>
      <c r="MKD70" s="253"/>
      <c r="MKE70" s="253"/>
      <c r="MKF70" s="253"/>
      <c r="MKG70" s="253"/>
      <c r="MKH70" s="253"/>
      <c r="MKI70" s="253"/>
      <c r="MKJ70" s="253"/>
      <c r="MKK70" s="253"/>
      <c r="MKL70" s="253"/>
      <c r="MKM70" s="253"/>
      <c r="MKN70" s="253"/>
      <c r="MKO70" s="253"/>
      <c r="MKP70" s="253"/>
      <c r="MKQ70" s="253"/>
      <c r="MKR70" s="253"/>
      <c r="MKS70" s="253"/>
      <c r="MKT70" s="253"/>
      <c r="MKU70" s="253"/>
      <c r="MKV70" s="253"/>
      <c r="MKW70" s="253"/>
      <c r="MKX70" s="253"/>
      <c r="MKY70" s="253"/>
      <c r="MKZ70" s="253"/>
      <c r="MLA70" s="253"/>
      <c r="MLB70" s="253"/>
      <c r="MLC70" s="253"/>
      <c r="MLD70" s="253"/>
      <c r="MLE70" s="253"/>
      <c r="MLF70" s="253"/>
      <c r="MLG70" s="253"/>
      <c r="MLH70" s="253"/>
      <c r="MLI70" s="253"/>
      <c r="MLJ70" s="253"/>
      <c r="MLK70" s="253"/>
      <c r="MLL70" s="253"/>
      <c r="MLM70" s="253"/>
      <c r="MLN70" s="253"/>
      <c r="MLO70" s="253"/>
      <c r="MLP70" s="253"/>
      <c r="MLQ70" s="253"/>
      <c r="MLR70" s="253"/>
      <c r="MLS70" s="253"/>
      <c r="MLT70" s="253"/>
      <c r="MLU70" s="253"/>
      <c r="MLV70" s="253"/>
      <c r="MLW70" s="253"/>
      <c r="MLX70" s="253"/>
      <c r="MLY70" s="253"/>
      <c r="MLZ70" s="253"/>
      <c r="MMA70" s="253"/>
      <c r="MMB70" s="253"/>
      <c r="MMC70" s="253"/>
      <c r="MMD70" s="253"/>
      <c r="MME70" s="253"/>
      <c r="MMF70" s="253"/>
      <c r="MMG70" s="253"/>
      <c r="MMH70" s="253"/>
      <c r="MMI70" s="253"/>
      <c r="MMJ70" s="253"/>
      <c r="MMK70" s="253"/>
      <c r="MML70" s="253"/>
      <c r="MMM70" s="253"/>
      <c r="MMN70" s="253"/>
      <c r="MMO70" s="253"/>
      <c r="MMP70" s="253"/>
      <c r="MMQ70" s="253"/>
      <c r="MMR70" s="253"/>
      <c r="MMS70" s="253"/>
      <c r="MMT70" s="253"/>
      <c r="MMU70" s="253"/>
      <c r="MMV70" s="253"/>
      <c r="MMW70" s="253"/>
      <c r="MMX70" s="253"/>
      <c r="MMY70" s="253"/>
      <c r="MMZ70" s="253"/>
      <c r="MNA70" s="253"/>
      <c r="MNB70" s="253"/>
      <c r="MNC70" s="253"/>
      <c r="MND70" s="253"/>
      <c r="MNE70" s="253"/>
      <c r="MNF70" s="253"/>
      <c r="MNG70" s="253"/>
      <c r="MNH70" s="253"/>
      <c r="MNI70" s="253"/>
      <c r="MNJ70" s="253"/>
      <c r="MNK70" s="253"/>
      <c r="MNL70" s="253"/>
      <c r="MNM70" s="253"/>
      <c r="MNN70" s="253"/>
      <c r="MNO70" s="253"/>
      <c r="MNP70" s="253"/>
      <c r="MNQ70" s="253"/>
      <c r="MNR70" s="253"/>
      <c r="MNS70" s="253"/>
      <c r="MNT70" s="253"/>
      <c r="MNU70" s="253"/>
      <c r="MNV70" s="253"/>
      <c r="MNW70" s="253"/>
      <c r="MNX70" s="253"/>
      <c r="MNY70" s="253"/>
      <c r="MNZ70" s="253"/>
      <c r="MOA70" s="253"/>
      <c r="MOB70" s="253"/>
      <c r="MOC70" s="253"/>
      <c r="MOD70" s="253"/>
      <c r="MOE70" s="253"/>
      <c r="MOF70" s="253"/>
      <c r="MOG70" s="253"/>
      <c r="MOH70" s="253"/>
      <c r="MOI70" s="253"/>
      <c r="MOJ70" s="253"/>
      <c r="MOK70" s="253"/>
      <c r="MOL70" s="253"/>
      <c r="MOM70" s="253"/>
      <c r="MON70" s="253"/>
      <c r="MOO70" s="253"/>
      <c r="MOP70" s="253"/>
      <c r="MOQ70" s="253"/>
      <c r="MOR70" s="253"/>
      <c r="MOS70" s="253"/>
      <c r="MOT70" s="253"/>
      <c r="MOU70" s="253"/>
      <c r="MOV70" s="253"/>
      <c r="MOW70" s="253"/>
      <c r="MOX70" s="253"/>
      <c r="MOY70" s="253"/>
      <c r="MOZ70" s="253"/>
      <c r="MPA70" s="253"/>
      <c r="MPB70" s="253"/>
      <c r="MPC70" s="253"/>
      <c r="MPD70" s="253"/>
      <c r="MPE70" s="253"/>
      <c r="MPF70" s="253"/>
      <c r="MPG70" s="253"/>
      <c r="MPH70" s="253"/>
      <c r="MPI70" s="253"/>
      <c r="MPJ70" s="253"/>
      <c r="MPK70" s="253"/>
      <c r="MPL70" s="253"/>
      <c r="MPM70" s="253"/>
      <c r="MPN70" s="253"/>
      <c r="MPO70" s="253"/>
      <c r="MPP70" s="253"/>
      <c r="MPQ70" s="253"/>
      <c r="MPR70" s="253"/>
      <c r="MPS70" s="253"/>
      <c r="MPT70" s="253"/>
      <c r="MPU70" s="253"/>
      <c r="MPV70" s="253"/>
      <c r="MPW70" s="253"/>
      <c r="MPX70" s="253"/>
      <c r="MPY70" s="253"/>
      <c r="MPZ70" s="253"/>
      <c r="MQA70" s="253"/>
      <c r="MQB70" s="253"/>
      <c r="MQC70" s="253"/>
      <c r="MQD70" s="253"/>
      <c r="MQE70" s="253"/>
      <c r="MQF70" s="253"/>
      <c r="MQG70" s="253"/>
      <c r="MQH70" s="253"/>
      <c r="MQI70" s="253"/>
      <c r="MQJ70" s="253"/>
      <c r="MQK70" s="253"/>
      <c r="MQL70" s="253"/>
      <c r="MQM70" s="253"/>
      <c r="MQN70" s="253"/>
      <c r="MQO70" s="253"/>
      <c r="MQP70" s="253"/>
      <c r="MQQ70" s="253"/>
      <c r="MQR70" s="253"/>
      <c r="MQS70" s="253"/>
      <c r="MQT70" s="253"/>
      <c r="MQU70" s="253"/>
      <c r="MQV70" s="253"/>
      <c r="MQW70" s="253"/>
      <c r="MQX70" s="253"/>
      <c r="MQY70" s="253"/>
      <c r="MQZ70" s="253"/>
      <c r="MRA70" s="253"/>
      <c r="MRB70" s="253"/>
      <c r="MRC70" s="253"/>
      <c r="MRD70" s="253"/>
      <c r="MRE70" s="253"/>
      <c r="MRF70" s="253"/>
      <c r="MRG70" s="253"/>
      <c r="MRH70" s="253"/>
      <c r="MRI70" s="253"/>
      <c r="MRJ70" s="253"/>
      <c r="MRK70" s="253"/>
      <c r="MRL70" s="253"/>
      <c r="MRM70" s="253"/>
      <c r="MRN70" s="253"/>
      <c r="MRO70" s="253"/>
      <c r="MRP70" s="253"/>
      <c r="MRQ70" s="253"/>
      <c r="MRR70" s="253"/>
      <c r="MRS70" s="253"/>
      <c r="MRT70" s="253"/>
      <c r="MRU70" s="253"/>
      <c r="MRV70" s="253"/>
      <c r="MRW70" s="253"/>
      <c r="MRX70" s="253"/>
      <c r="MRY70" s="253"/>
      <c r="MRZ70" s="253"/>
      <c r="MSA70" s="253"/>
      <c r="MSB70" s="253"/>
      <c r="MSC70" s="253"/>
      <c r="MSD70" s="253"/>
      <c r="MSE70" s="253"/>
      <c r="MSF70" s="253"/>
      <c r="MSG70" s="253"/>
      <c r="MSH70" s="253"/>
      <c r="MSI70" s="253"/>
      <c r="MSJ70" s="253"/>
      <c r="MSK70" s="253"/>
      <c r="MSL70" s="253"/>
      <c r="MSM70" s="253"/>
      <c r="MSN70" s="253"/>
      <c r="MSO70" s="253"/>
      <c r="MSP70" s="253"/>
      <c r="MSQ70" s="253"/>
      <c r="MSR70" s="253"/>
      <c r="MSS70" s="253"/>
      <c r="MST70" s="253"/>
      <c r="MSU70" s="253"/>
      <c r="MSV70" s="253"/>
      <c r="MSW70" s="253"/>
      <c r="MSX70" s="253"/>
      <c r="MSY70" s="253"/>
      <c r="MSZ70" s="253"/>
      <c r="MTA70" s="253"/>
      <c r="MTB70" s="253"/>
      <c r="MTC70" s="253"/>
      <c r="MTD70" s="253"/>
      <c r="MTE70" s="253"/>
      <c r="MTF70" s="253"/>
      <c r="MTG70" s="253"/>
      <c r="MTH70" s="253"/>
      <c r="MTI70" s="253"/>
      <c r="MTJ70" s="253"/>
      <c r="MTK70" s="253"/>
      <c r="MTL70" s="253"/>
      <c r="MTM70" s="253"/>
      <c r="MTN70" s="253"/>
      <c r="MTO70" s="253"/>
      <c r="MTP70" s="253"/>
      <c r="MTQ70" s="253"/>
      <c r="MTR70" s="253"/>
      <c r="MTS70" s="253"/>
      <c r="MTT70" s="253"/>
      <c r="MTU70" s="253"/>
      <c r="MTV70" s="253"/>
      <c r="MTW70" s="253"/>
      <c r="MTX70" s="253"/>
      <c r="MTY70" s="253"/>
      <c r="MTZ70" s="253"/>
      <c r="MUA70" s="253"/>
      <c r="MUB70" s="253"/>
      <c r="MUC70" s="253"/>
      <c r="MUD70" s="253"/>
      <c r="MUE70" s="253"/>
      <c r="MUF70" s="253"/>
      <c r="MUG70" s="253"/>
      <c r="MUH70" s="253"/>
      <c r="MUI70" s="253"/>
      <c r="MUJ70" s="253"/>
      <c r="MUK70" s="253"/>
      <c r="MUL70" s="253"/>
      <c r="MUM70" s="253"/>
      <c r="MUN70" s="253"/>
      <c r="MUO70" s="253"/>
      <c r="MUP70" s="253"/>
      <c r="MUQ70" s="253"/>
      <c r="MUR70" s="253"/>
      <c r="MUS70" s="253"/>
      <c r="MUT70" s="253"/>
      <c r="MUU70" s="253"/>
      <c r="MUV70" s="253"/>
      <c r="MUW70" s="253"/>
      <c r="MUX70" s="253"/>
      <c r="MUY70" s="253"/>
      <c r="MUZ70" s="253"/>
      <c r="MVA70" s="253"/>
      <c r="MVB70" s="253"/>
      <c r="MVC70" s="253"/>
      <c r="MVD70" s="253"/>
      <c r="MVE70" s="253"/>
      <c r="MVF70" s="253"/>
      <c r="MVG70" s="253"/>
      <c r="MVH70" s="253"/>
      <c r="MVI70" s="253"/>
      <c r="MVJ70" s="253"/>
      <c r="MVK70" s="253"/>
      <c r="MVL70" s="253"/>
      <c r="MVM70" s="253"/>
      <c r="MVN70" s="253"/>
      <c r="MVO70" s="253"/>
      <c r="MVP70" s="253"/>
      <c r="MVQ70" s="253"/>
      <c r="MVR70" s="253"/>
      <c r="MVS70" s="253"/>
      <c r="MVT70" s="253"/>
      <c r="MVU70" s="253"/>
      <c r="MVV70" s="253"/>
      <c r="MVW70" s="253"/>
      <c r="MVX70" s="253"/>
      <c r="MVY70" s="253"/>
      <c r="MVZ70" s="253"/>
      <c r="MWA70" s="253"/>
      <c r="MWB70" s="253"/>
      <c r="MWC70" s="253"/>
      <c r="MWD70" s="253"/>
      <c r="MWE70" s="253"/>
      <c r="MWF70" s="253"/>
      <c r="MWG70" s="253"/>
      <c r="MWH70" s="253"/>
      <c r="MWI70" s="253"/>
      <c r="MWJ70" s="253"/>
      <c r="MWK70" s="253"/>
      <c r="MWL70" s="253"/>
      <c r="MWM70" s="253"/>
      <c r="MWN70" s="253"/>
      <c r="MWO70" s="253"/>
      <c r="MWP70" s="253"/>
      <c r="MWQ70" s="253"/>
      <c r="MWR70" s="253"/>
      <c r="MWS70" s="253"/>
      <c r="MWT70" s="253"/>
      <c r="MWU70" s="253"/>
      <c r="MWV70" s="253"/>
      <c r="MWW70" s="253"/>
      <c r="MWX70" s="253"/>
      <c r="MWY70" s="253"/>
      <c r="MWZ70" s="253"/>
      <c r="MXA70" s="253"/>
      <c r="MXB70" s="253"/>
      <c r="MXC70" s="253"/>
      <c r="MXD70" s="253"/>
      <c r="MXE70" s="253"/>
      <c r="MXF70" s="253"/>
      <c r="MXG70" s="253"/>
      <c r="MXH70" s="253"/>
      <c r="MXI70" s="253"/>
      <c r="MXJ70" s="253"/>
      <c r="MXK70" s="253"/>
      <c r="MXL70" s="253"/>
      <c r="MXM70" s="253"/>
      <c r="MXN70" s="253"/>
      <c r="MXO70" s="253"/>
      <c r="MXP70" s="253"/>
      <c r="MXQ70" s="253"/>
      <c r="MXR70" s="253"/>
      <c r="MXS70" s="253"/>
      <c r="MXT70" s="253"/>
      <c r="MXU70" s="253"/>
      <c r="MXV70" s="253"/>
      <c r="MXW70" s="253"/>
      <c r="MXX70" s="253"/>
      <c r="MXY70" s="253"/>
      <c r="MXZ70" s="253"/>
      <c r="MYA70" s="253"/>
      <c r="MYB70" s="253"/>
      <c r="MYC70" s="253"/>
      <c r="MYD70" s="253"/>
      <c r="MYE70" s="253"/>
      <c r="MYF70" s="253"/>
      <c r="MYG70" s="253"/>
      <c r="MYH70" s="253"/>
      <c r="MYI70" s="253"/>
      <c r="MYJ70" s="253"/>
      <c r="MYK70" s="253"/>
      <c r="MYL70" s="253"/>
      <c r="MYM70" s="253"/>
      <c r="MYN70" s="253"/>
      <c r="MYO70" s="253"/>
      <c r="MYP70" s="253"/>
      <c r="MYQ70" s="253"/>
      <c r="MYR70" s="253"/>
      <c r="MYS70" s="253"/>
      <c r="MYT70" s="253"/>
      <c r="MYU70" s="253"/>
      <c r="MYV70" s="253"/>
      <c r="MYW70" s="253"/>
      <c r="MYX70" s="253"/>
      <c r="MYY70" s="253"/>
      <c r="MYZ70" s="253"/>
      <c r="MZA70" s="253"/>
      <c r="MZB70" s="253"/>
      <c r="MZC70" s="253"/>
      <c r="MZD70" s="253"/>
      <c r="MZE70" s="253"/>
      <c r="MZF70" s="253"/>
      <c r="MZG70" s="253"/>
      <c r="MZH70" s="253"/>
      <c r="MZI70" s="253"/>
      <c r="MZJ70" s="253"/>
      <c r="MZK70" s="253"/>
      <c r="MZL70" s="253"/>
      <c r="MZM70" s="253"/>
      <c r="MZN70" s="253"/>
      <c r="MZO70" s="253"/>
      <c r="MZP70" s="253"/>
      <c r="MZQ70" s="253"/>
      <c r="MZR70" s="253"/>
      <c r="MZS70" s="253"/>
      <c r="MZT70" s="253"/>
      <c r="MZU70" s="253"/>
      <c r="MZV70" s="253"/>
      <c r="MZW70" s="253"/>
      <c r="MZX70" s="253"/>
      <c r="MZY70" s="253"/>
      <c r="MZZ70" s="253"/>
      <c r="NAA70" s="253"/>
      <c r="NAB70" s="253"/>
      <c r="NAC70" s="253"/>
      <c r="NAD70" s="253"/>
      <c r="NAE70" s="253"/>
      <c r="NAF70" s="253"/>
      <c r="NAG70" s="253"/>
      <c r="NAH70" s="253"/>
      <c r="NAI70" s="253"/>
      <c r="NAJ70" s="253"/>
      <c r="NAK70" s="253"/>
      <c r="NAL70" s="253"/>
      <c r="NAM70" s="253"/>
      <c r="NAN70" s="253"/>
      <c r="NAO70" s="253"/>
      <c r="NAP70" s="253"/>
      <c r="NAQ70" s="253"/>
      <c r="NAR70" s="253"/>
      <c r="NAS70" s="253"/>
      <c r="NAT70" s="253"/>
      <c r="NAU70" s="253"/>
      <c r="NAV70" s="253"/>
      <c r="NAW70" s="253"/>
      <c r="NAX70" s="253"/>
      <c r="NAY70" s="253"/>
      <c r="NAZ70" s="253"/>
      <c r="NBA70" s="253"/>
      <c r="NBB70" s="253"/>
      <c r="NBC70" s="253"/>
      <c r="NBD70" s="253"/>
      <c r="NBE70" s="253"/>
      <c r="NBF70" s="253"/>
      <c r="NBG70" s="253"/>
      <c r="NBH70" s="253"/>
      <c r="NBI70" s="253"/>
      <c r="NBJ70" s="253"/>
      <c r="NBK70" s="253"/>
      <c r="NBL70" s="253"/>
      <c r="NBM70" s="253"/>
      <c r="NBN70" s="253"/>
      <c r="NBO70" s="253"/>
      <c r="NBP70" s="253"/>
      <c r="NBQ70" s="253"/>
      <c r="NBR70" s="253"/>
      <c r="NBS70" s="253"/>
      <c r="NBT70" s="253"/>
      <c r="NBU70" s="253"/>
      <c r="NBV70" s="253"/>
      <c r="NBW70" s="253"/>
      <c r="NBX70" s="253"/>
      <c r="NBY70" s="253"/>
      <c r="NBZ70" s="253"/>
      <c r="NCA70" s="253"/>
      <c r="NCB70" s="253"/>
      <c r="NCC70" s="253"/>
      <c r="NCD70" s="253"/>
      <c r="NCE70" s="253"/>
      <c r="NCF70" s="253"/>
      <c r="NCG70" s="253"/>
      <c r="NCH70" s="253"/>
      <c r="NCI70" s="253"/>
      <c r="NCJ70" s="253"/>
      <c r="NCK70" s="253"/>
      <c r="NCL70" s="253"/>
      <c r="NCM70" s="253"/>
      <c r="NCN70" s="253"/>
      <c r="NCO70" s="253"/>
      <c r="NCP70" s="253"/>
      <c r="NCQ70" s="253"/>
      <c r="NCR70" s="253"/>
      <c r="NCS70" s="253"/>
      <c r="NCT70" s="253"/>
      <c r="NCU70" s="253"/>
      <c r="NCV70" s="253"/>
      <c r="NCW70" s="253"/>
      <c r="NCX70" s="253"/>
      <c r="NCY70" s="253"/>
      <c r="NCZ70" s="253"/>
      <c r="NDA70" s="253"/>
      <c r="NDB70" s="253"/>
      <c r="NDC70" s="253"/>
      <c r="NDD70" s="253"/>
      <c r="NDE70" s="253"/>
      <c r="NDF70" s="253"/>
      <c r="NDG70" s="253"/>
      <c r="NDH70" s="253"/>
      <c r="NDI70" s="253"/>
      <c r="NDJ70" s="253"/>
      <c r="NDK70" s="253"/>
      <c r="NDL70" s="253"/>
      <c r="NDM70" s="253"/>
      <c r="NDN70" s="253"/>
      <c r="NDO70" s="253"/>
      <c r="NDP70" s="253"/>
      <c r="NDQ70" s="253"/>
      <c r="NDR70" s="253"/>
      <c r="NDS70" s="253"/>
      <c r="NDT70" s="253"/>
      <c r="NDU70" s="253"/>
      <c r="NDV70" s="253"/>
      <c r="NDW70" s="253"/>
      <c r="NDX70" s="253"/>
      <c r="NDY70" s="253"/>
      <c r="NDZ70" s="253"/>
      <c r="NEA70" s="253"/>
      <c r="NEB70" s="253"/>
      <c r="NEC70" s="253"/>
      <c r="NED70" s="253"/>
      <c r="NEE70" s="253"/>
      <c r="NEF70" s="253"/>
      <c r="NEG70" s="253"/>
      <c r="NEH70" s="253"/>
      <c r="NEI70" s="253"/>
      <c r="NEJ70" s="253"/>
      <c r="NEK70" s="253"/>
      <c r="NEL70" s="253"/>
      <c r="NEM70" s="253"/>
      <c r="NEN70" s="253"/>
      <c r="NEO70" s="253"/>
      <c r="NEP70" s="253"/>
      <c r="NEQ70" s="253"/>
      <c r="NER70" s="253"/>
      <c r="NES70" s="253"/>
      <c r="NET70" s="253"/>
      <c r="NEU70" s="253"/>
      <c r="NEV70" s="253"/>
      <c r="NEW70" s="253"/>
      <c r="NEX70" s="253"/>
      <c r="NEY70" s="253"/>
      <c r="NEZ70" s="253"/>
      <c r="NFA70" s="253"/>
      <c r="NFB70" s="253"/>
      <c r="NFC70" s="253"/>
      <c r="NFD70" s="253"/>
      <c r="NFE70" s="253"/>
      <c r="NFF70" s="253"/>
      <c r="NFG70" s="253"/>
      <c r="NFH70" s="253"/>
      <c r="NFI70" s="253"/>
      <c r="NFJ70" s="253"/>
      <c r="NFK70" s="253"/>
      <c r="NFL70" s="253"/>
      <c r="NFM70" s="253"/>
      <c r="NFN70" s="253"/>
      <c r="NFO70" s="253"/>
      <c r="NFP70" s="253"/>
      <c r="NFQ70" s="253"/>
      <c r="NFR70" s="253"/>
      <c r="NFS70" s="253"/>
      <c r="NFT70" s="253"/>
      <c r="NFU70" s="253"/>
      <c r="NFV70" s="253"/>
      <c r="NFW70" s="253"/>
      <c r="NFX70" s="253"/>
      <c r="NFY70" s="253"/>
      <c r="NFZ70" s="253"/>
      <c r="NGA70" s="253"/>
      <c r="NGB70" s="253"/>
      <c r="NGC70" s="253"/>
      <c r="NGD70" s="253"/>
      <c r="NGE70" s="253"/>
      <c r="NGF70" s="253"/>
      <c r="NGG70" s="253"/>
      <c r="NGH70" s="253"/>
      <c r="NGI70" s="253"/>
      <c r="NGJ70" s="253"/>
      <c r="NGK70" s="253"/>
      <c r="NGL70" s="253"/>
      <c r="NGM70" s="253"/>
      <c r="NGN70" s="253"/>
      <c r="NGO70" s="253"/>
      <c r="NGP70" s="253"/>
      <c r="NGQ70" s="253"/>
      <c r="NGR70" s="253"/>
      <c r="NGS70" s="253"/>
      <c r="NGT70" s="253"/>
      <c r="NGU70" s="253"/>
      <c r="NGV70" s="253"/>
      <c r="NGW70" s="253"/>
      <c r="NGX70" s="253"/>
      <c r="NGY70" s="253"/>
      <c r="NGZ70" s="253"/>
      <c r="NHA70" s="253"/>
      <c r="NHB70" s="253"/>
      <c r="NHC70" s="253"/>
      <c r="NHD70" s="253"/>
      <c r="NHE70" s="253"/>
      <c r="NHF70" s="253"/>
      <c r="NHG70" s="253"/>
      <c r="NHH70" s="253"/>
      <c r="NHI70" s="253"/>
      <c r="NHJ70" s="253"/>
      <c r="NHK70" s="253"/>
      <c r="NHL70" s="253"/>
      <c r="NHM70" s="253"/>
      <c r="NHN70" s="253"/>
      <c r="NHO70" s="253"/>
      <c r="NHP70" s="253"/>
      <c r="NHQ70" s="253"/>
      <c r="NHR70" s="253"/>
      <c r="NHS70" s="253"/>
      <c r="NHT70" s="253"/>
      <c r="NHU70" s="253"/>
      <c r="NHV70" s="253"/>
      <c r="NHW70" s="253"/>
      <c r="NHX70" s="253"/>
      <c r="NHY70" s="253"/>
      <c r="NHZ70" s="253"/>
      <c r="NIA70" s="253"/>
      <c r="NIB70" s="253"/>
      <c r="NIC70" s="253"/>
      <c r="NID70" s="253"/>
      <c r="NIE70" s="253"/>
      <c r="NIF70" s="253"/>
      <c r="NIG70" s="253"/>
      <c r="NIH70" s="253"/>
      <c r="NII70" s="253"/>
      <c r="NIJ70" s="253"/>
      <c r="NIK70" s="253"/>
      <c r="NIL70" s="253"/>
      <c r="NIM70" s="253"/>
      <c r="NIN70" s="253"/>
      <c r="NIO70" s="253"/>
      <c r="NIP70" s="253"/>
      <c r="NIQ70" s="253"/>
      <c r="NIR70" s="253"/>
      <c r="NIS70" s="253"/>
      <c r="NIT70" s="253"/>
      <c r="NIU70" s="253"/>
      <c r="NIV70" s="253"/>
      <c r="NIW70" s="253"/>
      <c r="NIX70" s="253"/>
      <c r="NIY70" s="253"/>
      <c r="NIZ70" s="253"/>
      <c r="NJA70" s="253"/>
      <c r="NJB70" s="253"/>
      <c r="NJC70" s="253"/>
      <c r="NJD70" s="253"/>
      <c r="NJE70" s="253"/>
      <c r="NJF70" s="253"/>
      <c r="NJG70" s="253"/>
      <c r="NJH70" s="253"/>
      <c r="NJI70" s="253"/>
      <c r="NJJ70" s="253"/>
      <c r="NJK70" s="253"/>
      <c r="NJL70" s="253"/>
      <c r="NJM70" s="253"/>
      <c r="NJN70" s="253"/>
      <c r="NJO70" s="253"/>
      <c r="NJP70" s="253"/>
      <c r="NJQ70" s="253"/>
      <c r="NJR70" s="253"/>
      <c r="NJS70" s="253"/>
      <c r="NJT70" s="253"/>
      <c r="NJU70" s="253"/>
      <c r="NJV70" s="253"/>
      <c r="NJW70" s="253"/>
      <c r="NJX70" s="253"/>
      <c r="NJY70" s="253"/>
      <c r="NJZ70" s="253"/>
      <c r="NKA70" s="253"/>
      <c r="NKB70" s="253"/>
      <c r="NKC70" s="253"/>
      <c r="NKD70" s="253"/>
      <c r="NKE70" s="253"/>
      <c r="NKF70" s="253"/>
      <c r="NKG70" s="253"/>
      <c r="NKH70" s="253"/>
      <c r="NKI70" s="253"/>
      <c r="NKJ70" s="253"/>
      <c r="NKK70" s="253"/>
      <c r="NKL70" s="253"/>
      <c r="NKM70" s="253"/>
      <c r="NKN70" s="253"/>
      <c r="NKO70" s="253"/>
      <c r="NKP70" s="253"/>
      <c r="NKQ70" s="253"/>
      <c r="NKR70" s="253"/>
      <c r="NKS70" s="253"/>
      <c r="NKT70" s="253"/>
      <c r="NKU70" s="253"/>
      <c r="NKV70" s="253"/>
      <c r="NKW70" s="253"/>
      <c r="NKX70" s="253"/>
      <c r="NKY70" s="253"/>
      <c r="NKZ70" s="253"/>
      <c r="NLA70" s="253"/>
      <c r="NLB70" s="253"/>
      <c r="NLC70" s="253"/>
      <c r="NLD70" s="253"/>
      <c r="NLE70" s="253"/>
      <c r="NLF70" s="253"/>
      <c r="NLG70" s="253"/>
      <c r="NLH70" s="253"/>
      <c r="NLI70" s="253"/>
      <c r="NLJ70" s="253"/>
      <c r="NLK70" s="253"/>
      <c r="NLL70" s="253"/>
      <c r="NLM70" s="253"/>
      <c r="NLN70" s="253"/>
      <c r="NLO70" s="253"/>
      <c r="NLP70" s="253"/>
      <c r="NLQ70" s="253"/>
      <c r="NLR70" s="253"/>
      <c r="NLS70" s="253"/>
      <c r="NLT70" s="253"/>
      <c r="NLU70" s="253"/>
      <c r="NLV70" s="253"/>
      <c r="NLW70" s="253"/>
      <c r="NLX70" s="253"/>
      <c r="NLY70" s="253"/>
      <c r="NLZ70" s="253"/>
      <c r="NMA70" s="253"/>
      <c r="NMB70" s="253"/>
      <c r="NMC70" s="253"/>
      <c r="NMD70" s="253"/>
      <c r="NME70" s="253"/>
      <c r="NMF70" s="253"/>
      <c r="NMG70" s="253"/>
      <c r="NMH70" s="253"/>
      <c r="NMI70" s="253"/>
      <c r="NMJ70" s="253"/>
      <c r="NMK70" s="253"/>
      <c r="NML70" s="253"/>
      <c r="NMM70" s="253"/>
      <c r="NMN70" s="253"/>
      <c r="NMO70" s="253"/>
      <c r="NMP70" s="253"/>
      <c r="NMQ70" s="253"/>
      <c r="NMR70" s="253"/>
      <c r="NMS70" s="253"/>
      <c r="NMT70" s="253"/>
      <c r="NMU70" s="253"/>
      <c r="NMV70" s="253"/>
      <c r="NMW70" s="253"/>
      <c r="NMX70" s="253"/>
      <c r="NMY70" s="253"/>
      <c r="NMZ70" s="253"/>
      <c r="NNA70" s="253"/>
      <c r="NNB70" s="253"/>
      <c r="NNC70" s="253"/>
      <c r="NND70" s="253"/>
      <c r="NNE70" s="253"/>
      <c r="NNF70" s="253"/>
      <c r="NNG70" s="253"/>
      <c r="NNH70" s="253"/>
      <c r="NNI70" s="253"/>
      <c r="NNJ70" s="253"/>
      <c r="NNK70" s="253"/>
      <c r="NNL70" s="253"/>
      <c r="NNM70" s="253"/>
      <c r="NNN70" s="253"/>
      <c r="NNO70" s="253"/>
      <c r="NNP70" s="253"/>
      <c r="NNQ70" s="253"/>
      <c r="NNR70" s="253"/>
      <c r="NNS70" s="253"/>
      <c r="NNT70" s="253"/>
      <c r="NNU70" s="253"/>
      <c r="NNV70" s="253"/>
      <c r="NNW70" s="253"/>
      <c r="NNX70" s="253"/>
      <c r="NNY70" s="253"/>
      <c r="NNZ70" s="253"/>
      <c r="NOA70" s="253"/>
      <c r="NOB70" s="253"/>
      <c r="NOC70" s="253"/>
      <c r="NOD70" s="253"/>
      <c r="NOE70" s="253"/>
      <c r="NOF70" s="253"/>
      <c r="NOG70" s="253"/>
      <c r="NOH70" s="253"/>
      <c r="NOI70" s="253"/>
      <c r="NOJ70" s="253"/>
      <c r="NOK70" s="253"/>
      <c r="NOL70" s="253"/>
      <c r="NOM70" s="253"/>
      <c r="NON70" s="253"/>
      <c r="NOO70" s="253"/>
      <c r="NOP70" s="253"/>
      <c r="NOQ70" s="253"/>
      <c r="NOR70" s="253"/>
      <c r="NOS70" s="253"/>
      <c r="NOT70" s="253"/>
      <c r="NOU70" s="253"/>
      <c r="NOV70" s="253"/>
      <c r="NOW70" s="253"/>
      <c r="NOX70" s="253"/>
      <c r="NOY70" s="253"/>
      <c r="NOZ70" s="253"/>
      <c r="NPA70" s="253"/>
      <c r="NPB70" s="253"/>
      <c r="NPC70" s="253"/>
      <c r="NPD70" s="253"/>
      <c r="NPE70" s="253"/>
      <c r="NPF70" s="253"/>
      <c r="NPG70" s="253"/>
      <c r="NPH70" s="253"/>
      <c r="NPI70" s="253"/>
      <c r="NPJ70" s="253"/>
      <c r="NPK70" s="253"/>
      <c r="NPL70" s="253"/>
      <c r="NPM70" s="253"/>
      <c r="NPN70" s="253"/>
      <c r="NPO70" s="253"/>
      <c r="NPP70" s="253"/>
      <c r="NPQ70" s="253"/>
      <c r="NPR70" s="253"/>
      <c r="NPS70" s="253"/>
      <c r="NPT70" s="253"/>
      <c r="NPU70" s="253"/>
      <c r="NPV70" s="253"/>
      <c r="NPW70" s="253"/>
      <c r="NPX70" s="253"/>
      <c r="NPY70" s="253"/>
      <c r="NPZ70" s="253"/>
      <c r="NQA70" s="253"/>
      <c r="NQB70" s="253"/>
      <c r="NQC70" s="253"/>
      <c r="NQD70" s="253"/>
      <c r="NQE70" s="253"/>
      <c r="NQF70" s="253"/>
      <c r="NQG70" s="253"/>
      <c r="NQH70" s="253"/>
      <c r="NQI70" s="253"/>
      <c r="NQJ70" s="253"/>
      <c r="NQK70" s="253"/>
      <c r="NQL70" s="253"/>
      <c r="NQM70" s="253"/>
      <c r="NQN70" s="253"/>
      <c r="NQO70" s="253"/>
      <c r="NQP70" s="253"/>
      <c r="NQQ70" s="253"/>
      <c r="NQR70" s="253"/>
      <c r="NQS70" s="253"/>
      <c r="NQT70" s="253"/>
      <c r="NQU70" s="253"/>
      <c r="NQV70" s="253"/>
      <c r="NQW70" s="253"/>
      <c r="NQX70" s="253"/>
      <c r="NQY70" s="253"/>
      <c r="NQZ70" s="253"/>
      <c r="NRA70" s="253"/>
      <c r="NRB70" s="253"/>
      <c r="NRC70" s="253"/>
      <c r="NRD70" s="253"/>
      <c r="NRE70" s="253"/>
      <c r="NRF70" s="253"/>
      <c r="NRG70" s="253"/>
      <c r="NRH70" s="253"/>
      <c r="NRI70" s="253"/>
      <c r="NRJ70" s="253"/>
      <c r="NRK70" s="253"/>
      <c r="NRL70" s="253"/>
      <c r="NRM70" s="253"/>
      <c r="NRN70" s="253"/>
      <c r="NRO70" s="253"/>
      <c r="NRP70" s="253"/>
      <c r="NRQ70" s="253"/>
      <c r="NRR70" s="253"/>
      <c r="NRS70" s="253"/>
      <c r="NRT70" s="253"/>
      <c r="NRU70" s="253"/>
      <c r="NRV70" s="253"/>
      <c r="NRW70" s="253"/>
      <c r="NRX70" s="253"/>
      <c r="NRY70" s="253"/>
      <c r="NRZ70" s="253"/>
      <c r="NSA70" s="253"/>
      <c r="NSB70" s="253"/>
      <c r="NSC70" s="253"/>
      <c r="NSD70" s="253"/>
      <c r="NSE70" s="253"/>
      <c r="NSF70" s="253"/>
      <c r="NSG70" s="253"/>
      <c r="NSH70" s="253"/>
      <c r="NSI70" s="253"/>
      <c r="NSJ70" s="253"/>
      <c r="NSK70" s="253"/>
      <c r="NSL70" s="253"/>
      <c r="NSM70" s="253"/>
      <c r="NSN70" s="253"/>
      <c r="NSO70" s="253"/>
      <c r="NSP70" s="253"/>
      <c r="NSQ70" s="253"/>
      <c r="NSR70" s="253"/>
      <c r="NSS70" s="253"/>
      <c r="NST70" s="253"/>
      <c r="NSU70" s="253"/>
      <c r="NSV70" s="253"/>
      <c r="NSW70" s="253"/>
      <c r="NSX70" s="253"/>
      <c r="NSY70" s="253"/>
      <c r="NSZ70" s="253"/>
      <c r="NTA70" s="253"/>
      <c r="NTB70" s="253"/>
      <c r="NTC70" s="253"/>
      <c r="NTD70" s="253"/>
      <c r="NTE70" s="253"/>
      <c r="NTF70" s="253"/>
      <c r="NTG70" s="253"/>
      <c r="NTH70" s="253"/>
      <c r="NTI70" s="253"/>
      <c r="NTJ70" s="253"/>
      <c r="NTK70" s="253"/>
      <c r="NTL70" s="253"/>
      <c r="NTM70" s="253"/>
      <c r="NTN70" s="253"/>
      <c r="NTO70" s="253"/>
      <c r="NTP70" s="253"/>
      <c r="NTQ70" s="253"/>
      <c r="NTR70" s="253"/>
      <c r="NTS70" s="253"/>
      <c r="NTT70" s="253"/>
      <c r="NTU70" s="253"/>
      <c r="NTV70" s="253"/>
      <c r="NTW70" s="253"/>
      <c r="NTX70" s="253"/>
      <c r="NTY70" s="253"/>
      <c r="NTZ70" s="253"/>
      <c r="NUA70" s="253"/>
      <c r="NUB70" s="253"/>
      <c r="NUC70" s="253"/>
      <c r="NUD70" s="253"/>
      <c r="NUE70" s="253"/>
      <c r="NUF70" s="253"/>
      <c r="NUG70" s="253"/>
      <c r="NUH70" s="253"/>
      <c r="NUI70" s="253"/>
      <c r="NUJ70" s="253"/>
      <c r="NUK70" s="253"/>
      <c r="NUL70" s="253"/>
      <c r="NUM70" s="253"/>
      <c r="NUN70" s="253"/>
      <c r="NUO70" s="253"/>
      <c r="NUP70" s="253"/>
      <c r="NUQ70" s="253"/>
      <c r="NUR70" s="253"/>
      <c r="NUS70" s="253"/>
      <c r="NUT70" s="253"/>
      <c r="NUU70" s="253"/>
      <c r="NUV70" s="253"/>
      <c r="NUW70" s="253"/>
      <c r="NUX70" s="253"/>
      <c r="NUY70" s="253"/>
      <c r="NUZ70" s="253"/>
      <c r="NVA70" s="253"/>
      <c r="NVB70" s="253"/>
      <c r="NVC70" s="253"/>
      <c r="NVD70" s="253"/>
      <c r="NVE70" s="253"/>
      <c r="NVF70" s="253"/>
      <c r="NVG70" s="253"/>
      <c r="NVH70" s="253"/>
      <c r="NVI70" s="253"/>
      <c r="NVJ70" s="253"/>
      <c r="NVK70" s="253"/>
      <c r="NVL70" s="253"/>
      <c r="NVM70" s="253"/>
      <c r="NVN70" s="253"/>
      <c r="NVO70" s="253"/>
      <c r="NVP70" s="253"/>
      <c r="NVQ70" s="253"/>
      <c r="NVR70" s="253"/>
      <c r="NVS70" s="253"/>
      <c r="NVT70" s="253"/>
      <c r="NVU70" s="253"/>
      <c r="NVV70" s="253"/>
      <c r="NVW70" s="253"/>
      <c r="NVX70" s="253"/>
      <c r="NVY70" s="253"/>
      <c r="NVZ70" s="253"/>
      <c r="NWA70" s="253"/>
      <c r="NWB70" s="253"/>
      <c r="NWC70" s="253"/>
      <c r="NWD70" s="253"/>
      <c r="NWE70" s="253"/>
      <c r="NWF70" s="253"/>
      <c r="NWG70" s="253"/>
      <c r="NWH70" s="253"/>
      <c r="NWI70" s="253"/>
      <c r="NWJ70" s="253"/>
      <c r="NWK70" s="253"/>
      <c r="NWL70" s="253"/>
      <c r="NWM70" s="253"/>
      <c r="NWN70" s="253"/>
      <c r="NWO70" s="253"/>
      <c r="NWP70" s="253"/>
      <c r="NWQ70" s="253"/>
      <c r="NWR70" s="253"/>
      <c r="NWS70" s="253"/>
      <c r="NWT70" s="253"/>
      <c r="NWU70" s="253"/>
      <c r="NWV70" s="253"/>
      <c r="NWW70" s="253"/>
      <c r="NWX70" s="253"/>
      <c r="NWY70" s="253"/>
      <c r="NWZ70" s="253"/>
      <c r="NXA70" s="253"/>
      <c r="NXB70" s="253"/>
      <c r="NXC70" s="253"/>
      <c r="NXD70" s="253"/>
      <c r="NXE70" s="253"/>
      <c r="NXF70" s="253"/>
      <c r="NXG70" s="253"/>
      <c r="NXH70" s="253"/>
      <c r="NXI70" s="253"/>
      <c r="NXJ70" s="253"/>
      <c r="NXK70" s="253"/>
      <c r="NXL70" s="253"/>
      <c r="NXM70" s="253"/>
      <c r="NXN70" s="253"/>
      <c r="NXO70" s="253"/>
      <c r="NXP70" s="253"/>
      <c r="NXQ70" s="253"/>
      <c r="NXR70" s="253"/>
      <c r="NXS70" s="253"/>
      <c r="NXT70" s="253"/>
      <c r="NXU70" s="253"/>
      <c r="NXV70" s="253"/>
      <c r="NXW70" s="253"/>
      <c r="NXX70" s="253"/>
      <c r="NXY70" s="253"/>
      <c r="NXZ70" s="253"/>
      <c r="NYA70" s="253"/>
      <c r="NYB70" s="253"/>
      <c r="NYC70" s="253"/>
      <c r="NYD70" s="253"/>
      <c r="NYE70" s="253"/>
      <c r="NYF70" s="253"/>
      <c r="NYG70" s="253"/>
      <c r="NYH70" s="253"/>
      <c r="NYI70" s="253"/>
      <c r="NYJ70" s="253"/>
      <c r="NYK70" s="253"/>
      <c r="NYL70" s="253"/>
      <c r="NYM70" s="253"/>
      <c r="NYN70" s="253"/>
      <c r="NYO70" s="253"/>
      <c r="NYP70" s="253"/>
      <c r="NYQ70" s="253"/>
      <c r="NYR70" s="253"/>
      <c r="NYS70" s="253"/>
      <c r="NYT70" s="253"/>
      <c r="NYU70" s="253"/>
      <c r="NYV70" s="253"/>
      <c r="NYW70" s="253"/>
      <c r="NYX70" s="253"/>
      <c r="NYY70" s="253"/>
      <c r="NYZ70" s="253"/>
      <c r="NZA70" s="253"/>
      <c r="NZB70" s="253"/>
      <c r="NZC70" s="253"/>
      <c r="NZD70" s="253"/>
      <c r="NZE70" s="253"/>
      <c r="NZF70" s="253"/>
      <c r="NZG70" s="253"/>
      <c r="NZH70" s="253"/>
      <c r="NZI70" s="253"/>
      <c r="NZJ70" s="253"/>
      <c r="NZK70" s="253"/>
      <c r="NZL70" s="253"/>
      <c r="NZM70" s="253"/>
      <c r="NZN70" s="253"/>
      <c r="NZO70" s="253"/>
      <c r="NZP70" s="253"/>
      <c r="NZQ70" s="253"/>
      <c r="NZR70" s="253"/>
      <c r="NZS70" s="253"/>
      <c r="NZT70" s="253"/>
      <c r="NZU70" s="253"/>
      <c r="NZV70" s="253"/>
      <c r="NZW70" s="253"/>
      <c r="NZX70" s="253"/>
      <c r="NZY70" s="253"/>
      <c r="NZZ70" s="253"/>
      <c r="OAA70" s="253"/>
      <c r="OAB70" s="253"/>
      <c r="OAC70" s="253"/>
      <c r="OAD70" s="253"/>
      <c r="OAE70" s="253"/>
      <c r="OAF70" s="253"/>
      <c r="OAG70" s="253"/>
      <c r="OAH70" s="253"/>
      <c r="OAI70" s="253"/>
      <c r="OAJ70" s="253"/>
      <c r="OAK70" s="253"/>
      <c r="OAL70" s="253"/>
      <c r="OAM70" s="253"/>
      <c r="OAN70" s="253"/>
      <c r="OAO70" s="253"/>
      <c r="OAP70" s="253"/>
      <c r="OAQ70" s="253"/>
      <c r="OAR70" s="253"/>
      <c r="OAS70" s="253"/>
      <c r="OAT70" s="253"/>
      <c r="OAU70" s="253"/>
      <c r="OAV70" s="253"/>
      <c r="OAW70" s="253"/>
      <c r="OAX70" s="253"/>
      <c r="OAY70" s="253"/>
      <c r="OAZ70" s="253"/>
      <c r="OBA70" s="253"/>
      <c r="OBB70" s="253"/>
      <c r="OBC70" s="253"/>
      <c r="OBD70" s="253"/>
      <c r="OBE70" s="253"/>
      <c r="OBF70" s="253"/>
      <c r="OBG70" s="253"/>
      <c r="OBH70" s="253"/>
      <c r="OBI70" s="253"/>
      <c r="OBJ70" s="253"/>
      <c r="OBK70" s="253"/>
      <c r="OBL70" s="253"/>
      <c r="OBM70" s="253"/>
      <c r="OBN70" s="253"/>
      <c r="OBO70" s="253"/>
      <c r="OBP70" s="253"/>
      <c r="OBQ70" s="253"/>
      <c r="OBR70" s="253"/>
      <c r="OBS70" s="253"/>
      <c r="OBT70" s="253"/>
      <c r="OBU70" s="253"/>
      <c r="OBV70" s="253"/>
      <c r="OBW70" s="253"/>
      <c r="OBX70" s="253"/>
      <c r="OBY70" s="253"/>
      <c r="OBZ70" s="253"/>
      <c r="OCA70" s="253"/>
      <c r="OCB70" s="253"/>
      <c r="OCC70" s="253"/>
      <c r="OCD70" s="253"/>
      <c r="OCE70" s="253"/>
      <c r="OCF70" s="253"/>
      <c r="OCG70" s="253"/>
      <c r="OCH70" s="253"/>
      <c r="OCI70" s="253"/>
      <c r="OCJ70" s="253"/>
      <c r="OCK70" s="253"/>
      <c r="OCL70" s="253"/>
      <c r="OCM70" s="253"/>
      <c r="OCN70" s="253"/>
      <c r="OCO70" s="253"/>
      <c r="OCP70" s="253"/>
      <c r="OCQ70" s="253"/>
      <c r="OCR70" s="253"/>
      <c r="OCS70" s="253"/>
      <c r="OCT70" s="253"/>
      <c r="OCU70" s="253"/>
      <c r="OCV70" s="253"/>
      <c r="OCW70" s="253"/>
      <c r="OCX70" s="253"/>
      <c r="OCY70" s="253"/>
      <c r="OCZ70" s="253"/>
      <c r="ODA70" s="253"/>
      <c r="ODB70" s="253"/>
      <c r="ODC70" s="253"/>
      <c r="ODD70" s="253"/>
      <c r="ODE70" s="253"/>
      <c r="ODF70" s="253"/>
      <c r="ODG70" s="253"/>
      <c r="ODH70" s="253"/>
      <c r="ODI70" s="253"/>
      <c r="ODJ70" s="253"/>
      <c r="ODK70" s="253"/>
      <c r="ODL70" s="253"/>
      <c r="ODM70" s="253"/>
      <c r="ODN70" s="253"/>
      <c r="ODO70" s="253"/>
      <c r="ODP70" s="253"/>
      <c r="ODQ70" s="253"/>
      <c r="ODR70" s="253"/>
      <c r="ODS70" s="253"/>
      <c r="ODT70" s="253"/>
      <c r="ODU70" s="253"/>
      <c r="ODV70" s="253"/>
      <c r="ODW70" s="253"/>
      <c r="ODX70" s="253"/>
      <c r="ODY70" s="253"/>
      <c r="ODZ70" s="253"/>
      <c r="OEA70" s="253"/>
      <c r="OEB70" s="253"/>
      <c r="OEC70" s="253"/>
      <c r="OED70" s="253"/>
      <c r="OEE70" s="253"/>
      <c r="OEF70" s="253"/>
      <c r="OEG70" s="253"/>
      <c r="OEH70" s="253"/>
      <c r="OEI70" s="253"/>
      <c r="OEJ70" s="253"/>
      <c r="OEK70" s="253"/>
      <c r="OEL70" s="253"/>
      <c r="OEM70" s="253"/>
      <c r="OEN70" s="253"/>
      <c r="OEO70" s="253"/>
      <c r="OEP70" s="253"/>
      <c r="OEQ70" s="253"/>
      <c r="OER70" s="253"/>
      <c r="OES70" s="253"/>
      <c r="OET70" s="253"/>
      <c r="OEU70" s="253"/>
      <c r="OEV70" s="253"/>
      <c r="OEW70" s="253"/>
      <c r="OEX70" s="253"/>
      <c r="OEY70" s="253"/>
      <c r="OEZ70" s="253"/>
      <c r="OFA70" s="253"/>
      <c r="OFB70" s="253"/>
      <c r="OFC70" s="253"/>
      <c r="OFD70" s="253"/>
      <c r="OFE70" s="253"/>
      <c r="OFF70" s="253"/>
      <c r="OFG70" s="253"/>
      <c r="OFH70" s="253"/>
      <c r="OFI70" s="253"/>
      <c r="OFJ70" s="253"/>
      <c r="OFK70" s="253"/>
      <c r="OFL70" s="253"/>
      <c r="OFM70" s="253"/>
      <c r="OFN70" s="253"/>
      <c r="OFO70" s="253"/>
      <c r="OFP70" s="253"/>
      <c r="OFQ70" s="253"/>
      <c r="OFR70" s="253"/>
      <c r="OFS70" s="253"/>
      <c r="OFT70" s="253"/>
      <c r="OFU70" s="253"/>
      <c r="OFV70" s="253"/>
      <c r="OFW70" s="253"/>
      <c r="OFX70" s="253"/>
      <c r="OFY70" s="253"/>
      <c r="OFZ70" s="253"/>
      <c r="OGA70" s="253"/>
      <c r="OGB70" s="253"/>
      <c r="OGC70" s="253"/>
      <c r="OGD70" s="253"/>
      <c r="OGE70" s="253"/>
      <c r="OGF70" s="253"/>
      <c r="OGG70" s="253"/>
      <c r="OGH70" s="253"/>
      <c r="OGI70" s="253"/>
      <c r="OGJ70" s="253"/>
      <c r="OGK70" s="253"/>
      <c r="OGL70" s="253"/>
      <c r="OGM70" s="253"/>
      <c r="OGN70" s="253"/>
      <c r="OGO70" s="253"/>
      <c r="OGP70" s="253"/>
      <c r="OGQ70" s="253"/>
      <c r="OGR70" s="253"/>
      <c r="OGS70" s="253"/>
      <c r="OGT70" s="253"/>
      <c r="OGU70" s="253"/>
      <c r="OGV70" s="253"/>
      <c r="OGW70" s="253"/>
      <c r="OGX70" s="253"/>
      <c r="OGY70" s="253"/>
      <c r="OGZ70" s="253"/>
      <c r="OHA70" s="253"/>
      <c r="OHB70" s="253"/>
      <c r="OHC70" s="253"/>
      <c r="OHD70" s="253"/>
      <c r="OHE70" s="253"/>
      <c r="OHF70" s="253"/>
      <c r="OHG70" s="253"/>
      <c r="OHH70" s="253"/>
      <c r="OHI70" s="253"/>
      <c r="OHJ70" s="253"/>
      <c r="OHK70" s="253"/>
      <c r="OHL70" s="253"/>
      <c r="OHM70" s="253"/>
      <c r="OHN70" s="253"/>
      <c r="OHO70" s="253"/>
      <c r="OHP70" s="253"/>
      <c r="OHQ70" s="253"/>
      <c r="OHR70" s="253"/>
      <c r="OHS70" s="253"/>
      <c r="OHT70" s="253"/>
      <c r="OHU70" s="253"/>
      <c r="OHV70" s="253"/>
      <c r="OHW70" s="253"/>
      <c r="OHX70" s="253"/>
      <c r="OHY70" s="253"/>
      <c r="OHZ70" s="253"/>
      <c r="OIA70" s="253"/>
      <c r="OIB70" s="253"/>
      <c r="OIC70" s="253"/>
      <c r="OID70" s="253"/>
      <c r="OIE70" s="253"/>
      <c r="OIF70" s="253"/>
      <c r="OIG70" s="253"/>
      <c r="OIH70" s="253"/>
      <c r="OII70" s="253"/>
      <c r="OIJ70" s="253"/>
      <c r="OIK70" s="253"/>
      <c r="OIL70" s="253"/>
      <c r="OIM70" s="253"/>
      <c r="OIN70" s="253"/>
      <c r="OIO70" s="253"/>
      <c r="OIP70" s="253"/>
      <c r="OIQ70" s="253"/>
      <c r="OIR70" s="253"/>
      <c r="OIS70" s="253"/>
      <c r="OIT70" s="253"/>
      <c r="OIU70" s="253"/>
      <c r="OIV70" s="253"/>
      <c r="OIW70" s="253"/>
      <c r="OIX70" s="253"/>
      <c r="OIY70" s="253"/>
      <c r="OIZ70" s="253"/>
      <c r="OJA70" s="253"/>
      <c r="OJB70" s="253"/>
      <c r="OJC70" s="253"/>
      <c r="OJD70" s="253"/>
      <c r="OJE70" s="253"/>
      <c r="OJF70" s="253"/>
      <c r="OJG70" s="253"/>
      <c r="OJH70" s="253"/>
      <c r="OJI70" s="253"/>
      <c r="OJJ70" s="253"/>
      <c r="OJK70" s="253"/>
      <c r="OJL70" s="253"/>
      <c r="OJM70" s="253"/>
      <c r="OJN70" s="253"/>
      <c r="OJO70" s="253"/>
      <c r="OJP70" s="253"/>
      <c r="OJQ70" s="253"/>
      <c r="OJR70" s="253"/>
      <c r="OJS70" s="253"/>
      <c r="OJT70" s="253"/>
      <c r="OJU70" s="253"/>
      <c r="OJV70" s="253"/>
      <c r="OJW70" s="253"/>
      <c r="OJX70" s="253"/>
      <c r="OJY70" s="253"/>
      <c r="OJZ70" s="253"/>
      <c r="OKA70" s="253"/>
      <c r="OKB70" s="253"/>
      <c r="OKC70" s="253"/>
      <c r="OKD70" s="253"/>
      <c r="OKE70" s="253"/>
      <c r="OKF70" s="253"/>
      <c r="OKG70" s="253"/>
      <c r="OKH70" s="253"/>
      <c r="OKI70" s="253"/>
      <c r="OKJ70" s="253"/>
      <c r="OKK70" s="253"/>
      <c r="OKL70" s="253"/>
      <c r="OKM70" s="253"/>
      <c r="OKN70" s="253"/>
      <c r="OKO70" s="253"/>
      <c r="OKP70" s="253"/>
      <c r="OKQ70" s="253"/>
      <c r="OKR70" s="253"/>
      <c r="OKS70" s="253"/>
      <c r="OKT70" s="253"/>
      <c r="OKU70" s="253"/>
      <c r="OKV70" s="253"/>
      <c r="OKW70" s="253"/>
      <c r="OKX70" s="253"/>
      <c r="OKY70" s="253"/>
      <c r="OKZ70" s="253"/>
      <c r="OLA70" s="253"/>
      <c r="OLB70" s="253"/>
      <c r="OLC70" s="253"/>
      <c r="OLD70" s="253"/>
      <c r="OLE70" s="253"/>
      <c r="OLF70" s="253"/>
      <c r="OLG70" s="253"/>
      <c r="OLH70" s="253"/>
      <c r="OLI70" s="253"/>
      <c r="OLJ70" s="253"/>
      <c r="OLK70" s="253"/>
      <c r="OLL70" s="253"/>
      <c r="OLM70" s="253"/>
      <c r="OLN70" s="253"/>
      <c r="OLO70" s="253"/>
      <c r="OLP70" s="253"/>
      <c r="OLQ70" s="253"/>
      <c r="OLR70" s="253"/>
      <c r="OLS70" s="253"/>
      <c r="OLT70" s="253"/>
      <c r="OLU70" s="253"/>
      <c r="OLV70" s="253"/>
      <c r="OLW70" s="253"/>
      <c r="OLX70" s="253"/>
      <c r="OLY70" s="253"/>
      <c r="OLZ70" s="253"/>
      <c r="OMA70" s="253"/>
      <c r="OMB70" s="253"/>
      <c r="OMC70" s="253"/>
      <c r="OMD70" s="253"/>
      <c r="OME70" s="253"/>
      <c r="OMF70" s="253"/>
      <c r="OMG70" s="253"/>
      <c r="OMH70" s="253"/>
      <c r="OMI70" s="253"/>
      <c r="OMJ70" s="253"/>
      <c r="OMK70" s="253"/>
      <c r="OML70" s="253"/>
      <c r="OMM70" s="253"/>
      <c r="OMN70" s="253"/>
      <c r="OMO70" s="253"/>
      <c r="OMP70" s="253"/>
      <c r="OMQ70" s="253"/>
      <c r="OMR70" s="253"/>
      <c r="OMS70" s="253"/>
      <c r="OMT70" s="253"/>
      <c r="OMU70" s="253"/>
      <c r="OMV70" s="253"/>
      <c r="OMW70" s="253"/>
      <c r="OMX70" s="253"/>
      <c r="OMY70" s="253"/>
      <c r="OMZ70" s="253"/>
      <c r="ONA70" s="253"/>
      <c r="ONB70" s="253"/>
      <c r="ONC70" s="253"/>
      <c r="OND70" s="253"/>
      <c r="ONE70" s="253"/>
      <c r="ONF70" s="253"/>
      <c r="ONG70" s="253"/>
      <c r="ONH70" s="253"/>
      <c r="ONI70" s="253"/>
      <c r="ONJ70" s="253"/>
      <c r="ONK70" s="253"/>
      <c r="ONL70" s="253"/>
      <c r="ONM70" s="253"/>
      <c r="ONN70" s="253"/>
      <c r="ONO70" s="253"/>
      <c r="ONP70" s="253"/>
      <c r="ONQ70" s="253"/>
      <c r="ONR70" s="253"/>
      <c r="ONS70" s="253"/>
      <c r="ONT70" s="253"/>
      <c r="ONU70" s="253"/>
      <c r="ONV70" s="253"/>
      <c r="ONW70" s="253"/>
      <c r="ONX70" s="253"/>
      <c r="ONY70" s="253"/>
      <c r="ONZ70" s="253"/>
      <c r="OOA70" s="253"/>
      <c r="OOB70" s="253"/>
      <c r="OOC70" s="253"/>
      <c r="OOD70" s="253"/>
      <c r="OOE70" s="253"/>
      <c r="OOF70" s="253"/>
      <c r="OOG70" s="253"/>
      <c r="OOH70" s="253"/>
      <c r="OOI70" s="253"/>
      <c r="OOJ70" s="253"/>
      <c r="OOK70" s="253"/>
      <c r="OOL70" s="253"/>
      <c r="OOM70" s="253"/>
      <c r="OON70" s="253"/>
      <c r="OOO70" s="253"/>
      <c r="OOP70" s="253"/>
      <c r="OOQ70" s="253"/>
      <c r="OOR70" s="253"/>
      <c r="OOS70" s="253"/>
      <c r="OOT70" s="253"/>
      <c r="OOU70" s="253"/>
      <c r="OOV70" s="253"/>
      <c r="OOW70" s="253"/>
      <c r="OOX70" s="253"/>
      <c r="OOY70" s="253"/>
      <c r="OOZ70" s="253"/>
      <c r="OPA70" s="253"/>
      <c r="OPB70" s="253"/>
      <c r="OPC70" s="253"/>
      <c r="OPD70" s="253"/>
      <c r="OPE70" s="253"/>
      <c r="OPF70" s="253"/>
      <c r="OPG70" s="253"/>
      <c r="OPH70" s="253"/>
      <c r="OPI70" s="253"/>
      <c r="OPJ70" s="253"/>
      <c r="OPK70" s="253"/>
      <c r="OPL70" s="253"/>
      <c r="OPM70" s="253"/>
      <c r="OPN70" s="253"/>
      <c r="OPO70" s="253"/>
      <c r="OPP70" s="253"/>
      <c r="OPQ70" s="253"/>
      <c r="OPR70" s="253"/>
      <c r="OPS70" s="253"/>
      <c r="OPT70" s="253"/>
      <c r="OPU70" s="253"/>
      <c r="OPV70" s="253"/>
      <c r="OPW70" s="253"/>
      <c r="OPX70" s="253"/>
      <c r="OPY70" s="253"/>
      <c r="OPZ70" s="253"/>
      <c r="OQA70" s="253"/>
      <c r="OQB70" s="253"/>
      <c r="OQC70" s="253"/>
      <c r="OQD70" s="253"/>
      <c r="OQE70" s="253"/>
      <c r="OQF70" s="253"/>
      <c r="OQG70" s="253"/>
      <c r="OQH70" s="253"/>
      <c r="OQI70" s="253"/>
      <c r="OQJ70" s="253"/>
      <c r="OQK70" s="253"/>
      <c r="OQL70" s="253"/>
      <c r="OQM70" s="253"/>
      <c r="OQN70" s="253"/>
      <c r="OQO70" s="253"/>
      <c r="OQP70" s="253"/>
      <c r="OQQ70" s="253"/>
      <c r="OQR70" s="253"/>
      <c r="OQS70" s="253"/>
      <c r="OQT70" s="253"/>
      <c r="OQU70" s="253"/>
      <c r="OQV70" s="253"/>
      <c r="OQW70" s="253"/>
      <c r="OQX70" s="253"/>
      <c r="OQY70" s="253"/>
      <c r="OQZ70" s="253"/>
      <c r="ORA70" s="253"/>
      <c r="ORB70" s="253"/>
      <c r="ORC70" s="253"/>
      <c r="ORD70" s="253"/>
      <c r="ORE70" s="253"/>
      <c r="ORF70" s="253"/>
      <c r="ORG70" s="253"/>
      <c r="ORH70" s="253"/>
      <c r="ORI70" s="253"/>
      <c r="ORJ70" s="253"/>
      <c r="ORK70" s="253"/>
      <c r="ORL70" s="253"/>
      <c r="ORM70" s="253"/>
      <c r="ORN70" s="253"/>
      <c r="ORO70" s="253"/>
      <c r="ORP70" s="253"/>
      <c r="ORQ70" s="253"/>
      <c r="ORR70" s="253"/>
      <c r="ORS70" s="253"/>
      <c r="ORT70" s="253"/>
      <c r="ORU70" s="253"/>
      <c r="ORV70" s="253"/>
      <c r="ORW70" s="253"/>
      <c r="ORX70" s="253"/>
      <c r="ORY70" s="253"/>
      <c r="ORZ70" s="253"/>
      <c r="OSA70" s="253"/>
      <c r="OSB70" s="253"/>
      <c r="OSC70" s="253"/>
      <c r="OSD70" s="253"/>
      <c r="OSE70" s="253"/>
      <c r="OSF70" s="253"/>
      <c r="OSG70" s="253"/>
      <c r="OSH70" s="253"/>
      <c r="OSI70" s="253"/>
      <c r="OSJ70" s="253"/>
      <c r="OSK70" s="253"/>
      <c r="OSL70" s="253"/>
      <c r="OSM70" s="253"/>
      <c r="OSN70" s="253"/>
      <c r="OSO70" s="253"/>
      <c r="OSP70" s="253"/>
      <c r="OSQ70" s="253"/>
      <c r="OSR70" s="253"/>
      <c r="OSS70" s="253"/>
      <c r="OST70" s="253"/>
      <c r="OSU70" s="253"/>
      <c r="OSV70" s="253"/>
      <c r="OSW70" s="253"/>
      <c r="OSX70" s="253"/>
      <c r="OSY70" s="253"/>
      <c r="OSZ70" s="253"/>
      <c r="OTA70" s="253"/>
      <c r="OTB70" s="253"/>
      <c r="OTC70" s="253"/>
      <c r="OTD70" s="253"/>
      <c r="OTE70" s="253"/>
      <c r="OTF70" s="253"/>
      <c r="OTG70" s="253"/>
      <c r="OTH70" s="253"/>
      <c r="OTI70" s="253"/>
      <c r="OTJ70" s="253"/>
      <c r="OTK70" s="253"/>
      <c r="OTL70" s="253"/>
      <c r="OTM70" s="253"/>
      <c r="OTN70" s="253"/>
      <c r="OTO70" s="253"/>
      <c r="OTP70" s="253"/>
      <c r="OTQ70" s="253"/>
      <c r="OTR70" s="253"/>
      <c r="OTS70" s="253"/>
      <c r="OTT70" s="253"/>
      <c r="OTU70" s="253"/>
      <c r="OTV70" s="253"/>
      <c r="OTW70" s="253"/>
      <c r="OTX70" s="253"/>
      <c r="OTY70" s="253"/>
      <c r="OTZ70" s="253"/>
      <c r="OUA70" s="253"/>
      <c r="OUB70" s="253"/>
      <c r="OUC70" s="253"/>
      <c r="OUD70" s="253"/>
      <c r="OUE70" s="253"/>
      <c r="OUF70" s="253"/>
      <c r="OUG70" s="253"/>
      <c r="OUH70" s="253"/>
      <c r="OUI70" s="253"/>
      <c r="OUJ70" s="253"/>
      <c r="OUK70" s="253"/>
      <c r="OUL70" s="253"/>
      <c r="OUM70" s="253"/>
      <c r="OUN70" s="253"/>
      <c r="OUO70" s="253"/>
      <c r="OUP70" s="253"/>
      <c r="OUQ70" s="253"/>
      <c r="OUR70" s="253"/>
      <c r="OUS70" s="253"/>
      <c r="OUT70" s="253"/>
      <c r="OUU70" s="253"/>
      <c r="OUV70" s="253"/>
      <c r="OUW70" s="253"/>
      <c r="OUX70" s="253"/>
      <c r="OUY70" s="253"/>
      <c r="OUZ70" s="253"/>
      <c r="OVA70" s="253"/>
      <c r="OVB70" s="253"/>
      <c r="OVC70" s="253"/>
      <c r="OVD70" s="253"/>
      <c r="OVE70" s="253"/>
      <c r="OVF70" s="253"/>
      <c r="OVG70" s="253"/>
      <c r="OVH70" s="253"/>
      <c r="OVI70" s="253"/>
      <c r="OVJ70" s="253"/>
      <c r="OVK70" s="253"/>
      <c r="OVL70" s="253"/>
      <c r="OVM70" s="253"/>
      <c r="OVN70" s="253"/>
      <c r="OVO70" s="253"/>
      <c r="OVP70" s="253"/>
      <c r="OVQ70" s="253"/>
      <c r="OVR70" s="253"/>
      <c r="OVS70" s="253"/>
      <c r="OVT70" s="253"/>
      <c r="OVU70" s="253"/>
      <c r="OVV70" s="253"/>
      <c r="OVW70" s="253"/>
      <c r="OVX70" s="253"/>
      <c r="OVY70" s="253"/>
      <c r="OVZ70" s="253"/>
      <c r="OWA70" s="253"/>
      <c r="OWB70" s="253"/>
      <c r="OWC70" s="253"/>
      <c r="OWD70" s="253"/>
      <c r="OWE70" s="253"/>
      <c r="OWF70" s="253"/>
      <c r="OWG70" s="253"/>
      <c r="OWH70" s="253"/>
      <c r="OWI70" s="253"/>
      <c r="OWJ70" s="253"/>
      <c r="OWK70" s="253"/>
      <c r="OWL70" s="253"/>
      <c r="OWM70" s="253"/>
      <c r="OWN70" s="253"/>
      <c r="OWO70" s="253"/>
      <c r="OWP70" s="253"/>
      <c r="OWQ70" s="253"/>
      <c r="OWR70" s="253"/>
      <c r="OWS70" s="253"/>
      <c r="OWT70" s="253"/>
      <c r="OWU70" s="253"/>
      <c r="OWV70" s="253"/>
      <c r="OWW70" s="253"/>
      <c r="OWX70" s="253"/>
      <c r="OWY70" s="253"/>
      <c r="OWZ70" s="253"/>
      <c r="OXA70" s="253"/>
      <c r="OXB70" s="253"/>
      <c r="OXC70" s="253"/>
      <c r="OXD70" s="253"/>
      <c r="OXE70" s="253"/>
      <c r="OXF70" s="253"/>
      <c r="OXG70" s="253"/>
      <c r="OXH70" s="253"/>
      <c r="OXI70" s="253"/>
      <c r="OXJ70" s="253"/>
      <c r="OXK70" s="253"/>
      <c r="OXL70" s="253"/>
      <c r="OXM70" s="253"/>
      <c r="OXN70" s="253"/>
      <c r="OXO70" s="253"/>
      <c r="OXP70" s="253"/>
      <c r="OXQ70" s="253"/>
      <c r="OXR70" s="253"/>
      <c r="OXS70" s="253"/>
      <c r="OXT70" s="253"/>
      <c r="OXU70" s="253"/>
      <c r="OXV70" s="253"/>
      <c r="OXW70" s="253"/>
      <c r="OXX70" s="253"/>
      <c r="OXY70" s="253"/>
      <c r="OXZ70" s="253"/>
      <c r="OYA70" s="253"/>
      <c r="OYB70" s="253"/>
      <c r="OYC70" s="253"/>
      <c r="OYD70" s="253"/>
      <c r="OYE70" s="253"/>
      <c r="OYF70" s="253"/>
      <c r="OYG70" s="253"/>
      <c r="OYH70" s="253"/>
      <c r="OYI70" s="253"/>
      <c r="OYJ70" s="253"/>
      <c r="OYK70" s="253"/>
      <c r="OYL70" s="253"/>
      <c r="OYM70" s="253"/>
      <c r="OYN70" s="253"/>
      <c r="OYO70" s="253"/>
      <c r="OYP70" s="253"/>
      <c r="OYQ70" s="253"/>
      <c r="OYR70" s="253"/>
      <c r="OYS70" s="253"/>
      <c r="OYT70" s="253"/>
      <c r="OYU70" s="253"/>
      <c r="OYV70" s="253"/>
      <c r="OYW70" s="253"/>
      <c r="OYX70" s="253"/>
      <c r="OYY70" s="253"/>
      <c r="OYZ70" s="253"/>
      <c r="OZA70" s="253"/>
      <c r="OZB70" s="253"/>
      <c r="OZC70" s="253"/>
      <c r="OZD70" s="253"/>
      <c r="OZE70" s="253"/>
      <c r="OZF70" s="253"/>
      <c r="OZG70" s="253"/>
      <c r="OZH70" s="253"/>
      <c r="OZI70" s="253"/>
      <c r="OZJ70" s="253"/>
      <c r="OZK70" s="253"/>
      <c r="OZL70" s="253"/>
      <c r="OZM70" s="253"/>
      <c r="OZN70" s="253"/>
      <c r="OZO70" s="253"/>
      <c r="OZP70" s="253"/>
      <c r="OZQ70" s="253"/>
      <c r="OZR70" s="253"/>
      <c r="OZS70" s="253"/>
      <c r="OZT70" s="253"/>
      <c r="OZU70" s="253"/>
      <c r="OZV70" s="253"/>
      <c r="OZW70" s="253"/>
      <c r="OZX70" s="253"/>
      <c r="OZY70" s="253"/>
      <c r="OZZ70" s="253"/>
      <c r="PAA70" s="253"/>
      <c r="PAB70" s="253"/>
      <c r="PAC70" s="253"/>
      <c r="PAD70" s="253"/>
      <c r="PAE70" s="253"/>
      <c r="PAF70" s="253"/>
      <c r="PAG70" s="253"/>
      <c r="PAH70" s="253"/>
      <c r="PAI70" s="253"/>
      <c r="PAJ70" s="253"/>
      <c r="PAK70" s="253"/>
      <c r="PAL70" s="253"/>
      <c r="PAM70" s="253"/>
      <c r="PAN70" s="253"/>
      <c r="PAO70" s="253"/>
      <c r="PAP70" s="253"/>
      <c r="PAQ70" s="253"/>
      <c r="PAR70" s="253"/>
      <c r="PAS70" s="253"/>
      <c r="PAT70" s="253"/>
      <c r="PAU70" s="253"/>
      <c r="PAV70" s="253"/>
      <c r="PAW70" s="253"/>
      <c r="PAX70" s="253"/>
      <c r="PAY70" s="253"/>
      <c r="PAZ70" s="253"/>
      <c r="PBA70" s="253"/>
      <c r="PBB70" s="253"/>
      <c r="PBC70" s="253"/>
      <c r="PBD70" s="253"/>
      <c r="PBE70" s="253"/>
      <c r="PBF70" s="253"/>
      <c r="PBG70" s="253"/>
      <c r="PBH70" s="253"/>
      <c r="PBI70" s="253"/>
      <c r="PBJ70" s="253"/>
      <c r="PBK70" s="253"/>
      <c r="PBL70" s="253"/>
      <c r="PBM70" s="253"/>
      <c r="PBN70" s="253"/>
      <c r="PBO70" s="253"/>
      <c r="PBP70" s="253"/>
      <c r="PBQ70" s="253"/>
      <c r="PBR70" s="253"/>
      <c r="PBS70" s="253"/>
      <c r="PBT70" s="253"/>
      <c r="PBU70" s="253"/>
      <c r="PBV70" s="253"/>
      <c r="PBW70" s="253"/>
      <c r="PBX70" s="253"/>
      <c r="PBY70" s="253"/>
      <c r="PBZ70" s="253"/>
      <c r="PCA70" s="253"/>
      <c r="PCB70" s="253"/>
      <c r="PCC70" s="253"/>
      <c r="PCD70" s="253"/>
      <c r="PCE70" s="253"/>
      <c r="PCF70" s="253"/>
      <c r="PCG70" s="253"/>
      <c r="PCH70" s="253"/>
      <c r="PCI70" s="253"/>
      <c r="PCJ70" s="253"/>
      <c r="PCK70" s="253"/>
      <c r="PCL70" s="253"/>
      <c r="PCM70" s="253"/>
      <c r="PCN70" s="253"/>
      <c r="PCO70" s="253"/>
      <c r="PCP70" s="253"/>
      <c r="PCQ70" s="253"/>
      <c r="PCR70" s="253"/>
      <c r="PCS70" s="253"/>
      <c r="PCT70" s="253"/>
      <c r="PCU70" s="253"/>
      <c r="PCV70" s="253"/>
      <c r="PCW70" s="253"/>
      <c r="PCX70" s="253"/>
      <c r="PCY70" s="253"/>
      <c r="PCZ70" s="253"/>
      <c r="PDA70" s="253"/>
      <c r="PDB70" s="253"/>
      <c r="PDC70" s="253"/>
      <c r="PDD70" s="253"/>
      <c r="PDE70" s="253"/>
      <c r="PDF70" s="253"/>
      <c r="PDG70" s="253"/>
      <c r="PDH70" s="253"/>
      <c r="PDI70" s="253"/>
      <c r="PDJ70" s="253"/>
      <c r="PDK70" s="253"/>
      <c r="PDL70" s="253"/>
      <c r="PDM70" s="253"/>
      <c r="PDN70" s="253"/>
      <c r="PDO70" s="253"/>
      <c r="PDP70" s="253"/>
      <c r="PDQ70" s="253"/>
      <c r="PDR70" s="253"/>
      <c r="PDS70" s="253"/>
      <c r="PDT70" s="253"/>
      <c r="PDU70" s="253"/>
      <c r="PDV70" s="253"/>
      <c r="PDW70" s="253"/>
      <c r="PDX70" s="253"/>
      <c r="PDY70" s="253"/>
      <c r="PDZ70" s="253"/>
      <c r="PEA70" s="253"/>
      <c r="PEB70" s="253"/>
      <c r="PEC70" s="253"/>
      <c r="PED70" s="253"/>
      <c r="PEE70" s="253"/>
      <c r="PEF70" s="253"/>
      <c r="PEG70" s="253"/>
      <c r="PEH70" s="253"/>
      <c r="PEI70" s="253"/>
      <c r="PEJ70" s="253"/>
      <c r="PEK70" s="253"/>
      <c r="PEL70" s="253"/>
      <c r="PEM70" s="253"/>
      <c r="PEN70" s="253"/>
      <c r="PEO70" s="253"/>
      <c r="PEP70" s="253"/>
      <c r="PEQ70" s="253"/>
      <c r="PER70" s="253"/>
      <c r="PES70" s="253"/>
      <c r="PET70" s="253"/>
      <c r="PEU70" s="253"/>
      <c r="PEV70" s="253"/>
      <c r="PEW70" s="253"/>
      <c r="PEX70" s="253"/>
      <c r="PEY70" s="253"/>
      <c r="PEZ70" s="253"/>
      <c r="PFA70" s="253"/>
      <c r="PFB70" s="253"/>
      <c r="PFC70" s="253"/>
      <c r="PFD70" s="253"/>
      <c r="PFE70" s="253"/>
      <c r="PFF70" s="253"/>
      <c r="PFG70" s="253"/>
      <c r="PFH70" s="253"/>
      <c r="PFI70" s="253"/>
      <c r="PFJ70" s="253"/>
      <c r="PFK70" s="253"/>
      <c r="PFL70" s="253"/>
      <c r="PFM70" s="253"/>
      <c r="PFN70" s="253"/>
      <c r="PFO70" s="253"/>
      <c r="PFP70" s="253"/>
      <c r="PFQ70" s="253"/>
      <c r="PFR70" s="253"/>
      <c r="PFS70" s="253"/>
      <c r="PFT70" s="253"/>
      <c r="PFU70" s="253"/>
      <c r="PFV70" s="253"/>
      <c r="PFW70" s="253"/>
      <c r="PFX70" s="253"/>
      <c r="PFY70" s="253"/>
      <c r="PFZ70" s="253"/>
      <c r="PGA70" s="253"/>
      <c r="PGB70" s="253"/>
      <c r="PGC70" s="253"/>
      <c r="PGD70" s="253"/>
      <c r="PGE70" s="253"/>
      <c r="PGF70" s="253"/>
      <c r="PGG70" s="253"/>
      <c r="PGH70" s="253"/>
      <c r="PGI70" s="253"/>
      <c r="PGJ70" s="253"/>
      <c r="PGK70" s="253"/>
      <c r="PGL70" s="253"/>
      <c r="PGM70" s="253"/>
      <c r="PGN70" s="253"/>
      <c r="PGO70" s="253"/>
      <c r="PGP70" s="253"/>
      <c r="PGQ70" s="253"/>
      <c r="PGR70" s="253"/>
      <c r="PGS70" s="253"/>
      <c r="PGT70" s="253"/>
      <c r="PGU70" s="253"/>
      <c r="PGV70" s="253"/>
      <c r="PGW70" s="253"/>
      <c r="PGX70" s="253"/>
      <c r="PGY70" s="253"/>
      <c r="PGZ70" s="253"/>
      <c r="PHA70" s="253"/>
      <c r="PHB70" s="253"/>
      <c r="PHC70" s="253"/>
      <c r="PHD70" s="253"/>
      <c r="PHE70" s="253"/>
      <c r="PHF70" s="253"/>
      <c r="PHG70" s="253"/>
      <c r="PHH70" s="253"/>
      <c r="PHI70" s="253"/>
      <c r="PHJ70" s="253"/>
      <c r="PHK70" s="253"/>
      <c r="PHL70" s="253"/>
      <c r="PHM70" s="253"/>
      <c r="PHN70" s="253"/>
      <c r="PHO70" s="253"/>
      <c r="PHP70" s="253"/>
      <c r="PHQ70" s="253"/>
      <c r="PHR70" s="253"/>
      <c r="PHS70" s="253"/>
      <c r="PHT70" s="253"/>
      <c r="PHU70" s="253"/>
      <c r="PHV70" s="253"/>
      <c r="PHW70" s="253"/>
      <c r="PHX70" s="253"/>
      <c r="PHY70" s="253"/>
      <c r="PHZ70" s="253"/>
      <c r="PIA70" s="253"/>
      <c r="PIB70" s="253"/>
      <c r="PIC70" s="253"/>
      <c r="PID70" s="253"/>
      <c r="PIE70" s="253"/>
      <c r="PIF70" s="253"/>
      <c r="PIG70" s="253"/>
      <c r="PIH70" s="253"/>
      <c r="PII70" s="253"/>
      <c r="PIJ70" s="253"/>
      <c r="PIK70" s="253"/>
      <c r="PIL70" s="253"/>
      <c r="PIM70" s="253"/>
      <c r="PIN70" s="253"/>
      <c r="PIO70" s="253"/>
      <c r="PIP70" s="253"/>
      <c r="PIQ70" s="253"/>
      <c r="PIR70" s="253"/>
      <c r="PIS70" s="253"/>
      <c r="PIT70" s="253"/>
      <c r="PIU70" s="253"/>
      <c r="PIV70" s="253"/>
      <c r="PIW70" s="253"/>
      <c r="PIX70" s="253"/>
      <c r="PIY70" s="253"/>
      <c r="PIZ70" s="253"/>
      <c r="PJA70" s="253"/>
      <c r="PJB70" s="253"/>
      <c r="PJC70" s="253"/>
      <c r="PJD70" s="253"/>
      <c r="PJE70" s="253"/>
      <c r="PJF70" s="253"/>
      <c r="PJG70" s="253"/>
      <c r="PJH70" s="253"/>
      <c r="PJI70" s="253"/>
      <c r="PJJ70" s="253"/>
      <c r="PJK70" s="253"/>
      <c r="PJL70" s="253"/>
      <c r="PJM70" s="253"/>
      <c r="PJN70" s="253"/>
      <c r="PJO70" s="253"/>
      <c r="PJP70" s="253"/>
      <c r="PJQ70" s="253"/>
      <c r="PJR70" s="253"/>
      <c r="PJS70" s="253"/>
      <c r="PJT70" s="253"/>
      <c r="PJU70" s="253"/>
      <c r="PJV70" s="253"/>
      <c r="PJW70" s="253"/>
      <c r="PJX70" s="253"/>
      <c r="PJY70" s="253"/>
      <c r="PJZ70" s="253"/>
      <c r="PKA70" s="253"/>
      <c r="PKB70" s="253"/>
      <c r="PKC70" s="253"/>
      <c r="PKD70" s="253"/>
      <c r="PKE70" s="253"/>
      <c r="PKF70" s="253"/>
      <c r="PKG70" s="253"/>
      <c r="PKH70" s="253"/>
      <c r="PKI70" s="253"/>
      <c r="PKJ70" s="253"/>
      <c r="PKK70" s="253"/>
      <c r="PKL70" s="253"/>
      <c r="PKM70" s="253"/>
      <c r="PKN70" s="253"/>
      <c r="PKO70" s="253"/>
      <c r="PKP70" s="253"/>
      <c r="PKQ70" s="253"/>
      <c r="PKR70" s="253"/>
      <c r="PKS70" s="253"/>
      <c r="PKT70" s="253"/>
      <c r="PKU70" s="253"/>
      <c r="PKV70" s="253"/>
      <c r="PKW70" s="253"/>
      <c r="PKX70" s="253"/>
      <c r="PKY70" s="253"/>
      <c r="PKZ70" s="253"/>
      <c r="PLA70" s="253"/>
      <c r="PLB70" s="253"/>
      <c r="PLC70" s="253"/>
      <c r="PLD70" s="253"/>
      <c r="PLE70" s="253"/>
      <c r="PLF70" s="253"/>
      <c r="PLG70" s="253"/>
      <c r="PLH70" s="253"/>
      <c r="PLI70" s="253"/>
      <c r="PLJ70" s="253"/>
      <c r="PLK70" s="253"/>
      <c r="PLL70" s="253"/>
      <c r="PLM70" s="253"/>
      <c r="PLN70" s="253"/>
      <c r="PLO70" s="253"/>
      <c r="PLP70" s="253"/>
      <c r="PLQ70" s="253"/>
      <c r="PLR70" s="253"/>
      <c r="PLS70" s="253"/>
      <c r="PLT70" s="253"/>
      <c r="PLU70" s="253"/>
      <c r="PLV70" s="253"/>
      <c r="PLW70" s="253"/>
      <c r="PLX70" s="253"/>
      <c r="PLY70" s="253"/>
      <c r="PLZ70" s="253"/>
      <c r="PMA70" s="253"/>
      <c r="PMB70" s="253"/>
      <c r="PMC70" s="253"/>
      <c r="PMD70" s="253"/>
      <c r="PME70" s="253"/>
      <c r="PMF70" s="253"/>
      <c r="PMG70" s="253"/>
      <c r="PMH70" s="253"/>
      <c r="PMI70" s="253"/>
      <c r="PMJ70" s="253"/>
      <c r="PMK70" s="253"/>
      <c r="PML70" s="253"/>
      <c r="PMM70" s="253"/>
      <c r="PMN70" s="253"/>
      <c r="PMO70" s="253"/>
      <c r="PMP70" s="253"/>
      <c r="PMQ70" s="253"/>
      <c r="PMR70" s="253"/>
      <c r="PMS70" s="253"/>
      <c r="PMT70" s="253"/>
      <c r="PMU70" s="253"/>
      <c r="PMV70" s="253"/>
      <c r="PMW70" s="253"/>
      <c r="PMX70" s="253"/>
      <c r="PMY70" s="253"/>
      <c r="PMZ70" s="253"/>
      <c r="PNA70" s="253"/>
      <c r="PNB70" s="253"/>
      <c r="PNC70" s="253"/>
      <c r="PND70" s="253"/>
      <c r="PNE70" s="253"/>
      <c r="PNF70" s="253"/>
      <c r="PNG70" s="253"/>
      <c r="PNH70" s="253"/>
      <c r="PNI70" s="253"/>
      <c r="PNJ70" s="253"/>
      <c r="PNK70" s="253"/>
      <c r="PNL70" s="253"/>
      <c r="PNM70" s="253"/>
      <c r="PNN70" s="253"/>
      <c r="PNO70" s="253"/>
      <c r="PNP70" s="253"/>
      <c r="PNQ70" s="253"/>
      <c r="PNR70" s="253"/>
      <c r="PNS70" s="253"/>
      <c r="PNT70" s="253"/>
      <c r="PNU70" s="253"/>
      <c r="PNV70" s="253"/>
      <c r="PNW70" s="253"/>
      <c r="PNX70" s="253"/>
      <c r="PNY70" s="253"/>
      <c r="PNZ70" s="253"/>
      <c r="POA70" s="253"/>
      <c r="POB70" s="253"/>
      <c r="POC70" s="253"/>
      <c r="POD70" s="253"/>
      <c r="POE70" s="253"/>
      <c r="POF70" s="253"/>
      <c r="POG70" s="253"/>
      <c r="POH70" s="253"/>
      <c r="POI70" s="253"/>
      <c r="POJ70" s="253"/>
      <c r="POK70" s="253"/>
      <c r="POL70" s="253"/>
      <c r="POM70" s="253"/>
      <c r="PON70" s="253"/>
      <c r="POO70" s="253"/>
      <c r="POP70" s="253"/>
      <c r="POQ70" s="253"/>
      <c r="POR70" s="253"/>
      <c r="POS70" s="253"/>
      <c r="POT70" s="253"/>
      <c r="POU70" s="253"/>
      <c r="POV70" s="253"/>
      <c r="POW70" s="253"/>
      <c r="POX70" s="253"/>
      <c r="POY70" s="253"/>
      <c r="POZ70" s="253"/>
      <c r="PPA70" s="253"/>
      <c r="PPB70" s="253"/>
      <c r="PPC70" s="253"/>
      <c r="PPD70" s="253"/>
      <c r="PPE70" s="253"/>
      <c r="PPF70" s="253"/>
      <c r="PPG70" s="253"/>
      <c r="PPH70" s="253"/>
      <c r="PPI70" s="253"/>
      <c r="PPJ70" s="253"/>
      <c r="PPK70" s="253"/>
      <c r="PPL70" s="253"/>
      <c r="PPM70" s="253"/>
      <c r="PPN70" s="253"/>
      <c r="PPO70" s="253"/>
      <c r="PPP70" s="253"/>
      <c r="PPQ70" s="253"/>
      <c r="PPR70" s="253"/>
      <c r="PPS70" s="253"/>
      <c r="PPT70" s="253"/>
      <c r="PPU70" s="253"/>
      <c r="PPV70" s="253"/>
      <c r="PPW70" s="253"/>
      <c r="PPX70" s="253"/>
      <c r="PPY70" s="253"/>
      <c r="PPZ70" s="253"/>
      <c r="PQA70" s="253"/>
      <c r="PQB70" s="253"/>
      <c r="PQC70" s="253"/>
      <c r="PQD70" s="253"/>
      <c r="PQE70" s="253"/>
      <c r="PQF70" s="253"/>
      <c r="PQG70" s="253"/>
      <c r="PQH70" s="253"/>
      <c r="PQI70" s="253"/>
      <c r="PQJ70" s="253"/>
      <c r="PQK70" s="253"/>
      <c r="PQL70" s="253"/>
      <c r="PQM70" s="253"/>
      <c r="PQN70" s="253"/>
      <c r="PQO70" s="253"/>
      <c r="PQP70" s="253"/>
      <c r="PQQ70" s="253"/>
      <c r="PQR70" s="253"/>
      <c r="PQS70" s="253"/>
      <c r="PQT70" s="253"/>
      <c r="PQU70" s="253"/>
      <c r="PQV70" s="253"/>
      <c r="PQW70" s="253"/>
      <c r="PQX70" s="253"/>
      <c r="PQY70" s="253"/>
      <c r="PQZ70" s="253"/>
      <c r="PRA70" s="253"/>
      <c r="PRB70" s="253"/>
      <c r="PRC70" s="253"/>
      <c r="PRD70" s="253"/>
      <c r="PRE70" s="253"/>
      <c r="PRF70" s="253"/>
      <c r="PRG70" s="253"/>
      <c r="PRH70" s="253"/>
      <c r="PRI70" s="253"/>
      <c r="PRJ70" s="253"/>
      <c r="PRK70" s="253"/>
      <c r="PRL70" s="253"/>
      <c r="PRM70" s="253"/>
      <c r="PRN70" s="253"/>
      <c r="PRO70" s="253"/>
      <c r="PRP70" s="253"/>
      <c r="PRQ70" s="253"/>
      <c r="PRR70" s="253"/>
      <c r="PRS70" s="253"/>
      <c r="PRT70" s="253"/>
      <c r="PRU70" s="253"/>
      <c r="PRV70" s="253"/>
      <c r="PRW70" s="253"/>
      <c r="PRX70" s="253"/>
      <c r="PRY70" s="253"/>
      <c r="PRZ70" s="253"/>
      <c r="PSA70" s="253"/>
      <c r="PSB70" s="253"/>
      <c r="PSC70" s="253"/>
      <c r="PSD70" s="253"/>
      <c r="PSE70" s="253"/>
      <c r="PSF70" s="253"/>
      <c r="PSG70" s="253"/>
      <c r="PSH70" s="253"/>
      <c r="PSI70" s="253"/>
      <c r="PSJ70" s="253"/>
      <c r="PSK70" s="253"/>
      <c r="PSL70" s="253"/>
      <c r="PSM70" s="253"/>
      <c r="PSN70" s="253"/>
      <c r="PSO70" s="253"/>
      <c r="PSP70" s="253"/>
      <c r="PSQ70" s="253"/>
      <c r="PSR70" s="253"/>
      <c r="PSS70" s="253"/>
      <c r="PST70" s="253"/>
      <c r="PSU70" s="253"/>
      <c r="PSV70" s="253"/>
      <c r="PSW70" s="253"/>
      <c r="PSX70" s="253"/>
      <c r="PSY70" s="253"/>
      <c r="PSZ70" s="253"/>
      <c r="PTA70" s="253"/>
      <c r="PTB70" s="253"/>
      <c r="PTC70" s="253"/>
      <c r="PTD70" s="253"/>
      <c r="PTE70" s="253"/>
      <c r="PTF70" s="253"/>
      <c r="PTG70" s="253"/>
      <c r="PTH70" s="253"/>
      <c r="PTI70" s="253"/>
      <c r="PTJ70" s="253"/>
      <c r="PTK70" s="253"/>
      <c r="PTL70" s="253"/>
      <c r="PTM70" s="253"/>
      <c r="PTN70" s="253"/>
      <c r="PTO70" s="253"/>
      <c r="PTP70" s="253"/>
      <c r="PTQ70" s="253"/>
      <c r="PTR70" s="253"/>
      <c r="PTS70" s="253"/>
      <c r="PTT70" s="253"/>
      <c r="PTU70" s="253"/>
      <c r="PTV70" s="253"/>
      <c r="PTW70" s="253"/>
      <c r="PTX70" s="253"/>
      <c r="PTY70" s="253"/>
      <c r="PTZ70" s="253"/>
      <c r="PUA70" s="253"/>
      <c r="PUB70" s="253"/>
      <c r="PUC70" s="253"/>
      <c r="PUD70" s="253"/>
      <c r="PUE70" s="253"/>
      <c r="PUF70" s="253"/>
      <c r="PUG70" s="253"/>
      <c r="PUH70" s="253"/>
      <c r="PUI70" s="253"/>
      <c r="PUJ70" s="253"/>
      <c r="PUK70" s="253"/>
      <c r="PUL70" s="253"/>
      <c r="PUM70" s="253"/>
      <c r="PUN70" s="253"/>
      <c r="PUO70" s="253"/>
      <c r="PUP70" s="253"/>
      <c r="PUQ70" s="253"/>
      <c r="PUR70" s="253"/>
      <c r="PUS70" s="253"/>
      <c r="PUT70" s="253"/>
      <c r="PUU70" s="253"/>
      <c r="PUV70" s="253"/>
      <c r="PUW70" s="253"/>
      <c r="PUX70" s="253"/>
      <c r="PUY70" s="253"/>
      <c r="PUZ70" s="253"/>
      <c r="PVA70" s="253"/>
      <c r="PVB70" s="253"/>
      <c r="PVC70" s="253"/>
      <c r="PVD70" s="253"/>
      <c r="PVE70" s="253"/>
      <c r="PVF70" s="253"/>
      <c r="PVG70" s="253"/>
      <c r="PVH70" s="253"/>
      <c r="PVI70" s="253"/>
      <c r="PVJ70" s="253"/>
      <c r="PVK70" s="253"/>
      <c r="PVL70" s="253"/>
      <c r="PVM70" s="253"/>
      <c r="PVN70" s="253"/>
      <c r="PVO70" s="253"/>
      <c r="PVP70" s="253"/>
      <c r="PVQ70" s="253"/>
      <c r="PVR70" s="253"/>
      <c r="PVS70" s="253"/>
      <c r="PVT70" s="253"/>
      <c r="PVU70" s="253"/>
      <c r="PVV70" s="253"/>
      <c r="PVW70" s="253"/>
      <c r="PVX70" s="253"/>
      <c r="PVY70" s="253"/>
      <c r="PVZ70" s="253"/>
      <c r="PWA70" s="253"/>
      <c r="PWB70" s="253"/>
      <c r="PWC70" s="253"/>
      <c r="PWD70" s="253"/>
      <c r="PWE70" s="253"/>
      <c r="PWF70" s="253"/>
      <c r="PWG70" s="253"/>
      <c r="PWH70" s="253"/>
      <c r="PWI70" s="253"/>
      <c r="PWJ70" s="253"/>
      <c r="PWK70" s="253"/>
      <c r="PWL70" s="253"/>
      <c r="PWM70" s="253"/>
      <c r="PWN70" s="253"/>
      <c r="PWO70" s="253"/>
      <c r="PWP70" s="253"/>
      <c r="PWQ70" s="253"/>
      <c r="PWR70" s="253"/>
      <c r="PWS70" s="253"/>
      <c r="PWT70" s="253"/>
      <c r="PWU70" s="253"/>
      <c r="PWV70" s="253"/>
      <c r="PWW70" s="253"/>
      <c r="PWX70" s="253"/>
      <c r="PWY70" s="253"/>
      <c r="PWZ70" s="253"/>
      <c r="PXA70" s="253"/>
      <c r="PXB70" s="253"/>
      <c r="PXC70" s="253"/>
      <c r="PXD70" s="253"/>
      <c r="PXE70" s="253"/>
      <c r="PXF70" s="253"/>
      <c r="PXG70" s="253"/>
      <c r="PXH70" s="253"/>
      <c r="PXI70" s="253"/>
      <c r="PXJ70" s="253"/>
      <c r="PXK70" s="253"/>
      <c r="PXL70" s="253"/>
      <c r="PXM70" s="253"/>
      <c r="PXN70" s="253"/>
      <c r="PXO70" s="253"/>
      <c r="PXP70" s="253"/>
      <c r="PXQ70" s="253"/>
      <c r="PXR70" s="253"/>
      <c r="PXS70" s="253"/>
      <c r="PXT70" s="253"/>
      <c r="PXU70" s="253"/>
      <c r="PXV70" s="253"/>
      <c r="PXW70" s="253"/>
      <c r="PXX70" s="253"/>
      <c r="PXY70" s="253"/>
      <c r="PXZ70" s="253"/>
      <c r="PYA70" s="253"/>
      <c r="PYB70" s="253"/>
      <c r="PYC70" s="253"/>
      <c r="PYD70" s="253"/>
      <c r="PYE70" s="253"/>
      <c r="PYF70" s="253"/>
      <c r="PYG70" s="253"/>
      <c r="PYH70" s="253"/>
      <c r="PYI70" s="253"/>
      <c r="PYJ70" s="253"/>
      <c r="PYK70" s="253"/>
      <c r="PYL70" s="253"/>
      <c r="PYM70" s="253"/>
      <c r="PYN70" s="253"/>
      <c r="PYO70" s="253"/>
      <c r="PYP70" s="253"/>
      <c r="PYQ70" s="253"/>
      <c r="PYR70" s="253"/>
      <c r="PYS70" s="253"/>
      <c r="PYT70" s="253"/>
      <c r="PYU70" s="253"/>
      <c r="PYV70" s="253"/>
      <c r="PYW70" s="253"/>
      <c r="PYX70" s="253"/>
      <c r="PYY70" s="253"/>
      <c r="PYZ70" s="253"/>
      <c r="PZA70" s="253"/>
      <c r="PZB70" s="253"/>
      <c r="PZC70" s="253"/>
      <c r="PZD70" s="253"/>
      <c r="PZE70" s="253"/>
      <c r="PZF70" s="253"/>
      <c r="PZG70" s="253"/>
      <c r="PZH70" s="253"/>
      <c r="PZI70" s="253"/>
      <c r="PZJ70" s="253"/>
      <c r="PZK70" s="253"/>
      <c r="PZL70" s="253"/>
      <c r="PZM70" s="253"/>
      <c r="PZN70" s="253"/>
      <c r="PZO70" s="253"/>
      <c r="PZP70" s="253"/>
      <c r="PZQ70" s="253"/>
      <c r="PZR70" s="253"/>
      <c r="PZS70" s="253"/>
      <c r="PZT70" s="253"/>
      <c r="PZU70" s="253"/>
      <c r="PZV70" s="253"/>
      <c r="PZW70" s="253"/>
      <c r="PZX70" s="253"/>
      <c r="PZY70" s="253"/>
      <c r="PZZ70" s="253"/>
      <c r="QAA70" s="253"/>
      <c r="QAB70" s="253"/>
      <c r="QAC70" s="253"/>
      <c r="QAD70" s="253"/>
      <c r="QAE70" s="253"/>
      <c r="QAF70" s="253"/>
      <c r="QAG70" s="253"/>
      <c r="QAH70" s="253"/>
      <c r="QAI70" s="253"/>
      <c r="QAJ70" s="253"/>
      <c r="QAK70" s="253"/>
      <c r="QAL70" s="253"/>
      <c r="QAM70" s="253"/>
      <c r="QAN70" s="253"/>
      <c r="QAO70" s="253"/>
      <c r="QAP70" s="253"/>
      <c r="QAQ70" s="253"/>
      <c r="QAR70" s="253"/>
      <c r="QAS70" s="253"/>
      <c r="QAT70" s="253"/>
      <c r="QAU70" s="253"/>
      <c r="QAV70" s="253"/>
      <c r="QAW70" s="253"/>
      <c r="QAX70" s="253"/>
      <c r="QAY70" s="253"/>
      <c r="QAZ70" s="253"/>
      <c r="QBA70" s="253"/>
      <c r="QBB70" s="253"/>
      <c r="QBC70" s="253"/>
      <c r="QBD70" s="253"/>
      <c r="QBE70" s="253"/>
      <c r="QBF70" s="253"/>
      <c r="QBG70" s="253"/>
      <c r="QBH70" s="253"/>
      <c r="QBI70" s="253"/>
      <c r="QBJ70" s="253"/>
      <c r="QBK70" s="253"/>
      <c r="QBL70" s="253"/>
      <c r="QBM70" s="253"/>
      <c r="QBN70" s="253"/>
      <c r="QBO70" s="253"/>
      <c r="QBP70" s="253"/>
      <c r="QBQ70" s="253"/>
      <c r="QBR70" s="253"/>
      <c r="QBS70" s="253"/>
      <c r="QBT70" s="253"/>
      <c r="QBU70" s="253"/>
      <c r="QBV70" s="253"/>
      <c r="QBW70" s="253"/>
      <c r="QBX70" s="253"/>
      <c r="QBY70" s="253"/>
      <c r="QBZ70" s="253"/>
      <c r="QCA70" s="253"/>
      <c r="QCB70" s="253"/>
      <c r="QCC70" s="253"/>
      <c r="QCD70" s="253"/>
      <c r="QCE70" s="253"/>
      <c r="QCF70" s="253"/>
      <c r="QCG70" s="253"/>
      <c r="QCH70" s="253"/>
      <c r="QCI70" s="253"/>
      <c r="QCJ70" s="253"/>
      <c r="QCK70" s="253"/>
      <c r="QCL70" s="253"/>
      <c r="QCM70" s="253"/>
      <c r="QCN70" s="253"/>
      <c r="QCO70" s="253"/>
      <c r="QCP70" s="253"/>
      <c r="QCQ70" s="253"/>
      <c r="QCR70" s="253"/>
      <c r="QCS70" s="253"/>
      <c r="QCT70" s="253"/>
      <c r="QCU70" s="253"/>
      <c r="QCV70" s="253"/>
      <c r="QCW70" s="253"/>
      <c r="QCX70" s="253"/>
      <c r="QCY70" s="253"/>
      <c r="QCZ70" s="253"/>
      <c r="QDA70" s="253"/>
      <c r="QDB70" s="253"/>
      <c r="QDC70" s="253"/>
      <c r="QDD70" s="253"/>
      <c r="QDE70" s="253"/>
      <c r="QDF70" s="253"/>
      <c r="QDG70" s="253"/>
      <c r="QDH70" s="253"/>
      <c r="QDI70" s="253"/>
      <c r="QDJ70" s="253"/>
      <c r="QDK70" s="253"/>
      <c r="QDL70" s="253"/>
      <c r="QDM70" s="253"/>
      <c r="QDN70" s="253"/>
      <c r="QDO70" s="253"/>
      <c r="QDP70" s="253"/>
      <c r="QDQ70" s="253"/>
      <c r="QDR70" s="253"/>
      <c r="QDS70" s="253"/>
      <c r="QDT70" s="253"/>
      <c r="QDU70" s="253"/>
      <c r="QDV70" s="253"/>
      <c r="QDW70" s="253"/>
      <c r="QDX70" s="253"/>
      <c r="QDY70" s="253"/>
      <c r="QDZ70" s="253"/>
      <c r="QEA70" s="253"/>
      <c r="QEB70" s="253"/>
      <c r="QEC70" s="253"/>
      <c r="QED70" s="253"/>
      <c r="QEE70" s="253"/>
      <c r="QEF70" s="253"/>
      <c r="QEG70" s="253"/>
      <c r="QEH70" s="253"/>
      <c r="QEI70" s="253"/>
      <c r="QEJ70" s="253"/>
      <c r="QEK70" s="253"/>
      <c r="QEL70" s="253"/>
      <c r="QEM70" s="253"/>
      <c r="QEN70" s="253"/>
      <c r="QEO70" s="253"/>
      <c r="QEP70" s="253"/>
      <c r="QEQ70" s="253"/>
      <c r="QER70" s="253"/>
      <c r="QES70" s="253"/>
      <c r="QET70" s="253"/>
      <c r="QEU70" s="253"/>
      <c r="QEV70" s="253"/>
      <c r="QEW70" s="253"/>
      <c r="QEX70" s="253"/>
      <c r="QEY70" s="253"/>
      <c r="QEZ70" s="253"/>
      <c r="QFA70" s="253"/>
      <c r="QFB70" s="253"/>
      <c r="QFC70" s="253"/>
      <c r="QFD70" s="253"/>
      <c r="QFE70" s="253"/>
      <c r="QFF70" s="253"/>
      <c r="QFG70" s="253"/>
      <c r="QFH70" s="253"/>
      <c r="QFI70" s="253"/>
      <c r="QFJ70" s="253"/>
      <c r="QFK70" s="253"/>
      <c r="QFL70" s="253"/>
      <c r="QFM70" s="253"/>
      <c r="QFN70" s="253"/>
      <c r="QFO70" s="253"/>
      <c r="QFP70" s="253"/>
      <c r="QFQ70" s="253"/>
      <c r="QFR70" s="253"/>
      <c r="QFS70" s="253"/>
      <c r="QFT70" s="253"/>
      <c r="QFU70" s="253"/>
      <c r="QFV70" s="253"/>
      <c r="QFW70" s="253"/>
      <c r="QFX70" s="253"/>
      <c r="QFY70" s="253"/>
      <c r="QFZ70" s="253"/>
      <c r="QGA70" s="253"/>
      <c r="QGB70" s="253"/>
      <c r="QGC70" s="253"/>
      <c r="QGD70" s="253"/>
      <c r="QGE70" s="253"/>
      <c r="QGF70" s="253"/>
      <c r="QGG70" s="253"/>
      <c r="QGH70" s="253"/>
      <c r="QGI70" s="253"/>
      <c r="QGJ70" s="253"/>
      <c r="QGK70" s="253"/>
      <c r="QGL70" s="253"/>
      <c r="QGM70" s="253"/>
      <c r="QGN70" s="253"/>
      <c r="QGO70" s="253"/>
      <c r="QGP70" s="253"/>
      <c r="QGQ70" s="253"/>
      <c r="QGR70" s="253"/>
      <c r="QGS70" s="253"/>
      <c r="QGT70" s="253"/>
      <c r="QGU70" s="253"/>
      <c r="QGV70" s="253"/>
      <c r="QGW70" s="253"/>
      <c r="QGX70" s="253"/>
      <c r="QGY70" s="253"/>
      <c r="QGZ70" s="253"/>
      <c r="QHA70" s="253"/>
      <c r="QHB70" s="253"/>
      <c r="QHC70" s="253"/>
      <c r="QHD70" s="253"/>
      <c r="QHE70" s="253"/>
      <c r="QHF70" s="253"/>
      <c r="QHG70" s="253"/>
      <c r="QHH70" s="253"/>
      <c r="QHI70" s="253"/>
      <c r="QHJ70" s="253"/>
      <c r="QHK70" s="253"/>
      <c r="QHL70" s="253"/>
      <c r="QHM70" s="253"/>
      <c r="QHN70" s="253"/>
      <c r="QHO70" s="253"/>
      <c r="QHP70" s="253"/>
      <c r="QHQ70" s="253"/>
      <c r="QHR70" s="253"/>
      <c r="QHS70" s="253"/>
      <c r="QHT70" s="253"/>
      <c r="QHU70" s="253"/>
      <c r="QHV70" s="253"/>
      <c r="QHW70" s="253"/>
      <c r="QHX70" s="253"/>
      <c r="QHY70" s="253"/>
      <c r="QHZ70" s="253"/>
      <c r="QIA70" s="253"/>
      <c r="QIB70" s="253"/>
      <c r="QIC70" s="253"/>
      <c r="QID70" s="253"/>
      <c r="QIE70" s="253"/>
      <c r="QIF70" s="253"/>
      <c r="QIG70" s="253"/>
      <c r="QIH70" s="253"/>
      <c r="QII70" s="253"/>
      <c r="QIJ70" s="253"/>
      <c r="QIK70" s="253"/>
      <c r="QIL70" s="253"/>
      <c r="QIM70" s="253"/>
      <c r="QIN70" s="253"/>
      <c r="QIO70" s="253"/>
      <c r="QIP70" s="253"/>
      <c r="QIQ70" s="253"/>
      <c r="QIR70" s="253"/>
      <c r="QIS70" s="253"/>
      <c r="QIT70" s="253"/>
      <c r="QIU70" s="253"/>
      <c r="QIV70" s="253"/>
      <c r="QIW70" s="253"/>
      <c r="QIX70" s="253"/>
      <c r="QIY70" s="253"/>
      <c r="QIZ70" s="253"/>
      <c r="QJA70" s="253"/>
      <c r="QJB70" s="253"/>
      <c r="QJC70" s="253"/>
      <c r="QJD70" s="253"/>
      <c r="QJE70" s="253"/>
      <c r="QJF70" s="253"/>
      <c r="QJG70" s="253"/>
      <c r="QJH70" s="253"/>
      <c r="QJI70" s="253"/>
      <c r="QJJ70" s="253"/>
      <c r="QJK70" s="253"/>
      <c r="QJL70" s="253"/>
      <c r="QJM70" s="253"/>
      <c r="QJN70" s="253"/>
      <c r="QJO70" s="253"/>
      <c r="QJP70" s="253"/>
      <c r="QJQ70" s="253"/>
      <c r="QJR70" s="253"/>
      <c r="QJS70" s="253"/>
      <c r="QJT70" s="253"/>
      <c r="QJU70" s="253"/>
      <c r="QJV70" s="253"/>
      <c r="QJW70" s="253"/>
      <c r="QJX70" s="253"/>
      <c r="QJY70" s="253"/>
      <c r="QJZ70" s="253"/>
      <c r="QKA70" s="253"/>
      <c r="QKB70" s="253"/>
      <c r="QKC70" s="253"/>
      <c r="QKD70" s="253"/>
      <c r="QKE70" s="253"/>
      <c r="QKF70" s="253"/>
      <c r="QKG70" s="253"/>
      <c r="QKH70" s="253"/>
      <c r="QKI70" s="253"/>
      <c r="QKJ70" s="253"/>
      <c r="QKK70" s="253"/>
      <c r="QKL70" s="253"/>
      <c r="QKM70" s="253"/>
      <c r="QKN70" s="253"/>
      <c r="QKO70" s="253"/>
      <c r="QKP70" s="253"/>
      <c r="QKQ70" s="253"/>
      <c r="QKR70" s="253"/>
      <c r="QKS70" s="253"/>
      <c r="QKT70" s="253"/>
      <c r="QKU70" s="253"/>
      <c r="QKV70" s="253"/>
      <c r="QKW70" s="253"/>
      <c r="QKX70" s="253"/>
      <c r="QKY70" s="253"/>
      <c r="QKZ70" s="253"/>
      <c r="QLA70" s="253"/>
      <c r="QLB70" s="253"/>
      <c r="QLC70" s="253"/>
      <c r="QLD70" s="253"/>
      <c r="QLE70" s="253"/>
      <c r="QLF70" s="253"/>
      <c r="QLG70" s="253"/>
      <c r="QLH70" s="253"/>
      <c r="QLI70" s="253"/>
      <c r="QLJ70" s="253"/>
      <c r="QLK70" s="253"/>
      <c r="QLL70" s="253"/>
      <c r="QLM70" s="253"/>
      <c r="QLN70" s="253"/>
      <c r="QLO70" s="253"/>
      <c r="QLP70" s="253"/>
      <c r="QLQ70" s="253"/>
      <c r="QLR70" s="253"/>
      <c r="QLS70" s="253"/>
      <c r="QLT70" s="253"/>
      <c r="QLU70" s="253"/>
      <c r="QLV70" s="253"/>
      <c r="QLW70" s="253"/>
      <c r="QLX70" s="253"/>
      <c r="QLY70" s="253"/>
      <c r="QLZ70" s="253"/>
      <c r="QMA70" s="253"/>
      <c r="QMB70" s="253"/>
      <c r="QMC70" s="253"/>
      <c r="QMD70" s="253"/>
      <c r="QME70" s="253"/>
      <c r="QMF70" s="253"/>
      <c r="QMG70" s="253"/>
      <c r="QMH70" s="253"/>
      <c r="QMI70" s="253"/>
      <c r="QMJ70" s="253"/>
      <c r="QMK70" s="253"/>
      <c r="QML70" s="253"/>
      <c r="QMM70" s="253"/>
      <c r="QMN70" s="253"/>
      <c r="QMO70" s="253"/>
      <c r="QMP70" s="253"/>
      <c r="QMQ70" s="253"/>
      <c r="QMR70" s="253"/>
      <c r="QMS70" s="253"/>
      <c r="QMT70" s="253"/>
      <c r="QMU70" s="253"/>
      <c r="QMV70" s="253"/>
      <c r="QMW70" s="253"/>
      <c r="QMX70" s="253"/>
      <c r="QMY70" s="253"/>
      <c r="QMZ70" s="253"/>
      <c r="QNA70" s="253"/>
      <c r="QNB70" s="253"/>
      <c r="QNC70" s="253"/>
      <c r="QND70" s="253"/>
      <c r="QNE70" s="253"/>
      <c r="QNF70" s="253"/>
      <c r="QNG70" s="253"/>
      <c r="QNH70" s="253"/>
      <c r="QNI70" s="253"/>
      <c r="QNJ70" s="253"/>
      <c r="QNK70" s="253"/>
      <c r="QNL70" s="253"/>
      <c r="QNM70" s="253"/>
      <c r="QNN70" s="253"/>
      <c r="QNO70" s="253"/>
      <c r="QNP70" s="253"/>
      <c r="QNQ70" s="253"/>
      <c r="QNR70" s="253"/>
      <c r="QNS70" s="253"/>
      <c r="QNT70" s="253"/>
      <c r="QNU70" s="253"/>
      <c r="QNV70" s="253"/>
      <c r="QNW70" s="253"/>
      <c r="QNX70" s="253"/>
      <c r="QNY70" s="253"/>
      <c r="QNZ70" s="253"/>
      <c r="QOA70" s="253"/>
      <c r="QOB70" s="253"/>
      <c r="QOC70" s="253"/>
      <c r="QOD70" s="253"/>
      <c r="QOE70" s="253"/>
      <c r="QOF70" s="253"/>
      <c r="QOG70" s="253"/>
      <c r="QOH70" s="253"/>
      <c r="QOI70" s="253"/>
      <c r="QOJ70" s="253"/>
      <c r="QOK70" s="253"/>
      <c r="QOL70" s="253"/>
      <c r="QOM70" s="253"/>
      <c r="QON70" s="253"/>
      <c r="QOO70" s="253"/>
      <c r="QOP70" s="253"/>
      <c r="QOQ70" s="253"/>
      <c r="QOR70" s="253"/>
      <c r="QOS70" s="253"/>
      <c r="QOT70" s="253"/>
      <c r="QOU70" s="253"/>
      <c r="QOV70" s="253"/>
      <c r="QOW70" s="253"/>
      <c r="QOX70" s="253"/>
      <c r="QOY70" s="253"/>
      <c r="QOZ70" s="253"/>
      <c r="QPA70" s="253"/>
      <c r="QPB70" s="253"/>
      <c r="QPC70" s="253"/>
      <c r="QPD70" s="253"/>
      <c r="QPE70" s="253"/>
      <c r="QPF70" s="253"/>
      <c r="QPG70" s="253"/>
      <c r="QPH70" s="253"/>
      <c r="QPI70" s="253"/>
      <c r="QPJ70" s="253"/>
      <c r="QPK70" s="253"/>
      <c r="QPL70" s="253"/>
      <c r="QPM70" s="253"/>
      <c r="QPN70" s="253"/>
      <c r="QPO70" s="253"/>
      <c r="QPP70" s="253"/>
      <c r="QPQ70" s="253"/>
      <c r="QPR70" s="253"/>
      <c r="QPS70" s="253"/>
      <c r="QPT70" s="253"/>
      <c r="QPU70" s="253"/>
      <c r="QPV70" s="253"/>
      <c r="QPW70" s="253"/>
      <c r="QPX70" s="253"/>
      <c r="QPY70" s="253"/>
      <c r="QPZ70" s="253"/>
      <c r="QQA70" s="253"/>
      <c r="QQB70" s="253"/>
      <c r="QQC70" s="253"/>
      <c r="QQD70" s="253"/>
      <c r="QQE70" s="253"/>
      <c r="QQF70" s="253"/>
      <c r="QQG70" s="253"/>
      <c r="QQH70" s="253"/>
      <c r="QQI70" s="253"/>
      <c r="QQJ70" s="253"/>
      <c r="QQK70" s="253"/>
      <c r="QQL70" s="253"/>
      <c r="QQM70" s="253"/>
      <c r="QQN70" s="253"/>
      <c r="QQO70" s="253"/>
      <c r="QQP70" s="253"/>
      <c r="QQQ70" s="253"/>
      <c r="QQR70" s="253"/>
      <c r="QQS70" s="253"/>
      <c r="QQT70" s="253"/>
      <c r="QQU70" s="253"/>
      <c r="QQV70" s="253"/>
      <c r="QQW70" s="253"/>
      <c r="QQX70" s="253"/>
      <c r="QQY70" s="253"/>
      <c r="QQZ70" s="253"/>
      <c r="QRA70" s="253"/>
      <c r="QRB70" s="253"/>
      <c r="QRC70" s="253"/>
      <c r="QRD70" s="253"/>
      <c r="QRE70" s="253"/>
      <c r="QRF70" s="253"/>
      <c r="QRG70" s="253"/>
      <c r="QRH70" s="253"/>
      <c r="QRI70" s="253"/>
      <c r="QRJ70" s="253"/>
      <c r="QRK70" s="253"/>
      <c r="QRL70" s="253"/>
      <c r="QRM70" s="253"/>
      <c r="QRN70" s="253"/>
      <c r="QRO70" s="253"/>
      <c r="QRP70" s="253"/>
      <c r="QRQ70" s="253"/>
      <c r="QRR70" s="253"/>
      <c r="QRS70" s="253"/>
      <c r="QRT70" s="253"/>
      <c r="QRU70" s="253"/>
      <c r="QRV70" s="253"/>
      <c r="QRW70" s="253"/>
      <c r="QRX70" s="253"/>
      <c r="QRY70" s="253"/>
      <c r="QRZ70" s="253"/>
      <c r="QSA70" s="253"/>
      <c r="QSB70" s="253"/>
      <c r="QSC70" s="253"/>
      <c r="QSD70" s="253"/>
      <c r="QSE70" s="253"/>
      <c r="QSF70" s="253"/>
      <c r="QSG70" s="253"/>
      <c r="QSH70" s="253"/>
      <c r="QSI70" s="253"/>
      <c r="QSJ70" s="253"/>
      <c r="QSK70" s="253"/>
      <c r="QSL70" s="253"/>
      <c r="QSM70" s="253"/>
      <c r="QSN70" s="253"/>
      <c r="QSO70" s="253"/>
      <c r="QSP70" s="253"/>
      <c r="QSQ70" s="253"/>
      <c r="QSR70" s="253"/>
      <c r="QSS70" s="253"/>
      <c r="QST70" s="253"/>
      <c r="QSU70" s="253"/>
      <c r="QSV70" s="253"/>
      <c r="QSW70" s="253"/>
      <c r="QSX70" s="253"/>
      <c r="QSY70" s="253"/>
      <c r="QSZ70" s="253"/>
      <c r="QTA70" s="253"/>
      <c r="QTB70" s="253"/>
      <c r="QTC70" s="253"/>
      <c r="QTD70" s="253"/>
      <c r="QTE70" s="253"/>
      <c r="QTF70" s="253"/>
      <c r="QTG70" s="253"/>
      <c r="QTH70" s="253"/>
      <c r="QTI70" s="253"/>
      <c r="QTJ70" s="253"/>
      <c r="QTK70" s="253"/>
      <c r="QTL70" s="253"/>
      <c r="QTM70" s="253"/>
      <c r="QTN70" s="253"/>
      <c r="QTO70" s="253"/>
      <c r="QTP70" s="253"/>
      <c r="QTQ70" s="253"/>
      <c r="QTR70" s="253"/>
      <c r="QTS70" s="253"/>
      <c r="QTT70" s="253"/>
      <c r="QTU70" s="253"/>
      <c r="QTV70" s="253"/>
      <c r="QTW70" s="253"/>
      <c r="QTX70" s="253"/>
      <c r="QTY70" s="253"/>
      <c r="QTZ70" s="253"/>
      <c r="QUA70" s="253"/>
      <c r="QUB70" s="253"/>
      <c r="QUC70" s="253"/>
      <c r="QUD70" s="253"/>
      <c r="QUE70" s="253"/>
      <c r="QUF70" s="253"/>
      <c r="QUG70" s="253"/>
      <c r="QUH70" s="253"/>
      <c r="QUI70" s="253"/>
      <c r="QUJ70" s="253"/>
      <c r="QUK70" s="253"/>
      <c r="QUL70" s="253"/>
      <c r="QUM70" s="253"/>
      <c r="QUN70" s="253"/>
      <c r="QUO70" s="253"/>
      <c r="QUP70" s="253"/>
      <c r="QUQ70" s="253"/>
      <c r="QUR70" s="253"/>
      <c r="QUS70" s="253"/>
      <c r="QUT70" s="253"/>
      <c r="QUU70" s="253"/>
      <c r="QUV70" s="253"/>
      <c r="QUW70" s="253"/>
      <c r="QUX70" s="253"/>
      <c r="QUY70" s="253"/>
      <c r="QUZ70" s="253"/>
      <c r="QVA70" s="253"/>
      <c r="QVB70" s="253"/>
      <c r="QVC70" s="253"/>
      <c r="QVD70" s="253"/>
      <c r="QVE70" s="253"/>
      <c r="QVF70" s="253"/>
      <c r="QVG70" s="253"/>
      <c r="QVH70" s="253"/>
      <c r="QVI70" s="253"/>
      <c r="QVJ70" s="253"/>
      <c r="QVK70" s="253"/>
      <c r="QVL70" s="253"/>
      <c r="QVM70" s="253"/>
      <c r="QVN70" s="253"/>
      <c r="QVO70" s="253"/>
      <c r="QVP70" s="253"/>
      <c r="QVQ70" s="253"/>
      <c r="QVR70" s="253"/>
      <c r="QVS70" s="253"/>
      <c r="QVT70" s="253"/>
      <c r="QVU70" s="253"/>
      <c r="QVV70" s="253"/>
      <c r="QVW70" s="253"/>
      <c r="QVX70" s="253"/>
      <c r="QVY70" s="253"/>
      <c r="QVZ70" s="253"/>
      <c r="QWA70" s="253"/>
      <c r="QWB70" s="253"/>
      <c r="QWC70" s="253"/>
      <c r="QWD70" s="253"/>
      <c r="QWE70" s="253"/>
      <c r="QWF70" s="253"/>
      <c r="QWG70" s="253"/>
      <c r="QWH70" s="253"/>
      <c r="QWI70" s="253"/>
      <c r="QWJ70" s="253"/>
      <c r="QWK70" s="253"/>
      <c r="QWL70" s="253"/>
      <c r="QWM70" s="253"/>
      <c r="QWN70" s="253"/>
      <c r="QWO70" s="253"/>
      <c r="QWP70" s="253"/>
      <c r="QWQ70" s="253"/>
      <c r="QWR70" s="253"/>
      <c r="QWS70" s="253"/>
      <c r="QWT70" s="253"/>
      <c r="QWU70" s="253"/>
      <c r="QWV70" s="253"/>
      <c r="QWW70" s="253"/>
      <c r="QWX70" s="253"/>
      <c r="QWY70" s="253"/>
      <c r="QWZ70" s="253"/>
      <c r="QXA70" s="253"/>
      <c r="QXB70" s="253"/>
      <c r="QXC70" s="253"/>
      <c r="QXD70" s="253"/>
      <c r="QXE70" s="253"/>
      <c r="QXF70" s="253"/>
      <c r="QXG70" s="253"/>
      <c r="QXH70" s="253"/>
      <c r="QXI70" s="253"/>
      <c r="QXJ70" s="253"/>
      <c r="QXK70" s="253"/>
      <c r="QXL70" s="253"/>
      <c r="QXM70" s="253"/>
      <c r="QXN70" s="253"/>
      <c r="QXO70" s="253"/>
      <c r="QXP70" s="253"/>
      <c r="QXQ70" s="253"/>
      <c r="QXR70" s="253"/>
      <c r="QXS70" s="253"/>
      <c r="QXT70" s="253"/>
      <c r="QXU70" s="253"/>
      <c r="QXV70" s="253"/>
      <c r="QXW70" s="253"/>
      <c r="QXX70" s="253"/>
      <c r="QXY70" s="253"/>
      <c r="QXZ70" s="253"/>
      <c r="QYA70" s="253"/>
      <c r="QYB70" s="253"/>
      <c r="QYC70" s="253"/>
      <c r="QYD70" s="253"/>
      <c r="QYE70" s="253"/>
      <c r="QYF70" s="253"/>
      <c r="QYG70" s="253"/>
      <c r="QYH70" s="253"/>
      <c r="QYI70" s="253"/>
      <c r="QYJ70" s="253"/>
      <c r="QYK70" s="253"/>
      <c r="QYL70" s="253"/>
      <c r="QYM70" s="253"/>
      <c r="QYN70" s="253"/>
      <c r="QYO70" s="253"/>
      <c r="QYP70" s="253"/>
      <c r="QYQ70" s="253"/>
      <c r="QYR70" s="253"/>
      <c r="QYS70" s="253"/>
      <c r="QYT70" s="253"/>
      <c r="QYU70" s="253"/>
      <c r="QYV70" s="253"/>
      <c r="QYW70" s="253"/>
      <c r="QYX70" s="253"/>
      <c r="QYY70" s="253"/>
      <c r="QYZ70" s="253"/>
      <c r="QZA70" s="253"/>
      <c r="QZB70" s="253"/>
      <c r="QZC70" s="253"/>
      <c r="QZD70" s="253"/>
      <c r="QZE70" s="253"/>
      <c r="QZF70" s="253"/>
      <c r="QZG70" s="253"/>
      <c r="QZH70" s="253"/>
      <c r="QZI70" s="253"/>
      <c r="QZJ70" s="253"/>
      <c r="QZK70" s="253"/>
      <c r="QZL70" s="253"/>
      <c r="QZM70" s="253"/>
      <c r="QZN70" s="253"/>
      <c r="QZO70" s="253"/>
      <c r="QZP70" s="253"/>
      <c r="QZQ70" s="253"/>
      <c r="QZR70" s="253"/>
      <c r="QZS70" s="253"/>
      <c r="QZT70" s="253"/>
      <c r="QZU70" s="253"/>
      <c r="QZV70" s="253"/>
      <c r="QZW70" s="253"/>
      <c r="QZX70" s="253"/>
      <c r="QZY70" s="253"/>
      <c r="QZZ70" s="253"/>
      <c r="RAA70" s="253"/>
      <c r="RAB70" s="253"/>
      <c r="RAC70" s="253"/>
      <c r="RAD70" s="253"/>
      <c r="RAE70" s="253"/>
      <c r="RAF70" s="253"/>
      <c r="RAG70" s="253"/>
      <c r="RAH70" s="253"/>
      <c r="RAI70" s="253"/>
      <c r="RAJ70" s="253"/>
      <c r="RAK70" s="253"/>
      <c r="RAL70" s="253"/>
      <c r="RAM70" s="253"/>
      <c r="RAN70" s="253"/>
      <c r="RAO70" s="253"/>
      <c r="RAP70" s="253"/>
      <c r="RAQ70" s="253"/>
      <c r="RAR70" s="253"/>
      <c r="RAS70" s="253"/>
      <c r="RAT70" s="253"/>
      <c r="RAU70" s="253"/>
      <c r="RAV70" s="253"/>
      <c r="RAW70" s="253"/>
      <c r="RAX70" s="253"/>
      <c r="RAY70" s="253"/>
      <c r="RAZ70" s="253"/>
      <c r="RBA70" s="253"/>
      <c r="RBB70" s="253"/>
      <c r="RBC70" s="253"/>
      <c r="RBD70" s="253"/>
      <c r="RBE70" s="253"/>
      <c r="RBF70" s="253"/>
      <c r="RBG70" s="253"/>
      <c r="RBH70" s="253"/>
      <c r="RBI70" s="253"/>
      <c r="RBJ70" s="253"/>
      <c r="RBK70" s="253"/>
      <c r="RBL70" s="253"/>
      <c r="RBM70" s="253"/>
      <c r="RBN70" s="253"/>
      <c r="RBO70" s="253"/>
      <c r="RBP70" s="253"/>
      <c r="RBQ70" s="253"/>
      <c r="RBR70" s="253"/>
      <c r="RBS70" s="253"/>
      <c r="RBT70" s="253"/>
      <c r="RBU70" s="253"/>
      <c r="RBV70" s="253"/>
      <c r="RBW70" s="253"/>
      <c r="RBX70" s="253"/>
      <c r="RBY70" s="253"/>
      <c r="RBZ70" s="253"/>
      <c r="RCA70" s="253"/>
      <c r="RCB70" s="253"/>
      <c r="RCC70" s="253"/>
      <c r="RCD70" s="253"/>
      <c r="RCE70" s="253"/>
      <c r="RCF70" s="253"/>
      <c r="RCG70" s="253"/>
      <c r="RCH70" s="253"/>
      <c r="RCI70" s="253"/>
      <c r="RCJ70" s="253"/>
      <c r="RCK70" s="253"/>
      <c r="RCL70" s="253"/>
      <c r="RCM70" s="253"/>
      <c r="RCN70" s="253"/>
      <c r="RCO70" s="253"/>
      <c r="RCP70" s="253"/>
      <c r="RCQ70" s="253"/>
      <c r="RCR70" s="253"/>
      <c r="RCS70" s="253"/>
      <c r="RCT70" s="253"/>
      <c r="RCU70" s="253"/>
      <c r="RCV70" s="253"/>
      <c r="RCW70" s="253"/>
      <c r="RCX70" s="253"/>
      <c r="RCY70" s="253"/>
      <c r="RCZ70" s="253"/>
      <c r="RDA70" s="253"/>
      <c r="RDB70" s="253"/>
      <c r="RDC70" s="253"/>
      <c r="RDD70" s="253"/>
      <c r="RDE70" s="253"/>
      <c r="RDF70" s="253"/>
      <c r="RDG70" s="253"/>
      <c r="RDH70" s="253"/>
      <c r="RDI70" s="253"/>
      <c r="RDJ70" s="253"/>
      <c r="RDK70" s="253"/>
      <c r="RDL70" s="253"/>
      <c r="RDM70" s="253"/>
      <c r="RDN70" s="253"/>
      <c r="RDO70" s="253"/>
      <c r="RDP70" s="253"/>
      <c r="RDQ70" s="253"/>
      <c r="RDR70" s="253"/>
      <c r="RDS70" s="253"/>
      <c r="RDT70" s="253"/>
      <c r="RDU70" s="253"/>
      <c r="RDV70" s="253"/>
      <c r="RDW70" s="253"/>
      <c r="RDX70" s="253"/>
      <c r="RDY70" s="253"/>
      <c r="RDZ70" s="253"/>
      <c r="REA70" s="253"/>
      <c r="REB70" s="253"/>
      <c r="REC70" s="253"/>
      <c r="RED70" s="253"/>
      <c r="REE70" s="253"/>
      <c r="REF70" s="253"/>
      <c r="REG70" s="253"/>
      <c r="REH70" s="253"/>
      <c r="REI70" s="253"/>
      <c r="REJ70" s="253"/>
      <c r="REK70" s="253"/>
      <c r="REL70" s="253"/>
      <c r="REM70" s="253"/>
      <c r="REN70" s="253"/>
      <c r="REO70" s="253"/>
      <c r="REP70" s="253"/>
      <c r="REQ70" s="253"/>
      <c r="RER70" s="253"/>
      <c r="RES70" s="253"/>
      <c r="RET70" s="253"/>
      <c r="REU70" s="253"/>
      <c r="REV70" s="253"/>
      <c r="REW70" s="253"/>
      <c r="REX70" s="253"/>
      <c r="REY70" s="253"/>
      <c r="REZ70" s="253"/>
      <c r="RFA70" s="253"/>
      <c r="RFB70" s="253"/>
      <c r="RFC70" s="253"/>
      <c r="RFD70" s="253"/>
      <c r="RFE70" s="253"/>
      <c r="RFF70" s="253"/>
      <c r="RFG70" s="253"/>
      <c r="RFH70" s="253"/>
      <c r="RFI70" s="253"/>
      <c r="RFJ70" s="253"/>
      <c r="RFK70" s="253"/>
      <c r="RFL70" s="253"/>
      <c r="RFM70" s="253"/>
      <c r="RFN70" s="253"/>
      <c r="RFO70" s="253"/>
      <c r="RFP70" s="253"/>
      <c r="RFQ70" s="253"/>
      <c r="RFR70" s="253"/>
      <c r="RFS70" s="253"/>
      <c r="RFT70" s="253"/>
      <c r="RFU70" s="253"/>
      <c r="RFV70" s="253"/>
      <c r="RFW70" s="253"/>
      <c r="RFX70" s="253"/>
      <c r="RFY70" s="253"/>
      <c r="RFZ70" s="253"/>
      <c r="RGA70" s="253"/>
      <c r="RGB70" s="253"/>
      <c r="RGC70" s="253"/>
      <c r="RGD70" s="253"/>
      <c r="RGE70" s="253"/>
      <c r="RGF70" s="253"/>
      <c r="RGG70" s="253"/>
      <c r="RGH70" s="253"/>
      <c r="RGI70" s="253"/>
      <c r="RGJ70" s="253"/>
      <c r="RGK70" s="253"/>
      <c r="RGL70" s="253"/>
      <c r="RGM70" s="253"/>
      <c r="RGN70" s="253"/>
      <c r="RGO70" s="253"/>
      <c r="RGP70" s="253"/>
      <c r="RGQ70" s="253"/>
      <c r="RGR70" s="253"/>
      <c r="RGS70" s="253"/>
      <c r="RGT70" s="253"/>
      <c r="RGU70" s="253"/>
      <c r="RGV70" s="253"/>
      <c r="RGW70" s="253"/>
      <c r="RGX70" s="253"/>
      <c r="RGY70" s="253"/>
      <c r="RGZ70" s="253"/>
      <c r="RHA70" s="253"/>
      <c r="RHB70" s="253"/>
      <c r="RHC70" s="253"/>
      <c r="RHD70" s="253"/>
      <c r="RHE70" s="253"/>
      <c r="RHF70" s="253"/>
      <c r="RHG70" s="253"/>
      <c r="RHH70" s="253"/>
      <c r="RHI70" s="253"/>
      <c r="RHJ70" s="253"/>
      <c r="RHK70" s="253"/>
      <c r="RHL70" s="253"/>
      <c r="RHM70" s="253"/>
      <c r="RHN70" s="253"/>
      <c r="RHO70" s="253"/>
      <c r="RHP70" s="253"/>
      <c r="RHQ70" s="253"/>
      <c r="RHR70" s="253"/>
      <c r="RHS70" s="253"/>
      <c r="RHT70" s="253"/>
      <c r="RHU70" s="253"/>
      <c r="RHV70" s="253"/>
      <c r="RHW70" s="253"/>
      <c r="RHX70" s="253"/>
      <c r="RHY70" s="253"/>
      <c r="RHZ70" s="253"/>
      <c r="RIA70" s="253"/>
      <c r="RIB70" s="253"/>
      <c r="RIC70" s="253"/>
      <c r="RID70" s="253"/>
      <c r="RIE70" s="253"/>
      <c r="RIF70" s="253"/>
      <c r="RIG70" s="253"/>
      <c r="RIH70" s="253"/>
      <c r="RII70" s="253"/>
      <c r="RIJ70" s="253"/>
      <c r="RIK70" s="253"/>
      <c r="RIL70" s="253"/>
      <c r="RIM70" s="253"/>
      <c r="RIN70" s="253"/>
      <c r="RIO70" s="253"/>
      <c r="RIP70" s="253"/>
      <c r="RIQ70" s="253"/>
      <c r="RIR70" s="253"/>
      <c r="RIS70" s="253"/>
      <c r="RIT70" s="253"/>
      <c r="RIU70" s="253"/>
      <c r="RIV70" s="253"/>
      <c r="RIW70" s="253"/>
      <c r="RIX70" s="253"/>
      <c r="RIY70" s="253"/>
      <c r="RIZ70" s="253"/>
      <c r="RJA70" s="253"/>
      <c r="RJB70" s="253"/>
      <c r="RJC70" s="253"/>
      <c r="RJD70" s="253"/>
      <c r="RJE70" s="253"/>
      <c r="RJF70" s="253"/>
      <c r="RJG70" s="253"/>
      <c r="RJH70" s="253"/>
      <c r="RJI70" s="253"/>
      <c r="RJJ70" s="253"/>
      <c r="RJK70" s="253"/>
      <c r="RJL70" s="253"/>
      <c r="RJM70" s="253"/>
      <c r="RJN70" s="253"/>
      <c r="RJO70" s="253"/>
      <c r="RJP70" s="253"/>
      <c r="RJQ70" s="253"/>
      <c r="RJR70" s="253"/>
      <c r="RJS70" s="253"/>
      <c r="RJT70" s="253"/>
      <c r="RJU70" s="253"/>
      <c r="RJV70" s="253"/>
      <c r="RJW70" s="253"/>
      <c r="RJX70" s="253"/>
      <c r="RJY70" s="253"/>
      <c r="RJZ70" s="253"/>
      <c r="RKA70" s="253"/>
      <c r="RKB70" s="253"/>
      <c r="RKC70" s="253"/>
      <c r="RKD70" s="253"/>
      <c r="RKE70" s="253"/>
      <c r="RKF70" s="253"/>
      <c r="RKG70" s="253"/>
      <c r="RKH70" s="253"/>
      <c r="RKI70" s="253"/>
      <c r="RKJ70" s="253"/>
      <c r="RKK70" s="253"/>
      <c r="RKL70" s="253"/>
      <c r="RKM70" s="253"/>
      <c r="RKN70" s="253"/>
      <c r="RKO70" s="253"/>
      <c r="RKP70" s="253"/>
      <c r="RKQ70" s="253"/>
      <c r="RKR70" s="253"/>
      <c r="RKS70" s="253"/>
      <c r="RKT70" s="253"/>
      <c r="RKU70" s="253"/>
      <c r="RKV70" s="253"/>
      <c r="RKW70" s="253"/>
      <c r="RKX70" s="253"/>
      <c r="RKY70" s="253"/>
      <c r="RKZ70" s="253"/>
      <c r="RLA70" s="253"/>
      <c r="RLB70" s="253"/>
      <c r="RLC70" s="253"/>
      <c r="RLD70" s="253"/>
      <c r="RLE70" s="253"/>
      <c r="RLF70" s="253"/>
      <c r="RLG70" s="253"/>
      <c r="RLH70" s="253"/>
      <c r="RLI70" s="253"/>
      <c r="RLJ70" s="253"/>
      <c r="RLK70" s="253"/>
      <c r="RLL70" s="253"/>
      <c r="RLM70" s="253"/>
      <c r="RLN70" s="253"/>
      <c r="RLO70" s="253"/>
      <c r="RLP70" s="253"/>
      <c r="RLQ70" s="253"/>
      <c r="RLR70" s="253"/>
      <c r="RLS70" s="253"/>
      <c r="RLT70" s="253"/>
      <c r="RLU70" s="253"/>
      <c r="RLV70" s="253"/>
      <c r="RLW70" s="253"/>
      <c r="RLX70" s="253"/>
      <c r="RLY70" s="253"/>
      <c r="RLZ70" s="253"/>
      <c r="RMA70" s="253"/>
      <c r="RMB70" s="253"/>
      <c r="RMC70" s="253"/>
      <c r="RMD70" s="253"/>
      <c r="RME70" s="253"/>
      <c r="RMF70" s="253"/>
      <c r="RMG70" s="253"/>
      <c r="RMH70" s="253"/>
      <c r="RMI70" s="253"/>
      <c r="RMJ70" s="253"/>
      <c r="RMK70" s="253"/>
      <c r="RML70" s="253"/>
      <c r="RMM70" s="253"/>
      <c r="RMN70" s="253"/>
      <c r="RMO70" s="253"/>
      <c r="RMP70" s="253"/>
      <c r="RMQ70" s="253"/>
      <c r="RMR70" s="253"/>
      <c r="RMS70" s="253"/>
      <c r="RMT70" s="253"/>
      <c r="RMU70" s="253"/>
      <c r="RMV70" s="253"/>
      <c r="RMW70" s="253"/>
      <c r="RMX70" s="253"/>
      <c r="RMY70" s="253"/>
      <c r="RMZ70" s="253"/>
      <c r="RNA70" s="253"/>
      <c r="RNB70" s="253"/>
      <c r="RNC70" s="253"/>
      <c r="RND70" s="253"/>
      <c r="RNE70" s="253"/>
      <c r="RNF70" s="253"/>
      <c r="RNG70" s="253"/>
      <c r="RNH70" s="253"/>
      <c r="RNI70" s="253"/>
      <c r="RNJ70" s="253"/>
      <c r="RNK70" s="253"/>
      <c r="RNL70" s="253"/>
      <c r="RNM70" s="253"/>
      <c r="RNN70" s="253"/>
      <c r="RNO70" s="253"/>
      <c r="RNP70" s="253"/>
      <c r="RNQ70" s="253"/>
      <c r="RNR70" s="253"/>
      <c r="RNS70" s="253"/>
      <c r="RNT70" s="253"/>
      <c r="RNU70" s="253"/>
      <c r="RNV70" s="253"/>
      <c r="RNW70" s="253"/>
      <c r="RNX70" s="253"/>
      <c r="RNY70" s="253"/>
      <c r="RNZ70" s="253"/>
      <c r="ROA70" s="253"/>
      <c r="ROB70" s="253"/>
      <c r="ROC70" s="253"/>
      <c r="ROD70" s="253"/>
      <c r="ROE70" s="253"/>
      <c r="ROF70" s="253"/>
      <c r="ROG70" s="253"/>
      <c r="ROH70" s="253"/>
      <c r="ROI70" s="253"/>
      <c r="ROJ70" s="253"/>
      <c r="ROK70" s="253"/>
      <c r="ROL70" s="253"/>
      <c r="ROM70" s="253"/>
      <c r="RON70" s="253"/>
      <c r="ROO70" s="253"/>
      <c r="ROP70" s="253"/>
      <c r="ROQ70" s="253"/>
      <c r="ROR70" s="253"/>
      <c r="ROS70" s="253"/>
      <c r="ROT70" s="253"/>
      <c r="ROU70" s="253"/>
      <c r="ROV70" s="253"/>
      <c r="ROW70" s="253"/>
      <c r="ROX70" s="253"/>
      <c r="ROY70" s="253"/>
      <c r="ROZ70" s="253"/>
      <c r="RPA70" s="253"/>
      <c r="RPB70" s="253"/>
      <c r="RPC70" s="253"/>
      <c r="RPD70" s="253"/>
      <c r="RPE70" s="253"/>
      <c r="RPF70" s="253"/>
      <c r="RPG70" s="253"/>
      <c r="RPH70" s="253"/>
      <c r="RPI70" s="253"/>
      <c r="RPJ70" s="253"/>
      <c r="RPK70" s="253"/>
      <c r="RPL70" s="253"/>
      <c r="RPM70" s="253"/>
      <c r="RPN70" s="253"/>
      <c r="RPO70" s="253"/>
      <c r="RPP70" s="253"/>
      <c r="RPQ70" s="253"/>
      <c r="RPR70" s="253"/>
      <c r="RPS70" s="253"/>
      <c r="RPT70" s="253"/>
      <c r="RPU70" s="253"/>
      <c r="RPV70" s="253"/>
      <c r="RPW70" s="253"/>
      <c r="RPX70" s="253"/>
      <c r="RPY70" s="253"/>
      <c r="RPZ70" s="253"/>
      <c r="RQA70" s="253"/>
      <c r="RQB70" s="253"/>
      <c r="RQC70" s="253"/>
      <c r="RQD70" s="253"/>
      <c r="RQE70" s="253"/>
      <c r="RQF70" s="253"/>
      <c r="RQG70" s="253"/>
      <c r="RQH70" s="253"/>
      <c r="RQI70" s="253"/>
      <c r="RQJ70" s="253"/>
      <c r="RQK70" s="253"/>
      <c r="RQL70" s="253"/>
      <c r="RQM70" s="253"/>
      <c r="RQN70" s="253"/>
      <c r="RQO70" s="253"/>
      <c r="RQP70" s="253"/>
      <c r="RQQ70" s="253"/>
      <c r="RQR70" s="253"/>
      <c r="RQS70" s="253"/>
      <c r="RQT70" s="253"/>
      <c r="RQU70" s="253"/>
      <c r="RQV70" s="253"/>
      <c r="RQW70" s="253"/>
      <c r="RQX70" s="253"/>
      <c r="RQY70" s="253"/>
      <c r="RQZ70" s="253"/>
      <c r="RRA70" s="253"/>
      <c r="RRB70" s="253"/>
      <c r="RRC70" s="253"/>
      <c r="RRD70" s="253"/>
      <c r="RRE70" s="253"/>
      <c r="RRF70" s="253"/>
      <c r="RRG70" s="253"/>
      <c r="RRH70" s="253"/>
      <c r="RRI70" s="253"/>
      <c r="RRJ70" s="253"/>
      <c r="RRK70" s="253"/>
      <c r="RRL70" s="253"/>
      <c r="RRM70" s="253"/>
      <c r="RRN70" s="253"/>
      <c r="RRO70" s="253"/>
      <c r="RRP70" s="253"/>
      <c r="RRQ70" s="253"/>
      <c r="RRR70" s="253"/>
      <c r="RRS70" s="253"/>
      <c r="RRT70" s="253"/>
      <c r="RRU70" s="253"/>
      <c r="RRV70" s="253"/>
      <c r="RRW70" s="253"/>
      <c r="RRX70" s="253"/>
      <c r="RRY70" s="253"/>
      <c r="RRZ70" s="253"/>
      <c r="RSA70" s="253"/>
      <c r="RSB70" s="253"/>
      <c r="RSC70" s="253"/>
      <c r="RSD70" s="253"/>
      <c r="RSE70" s="253"/>
      <c r="RSF70" s="253"/>
      <c r="RSG70" s="253"/>
      <c r="RSH70" s="253"/>
      <c r="RSI70" s="253"/>
      <c r="RSJ70" s="253"/>
      <c r="RSK70" s="253"/>
      <c r="RSL70" s="253"/>
      <c r="RSM70" s="253"/>
      <c r="RSN70" s="253"/>
      <c r="RSO70" s="253"/>
      <c r="RSP70" s="253"/>
      <c r="RSQ70" s="253"/>
      <c r="RSR70" s="253"/>
      <c r="RSS70" s="253"/>
      <c r="RST70" s="253"/>
      <c r="RSU70" s="253"/>
      <c r="RSV70" s="253"/>
      <c r="RSW70" s="253"/>
      <c r="RSX70" s="253"/>
      <c r="RSY70" s="253"/>
      <c r="RSZ70" s="253"/>
      <c r="RTA70" s="253"/>
      <c r="RTB70" s="253"/>
      <c r="RTC70" s="253"/>
      <c r="RTD70" s="253"/>
      <c r="RTE70" s="253"/>
      <c r="RTF70" s="253"/>
      <c r="RTG70" s="253"/>
      <c r="RTH70" s="253"/>
      <c r="RTI70" s="253"/>
      <c r="RTJ70" s="253"/>
      <c r="RTK70" s="253"/>
      <c r="RTL70" s="253"/>
      <c r="RTM70" s="253"/>
      <c r="RTN70" s="253"/>
      <c r="RTO70" s="253"/>
      <c r="RTP70" s="253"/>
      <c r="RTQ70" s="253"/>
      <c r="RTR70" s="253"/>
      <c r="RTS70" s="253"/>
      <c r="RTT70" s="253"/>
      <c r="RTU70" s="253"/>
      <c r="RTV70" s="253"/>
      <c r="RTW70" s="253"/>
      <c r="RTX70" s="253"/>
      <c r="RTY70" s="253"/>
      <c r="RTZ70" s="253"/>
      <c r="RUA70" s="253"/>
      <c r="RUB70" s="253"/>
      <c r="RUC70" s="253"/>
      <c r="RUD70" s="253"/>
      <c r="RUE70" s="253"/>
      <c r="RUF70" s="253"/>
      <c r="RUG70" s="253"/>
      <c r="RUH70" s="253"/>
      <c r="RUI70" s="253"/>
      <c r="RUJ70" s="253"/>
      <c r="RUK70" s="253"/>
      <c r="RUL70" s="253"/>
      <c r="RUM70" s="253"/>
      <c r="RUN70" s="253"/>
      <c r="RUO70" s="253"/>
      <c r="RUP70" s="253"/>
      <c r="RUQ70" s="253"/>
      <c r="RUR70" s="253"/>
      <c r="RUS70" s="253"/>
      <c r="RUT70" s="253"/>
      <c r="RUU70" s="253"/>
      <c r="RUV70" s="253"/>
      <c r="RUW70" s="253"/>
      <c r="RUX70" s="253"/>
      <c r="RUY70" s="253"/>
      <c r="RUZ70" s="253"/>
      <c r="RVA70" s="253"/>
      <c r="RVB70" s="253"/>
      <c r="RVC70" s="253"/>
      <c r="RVD70" s="253"/>
      <c r="RVE70" s="253"/>
      <c r="RVF70" s="253"/>
      <c r="RVG70" s="253"/>
      <c r="RVH70" s="253"/>
      <c r="RVI70" s="253"/>
      <c r="RVJ70" s="253"/>
      <c r="RVK70" s="253"/>
      <c r="RVL70" s="253"/>
      <c r="RVM70" s="253"/>
      <c r="RVN70" s="253"/>
      <c r="RVO70" s="253"/>
      <c r="RVP70" s="253"/>
      <c r="RVQ70" s="253"/>
      <c r="RVR70" s="253"/>
      <c r="RVS70" s="253"/>
      <c r="RVT70" s="253"/>
      <c r="RVU70" s="253"/>
      <c r="RVV70" s="253"/>
      <c r="RVW70" s="253"/>
      <c r="RVX70" s="253"/>
      <c r="RVY70" s="253"/>
      <c r="RVZ70" s="253"/>
      <c r="RWA70" s="253"/>
      <c r="RWB70" s="253"/>
      <c r="RWC70" s="253"/>
      <c r="RWD70" s="253"/>
      <c r="RWE70" s="253"/>
      <c r="RWF70" s="253"/>
      <c r="RWG70" s="253"/>
      <c r="RWH70" s="253"/>
      <c r="RWI70" s="253"/>
      <c r="RWJ70" s="253"/>
      <c r="RWK70" s="253"/>
      <c r="RWL70" s="253"/>
      <c r="RWM70" s="253"/>
      <c r="RWN70" s="253"/>
      <c r="RWO70" s="253"/>
      <c r="RWP70" s="253"/>
      <c r="RWQ70" s="253"/>
      <c r="RWR70" s="253"/>
      <c r="RWS70" s="253"/>
      <c r="RWT70" s="253"/>
      <c r="RWU70" s="253"/>
      <c r="RWV70" s="253"/>
      <c r="RWW70" s="253"/>
      <c r="RWX70" s="253"/>
      <c r="RWY70" s="253"/>
      <c r="RWZ70" s="253"/>
      <c r="RXA70" s="253"/>
      <c r="RXB70" s="253"/>
      <c r="RXC70" s="253"/>
      <c r="RXD70" s="253"/>
      <c r="RXE70" s="253"/>
      <c r="RXF70" s="253"/>
      <c r="RXG70" s="253"/>
      <c r="RXH70" s="253"/>
      <c r="RXI70" s="253"/>
      <c r="RXJ70" s="253"/>
      <c r="RXK70" s="253"/>
      <c r="RXL70" s="253"/>
      <c r="RXM70" s="253"/>
      <c r="RXN70" s="253"/>
      <c r="RXO70" s="253"/>
      <c r="RXP70" s="253"/>
      <c r="RXQ70" s="253"/>
      <c r="RXR70" s="253"/>
      <c r="RXS70" s="253"/>
      <c r="RXT70" s="253"/>
      <c r="RXU70" s="253"/>
      <c r="RXV70" s="253"/>
      <c r="RXW70" s="253"/>
      <c r="RXX70" s="253"/>
      <c r="RXY70" s="253"/>
      <c r="RXZ70" s="253"/>
      <c r="RYA70" s="253"/>
      <c r="RYB70" s="253"/>
      <c r="RYC70" s="253"/>
      <c r="RYD70" s="253"/>
      <c r="RYE70" s="253"/>
      <c r="RYF70" s="253"/>
      <c r="RYG70" s="253"/>
      <c r="RYH70" s="253"/>
      <c r="RYI70" s="253"/>
      <c r="RYJ70" s="253"/>
      <c r="RYK70" s="253"/>
      <c r="RYL70" s="253"/>
      <c r="RYM70" s="253"/>
      <c r="RYN70" s="253"/>
      <c r="RYO70" s="253"/>
      <c r="RYP70" s="253"/>
      <c r="RYQ70" s="253"/>
      <c r="RYR70" s="253"/>
      <c r="RYS70" s="253"/>
      <c r="RYT70" s="253"/>
      <c r="RYU70" s="253"/>
      <c r="RYV70" s="253"/>
      <c r="RYW70" s="253"/>
      <c r="RYX70" s="253"/>
      <c r="RYY70" s="253"/>
      <c r="RYZ70" s="253"/>
      <c r="RZA70" s="253"/>
      <c r="RZB70" s="253"/>
      <c r="RZC70" s="253"/>
      <c r="RZD70" s="253"/>
      <c r="RZE70" s="253"/>
      <c r="RZF70" s="253"/>
      <c r="RZG70" s="253"/>
      <c r="RZH70" s="253"/>
      <c r="RZI70" s="253"/>
      <c r="RZJ70" s="253"/>
      <c r="RZK70" s="253"/>
      <c r="RZL70" s="253"/>
      <c r="RZM70" s="253"/>
      <c r="RZN70" s="253"/>
      <c r="RZO70" s="253"/>
      <c r="RZP70" s="253"/>
      <c r="RZQ70" s="253"/>
      <c r="RZR70" s="253"/>
      <c r="RZS70" s="253"/>
      <c r="RZT70" s="253"/>
      <c r="RZU70" s="253"/>
      <c r="RZV70" s="253"/>
      <c r="RZW70" s="253"/>
      <c r="RZX70" s="253"/>
      <c r="RZY70" s="253"/>
      <c r="RZZ70" s="253"/>
      <c r="SAA70" s="253"/>
      <c r="SAB70" s="253"/>
      <c r="SAC70" s="253"/>
      <c r="SAD70" s="253"/>
      <c r="SAE70" s="253"/>
      <c r="SAF70" s="253"/>
      <c r="SAG70" s="253"/>
      <c r="SAH70" s="253"/>
      <c r="SAI70" s="253"/>
      <c r="SAJ70" s="253"/>
      <c r="SAK70" s="253"/>
      <c r="SAL70" s="253"/>
      <c r="SAM70" s="253"/>
      <c r="SAN70" s="253"/>
      <c r="SAO70" s="253"/>
      <c r="SAP70" s="253"/>
      <c r="SAQ70" s="253"/>
      <c r="SAR70" s="253"/>
      <c r="SAS70" s="253"/>
      <c r="SAT70" s="253"/>
      <c r="SAU70" s="253"/>
      <c r="SAV70" s="253"/>
      <c r="SAW70" s="253"/>
      <c r="SAX70" s="253"/>
      <c r="SAY70" s="253"/>
      <c r="SAZ70" s="253"/>
      <c r="SBA70" s="253"/>
      <c r="SBB70" s="253"/>
      <c r="SBC70" s="253"/>
      <c r="SBD70" s="253"/>
      <c r="SBE70" s="253"/>
      <c r="SBF70" s="253"/>
      <c r="SBG70" s="253"/>
      <c r="SBH70" s="253"/>
      <c r="SBI70" s="253"/>
      <c r="SBJ70" s="253"/>
      <c r="SBK70" s="253"/>
      <c r="SBL70" s="253"/>
      <c r="SBM70" s="253"/>
      <c r="SBN70" s="253"/>
      <c r="SBO70" s="253"/>
      <c r="SBP70" s="253"/>
      <c r="SBQ70" s="253"/>
      <c r="SBR70" s="253"/>
      <c r="SBS70" s="253"/>
      <c r="SBT70" s="253"/>
      <c r="SBU70" s="253"/>
      <c r="SBV70" s="253"/>
      <c r="SBW70" s="253"/>
      <c r="SBX70" s="253"/>
      <c r="SBY70" s="253"/>
      <c r="SBZ70" s="253"/>
      <c r="SCA70" s="253"/>
      <c r="SCB70" s="253"/>
      <c r="SCC70" s="253"/>
      <c r="SCD70" s="253"/>
      <c r="SCE70" s="253"/>
      <c r="SCF70" s="253"/>
      <c r="SCG70" s="253"/>
      <c r="SCH70" s="253"/>
      <c r="SCI70" s="253"/>
      <c r="SCJ70" s="253"/>
      <c r="SCK70" s="253"/>
      <c r="SCL70" s="253"/>
      <c r="SCM70" s="253"/>
      <c r="SCN70" s="253"/>
      <c r="SCO70" s="253"/>
      <c r="SCP70" s="253"/>
      <c r="SCQ70" s="253"/>
      <c r="SCR70" s="253"/>
      <c r="SCS70" s="253"/>
      <c r="SCT70" s="253"/>
      <c r="SCU70" s="253"/>
      <c r="SCV70" s="253"/>
      <c r="SCW70" s="253"/>
      <c r="SCX70" s="253"/>
      <c r="SCY70" s="253"/>
      <c r="SCZ70" s="253"/>
      <c r="SDA70" s="253"/>
      <c r="SDB70" s="253"/>
      <c r="SDC70" s="253"/>
      <c r="SDD70" s="253"/>
      <c r="SDE70" s="253"/>
      <c r="SDF70" s="253"/>
      <c r="SDG70" s="253"/>
      <c r="SDH70" s="253"/>
      <c r="SDI70" s="253"/>
      <c r="SDJ70" s="253"/>
      <c r="SDK70" s="253"/>
      <c r="SDL70" s="253"/>
      <c r="SDM70" s="253"/>
      <c r="SDN70" s="253"/>
      <c r="SDO70" s="253"/>
      <c r="SDP70" s="253"/>
      <c r="SDQ70" s="253"/>
      <c r="SDR70" s="253"/>
      <c r="SDS70" s="253"/>
      <c r="SDT70" s="253"/>
      <c r="SDU70" s="253"/>
      <c r="SDV70" s="253"/>
      <c r="SDW70" s="253"/>
      <c r="SDX70" s="253"/>
      <c r="SDY70" s="253"/>
      <c r="SDZ70" s="253"/>
      <c r="SEA70" s="253"/>
      <c r="SEB70" s="253"/>
      <c r="SEC70" s="253"/>
      <c r="SED70" s="253"/>
      <c r="SEE70" s="253"/>
      <c r="SEF70" s="253"/>
      <c r="SEG70" s="253"/>
      <c r="SEH70" s="253"/>
      <c r="SEI70" s="253"/>
      <c r="SEJ70" s="253"/>
      <c r="SEK70" s="253"/>
      <c r="SEL70" s="253"/>
      <c r="SEM70" s="253"/>
      <c r="SEN70" s="253"/>
      <c r="SEO70" s="253"/>
      <c r="SEP70" s="253"/>
      <c r="SEQ70" s="253"/>
      <c r="SER70" s="253"/>
      <c r="SES70" s="253"/>
      <c r="SET70" s="253"/>
      <c r="SEU70" s="253"/>
      <c r="SEV70" s="253"/>
      <c r="SEW70" s="253"/>
      <c r="SEX70" s="253"/>
      <c r="SEY70" s="253"/>
      <c r="SEZ70" s="253"/>
      <c r="SFA70" s="253"/>
      <c r="SFB70" s="253"/>
      <c r="SFC70" s="253"/>
      <c r="SFD70" s="253"/>
      <c r="SFE70" s="253"/>
      <c r="SFF70" s="253"/>
      <c r="SFG70" s="253"/>
      <c r="SFH70" s="253"/>
      <c r="SFI70" s="253"/>
      <c r="SFJ70" s="253"/>
      <c r="SFK70" s="253"/>
      <c r="SFL70" s="253"/>
      <c r="SFM70" s="253"/>
      <c r="SFN70" s="253"/>
      <c r="SFO70" s="253"/>
      <c r="SFP70" s="253"/>
      <c r="SFQ70" s="253"/>
      <c r="SFR70" s="253"/>
      <c r="SFS70" s="253"/>
      <c r="SFT70" s="253"/>
      <c r="SFU70" s="253"/>
      <c r="SFV70" s="253"/>
      <c r="SFW70" s="253"/>
      <c r="SFX70" s="253"/>
      <c r="SFY70" s="253"/>
      <c r="SFZ70" s="253"/>
      <c r="SGA70" s="253"/>
      <c r="SGB70" s="253"/>
      <c r="SGC70" s="253"/>
      <c r="SGD70" s="253"/>
      <c r="SGE70" s="253"/>
      <c r="SGF70" s="253"/>
      <c r="SGG70" s="253"/>
      <c r="SGH70" s="253"/>
      <c r="SGI70" s="253"/>
      <c r="SGJ70" s="253"/>
      <c r="SGK70" s="253"/>
      <c r="SGL70" s="253"/>
      <c r="SGM70" s="253"/>
      <c r="SGN70" s="253"/>
      <c r="SGO70" s="253"/>
      <c r="SGP70" s="253"/>
      <c r="SGQ70" s="253"/>
      <c r="SGR70" s="253"/>
      <c r="SGS70" s="253"/>
      <c r="SGT70" s="253"/>
      <c r="SGU70" s="253"/>
      <c r="SGV70" s="253"/>
      <c r="SGW70" s="253"/>
      <c r="SGX70" s="253"/>
      <c r="SGY70" s="253"/>
      <c r="SGZ70" s="253"/>
      <c r="SHA70" s="253"/>
      <c r="SHB70" s="253"/>
      <c r="SHC70" s="253"/>
      <c r="SHD70" s="253"/>
      <c r="SHE70" s="253"/>
      <c r="SHF70" s="253"/>
      <c r="SHG70" s="253"/>
      <c r="SHH70" s="253"/>
      <c r="SHI70" s="253"/>
      <c r="SHJ70" s="253"/>
      <c r="SHK70" s="253"/>
      <c r="SHL70" s="253"/>
      <c r="SHM70" s="253"/>
      <c r="SHN70" s="253"/>
      <c r="SHO70" s="253"/>
      <c r="SHP70" s="253"/>
      <c r="SHQ70" s="253"/>
      <c r="SHR70" s="253"/>
      <c r="SHS70" s="253"/>
      <c r="SHT70" s="253"/>
      <c r="SHU70" s="253"/>
      <c r="SHV70" s="253"/>
      <c r="SHW70" s="253"/>
      <c r="SHX70" s="253"/>
      <c r="SHY70" s="253"/>
      <c r="SHZ70" s="253"/>
      <c r="SIA70" s="253"/>
      <c r="SIB70" s="253"/>
      <c r="SIC70" s="253"/>
      <c r="SID70" s="253"/>
      <c r="SIE70" s="253"/>
      <c r="SIF70" s="253"/>
      <c r="SIG70" s="253"/>
      <c r="SIH70" s="253"/>
      <c r="SII70" s="253"/>
      <c r="SIJ70" s="253"/>
      <c r="SIK70" s="253"/>
      <c r="SIL70" s="253"/>
      <c r="SIM70" s="253"/>
      <c r="SIN70" s="253"/>
      <c r="SIO70" s="253"/>
      <c r="SIP70" s="253"/>
      <c r="SIQ70" s="253"/>
      <c r="SIR70" s="253"/>
      <c r="SIS70" s="253"/>
      <c r="SIT70" s="253"/>
      <c r="SIU70" s="253"/>
      <c r="SIV70" s="253"/>
      <c r="SIW70" s="253"/>
      <c r="SIX70" s="253"/>
      <c r="SIY70" s="253"/>
      <c r="SIZ70" s="253"/>
      <c r="SJA70" s="253"/>
      <c r="SJB70" s="253"/>
      <c r="SJC70" s="253"/>
      <c r="SJD70" s="253"/>
      <c r="SJE70" s="253"/>
      <c r="SJF70" s="253"/>
      <c r="SJG70" s="253"/>
      <c r="SJH70" s="253"/>
      <c r="SJI70" s="253"/>
      <c r="SJJ70" s="253"/>
      <c r="SJK70" s="253"/>
      <c r="SJL70" s="253"/>
      <c r="SJM70" s="253"/>
      <c r="SJN70" s="253"/>
      <c r="SJO70" s="253"/>
      <c r="SJP70" s="253"/>
      <c r="SJQ70" s="253"/>
      <c r="SJR70" s="253"/>
      <c r="SJS70" s="253"/>
      <c r="SJT70" s="253"/>
      <c r="SJU70" s="253"/>
      <c r="SJV70" s="253"/>
      <c r="SJW70" s="253"/>
      <c r="SJX70" s="253"/>
      <c r="SJY70" s="253"/>
      <c r="SJZ70" s="253"/>
      <c r="SKA70" s="253"/>
      <c r="SKB70" s="253"/>
      <c r="SKC70" s="253"/>
      <c r="SKD70" s="253"/>
      <c r="SKE70" s="253"/>
      <c r="SKF70" s="253"/>
      <c r="SKG70" s="253"/>
      <c r="SKH70" s="253"/>
      <c r="SKI70" s="253"/>
      <c r="SKJ70" s="253"/>
      <c r="SKK70" s="253"/>
      <c r="SKL70" s="253"/>
      <c r="SKM70" s="253"/>
      <c r="SKN70" s="253"/>
      <c r="SKO70" s="253"/>
      <c r="SKP70" s="253"/>
      <c r="SKQ70" s="253"/>
      <c r="SKR70" s="253"/>
      <c r="SKS70" s="253"/>
      <c r="SKT70" s="253"/>
      <c r="SKU70" s="253"/>
      <c r="SKV70" s="253"/>
      <c r="SKW70" s="253"/>
      <c r="SKX70" s="253"/>
      <c r="SKY70" s="253"/>
      <c r="SKZ70" s="253"/>
      <c r="SLA70" s="253"/>
      <c r="SLB70" s="253"/>
      <c r="SLC70" s="253"/>
      <c r="SLD70" s="253"/>
      <c r="SLE70" s="253"/>
      <c r="SLF70" s="253"/>
      <c r="SLG70" s="253"/>
      <c r="SLH70" s="253"/>
      <c r="SLI70" s="253"/>
      <c r="SLJ70" s="253"/>
      <c r="SLK70" s="253"/>
      <c r="SLL70" s="253"/>
      <c r="SLM70" s="253"/>
      <c r="SLN70" s="253"/>
      <c r="SLO70" s="253"/>
      <c r="SLP70" s="253"/>
      <c r="SLQ70" s="253"/>
      <c r="SLR70" s="253"/>
      <c r="SLS70" s="253"/>
      <c r="SLT70" s="253"/>
      <c r="SLU70" s="253"/>
      <c r="SLV70" s="253"/>
      <c r="SLW70" s="253"/>
      <c r="SLX70" s="253"/>
      <c r="SLY70" s="253"/>
      <c r="SLZ70" s="253"/>
      <c r="SMA70" s="253"/>
      <c r="SMB70" s="253"/>
      <c r="SMC70" s="253"/>
      <c r="SMD70" s="253"/>
      <c r="SME70" s="253"/>
      <c r="SMF70" s="253"/>
      <c r="SMG70" s="253"/>
      <c r="SMH70" s="253"/>
      <c r="SMI70" s="253"/>
      <c r="SMJ70" s="253"/>
      <c r="SMK70" s="253"/>
      <c r="SML70" s="253"/>
      <c r="SMM70" s="253"/>
      <c r="SMN70" s="253"/>
      <c r="SMO70" s="253"/>
      <c r="SMP70" s="253"/>
      <c r="SMQ70" s="253"/>
      <c r="SMR70" s="253"/>
      <c r="SMS70" s="253"/>
      <c r="SMT70" s="253"/>
      <c r="SMU70" s="253"/>
      <c r="SMV70" s="253"/>
      <c r="SMW70" s="253"/>
      <c r="SMX70" s="253"/>
      <c r="SMY70" s="253"/>
      <c r="SMZ70" s="253"/>
      <c r="SNA70" s="253"/>
      <c r="SNB70" s="253"/>
      <c r="SNC70" s="253"/>
      <c r="SND70" s="253"/>
      <c r="SNE70" s="253"/>
      <c r="SNF70" s="253"/>
      <c r="SNG70" s="253"/>
      <c r="SNH70" s="253"/>
      <c r="SNI70" s="253"/>
      <c r="SNJ70" s="253"/>
      <c r="SNK70" s="253"/>
      <c r="SNL70" s="253"/>
      <c r="SNM70" s="253"/>
      <c r="SNN70" s="253"/>
      <c r="SNO70" s="253"/>
      <c r="SNP70" s="253"/>
      <c r="SNQ70" s="253"/>
      <c r="SNR70" s="253"/>
      <c r="SNS70" s="253"/>
      <c r="SNT70" s="253"/>
      <c r="SNU70" s="253"/>
      <c r="SNV70" s="253"/>
      <c r="SNW70" s="253"/>
      <c r="SNX70" s="253"/>
      <c r="SNY70" s="253"/>
      <c r="SNZ70" s="253"/>
      <c r="SOA70" s="253"/>
      <c r="SOB70" s="253"/>
      <c r="SOC70" s="253"/>
      <c r="SOD70" s="253"/>
      <c r="SOE70" s="253"/>
      <c r="SOF70" s="253"/>
      <c r="SOG70" s="253"/>
      <c r="SOH70" s="253"/>
      <c r="SOI70" s="253"/>
      <c r="SOJ70" s="253"/>
      <c r="SOK70" s="253"/>
      <c r="SOL70" s="253"/>
      <c r="SOM70" s="253"/>
      <c r="SON70" s="253"/>
      <c r="SOO70" s="253"/>
      <c r="SOP70" s="253"/>
      <c r="SOQ70" s="253"/>
      <c r="SOR70" s="253"/>
      <c r="SOS70" s="253"/>
      <c r="SOT70" s="253"/>
      <c r="SOU70" s="253"/>
      <c r="SOV70" s="253"/>
      <c r="SOW70" s="253"/>
      <c r="SOX70" s="253"/>
      <c r="SOY70" s="253"/>
      <c r="SOZ70" s="253"/>
      <c r="SPA70" s="253"/>
      <c r="SPB70" s="253"/>
      <c r="SPC70" s="253"/>
      <c r="SPD70" s="253"/>
      <c r="SPE70" s="253"/>
      <c r="SPF70" s="253"/>
      <c r="SPG70" s="253"/>
      <c r="SPH70" s="253"/>
      <c r="SPI70" s="253"/>
      <c r="SPJ70" s="253"/>
      <c r="SPK70" s="253"/>
      <c r="SPL70" s="253"/>
      <c r="SPM70" s="253"/>
      <c r="SPN70" s="253"/>
      <c r="SPO70" s="253"/>
      <c r="SPP70" s="253"/>
      <c r="SPQ70" s="253"/>
      <c r="SPR70" s="253"/>
      <c r="SPS70" s="253"/>
      <c r="SPT70" s="253"/>
      <c r="SPU70" s="253"/>
      <c r="SPV70" s="253"/>
      <c r="SPW70" s="253"/>
      <c r="SPX70" s="253"/>
      <c r="SPY70" s="253"/>
      <c r="SPZ70" s="253"/>
      <c r="SQA70" s="253"/>
      <c r="SQB70" s="253"/>
      <c r="SQC70" s="253"/>
      <c r="SQD70" s="253"/>
      <c r="SQE70" s="253"/>
      <c r="SQF70" s="253"/>
      <c r="SQG70" s="253"/>
      <c r="SQH70" s="253"/>
      <c r="SQI70" s="253"/>
      <c r="SQJ70" s="253"/>
      <c r="SQK70" s="253"/>
      <c r="SQL70" s="253"/>
      <c r="SQM70" s="253"/>
      <c r="SQN70" s="253"/>
      <c r="SQO70" s="253"/>
      <c r="SQP70" s="253"/>
      <c r="SQQ70" s="253"/>
      <c r="SQR70" s="253"/>
      <c r="SQS70" s="253"/>
      <c r="SQT70" s="253"/>
      <c r="SQU70" s="253"/>
      <c r="SQV70" s="253"/>
      <c r="SQW70" s="253"/>
      <c r="SQX70" s="253"/>
      <c r="SQY70" s="253"/>
      <c r="SQZ70" s="253"/>
      <c r="SRA70" s="253"/>
      <c r="SRB70" s="253"/>
      <c r="SRC70" s="253"/>
      <c r="SRD70" s="253"/>
      <c r="SRE70" s="253"/>
      <c r="SRF70" s="253"/>
      <c r="SRG70" s="253"/>
      <c r="SRH70" s="253"/>
      <c r="SRI70" s="253"/>
      <c r="SRJ70" s="253"/>
      <c r="SRK70" s="253"/>
      <c r="SRL70" s="253"/>
      <c r="SRM70" s="253"/>
      <c r="SRN70" s="253"/>
      <c r="SRO70" s="253"/>
      <c r="SRP70" s="253"/>
      <c r="SRQ70" s="253"/>
      <c r="SRR70" s="253"/>
      <c r="SRS70" s="253"/>
      <c r="SRT70" s="253"/>
      <c r="SRU70" s="253"/>
      <c r="SRV70" s="253"/>
      <c r="SRW70" s="253"/>
      <c r="SRX70" s="253"/>
      <c r="SRY70" s="253"/>
      <c r="SRZ70" s="253"/>
      <c r="SSA70" s="253"/>
      <c r="SSB70" s="253"/>
      <c r="SSC70" s="253"/>
      <c r="SSD70" s="253"/>
      <c r="SSE70" s="253"/>
      <c r="SSF70" s="253"/>
      <c r="SSG70" s="253"/>
      <c r="SSH70" s="253"/>
      <c r="SSI70" s="253"/>
      <c r="SSJ70" s="253"/>
      <c r="SSK70" s="253"/>
      <c r="SSL70" s="253"/>
      <c r="SSM70" s="253"/>
      <c r="SSN70" s="253"/>
      <c r="SSO70" s="253"/>
      <c r="SSP70" s="253"/>
      <c r="SSQ70" s="253"/>
      <c r="SSR70" s="253"/>
      <c r="SSS70" s="253"/>
      <c r="SST70" s="253"/>
      <c r="SSU70" s="253"/>
      <c r="SSV70" s="253"/>
      <c r="SSW70" s="253"/>
      <c r="SSX70" s="253"/>
      <c r="SSY70" s="253"/>
      <c r="SSZ70" s="253"/>
      <c r="STA70" s="253"/>
      <c r="STB70" s="253"/>
      <c r="STC70" s="253"/>
      <c r="STD70" s="253"/>
      <c r="STE70" s="253"/>
      <c r="STF70" s="253"/>
      <c r="STG70" s="253"/>
      <c r="STH70" s="253"/>
      <c r="STI70" s="253"/>
      <c r="STJ70" s="253"/>
      <c r="STK70" s="253"/>
      <c r="STL70" s="253"/>
      <c r="STM70" s="253"/>
      <c r="STN70" s="253"/>
      <c r="STO70" s="253"/>
      <c r="STP70" s="253"/>
      <c r="STQ70" s="253"/>
      <c r="STR70" s="253"/>
      <c r="STS70" s="253"/>
      <c r="STT70" s="253"/>
      <c r="STU70" s="253"/>
      <c r="STV70" s="253"/>
      <c r="STW70" s="253"/>
      <c r="STX70" s="253"/>
      <c r="STY70" s="253"/>
      <c r="STZ70" s="253"/>
      <c r="SUA70" s="253"/>
      <c r="SUB70" s="253"/>
      <c r="SUC70" s="253"/>
      <c r="SUD70" s="253"/>
      <c r="SUE70" s="253"/>
      <c r="SUF70" s="253"/>
      <c r="SUG70" s="253"/>
      <c r="SUH70" s="253"/>
      <c r="SUI70" s="253"/>
      <c r="SUJ70" s="253"/>
      <c r="SUK70" s="253"/>
      <c r="SUL70" s="253"/>
      <c r="SUM70" s="253"/>
      <c r="SUN70" s="253"/>
      <c r="SUO70" s="253"/>
      <c r="SUP70" s="253"/>
      <c r="SUQ70" s="253"/>
      <c r="SUR70" s="253"/>
      <c r="SUS70" s="253"/>
      <c r="SUT70" s="253"/>
      <c r="SUU70" s="253"/>
      <c r="SUV70" s="253"/>
      <c r="SUW70" s="253"/>
      <c r="SUX70" s="253"/>
      <c r="SUY70" s="253"/>
      <c r="SUZ70" s="253"/>
      <c r="SVA70" s="253"/>
      <c r="SVB70" s="253"/>
      <c r="SVC70" s="253"/>
      <c r="SVD70" s="253"/>
      <c r="SVE70" s="253"/>
      <c r="SVF70" s="253"/>
      <c r="SVG70" s="253"/>
      <c r="SVH70" s="253"/>
      <c r="SVI70" s="253"/>
      <c r="SVJ70" s="253"/>
      <c r="SVK70" s="253"/>
      <c r="SVL70" s="253"/>
      <c r="SVM70" s="253"/>
      <c r="SVN70" s="253"/>
      <c r="SVO70" s="253"/>
      <c r="SVP70" s="253"/>
      <c r="SVQ70" s="253"/>
      <c r="SVR70" s="253"/>
      <c r="SVS70" s="253"/>
      <c r="SVT70" s="253"/>
      <c r="SVU70" s="253"/>
      <c r="SVV70" s="253"/>
      <c r="SVW70" s="253"/>
      <c r="SVX70" s="253"/>
      <c r="SVY70" s="253"/>
      <c r="SVZ70" s="253"/>
      <c r="SWA70" s="253"/>
      <c r="SWB70" s="253"/>
      <c r="SWC70" s="253"/>
      <c r="SWD70" s="253"/>
      <c r="SWE70" s="253"/>
      <c r="SWF70" s="253"/>
      <c r="SWG70" s="253"/>
      <c r="SWH70" s="253"/>
      <c r="SWI70" s="253"/>
      <c r="SWJ70" s="253"/>
      <c r="SWK70" s="253"/>
      <c r="SWL70" s="253"/>
      <c r="SWM70" s="253"/>
      <c r="SWN70" s="253"/>
      <c r="SWO70" s="253"/>
      <c r="SWP70" s="253"/>
      <c r="SWQ70" s="253"/>
      <c r="SWR70" s="253"/>
      <c r="SWS70" s="253"/>
      <c r="SWT70" s="253"/>
      <c r="SWU70" s="253"/>
      <c r="SWV70" s="253"/>
      <c r="SWW70" s="253"/>
      <c r="SWX70" s="253"/>
      <c r="SWY70" s="253"/>
      <c r="SWZ70" s="253"/>
      <c r="SXA70" s="253"/>
      <c r="SXB70" s="253"/>
      <c r="SXC70" s="253"/>
      <c r="SXD70" s="253"/>
      <c r="SXE70" s="253"/>
      <c r="SXF70" s="253"/>
      <c r="SXG70" s="253"/>
      <c r="SXH70" s="253"/>
      <c r="SXI70" s="253"/>
      <c r="SXJ70" s="253"/>
      <c r="SXK70" s="253"/>
      <c r="SXL70" s="253"/>
      <c r="SXM70" s="253"/>
      <c r="SXN70" s="253"/>
      <c r="SXO70" s="253"/>
      <c r="SXP70" s="253"/>
      <c r="SXQ70" s="253"/>
      <c r="SXR70" s="253"/>
      <c r="SXS70" s="253"/>
      <c r="SXT70" s="253"/>
      <c r="SXU70" s="253"/>
      <c r="SXV70" s="253"/>
      <c r="SXW70" s="253"/>
      <c r="SXX70" s="253"/>
      <c r="SXY70" s="253"/>
      <c r="SXZ70" s="253"/>
      <c r="SYA70" s="253"/>
      <c r="SYB70" s="253"/>
      <c r="SYC70" s="253"/>
      <c r="SYD70" s="253"/>
      <c r="SYE70" s="253"/>
      <c r="SYF70" s="253"/>
      <c r="SYG70" s="253"/>
      <c r="SYH70" s="253"/>
      <c r="SYI70" s="253"/>
      <c r="SYJ70" s="253"/>
      <c r="SYK70" s="253"/>
      <c r="SYL70" s="253"/>
      <c r="SYM70" s="253"/>
      <c r="SYN70" s="253"/>
      <c r="SYO70" s="253"/>
      <c r="SYP70" s="253"/>
      <c r="SYQ70" s="253"/>
      <c r="SYR70" s="253"/>
      <c r="SYS70" s="253"/>
      <c r="SYT70" s="253"/>
      <c r="SYU70" s="253"/>
      <c r="SYV70" s="253"/>
      <c r="SYW70" s="253"/>
      <c r="SYX70" s="253"/>
      <c r="SYY70" s="253"/>
      <c r="SYZ70" s="253"/>
      <c r="SZA70" s="253"/>
      <c r="SZB70" s="253"/>
      <c r="SZC70" s="253"/>
      <c r="SZD70" s="253"/>
      <c r="SZE70" s="253"/>
      <c r="SZF70" s="253"/>
      <c r="SZG70" s="253"/>
      <c r="SZH70" s="253"/>
      <c r="SZI70" s="253"/>
      <c r="SZJ70" s="253"/>
      <c r="SZK70" s="253"/>
      <c r="SZL70" s="253"/>
      <c r="SZM70" s="253"/>
      <c r="SZN70" s="253"/>
      <c r="SZO70" s="253"/>
      <c r="SZP70" s="253"/>
      <c r="SZQ70" s="253"/>
      <c r="SZR70" s="253"/>
      <c r="SZS70" s="253"/>
      <c r="SZT70" s="253"/>
      <c r="SZU70" s="253"/>
      <c r="SZV70" s="253"/>
      <c r="SZW70" s="253"/>
      <c r="SZX70" s="253"/>
      <c r="SZY70" s="253"/>
      <c r="SZZ70" s="253"/>
      <c r="TAA70" s="253"/>
      <c r="TAB70" s="253"/>
      <c r="TAC70" s="253"/>
      <c r="TAD70" s="253"/>
      <c r="TAE70" s="253"/>
      <c r="TAF70" s="253"/>
      <c r="TAG70" s="253"/>
      <c r="TAH70" s="253"/>
      <c r="TAI70" s="253"/>
      <c r="TAJ70" s="253"/>
      <c r="TAK70" s="253"/>
      <c r="TAL70" s="253"/>
      <c r="TAM70" s="253"/>
      <c r="TAN70" s="253"/>
      <c r="TAO70" s="253"/>
      <c r="TAP70" s="253"/>
      <c r="TAQ70" s="253"/>
      <c r="TAR70" s="253"/>
      <c r="TAS70" s="253"/>
      <c r="TAT70" s="253"/>
      <c r="TAU70" s="253"/>
      <c r="TAV70" s="253"/>
      <c r="TAW70" s="253"/>
      <c r="TAX70" s="253"/>
      <c r="TAY70" s="253"/>
      <c r="TAZ70" s="253"/>
      <c r="TBA70" s="253"/>
      <c r="TBB70" s="253"/>
      <c r="TBC70" s="253"/>
      <c r="TBD70" s="253"/>
      <c r="TBE70" s="253"/>
      <c r="TBF70" s="253"/>
      <c r="TBG70" s="253"/>
      <c r="TBH70" s="253"/>
      <c r="TBI70" s="253"/>
      <c r="TBJ70" s="253"/>
      <c r="TBK70" s="253"/>
      <c r="TBL70" s="253"/>
      <c r="TBM70" s="253"/>
      <c r="TBN70" s="253"/>
      <c r="TBO70" s="253"/>
      <c r="TBP70" s="253"/>
      <c r="TBQ70" s="253"/>
      <c r="TBR70" s="253"/>
      <c r="TBS70" s="253"/>
      <c r="TBT70" s="253"/>
      <c r="TBU70" s="253"/>
      <c r="TBV70" s="253"/>
      <c r="TBW70" s="253"/>
      <c r="TBX70" s="253"/>
      <c r="TBY70" s="253"/>
      <c r="TBZ70" s="253"/>
      <c r="TCA70" s="253"/>
      <c r="TCB70" s="253"/>
      <c r="TCC70" s="253"/>
      <c r="TCD70" s="253"/>
      <c r="TCE70" s="253"/>
      <c r="TCF70" s="253"/>
      <c r="TCG70" s="253"/>
      <c r="TCH70" s="253"/>
      <c r="TCI70" s="253"/>
      <c r="TCJ70" s="253"/>
      <c r="TCK70" s="253"/>
      <c r="TCL70" s="253"/>
      <c r="TCM70" s="253"/>
      <c r="TCN70" s="253"/>
      <c r="TCO70" s="253"/>
      <c r="TCP70" s="253"/>
      <c r="TCQ70" s="253"/>
      <c r="TCR70" s="253"/>
      <c r="TCS70" s="253"/>
      <c r="TCT70" s="253"/>
      <c r="TCU70" s="253"/>
      <c r="TCV70" s="253"/>
      <c r="TCW70" s="253"/>
      <c r="TCX70" s="253"/>
      <c r="TCY70" s="253"/>
      <c r="TCZ70" s="253"/>
      <c r="TDA70" s="253"/>
      <c r="TDB70" s="253"/>
      <c r="TDC70" s="253"/>
      <c r="TDD70" s="253"/>
      <c r="TDE70" s="253"/>
      <c r="TDF70" s="253"/>
      <c r="TDG70" s="253"/>
      <c r="TDH70" s="253"/>
      <c r="TDI70" s="253"/>
      <c r="TDJ70" s="253"/>
      <c r="TDK70" s="253"/>
      <c r="TDL70" s="253"/>
      <c r="TDM70" s="253"/>
      <c r="TDN70" s="253"/>
      <c r="TDO70" s="253"/>
      <c r="TDP70" s="253"/>
      <c r="TDQ70" s="253"/>
      <c r="TDR70" s="253"/>
      <c r="TDS70" s="253"/>
      <c r="TDT70" s="253"/>
      <c r="TDU70" s="253"/>
      <c r="TDV70" s="253"/>
      <c r="TDW70" s="253"/>
      <c r="TDX70" s="253"/>
      <c r="TDY70" s="253"/>
      <c r="TDZ70" s="253"/>
      <c r="TEA70" s="253"/>
      <c r="TEB70" s="253"/>
      <c r="TEC70" s="253"/>
      <c r="TED70" s="253"/>
      <c r="TEE70" s="253"/>
      <c r="TEF70" s="253"/>
      <c r="TEG70" s="253"/>
      <c r="TEH70" s="253"/>
      <c r="TEI70" s="253"/>
      <c r="TEJ70" s="253"/>
      <c r="TEK70" s="253"/>
      <c r="TEL70" s="253"/>
      <c r="TEM70" s="253"/>
      <c r="TEN70" s="253"/>
      <c r="TEO70" s="253"/>
      <c r="TEP70" s="253"/>
      <c r="TEQ70" s="253"/>
      <c r="TER70" s="253"/>
      <c r="TES70" s="253"/>
      <c r="TET70" s="253"/>
      <c r="TEU70" s="253"/>
      <c r="TEV70" s="253"/>
      <c r="TEW70" s="253"/>
      <c r="TEX70" s="253"/>
      <c r="TEY70" s="253"/>
      <c r="TEZ70" s="253"/>
      <c r="TFA70" s="253"/>
      <c r="TFB70" s="253"/>
      <c r="TFC70" s="253"/>
      <c r="TFD70" s="253"/>
      <c r="TFE70" s="253"/>
      <c r="TFF70" s="253"/>
      <c r="TFG70" s="253"/>
      <c r="TFH70" s="253"/>
      <c r="TFI70" s="253"/>
      <c r="TFJ70" s="253"/>
      <c r="TFK70" s="253"/>
      <c r="TFL70" s="253"/>
      <c r="TFM70" s="253"/>
      <c r="TFN70" s="253"/>
      <c r="TFO70" s="253"/>
      <c r="TFP70" s="253"/>
      <c r="TFQ70" s="253"/>
      <c r="TFR70" s="253"/>
      <c r="TFS70" s="253"/>
      <c r="TFT70" s="253"/>
      <c r="TFU70" s="253"/>
      <c r="TFV70" s="253"/>
      <c r="TFW70" s="253"/>
      <c r="TFX70" s="253"/>
      <c r="TFY70" s="253"/>
      <c r="TFZ70" s="253"/>
      <c r="TGA70" s="253"/>
      <c r="TGB70" s="253"/>
      <c r="TGC70" s="253"/>
      <c r="TGD70" s="253"/>
      <c r="TGE70" s="253"/>
      <c r="TGF70" s="253"/>
      <c r="TGG70" s="253"/>
      <c r="TGH70" s="253"/>
      <c r="TGI70" s="253"/>
      <c r="TGJ70" s="253"/>
      <c r="TGK70" s="253"/>
      <c r="TGL70" s="253"/>
      <c r="TGM70" s="253"/>
      <c r="TGN70" s="253"/>
      <c r="TGO70" s="253"/>
      <c r="TGP70" s="253"/>
      <c r="TGQ70" s="253"/>
      <c r="TGR70" s="253"/>
      <c r="TGS70" s="253"/>
      <c r="TGT70" s="253"/>
      <c r="TGU70" s="253"/>
      <c r="TGV70" s="253"/>
      <c r="TGW70" s="253"/>
      <c r="TGX70" s="253"/>
      <c r="TGY70" s="253"/>
      <c r="TGZ70" s="253"/>
      <c r="THA70" s="253"/>
      <c r="THB70" s="253"/>
      <c r="THC70" s="253"/>
      <c r="THD70" s="253"/>
      <c r="THE70" s="253"/>
      <c r="THF70" s="253"/>
      <c r="THG70" s="253"/>
      <c r="THH70" s="253"/>
      <c r="THI70" s="253"/>
      <c r="THJ70" s="253"/>
      <c r="THK70" s="253"/>
      <c r="THL70" s="253"/>
      <c r="THM70" s="253"/>
      <c r="THN70" s="253"/>
      <c r="THO70" s="253"/>
      <c r="THP70" s="253"/>
      <c r="THQ70" s="253"/>
      <c r="THR70" s="253"/>
      <c r="THS70" s="253"/>
      <c r="THT70" s="253"/>
      <c r="THU70" s="253"/>
      <c r="THV70" s="253"/>
      <c r="THW70" s="253"/>
      <c r="THX70" s="253"/>
      <c r="THY70" s="253"/>
      <c r="THZ70" s="253"/>
      <c r="TIA70" s="253"/>
      <c r="TIB70" s="253"/>
      <c r="TIC70" s="253"/>
      <c r="TID70" s="253"/>
      <c r="TIE70" s="253"/>
      <c r="TIF70" s="253"/>
      <c r="TIG70" s="253"/>
      <c r="TIH70" s="253"/>
      <c r="TII70" s="253"/>
      <c r="TIJ70" s="253"/>
      <c r="TIK70" s="253"/>
      <c r="TIL70" s="253"/>
      <c r="TIM70" s="253"/>
      <c r="TIN70" s="253"/>
      <c r="TIO70" s="253"/>
      <c r="TIP70" s="253"/>
      <c r="TIQ70" s="253"/>
      <c r="TIR70" s="253"/>
      <c r="TIS70" s="253"/>
      <c r="TIT70" s="253"/>
      <c r="TIU70" s="253"/>
      <c r="TIV70" s="253"/>
      <c r="TIW70" s="253"/>
      <c r="TIX70" s="253"/>
      <c r="TIY70" s="253"/>
      <c r="TIZ70" s="253"/>
      <c r="TJA70" s="253"/>
      <c r="TJB70" s="253"/>
      <c r="TJC70" s="253"/>
      <c r="TJD70" s="253"/>
      <c r="TJE70" s="253"/>
      <c r="TJF70" s="253"/>
      <c r="TJG70" s="253"/>
      <c r="TJH70" s="253"/>
      <c r="TJI70" s="253"/>
      <c r="TJJ70" s="253"/>
      <c r="TJK70" s="253"/>
      <c r="TJL70" s="253"/>
      <c r="TJM70" s="253"/>
      <c r="TJN70" s="253"/>
      <c r="TJO70" s="253"/>
      <c r="TJP70" s="253"/>
      <c r="TJQ70" s="253"/>
      <c r="TJR70" s="253"/>
      <c r="TJS70" s="253"/>
      <c r="TJT70" s="253"/>
      <c r="TJU70" s="253"/>
      <c r="TJV70" s="253"/>
      <c r="TJW70" s="253"/>
      <c r="TJX70" s="253"/>
      <c r="TJY70" s="253"/>
      <c r="TJZ70" s="253"/>
      <c r="TKA70" s="253"/>
      <c r="TKB70" s="253"/>
      <c r="TKC70" s="253"/>
      <c r="TKD70" s="253"/>
      <c r="TKE70" s="253"/>
      <c r="TKF70" s="253"/>
      <c r="TKG70" s="253"/>
      <c r="TKH70" s="253"/>
      <c r="TKI70" s="253"/>
      <c r="TKJ70" s="253"/>
      <c r="TKK70" s="253"/>
      <c r="TKL70" s="253"/>
      <c r="TKM70" s="253"/>
      <c r="TKN70" s="253"/>
      <c r="TKO70" s="253"/>
      <c r="TKP70" s="253"/>
      <c r="TKQ70" s="253"/>
      <c r="TKR70" s="253"/>
      <c r="TKS70" s="253"/>
      <c r="TKT70" s="253"/>
      <c r="TKU70" s="253"/>
      <c r="TKV70" s="253"/>
      <c r="TKW70" s="253"/>
      <c r="TKX70" s="253"/>
      <c r="TKY70" s="253"/>
      <c r="TKZ70" s="253"/>
      <c r="TLA70" s="253"/>
      <c r="TLB70" s="253"/>
      <c r="TLC70" s="253"/>
      <c r="TLD70" s="253"/>
      <c r="TLE70" s="253"/>
      <c r="TLF70" s="253"/>
      <c r="TLG70" s="253"/>
      <c r="TLH70" s="253"/>
      <c r="TLI70" s="253"/>
      <c r="TLJ70" s="253"/>
      <c r="TLK70" s="253"/>
      <c r="TLL70" s="253"/>
      <c r="TLM70" s="253"/>
      <c r="TLN70" s="253"/>
      <c r="TLO70" s="253"/>
      <c r="TLP70" s="253"/>
      <c r="TLQ70" s="253"/>
      <c r="TLR70" s="253"/>
      <c r="TLS70" s="253"/>
      <c r="TLT70" s="253"/>
      <c r="TLU70" s="253"/>
      <c r="TLV70" s="253"/>
      <c r="TLW70" s="253"/>
      <c r="TLX70" s="253"/>
      <c r="TLY70" s="253"/>
      <c r="TLZ70" s="253"/>
      <c r="TMA70" s="253"/>
      <c r="TMB70" s="253"/>
      <c r="TMC70" s="253"/>
      <c r="TMD70" s="253"/>
      <c r="TME70" s="253"/>
      <c r="TMF70" s="253"/>
      <c r="TMG70" s="253"/>
      <c r="TMH70" s="253"/>
      <c r="TMI70" s="253"/>
      <c r="TMJ70" s="253"/>
      <c r="TMK70" s="253"/>
      <c r="TML70" s="253"/>
      <c r="TMM70" s="253"/>
      <c r="TMN70" s="253"/>
      <c r="TMO70" s="253"/>
      <c r="TMP70" s="253"/>
      <c r="TMQ70" s="253"/>
      <c r="TMR70" s="253"/>
      <c r="TMS70" s="253"/>
      <c r="TMT70" s="253"/>
      <c r="TMU70" s="253"/>
      <c r="TMV70" s="253"/>
      <c r="TMW70" s="253"/>
      <c r="TMX70" s="253"/>
      <c r="TMY70" s="253"/>
      <c r="TMZ70" s="253"/>
      <c r="TNA70" s="253"/>
      <c r="TNB70" s="253"/>
      <c r="TNC70" s="253"/>
      <c r="TND70" s="253"/>
      <c r="TNE70" s="253"/>
      <c r="TNF70" s="253"/>
      <c r="TNG70" s="253"/>
      <c r="TNH70" s="253"/>
      <c r="TNI70" s="253"/>
      <c r="TNJ70" s="253"/>
      <c r="TNK70" s="253"/>
      <c r="TNL70" s="253"/>
      <c r="TNM70" s="253"/>
      <c r="TNN70" s="253"/>
      <c r="TNO70" s="253"/>
      <c r="TNP70" s="253"/>
      <c r="TNQ70" s="253"/>
      <c r="TNR70" s="253"/>
      <c r="TNS70" s="253"/>
      <c r="TNT70" s="253"/>
      <c r="TNU70" s="253"/>
      <c r="TNV70" s="253"/>
      <c r="TNW70" s="253"/>
      <c r="TNX70" s="253"/>
      <c r="TNY70" s="253"/>
      <c r="TNZ70" s="253"/>
      <c r="TOA70" s="253"/>
      <c r="TOB70" s="253"/>
      <c r="TOC70" s="253"/>
      <c r="TOD70" s="253"/>
      <c r="TOE70" s="253"/>
      <c r="TOF70" s="253"/>
      <c r="TOG70" s="253"/>
      <c r="TOH70" s="253"/>
      <c r="TOI70" s="253"/>
      <c r="TOJ70" s="253"/>
      <c r="TOK70" s="253"/>
      <c r="TOL70" s="253"/>
      <c r="TOM70" s="253"/>
      <c r="TON70" s="253"/>
      <c r="TOO70" s="253"/>
      <c r="TOP70" s="253"/>
      <c r="TOQ70" s="253"/>
      <c r="TOR70" s="253"/>
      <c r="TOS70" s="253"/>
      <c r="TOT70" s="253"/>
      <c r="TOU70" s="253"/>
      <c r="TOV70" s="253"/>
      <c r="TOW70" s="253"/>
      <c r="TOX70" s="253"/>
      <c r="TOY70" s="253"/>
      <c r="TOZ70" s="253"/>
      <c r="TPA70" s="253"/>
      <c r="TPB70" s="253"/>
      <c r="TPC70" s="253"/>
      <c r="TPD70" s="253"/>
      <c r="TPE70" s="253"/>
      <c r="TPF70" s="253"/>
      <c r="TPG70" s="253"/>
      <c r="TPH70" s="253"/>
      <c r="TPI70" s="253"/>
      <c r="TPJ70" s="253"/>
      <c r="TPK70" s="253"/>
      <c r="TPL70" s="253"/>
      <c r="TPM70" s="253"/>
      <c r="TPN70" s="253"/>
      <c r="TPO70" s="253"/>
      <c r="TPP70" s="253"/>
      <c r="TPQ70" s="253"/>
      <c r="TPR70" s="253"/>
      <c r="TPS70" s="253"/>
      <c r="TPT70" s="253"/>
      <c r="TPU70" s="253"/>
      <c r="TPV70" s="253"/>
      <c r="TPW70" s="253"/>
      <c r="TPX70" s="253"/>
      <c r="TPY70" s="253"/>
      <c r="TPZ70" s="253"/>
      <c r="TQA70" s="253"/>
      <c r="TQB70" s="253"/>
      <c r="TQC70" s="253"/>
      <c r="TQD70" s="253"/>
      <c r="TQE70" s="253"/>
      <c r="TQF70" s="253"/>
      <c r="TQG70" s="253"/>
      <c r="TQH70" s="253"/>
      <c r="TQI70" s="253"/>
      <c r="TQJ70" s="253"/>
      <c r="TQK70" s="253"/>
      <c r="TQL70" s="253"/>
      <c r="TQM70" s="253"/>
      <c r="TQN70" s="253"/>
      <c r="TQO70" s="253"/>
      <c r="TQP70" s="253"/>
      <c r="TQQ70" s="253"/>
      <c r="TQR70" s="253"/>
      <c r="TQS70" s="253"/>
      <c r="TQT70" s="253"/>
      <c r="TQU70" s="253"/>
      <c r="TQV70" s="253"/>
      <c r="TQW70" s="253"/>
      <c r="TQX70" s="253"/>
      <c r="TQY70" s="253"/>
      <c r="TQZ70" s="253"/>
      <c r="TRA70" s="253"/>
      <c r="TRB70" s="253"/>
      <c r="TRC70" s="253"/>
      <c r="TRD70" s="253"/>
      <c r="TRE70" s="253"/>
      <c r="TRF70" s="253"/>
      <c r="TRG70" s="253"/>
      <c r="TRH70" s="253"/>
      <c r="TRI70" s="253"/>
      <c r="TRJ70" s="253"/>
      <c r="TRK70" s="253"/>
      <c r="TRL70" s="253"/>
      <c r="TRM70" s="253"/>
      <c r="TRN70" s="253"/>
      <c r="TRO70" s="253"/>
      <c r="TRP70" s="253"/>
      <c r="TRQ70" s="253"/>
      <c r="TRR70" s="253"/>
      <c r="TRS70" s="253"/>
      <c r="TRT70" s="253"/>
      <c r="TRU70" s="253"/>
      <c r="TRV70" s="253"/>
      <c r="TRW70" s="253"/>
      <c r="TRX70" s="253"/>
      <c r="TRY70" s="253"/>
      <c r="TRZ70" s="253"/>
      <c r="TSA70" s="253"/>
      <c r="TSB70" s="253"/>
      <c r="TSC70" s="253"/>
      <c r="TSD70" s="253"/>
      <c r="TSE70" s="253"/>
      <c r="TSF70" s="253"/>
      <c r="TSG70" s="253"/>
      <c r="TSH70" s="253"/>
      <c r="TSI70" s="253"/>
      <c r="TSJ70" s="253"/>
      <c r="TSK70" s="253"/>
      <c r="TSL70" s="253"/>
      <c r="TSM70" s="253"/>
      <c r="TSN70" s="253"/>
      <c r="TSO70" s="253"/>
      <c r="TSP70" s="253"/>
      <c r="TSQ70" s="253"/>
      <c r="TSR70" s="253"/>
      <c r="TSS70" s="253"/>
      <c r="TST70" s="253"/>
      <c r="TSU70" s="253"/>
      <c r="TSV70" s="253"/>
      <c r="TSW70" s="253"/>
      <c r="TSX70" s="253"/>
      <c r="TSY70" s="253"/>
      <c r="TSZ70" s="253"/>
      <c r="TTA70" s="253"/>
      <c r="TTB70" s="253"/>
      <c r="TTC70" s="253"/>
      <c r="TTD70" s="253"/>
      <c r="TTE70" s="253"/>
      <c r="TTF70" s="253"/>
      <c r="TTG70" s="253"/>
      <c r="TTH70" s="253"/>
      <c r="TTI70" s="253"/>
      <c r="TTJ70" s="253"/>
      <c r="TTK70" s="253"/>
      <c r="TTL70" s="253"/>
      <c r="TTM70" s="253"/>
      <c r="TTN70" s="253"/>
      <c r="TTO70" s="253"/>
      <c r="TTP70" s="253"/>
      <c r="TTQ70" s="253"/>
      <c r="TTR70" s="253"/>
      <c r="TTS70" s="253"/>
      <c r="TTT70" s="253"/>
      <c r="TTU70" s="253"/>
      <c r="TTV70" s="253"/>
      <c r="TTW70" s="253"/>
      <c r="TTX70" s="253"/>
      <c r="TTY70" s="253"/>
      <c r="TTZ70" s="253"/>
      <c r="TUA70" s="253"/>
      <c r="TUB70" s="253"/>
      <c r="TUC70" s="253"/>
      <c r="TUD70" s="253"/>
      <c r="TUE70" s="253"/>
      <c r="TUF70" s="253"/>
      <c r="TUG70" s="253"/>
      <c r="TUH70" s="253"/>
      <c r="TUI70" s="253"/>
      <c r="TUJ70" s="253"/>
      <c r="TUK70" s="253"/>
      <c r="TUL70" s="253"/>
      <c r="TUM70" s="253"/>
      <c r="TUN70" s="253"/>
      <c r="TUO70" s="253"/>
      <c r="TUP70" s="253"/>
      <c r="TUQ70" s="253"/>
      <c r="TUR70" s="253"/>
      <c r="TUS70" s="253"/>
      <c r="TUT70" s="253"/>
      <c r="TUU70" s="253"/>
      <c r="TUV70" s="253"/>
      <c r="TUW70" s="253"/>
      <c r="TUX70" s="253"/>
      <c r="TUY70" s="253"/>
      <c r="TUZ70" s="253"/>
      <c r="TVA70" s="253"/>
      <c r="TVB70" s="253"/>
      <c r="TVC70" s="253"/>
      <c r="TVD70" s="253"/>
      <c r="TVE70" s="253"/>
      <c r="TVF70" s="253"/>
      <c r="TVG70" s="253"/>
      <c r="TVH70" s="253"/>
      <c r="TVI70" s="253"/>
      <c r="TVJ70" s="253"/>
      <c r="TVK70" s="253"/>
      <c r="TVL70" s="253"/>
      <c r="TVM70" s="253"/>
      <c r="TVN70" s="253"/>
      <c r="TVO70" s="253"/>
      <c r="TVP70" s="253"/>
      <c r="TVQ70" s="253"/>
      <c r="TVR70" s="253"/>
      <c r="TVS70" s="253"/>
      <c r="TVT70" s="253"/>
      <c r="TVU70" s="253"/>
      <c r="TVV70" s="253"/>
      <c r="TVW70" s="253"/>
      <c r="TVX70" s="253"/>
      <c r="TVY70" s="253"/>
      <c r="TVZ70" s="253"/>
      <c r="TWA70" s="253"/>
      <c r="TWB70" s="253"/>
      <c r="TWC70" s="253"/>
      <c r="TWD70" s="253"/>
      <c r="TWE70" s="253"/>
      <c r="TWF70" s="253"/>
      <c r="TWG70" s="253"/>
      <c r="TWH70" s="253"/>
      <c r="TWI70" s="253"/>
      <c r="TWJ70" s="253"/>
      <c r="TWK70" s="253"/>
      <c r="TWL70" s="253"/>
      <c r="TWM70" s="253"/>
      <c r="TWN70" s="253"/>
      <c r="TWO70" s="253"/>
      <c r="TWP70" s="253"/>
      <c r="TWQ70" s="253"/>
      <c r="TWR70" s="253"/>
      <c r="TWS70" s="253"/>
      <c r="TWT70" s="253"/>
      <c r="TWU70" s="253"/>
      <c r="TWV70" s="253"/>
      <c r="TWW70" s="253"/>
      <c r="TWX70" s="253"/>
      <c r="TWY70" s="253"/>
      <c r="TWZ70" s="253"/>
      <c r="TXA70" s="253"/>
      <c r="TXB70" s="253"/>
      <c r="TXC70" s="253"/>
      <c r="TXD70" s="253"/>
      <c r="TXE70" s="253"/>
      <c r="TXF70" s="253"/>
      <c r="TXG70" s="253"/>
      <c r="TXH70" s="253"/>
      <c r="TXI70" s="253"/>
      <c r="TXJ70" s="253"/>
      <c r="TXK70" s="253"/>
      <c r="TXL70" s="253"/>
      <c r="TXM70" s="253"/>
      <c r="TXN70" s="253"/>
      <c r="TXO70" s="253"/>
      <c r="TXP70" s="253"/>
      <c r="TXQ70" s="253"/>
      <c r="TXR70" s="253"/>
      <c r="TXS70" s="253"/>
      <c r="TXT70" s="253"/>
      <c r="TXU70" s="253"/>
      <c r="TXV70" s="253"/>
      <c r="TXW70" s="253"/>
      <c r="TXX70" s="253"/>
      <c r="TXY70" s="253"/>
      <c r="TXZ70" s="253"/>
      <c r="TYA70" s="253"/>
      <c r="TYB70" s="253"/>
      <c r="TYC70" s="253"/>
      <c r="TYD70" s="253"/>
      <c r="TYE70" s="253"/>
      <c r="TYF70" s="253"/>
      <c r="TYG70" s="253"/>
      <c r="TYH70" s="253"/>
      <c r="TYI70" s="253"/>
      <c r="TYJ70" s="253"/>
      <c r="TYK70" s="253"/>
      <c r="TYL70" s="253"/>
      <c r="TYM70" s="253"/>
      <c r="TYN70" s="253"/>
      <c r="TYO70" s="253"/>
      <c r="TYP70" s="253"/>
      <c r="TYQ70" s="253"/>
      <c r="TYR70" s="253"/>
      <c r="TYS70" s="253"/>
      <c r="TYT70" s="253"/>
      <c r="TYU70" s="253"/>
      <c r="TYV70" s="253"/>
      <c r="TYW70" s="253"/>
      <c r="TYX70" s="253"/>
      <c r="TYY70" s="253"/>
      <c r="TYZ70" s="253"/>
      <c r="TZA70" s="253"/>
      <c r="TZB70" s="253"/>
      <c r="TZC70" s="253"/>
      <c r="TZD70" s="253"/>
      <c r="TZE70" s="253"/>
      <c r="TZF70" s="253"/>
      <c r="TZG70" s="253"/>
      <c r="TZH70" s="253"/>
      <c r="TZI70" s="253"/>
      <c r="TZJ70" s="253"/>
      <c r="TZK70" s="253"/>
      <c r="TZL70" s="253"/>
      <c r="TZM70" s="253"/>
      <c r="TZN70" s="253"/>
      <c r="TZO70" s="253"/>
      <c r="TZP70" s="253"/>
      <c r="TZQ70" s="253"/>
      <c r="TZR70" s="253"/>
      <c r="TZS70" s="253"/>
      <c r="TZT70" s="253"/>
      <c r="TZU70" s="253"/>
      <c r="TZV70" s="253"/>
      <c r="TZW70" s="253"/>
      <c r="TZX70" s="253"/>
      <c r="TZY70" s="253"/>
      <c r="TZZ70" s="253"/>
      <c r="UAA70" s="253"/>
      <c r="UAB70" s="253"/>
      <c r="UAC70" s="253"/>
      <c r="UAD70" s="253"/>
      <c r="UAE70" s="253"/>
      <c r="UAF70" s="253"/>
      <c r="UAG70" s="253"/>
      <c r="UAH70" s="253"/>
      <c r="UAI70" s="253"/>
      <c r="UAJ70" s="253"/>
      <c r="UAK70" s="253"/>
      <c r="UAL70" s="253"/>
      <c r="UAM70" s="253"/>
      <c r="UAN70" s="253"/>
      <c r="UAO70" s="253"/>
      <c r="UAP70" s="253"/>
      <c r="UAQ70" s="253"/>
      <c r="UAR70" s="253"/>
      <c r="UAS70" s="253"/>
      <c r="UAT70" s="253"/>
      <c r="UAU70" s="253"/>
      <c r="UAV70" s="253"/>
      <c r="UAW70" s="253"/>
      <c r="UAX70" s="253"/>
      <c r="UAY70" s="253"/>
      <c r="UAZ70" s="253"/>
      <c r="UBA70" s="253"/>
      <c r="UBB70" s="253"/>
      <c r="UBC70" s="253"/>
      <c r="UBD70" s="253"/>
      <c r="UBE70" s="253"/>
      <c r="UBF70" s="253"/>
      <c r="UBG70" s="253"/>
      <c r="UBH70" s="253"/>
      <c r="UBI70" s="253"/>
      <c r="UBJ70" s="253"/>
      <c r="UBK70" s="253"/>
      <c r="UBL70" s="253"/>
      <c r="UBM70" s="253"/>
      <c r="UBN70" s="253"/>
      <c r="UBO70" s="253"/>
      <c r="UBP70" s="253"/>
      <c r="UBQ70" s="253"/>
      <c r="UBR70" s="253"/>
      <c r="UBS70" s="253"/>
      <c r="UBT70" s="253"/>
      <c r="UBU70" s="253"/>
      <c r="UBV70" s="253"/>
      <c r="UBW70" s="253"/>
      <c r="UBX70" s="253"/>
      <c r="UBY70" s="253"/>
      <c r="UBZ70" s="253"/>
      <c r="UCA70" s="253"/>
      <c r="UCB70" s="253"/>
      <c r="UCC70" s="253"/>
      <c r="UCD70" s="253"/>
      <c r="UCE70" s="253"/>
      <c r="UCF70" s="253"/>
      <c r="UCG70" s="253"/>
      <c r="UCH70" s="253"/>
      <c r="UCI70" s="253"/>
      <c r="UCJ70" s="253"/>
      <c r="UCK70" s="253"/>
      <c r="UCL70" s="253"/>
      <c r="UCM70" s="253"/>
      <c r="UCN70" s="253"/>
      <c r="UCO70" s="253"/>
      <c r="UCP70" s="253"/>
      <c r="UCQ70" s="253"/>
      <c r="UCR70" s="253"/>
      <c r="UCS70" s="253"/>
      <c r="UCT70" s="253"/>
      <c r="UCU70" s="253"/>
      <c r="UCV70" s="253"/>
      <c r="UCW70" s="253"/>
      <c r="UCX70" s="253"/>
      <c r="UCY70" s="253"/>
      <c r="UCZ70" s="253"/>
      <c r="UDA70" s="253"/>
      <c r="UDB70" s="253"/>
      <c r="UDC70" s="253"/>
      <c r="UDD70" s="253"/>
      <c r="UDE70" s="253"/>
      <c r="UDF70" s="253"/>
      <c r="UDG70" s="253"/>
      <c r="UDH70" s="253"/>
      <c r="UDI70" s="253"/>
      <c r="UDJ70" s="253"/>
      <c r="UDK70" s="253"/>
      <c r="UDL70" s="253"/>
      <c r="UDM70" s="253"/>
      <c r="UDN70" s="253"/>
      <c r="UDO70" s="253"/>
      <c r="UDP70" s="253"/>
      <c r="UDQ70" s="253"/>
      <c r="UDR70" s="253"/>
      <c r="UDS70" s="253"/>
      <c r="UDT70" s="253"/>
      <c r="UDU70" s="253"/>
      <c r="UDV70" s="253"/>
      <c r="UDW70" s="253"/>
      <c r="UDX70" s="253"/>
      <c r="UDY70" s="253"/>
      <c r="UDZ70" s="253"/>
      <c r="UEA70" s="253"/>
      <c r="UEB70" s="253"/>
      <c r="UEC70" s="253"/>
      <c r="UED70" s="253"/>
      <c r="UEE70" s="253"/>
      <c r="UEF70" s="253"/>
      <c r="UEG70" s="253"/>
      <c r="UEH70" s="253"/>
      <c r="UEI70" s="253"/>
      <c r="UEJ70" s="253"/>
      <c r="UEK70" s="253"/>
      <c r="UEL70" s="253"/>
      <c r="UEM70" s="253"/>
      <c r="UEN70" s="253"/>
      <c r="UEO70" s="253"/>
      <c r="UEP70" s="253"/>
      <c r="UEQ70" s="253"/>
      <c r="UER70" s="253"/>
      <c r="UES70" s="253"/>
      <c r="UET70" s="253"/>
      <c r="UEU70" s="253"/>
      <c r="UEV70" s="253"/>
      <c r="UEW70" s="253"/>
      <c r="UEX70" s="253"/>
      <c r="UEY70" s="253"/>
      <c r="UEZ70" s="253"/>
      <c r="UFA70" s="253"/>
      <c r="UFB70" s="253"/>
      <c r="UFC70" s="253"/>
      <c r="UFD70" s="253"/>
      <c r="UFE70" s="253"/>
      <c r="UFF70" s="253"/>
      <c r="UFG70" s="253"/>
      <c r="UFH70" s="253"/>
      <c r="UFI70" s="253"/>
      <c r="UFJ70" s="253"/>
      <c r="UFK70" s="253"/>
      <c r="UFL70" s="253"/>
      <c r="UFM70" s="253"/>
      <c r="UFN70" s="253"/>
      <c r="UFO70" s="253"/>
      <c r="UFP70" s="253"/>
      <c r="UFQ70" s="253"/>
      <c r="UFR70" s="253"/>
      <c r="UFS70" s="253"/>
      <c r="UFT70" s="253"/>
      <c r="UFU70" s="253"/>
      <c r="UFV70" s="253"/>
      <c r="UFW70" s="253"/>
      <c r="UFX70" s="253"/>
      <c r="UFY70" s="253"/>
      <c r="UFZ70" s="253"/>
      <c r="UGA70" s="253"/>
      <c r="UGB70" s="253"/>
      <c r="UGC70" s="253"/>
      <c r="UGD70" s="253"/>
      <c r="UGE70" s="253"/>
      <c r="UGF70" s="253"/>
      <c r="UGG70" s="253"/>
      <c r="UGH70" s="253"/>
      <c r="UGI70" s="253"/>
      <c r="UGJ70" s="253"/>
      <c r="UGK70" s="253"/>
      <c r="UGL70" s="253"/>
      <c r="UGM70" s="253"/>
      <c r="UGN70" s="253"/>
      <c r="UGO70" s="253"/>
      <c r="UGP70" s="253"/>
      <c r="UGQ70" s="253"/>
      <c r="UGR70" s="253"/>
      <c r="UGS70" s="253"/>
      <c r="UGT70" s="253"/>
      <c r="UGU70" s="253"/>
      <c r="UGV70" s="253"/>
      <c r="UGW70" s="253"/>
      <c r="UGX70" s="253"/>
      <c r="UGY70" s="253"/>
      <c r="UGZ70" s="253"/>
      <c r="UHA70" s="253"/>
      <c r="UHB70" s="253"/>
      <c r="UHC70" s="253"/>
      <c r="UHD70" s="253"/>
      <c r="UHE70" s="253"/>
      <c r="UHF70" s="253"/>
      <c r="UHG70" s="253"/>
      <c r="UHH70" s="253"/>
      <c r="UHI70" s="253"/>
      <c r="UHJ70" s="253"/>
      <c r="UHK70" s="253"/>
      <c r="UHL70" s="253"/>
      <c r="UHM70" s="253"/>
      <c r="UHN70" s="253"/>
      <c r="UHO70" s="253"/>
      <c r="UHP70" s="253"/>
      <c r="UHQ70" s="253"/>
      <c r="UHR70" s="253"/>
      <c r="UHS70" s="253"/>
      <c r="UHT70" s="253"/>
      <c r="UHU70" s="253"/>
      <c r="UHV70" s="253"/>
      <c r="UHW70" s="253"/>
      <c r="UHX70" s="253"/>
      <c r="UHY70" s="253"/>
      <c r="UHZ70" s="253"/>
      <c r="UIA70" s="253"/>
      <c r="UIB70" s="253"/>
      <c r="UIC70" s="253"/>
      <c r="UID70" s="253"/>
      <c r="UIE70" s="253"/>
      <c r="UIF70" s="253"/>
      <c r="UIG70" s="253"/>
      <c r="UIH70" s="253"/>
      <c r="UII70" s="253"/>
      <c r="UIJ70" s="253"/>
      <c r="UIK70" s="253"/>
      <c r="UIL70" s="253"/>
      <c r="UIM70" s="253"/>
      <c r="UIN70" s="253"/>
      <c r="UIO70" s="253"/>
      <c r="UIP70" s="253"/>
      <c r="UIQ70" s="253"/>
      <c r="UIR70" s="253"/>
      <c r="UIS70" s="253"/>
      <c r="UIT70" s="253"/>
      <c r="UIU70" s="253"/>
      <c r="UIV70" s="253"/>
      <c r="UIW70" s="253"/>
      <c r="UIX70" s="253"/>
      <c r="UIY70" s="253"/>
      <c r="UIZ70" s="253"/>
      <c r="UJA70" s="253"/>
      <c r="UJB70" s="253"/>
      <c r="UJC70" s="253"/>
      <c r="UJD70" s="253"/>
      <c r="UJE70" s="253"/>
      <c r="UJF70" s="253"/>
      <c r="UJG70" s="253"/>
      <c r="UJH70" s="253"/>
      <c r="UJI70" s="253"/>
      <c r="UJJ70" s="253"/>
      <c r="UJK70" s="253"/>
      <c r="UJL70" s="253"/>
      <c r="UJM70" s="253"/>
      <c r="UJN70" s="253"/>
      <c r="UJO70" s="253"/>
      <c r="UJP70" s="253"/>
      <c r="UJQ70" s="253"/>
      <c r="UJR70" s="253"/>
      <c r="UJS70" s="253"/>
      <c r="UJT70" s="253"/>
      <c r="UJU70" s="253"/>
      <c r="UJV70" s="253"/>
      <c r="UJW70" s="253"/>
      <c r="UJX70" s="253"/>
      <c r="UJY70" s="253"/>
      <c r="UJZ70" s="253"/>
      <c r="UKA70" s="253"/>
      <c r="UKB70" s="253"/>
      <c r="UKC70" s="253"/>
      <c r="UKD70" s="253"/>
      <c r="UKE70" s="253"/>
      <c r="UKF70" s="253"/>
      <c r="UKG70" s="253"/>
      <c r="UKH70" s="253"/>
      <c r="UKI70" s="253"/>
      <c r="UKJ70" s="253"/>
      <c r="UKK70" s="253"/>
      <c r="UKL70" s="253"/>
      <c r="UKM70" s="253"/>
      <c r="UKN70" s="253"/>
      <c r="UKO70" s="253"/>
      <c r="UKP70" s="253"/>
      <c r="UKQ70" s="253"/>
      <c r="UKR70" s="253"/>
      <c r="UKS70" s="253"/>
      <c r="UKT70" s="253"/>
      <c r="UKU70" s="253"/>
      <c r="UKV70" s="253"/>
      <c r="UKW70" s="253"/>
      <c r="UKX70" s="253"/>
      <c r="UKY70" s="253"/>
      <c r="UKZ70" s="253"/>
      <c r="ULA70" s="253"/>
      <c r="ULB70" s="253"/>
      <c r="ULC70" s="253"/>
      <c r="ULD70" s="253"/>
      <c r="ULE70" s="253"/>
      <c r="ULF70" s="253"/>
      <c r="ULG70" s="253"/>
      <c r="ULH70" s="253"/>
      <c r="ULI70" s="253"/>
      <c r="ULJ70" s="253"/>
      <c r="ULK70" s="253"/>
      <c r="ULL70" s="253"/>
      <c r="ULM70" s="253"/>
      <c r="ULN70" s="253"/>
      <c r="ULO70" s="253"/>
      <c r="ULP70" s="253"/>
      <c r="ULQ70" s="253"/>
      <c r="ULR70" s="253"/>
      <c r="ULS70" s="253"/>
      <c r="ULT70" s="253"/>
      <c r="ULU70" s="253"/>
      <c r="ULV70" s="253"/>
      <c r="ULW70" s="253"/>
      <c r="ULX70" s="253"/>
      <c r="ULY70" s="253"/>
      <c r="ULZ70" s="253"/>
      <c r="UMA70" s="253"/>
      <c r="UMB70" s="253"/>
      <c r="UMC70" s="253"/>
      <c r="UMD70" s="253"/>
      <c r="UME70" s="253"/>
      <c r="UMF70" s="253"/>
      <c r="UMG70" s="253"/>
      <c r="UMH70" s="253"/>
      <c r="UMI70" s="253"/>
      <c r="UMJ70" s="253"/>
      <c r="UMK70" s="253"/>
      <c r="UML70" s="253"/>
      <c r="UMM70" s="253"/>
      <c r="UMN70" s="253"/>
      <c r="UMO70" s="253"/>
      <c r="UMP70" s="253"/>
      <c r="UMQ70" s="253"/>
      <c r="UMR70" s="253"/>
      <c r="UMS70" s="253"/>
      <c r="UMT70" s="253"/>
      <c r="UMU70" s="253"/>
      <c r="UMV70" s="253"/>
      <c r="UMW70" s="253"/>
      <c r="UMX70" s="253"/>
      <c r="UMY70" s="253"/>
      <c r="UMZ70" s="253"/>
      <c r="UNA70" s="253"/>
      <c r="UNB70" s="253"/>
      <c r="UNC70" s="253"/>
      <c r="UND70" s="253"/>
      <c r="UNE70" s="253"/>
      <c r="UNF70" s="253"/>
      <c r="UNG70" s="253"/>
      <c r="UNH70" s="253"/>
      <c r="UNI70" s="253"/>
      <c r="UNJ70" s="253"/>
      <c r="UNK70" s="253"/>
      <c r="UNL70" s="253"/>
      <c r="UNM70" s="253"/>
      <c r="UNN70" s="253"/>
      <c r="UNO70" s="253"/>
      <c r="UNP70" s="253"/>
      <c r="UNQ70" s="253"/>
      <c r="UNR70" s="253"/>
      <c r="UNS70" s="253"/>
      <c r="UNT70" s="253"/>
      <c r="UNU70" s="253"/>
      <c r="UNV70" s="253"/>
      <c r="UNW70" s="253"/>
      <c r="UNX70" s="253"/>
      <c r="UNY70" s="253"/>
      <c r="UNZ70" s="253"/>
      <c r="UOA70" s="253"/>
      <c r="UOB70" s="253"/>
      <c r="UOC70" s="253"/>
      <c r="UOD70" s="253"/>
      <c r="UOE70" s="253"/>
      <c r="UOF70" s="253"/>
      <c r="UOG70" s="253"/>
      <c r="UOH70" s="253"/>
      <c r="UOI70" s="253"/>
      <c r="UOJ70" s="253"/>
      <c r="UOK70" s="253"/>
      <c r="UOL70" s="253"/>
      <c r="UOM70" s="253"/>
      <c r="UON70" s="253"/>
      <c r="UOO70" s="253"/>
      <c r="UOP70" s="253"/>
      <c r="UOQ70" s="253"/>
      <c r="UOR70" s="253"/>
      <c r="UOS70" s="253"/>
      <c r="UOT70" s="253"/>
      <c r="UOU70" s="253"/>
      <c r="UOV70" s="253"/>
      <c r="UOW70" s="253"/>
      <c r="UOX70" s="253"/>
      <c r="UOY70" s="253"/>
      <c r="UOZ70" s="253"/>
      <c r="UPA70" s="253"/>
      <c r="UPB70" s="253"/>
      <c r="UPC70" s="253"/>
      <c r="UPD70" s="253"/>
      <c r="UPE70" s="253"/>
      <c r="UPF70" s="253"/>
      <c r="UPG70" s="253"/>
      <c r="UPH70" s="253"/>
      <c r="UPI70" s="253"/>
      <c r="UPJ70" s="253"/>
      <c r="UPK70" s="253"/>
      <c r="UPL70" s="253"/>
      <c r="UPM70" s="253"/>
      <c r="UPN70" s="253"/>
      <c r="UPO70" s="253"/>
      <c r="UPP70" s="253"/>
      <c r="UPQ70" s="253"/>
      <c r="UPR70" s="253"/>
      <c r="UPS70" s="253"/>
      <c r="UPT70" s="253"/>
      <c r="UPU70" s="253"/>
      <c r="UPV70" s="253"/>
      <c r="UPW70" s="253"/>
      <c r="UPX70" s="253"/>
      <c r="UPY70" s="253"/>
      <c r="UPZ70" s="253"/>
      <c r="UQA70" s="253"/>
      <c r="UQB70" s="253"/>
      <c r="UQC70" s="253"/>
      <c r="UQD70" s="253"/>
      <c r="UQE70" s="253"/>
      <c r="UQF70" s="253"/>
      <c r="UQG70" s="253"/>
      <c r="UQH70" s="253"/>
      <c r="UQI70" s="253"/>
      <c r="UQJ70" s="253"/>
      <c r="UQK70" s="253"/>
      <c r="UQL70" s="253"/>
      <c r="UQM70" s="253"/>
      <c r="UQN70" s="253"/>
      <c r="UQO70" s="253"/>
      <c r="UQP70" s="253"/>
      <c r="UQQ70" s="253"/>
      <c r="UQR70" s="253"/>
      <c r="UQS70" s="253"/>
      <c r="UQT70" s="253"/>
      <c r="UQU70" s="253"/>
      <c r="UQV70" s="253"/>
      <c r="UQW70" s="253"/>
      <c r="UQX70" s="253"/>
      <c r="UQY70" s="253"/>
      <c r="UQZ70" s="253"/>
      <c r="URA70" s="253"/>
      <c r="URB70" s="253"/>
      <c r="URC70" s="253"/>
      <c r="URD70" s="253"/>
      <c r="URE70" s="253"/>
      <c r="URF70" s="253"/>
      <c r="URG70" s="253"/>
      <c r="URH70" s="253"/>
      <c r="URI70" s="253"/>
      <c r="URJ70" s="253"/>
      <c r="URK70" s="253"/>
      <c r="URL70" s="253"/>
      <c r="URM70" s="253"/>
      <c r="URN70" s="253"/>
      <c r="URO70" s="253"/>
      <c r="URP70" s="253"/>
      <c r="URQ70" s="253"/>
      <c r="URR70" s="253"/>
      <c r="URS70" s="253"/>
      <c r="URT70" s="253"/>
      <c r="URU70" s="253"/>
      <c r="URV70" s="253"/>
      <c r="URW70" s="253"/>
      <c r="URX70" s="253"/>
      <c r="URY70" s="253"/>
      <c r="URZ70" s="253"/>
      <c r="USA70" s="253"/>
      <c r="USB70" s="253"/>
      <c r="USC70" s="253"/>
      <c r="USD70" s="253"/>
      <c r="USE70" s="253"/>
      <c r="USF70" s="253"/>
      <c r="USG70" s="253"/>
      <c r="USH70" s="253"/>
      <c r="USI70" s="253"/>
      <c r="USJ70" s="253"/>
      <c r="USK70" s="253"/>
      <c r="USL70" s="253"/>
      <c r="USM70" s="253"/>
      <c r="USN70" s="253"/>
      <c r="USO70" s="253"/>
      <c r="USP70" s="253"/>
      <c r="USQ70" s="253"/>
      <c r="USR70" s="253"/>
      <c r="USS70" s="253"/>
      <c r="UST70" s="253"/>
      <c r="USU70" s="253"/>
      <c r="USV70" s="253"/>
      <c r="USW70" s="253"/>
      <c r="USX70" s="253"/>
      <c r="USY70" s="253"/>
      <c r="USZ70" s="253"/>
      <c r="UTA70" s="253"/>
      <c r="UTB70" s="253"/>
      <c r="UTC70" s="253"/>
      <c r="UTD70" s="253"/>
      <c r="UTE70" s="253"/>
      <c r="UTF70" s="253"/>
      <c r="UTG70" s="253"/>
      <c r="UTH70" s="253"/>
      <c r="UTI70" s="253"/>
      <c r="UTJ70" s="253"/>
      <c r="UTK70" s="253"/>
      <c r="UTL70" s="253"/>
      <c r="UTM70" s="253"/>
      <c r="UTN70" s="253"/>
      <c r="UTO70" s="253"/>
      <c r="UTP70" s="253"/>
      <c r="UTQ70" s="253"/>
      <c r="UTR70" s="253"/>
      <c r="UTS70" s="253"/>
      <c r="UTT70" s="253"/>
      <c r="UTU70" s="253"/>
      <c r="UTV70" s="253"/>
      <c r="UTW70" s="253"/>
      <c r="UTX70" s="253"/>
      <c r="UTY70" s="253"/>
      <c r="UTZ70" s="253"/>
      <c r="UUA70" s="253"/>
      <c r="UUB70" s="253"/>
      <c r="UUC70" s="253"/>
      <c r="UUD70" s="253"/>
      <c r="UUE70" s="253"/>
      <c r="UUF70" s="253"/>
      <c r="UUG70" s="253"/>
      <c r="UUH70" s="253"/>
      <c r="UUI70" s="253"/>
      <c r="UUJ70" s="253"/>
      <c r="UUK70" s="253"/>
      <c r="UUL70" s="253"/>
      <c r="UUM70" s="253"/>
      <c r="UUN70" s="253"/>
      <c r="UUO70" s="253"/>
      <c r="UUP70" s="253"/>
      <c r="UUQ70" s="253"/>
      <c r="UUR70" s="253"/>
      <c r="UUS70" s="253"/>
      <c r="UUT70" s="253"/>
      <c r="UUU70" s="253"/>
      <c r="UUV70" s="253"/>
      <c r="UUW70" s="253"/>
      <c r="UUX70" s="253"/>
      <c r="UUY70" s="253"/>
      <c r="UUZ70" s="253"/>
      <c r="UVA70" s="253"/>
      <c r="UVB70" s="253"/>
      <c r="UVC70" s="253"/>
      <c r="UVD70" s="253"/>
      <c r="UVE70" s="253"/>
      <c r="UVF70" s="253"/>
      <c r="UVG70" s="253"/>
      <c r="UVH70" s="253"/>
      <c r="UVI70" s="253"/>
      <c r="UVJ70" s="253"/>
      <c r="UVK70" s="253"/>
      <c r="UVL70" s="253"/>
      <c r="UVM70" s="253"/>
      <c r="UVN70" s="253"/>
      <c r="UVO70" s="253"/>
      <c r="UVP70" s="253"/>
      <c r="UVQ70" s="253"/>
      <c r="UVR70" s="253"/>
      <c r="UVS70" s="253"/>
      <c r="UVT70" s="253"/>
      <c r="UVU70" s="253"/>
      <c r="UVV70" s="253"/>
      <c r="UVW70" s="253"/>
      <c r="UVX70" s="253"/>
      <c r="UVY70" s="253"/>
      <c r="UVZ70" s="253"/>
      <c r="UWA70" s="253"/>
      <c r="UWB70" s="253"/>
      <c r="UWC70" s="253"/>
      <c r="UWD70" s="253"/>
      <c r="UWE70" s="253"/>
      <c r="UWF70" s="253"/>
      <c r="UWG70" s="253"/>
      <c r="UWH70" s="253"/>
      <c r="UWI70" s="253"/>
      <c r="UWJ70" s="253"/>
      <c r="UWK70" s="253"/>
      <c r="UWL70" s="253"/>
      <c r="UWM70" s="253"/>
      <c r="UWN70" s="253"/>
      <c r="UWO70" s="253"/>
      <c r="UWP70" s="253"/>
      <c r="UWQ70" s="253"/>
      <c r="UWR70" s="253"/>
      <c r="UWS70" s="253"/>
      <c r="UWT70" s="253"/>
      <c r="UWU70" s="253"/>
      <c r="UWV70" s="253"/>
      <c r="UWW70" s="253"/>
      <c r="UWX70" s="253"/>
      <c r="UWY70" s="253"/>
      <c r="UWZ70" s="253"/>
      <c r="UXA70" s="253"/>
      <c r="UXB70" s="253"/>
      <c r="UXC70" s="253"/>
      <c r="UXD70" s="253"/>
      <c r="UXE70" s="253"/>
      <c r="UXF70" s="253"/>
      <c r="UXG70" s="253"/>
      <c r="UXH70" s="253"/>
      <c r="UXI70" s="253"/>
      <c r="UXJ70" s="253"/>
      <c r="UXK70" s="253"/>
      <c r="UXL70" s="253"/>
      <c r="UXM70" s="253"/>
      <c r="UXN70" s="253"/>
      <c r="UXO70" s="253"/>
      <c r="UXP70" s="253"/>
      <c r="UXQ70" s="253"/>
      <c r="UXR70" s="253"/>
      <c r="UXS70" s="253"/>
      <c r="UXT70" s="253"/>
      <c r="UXU70" s="253"/>
      <c r="UXV70" s="253"/>
      <c r="UXW70" s="253"/>
      <c r="UXX70" s="253"/>
      <c r="UXY70" s="253"/>
      <c r="UXZ70" s="253"/>
      <c r="UYA70" s="253"/>
      <c r="UYB70" s="253"/>
      <c r="UYC70" s="253"/>
      <c r="UYD70" s="253"/>
      <c r="UYE70" s="253"/>
      <c r="UYF70" s="253"/>
      <c r="UYG70" s="253"/>
      <c r="UYH70" s="253"/>
      <c r="UYI70" s="253"/>
      <c r="UYJ70" s="253"/>
      <c r="UYK70" s="253"/>
      <c r="UYL70" s="253"/>
      <c r="UYM70" s="253"/>
      <c r="UYN70" s="253"/>
      <c r="UYO70" s="253"/>
      <c r="UYP70" s="253"/>
      <c r="UYQ70" s="253"/>
      <c r="UYR70" s="253"/>
      <c r="UYS70" s="253"/>
      <c r="UYT70" s="253"/>
      <c r="UYU70" s="253"/>
      <c r="UYV70" s="253"/>
      <c r="UYW70" s="253"/>
      <c r="UYX70" s="253"/>
      <c r="UYY70" s="253"/>
      <c r="UYZ70" s="253"/>
      <c r="UZA70" s="253"/>
      <c r="UZB70" s="253"/>
      <c r="UZC70" s="253"/>
      <c r="UZD70" s="253"/>
      <c r="UZE70" s="253"/>
      <c r="UZF70" s="253"/>
      <c r="UZG70" s="253"/>
      <c r="UZH70" s="253"/>
      <c r="UZI70" s="253"/>
      <c r="UZJ70" s="253"/>
      <c r="UZK70" s="253"/>
      <c r="UZL70" s="253"/>
      <c r="UZM70" s="253"/>
      <c r="UZN70" s="253"/>
      <c r="UZO70" s="253"/>
      <c r="UZP70" s="253"/>
      <c r="UZQ70" s="253"/>
      <c r="UZR70" s="253"/>
      <c r="UZS70" s="253"/>
      <c r="UZT70" s="253"/>
      <c r="UZU70" s="253"/>
      <c r="UZV70" s="253"/>
      <c r="UZW70" s="253"/>
      <c r="UZX70" s="253"/>
      <c r="UZY70" s="253"/>
      <c r="UZZ70" s="253"/>
      <c r="VAA70" s="253"/>
      <c r="VAB70" s="253"/>
      <c r="VAC70" s="253"/>
      <c r="VAD70" s="253"/>
      <c r="VAE70" s="253"/>
      <c r="VAF70" s="253"/>
      <c r="VAG70" s="253"/>
      <c r="VAH70" s="253"/>
      <c r="VAI70" s="253"/>
      <c r="VAJ70" s="253"/>
      <c r="VAK70" s="253"/>
      <c r="VAL70" s="253"/>
      <c r="VAM70" s="253"/>
      <c r="VAN70" s="253"/>
      <c r="VAO70" s="253"/>
      <c r="VAP70" s="253"/>
      <c r="VAQ70" s="253"/>
      <c r="VAR70" s="253"/>
      <c r="VAS70" s="253"/>
      <c r="VAT70" s="253"/>
      <c r="VAU70" s="253"/>
      <c r="VAV70" s="253"/>
      <c r="VAW70" s="253"/>
      <c r="VAX70" s="253"/>
      <c r="VAY70" s="253"/>
      <c r="VAZ70" s="253"/>
      <c r="VBA70" s="253"/>
      <c r="VBB70" s="253"/>
      <c r="VBC70" s="253"/>
      <c r="VBD70" s="253"/>
      <c r="VBE70" s="253"/>
      <c r="VBF70" s="253"/>
      <c r="VBG70" s="253"/>
      <c r="VBH70" s="253"/>
      <c r="VBI70" s="253"/>
      <c r="VBJ70" s="253"/>
      <c r="VBK70" s="253"/>
      <c r="VBL70" s="253"/>
      <c r="VBM70" s="253"/>
      <c r="VBN70" s="253"/>
      <c r="VBO70" s="253"/>
      <c r="VBP70" s="253"/>
      <c r="VBQ70" s="253"/>
      <c r="VBR70" s="253"/>
      <c r="VBS70" s="253"/>
      <c r="VBT70" s="253"/>
      <c r="VBU70" s="253"/>
      <c r="VBV70" s="253"/>
      <c r="VBW70" s="253"/>
      <c r="VBX70" s="253"/>
      <c r="VBY70" s="253"/>
      <c r="VBZ70" s="253"/>
      <c r="VCA70" s="253"/>
      <c r="VCB70" s="253"/>
      <c r="VCC70" s="253"/>
      <c r="VCD70" s="253"/>
      <c r="VCE70" s="253"/>
      <c r="VCF70" s="253"/>
      <c r="VCG70" s="253"/>
      <c r="VCH70" s="253"/>
      <c r="VCI70" s="253"/>
      <c r="VCJ70" s="253"/>
      <c r="VCK70" s="253"/>
      <c r="VCL70" s="253"/>
      <c r="VCM70" s="253"/>
      <c r="VCN70" s="253"/>
      <c r="VCO70" s="253"/>
      <c r="VCP70" s="253"/>
      <c r="VCQ70" s="253"/>
      <c r="VCR70" s="253"/>
      <c r="VCS70" s="253"/>
      <c r="VCT70" s="253"/>
      <c r="VCU70" s="253"/>
      <c r="VCV70" s="253"/>
      <c r="VCW70" s="253"/>
      <c r="VCX70" s="253"/>
      <c r="VCY70" s="253"/>
      <c r="VCZ70" s="253"/>
      <c r="VDA70" s="253"/>
      <c r="VDB70" s="253"/>
      <c r="VDC70" s="253"/>
      <c r="VDD70" s="253"/>
      <c r="VDE70" s="253"/>
      <c r="VDF70" s="253"/>
      <c r="VDG70" s="253"/>
      <c r="VDH70" s="253"/>
      <c r="VDI70" s="253"/>
      <c r="VDJ70" s="253"/>
      <c r="VDK70" s="253"/>
      <c r="VDL70" s="253"/>
      <c r="VDM70" s="253"/>
      <c r="VDN70" s="253"/>
      <c r="VDO70" s="253"/>
      <c r="VDP70" s="253"/>
      <c r="VDQ70" s="253"/>
      <c r="VDR70" s="253"/>
      <c r="VDS70" s="253"/>
      <c r="VDT70" s="253"/>
      <c r="VDU70" s="253"/>
      <c r="VDV70" s="253"/>
      <c r="VDW70" s="253"/>
      <c r="VDX70" s="253"/>
      <c r="VDY70" s="253"/>
      <c r="VDZ70" s="253"/>
      <c r="VEA70" s="253"/>
      <c r="VEB70" s="253"/>
      <c r="VEC70" s="253"/>
      <c r="VED70" s="253"/>
      <c r="VEE70" s="253"/>
      <c r="VEF70" s="253"/>
      <c r="VEG70" s="253"/>
      <c r="VEH70" s="253"/>
      <c r="VEI70" s="253"/>
      <c r="VEJ70" s="253"/>
      <c r="VEK70" s="253"/>
      <c r="VEL70" s="253"/>
      <c r="VEM70" s="253"/>
      <c r="VEN70" s="253"/>
      <c r="VEO70" s="253"/>
      <c r="VEP70" s="253"/>
      <c r="VEQ70" s="253"/>
      <c r="VER70" s="253"/>
      <c r="VES70" s="253"/>
      <c r="VET70" s="253"/>
      <c r="VEU70" s="253"/>
      <c r="VEV70" s="253"/>
      <c r="VEW70" s="253"/>
      <c r="VEX70" s="253"/>
      <c r="VEY70" s="253"/>
      <c r="VEZ70" s="253"/>
      <c r="VFA70" s="253"/>
      <c r="VFB70" s="253"/>
      <c r="VFC70" s="253"/>
      <c r="VFD70" s="253"/>
      <c r="VFE70" s="253"/>
      <c r="VFF70" s="253"/>
      <c r="VFG70" s="253"/>
      <c r="VFH70" s="253"/>
      <c r="VFI70" s="253"/>
      <c r="VFJ70" s="253"/>
      <c r="VFK70" s="253"/>
      <c r="VFL70" s="253"/>
      <c r="VFM70" s="253"/>
      <c r="VFN70" s="253"/>
      <c r="VFO70" s="253"/>
      <c r="VFP70" s="253"/>
      <c r="VFQ70" s="253"/>
      <c r="VFR70" s="253"/>
      <c r="VFS70" s="253"/>
      <c r="VFT70" s="253"/>
      <c r="VFU70" s="253"/>
      <c r="VFV70" s="253"/>
      <c r="VFW70" s="253"/>
      <c r="VFX70" s="253"/>
      <c r="VFY70" s="253"/>
      <c r="VFZ70" s="253"/>
      <c r="VGA70" s="253"/>
      <c r="VGB70" s="253"/>
      <c r="VGC70" s="253"/>
      <c r="VGD70" s="253"/>
      <c r="VGE70" s="253"/>
      <c r="VGF70" s="253"/>
      <c r="VGG70" s="253"/>
      <c r="VGH70" s="253"/>
      <c r="VGI70" s="253"/>
      <c r="VGJ70" s="253"/>
      <c r="VGK70" s="253"/>
      <c r="VGL70" s="253"/>
      <c r="VGM70" s="253"/>
      <c r="VGN70" s="253"/>
      <c r="VGO70" s="253"/>
      <c r="VGP70" s="253"/>
      <c r="VGQ70" s="253"/>
      <c r="VGR70" s="253"/>
      <c r="VGS70" s="253"/>
      <c r="VGT70" s="253"/>
      <c r="VGU70" s="253"/>
      <c r="VGV70" s="253"/>
      <c r="VGW70" s="253"/>
      <c r="VGX70" s="253"/>
      <c r="VGY70" s="253"/>
      <c r="VGZ70" s="253"/>
      <c r="VHA70" s="253"/>
      <c r="VHB70" s="253"/>
      <c r="VHC70" s="253"/>
      <c r="VHD70" s="253"/>
      <c r="VHE70" s="253"/>
      <c r="VHF70" s="253"/>
      <c r="VHG70" s="253"/>
      <c r="VHH70" s="253"/>
      <c r="VHI70" s="253"/>
      <c r="VHJ70" s="253"/>
      <c r="VHK70" s="253"/>
      <c r="VHL70" s="253"/>
      <c r="VHM70" s="253"/>
      <c r="VHN70" s="253"/>
      <c r="VHO70" s="253"/>
      <c r="VHP70" s="253"/>
      <c r="VHQ70" s="253"/>
      <c r="VHR70" s="253"/>
      <c r="VHS70" s="253"/>
      <c r="VHT70" s="253"/>
      <c r="VHU70" s="253"/>
      <c r="VHV70" s="253"/>
      <c r="VHW70" s="253"/>
      <c r="VHX70" s="253"/>
      <c r="VHY70" s="253"/>
      <c r="VHZ70" s="253"/>
      <c r="VIA70" s="253"/>
      <c r="VIB70" s="253"/>
      <c r="VIC70" s="253"/>
      <c r="VID70" s="253"/>
      <c r="VIE70" s="253"/>
      <c r="VIF70" s="253"/>
      <c r="VIG70" s="253"/>
      <c r="VIH70" s="253"/>
      <c r="VII70" s="253"/>
      <c r="VIJ70" s="253"/>
      <c r="VIK70" s="253"/>
      <c r="VIL70" s="253"/>
      <c r="VIM70" s="253"/>
      <c r="VIN70" s="253"/>
      <c r="VIO70" s="253"/>
      <c r="VIP70" s="253"/>
      <c r="VIQ70" s="253"/>
      <c r="VIR70" s="253"/>
      <c r="VIS70" s="253"/>
      <c r="VIT70" s="253"/>
      <c r="VIU70" s="253"/>
      <c r="VIV70" s="253"/>
      <c r="VIW70" s="253"/>
      <c r="VIX70" s="253"/>
      <c r="VIY70" s="253"/>
      <c r="VIZ70" s="253"/>
      <c r="VJA70" s="253"/>
      <c r="VJB70" s="253"/>
      <c r="VJC70" s="253"/>
      <c r="VJD70" s="253"/>
      <c r="VJE70" s="253"/>
      <c r="VJF70" s="253"/>
      <c r="VJG70" s="253"/>
      <c r="VJH70" s="253"/>
      <c r="VJI70" s="253"/>
      <c r="VJJ70" s="253"/>
      <c r="VJK70" s="253"/>
      <c r="VJL70" s="253"/>
      <c r="VJM70" s="253"/>
      <c r="VJN70" s="253"/>
      <c r="VJO70" s="253"/>
      <c r="VJP70" s="253"/>
      <c r="VJQ70" s="253"/>
      <c r="VJR70" s="253"/>
      <c r="VJS70" s="253"/>
      <c r="VJT70" s="253"/>
      <c r="VJU70" s="253"/>
      <c r="VJV70" s="253"/>
      <c r="VJW70" s="253"/>
      <c r="VJX70" s="253"/>
      <c r="VJY70" s="253"/>
      <c r="VJZ70" s="253"/>
      <c r="VKA70" s="253"/>
      <c r="VKB70" s="253"/>
      <c r="VKC70" s="253"/>
      <c r="VKD70" s="253"/>
      <c r="VKE70" s="253"/>
      <c r="VKF70" s="253"/>
      <c r="VKG70" s="253"/>
      <c r="VKH70" s="253"/>
      <c r="VKI70" s="253"/>
      <c r="VKJ70" s="253"/>
      <c r="VKK70" s="253"/>
      <c r="VKL70" s="253"/>
      <c r="VKM70" s="253"/>
      <c r="VKN70" s="253"/>
      <c r="VKO70" s="253"/>
      <c r="VKP70" s="253"/>
      <c r="VKQ70" s="253"/>
      <c r="VKR70" s="253"/>
      <c r="VKS70" s="253"/>
      <c r="VKT70" s="253"/>
      <c r="VKU70" s="253"/>
      <c r="VKV70" s="253"/>
      <c r="VKW70" s="253"/>
      <c r="VKX70" s="253"/>
      <c r="VKY70" s="253"/>
      <c r="VKZ70" s="253"/>
      <c r="VLA70" s="253"/>
      <c r="VLB70" s="253"/>
      <c r="VLC70" s="253"/>
      <c r="VLD70" s="253"/>
      <c r="VLE70" s="253"/>
      <c r="VLF70" s="253"/>
      <c r="VLG70" s="253"/>
      <c r="VLH70" s="253"/>
      <c r="VLI70" s="253"/>
      <c r="VLJ70" s="253"/>
      <c r="VLK70" s="253"/>
      <c r="VLL70" s="253"/>
      <c r="VLM70" s="253"/>
      <c r="VLN70" s="253"/>
      <c r="VLO70" s="253"/>
      <c r="VLP70" s="253"/>
      <c r="VLQ70" s="253"/>
      <c r="VLR70" s="253"/>
      <c r="VLS70" s="253"/>
      <c r="VLT70" s="253"/>
      <c r="VLU70" s="253"/>
      <c r="VLV70" s="253"/>
      <c r="VLW70" s="253"/>
      <c r="VLX70" s="253"/>
      <c r="VLY70" s="253"/>
      <c r="VLZ70" s="253"/>
      <c r="VMA70" s="253"/>
      <c r="VMB70" s="253"/>
      <c r="VMC70" s="253"/>
      <c r="VMD70" s="253"/>
      <c r="VME70" s="253"/>
      <c r="VMF70" s="253"/>
      <c r="VMG70" s="253"/>
      <c r="VMH70" s="253"/>
      <c r="VMI70" s="253"/>
      <c r="VMJ70" s="253"/>
      <c r="VMK70" s="253"/>
      <c r="VML70" s="253"/>
      <c r="VMM70" s="253"/>
      <c r="VMN70" s="253"/>
      <c r="VMO70" s="253"/>
      <c r="VMP70" s="253"/>
      <c r="VMQ70" s="253"/>
      <c r="VMR70" s="253"/>
      <c r="VMS70" s="253"/>
      <c r="VMT70" s="253"/>
      <c r="VMU70" s="253"/>
      <c r="VMV70" s="253"/>
      <c r="VMW70" s="253"/>
      <c r="VMX70" s="253"/>
      <c r="VMY70" s="253"/>
      <c r="VMZ70" s="253"/>
      <c r="VNA70" s="253"/>
      <c r="VNB70" s="253"/>
      <c r="VNC70" s="253"/>
      <c r="VND70" s="253"/>
      <c r="VNE70" s="253"/>
      <c r="VNF70" s="253"/>
      <c r="VNG70" s="253"/>
      <c r="VNH70" s="253"/>
      <c r="VNI70" s="253"/>
      <c r="VNJ70" s="253"/>
      <c r="VNK70" s="253"/>
      <c r="VNL70" s="253"/>
      <c r="VNM70" s="253"/>
      <c r="VNN70" s="253"/>
      <c r="VNO70" s="253"/>
      <c r="VNP70" s="253"/>
      <c r="VNQ70" s="253"/>
      <c r="VNR70" s="253"/>
      <c r="VNS70" s="253"/>
      <c r="VNT70" s="253"/>
      <c r="VNU70" s="253"/>
      <c r="VNV70" s="253"/>
      <c r="VNW70" s="253"/>
      <c r="VNX70" s="253"/>
      <c r="VNY70" s="253"/>
      <c r="VNZ70" s="253"/>
      <c r="VOA70" s="253"/>
      <c r="VOB70" s="253"/>
      <c r="VOC70" s="253"/>
      <c r="VOD70" s="253"/>
      <c r="VOE70" s="253"/>
      <c r="VOF70" s="253"/>
      <c r="VOG70" s="253"/>
      <c r="VOH70" s="253"/>
      <c r="VOI70" s="253"/>
      <c r="VOJ70" s="253"/>
      <c r="VOK70" s="253"/>
      <c r="VOL70" s="253"/>
      <c r="VOM70" s="253"/>
      <c r="VON70" s="253"/>
      <c r="VOO70" s="253"/>
      <c r="VOP70" s="253"/>
      <c r="VOQ70" s="253"/>
      <c r="VOR70" s="253"/>
      <c r="VOS70" s="253"/>
      <c r="VOT70" s="253"/>
      <c r="VOU70" s="253"/>
      <c r="VOV70" s="253"/>
      <c r="VOW70" s="253"/>
      <c r="VOX70" s="253"/>
      <c r="VOY70" s="253"/>
      <c r="VOZ70" s="253"/>
      <c r="VPA70" s="253"/>
      <c r="VPB70" s="253"/>
      <c r="VPC70" s="253"/>
      <c r="VPD70" s="253"/>
      <c r="VPE70" s="253"/>
      <c r="VPF70" s="253"/>
      <c r="VPG70" s="253"/>
      <c r="VPH70" s="253"/>
      <c r="VPI70" s="253"/>
      <c r="VPJ70" s="253"/>
      <c r="VPK70" s="253"/>
      <c r="VPL70" s="253"/>
      <c r="VPM70" s="253"/>
      <c r="VPN70" s="253"/>
      <c r="VPO70" s="253"/>
      <c r="VPP70" s="253"/>
      <c r="VPQ70" s="253"/>
      <c r="VPR70" s="253"/>
      <c r="VPS70" s="253"/>
      <c r="VPT70" s="253"/>
      <c r="VPU70" s="253"/>
      <c r="VPV70" s="253"/>
      <c r="VPW70" s="253"/>
      <c r="VPX70" s="253"/>
      <c r="VPY70" s="253"/>
      <c r="VPZ70" s="253"/>
      <c r="VQA70" s="253"/>
      <c r="VQB70" s="253"/>
      <c r="VQC70" s="253"/>
      <c r="VQD70" s="253"/>
      <c r="VQE70" s="253"/>
      <c r="VQF70" s="253"/>
      <c r="VQG70" s="253"/>
      <c r="VQH70" s="253"/>
      <c r="VQI70" s="253"/>
      <c r="VQJ70" s="253"/>
      <c r="VQK70" s="253"/>
      <c r="VQL70" s="253"/>
      <c r="VQM70" s="253"/>
      <c r="VQN70" s="253"/>
      <c r="VQO70" s="253"/>
      <c r="VQP70" s="253"/>
      <c r="VQQ70" s="253"/>
      <c r="VQR70" s="253"/>
      <c r="VQS70" s="253"/>
      <c r="VQT70" s="253"/>
      <c r="VQU70" s="253"/>
      <c r="VQV70" s="253"/>
      <c r="VQW70" s="253"/>
      <c r="VQX70" s="253"/>
      <c r="VQY70" s="253"/>
      <c r="VQZ70" s="253"/>
      <c r="VRA70" s="253"/>
      <c r="VRB70" s="253"/>
      <c r="VRC70" s="253"/>
      <c r="VRD70" s="253"/>
      <c r="VRE70" s="253"/>
      <c r="VRF70" s="253"/>
      <c r="VRG70" s="253"/>
      <c r="VRH70" s="253"/>
      <c r="VRI70" s="253"/>
      <c r="VRJ70" s="253"/>
      <c r="VRK70" s="253"/>
      <c r="VRL70" s="253"/>
      <c r="VRM70" s="253"/>
      <c r="VRN70" s="253"/>
      <c r="VRO70" s="253"/>
      <c r="VRP70" s="253"/>
      <c r="VRQ70" s="253"/>
      <c r="VRR70" s="253"/>
      <c r="VRS70" s="253"/>
      <c r="VRT70" s="253"/>
      <c r="VRU70" s="253"/>
      <c r="VRV70" s="253"/>
      <c r="VRW70" s="253"/>
      <c r="VRX70" s="253"/>
      <c r="VRY70" s="253"/>
      <c r="VRZ70" s="253"/>
      <c r="VSA70" s="253"/>
      <c r="VSB70" s="253"/>
      <c r="VSC70" s="253"/>
      <c r="VSD70" s="253"/>
      <c r="VSE70" s="253"/>
      <c r="VSF70" s="253"/>
      <c r="VSG70" s="253"/>
      <c r="VSH70" s="253"/>
      <c r="VSI70" s="253"/>
      <c r="VSJ70" s="253"/>
      <c r="VSK70" s="253"/>
      <c r="VSL70" s="253"/>
      <c r="VSM70" s="253"/>
      <c r="VSN70" s="253"/>
      <c r="VSO70" s="253"/>
      <c r="VSP70" s="253"/>
      <c r="VSQ70" s="253"/>
      <c r="VSR70" s="253"/>
      <c r="VSS70" s="253"/>
      <c r="VST70" s="253"/>
      <c r="VSU70" s="253"/>
      <c r="VSV70" s="253"/>
      <c r="VSW70" s="253"/>
      <c r="VSX70" s="253"/>
      <c r="VSY70" s="253"/>
      <c r="VSZ70" s="253"/>
      <c r="VTA70" s="253"/>
      <c r="VTB70" s="253"/>
      <c r="VTC70" s="253"/>
      <c r="VTD70" s="253"/>
      <c r="VTE70" s="253"/>
      <c r="VTF70" s="253"/>
      <c r="VTG70" s="253"/>
      <c r="VTH70" s="253"/>
      <c r="VTI70" s="253"/>
      <c r="VTJ70" s="253"/>
      <c r="VTK70" s="253"/>
      <c r="VTL70" s="253"/>
      <c r="VTM70" s="253"/>
      <c r="VTN70" s="253"/>
      <c r="VTO70" s="253"/>
      <c r="VTP70" s="253"/>
      <c r="VTQ70" s="253"/>
      <c r="VTR70" s="253"/>
      <c r="VTS70" s="253"/>
      <c r="VTT70" s="253"/>
      <c r="VTU70" s="253"/>
      <c r="VTV70" s="253"/>
      <c r="VTW70" s="253"/>
      <c r="VTX70" s="253"/>
      <c r="VTY70" s="253"/>
      <c r="VTZ70" s="253"/>
      <c r="VUA70" s="253"/>
      <c r="VUB70" s="253"/>
      <c r="VUC70" s="253"/>
      <c r="VUD70" s="253"/>
      <c r="VUE70" s="253"/>
      <c r="VUF70" s="253"/>
      <c r="VUG70" s="253"/>
      <c r="VUH70" s="253"/>
      <c r="VUI70" s="253"/>
      <c r="VUJ70" s="253"/>
      <c r="VUK70" s="253"/>
      <c r="VUL70" s="253"/>
      <c r="VUM70" s="253"/>
      <c r="VUN70" s="253"/>
      <c r="VUO70" s="253"/>
      <c r="VUP70" s="253"/>
      <c r="VUQ70" s="253"/>
      <c r="VUR70" s="253"/>
      <c r="VUS70" s="253"/>
      <c r="VUT70" s="253"/>
      <c r="VUU70" s="253"/>
      <c r="VUV70" s="253"/>
      <c r="VUW70" s="253"/>
      <c r="VUX70" s="253"/>
      <c r="VUY70" s="253"/>
      <c r="VUZ70" s="253"/>
      <c r="VVA70" s="253"/>
      <c r="VVB70" s="253"/>
      <c r="VVC70" s="253"/>
      <c r="VVD70" s="253"/>
      <c r="VVE70" s="253"/>
      <c r="VVF70" s="253"/>
      <c r="VVG70" s="253"/>
      <c r="VVH70" s="253"/>
      <c r="VVI70" s="253"/>
      <c r="VVJ70" s="253"/>
      <c r="VVK70" s="253"/>
      <c r="VVL70" s="253"/>
      <c r="VVM70" s="253"/>
      <c r="VVN70" s="253"/>
      <c r="VVO70" s="253"/>
      <c r="VVP70" s="253"/>
      <c r="VVQ70" s="253"/>
      <c r="VVR70" s="253"/>
      <c r="VVS70" s="253"/>
      <c r="VVT70" s="253"/>
      <c r="VVU70" s="253"/>
      <c r="VVV70" s="253"/>
      <c r="VVW70" s="253"/>
      <c r="VVX70" s="253"/>
      <c r="VVY70" s="253"/>
      <c r="VVZ70" s="253"/>
      <c r="VWA70" s="253"/>
      <c r="VWB70" s="253"/>
      <c r="VWC70" s="253"/>
      <c r="VWD70" s="253"/>
      <c r="VWE70" s="253"/>
      <c r="VWF70" s="253"/>
      <c r="VWG70" s="253"/>
      <c r="VWH70" s="253"/>
      <c r="VWI70" s="253"/>
      <c r="VWJ70" s="253"/>
      <c r="VWK70" s="253"/>
      <c r="VWL70" s="253"/>
      <c r="VWM70" s="253"/>
      <c r="VWN70" s="253"/>
      <c r="VWO70" s="253"/>
      <c r="VWP70" s="253"/>
      <c r="VWQ70" s="253"/>
      <c r="VWR70" s="253"/>
      <c r="VWS70" s="253"/>
      <c r="VWT70" s="253"/>
      <c r="VWU70" s="253"/>
      <c r="VWV70" s="253"/>
      <c r="VWW70" s="253"/>
      <c r="VWX70" s="253"/>
      <c r="VWY70" s="253"/>
      <c r="VWZ70" s="253"/>
      <c r="VXA70" s="253"/>
      <c r="VXB70" s="253"/>
      <c r="VXC70" s="253"/>
      <c r="VXD70" s="253"/>
      <c r="VXE70" s="253"/>
      <c r="VXF70" s="253"/>
      <c r="VXG70" s="253"/>
      <c r="VXH70" s="253"/>
      <c r="VXI70" s="253"/>
      <c r="VXJ70" s="253"/>
      <c r="VXK70" s="253"/>
      <c r="VXL70" s="253"/>
      <c r="VXM70" s="253"/>
      <c r="VXN70" s="253"/>
      <c r="VXO70" s="253"/>
      <c r="VXP70" s="253"/>
      <c r="VXQ70" s="253"/>
      <c r="VXR70" s="253"/>
      <c r="VXS70" s="253"/>
      <c r="VXT70" s="253"/>
      <c r="VXU70" s="253"/>
      <c r="VXV70" s="253"/>
      <c r="VXW70" s="253"/>
      <c r="VXX70" s="253"/>
      <c r="VXY70" s="253"/>
      <c r="VXZ70" s="253"/>
      <c r="VYA70" s="253"/>
      <c r="VYB70" s="253"/>
      <c r="VYC70" s="253"/>
      <c r="VYD70" s="253"/>
      <c r="VYE70" s="253"/>
      <c r="VYF70" s="253"/>
      <c r="VYG70" s="253"/>
      <c r="VYH70" s="253"/>
      <c r="VYI70" s="253"/>
      <c r="VYJ70" s="253"/>
      <c r="VYK70" s="253"/>
      <c r="VYL70" s="253"/>
      <c r="VYM70" s="253"/>
      <c r="VYN70" s="253"/>
      <c r="VYO70" s="253"/>
      <c r="VYP70" s="253"/>
      <c r="VYQ70" s="253"/>
      <c r="VYR70" s="253"/>
      <c r="VYS70" s="253"/>
      <c r="VYT70" s="253"/>
      <c r="VYU70" s="253"/>
      <c r="VYV70" s="253"/>
      <c r="VYW70" s="253"/>
      <c r="VYX70" s="253"/>
      <c r="VYY70" s="253"/>
      <c r="VYZ70" s="253"/>
      <c r="VZA70" s="253"/>
      <c r="VZB70" s="253"/>
      <c r="VZC70" s="253"/>
      <c r="VZD70" s="253"/>
      <c r="VZE70" s="253"/>
      <c r="VZF70" s="253"/>
      <c r="VZG70" s="253"/>
      <c r="VZH70" s="253"/>
      <c r="VZI70" s="253"/>
      <c r="VZJ70" s="253"/>
      <c r="VZK70" s="253"/>
      <c r="VZL70" s="253"/>
      <c r="VZM70" s="253"/>
      <c r="VZN70" s="253"/>
      <c r="VZO70" s="253"/>
      <c r="VZP70" s="253"/>
      <c r="VZQ70" s="253"/>
      <c r="VZR70" s="253"/>
      <c r="VZS70" s="253"/>
      <c r="VZT70" s="253"/>
      <c r="VZU70" s="253"/>
      <c r="VZV70" s="253"/>
      <c r="VZW70" s="253"/>
      <c r="VZX70" s="253"/>
      <c r="VZY70" s="253"/>
      <c r="VZZ70" s="253"/>
      <c r="WAA70" s="253"/>
      <c r="WAB70" s="253"/>
      <c r="WAC70" s="253"/>
      <c r="WAD70" s="253"/>
      <c r="WAE70" s="253"/>
      <c r="WAF70" s="253"/>
      <c r="WAG70" s="253"/>
      <c r="WAH70" s="253"/>
      <c r="WAI70" s="253"/>
      <c r="WAJ70" s="253"/>
      <c r="WAK70" s="253"/>
      <c r="WAL70" s="253"/>
      <c r="WAM70" s="253"/>
      <c r="WAN70" s="253"/>
      <c r="WAO70" s="253"/>
      <c r="WAP70" s="253"/>
      <c r="WAQ70" s="253"/>
      <c r="WAR70" s="253"/>
      <c r="WAS70" s="253"/>
      <c r="WAT70" s="253"/>
      <c r="WAU70" s="253"/>
      <c r="WAV70" s="253"/>
      <c r="WAW70" s="253"/>
      <c r="WAX70" s="253"/>
      <c r="WAY70" s="253"/>
      <c r="WAZ70" s="253"/>
      <c r="WBA70" s="253"/>
      <c r="WBB70" s="253"/>
      <c r="WBC70" s="253"/>
      <c r="WBD70" s="253"/>
      <c r="WBE70" s="253"/>
      <c r="WBF70" s="253"/>
      <c r="WBG70" s="253"/>
      <c r="WBH70" s="253"/>
      <c r="WBI70" s="253"/>
      <c r="WBJ70" s="253"/>
      <c r="WBK70" s="253"/>
      <c r="WBL70" s="253"/>
      <c r="WBM70" s="253"/>
      <c r="WBN70" s="253"/>
      <c r="WBO70" s="253"/>
      <c r="WBP70" s="253"/>
      <c r="WBQ70" s="253"/>
      <c r="WBR70" s="253"/>
      <c r="WBS70" s="253"/>
      <c r="WBT70" s="253"/>
      <c r="WBU70" s="253"/>
      <c r="WBV70" s="253"/>
      <c r="WBW70" s="253"/>
      <c r="WBX70" s="253"/>
      <c r="WBY70" s="253"/>
      <c r="WBZ70" s="253"/>
      <c r="WCA70" s="253"/>
      <c r="WCB70" s="253"/>
      <c r="WCC70" s="253"/>
      <c r="WCD70" s="253"/>
      <c r="WCE70" s="253"/>
      <c r="WCF70" s="253"/>
      <c r="WCG70" s="253"/>
      <c r="WCH70" s="253"/>
      <c r="WCI70" s="253"/>
      <c r="WCJ70" s="253"/>
      <c r="WCK70" s="253"/>
      <c r="WCL70" s="253"/>
      <c r="WCM70" s="253"/>
      <c r="WCN70" s="253"/>
      <c r="WCO70" s="253"/>
      <c r="WCP70" s="253"/>
      <c r="WCQ70" s="253"/>
      <c r="WCR70" s="253"/>
      <c r="WCS70" s="253"/>
      <c r="WCT70" s="253"/>
      <c r="WCU70" s="253"/>
      <c r="WCV70" s="253"/>
      <c r="WCW70" s="253"/>
      <c r="WCX70" s="253"/>
      <c r="WCY70" s="253"/>
      <c r="WCZ70" s="253"/>
      <c r="WDA70" s="253"/>
      <c r="WDB70" s="253"/>
      <c r="WDC70" s="253"/>
      <c r="WDD70" s="253"/>
      <c r="WDE70" s="253"/>
      <c r="WDF70" s="253"/>
      <c r="WDG70" s="253"/>
      <c r="WDH70" s="253"/>
      <c r="WDI70" s="253"/>
      <c r="WDJ70" s="253"/>
      <c r="WDK70" s="253"/>
      <c r="WDL70" s="253"/>
      <c r="WDM70" s="253"/>
      <c r="WDN70" s="253"/>
      <c r="WDO70" s="253"/>
      <c r="WDP70" s="253"/>
      <c r="WDQ70" s="253"/>
      <c r="WDR70" s="253"/>
      <c r="WDS70" s="253"/>
      <c r="WDT70" s="253"/>
      <c r="WDU70" s="253"/>
      <c r="WDV70" s="253"/>
      <c r="WDW70" s="253"/>
      <c r="WDX70" s="253"/>
      <c r="WDY70" s="253"/>
      <c r="WDZ70" s="253"/>
      <c r="WEA70" s="253"/>
      <c r="WEB70" s="253"/>
      <c r="WEC70" s="253"/>
      <c r="WED70" s="253"/>
      <c r="WEE70" s="253"/>
      <c r="WEF70" s="253"/>
      <c r="WEG70" s="253"/>
      <c r="WEH70" s="253"/>
      <c r="WEI70" s="253"/>
      <c r="WEJ70" s="253"/>
      <c r="WEK70" s="253"/>
      <c r="WEL70" s="253"/>
      <c r="WEM70" s="253"/>
      <c r="WEN70" s="253"/>
      <c r="WEO70" s="253"/>
      <c r="WEP70" s="253"/>
      <c r="WEQ70" s="253"/>
      <c r="WER70" s="253"/>
      <c r="WES70" s="253"/>
      <c r="WET70" s="253"/>
      <c r="WEU70" s="253"/>
      <c r="WEV70" s="253"/>
      <c r="WEW70" s="253"/>
      <c r="WEX70" s="253"/>
      <c r="WEY70" s="253"/>
      <c r="WEZ70" s="253"/>
      <c r="WFA70" s="253"/>
      <c r="WFB70" s="253"/>
      <c r="WFC70" s="253"/>
      <c r="WFD70" s="253"/>
      <c r="WFE70" s="253"/>
      <c r="WFF70" s="253"/>
      <c r="WFG70" s="253"/>
      <c r="WFH70" s="253"/>
      <c r="WFI70" s="253"/>
      <c r="WFJ70" s="253"/>
      <c r="WFK70" s="253"/>
      <c r="WFL70" s="253"/>
      <c r="WFM70" s="253"/>
      <c r="WFN70" s="253"/>
      <c r="WFO70" s="253"/>
      <c r="WFP70" s="253"/>
      <c r="WFQ70" s="253"/>
      <c r="WFR70" s="253"/>
      <c r="WFS70" s="253"/>
      <c r="WFT70" s="253"/>
      <c r="WFU70" s="253"/>
      <c r="WFV70" s="253"/>
      <c r="WFW70" s="253"/>
      <c r="WFX70" s="253"/>
      <c r="WFY70" s="253"/>
      <c r="WFZ70" s="253"/>
      <c r="WGA70" s="253"/>
      <c r="WGB70" s="253"/>
      <c r="WGC70" s="253"/>
      <c r="WGD70" s="253"/>
      <c r="WGE70" s="253"/>
      <c r="WGF70" s="253"/>
      <c r="WGG70" s="253"/>
      <c r="WGH70" s="253"/>
      <c r="WGI70" s="253"/>
      <c r="WGJ70" s="253"/>
      <c r="WGK70" s="253"/>
      <c r="WGL70" s="253"/>
      <c r="WGM70" s="253"/>
      <c r="WGN70" s="253"/>
      <c r="WGO70" s="253"/>
      <c r="WGP70" s="253"/>
      <c r="WGQ70" s="253"/>
      <c r="WGR70" s="253"/>
      <c r="WGS70" s="253"/>
      <c r="WGT70" s="253"/>
      <c r="WGU70" s="253"/>
      <c r="WGV70" s="253"/>
      <c r="WGW70" s="253"/>
      <c r="WGX70" s="253"/>
      <c r="WGY70" s="253"/>
      <c r="WGZ70" s="253"/>
      <c r="WHA70" s="253"/>
      <c r="WHB70" s="253"/>
      <c r="WHC70" s="253"/>
      <c r="WHD70" s="253"/>
      <c r="WHE70" s="253"/>
      <c r="WHF70" s="253"/>
      <c r="WHG70" s="253"/>
      <c r="WHH70" s="253"/>
      <c r="WHI70" s="253"/>
      <c r="WHJ70" s="253"/>
      <c r="WHK70" s="253"/>
      <c r="WHL70" s="253"/>
      <c r="WHM70" s="253"/>
      <c r="WHN70" s="253"/>
      <c r="WHO70" s="253"/>
      <c r="WHP70" s="253"/>
      <c r="WHQ70" s="253"/>
      <c r="WHR70" s="253"/>
      <c r="WHS70" s="253"/>
      <c r="WHT70" s="253"/>
      <c r="WHU70" s="253"/>
      <c r="WHV70" s="253"/>
      <c r="WHW70" s="253"/>
      <c r="WHX70" s="253"/>
      <c r="WHY70" s="253"/>
      <c r="WHZ70" s="253"/>
      <c r="WIA70" s="253"/>
      <c r="WIB70" s="253"/>
      <c r="WIC70" s="253"/>
      <c r="WID70" s="253"/>
      <c r="WIE70" s="253"/>
      <c r="WIF70" s="253"/>
      <c r="WIG70" s="253"/>
      <c r="WIH70" s="253"/>
      <c r="WII70" s="253"/>
      <c r="WIJ70" s="253"/>
      <c r="WIK70" s="253"/>
      <c r="WIL70" s="253"/>
      <c r="WIM70" s="253"/>
      <c r="WIN70" s="253"/>
      <c r="WIO70" s="253"/>
      <c r="WIP70" s="253"/>
      <c r="WIQ70" s="253"/>
      <c r="WIR70" s="253"/>
      <c r="WIS70" s="253"/>
      <c r="WIT70" s="253"/>
      <c r="WIU70" s="253"/>
      <c r="WIV70" s="253"/>
      <c r="WIW70" s="253"/>
      <c r="WIX70" s="253"/>
      <c r="WIY70" s="253"/>
      <c r="WIZ70" s="253"/>
      <c r="WJA70" s="253"/>
      <c r="WJB70" s="253"/>
      <c r="WJC70" s="253"/>
      <c r="WJD70" s="253"/>
      <c r="WJE70" s="253"/>
      <c r="WJF70" s="253"/>
      <c r="WJG70" s="253"/>
      <c r="WJH70" s="253"/>
      <c r="WJI70" s="253"/>
      <c r="WJJ70" s="253"/>
      <c r="WJK70" s="253"/>
      <c r="WJL70" s="253"/>
      <c r="WJM70" s="253"/>
      <c r="WJN70" s="253"/>
      <c r="WJO70" s="253"/>
      <c r="WJP70" s="253"/>
      <c r="WJQ70" s="253"/>
      <c r="WJR70" s="253"/>
      <c r="WJS70" s="253"/>
      <c r="WJT70" s="253"/>
      <c r="WJU70" s="253"/>
      <c r="WJV70" s="253"/>
      <c r="WJW70" s="253"/>
      <c r="WJX70" s="253"/>
      <c r="WJY70" s="253"/>
      <c r="WJZ70" s="253"/>
      <c r="WKA70" s="253"/>
      <c r="WKB70" s="253"/>
      <c r="WKC70" s="253"/>
      <c r="WKD70" s="253"/>
      <c r="WKE70" s="253"/>
      <c r="WKF70" s="253"/>
      <c r="WKG70" s="253"/>
      <c r="WKH70" s="253"/>
      <c r="WKI70" s="253"/>
      <c r="WKJ70" s="253"/>
      <c r="WKK70" s="253"/>
      <c r="WKL70" s="253"/>
      <c r="WKM70" s="253"/>
      <c r="WKN70" s="253"/>
      <c r="WKO70" s="253"/>
      <c r="WKP70" s="253"/>
      <c r="WKQ70" s="253"/>
      <c r="WKR70" s="253"/>
      <c r="WKS70" s="253"/>
      <c r="WKT70" s="253"/>
      <c r="WKU70" s="253"/>
      <c r="WKV70" s="253"/>
      <c r="WKW70" s="253"/>
      <c r="WKX70" s="253"/>
      <c r="WKY70" s="253"/>
      <c r="WKZ70" s="253"/>
      <c r="WLA70" s="253"/>
      <c r="WLB70" s="253"/>
      <c r="WLC70" s="253"/>
      <c r="WLD70" s="253"/>
      <c r="WLE70" s="253"/>
      <c r="WLF70" s="253"/>
      <c r="WLG70" s="253"/>
      <c r="WLH70" s="253"/>
      <c r="WLI70" s="253"/>
      <c r="WLJ70" s="253"/>
      <c r="WLK70" s="253"/>
      <c r="WLL70" s="253"/>
      <c r="WLM70" s="253"/>
      <c r="WLN70" s="253"/>
      <c r="WLO70" s="253"/>
      <c r="WLP70" s="253"/>
      <c r="WLQ70" s="253"/>
      <c r="WLR70" s="253"/>
      <c r="WLS70" s="253"/>
      <c r="WLT70" s="253"/>
      <c r="WLU70" s="253"/>
      <c r="WLV70" s="253"/>
      <c r="WLW70" s="253"/>
      <c r="WLX70" s="253"/>
      <c r="WLY70" s="253"/>
      <c r="WLZ70" s="253"/>
      <c r="WMA70" s="253"/>
      <c r="WMB70" s="253"/>
      <c r="WMC70" s="253"/>
      <c r="WMD70" s="253"/>
      <c r="WME70" s="253"/>
      <c r="WMF70" s="253"/>
      <c r="WMG70" s="253"/>
      <c r="WMH70" s="253"/>
      <c r="WMI70" s="253"/>
      <c r="WMJ70" s="253"/>
      <c r="WMK70" s="253"/>
      <c r="WML70" s="253"/>
      <c r="WMM70" s="253"/>
      <c r="WMN70" s="253"/>
      <c r="WMO70" s="253"/>
      <c r="WMP70" s="253"/>
      <c r="WMQ70" s="253"/>
      <c r="WMR70" s="253"/>
      <c r="WMS70" s="253"/>
      <c r="WMT70" s="253"/>
      <c r="WMU70" s="253"/>
      <c r="WMV70" s="253"/>
      <c r="WMW70" s="253"/>
      <c r="WMX70" s="253"/>
      <c r="WMY70" s="253"/>
      <c r="WMZ70" s="253"/>
      <c r="WNA70" s="253"/>
      <c r="WNB70" s="253"/>
      <c r="WNC70" s="253"/>
      <c r="WND70" s="253"/>
      <c r="WNE70" s="253"/>
      <c r="WNF70" s="253"/>
      <c r="WNG70" s="253"/>
      <c r="WNH70" s="253"/>
      <c r="WNI70" s="253"/>
      <c r="WNJ70" s="253"/>
      <c r="WNK70" s="253"/>
      <c r="WNL70" s="253"/>
      <c r="WNM70" s="253"/>
      <c r="WNN70" s="253"/>
      <c r="WNO70" s="253"/>
      <c r="WNP70" s="253"/>
      <c r="WNQ70" s="253"/>
      <c r="WNR70" s="253"/>
      <c r="WNS70" s="253"/>
      <c r="WNT70" s="253"/>
      <c r="WNU70" s="253"/>
      <c r="WNV70" s="253"/>
      <c r="WNW70" s="253"/>
      <c r="WNX70" s="253"/>
      <c r="WNY70" s="253"/>
      <c r="WNZ70" s="253"/>
      <c r="WOA70" s="253"/>
      <c r="WOB70" s="253"/>
      <c r="WOC70" s="253"/>
      <c r="WOD70" s="253"/>
      <c r="WOE70" s="253"/>
      <c r="WOF70" s="253"/>
      <c r="WOG70" s="253"/>
      <c r="WOH70" s="253"/>
      <c r="WOI70" s="253"/>
      <c r="WOJ70" s="253"/>
      <c r="WOK70" s="253"/>
      <c r="WOL70" s="253"/>
      <c r="WOM70" s="253"/>
      <c r="WON70" s="253"/>
      <c r="WOO70" s="253"/>
      <c r="WOP70" s="253"/>
      <c r="WOQ70" s="253"/>
      <c r="WOR70" s="253"/>
      <c r="WOS70" s="253"/>
      <c r="WOT70" s="253"/>
      <c r="WOU70" s="253"/>
      <c r="WOV70" s="253"/>
      <c r="WOW70" s="253"/>
      <c r="WOX70" s="253"/>
      <c r="WOY70" s="253"/>
      <c r="WOZ70" s="253"/>
      <c r="WPA70" s="253"/>
      <c r="WPB70" s="253"/>
      <c r="WPC70" s="253"/>
      <c r="WPD70" s="253"/>
      <c r="WPE70" s="253"/>
      <c r="WPF70" s="253"/>
      <c r="WPG70" s="253"/>
      <c r="WPH70" s="253"/>
      <c r="WPI70" s="253"/>
      <c r="WPJ70" s="253"/>
      <c r="WPK70" s="253"/>
      <c r="WPL70" s="253"/>
      <c r="WPM70" s="253"/>
      <c r="WPN70" s="253"/>
      <c r="WPO70" s="253"/>
      <c r="WPP70" s="253"/>
      <c r="WPQ70" s="253"/>
      <c r="WPR70" s="253"/>
      <c r="WPS70" s="253"/>
      <c r="WPT70" s="253"/>
      <c r="WPU70" s="253"/>
      <c r="WPV70" s="253"/>
      <c r="WPW70" s="253"/>
      <c r="WPX70" s="253"/>
      <c r="WPY70" s="253"/>
      <c r="WPZ70" s="253"/>
      <c r="WQA70" s="253"/>
      <c r="WQB70" s="253"/>
      <c r="WQC70" s="253"/>
      <c r="WQD70" s="253"/>
      <c r="WQE70" s="253"/>
      <c r="WQF70" s="253"/>
      <c r="WQG70" s="253"/>
      <c r="WQH70" s="253"/>
      <c r="WQI70" s="253"/>
      <c r="WQJ70" s="253"/>
      <c r="WQK70" s="253"/>
      <c r="WQL70" s="253"/>
      <c r="WQM70" s="253"/>
      <c r="WQN70" s="253"/>
      <c r="WQO70" s="253"/>
      <c r="WQP70" s="253"/>
      <c r="WQQ70" s="253"/>
      <c r="WQR70" s="253"/>
      <c r="WQS70" s="253"/>
      <c r="WQT70" s="253"/>
      <c r="WQU70" s="253"/>
      <c r="WQV70" s="253"/>
      <c r="WQW70" s="253"/>
      <c r="WQX70" s="253"/>
      <c r="WQY70" s="253"/>
      <c r="WQZ70" s="253"/>
      <c r="WRA70" s="253"/>
      <c r="WRB70" s="253"/>
      <c r="WRC70" s="253"/>
      <c r="WRD70" s="253"/>
      <c r="WRE70" s="253"/>
      <c r="WRF70" s="253"/>
      <c r="WRG70" s="253"/>
      <c r="WRH70" s="253"/>
      <c r="WRI70" s="253"/>
      <c r="WRJ70" s="253"/>
      <c r="WRK70" s="253"/>
      <c r="WRL70" s="253"/>
      <c r="WRM70" s="253"/>
      <c r="WRN70" s="253"/>
      <c r="WRO70" s="253"/>
      <c r="WRP70" s="253"/>
      <c r="WRQ70" s="253"/>
      <c r="WRR70" s="253"/>
      <c r="WRS70" s="253"/>
      <c r="WRT70" s="253"/>
      <c r="WRU70" s="253"/>
      <c r="WRV70" s="253"/>
      <c r="WRW70" s="253"/>
      <c r="WRX70" s="253"/>
      <c r="WRY70" s="253"/>
      <c r="WRZ70" s="253"/>
      <c r="WSA70" s="253"/>
      <c r="WSB70" s="253"/>
      <c r="WSC70" s="253"/>
      <c r="WSD70" s="253"/>
      <c r="WSE70" s="253"/>
      <c r="WSF70" s="253"/>
      <c r="WSG70" s="253"/>
      <c r="WSH70" s="253"/>
      <c r="WSI70" s="253"/>
      <c r="WSJ70" s="253"/>
      <c r="WSK70" s="253"/>
      <c r="WSL70" s="253"/>
      <c r="WSM70" s="253"/>
      <c r="WSN70" s="253"/>
      <c r="WSO70" s="253"/>
      <c r="WSP70" s="253"/>
      <c r="WSQ70" s="253"/>
      <c r="WSR70" s="253"/>
      <c r="WSS70" s="253"/>
      <c r="WST70" s="253"/>
      <c r="WSU70" s="253"/>
      <c r="WSV70" s="253"/>
      <c r="WSW70" s="253"/>
      <c r="WSX70" s="253"/>
      <c r="WSY70" s="253"/>
      <c r="WSZ70" s="253"/>
      <c r="WTA70" s="253"/>
      <c r="WTB70" s="253"/>
      <c r="WTC70" s="253"/>
      <c r="WTD70" s="253"/>
      <c r="WTE70" s="253"/>
      <c r="WTF70" s="253"/>
      <c r="WTG70" s="253"/>
      <c r="WTH70" s="253"/>
      <c r="WTI70" s="253"/>
      <c r="WTJ70" s="253"/>
      <c r="WTK70" s="253"/>
      <c r="WTL70" s="253"/>
      <c r="WTM70" s="253"/>
      <c r="WTN70" s="253"/>
      <c r="WTO70" s="253"/>
      <c r="WTP70" s="253"/>
      <c r="WTQ70" s="253"/>
      <c r="WTR70" s="253"/>
      <c r="WTS70" s="253"/>
      <c r="WTT70" s="253"/>
      <c r="WTU70" s="253"/>
      <c r="WTV70" s="253"/>
      <c r="WTW70" s="253"/>
      <c r="WTX70" s="253"/>
      <c r="WTY70" s="253"/>
      <c r="WTZ70" s="253"/>
      <c r="WUA70" s="253"/>
      <c r="WUB70" s="253"/>
      <c r="WUC70" s="253"/>
      <c r="WUD70" s="253"/>
      <c r="WUE70" s="253"/>
      <c r="WUF70" s="253"/>
      <c r="WUG70" s="253"/>
      <c r="WUH70" s="253"/>
      <c r="WUI70" s="253"/>
      <c r="WUJ70" s="253"/>
      <c r="WUK70" s="253"/>
      <c r="WUL70" s="253"/>
      <c r="WUM70" s="253"/>
      <c r="WUN70" s="253"/>
      <c r="WUO70" s="253"/>
      <c r="WUP70" s="253"/>
      <c r="WUQ70" s="253"/>
      <c r="WUR70" s="253"/>
      <c r="WUS70" s="253"/>
      <c r="WUT70" s="253"/>
      <c r="WUU70" s="253"/>
      <c r="WUV70" s="253"/>
      <c r="WUW70" s="253"/>
      <c r="WUX70" s="253"/>
      <c r="WUY70" s="253"/>
      <c r="WUZ70" s="253"/>
      <c r="WVA70" s="253"/>
      <c r="WVB70" s="253"/>
      <c r="WVC70" s="253"/>
      <c r="WVD70" s="253"/>
      <c r="WVE70" s="253"/>
      <c r="WVF70" s="253"/>
      <c r="WVG70" s="253"/>
      <c r="WVH70" s="253"/>
      <c r="WVI70" s="253"/>
      <c r="WVJ70" s="253"/>
      <c r="WVK70" s="253"/>
      <c r="WVL70" s="253"/>
      <c r="WVM70" s="253"/>
      <c r="WVN70" s="253"/>
      <c r="WVO70" s="253"/>
      <c r="WVP70" s="253"/>
      <c r="WVQ70" s="253"/>
      <c r="WVR70" s="253"/>
      <c r="WVS70" s="253"/>
      <c r="WVT70" s="253"/>
      <c r="WVU70" s="253"/>
      <c r="WVV70" s="253"/>
      <c r="WVW70" s="253"/>
      <c r="WVX70" s="253"/>
      <c r="WVY70" s="253"/>
      <c r="WVZ70" s="253"/>
      <c r="WWA70" s="253"/>
      <c r="WWB70" s="253"/>
      <c r="WWC70" s="253"/>
      <c r="WWD70" s="253"/>
      <c r="WWE70" s="253"/>
      <c r="WWF70" s="253"/>
      <c r="WWG70" s="253"/>
      <c r="WWH70" s="253"/>
      <c r="WWI70" s="253"/>
      <c r="WWJ70" s="253"/>
      <c r="WWK70" s="253"/>
      <c r="WWL70" s="253"/>
      <c r="WWM70" s="253"/>
      <c r="WWN70" s="253"/>
      <c r="WWO70" s="253"/>
      <c r="WWP70" s="253"/>
      <c r="WWQ70" s="253"/>
      <c r="WWR70" s="253"/>
      <c r="WWS70" s="253"/>
      <c r="WWT70" s="253"/>
      <c r="WWU70" s="253"/>
      <c r="WWV70" s="253"/>
      <c r="WWW70" s="253"/>
      <c r="WWX70" s="253"/>
      <c r="WWY70" s="253"/>
      <c r="WWZ70" s="253"/>
      <c r="WXA70" s="253"/>
      <c r="WXB70" s="253"/>
      <c r="WXC70" s="253"/>
      <c r="WXD70" s="253"/>
      <c r="WXE70" s="253"/>
      <c r="WXF70" s="253"/>
      <c r="WXG70" s="253"/>
      <c r="WXH70" s="253"/>
      <c r="WXI70" s="253"/>
      <c r="WXJ70" s="253"/>
      <c r="WXK70" s="253"/>
      <c r="WXL70" s="253"/>
      <c r="WXM70" s="253"/>
      <c r="WXN70" s="253"/>
      <c r="WXO70" s="253"/>
      <c r="WXP70" s="253"/>
      <c r="WXQ70" s="253"/>
      <c r="WXR70" s="253"/>
      <c r="WXS70" s="253"/>
      <c r="WXT70" s="253"/>
      <c r="WXU70" s="253"/>
      <c r="WXV70" s="253"/>
      <c r="WXW70" s="253"/>
      <c r="WXX70" s="253"/>
      <c r="WXY70" s="253"/>
      <c r="WXZ70" s="253"/>
      <c r="WYA70" s="253"/>
      <c r="WYB70" s="253"/>
      <c r="WYC70" s="253"/>
      <c r="WYD70" s="253"/>
      <c r="WYE70" s="253"/>
      <c r="WYF70" s="253"/>
      <c r="WYG70" s="253"/>
      <c r="WYH70" s="253"/>
      <c r="WYI70" s="253"/>
      <c r="WYJ70" s="253"/>
      <c r="WYK70" s="253"/>
      <c r="WYL70" s="253"/>
      <c r="WYM70" s="253"/>
      <c r="WYN70" s="253"/>
      <c r="WYO70" s="253"/>
      <c r="WYP70" s="253"/>
      <c r="WYQ70" s="253"/>
      <c r="WYR70" s="253"/>
      <c r="WYS70" s="253"/>
      <c r="WYT70" s="253"/>
      <c r="WYU70" s="253"/>
      <c r="WYV70" s="253"/>
      <c r="WYW70" s="253"/>
      <c r="WYX70" s="253"/>
      <c r="WYY70" s="253"/>
      <c r="WYZ70" s="253"/>
      <c r="WZA70" s="253"/>
      <c r="WZB70" s="253"/>
      <c r="WZC70" s="253"/>
      <c r="WZD70" s="253"/>
      <c r="WZE70" s="253"/>
      <c r="WZF70" s="253"/>
      <c r="WZG70" s="253"/>
      <c r="WZH70" s="253"/>
      <c r="WZI70" s="253"/>
      <c r="WZJ70" s="253"/>
      <c r="WZK70" s="253"/>
      <c r="WZL70" s="253"/>
      <c r="WZM70" s="253"/>
      <c r="WZN70" s="253"/>
      <c r="WZO70" s="253"/>
      <c r="WZP70" s="253"/>
      <c r="WZQ70" s="253"/>
      <c r="WZR70" s="253"/>
      <c r="WZS70" s="253"/>
      <c r="WZT70" s="253"/>
      <c r="WZU70" s="253"/>
      <c r="WZV70" s="253"/>
      <c r="WZW70" s="253"/>
      <c r="WZX70" s="253"/>
      <c r="WZY70" s="253"/>
      <c r="WZZ70" s="253"/>
      <c r="XAA70" s="253"/>
      <c r="XAB70" s="253"/>
      <c r="XAC70" s="253"/>
      <c r="XAD70" s="253"/>
      <c r="XAE70" s="253"/>
      <c r="XAF70" s="253"/>
      <c r="XAG70" s="253"/>
      <c r="XAH70" s="253"/>
      <c r="XAI70" s="253"/>
      <c r="XAJ70" s="253"/>
      <c r="XAK70" s="253"/>
      <c r="XAL70" s="253"/>
      <c r="XAM70" s="253"/>
      <c r="XAN70" s="253"/>
      <c r="XAO70" s="253"/>
      <c r="XAP70" s="253"/>
      <c r="XAQ70" s="253"/>
      <c r="XAR70" s="253"/>
      <c r="XAS70" s="253"/>
      <c r="XAT70" s="253"/>
      <c r="XAU70" s="253"/>
      <c r="XAV70" s="253"/>
      <c r="XAW70" s="253"/>
      <c r="XAX70" s="253"/>
      <c r="XAY70" s="253"/>
      <c r="XAZ70" s="253"/>
      <c r="XBA70" s="253"/>
      <c r="XBB70" s="253"/>
      <c r="XBC70" s="253"/>
      <c r="XBD70" s="253"/>
      <c r="XBE70" s="253"/>
      <c r="XBF70" s="253"/>
      <c r="XBG70" s="253"/>
      <c r="XBH70" s="253"/>
      <c r="XBI70" s="253"/>
      <c r="XBJ70" s="253"/>
      <c r="XBK70" s="253"/>
      <c r="XBL70" s="253"/>
      <c r="XBM70" s="253"/>
      <c r="XBN70" s="253"/>
      <c r="XBO70" s="253"/>
      <c r="XBP70" s="253"/>
      <c r="XBQ70" s="253"/>
      <c r="XBR70" s="253"/>
      <c r="XBS70" s="253"/>
      <c r="XBT70" s="253"/>
      <c r="XBU70" s="253"/>
      <c r="XBV70" s="253"/>
      <c r="XBW70" s="253"/>
      <c r="XBX70" s="253"/>
      <c r="XBY70" s="253"/>
      <c r="XBZ70" s="253"/>
      <c r="XCA70" s="253"/>
      <c r="XCB70" s="253"/>
      <c r="XCC70" s="253"/>
      <c r="XCD70" s="253"/>
      <c r="XCE70" s="253"/>
      <c r="XCF70" s="253"/>
      <c r="XCG70" s="253"/>
      <c r="XCH70" s="253"/>
      <c r="XCI70" s="253"/>
      <c r="XCJ70" s="253"/>
      <c r="XCK70" s="253"/>
      <c r="XCL70" s="253"/>
      <c r="XCM70" s="253"/>
      <c r="XCN70" s="253"/>
      <c r="XCO70" s="253"/>
      <c r="XCP70" s="253"/>
      <c r="XCQ70" s="253"/>
      <c r="XCR70" s="253"/>
      <c r="XCS70" s="253"/>
      <c r="XCT70" s="253"/>
      <c r="XCU70" s="253"/>
      <c r="XCV70" s="253"/>
      <c r="XCW70" s="253"/>
      <c r="XCX70" s="253"/>
      <c r="XCY70" s="253"/>
      <c r="XCZ70" s="253"/>
      <c r="XDA70" s="253"/>
      <c r="XDB70" s="253"/>
      <c r="XDC70" s="253"/>
      <c r="XDD70" s="253"/>
      <c r="XDE70" s="253"/>
      <c r="XDF70" s="253"/>
      <c r="XDG70" s="253"/>
      <c r="XDH70" s="253"/>
      <c r="XDI70" s="253"/>
      <c r="XDJ70" s="253"/>
      <c r="XDK70" s="253"/>
      <c r="XDL70" s="253"/>
      <c r="XDM70" s="253"/>
      <c r="XDN70" s="253"/>
      <c r="XDO70" s="253"/>
      <c r="XDP70" s="253"/>
      <c r="XDQ70" s="253"/>
      <c r="XDR70" s="253"/>
      <c r="XDS70" s="253"/>
      <c r="XDT70" s="253"/>
      <c r="XDU70" s="253"/>
      <c r="XDV70" s="253"/>
      <c r="XDW70" s="253"/>
      <c r="XDX70" s="253"/>
      <c r="XDY70" s="253"/>
      <c r="XDZ70" s="253"/>
      <c r="XEA70" s="253"/>
      <c r="XEB70" s="253"/>
      <c r="XEC70" s="253"/>
      <c r="XED70" s="253"/>
      <c r="XEE70" s="253"/>
      <c r="XEF70" s="253"/>
      <c r="XEG70" s="253"/>
      <c r="XEH70" s="253"/>
      <c r="XEI70" s="253"/>
      <c r="XEJ70" s="253"/>
      <c r="XEK70" s="253"/>
      <c r="XEL70" s="253"/>
      <c r="XEM70" s="253"/>
      <c r="XEN70" s="253"/>
      <c r="XEO70" s="253"/>
      <c r="XEP70" s="253"/>
      <c r="XEQ70" s="253"/>
      <c r="XER70" s="253"/>
      <c r="XES70" s="253"/>
      <c r="XET70" s="253"/>
    </row>
  </sheetData>
  <mergeCells count="4">
    <mergeCell ref="A1:K1"/>
    <mergeCell ref="A2:K2"/>
    <mergeCell ref="A3:K3"/>
    <mergeCell ref="G5:K5"/>
  </mergeCells>
  <phoneticPr fontId="68" type="noConversion"/>
  <printOptions horizontalCentered="1"/>
  <pageMargins left="0.5" right="0.5" top="0.5" bottom="0.5" header="0" footer="0"/>
  <pageSetup paperSize="9" scale="73" orientation="portrait" r:id="rId1"/>
  <headerFooter>
    <oddFooter>&amp;C&amp;"B Nazanin,Regular"&amp;12&amp;A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136D1-2959-483B-BEBD-E2A439E9488C}">
  <sheetPr codeName="Sheet32">
    <tabColor rgb="FFFF0000"/>
    <pageSetUpPr fitToPage="1"/>
  </sheetPr>
  <dimension ref="A1:XET53"/>
  <sheetViews>
    <sheetView rightToLeft="1" view="pageBreakPreview" zoomScale="106" zoomScaleNormal="70" zoomScaleSheetLayoutView="106" workbookViewId="0">
      <selection activeCell="L20" sqref="L20"/>
    </sheetView>
  </sheetViews>
  <sheetFormatPr defaultColWidth="8.7109375" defaultRowHeight="150" customHeight="1" x14ac:dyDescent="0.25"/>
  <cols>
    <col min="1" max="1" width="33.7109375" style="298" customWidth="1"/>
    <col min="2" max="2" width="1" style="298" customWidth="1"/>
    <col min="3" max="3" width="14" style="298" customWidth="1"/>
    <col min="4" max="4" width="0.5703125" style="298" customWidth="1"/>
    <col min="5" max="5" width="19" style="298" bestFit="1" customWidth="1"/>
    <col min="6" max="6" width="1" style="298" customWidth="1"/>
    <col min="7" max="7" width="19" style="782" bestFit="1" customWidth="1"/>
    <col min="8" max="8" width="0.85546875" style="782" customWidth="1"/>
    <col min="9" max="9" width="14.140625" style="782" bestFit="1" customWidth="1"/>
    <col min="10" max="10" width="0.85546875" style="782" customWidth="1"/>
    <col min="11" max="11" width="21.85546875" style="298" bestFit="1" customWidth="1"/>
    <col min="12" max="12" width="0.85546875" style="298" customWidth="1"/>
    <col min="13" max="13" width="11.140625" style="286" bestFit="1" customWidth="1"/>
    <col min="14" max="14" width="21" style="454" bestFit="1" customWidth="1"/>
    <col min="15" max="15" width="11.42578125" style="286" bestFit="1" customWidth="1"/>
    <col min="16" max="16" width="19.5703125" style="286" bestFit="1" customWidth="1"/>
    <col min="17" max="16384" width="8.7109375" style="253"/>
  </cols>
  <sheetData>
    <row r="1" spans="1:16374" s="243" customFormat="1" ht="24" customHeight="1" x14ac:dyDescent="0.25">
      <c r="A1" s="1122" t="str">
        <f>'1'!A1:H1</f>
        <v>شرکت پالایش میعانات گازی آدیش جنوبی (سهامي خاص) - در مرحله قبل از بهره برداری</v>
      </c>
      <c r="B1" s="1122"/>
      <c r="C1" s="1122"/>
      <c r="D1" s="1122"/>
      <c r="E1" s="1122"/>
      <c r="F1" s="1122"/>
      <c r="G1" s="1122"/>
      <c r="H1" s="1122"/>
      <c r="I1" s="1122"/>
      <c r="J1" s="1122"/>
      <c r="K1" s="1122"/>
      <c r="L1" s="385"/>
      <c r="M1" s="453"/>
      <c r="N1" s="454"/>
      <c r="O1" s="453"/>
      <c r="P1" s="453"/>
    </row>
    <row r="2" spans="1:16374" s="243" customFormat="1" ht="24" customHeight="1" x14ac:dyDescent="0.25">
      <c r="A2" s="1122" t="str">
        <f>'[11]6'!A2:H2</f>
        <v xml:space="preserve">یادداشت های توضیحی صورت های مالی </v>
      </c>
      <c r="B2" s="1122"/>
      <c r="C2" s="1122"/>
      <c r="D2" s="1122"/>
      <c r="E2" s="1122"/>
      <c r="F2" s="1122"/>
      <c r="G2" s="1122"/>
      <c r="H2" s="1122"/>
      <c r="I2" s="1122"/>
      <c r="J2" s="1122"/>
      <c r="K2" s="1122"/>
      <c r="L2" s="385"/>
      <c r="M2" s="453"/>
      <c r="N2" s="454"/>
      <c r="O2" s="453"/>
      <c r="P2" s="453"/>
    </row>
    <row r="3" spans="1:16374" s="243" customFormat="1" ht="24" customHeight="1" x14ac:dyDescent="0.25">
      <c r="A3" s="1122" t="str">
        <f>'5'!A3:H3</f>
        <v>سال مالی منتهی به 29 اسفندماه 1400</v>
      </c>
      <c r="B3" s="1122"/>
      <c r="C3" s="1122"/>
      <c r="D3" s="1122"/>
      <c r="E3" s="1122"/>
      <c r="F3" s="1122"/>
      <c r="G3" s="1122"/>
      <c r="H3" s="1122"/>
      <c r="I3" s="1122"/>
      <c r="J3" s="1122"/>
      <c r="K3" s="1122"/>
      <c r="L3" s="385"/>
      <c r="M3" s="453"/>
      <c r="N3" s="454"/>
      <c r="O3" s="453"/>
      <c r="P3" s="453"/>
    </row>
    <row r="4" spans="1:16374" s="243" customFormat="1" ht="19.5" customHeight="1" x14ac:dyDescent="0.25">
      <c r="A4" s="438"/>
      <c r="B4" s="438"/>
      <c r="C4" s="438"/>
      <c r="D4" s="438"/>
      <c r="E4" s="438"/>
      <c r="F4" s="438"/>
      <c r="G4" s="773"/>
      <c r="H4" s="773"/>
      <c r="I4" s="773"/>
      <c r="J4" s="773"/>
      <c r="K4" s="438"/>
      <c r="L4" s="438"/>
      <c r="M4" s="453"/>
      <c r="N4" s="454"/>
      <c r="O4" s="453"/>
      <c r="P4" s="453"/>
    </row>
    <row r="5" spans="1:16374" s="464" customFormat="1" ht="36" customHeight="1" x14ac:dyDescent="0.7">
      <c r="A5" s="465" t="s">
        <v>306</v>
      </c>
      <c r="B5" s="466"/>
      <c r="C5" s="465" t="s">
        <v>307</v>
      </c>
      <c r="D5" s="466"/>
      <c r="E5" s="465" t="s">
        <v>298</v>
      </c>
      <c r="F5" s="466"/>
      <c r="G5" s="1220" t="s">
        <v>309</v>
      </c>
      <c r="H5" s="1220"/>
      <c r="I5" s="1220"/>
      <c r="J5" s="1220"/>
      <c r="K5" s="1220"/>
      <c r="M5" s="315" t="s">
        <v>2215</v>
      </c>
      <c r="N5" s="315" t="s">
        <v>2216</v>
      </c>
      <c r="O5" s="315" t="s">
        <v>2217</v>
      </c>
      <c r="P5" s="315" t="s">
        <v>2218</v>
      </c>
    </row>
    <row r="6" spans="1:16374" s="464" customFormat="1" ht="16.5" customHeight="1" x14ac:dyDescent="0.7">
      <c r="A6" s="466"/>
      <c r="B6" s="466"/>
      <c r="C6" s="466"/>
      <c r="D6" s="466"/>
      <c r="E6" s="466"/>
      <c r="F6" s="466"/>
      <c r="G6" s="774" t="s">
        <v>308</v>
      </c>
      <c r="H6" s="774"/>
      <c r="I6" s="774" t="s">
        <v>1744</v>
      </c>
      <c r="J6" s="774"/>
      <c r="K6" s="466" t="s">
        <v>7</v>
      </c>
      <c r="L6" s="470"/>
      <c r="M6" s="315"/>
      <c r="N6" s="315"/>
      <c r="O6" s="315"/>
      <c r="P6" s="315"/>
    </row>
    <row r="7" spans="1:16374" s="464" customFormat="1" ht="13.5" customHeight="1" x14ac:dyDescent="0.7">
      <c r="A7" s="472" t="s">
        <v>2320</v>
      </c>
      <c r="B7" s="461"/>
      <c r="C7" s="472" t="s">
        <v>2319</v>
      </c>
      <c r="D7" s="461"/>
      <c r="E7" s="397" t="s">
        <v>2321</v>
      </c>
      <c r="F7" s="461"/>
      <c r="G7" s="775">
        <v>3506805.21</v>
      </c>
      <c r="H7" s="776"/>
      <c r="I7" s="777">
        <f>G7*4639677.48/3997115.81</f>
        <v>4070546.3471631738</v>
      </c>
      <c r="J7" s="776"/>
      <c r="K7" s="408">
        <v>970117028734.01062</v>
      </c>
      <c r="M7" s="315">
        <v>238326</v>
      </c>
      <c r="N7" s="315">
        <f t="shared" ref="N7:N47" si="0">I7*M7</f>
        <v>970117028734.01062</v>
      </c>
      <c r="O7" s="315">
        <v>263222</v>
      </c>
      <c r="P7" s="315">
        <f t="shared" ref="P7:P47" si="1">G7*O7</f>
        <v>923068280986.62</v>
      </c>
    </row>
    <row r="8" spans="1:16374" s="464" customFormat="1" ht="13.5" customHeight="1" x14ac:dyDescent="0.7">
      <c r="A8" s="472" t="s">
        <v>2322</v>
      </c>
      <c r="B8" s="461"/>
      <c r="C8" s="472" t="s">
        <v>300</v>
      </c>
      <c r="D8" s="461"/>
      <c r="E8" s="397" t="s">
        <v>2321</v>
      </c>
      <c r="F8" s="461"/>
      <c r="G8" s="775">
        <v>189875</v>
      </c>
      <c r="H8" s="776"/>
      <c r="I8" s="777">
        <f>G8*4639677.48/3997115.81</f>
        <v>220398.608244228</v>
      </c>
      <c r="J8" s="776"/>
      <c r="K8" s="408">
        <v>52526718708.413879</v>
      </c>
      <c r="M8" s="315">
        <v>238326</v>
      </c>
      <c r="N8" s="315">
        <f t="shared" si="0"/>
        <v>52526718708.413879</v>
      </c>
      <c r="O8" s="315">
        <v>263222</v>
      </c>
      <c r="P8" s="315">
        <f t="shared" si="1"/>
        <v>49979277250</v>
      </c>
    </row>
    <row r="9" spans="1:16374" s="464" customFormat="1" ht="13.5" customHeight="1" x14ac:dyDescent="0.7">
      <c r="A9" s="472" t="s">
        <v>2323</v>
      </c>
      <c r="B9" s="474"/>
      <c r="C9" s="472" t="s">
        <v>300</v>
      </c>
      <c r="D9" s="475"/>
      <c r="E9" s="397" t="s">
        <v>2321</v>
      </c>
      <c r="F9" s="476"/>
      <c r="G9" s="775">
        <v>300435.59999999998</v>
      </c>
      <c r="H9" s="776"/>
      <c r="I9" s="777">
        <f>G9*4639677.48/3997115.81</f>
        <v>348732.5245925982</v>
      </c>
      <c r="J9" s="776"/>
      <c r="K9" s="408">
        <v>83112027656.055557</v>
      </c>
      <c r="M9" s="315">
        <v>238326</v>
      </c>
      <c r="N9" s="315">
        <f t="shared" si="0"/>
        <v>83112027656.055557</v>
      </c>
      <c r="O9" s="315">
        <v>263222</v>
      </c>
      <c r="P9" s="315">
        <f t="shared" si="1"/>
        <v>79081259503.199997</v>
      </c>
    </row>
    <row r="10" spans="1:16374" s="464" customFormat="1" ht="13.5" customHeight="1" x14ac:dyDescent="0.7">
      <c r="A10" s="472" t="s">
        <v>2330</v>
      </c>
      <c r="B10" s="474"/>
      <c r="C10" s="472" t="s">
        <v>2324</v>
      </c>
      <c r="D10" s="475"/>
      <c r="E10" s="397" t="s">
        <v>2321</v>
      </c>
      <c r="F10" s="476"/>
      <c r="G10" s="775">
        <v>385870.5</v>
      </c>
      <c r="H10" s="776"/>
      <c r="I10" s="777">
        <f>G10*2955958.32/2556209.04</f>
        <v>446214.33422266581</v>
      </c>
      <c r="J10" s="776"/>
      <c r="K10" s="408">
        <v>106344477417.95105</v>
      </c>
      <c r="M10" s="315">
        <v>238326</v>
      </c>
      <c r="N10" s="315">
        <f t="shared" si="0"/>
        <v>106344477417.95105</v>
      </c>
      <c r="O10" s="315">
        <v>263222</v>
      </c>
      <c r="P10" s="315">
        <f t="shared" si="1"/>
        <v>101569604751</v>
      </c>
      <c r="Q10" s="474"/>
      <c r="R10" s="475"/>
      <c r="S10" s="414"/>
      <c r="T10" s="476"/>
      <c r="U10" s="477"/>
      <c r="V10" s="477"/>
      <c r="W10" s="477"/>
      <c r="X10" s="474"/>
      <c r="Y10" s="474"/>
      <c r="Z10" s="475"/>
      <c r="AA10" s="414"/>
      <c r="AB10" s="476"/>
      <c r="AC10" s="477"/>
      <c r="AD10" s="477"/>
      <c r="AE10" s="477"/>
      <c r="AF10" s="474"/>
      <c r="AG10" s="474"/>
      <c r="AH10" s="475"/>
      <c r="AI10" s="414"/>
      <c r="AJ10" s="476"/>
      <c r="AK10" s="477"/>
      <c r="AL10" s="477"/>
      <c r="AM10" s="477"/>
      <c r="AN10" s="474"/>
      <c r="AO10" s="474"/>
      <c r="AP10" s="475"/>
      <c r="AQ10" s="414"/>
      <c r="AR10" s="476"/>
      <c r="AS10" s="477"/>
      <c r="AT10" s="477"/>
      <c r="AU10" s="477"/>
      <c r="AV10" s="474"/>
      <c r="AW10" s="474"/>
      <c r="AX10" s="475"/>
      <c r="AY10" s="414"/>
      <c r="AZ10" s="476"/>
      <c r="BA10" s="477"/>
      <c r="BB10" s="477"/>
      <c r="BC10" s="477"/>
      <c r="BD10" s="474"/>
      <c r="BE10" s="474"/>
      <c r="BF10" s="475"/>
      <c r="BG10" s="414"/>
      <c r="BH10" s="476"/>
      <c r="BI10" s="477"/>
      <c r="BJ10" s="477"/>
      <c r="BK10" s="477"/>
      <c r="BL10" s="474"/>
      <c r="BM10" s="474"/>
      <c r="BN10" s="475"/>
      <c r="BO10" s="414"/>
      <c r="BP10" s="476"/>
      <c r="BQ10" s="477"/>
      <c r="BR10" s="477"/>
      <c r="BS10" s="477"/>
      <c r="BT10" s="474"/>
      <c r="BU10" s="474"/>
      <c r="BV10" s="475"/>
      <c r="BW10" s="414"/>
      <c r="BX10" s="476"/>
      <c r="BY10" s="477"/>
      <c r="BZ10" s="477"/>
      <c r="CA10" s="477"/>
      <c r="CB10" s="474"/>
      <c r="CC10" s="474"/>
      <c r="CD10" s="475"/>
      <c r="CE10" s="414"/>
      <c r="CF10" s="476"/>
      <c r="CG10" s="477"/>
      <c r="CH10" s="477"/>
      <c r="CI10" s="477"/>
      <c r="CJ10" s="474"/>
      <c r="CK10" s="474"/>
      <c r="CL10" s="475"/>
      <c r="CM10" s="414"/>
      <c r="CN10" s="476"/>
      <c r="CO10" s="477"/>
      <c r="CP10" s="477"/>
      <c r="CQ10" s="477"/>
      <c r="CR10" s="474"/>
      <c r="CS10" s="474"/>
      <c r="CT10" s="475"/>
      <c r="CU10" s="414"/>
      <c r="CV10" s="476"/>
      <c r="CW10" s="477"/>
      <c r="CX10" s="477"/>
      <c r="CY10" s="477"/>
      <c r="CZ10" s="474"/>
      <c r="DA10" s="474"/>
      <c r="DB10" s="475"/>
      <c r="DC10" s="414"/>
      <c r="DD10" s="476"/>
      <c r="DE10" s="477"/>
      <c r="DF10" s="477"/>
      <c r="DG10" s="477"/>
      <c r="DH10" s="474"/>
      <c r="DI10" s="474"/>
      <c r="DJ10" s="475"/>
      <c r="DK10" s="414"/>
      <c r="DL10" s="476"/>
      <c r="DM10" s="477"/>
      <c r="DN10" s="477"/>
      <c r="DO10" s="477"/>
      <c r="DP10" s="474"/>
      <c r="DQ10" s="474"/>
      <c r="DR10" s="475"/>
      <c r="DS10" s="414"/>
      <c r="DT10" s="476"/>
      <c r="DU10" s="477"/>
      <c r="DV10" s="477"/>
      <c r="DW10" s="477"/>
      <c r="DX10" s="474"/>
      <c r="DY10" s="474"/>
      <c r="DZ10" s="475"/>
      <c r="EA10" s="414"/>
      <c r="EB10" s="476"/>
      <c r="EC10" s="477"/>
      <c r="ED10" s="477"/>
      <c r="EE10" s="477"/>
      <c r="EF10" s="474"/>
      <c r="EG10" s="474"/>
      <c r="EH10" s="475"/>
      <c r="EI10" s="414"/>
      <c r="EJ10" s="476"/>
      <c r="EK10" s="477"/>
      <c r="EL10" s="477"/>
      <c r="EM10" s="477"/>
      <c r="EN10" s="474"/>
      <c r="EO10" s="474"/>
      <c r="EP10" s="475"/>
      <c r="EQ10" s="414"/>
      <c r="ER10" s="476"/>
      <c r="ES10" s="477"/>
      <c r="ET10" s="477"/>
      <c r="EU10" s="477"/>
      <c r="EV10" s="474"/>
      <c r="EW10" s="474"/>
      <c r="EX10" s="475"/>
      <c r="EY10" s="414"/>
      <c r="EZ10" s="476"/>
      <c r="FA10" s="477"/>
      <c r="FB10" s="477"/>
      <c r="FC10" s="477"/>
      <c r="FD10" s="474"/>
      <c r="FE10" s="474"/>
      <c r="FF10" s="475"/>
      <c r="FG10" s="414"/>
      <c r="FH10" s="476"/>
      <c r="FI10" s="477"/>
      <c r="FJ10" s="477"/>
      <c r="FK10" s="477"/>
      <c r="FL10" s="474"/>
      <c r="FM10" s="474"/>
      <c r="FN10" s="475"/>
      <c r="FO10" s="414"/>
      <c r="FP10" s="476"/>
      <c r="FQ10" s="477"/>
      <c r="FR10" s="477"/>
      <c r="FS10" s="477"/>
      <c r="FT10" s="474"/>
      <c r="FU10" s="474"/>
      <c r="FV10" s="475"/>
      <c r="FW10" s="414"/>
      <c r="FX10" s="476"/>
      <c r="FY10" s="477"/>
      <c r="FZ10" s="477"/>
      <c r="GA10" s="477"/>
      <c r="GB10" s="474"/>
      <c r="GC10" s="474"/>
      <c r="GD10" s="475"/>
      <c r="GE10" s="414"/>
      <c r="GF10" s="476"/>
      <c r="GG10" s="477"/>
      <c r="GH10" s="477"/>
      <c r="GI10" s="477"/>
      <c r="GJ10" s="474"/>
      <c r="GK10" s="474"/>
      <c r="GL10" s="475"/>
      <c r="GM10" s="414"/>
      <c r="GN10" s="476"/>
      <c r="GO10" s="477"/>
      <c r="GP10" s="477"/>
      <c r="GQ10" s="477"/>
      <c r="GR10" s="474"/>
      <c r="GS10" s="474"/>
      <c r="GT10" s="475"/>
      <c r="GU10" s="414"/>
      <c r="GV10" s="476"/>
      <c r="GW10" s="477"/>
      <c r="GX10" s="477"/>
      <c r="GY10" s="477"/>
      <c r="GZ10" s="474"/>
      <c r="HA10" s="474"/>
      <c r="HB10" s="475"/>
      <c r="HC10" s="414"/>
      <c r="HD10" s="476"/>
      <c r="HE10" s="477"/>
      <c r="HF10" s="477"/>
      <c r="HG10" s="477"/>
      <c r="HH10" s="474"/>
      <c r="HI10" s="474"/>
      <c r="HJ10" s="475"/>
      <c r="HK10" s="414"/>
      <c r="HL10" s="476"/>
      <c r="HM10" s="477"/>
      <c r="HN10" s="477"/>
      <c r="HO10" s="477"/>
      <c r="HP10" s="474"/>
      <c r="HQ10" s="474"/>
      <c r="HR10" s="475"/>
      <c r="HS10" s="414"/>
      <c r="HT10" s="476"/>
      <c r="HU10" s="477"/>
      <c r="HV10" s="477"/>
      <c r="HW10" s="477"/>
      <c r="HX10" s="474"/>
      <c r="HY10" s="474"/>
      <c r="HZ10" s="475"/>
      <c r="IA10" s="414"/>
      <c r="IB10" s="476"/>
      <c r="IC10" s="477"/>
      <c r="ID10" s="477"/>
      <c r="IE10" s="477"/>
      <c r="IF10" s="474"/>
      <c r="IG10" s="474"/>
      <c r="IH10" s="475"/>
      <c r="II10" s="414"/>
      <c r="IJ10" s="476"/>
      <c r="IK10" s="477"/>
      <c r="IL10" s="477"/>
      <c r="IM10" s="477"/>
      <c r="IN10" s="474"/>
      <c r="IO10" s="474"/>
      <c r="IP10" s="475"/>
      <c r="IQ10" s="414"/>
      <c r="IR10" s="476"/>
      <c r="IS10" s="477"/>
      <c r="IT10" s="477"/>
      <c r="IU10" s="477"/>
      <c r="IV10" s="474"/>
      <c r="IW10" s="474"/>
      <c r="IX10" s="475"/>
      <c r="IY10" s="414"/>
      <c r="IZ10" s="476"/>
      <c r="JA10" s="477"/>
      <c r="JB10" s="477"/>
      <c r="JC10" s="477"/>
      <c r="JD10" s="474"/>
      <c r="JE10" s="474"/>
      <c r="JF10" s="475"/>
      <c r="JG10" s="414"/>
      <c r="JH10" s="476"/>
      <c r="JI10" s="477"/>
      <c r="JJ10" s="477"/>
      <c r="JK10" s="477"/>
      <c r="JL10" s="474"/>
      <c r="JM10" s="474"/>
      <c r="JN10" s="475"/>
      <c r="JO10" s="414"/>
      <c r="JP10" s="476"/>
      <c r="JQ10" s="477"/>
      <c r="JR10" s="477"/>
      <c r="JS10" s="477"/>
      <c r="JT10" s="474"/>
      <c r="JU10" s="474"/>
      <c r="JV10" s="475"/>
      <c r="JW10" s="414"/>
      <c r="JX10" s="476"/>
      <c r="JY10" s="477"/>
      <c r="JZ10" s="477"/>
      <c r="KA10" s="477"/>
      <c r="KB10" s="474"/>
      <c r="KC10" s="474"/>
      <c r="KD10" s="475"/>
      <c r="KE10" s="414"/>
      <c r="KF10" s="476"/>
      <c r="KG10" s="477"/>
      <c r="KH10" s="477"/>
      <c r="KI10" s="477"/>
      <c r="KJ10" s="474"/>
      <c r="KK10" s="474"/>
      <c r="KL10" s="475"/>
      <c r="KM10" s="414"/>
      <c r="KN10" s="476"/>
      <c r="KO10" s="477"/>
      <c r="KP10" s="477"/>
      <c r="KQ10" s="477"/>
      <c r="KR10" s="474"/>
      <c r="KS10" s="474"/>
      <c r="KT10" s="475"/>
      <c r="KU10" s="414"/>
      <c r="KV10" s="476"/>
      <c r="KW10" s="477"/>
      <c r="KX10" s="477"/>
      <c r="KY10" s="477"/>
      <c r="KZ10" s="474"/>
      <c r="LA10" s="474"/>
      <c r="LB10" s="475"/>
      <c r="LC10" s="414"/>
      <c r="LD10" s="476"/>
      <c r="LE10" s="477"/>
      <c r="LF10" s="477"/>
      <c r="LG10" s="477"/>
      <c r="LH10" s="474"/>
      <c r="LI10" s="474"/>
      <c r="LJ10" s="475"/>
      <c r="LK10" s="414"/>
      <c r="LL10" s="476"/>
      <c r="LM10" s="477"/>
      <c r="LN10" s="477"/>
      <c r="LO10" s="477"/>
      <c r="LP10" s="474"/>
      <c r="LQ10" s="474"/>
      <c r="LR10" s="475"/>
      <c r="LS10" s="414"/>
      <c r="LT10" s="476"/>
      <c r="LU10" s="477"/>
      <c r="LV10" s="477"/>
      <c r="LW10" s="477"/>
      <c r="LX10" s="474"/>
      <c r="LY10" s="474"/>
      <c r="LZ10" s="475"/>
      <c r="MA10" s="414"/>
      <c r="MB10" s="476"/>
      <c r="MC10" s="477"/>
      <c r="MD10" s="477"/>
      <c r="ME10" s="477"/>
      <c r="MF10" s="474"/>
      <c r="MG10" s="474"/>
      <c r="MH10" s="475"/>
      <c r="MI10" s="414"/>
      <c r="MJ10" s="476"/>
      <c r="MK10" s="477"/>
      <c r="ML10" s="477"/>
      <c r="MM10" s="477"/>
      <c r="MN10" s="474"/>
      <c r="MO10" s="474"/>
      <c r="MP10" s="475"/>
      <c r="MQ10" s="414"/>
      <c r="MR10" s="476"/>
      <c r="MS10" s="477"/>
      <c r="MT10" s="477"/>
      <c r="MU10" s="477"/>
      <c r="MV10" s="474"/>
      <c r="MW10" s="474"/>
      <c r="MX10" s="475"/>
      <c r="MY10" s="414"/>
      <c r="MZ10" s="476"/>
      <c r="NA10" s="477"/>
      <c r="NB10" s="477"/>
      <c r="NC10" s="477"/>
      <c r="ND10" s="474"/>
      <c r="NE10" s="474"/>
      <c r="NF10" s="475"/>
      <c r="NG10" s="414"/>
      <c r="NH10" s="476"/>
      <c r="NI10" s="477"/>
      <c r="NJ10" s="477"/>
      <c r="NK10" s="477"/>
      <c r="NL10" s="474"/>
      <c r="NM10" s="474"/>
      <c r="NN10" s="475"/>
      <c r="NO10" s="414"/>
      <c r="NP10" s="476"/>
      <c r="NQ10" s="477"/>
      <c r="NR10" s="477"/>
      <c r="NS10" s="477"/>
      <c r="NT10" s="474"/>
      <c r="NU10" s="474"/>
      <c r="NV10" s="475"/>
      <c r="NW10" s="414"/>
      <c r="NX10" s="476"/>
      <c r="NY10" s="477"/>
      <c r="NZ10" s="477"/>
      <c r="OA10" s="477"/>
      <c r="OB10" s="474"/>
      <c r="OC10" s="474"/>
      <c r="OD10" s="475"/>
      <c r="OE10" s="414"/>
      <c r="OF10" s="476"/>
      <c r="OG10" s="477"/>
      <c r="OH10" s="477"/>
      <c r="OI10" s="477"/>
      <c r="OJ10" s="474"/>
      <c r="OK10" s="474"/>
      <c r="OL10" s="475"/>
      <c r="OM10" s="414"/>
      <c r="ON10" s="476"/>
      <c r="OO10" s="477"/>
      <c r="OP10" s="477"/>
      <c r="OQ10" s="477"/>
      <c r="OR10" s="474"/>
      <c r="OS10" s="474"/>
      <c r="OT10" s="475"/>
      <c r="OU10" s="414"/>
      <c r="OV10" s="476"/>
      <c r="OW10" s="477"/>
      <c r="OX10" s="477"/>
      <c r="OY10" s="477"/>
      <c r="OZ10" s="474"/>
      <c r="PA10" s="474"/>
      <c r="PB10" s="475"/>
      <c r="PC10" s="414"/>
      <c r="PD10" s="476"/>
      <c r="PE10" s="477"/>
      <c r="PF10" s="477"/>
      <c r="PG10" s="477"/>
      <c r="PH10" s="474"/>
      <c r="PI10" s="474"/>
      <c r="PJ10" s="475"/>
      <c r="PK10" s="414"/>
      <c r="PL10" s="476"/>
      <c r="PM10" s="477"/>
      <c r="PN10" s="477"/>
      <c r="PO10" s="477"/>
      <c r="PP10" s="474"/>
      <c r="PQ10" s="474"/>
      <c r="PR10" s="475"/>
      <c r="PS10" s="414"/>
      <c r="PT10" s="476"/>
      <c r="PU10" s="477"/>
      <c r="PV10" s="477"/>
      <c r="PW10" s="477"/>
      <c r="PX10" s="474"/>
      <c r="PY10" s="474"/>
      <c r="PZ10" s="475"/>
      <c r="QA10" s="414"/>
      <c r="QB10" s="476"/>
      <c r="QC10" s="477"/>
      <c r="QD10" s="477"/>
      <c r="QE10" s="477"/>
      <c r="QF10" s="474"/>
      <c r="QG10" s="474"/>
      <c r="QH10" s="475"/>
      <c r="QI10" s="414"/>
      <c r="QJ10" s="476"/>
      <c r="QK10" s="477"/>
      <c r="QL10" s="477"/>
      <c r="QM10" s="477"/>
      <c r="QN10" s="474"/>
      <c r="QO10" s="474"/>
      <c r="QP10" s="475"/>
      <c r="QQ10" s="414"/>
      <c r="QR10" s="476"/>
      <c r="QS10" s="477"/>
      <c r="QT10" s="477"/>
      <c r="QU10" s="477"/>
      <c r="QV10" s="474"/>
      <c r="QW10" s="474"/>
      <c r="QX10" s="475"/>
      <c r="QY10" s="414"/>
      <c r="QZ10" s="476"/>
      <c r="RA10" s="477"/>
      <c r="RB10" s="477"/>
      <c r="RC10" s="477"/>
      <c r="RD10" s="474"/>
      <c r="RE10" s="474"/>
      <c r="RF10" s="475"/>
      <c r="RG10" s="414"/>
      <c r="RH10" s="476"/>
      <c r="RI10" s="477"/>
      <c r="RJ10" s="477"/>
      <c r="RK10" s="477"/>
      <c r="RL10" s="474"/>
      <c r="RM10" s="474"/>
      <c r="RN10" s="475"/>
      <c r="RO10" s="414"/>
      <c r="RP10" s="476"/>
      <c r="RQ10" s="477"/>
      <c r="RR10" s="477"/>
      <c r="RS10" s="477"/>
      <c r="RT10" s="474"/>
      <c r="RU10" s="474"/>
      <c r="RV10" s="475"/>
      <c r="RW10" s="414"/>
      <c r="RX10" s="476"/>
      <c r="RY10" s="477"/>
      <c r="RZ10" s="477"/>
      <c r="SA10" s="477"/>
      <c r="SB10" s="474"/>
      <c r="SC10" s="474"/>
      <c r="SD10" s="475"/>
      <c r="SE10" s="414"/>
      <c r="SF10" s="476"/>
      <c r="SG10" s="477"/>
      <c r="SH10" s="477"/>
      <c r="SI10" s="477"/>
      <c r="SJ10" s="474"/>
      <c r="SK10" s="474"/>
      <c r="SL10" s="475"/>
      <c r="SM10" s="414"/>
      <c r="SN10" s="476"/>
      <c r="SO10" s="477"/>
      <c r="SP10" s="477"/>
      <c r="SQ10" s="477"/>
      <c r="SR10" s="474"/>
      <c r="SS10" s="474"/>
      <c r="ST10" s="475"/>
      <c r="SU10" s="414"/>
      <c r="SV10" s="476"/>
      <c r="SW10" s="477"/>
      <c r="SX10" s="477"/>
      <c r="SY10" s="477"/>
      <c r="SZ10" s="474"/>
      <c r="TA10" s="474"/>
      <c r="TB10" s="475"/>
      <c r="TC10" s="414"/>
      <c r="TD10" s="476"/>
      <c r="TE10" s="477"/>
      <c r="TF10" s="477"/>
      <c r="TG10" s="477"/>
      <c r="TH10" s="474"/>
      <c r="TI10" s="474"/>
      <c r="TJ10" s="475"/>
      <c r="TK10" s="414"/>
      <c r="TL10" s="476"/>
      <c r="TM10" s="477"/>
      <c r="TN10" s="477"/>
      <c r="TO10" s="477"/>
      <c r="TP10" s="474"/>
      <c r="TQ10" s="474"/>
      <c r="TR10" s="475"/>
      <c r="TS10" s="414"/>
      <c r="TT10" s="476"/>
      <c r="TU10" s="477"/>
      <c r="TV10" s="477"/>
      <c r="TW10" s="477"/>
      <c r="TX10" s="474"/>
      <c r="TY10" s="474"/>
      <c r="TZ10" s="475"/>
      <c r="UA10" s="414"/>
      <c r="UB10" s="476"/>
      <c r="UC10" s="477"/>
      <c r="UD10" s="477"/>
      <c r="UE10" s="477"/>
      <c r="UF10" s="474"/>
      <c r="UG10" s="474"/>
      <c r="UH10" s="475"/>
      <c r="UI10" s="414"/>
      <c r="UJ10" s="476"/>
      <c r="UK10" s="477"/>
      <c r="UL10" s="477"/>
      <c r="UM10" s="477"/>
      <c r="UN10" s="474"/>
      <c r="UO10" s="474"/>
      <c r="UP10" s="475"/>
      <c r="UQ10" s="414"/>
      <c r="UR10" s="476"/>
      <c r="US10" s="477"/>
      <c r="UT10" s="477"/>
      <c r="UU10" s="477"/>
      <c r="UV10" s="474"/>
      <c r="UW10" s="474"/>
      <c r="UX10" s="475"/>
      <c r="UY10" s="414"/>
      <c r="UZ10" s="476"/>
      <c r="VA10" s="477"/>
      <c r="VB10" s="477"/>
      <c r="VC10" s="477"/>
      <c r="VD10" s="474"/>
      <c r="VE10" s="474"/>
      <c r="VF10" s="475"/>
      <c r="VG10" s="414"/>
      <c r="VH10" s="476"/>
      <c r="VI10" s="477"/>
      <c r="VJ10" s="477"/>
      <c r="VK10" s="477"/>
      <c r="VL10" s="474"/>
      <c r="VM10" s="474"/>
      <c r="VN10" s="475"/>
      <c r="VO10" s="414"/>
      <c r="VP10" s="476"/>
      <c r="VQ10" s="477"/>
      <c r="VR10" s="477"/>
      <c r="VS10" s="477"/>
      <c r="VT10" s="474"/>
      <c r="VU10" s="474"/>
      <c r="VV10" s="475"/>
      <c r="VW10" s="414"/>
      <c r="VX10" s="476"/>
      <c r="VY10" s="477"/>
      <c r="VZ10" s="477"/>
      <c r="WA10" s="477"/>
      <c r="WB10" s="474"/>
      <c r="WC10" s="474"/>
      <c r="WD10" s="475"/>
      <c r="WE10" s="414"/>
      <c r="WF10" s="476"/>
      <c r="WG10" s="477"/>
      <c r="WH10" s="477"/>
      <c r="WI10" s="477"/>
      <c r="WJ10" s="474"/>
      <c r="WK10" s="474"/>
      <c r="WL10" s="475"/>
      <c r="WM10" s="414"/>
      <c r="WN10" s="476"/>
      <c r="WO10" s="477"/>
      <c r="WP10" s="477"/>
      <c r="WQ10" s="477"/>
      <c r="WR10" s="474"/>
      <c r="WS10" s="474"/>
      <c r="WT10" s="475"/>
      <c r="WU10" s="414"/>
      <c r="WV10" s="476"/>
      <c r="WW10" s="477"/>
      <c r="WX10" s="477"/>
      <c r="WY10" s="477"/>
      <c r="WZ10" s="474"/>
      <c r="XA10" s="474"/>
      <c r="XB10" s="475"/>
      <c r="XC10" s="414"/>
      <c r="XD10" s="476"/>
      <c r="XE10" s="477"/>
      <c r="XF10" s="477"/>
      <c r="XG10" s="477"/>
      <c r="XH10" s="474"/>
      <c r="XI10" s="474"/>
      <c r="XJ10" s="475"/>
      <c r="XK10" s="414"/>
      <c r="XL10" s="476"/>
      <c r="XM10" s="477"/>
      <c r="XN10" s="477"/>
      <c r="XO10" s="477"/>
      <c r="XP10" s="474"/>
      <c r="XQ10" s="474"/>
      <c r="XR10" s="475"/>
      <c r="XS10" s="414"/>
      <c r="XT10" s="476"/>
      <c r="XU10" s="477"/>
      <c r="XV10" s="477"/>
      <c r="XW10" s="477"/>
      <c r="XX10" s="474"/>
      <c r="XY10" s="474"/>
      <c r="XZ10" s="475"/>
      <c r="YA10" s="414"/>
      <c r="YB10" s="476"/>
      <c r="YC10" s="477"/>
      <c r="YD10" s="477"/>
      <c r="YE10" s="477"/>
      <c r="YF10" s="474"/>
      <c r="YG10" s="474"/>
      <c r="YH10" s="475"/>
      <c r="YI10" s="414"/>
      <c r="YJ10" s="476"/>
      <c r="YK10" s="477"/>
      <c r="YL10" s="477"/>
      <c r="YM10" s="477"/>
      <c r="YN10" s="474"/>
      <c r="YO10" s="474"/>
      <c r="YP10" s="475"/>
      <c r="YQ10" s="414"/>
      <c r="YR10" s="476"/>
      <c r="YS10" s="477"/>
      <c r="YT10" s="477"/>
      <c r="YU10" s="477"/>
      <c r="YV10" s="474"/>
      <c r="YW10" s="474"/>
      <c r="YX10" s="475"/>
      <c r="YY10" s="414"/>
      <c r="YZ10" s="476"/>
      <c r="ZA10" s="477"/>
      <c r="ZB10" s="477"/>
      <c r="ZC10" s="477"/>
      <c r="ZD10" s="474"/>
      <c r="ZE10" s="474"/>
      <c r="ZF10" s="475"/>
      <c r="ZG10" s="414"/>
      <c r="ZH10" s="476"/>
      <c r="ZI10" s="477"/>
      <c r="ZJ10" s="477"/>
      <c r="ZK10" s="477"/>
      <c r="ZL10" s="474"/>
      <c r="ZM10" s="474"/>
      <c r="ZN10" s="475"/>
      <c r="ZO10" s="414"/>
      <c r="ZP10" s="476"/>
      <c r="ZQ10" s="477"/>
      <c r="ZR10" s="477"/>
      <c r="ZS10" s="477"/>
      <c r="ZT10" s="474"/>
      <c r="ZU10" s="474"/>
      <c r="ZV10" s="475"/>
      <c r="ZW10" s="414"/>
      <c r="ZX10" s="476"/>
      <c r="ZY10" s="477"/>
      <c r="ZZ10" s="477"/>
      <c r="AAA10" s="477"/>
      <c r="AAB10" s="474"/>
      <c r="AAC10" s="474"/>
      <c r="AAD10" s="475"/>
      <c r="AAE10" s="414"/>
      <c r="AAF10" s="476"/>
      <c r="AAG10" s="477"/>
      <c r="AAH10" s="477"/>
      <c r="AAI10" s="477"/>
      <c r="AAJ10" s="474"/>
      <c r="AAK10" s="474"/>
      <c r="AAL10" s="475"/>
      <c r="AAM10" s="414"/>
      <c r="AAN10" s="476"/>
      <c r="AAO10" s="477"/>
      <c r="AAP10" s="477"/>
      <c r="AAQ10" s="477"/>
      <c r="AAR10" s="474"/>
      <c r="AAS10" s="474"/>
      <c r="AAT10" s="475"/>
      <c r="AAU10" s="414"/>
      <c r="AAV10" s="476"/>
      <c r="AAW10" s="477"/>
      <c r="AAX10" s="477"/>
      <c r="AAY10" s="477"/>
      <c r="AAZ10" s="474"/>
      <c r="ABA10" s="474"/>
      <c r="ABB10" s="475"/>
      <c r="ABC10" s="414"/>
      <c r="ABD10" s="476"/>
      <c r="ABE10" s="477"/>
      <c r="ABF10" s="477"/>
      <c r="ABG10" s="477"/>
      <c r="ABH10" s="474"/>
      <c r="ABI10" s="474"/>
      <c r="ABJ10" s="475"/>
      <c r="ABK10" s="414"/>
      <c r="ABL10" s="476"/>
      <c r="ABM10" s="477"/>
      <c r="ABN10" s="477"/>
      <c r="ABO10" s="477"/>
      <c r="ABP10" s="474"/>
      <c r="ABQ10" s="474"/>
      <c r="ABR10" s="475"/>
      <c r="ABS10" s="414"/>
      <c r="ABT10" s="476"/>
      <c r="ABU10" s="477"/>
      <c r="ABV10" s="477"/>
      <c r="ABW10" s="477"/>
      <c r="ABX10" s="474"/>
      <c r="ABY10" s="474"/>
      <c r="ABZ10" s="475"/>
      <c r="ACA10" s="414"/>
      <c r="ACB10" s="476"/>
      <c r="ACC10" s="477"/>
      <c r="ACD10" s="477"/>
      <c r="ACE10" s="477"/>
      <c r="ACF10" s="474"/>
      <c r="ACG10" s="474"/>
      <c r="ACH10" s="475"/>
      <c r="ACI10" s="414"/>
      <c r="ACJ10" s="476"/>
      <c r="ACK10" s="477"/>
      <c r="ACL10" s="477"/>
      <c r="ACM10" s="477"/>
      <c r="ACN10" s="474"/>
      <c r="ACO10" s="474"/>
      <c r="ACP10" s="475"/>
      <c r="ACQ10" s="414"/>
      <c r="ACR10" s="476"/>
      <c r="ACS10" s="477"/>
      <c r="ACT10" s="477"/>
      <c r="ACU10" s="477"/>
      <c r="ACV10" s="474"/>
      <c r="ACW10" s="474"/>
      <c r="ACX10" s="475"/>
      <c r="ACY10" s="414"/>
      <c r="ACZ10" s="476"/>
      <c r="ADA10" s="477"/>
      <c r="ADB10" s="477"/>
      <c r="ADC10" s="477"/>
      <c r="ADD10" s="474"/>
      <c r="ADE10" s="474"/>
      <c r="ADF10" s="475"/>
      <c r="ADG10" s="414"/>
      <c r="ADH10" s="476"/>
      <c r="ADI10" s="477"/>
      <c r="ADJ10" s="477"/>
      <c r="ADK10" s="477"/>
      <c r="ADL10" s="474"/>
      <c r="ADM10" s="474"/>
      <c r="ADN10" s="475"/>
      <c r="ADO10" s="414"/>
      <c r="ADP10" s="476"/>
      <c r="ADQ10" s="477"/>
      <c r="ADR10" s="477"/>
      <c r="ADS10" s="477"/>
      <c r="ADT10" s="474"/>
      <c r="ADU10" s="474"/>
      <c r="ADV10" s="475"/>
      <c r="ADW10" s="414"/>
      <c r="ADX10" s="476"/>
      <c r="ADY10" s="477"/>
      <c r="ADZ10" s="477"/>
      <c r="AEA10" s="477"/>
      <c r="AEB10" s="474"/>
      <c r="AEC10" s="474"/>
      <c r="AED10" s="475"/>
      <c r="AEE10" s="414"/>
      <c r="AEF10" s="476"/>
      <c r="AEG10" s="477"/>
      <c r="AEH10" s="477"/>
      <c r="AEI10" s="477"/>
      <c r="AEJ10" s="474"/>
      <c r="AEK10" s="474"/>
      <c r="AEL10" s="475"/>
      <c r="AEM10" s="414"/>
      <c r="AEN10" s="476"/>
      <c r="AEO10" s="477"/>
      <c r="AEP10" s="477"/>
      <c r="AEQ10" s="477"/>
      <c r="AER10" s="474"/>
      <c r="AES10" s="474"/>
      <c r="AET10" s="475"/>
      <c r="AEU10" s="414"/>
      <c r="AEV10" s="476"/>
      <c r="AEW10" s="477"/>
      <c r="AEX10" s="477"/>
      <c r="AEY10" s="477"/>
      <c r="AEZ10" s="474"/>
      <c r="AFA10" s="474"/>
      <c r="AFB10" s="475"/>
      <c r="AFC10" s="414"/>
      <c r="AFD10" s="476"/>
      <c r="AFE10" s="477"/>
      <c r="AFF10" s="477"/>
      <c r="AFG10" s="477"/>
      <c r="AFH10" s="474"/>
      <c r="AFI10" s="474"/>
      <c r="AFJ10" s="475"/>
      <c r="AFK10" s="414"/>
      <c r="AFL10" s="476"/>
      <c r="AFM10" s="477"/>
      <c r="AFN10" s="477"/>
      <c r="AFO10" s="477"/>
      <c r="AFP10" s="474"/>
      <c r="AFQ10" s="474"/>
      <c r="AFR10" s="475"/>
      <c r="AFS10" s="414"/>
      <c r="AFT10" s="476"/>
      <c r="AFU10" s="477"/>
      <c r="AFV10" s="477"/>
      <c r="AFW10" s="477"/>
      <c r="AFX10" s="474"/>
      <c r="AFY10" s="474"/>
      <c r="AFZ10" s="475"/>
      <c r="AGA10" s="414"/>
      <c r="AGB10" s="476"/>
      <c r="AGC10" s="477"/>
      <c r="AGD10" s="477"/>
      <c r="AGE10" s="477"/>
      <c r="AGF10" s="474"/>
      <c r="AGG10" s="474"/>
      <c r="AGH10" s="475"/>
      <c r="AGI10" s="414"/>
      <c r="AGJ10" s="476"/>
      <c r="AGK10" s="477"/>
      <c r="AGL10" s="477"/>
      <c r="AGM10" s="477"/>
      <c r="AGN10" s="474"/>
      <c r="AGO10" s="474"/>
      <c r="AGP10" s="475"/>
      <c r="AGQ10" s="414"/>
      <c r="AGR10" s="476"/>
      <c r="AGS10" s="477"/>
      <c r="AGT10" s="477"/>
      <c r="AGU10" s="477"/>
      <c r="AGV10" s="474"/>
      <c r="AGW10" s="474"/>
      <c r="AGX10" s="475"/>
      <c r="AGY10" s="414"/>
      <c r="AGZ10" s="476"/>
      <c r="AHA10" s="477"/>
      <c r="AHB10" s="477"/>
      <c r="AHC10" s="477"/>
      <c r="AHD10" s="474"/>
      <c r="AHE10" s="474"/>
      <c r="AHF10" s="475"/>
      <c r="AHG10" s="414"/>
      <c r="AHH10" s="476"/>
      <c r="AHI10" s="477"/>
      <c r="AHJ10" s="477"/>
      <c r="AHK10" s="477"/>
      <c r="AHL10" s="474"/>
      <c r="AHM10" s="474"/>
      <c r="AHN10" s="475"/>
      <c r="AHO10" s="414"/>
      <c r="AHP10" s="476"/>
      <c r="AHQ10" s="477"/>
      <c r="AHR10" s="477"/>
      <c r="AHS10" s="477"/>
      <c r="AHT10" s="474"/>
      <c r="AHU10" s="474"/>
      <c r="AHV10" s="475"/>
      <c r="AHW10" s="414"/>
      <c r="AHX10" s="476"/>
      <c r="AHY10" s="477"/>
      <c r="AHZ10" s="477"/>
      <c r="AIA10" s="477"/>
      <c r="AIB10" s="474"/>
      <c r="AIC10" s="474"/>
      <c r="AID10" s="475"/>
      <c r="AIE10" s="414"/>
      <c r="AIF10" s="476"/>
      <c r="AIG10" s="477"/>
      <c r="AIH10" s="477"/>
      <c r="AII10" s="477"/>
      <c r="AIJ10" s="474"/>
      <c r="AIK10" s="474"/>
      <c r="AIL10" s="475"/>
      <c r="AIM10" s="414"/>
      <c r="AIN10" s="476"/>
      <c r="AIO10" s="477"/>
      <c r="AIP10" s="477"/>
      <c r="AIQ10" s="477"/>
      <c r="AIR10" s="474"/>
      <c r="AIS10" s="474"/>
      <c r="AIT10" s="475"/>
      <c r="AIU10" s="414"/>
      <c r="AIV10" s="476"/>
      <c r="AIW10" s="477"/>
      <c r="AIX10" s="477"/>
      <c r="AIY10" s="477"/>
      <c r="AIZ10" s="474"/>
      <c r="AJA10" s="474"/>
      <c r="AJB10" s="475"/>
      <c r="AJC10" s="414"/>
      <c r="AJD10" s="476"/>
      <c r="AJE10" s="477"/>
      <c r="AJF10" s="477"/>
      <c r="AJG10" s="477"/>
      <c r="AJH10" s="474"/>
      <c r="AJI10" s="474"/>
      <c r="AJJ10" s="475"/>
      <c r="AJK10" s="414"/>
      <c r="AJL10" s="476"/>
      <c r="AJM10" s="477"/>
      <c r="AJN10" s="477"/>
      <c r="AJO10" s="477"/>
      <c r="AJP10" s="474"/>
      <c r="AJQ10" s="474"/>
      <c r="AJR10" s="475"/>
      <c r="AJS10" s="414"/>
      <c r="AJT10" s="476"/>
      <c r="AJU10" s="477"/>
      <c r="AJV10" s="477"/>
      <c r="AJW10" s="477"/>
      <c r="AJX10" s="474"/>
      <c r="AJY10" s="474"/>
      <c r="AJZ10" s="475"/>
      <c r="AKA10" s="414"/>
      <c r="AKB10" s="476"/>
      <c r="AKC10" s="477"/>
      <c r="AKD10" s="477"/>
      <c r="AKE10" s="477"/>
      <c r="AKF10" s="474"/>
      <c r="AKG10" s="474"/>
      <c r="AKH10" s="475"/>
      <c r="AKI10" s="414"/>
      <c r="AKJ10" s="476"/>
      <c r="AKK10" s="477"/>
      <c r="AKL10" s="477"/>
      <c r="AKM10" s="477"/>
      <c r="AKN10" s="474"/>
      <c r="AKO10" s="474"/>
      <c r="AKP10" s="475"/>
      <c r="AKQ10" s="414"/>
      <c r="AKR10" s="476"/>
      <c r="AKS10" s="477"/>
      <c r="AKT10" s="477"/>
      <c r="AKU10" s="477"/>
      <c r="AKV10" s="474"/>
      <c r="AKW10" s="474"/>
      <c r="AKX10" s="475"/>
      <c r="AKY10" s="414"/>
      <c r="AKZ10" s="476"/>
      <c r="ALA10" s="477"/>
      <c r="ALB10" s="477"/>
      <c r="ALC10" s="477"/>
      <c r="ALD10" s="474"/>
      <c r="ALE10" s="474"/>
      <c r="ALF10" s="475"/>
      <c r="ALG10" s="414"/>
      <c r="ALH10" s="476"/>
      <c r="ALI10" s="477"/>
      <c r="ALJ10" s="477"/>
      <c r="ALK10" s="477"/>
      <c r="ALL10" s="474"/>
      <c r="ALM10" s="474"/>
      <c r="ALN10" s="475"/>
      <c r="ALO10" s="414"/>
      <c r="ALP10" s="476"/>
      <c r="ALQ10" s="477"/>
      <c r="ALR10" s="477"/>
      <c r="ALS10" s="477"/>
      <c r="ALT10" s="474"/>
      <c r="ALU10" s="474"/>
      <c r="ALV10" s="475"/>
      <c r="ALW10" s="414"/>
      <c r="ALX10" s="476"/>
      <c r="ALY10" s="477"/>
      <c r="ALZ10" s="477"/>
      <c r="AMA10" s="477"/>
      <c r="AMB10" s="474"/>
      <c r="AMC10" s="474"/>
      <c r="AMD10" s="475"/>
      <c r="AME10" s="414"/>
      <c r="AMF10" s="476"/>
      <c r="AMG10" s="477"/>
      <c r="AMH10" s="477"/>
      <c r="AMI10" s="477"/>
      <c r="AMJ10" s="474"/>
      <c r="AMK10" s="474"/>
      <c r="AML10" s="475"/>
      <c r="AMM10" s="414"/>
      <c r="AMN10" s="476"/>
      <c r="AMO10" s="477"/>
      <c r="AMP10" s="477"/>
      <c r="AMQ10" s="477"/>
      <c r="AMR10" s="474"/>
      <c r="AMS10" s="474"/>
      <c r="AMT10" s="475"/>
      <c r="AMU10" s="414"/>
      <c r="AMV10" s="476"/>
      <c r="AMW10" s="477"/>
      <c r="AMX10" s="477"/>
      <c r="AMY10" s="477"/>
      <c r="AMZ10" s="474"/>
      <c r="ANA10" s="474"/>
      <c r="ANB10" s="475"/>
      <c r="ANC10" s="414"/>
      <c r="AND10" s="476"/>
      <c r="ANE10" s="477"/>
      <c r="ANF10" s="477"/>
      <c r="ANG10" s="477"/>
      <c r="ANH10" s="474"/>
      <c r="ANI10" s="474"/>
      <c r="ANJ10" s="475"/>
      <c r="ANK10" s="414"/>
      <c r="ANL10" s="476"/>
      <c r="ANM10" s="477"/>
      <c r="ANN10" s="477"/>
      <c r="ANO10" s="477"/>
      <c r="ANP10" s="474"/>
      <c r="ANQ10" s="474"/>
      <c r="ANR10" s="475"/>
      <c r="ANS10" s="414"/>
      <c r="ANT10" s="476"/>
      <c r="ANU10" s="477"/>
      <c r="ANV10" s="477"/>
      <c r="ANW10" s="477"/>
      <c r="ANX10" s="474"/>
      <c r="ANY10" s="474"/>
      <c r="ANZ10" s="475"/>
      <c r="AOA10" s="414"/>
      <c r="AOB10" s="476"/>
      <c r="AOC10" s="477"/>
      <c r="AOD10" s="477"/>
      <c r="AOE10" s="477"/>
      <c r="AOF10" s="474"/>
      <c r="AOG10" s="474"/>
      <c r="AOH10" s="475"/>
      <c r="AOI10" s="414"/>
      <c r="AOJ10" s="476"/>
      <c r="AOK10" s="477"/>
      <c r="AOL10" s="477"/>
      <c r="AOM10" s="477"/>
      <c r="AON10" s="474"/>
      <c r="AOO10" s="474"/>
      <c r="AOP10" s="475"/>
      <c r="AOQ10" s="414"/>
      <c r="AOR10" s="476"/>
      <c r="AOS10" s="477"/>
      <c r="AOT10" s="477"/>
      <c r="AOU10" s="477"/>
      <c r="AOV10" s="474"/>
      <c r="AOW10" s="474"/>
      <c r="AOX10" s="475"/>
      <c r="AOY10" s="414"/>
      <c r="AOZ10" s="476"/>
      <c r="APA10" s="477"/>
      <c r="APB10" s="477"/>
      <c r="APC10" s="477"/>
      <c r="APD10" s="474"/>
      <c r="APE10" s="474"/>
      <c r="APF10" s="475"/>
      <c r="APG10" s="414"/>
      <c r="APH10" s="476"/>
      <c r="API10" s="477"/>
      <c r="APJ10" s="477"/>
      <c r="APK10" s="477"/>
      <c r="APL10" s="474"/>
      <c r="APM10" s="474"/>
      <c r="APN10" s="475"/>
      <c r="APO10" s="414"/>
      <c r="APP10" s="476"/>
      <c r="APQ10" s="477"/>
      <c r="APR10" s="477"/>
      <c r="APS10" s="477"/>
      <c r="APT10" s="474"/>
      <c r="APU10" s="474"/>
      <c r="APV10" s="475"/>
      <c r="APW10" s="414"/>
      <c r="APX10" s="476"/>
      <c r="APY10" s="477"/>
      <c r="APZ10" s="477"/>
      <c r="AQA10" s="477"/>
      <c r="AQB10" s="474"/>
      <c r="AQC10" s="474"/>
      <c r="AQD10" s="475"/>
      <c r="AQE10" s="414"/>
      <c r="AQF10" s="476"/>
      <c r="AQG10" s="477"/>
      <c r="AQH10" s="477"/>
      <c r="AQI10" s="477"/>
      <c r="AQJ10" s="474"/>
      <c r="AQK10" s="474"/>
      <c r="AQL10" s="475"/>
      <c r="AQM10" s="414"/>
      <c r="AQN10" s="476"/>
      <c r="AQO10" s="477"/>
      <c r="AQP10" s="477"/>
      <c r="AQQ10" s="477"/>
      <c r="AQR10" s="474"/>
      <c r="AQS10" s="474"/>
      <c r="AQT10" s="475"/>
      <c r="AQU10" s="414"/>
      <c r="AQV10" s="476"/>
      <c r="AQW10" s="477"/>
      <c r="AQX10" s="477"/>
      <c r="AQY10" s="477"/>
      <c r="AQZ10" s="474"/>
      <c r="ARA10" s="474"/>
      <c r="ARB10" s="475"/>
      <c r="ARC10" s="414"/>
      <c r="ARD10" s="476"/>
      <c r="ARE10" s="477"/>
      <c r="ARF10" s="477"/>
      <c r="ARG10" s="477"/>
      <c r="ARH10" s="474"/>
      <c r="ARI10" s="474"/>
      <c r="ARJ10" s="475"/>
      <c r="ARK10" s="414"/>
      <c r="ARL10" s="476"/>
      <c r="ARM10" s="477"/>
      <c r="ARN10" s="477"/>
      <c r="ARO10" s="477"/>
      <c r="ARP10" s="474"/>
      <c r="ARQ10" s="474"/>
      <c r="ARR10" s="475"/>
      <c r="ARS10" s="414"/>
      <c r="ART10" s="476"/>
      <c r="ARU10" s="477"/>
      <c r="ARV10" s="477"/>
      <c r="ARW10" s="477"/>
      <c r="ARX10" s="474"/>
      <c r="ARY10" s="474"/>
      <c r="ARZ10" s="475"/>
      <c r="ASA10" s="414"/>
      <c r="ASB10" s="476"/>
      <c r="ASC10" s="477"/>
      <c r="ASD10" s="477"/>
      <c r="ASE10" s="477"/>
      <c r="ASF10" s="474"/>
      <c r="ASG10" s="474"/>
      <c r="ASH10" s="475"/>
      <c r="ASI10" s="414"/>
      <c r="ASJ10" s="476"/>
      <c r="ASK10" s="477"/>
      <c r="ASL10" s="477"/>
      <c r="ASM10" s="477"/>
      <c r="ASN10" s="474"/>
      <c r="ASO10" s="474"/>
      <c r="ASP10" s="475"/>
      <c r="ASQ10" s="414"/>
      <c r="ASR10" s="476"/>
      <c r="ASS10" s="477"/>
      <c r="AST10" s="477"/>
      <c r="ASU10" s="477"/>
      <c r="ASV10" s="474"/>
      <c r="ASW10" s="474"/>
      <c r="ASX10" s="475"/>
      <c r="ASY10" s="414"/>
      <c r="ASZ10" s="476"/>
      <c r="ATA10" s="477"/>
      <c r="ATB10" s="477"/>
      <c r="ATC10" s="477"/>
      <c r="ATD10" s="474"/>
      <c r="ATE10" s="474"/>
      <c r="ATF10" s="475"/>
      <c r="ATG10" s="414"/>
      <c r="ATH10" s="476"/>
      <c r="ATI10" s="477"/>
      <c r="ATJ10" s="477"/>
      <c r="ATK10" s="477"/>
      <c r="ATL10" s="474"/>
      <c r="ATM10" s="474"/>
      <c r="ATN10" s="475"/>
      <c r="ATO10" s="414"/>
      <c r="ATP10" s="476"/>
      <c r="ATQ10" s="477"/>
      <c r="ATR10" s="477"/>
      <c r="ATS10" s="477"/>
      <c r="ATT10" s="474"/>
      <c r="ATU10" s="474"/>
      <c r="ATV10" s="475"/>
      <c r="ATW10" s="414"/>
      <c r="ATX10" s="476"/>
      <c r="ATY10" s="477"/>
      <c r="ATZ10" s="477"/>
      <c r="AUA10" s="477"/>
      <c r="AUB10" s="474"/>
      <c r="AUC10" s="474"/>
      <c r="AUD10" s="475"/>
      <c r="AUE10" s="414"/>
      <c r="AUF10" s="476"/>
      <c r="AUG10" s="477"/>
      <c r="AUH10" s="477"/>
      <c r="AUI10" s="477"/>
      <c r="AUJ10" s="474"/>
      <c r="AUK10" s="474"/>
      <c r="AUL10" s="475"/>
      <c r="AUM10" s="414"/>
      <c r="AUN10" s="476"/>
      <c r="AUO10" s="477"/>
      <c r="AUP10" s="477"/>
      <c r="AUQ10" s="477"/>
      <c r="AUR10" s="474"/>
      <c r="AUS10" s="474"/>
      <c r="AUT10" s="475"/>
      <c r="AUU10" s="414"/>
      <c r="AUV10" s="476"/>
      <c r="AUW10" s="477"/>
      <c r="AUX10" s="477"/>
      <c r="AUY10" s="477"/>
      <c r="AUZ10" s="474"/>
      <c r="AVA10" s="474"/>
      <c r="AVB10" s="475"/>
      <c r="AVC10" s="414"/>
      <c r="AVD10" s="476"/>
      <c r="AVE10" s="477"/>
      <c r="AVF10" s="477"/>
      <c r="AVG10" s="477"/>
      <c r="AVH10" s="474"/>
      <c r="AVI10" s="474"/>
      <c r="AVJ10" s="475"/>
      <c r="AVK10" s="414"/>
      <c r="AVL10" s="476"/>
      <c r="AVM10" s="477"/>
      <c r="AVN10" s="477"/>
      <c r="AVO10" s="477"/>
      <c r="AVP10" s="474"/>
      <c r="AVQ10" s="474"/>
      <c r="AVR10" s="475"/>
      <c r="AVS10" s="414"/>
      <c r="AVT10" s="476"/>
      <c r="AVU10" s="477"/>
      <c r="AVV10" s="477"/>
      <c r="AVW10" s="477"/>
      <c r="AVX10" s="474"/>
      <c r="AVY10" s="474"/>
      <c r="AVZ10" s="475"/>
      <c r="AWA10" s="414"/>
      <c r="AWB10" s="476"/>
      <c r="AWC10" s="477"/>
      <c r="AWD10" s="477"/>
      <c r="AWE10" s="477"/>
      <c r="AWF10" s="474"/>
      <c r="AWG10" s="474"/>
      <c r="AWH10" s="475"/>
      <c r="AWI10" s="414"/>
      <c r="AWJ10" s="476"/>
      <c r="AWK10" s="477"/>
      <c r="AWL10" s="477"/>
      <c r="AWM10" s="477"/>
      <c r="AWN10" s="474"/>
      <c r="AWO10" s="474"/>
      <c r="AWP10" s="475"/>
      <c r="AWQ10" s="414"/>
      <c r="AWR10" s="476"/>
      <c r="AWS10" s="477"/>
      <c r="AWT10" s="477"/>
      <c r="AWU10" s="477"/>
      <c r="AWV10" s="474"/>
      <c r="AWW10" s="474"/>
      <c r="AWX10" s="475"/>
      <c r="AWY10" s="414"/>
      <c r="AWZ10" s="476"/>
      <c r="AXA10" s="477"/>
      <c r="AXB10" s="477"/>
      <c r="AXC10" s="477"/>
      <c r="AXD10" s="474"/>
      <c r="AXE10" s="474"/>
      <c r="AXF10" s="475"/>
      <c r="AXG10" s="414"/>
      <c r="AXH10" s="476"/>
      <c r="AXI10" s="477"/>
      <c r="AXJ10" s="477"/>
      <c r="AXK10" s="477"/>
      <c r="AXL10" s="474"/>
      <c r="AXM10" s="474"/>
      <c r="AXN10" s="475"/>
      <c r="AXO10" s="414"/>
      <c r="AXP10" s="476"/>
      <c r="AXQ10" s="477"/>
      <c r="AXR10" s="477"/>
      <c r="AXS10" s="477"/>
      <c r="AXT10" s="474"/>
      <c r="AXU10" s="474"/>
      <c r="AXV10" s="475"/>
      <c r="AXW10" s="414"/>
      <c r="AXX10" s="476"/>
      <c r="AXY10" s="477"/>
      <c r="AXZ10" s="477"/>
      <c r="AYA10" s="477"/>
      <c r="AYB10" s="474"/>
      <c r="AYC10" s="474"/>
      <c r="AYD10" s="475"/>
      <c r="AYE10" s="414"/>
      <c r="AYF10" s="476"/>
      <c r="AYG10" s="477"/>
      <c r="AYH10" s="477"/>
      <c r="AYI10" s="477"/>
      <c r="AYJ10" s="474"/>
      <c r="AYK10" s="474"/>
      <c r="AYL10" s="475"/>
      <c r="AYM10" s="414"/>
      <c r="AYN10" s="476"/>
      <c r="AYO10" s="477"/>
      <c r="AYP10" s="477"/>
      <c r="AYQ10" s="477"/>
      <c r="AYR10" s="474"/>
      <c r="AYS10" s="474"/>
      <c r="AYT10" s="475"/>
      <c r="AYU10" s="414"/>
      <c r="AYV10" s="476"/>
      <c r="AYW10" s="477"/>
      <c r="AYX10" s="477"/>
      <c r="AYY10" s="477"/>
      <c r="AYZ10" s="474"/>
      <c r="AZA10" s="474"/>
      <c r="AZB10" s="475"/>
      <c r="AZC10" s="414"/>
      <c r="AZD10" s="476"/>
      <c r="AZE10" s="477"/>
      <c r="AZF10" s="477"/>
      <c r="AZG10" s="477"/>
      <c r="AZH10" s="474"/>
      <c r="AZI10" s="474"/>
      <c r="AZJ10" s="475"/>
      <c r="AZK10" s="414"/>
      <c r="AZL10" s="476"/>
      <c r="AZM10" s="477"/>
      <c r="AZN10" s="477"/>
      <c r="AZO10" s="477"/>
      <c r="AZP10" s="474"/>
      <c r="AZQ10" s="474"/>
      <c r="AZR10" s="475"/>
      <c r="AZS10" s="414"/>
      <c r="AZT10" s="476"/>
      <c r="AZU10" s="477"/>
      <c r="AZV10" s="477"/>
      <c r="AZW10" s="477"/>
      <c r="AZX10" s="474"/>
      <c r="AZY10" s="474"/>
      <c r="AZZ10" s="475"/>
      <c r="BAA10" s="414"/>
      <c r="BAB10" s="476"/>
      <c r="BAC10" s="477"/>
      <c r="BAD10" s="477"/>
      <c r="BAE10" s="477"/>
      <c r="BAF10" s="474"/>
      <c r="BAG10" s="474"/>
      <c r="BAH10" s="475"/>
      <c r="BAI10" s="414"/>
      <c r="BAJ10" s="476"/>
      <c r="BAK10" s="477"/>
      <c r="BAL10" s="477"/>
      <c r="BAM10" s="477"/>
      <c r="BAN10" s="474"/>
      <c r="BAO10" s="474"/>
      <c r="BAP10" s="475"/>
      <c r="BAQ10" s="414"/>
      <c r="BAR10" s="476"/>
      <c r="BAS10" s="477"/>
      <c r="BAT10" s="477"/>
      <c r="BAU10" s="477"/>
      <c r="BAV10" s="474"/>
      <c r="BAW10" s="474"/>
      <c r="BAX10" s="475"/>
      <c r="BAY10" s="414"/>
      <c r="BAZ10" s="476"/>
      <c r="BBA10" s="477"/>
      <c r="BBB10" s="477"/>
      <c r="BBC10" s="477"/>
      <c r="BBD10" s="474"/>
      <c r="BBE10" s="474"/>
      <c r="BBF10" s="475"/>
      <c r="BBG10" s="414"/>
      <c r="BBH10" s="476"/>
      <c r="BBI10" s="477"/>
      <c r="BBJ10" s="477"/>
      <c r="BBK10" s="477"/>
      <c r="BBL10" s="474"/>
      <c r="BBM10" s="474"/>
      <c r="BBN10" s="475"/>
      <c r="BBO10" s="414"/>
      <c r="BBP10" s="476"/>
      <c r="BBQ10" s="477"/>
      <c r="BBR10" s="477"/>
      <c r="BBS10" s="477"/>
      <c r="BBT10" s="474"/>
      <c r="BBU10" s="474"/>
      <c r="BBV10" s="475"/>
      <c r="BBW10" s="414"/>
      <c r="BBX10" s="476"/>
      <c r="BBY10" s="477"/>
      <c r="BBZ10" s="477"/>
      <c r="BCA10" s="477"/>
      <c r="BCB10" s="474"/>
      <c r="BCC10" s="474"/>
      <c r="BCD10" s="475"/>
      <c r="BCE10" s="414"/>
      <c r="BCF10" s="476"/>
      <c r="BCG10" s="477"/>
      <c r="BCH10" s="477"/>
      <c r="BCI10" s="477"/>
      <c r="BCJ10" s="474"/>
      <c r="BCK10" s="474"/>
      <c r="BCL10" s="475"/>
      <c r="BCM10" s="414"/>
      <c r="BCN10" s="476"/>
      <c r="BCO10" s="477"/>
      <c r="BCP10" s="477"/>
      <c r="BCQ10" s="477"/>
      <c r="BCR10" s="474"/>
      <c r="BCS10" s="474"/>
      <c r="BCT10" s="475"/>
      <c r="BCU10" s="414"/>
      <c r="BCV10" s="476"/>
      <c r="BCW10" s="477"/>
      <c r="BCX10" s="477"/>
      <c r="BCY10" s="477"/>
      <c r="BCZ10" s="474"/>
      <c r="BDA10" s="474"/>
      <c r="BDB10" s="475"/>
      <c r="BDC10" s="414"/>
      <c r="BDD10" s="476"/>
      <c r="BDE10" s="477"/>
      <c r="BDF10" s="477"/>
      <c r="BDG10" s="477"/>
      <c r="BDH10" s="474"/>
      <c r="BDI10" s="474"/>
      <c r="BDJ10" s="475"/>
      <c r="BDK10" s="414"/>
      <c r="BDL10" s="476"/>
      <c r="BDM10" s="477"/>
      <c r="BDN10" s="477"/>
      <c r="BDO10" s="477"/>
      <c r="BDP10" s="474"/>
      <c r="BDQ10" s="474"/>
      <c r="BDR10" s="475"/>
      <c r="BDS10" s="414"/>
      <c r="BDT10" s="476"/>
      <c r="BDU10" s="477"/>
      <c r="BDV10" s="477"/>
      <c r="BDW10" s="477"/>
      <c r="BDX10" s="474"/>
      <c r="BDY10" s="474"/>
      <c r="BDZ10" s="475"/>
      <c r="BEA10" s="414"/>
      <c r="BEB10" s="476"/>
      <c r="BEC10" s="477"/>
      <c r="BED10" s="477"/>
      <c r="BEE10" s="477"/>
      <c r="BEF10" s="474"/>
      <c r="BEG10" s="474"/>
      <c r="BEH10" s="475"/>
      <c r="BEI10" s="414"/>
      <c r="BEJ10" s="476"/>
      <c r="BEK10" s="477"/>
      <c r="BEL10" s="477"/>
      <c r="BEM10" s="477"/>
      <c r="BEN10" s="474"/>
      <c r="BEO10" s="474"/>
      <c r="BEP10" s="475"/>
      <c r="BEQ10" s="414"/>
      <c r="BER10" s="476"/>
      <c r="BES10" s="477"/>
      <c r="BET10" s="477"/>
      <c r="BEU10" s="477"/>
      <c r="BEV10" s="474"/>
      <c r="BEW10" s="474"/>
      <c r="BEX10" s="475"/>
      <c r="BEY10" s="414"/>
      <c r="BEZ10" s="476"/>
      <c r="BFA10" s="477"/>
      <c r="BFB10" s="477"/>
      <c r="BFC10" s="477"/>
      <c r="BFD10" s="474"/>
      <c r="BFE10" s="474"/>
      <c r="BFF10" s="475"/>
      <c r="BFG10" s="414"/>
      <c r="BFH10" s="476"/>
      <c r="BFI10" s="477"/>
      <c r="BFJ10" s="477"/>
      <c r="BFK10" s="477"/>
      <c r="BFL10" s="474"/>
      <c r="BFM10" s="474"/>
      <c r="BFN10" s="475"/>
      <c r="BFO10" s="414"/>
      <c r="BFP10" s="476"/>
      <c r="BFQ10" s="477"/>
      <c r="BFR10" s="477"/>
      <c r="BFS10" s="477"/>
      <c r="BFT10" s="474"/>
      <c r="BFU10" s="474"/>
      <c r="BFV10" s="475"/>
      <c r="BFW10" s="414"/>
      <c r="BFX10" s="476"/>
      <c r="BFY10" s="477"/>
      <c r="BFZ10" s="477"/>
      <c r="BGA10" s="477"/>
      <c r="BGB10" s="474"/>
      <c r="BGC10" s="474"/>
      <c r="BGD10" s="475"/>
      <c r="BGE10" s="414"/>
      <c r="BGF10" s="476"/>
      <c r="BGG10" s="477"/>
      <c r="BGH10" s="477"/>
      <c r="BGI10" s="477"/>
      <c r="BGJ10" s="474"/>
      <c r="BGK10" s="474"/>
      <c r="BGL10" s="475"/>
      <c r="BGM10" s="414"/>
      <c r="BGN10" s="476"/>
      <c r="BGO10" s="477"/>
      <c r="BGP10" s="477"/>
      <c r="BGQ10" s="477"/>
      <c r="BGR10" s="474"/>
      <c r="BGS10" s="474"/>
      <c r="BGT10" s="475"/>
      <c r="BGU10" s="414"/>
      <c r="BGV10" s="476"/>
      <c r="BGW10" s="477"/>
      <c r="BGX10" s="477"/>
      <c r="BGY10" s="477"/>
      <c r="BGZ10" s="474"/>
      <c r="BHA10" s="474"/>
      <c r="BHB10" s="475"/>
      <c r="BHC10" s="414"/>
      <c r="BHD10" s="476"/>
      <c r="BHE10" s="477"/>
      <c r="BHF10" s="477"/>
      <c r="BHG10" s="477"/>
      <c r="BHH10" s="474"/>
      <c r="BHI10" s="474"/>
      <c r="BHJ10" s="475"/>
      <c r="BHK10" s="414"/>
      <c r="BHL10" s="476"/>
      <c r="BHM10" s="477"/>
      <c r="BHN10" s="477"/>
      <c r="BHO10" s="477"/>
      <c r="BHP10" s="474"/>
      <c r="BHQ10" s="474"/>
      <c r="BHR10" s="475"/>
      <c r="BHS10" s="414"/>
      <c r="BHT10" s="476"/>
      <c r="BHU10" s="477"/>
      <c r="BHV10" s="477"/>
      <c r="BHW10" s="477"/>
      <c r="BHX10" s="474"/>
      <c r="BHY10" s="474"/>
      <c r="BHZ10" s="475"/>
      <c r="BIA10" s="414"/>
      <c r="BIB10" s="476"/>
      <c r="BIC10" s="477"/>
      <c r="BID10" s="477"/>
      <c r="BIE10" s="477"/>
      <c r="BIF10" s="474"/>
      <c r="BIG10" s="474"/>
      <c r="BIH10" s="475"/>
      <c r="BII10" s="414"/>
      <c r="BIJ10" s="476"/>
      <c r="BIK10" s="477"/>
      <c r="BIL10" s="477"/>
      <c r="BIM10" s="477"/>
      <c r="BIN10" s="474"/>
      <c r="BIO10" s="474"/>
      <c r="BIP10" s="475"/>
      <c r="BIQ10" s="414"/>
      <c r="BIR10" s="476"/>
      <c r="BIS10" s="477"/>
      <c r="BIT10" s="477"/>
      <c r="BIU10" s="477"/>
      <c r="BIV10" s="474"/>
      <c r="BIW10" s="474"/>
      <c r="BIX10" s="475"/>
      <c r="BIY10" s="414"/>
      <c r="BIZ10" s="476"/>
      <c r="BJA10" s="477"/>
      <c r="BJB10" s="477"/>
      <c r="BJC10" s="477"/>
      <c r="BJD10" s="474"/>
      <c r="BJE10" s="474"/>
      <c r="BJF10" s="475"/>
      <c r="BJG10" s="414"/>
      <c r="BJH10" s="476"/>
      <c r="BJI10" s="477"/>
      <c r="BJJ10" s="477"/>
      <c r="BJK10" s="477"/>
      <c r="BJL10" s="474"/>
      <c r="BJM10" s="474"/>
      <c r="BJN10" s="475"/>
      <c r="BJO10" s="414"/>
      <c r="BJP10" s="476"/>
      <c r="BJQ10" s="477"/>
      <c r="BJR10" s="477"/>
      <c r="BJS10" s="477"/>
      <c r="BJT10" s="474"/>
      <c r="BJU10" s="474"/>
      <c r="BJV10" s="475"/>
      <c r="BJW10" s="414"/>
      <c r="BJX10" s="476"/>
      <c r="BJY10" s="477"/>
      <c r="BJZ10" s="477"/>
      <c r="BKA10" s="477"/>
      <c r="BKB10" s="474"/>
      <c r="BKC10" s="474"/>
      <c r="BKD10" s="475"/>
      <c r="BKE10" s="414"/>
      <c r="BKF10" s="476"/>
      <c r="BKG10" s="477"/>
      <c r="BKH10" s="477"/>
      <c r="BKI10" s="477"/>
      <c r="BKJ10" s="474"/>
      <c r="BKK10" s="474"/>
      <c r="BKL10" s="475"/>
      <c r="BKM10" s="414"/>
      <c r="BKN10" s="476"/>
      <c r="BKO10" s="477"/>
      <c r="BKP10" s="477"/>
      <c r="BKQ10" s="477"/>
      <c r="BKR10" s="474"/>
      <c r="BKS10" s="474"/>
      <c r="BKT10" s="475"/>
      <c r="BKU10" s="414"/>
      <c r="BKV10" s="476"/>
      <c r="BKW10" s="477"/>
      <c r="BKX10" s="477"/>
      <c r="BKY10" s="477"/>
      <c r="BKZ10" s="474"/>
      <c r="BLA10" s="474"/>
      <c r="BLB10" s="475"/>
      <c r="BLC10" s="414"/>
      <c r="BLD10" s="476"/>
      <c r="BLE10" s="477"/>
      <c r="BLF10" s="477"/>
      <c r="BLG10" s="477"/>
      <c r="BLH10" s="474"/>
      <c r="BLI10" s="474"/>
      <c r="BLJ10" s="475"/>
      <c r="BLK10" s="414"/>
      <c r="BLL10" s="476"/>
      <c r="BLM10" s="477"/>
      <c r="BLN10" s="477"/>
      <c r="BLO10" s="477"/>
      <c r="BLP10" s="474"/>
      <c r="BLQ10" s="474"/>
      <c r="BLR10" s="475"/>
      <c r="BLS10" s="414"/>
      <c r="BLT10" s="476"/>
      <c r="BLU10" s="477"/>
      <c r="BLV10" s="477"/>
      <c r="BLW10" s="477"/>
      <c r="BLX10" s="474"/>
      <c r="BLY10" s="474"/>
      <c r="BLZ10" s="475"/>
      <c r="BMA10" s="414"/>
      <c r="BMB10" s="476"/>
      <c r="BMC10" s="477"/>
      <c r="BMD10" s="477"/>
      <c r="BME10" s="477"/>
      <c r="BMF10" s="474"/>
      <c r="BMG10" s="474"/>
      <c r="BMH10" s="475"/>
      <c r="BMI10" s="414"/>
      <c r="BMJ10" s="476"/>
      <c r="BMK10" s="477"/>
      <c r="BML10" s="477"/>
      <c r="BMM10" s="477"/>
      <c r="BMN10" s="474"/>
      <c r="BMO10" s="474"/>
      <c r="BMP10" s="475"/>
      <c r="BMQ10" s="414"/>
      <c r="BMR10" s="476"/>
      <c r="BMS10" s="477"/>
      <c r="BMT10" s="477"/>
      <c r="BMU10" s="477"/>
      <c r="BMV10" s="474"/>
      <c r="BMW10" s="474"/>
      <c r="BMX10" s="475"/>
      <c r="BMY10" s="414"/>
      <c r="BMZ10" s="476"/>
      <c r="BNA10" s="477"/>
      <c r="BNB10" s="477"/>
      <c r="BNC10" s="477"/>
      <c r="BND10" s="474"/>
      <c r="BNE10" s="474"/>
      <c r="BNF10" s="475"/>
      <c r="BNG10" s="414"/>
      <c r="BNH10" s="476"/>
      <c r="BNI10" s="477"/>
      <c r="BNJ10" s="477"/>
      <c r="BNK10" s="477"/>
      <c r="BNL10" s="474"/>
      <c r="BNM10" s="474"/>
      <c r="BNN10" s="475"/>
      <c r="BNO10" s="414"/>
      <c r="BNP10" s="476"/>
      <c r="BNQ10" s="477"/>
      <c r="BNR10" s="477"/>
      <c r="BNS10" s="477"/>
      <c r="BNT10" s="474"/>
      <c r="BNU10" s="474"/>
      <c r="BNV10" s="475"/>
      <c r="BNW10" s="414"/>
      <c r="BNX10" s="476"/>
      <c r="BNY10" s="477"/>
      <c r="BNZ10" s="477"/>
      <c r="BOA10" s="477"/>
      <c r="BOB10" s="474"/>
      <c r="BOC10" s="474"/>
      <c r="BOD10" s="475"/>
      <c r="BOE10" s="414"/>
      <c r="BOF10" s="476"/>
      <c r="BOG10" s="477"/>
      <c r="BOH10" s="477"/>
      <c r="BOI10" s="477"/>
      <c r="BOJ10" s="474"/>
      <c r="BOK10" s="474"/>
      <c r="BOL10" s="475"/>
      <c r="BOM10" s="414"/>
      <c r="BON10" s="476"/>
      <c r="BOO10" s="477"/>
      <c r="BOP10" s="477"/>
      <c r="BOQ10" s="477"/>
      <c r="BOR10" s="474"/>
      <c r="BOS10" s="474"/>
      <c r="BOT10" s="475"/>
      <c r="BOU10" s="414"/>
      <c r="BOV10" s="476"/>
      <c r="BOW10" s="477"/>
      <c r="BOX10" s="477"/>
      <c r="BOY10" s="477"/>
      <c r="BOZ10" s="474"/>
      <c r="BPA10" s="474"/>
      <c r="BPB10" s="475"/>
      <c r="BPC10" s="414"/>
      <c r="BPD10" s="476"/>
      <c r="BPE10" s="477"/>
      <c r="BPF10" s="477"/>
      <c r="BPG10" s="477"/>
      <c r="BPH10" s="474"/>
      <c r="BPI10" s="474"/>
      <c r="BPJ10" s="475"/>
      <c r="BPK10" s="414"/>
      <c r="BPL10" s="476"/>
      <c r="BPM10" s="477"/>
      <c r="BPN10" s="477"/>
      <c r="BPO10" s="477"/>
      <c r="BPP10" s="474"/>
      <c r="BPQ10" s="474"/>
      <c r="BPR10" s="475"/>
      <c r="BPS10" s="414"/>
      <c r="BPT10" s="476"/>
      <c r="BPU10" s="477"/>
      <c r="BPV10" s="477"/>
      <c r="BPW10" s="477"/>
      <c r="BPX10" s="474"/>
      <c r="BPY10" s="474"/>
      <c r="BPZ10" s="475"/>
      <c r="BQA10" s="414"/>
      <c r="BQB10" s="476"/>
      <c r="BQC10" s="477"/>
      <c r="BQD10" s="477"/>
      <c r="BQE10" s="477"/>
      <c r="BQF10" s="474"/>
      <c r="BQG10" s="474"/>
      <c r="BQH10" s="475"/>
      <c r="BQI10" s="414"/>
      <c r="BQJ10" s="476"/>
      <c r="BQK10" s="477"/>
      <c r="BQL10" s="477"/>
      <c r="BQM10" s="477"/>
      <c r="BQN10" s="474"/>
      <c r="BQO10" s="474"/>
      <c r="BQP10" s="475"/>
      <c r="BQQ10" s="414"/>
      <c r="BQR10" s="476"/>
      <c r="BQS10" s="477"/>
      <c r="BQT10" s="477"/>
      <c r="BQU10" s="477"/>
      <c r="BQV10" s="474"/>
      <c r="BQW10" s="474"/>
      <c r="BQX10" s="475"/>
      <c r="BQY10" s="414"/>
      <c r="BQZ10" s="476"/>
      <c r="BRA10" s="477"/>
      <c r="BRB10" s="477"/>
      <c r="BRC10" s="477"/>
      <c r="BRD10" s="474"/>
      <c r="BRE10" s="474"/>
      <c r="BRF10" s="475"/>
      <c r="BRG10" s="414"/>
      <c r="BRH10" s="476"/>
      <c r="BRI10" s="477"/>
      <c r="BRJ10" s="477"/>
      <c r="BRK10" s="477"/>
      <c r="BRL10" s="474"/>
      <c r="BRM10" s="474"/>
      <c r="BRN10" s="475"/>
      <c r="BRO10" s="414"/>
      <c r="BRP10" s="476"/>
      <c r="BRQ10" s="477"/>
      <c r="BRR10" s="477"/>
      <c r="BRS10" s="477"/>
      <c r="BRT10" s="474"/>
      <c r="BRU10" s="474"/>
      <c r="BRV10" s="475"/>
      <c r="BRW10" s="414"/>
      <c r="BRX10" s="476"/>
      <c r="BRY10" s="477"/>
      <c r="BRZ10" s="477"/>
      <c r="BSA10" s="477"/>
      <c r="BSB10" s="474"/>
      <c r="BSC10" s="474"/>
      <c r="BSD10" s="475"/>
      <c r="BSE10" s="414"/>
      <c r="BSF10" s="476"/>
      <c r="BSG10" s="477"/>
      <c r="BSH10" s="477"/>
      <c r="BSI10" s="477"/>
      <c r="BSJ10" s="474"/>
      <c r="BSK10" s="474"/>
      <c r="BSL10" s="475"/>
      <c r="BSM10" s="414"/>
      <c r="BSN10" s="476"/>
      <c r="BSO10" s="477"/>
      <c r="BSP10" s="477"/>
      <c r="BSQ10" s="477"/>
      <c r="BSR10" s="474"/>
      <c r="BSS10" s="474"/>
      <c r="BST10" s="475"/>
      <c r="BSU10" s="414"/>
      <c r="BSV10" s="476"/>
      <c r="BSW10" s="477"/>
      <c r="BSX10" s="477"/>
      <c r="BSY10" s="477"/>
      <c r="BSZ10" s="474"/>
      <c r="BTA10" s="474"/>
      <c r="BTB10" s="475"/>
      <c r="BTC10" s="414"/>
      <c r="BTD10" s="476"/>
      <c r="BTE10" s="477"/>
      <c r="BTF10" s="477"/>
      <c r="BTG10" s="477"/>
      <c r="BTH10" s="474"/>
      <c r="BTI10" s="474"/>
      <c r="BTJ10" s="475"/>
      <c r="BTK10" s="414"/>
      <c r="BTL10" s="476"/>
      <c r="BTM10" s="477"/>
      <c r="BTN10" s="477"/>
      <c r="BTO10" s="477"/>
      <c r="BTP10" s="474"/>
      <c r="BTQ10" s="474"/>
      <c r="BTR10" s="475"/>
      <c r="BTS10" s="414"/>
      <c r="BTT10" s="476"/>
      <c r="BTU10" s="477"/>
      <c r="BTV10" s="477"/>
      <c r="BTW10" s="477"/>
      <c r="BTX10" s="474"/>
      <c r="BTY10" s="474"/>
      <c r="BTZ10" s="475"/>
      <c r="BUA10" s="414"/>
      <c r="BUB10" s="476"/>
      <c r="BUC10" s="477"/>
      <c r="BUD10" s="477"/>
      <c r="BUE10" s="477"/>
      <c r="BUF10" s="474"/>
      <c r="BUG10" s="474"/>
      <c r="BUH10" s="475"/>
      <c r="BUI10" s="414"/>
      <c r="BUJ10" s="476"/>
      <c r="BUK10" s="477"/>
      <c r="BUL10" s="477"/>
      <c r="BUM10" s="477"/>
      <c r="BUN10" s="474"/>
      <c r="BUO10" s="474"/>
      <c r="BUP10" s="475"/>
      <c r="BUQ10" s="414"/>
      <c r="BUR10" s="476"/>
      <c r="BUS10" s="477"/>
      <c r="BUT10" s="477"/>
      <c r="BUU10" s="477"/>
      <c r="BUV10" s="474"/>
      <c r="BUW10" s="474"/>
      <c r="BUX10" s="475"/>
      <c r="BUY10" s="414"/>
      <c r="BUZ10" s="476"/>
      <c r="BVA10" s="477"/>
      <c r="BVB10" s="477"/>
      <c r="BVC10" s="477"/>
      <c r="BVD10" s="474"/>
      <c r="BVE10" s="474"/>
      <c r="BVF10" s="475"/>
      <c r="BVG10" s="414"/>
      <c r="BVH10" s="476"/>
      <c r="BVI10" s="477"/>
      <c r="BVJ10" s="477"/>
      <c r="BVK10" s="477"/>
      <c r="BVL10" s="474"/>
      <c r="BVM10" s="474"/>
      <c r="BVN10" s="475"/>
      <c r="BVO10" s="414"/>
      <c r="BVP10" s="476"/>
      <c r="BVQ10" s="477"/>
      <c r="BVR10" s="477"/>
      <c r="BVS10" s="477"/>
      <c r="BVT10" s="474"/>
      <c r="BVU10" s="474"/>
      <c r="BVV10" s="475"/>
      <c r="BVW10" s="414"/>
      <c r="BVX10" s="476"/>
      <c r="BVY10" s="477"/>
      <c r="BVZ10" s="477"/>
      <c r="BWA10" s="477"/>
      <c r="BWB10" s="474"/>
      <c r="BWC10" s="474"/>
      <c r="BWD10" s="475"/>
      <c r="BWE10" s="414"/>
      <c r="BWF10" s="476"/>
      <c r="BWG10" s="477"/>
      <c r="BWH10" s="477"/>
      <c r="BWI10" s="477"/>
      <c r="BWJ10" s="474"/>
      <c r="BWK10" s="474"/>
      <c r="BWL10" s="475"/>
      <c r="BWM10" s="414"/>
      <c r="BWN10" s="476"/>
      <c r="BWO10" s="477"/>
      <c r="BWP10" s="477"/>
      <c r="BWQ10" s="477"/>
      <c r="BWR10" s="474"/>
      <c r="BWS10" s="474"/>
      <c r="BWT10" s="475"/>
      <c r="BWU10" s="414"/>
      <c r="BWV10" s="476"/>
      <c r="BWW10" s="477"/>
      <c r="BWX10" s="477"/>
      <c r="BWY10" s="477"/>
      <c r="BWZ10" s="474"/>
      <c r="BXA10" s="474"/>
      <c r="BXB10" s="475"/>
      <c r="BXC10" s="414"/>
      <c r="BXD10" s="476"/>
      <c r="BXE10" s="477"/>
      <c r="BXF10" s="477"/>
      <c r="BXG10" s="477"/>
      <c r="BXH10" s="474"/>
      <c r="BXI10" s="474"/>
      <c r="BXJ10" s="475"/>
      <c r="BXK10" s="414"/>
      <c r="BXL10" s="476"/>
      <c r="BXM10" s="477"/>
      <c r="BXN10" s="477"/>
      <c r="BXO10" s="477"/>
      <c r="BXP10" s="474"/>
      <c r="BXQ10" s="474"/>
      <c r="BXR10" s="475"/>
      <c r="BXS10" s="414"/>
      <c r="BXT10" s="476"/>
      <c r="BXU10" s="477"/>
      <c r="BXV10" s="477"/>
      <c r="BXW10" s="477"/>
      <c r="BXX10" s="474"/>
      <c r="BXY10" s="474"/>
      <c r="BXZ10" s="475"/>
      <c r="BYA10" s="414"/>
      <c r="BYB10" s="476"/>
      <c r="BYC10" s="477"/>
      <c r="BYD10" s="477"/>
      <c r="BYE10" s="477"/>
      <c r="BYF10" s="474"/>
      <c r="BYG10" s="474"/>
      <c r="BYH10" s="475"/>
      <c r="BYI10" s="414"/>
      <c r="BYJ10" s="476"/>
      <c r="BYK10" s="477"/>
      <c r="BYL10" s="477"/>
      <c r="BYM10" s="477"/>
      <c r="BYN10" s="474"/>
      <c r="BYO10" s="474"/>
      <c r="BYP10" s="475"/>
      <c r="BYQ10" s="414"/>
      <c r="BYR10" s="476"/>
      <c r="BYS10" s="477"/>
      <c r="BYT10" s="477"/>
      <c r="BYU10" s="477"/>
      <c r="BYV10" s="474"/>
      <c r="BYW10" s="474"/>
      <c r="BYX10" s="475"/>
      <c r="BYY10" s="414"/>
      <c r="BYZ10" s="476"/>
      <c r="BZA10" s="477"/>
      <c r="BZB10" s="477"/>
      <c r="BZC10" s="477"/>
      <c r="BZD10" s="474"/>
      <c r="BZE10" s="474"/>
      <c r="BZF10" s="475"/>
      <c r="BZG10" s="414"/>
      <c r="BZH10" s="476"/>
      <c r="BZI10" s="477"/>
      <c r="BZJ10" s="477"/>
      <c r="BZK10" s="477"/>
      <c r="BZL10" s="474"/>
      <c r="BZM10" s="474"/>
      <c r="BZN10" s="475"/>
      <c r="BZO10" s="414"/>
      <c r="BZP10" s="476"/>
      <c r="BZQ10" s="477"/>
      <c r="BZR10" s="477"/>
      <c r="BZS10" s="477"/>
      <c r="BZT10" s="474"/>
      <c r="BZU10" s="474"/>
      <c r="BZV10" s="475"/>
      <c r="BZW10" s="414"/>
      <c r="BZX10" s="476"/>
      <c r="BZY10" s="477"/>
      <c r="BZZ10" s="477"/>
      <c r="CAA10" s="477"/>
      <c r="CAB10" s="474"/>
      <c r="CAC10" s="474"/>
      <c r="CAD10" s="475"/>
      <c r="CAE10" s="414"/>
      <c r="CAF10" s="476"/>
      <c r="CAG10" s="477"/>
      <c r="CAH10" s="477"/>
      <c r="CAI10" s="477"/>
      <c r="CAJ10" s="474"/>
      <c r="CAK10" s="474"/>
      <c r="CAL10" s="475"/>
      <c r="CAM10" s="414"/>
      <c r="CAN10" s="476"/>
      <c r="CAO10" s="477"/>
      <c r="CAP10" s="477"/>
      <c r="CAQ10" s="477"/>
      <c r="CAR10" s="474"/>
      <c r="CAS10" s="474"/>
      <c r="CAT10" s="475"/>
      <c r="CAU10" s="414"/>
      <c r="CAV10" s="476"/>
      <c r="CAW10" s="477"/>
      <c r="CAX10" s="477"/>
      <c r="CAY10" s="477"/>
      <c r="CAZ10" s="474"/>
      <c r="CBA10" s="474"/>
      <c r="CBB10" s="475"/>
      <c r="CBC10" s="414"/>
      <c r="CBD10" s="476"/>
      <c r="CBE10" s="477"/>
      <c r="CBF10" s="477"/>
      <c r="CBG10" s="477"/>
      <c r="CBH10" s="474"/>
      <c r="CBI10" s="474"/>
      <c r="CBJ10" s="475"/>
      <c r="CBK10" s="414"/>
      <c r="CBL10" s="476"/>
      <c r="CBM10" s="477"/>
      <c r="CBN10" s="477"/>
      <c r="CBO10" s="477"/>
      <c r="CBP10" s="474"/>
      <c r="CBQ10" s="474"/>
      <c r="CBR10" s="475"/>
      <c r="CBS10" s="414"/>
      <c r="CBT10" s="476"/>
      <c r="CBU10" s="477"/>
      <c r="CBV10" s="477"/>
      <c r="CBW10" s="477"/>
      <c r="CBX10" s="474"/>
      <c r="CBY10" s="474"/>
      <c r="CBZ10" s="475"/>
      <c r="CCA10" s="414"/>
      <c r="CCB10" s="476"/>
      <c r="CCC10" s="477"/>
      <c r="CCD10" s="477"/>
      <c r="CCE10" s="477"/>
      <c r="CCF10" s="474"/>
      <c r="CCG10" s="474"/>
      <c r="CCH10" s="475"/>
      <c r="CCI10" s="414"/>
      <c r="CCJ10" s="476"/>
      <c r="CCK10" s="477"/>
      <c r="CCL10" s="477"/>
      <c r="CCM10" s="477"/>
      <c r="CCN10" s="474"/>
      <c r="CCO10" s="474"/>
      <c r="CCP10" s="475"/>
      <c r="CCQ10" s="414"/>
      <c r="CCR10" s="476"/>
      <c r="CCS10" s="477"/>
      <c r="CCT10" s="477"/>
      <c r="CCU10" s="477"/>
      <c r="CCV10" s="474"/>
      <c r="CCW10" s="474"/>
      <c r="CCX10" s="475"/>
      <c r="CCY10" s="414"/>
      <c r="CCZ10" s="476"/>
      <c r="CDA10" s="477"/>
      <c r="CDB10" s="477"/>
      <c r="CDC10" s="477"/>
      <c r="CDD10" s="474"/>
      <c r="CDE10" s="474"/>
      <c r="CDF10" s="475"/>
      <c r="CDG10" s="414"/>
      <c r="CDH10" s="476"/>
      <c r="CDI10" s="477"/>
      <c r="CDJ10" s="477"/>
      <c r="CDK10" s="477"/>
      <c r="CDL10" s="474"/>
      <c r="CDM10" s="474"/>
      <c r="CDN10" s="475"/>
      <c r="CDO10" s="414"/>
      <c r="CDP10" s="476"/>
      <c r="CDQ10" s="477"/>
      <c r="CDR10" s="477"/>
      <c r="CDS10" s="477"/>
      <c r="CDT10" s="474"/>
      <c r="CDU10" s="474"/>
      <c r="CDV10" s="475"/>
      <c r="CDW10" s="414"/>
      <c r="CDX10" s="476"/>
      <c r="CDY10" s="477"/>
      <c r="CDZ10" s="477"/>
      <c r="CEA10" s="477"/>
      <c r="CEB10" s="474"/>
      <c r="CEC10" s="474"/>
      <c r="CED10" s="475"/>
      <c r="CEE10" s="414"/>
      <c r="CEF10" s="476"/>
      <c r="CEG10" s="477"/>
      <c r="CEH10" s="477"/>
      <c r="CEI10" s="477"/>
      <c r="CEJ10" s="474"/>
      <c r="CEK10" s="474"/>
      <c r="CEL10" s="475"/>
      <c r="CEM10" s="414"/>
      <c r="CEN10" s="476"/>
      <c r="CEO10" s="477"/>
      <c r="CEP10" s="477"/>
      <c r="CEQ10" s="477"/>
      <c r="CER10" s="474"/>
      <c r="CES10" s="474"/>
      <c r="CET10" s="475"/>
      <c r="CEU10" s="414"/>
      <c r="CEV10" s="476"/>
      <c r="CEW10" s="477"/>
      <c r="CEX10" s="477"/>
      <c r="CEY10" s="477"/>
      <c r="CEZ10" s="474"/>
      <c r="CFA10" s="474"/>
      <c r="CFB10" s="475"/>
      <c r="CFC10" s="414"/>
      <c r="CFD10" s="476"/>
      <c r="CFE10" s="477"/>
      <c r="CFF10" s="477"/>
      <c r="CFG10" s="477"/>
      <c r="CFH10" s="474"/>
      <c r="CFI10" s="474"/>
      <c r="CFJ10" s="475"/>
      <c r="CFK10" s="414"/>
      <c r="CFL10" s="476"/>
      <c r="CFM10" s="477"/>
      <c r="CFN10" s="477"/>
      <c r="CFO10" s="477"/>
      <c r="CFP10" s="474"/>
      <c r="CFQ10" s="474"/>
      <c r="CFR10" s="475"/>
      <c r="CFS10" s="414"/>
      <c r="CFT10" s="476"/>
      <c r="CFU10" s="477"/>
      <c r="CFV10" s="477"/>
      <c r="CFW10" s="477"/>
      <c r="CFX10" s="474"/>
      <c r="CFY10" s="474"/>
      <c r="CFZ10" s="475"/>
      <c r="CGA10" s="414"/>
      <c r="CGB10" s="476"/>
      <c r="CGC10" s="477"/>
      <c r="CGD10" s="477"/>
      <c r="CGE10" s="477"/>
      <c r="CGF10" s="474"/>
      <c r="CGG10" s="474"/>
      <c r="CGH10" s="475"/>
      <c r="CGI10" s="414"/>
      <c r="CGJ10" s="476"/>
      <c r="CGK10" s="477"/>
      <c r="CGL10" s="477"/>
      <c r="CGM10" s="477"/>
      <c r="CGN10" s="474"/>
      <c r="CGO10" s="474"/>
      <c r="CGP10" s="475"/>
      <c r="CGQ10" s="414"/>
      <c r="CGR10" s="476"/>
      <c r="CGS10" s="477"/>
      <c r="CGT10" s="477"/>
      <c r="CGU10" s="477"/>
      <c r="CGV10" s="474"/>
      <c r="CGW10" s="474"/>
      <c r="CGX10" s="475"/>
      <c r="CGY10" s="414"/>
      <c r="CGZ10" s="476"/>
      <c r="CHA10" s="477"/>
      <c r="CHB10" s="477"/>
      <c r="CHC10" s="477"/>
      <c r="CHD10" s="474"/>
      <c r="CHE10" s="474"/>
      <c r="CHF10" s="475"/>
      <c r="CHG10" s="414"/>
      <c r="CHH10" s="476"/>
      <c r="CHI10" s="477"/>
      <c r="CHJ10" s="477"/>
      <c r="CHK10" s="477"/>
      <c r="CHL10" s="474"/>
      <c r="CHM10" s="474"/>
      <c r="CHN10" s="475"/>
      <c r="CHO10" s="414"/>
      <c r="CHP10" s="476"/>
      <c r="CHQ10" s="477"/>
      <c r="CHR10" s="477"/>
      <c r="CHS10" s="477"/>
      <c r="CHT10" s="474"/>
      <c r="CHU10" s="474"/>
      <c r="CHV10" s="475"/>
      <c r="CHW10" s="414"/>
      <c r="CHX10" s="476"/>
      <c r="CHY10" s="477"/>
      <c r="CHZ10" s="477"/>
      <c r="CIA10" s="477"/>
      <c r="CIB10" s="474"/>
      <c r="CIC10" s="474"/>
      <c r="CID10" s="475"/>
      <c r="CIE10" s="414"/>
      <c r="CIF10" s="476"/>
      <c r="CIG10" s="477"/>
      <c r="CIH10" s="477"/>
      <c r="CII10" s="477"/>
      <c r="CIJ10" s="474"/>
      <c r="CIK10" s="474"/>
      <c r="CIL10" s="475"/>
      <c r="CIM10" s="414"/>
      <c r="CIN10" s="476"/>
      <c r="CIO10" s="477"/>
      <c r="CIP10" s="477"/>
      <c r="CIQ10" s="477"/>
      <c r="CIR10" s="474"/>
      <c r="CIS10" s="474"/>
      <c r="CIT10" s="475"/>
      <c r="CIU10" s="414"/>
      <c r="CIV10" s="476"/>
      <c r="CIW10" s="477"/>
      <c r="CIX10" s="477"/>
      <c r="CIY10" s="477"/>
      <c r="CIZ10" s="474"/>
      <c r="CJA10" s="474"/>
      <c r="CJB10" s="475"/>
      <c r="CJC10" s="414"/>
      <c r="CJD10" s="476"/>
      <c r="CJE10" s="477"/>
      <c r="CJF10" s="477"/>
      <c r="CJG10" s="477"/>
      <c r="CJH10" s="474"/>
      <c r="CJI10" s="474"/>
      <c r="CJJ10" s="475"/>
      <c r="CJK10" s="414"/>
      <c r="CJL10" s="476"/>
      <c r="CJM10" s="477"/>
      <c r="CJN10" s="477"/>
      <c r="CJO10" s="477"/>
      <c r="CJP10" s="474"/>
      <c r="CJQ10" s="474"/>
      <c r="CJR10" s="475"/>
      <c r="CJS10" s="414"/>
      <c r="CJT10" s="476"/>
      <c r="CJU10" s="477"/>
      <c r="CJV10" s="477"/>
      <c r="CJW10" s="477"/>
      <c r="CJX10" s="474"/>
      <c r="CJY10" s="474"/>
      <c r="CJZ10" s="475"/>
      <c r="CKA10" s="414"/>
      <c r="CKB10" s="476"/>
      <c r="CKC10" s="477"/>
      <c r="CKD10" s="477"/>
      <c r="CKE10" s="477"/>
      <c r="CKF10" s="474"/>
      <c r="CKG10" s="474"/>
      <c r="CKH10" s="475"/>
      <c r="CKI10" s="414"/>
      <c r="CKJ10" s="476"/>
      <c r="CKK10" s="477"/>
      <c r="CKL10" s="477"/>
      <c r="CKM10" s="477"/>
      <c r="CKN10" s="474"/>
      <c r="CKO10" s="474"/>
      <c r="CKP10" s="475"/>
      <c r="CKQ10" s="414"/>
      <c r="CKR10" s="476"/>
      <c r="CKS10" s="477"/>
      <c r="CKT10" s="477"/>
      <c r="CKU10" s="477"/>
      <c r="CKV10" s="474"/>
      <c r="CKW10" s="474"/>
      <c r="CKX10" s="475"/>
      <c r="CKY10" s="414"/>
      <c r="CKZ10" s="476"/>
      <c r="CLA10" s="477"/>
      <c r="CLB10" s="477"/>
      <c r="CLC10" s="477"/>
      <c r="CLD10" s="474"/>
      <c r="CLE10" s="474"/>
      <c r="CLF10" s="475"/>
      <c r="CLG10" s="414"/>
      <c r="CLH10" s="476"/>
      <c r="CLI10" s="477"/>
      <c r="CLJ10" s="477"/>
      <c r="CLK10" s="477"/>
      <c r="CLL10" s="474"/>
      <c r="CLM10" s="474"/>
      <c r="CLN10" s="475"/>
      <c r="CLO10" s="414"/>
      <c r="CLP10" s="476"/>
      <c r="CLQ10" s="477"/>
      <c r="CLR10" s="477"/>
      <c r="CLS10" s="477"/>
      <c r="CLT10" s="474"/>
      <c r="CLU10" s="474"/>
      <c r="CLV10" s="475"/>
      <c r="CLW10" s="414"/>
      <c r="CLX10" s="476"/>
      <c r="CLY10" s="477"/>
      <c r="CLZ10" s="477"/>
      <c r="CMA10" s="477"/>
      <c r="CMB10" s="474"/>
      <c r="CMC10" s="474"/>
      <c r="CMD10" s="475"/>
      <c r="CME10" s="414"/>
      <c r="CMF10" s="476"/>
      <c r="CMG10" s="477"/>
      <c r="CMH10" s="477"/>
      <c r="CMI10" s="477"/>
      <c r="CMJ10" s="474"/>
      <c r="CMK10" s="474"/>
      <c r="CML10" s="475"/>
      <c r="CMM10" s="414"/>
      <c r="CMN10" s="476"/>
      <c r="CMO10" s="477"/>
      <c r="CMP10" s="477"/>
      <c r="CMQ10" s="477"/>
      <c r="CMR10" s="474"/>
      <c r="CMS10" s="474"/>
      <c r="CMT10" s="475"/>
      <c r="CMU10" s="414"/>
      <c r="CMV10" s="476"/>
      <c r="CMW10" s="477"/>
      <c r="CMX10" s="477"/>
      <c r="CMY10" s="477"/>
      <c r="CMZ10" s="474"/>
      <c r="CNA10" s="474"/>
      <c r="CNB10" s="475"/>
      <c r="CNC10" s="414"/>
      <c r="CND10" s="476"/>
      <c r="CNE10" s="477"/>
      <c r="CNF10" s="477"/>
      <c r="CNG10" s="477"/>
      <c r="CNH10" s="474"/>
      <c r="CNI10" s="474"/>
      <c r="CNJ10" s="475"/>
      <c r="CNK10" s="414"/>
      <c r="CNL10" s="476"/>
      <c r="CNM10" s="477"/>
      <c r="CNN10" s="477"/>
      <c r="CNO10" s="477"/>
      <c r="CNP10" s="474"/>
      <c r="CNQ10" s="474"/>
      <c r="CNR10" s="475"/>
      <c r="CNS10" s="414"/>
      <c r="CNT10" s="476"/>
      <c r="CNU10" s="477"/>
      <c r="CNV10" s="477"/>
      <c r="CNW10" s="477"/>
      <c r="CNX10" s="474"/>
      <c r="CNY10" s="474"/>
      <c r="CNZ10" s="475"/>
      <c r="COA10" s="414"/>
      <c r="COB10" s="476"/>
      <c r="COC10" s="477"/>
      <c r="COD10" s="477"/>
      <c r="COE10" s="477"/>
      <c r="COF10" s="474"/>
      <c r="COG10" s="474"/>
      <c r="COH10" s="475"/>
      <c r="COI10" s="414"/>
      <c r="COJ10" s="476"/>
      <c r="COK10" s="477"/>
      <c r="COL10" s="477"/>
      <c r="COM10" s="477"/>
      <c r="CON10" s="474"/>
      <c r="COO10" s="474"/>
      <c r="COP10" s="475"/>
      <c r="COQ10" s="414"/>
      <c r="COR10" s="476"/>
      <c r="COS10" s="477"/>
      <c r="COT10" s="477"/>
      <c r="COU10" s="477"/>
      <c r="COV10" s="474"/>
      <c r="COW10" s="474"/>
      <c r="COX10" s="475"/>
      <c r="COY10" s="414"/>
      <c r="COZ10" s="476"/>
      <c r="CPA10" s="477"/>
      <c r="CPB10" s="477"/>
      <c r="CPC10" s="477"/>
      <c r="CPD10" s="474"/>
      <c r="CPE10" s="474"/>
      <c r="CPF10" s="475"/>
      <c r="CPG10" s="414"/>
      <c r="CPH10" s="476"/>
      <c r="CPI10" s="477"/>
      <c r="CPJ10" s="477"/>
      <c r="CPK10" s="477"/>
      <c r="CPL10" s="474"/>
      <c r="CPM10" s="474"/>
      <c r="CPN10" s="475"/>
      <c r="CPO10" s="414"/>
      <c r="CPP10" s="476"/>
      <c r="CPQ10" s="477"/>
      <c r="CPR10" s="477"/>
      <c r="CPS10" s="477"/>
      <c r="CPT10" s="474"/>
      <c r="CPU10" s="474"/>
      <c r="CPV10" s="475"/>
      <c r="CPW10" s="414"/>
      <c r="CPX10" s="476"/>
      <c r="CPY10" s="477"/>
      <c r="CPZ10" s="477"/>
      <c r="CQA10" s="477"/>
      <c r="CQB10" s="474"/>
      <c r="CQC10" s="474"/>
      <c r="CQD10" s="475"/>
      <c r="CQE10" s="414"/>
      <c r="CQF10" s="476"/>
      <c r="CQG10" s="477"/>
      <c r="CQH10" s="477"/>
      <c r="CQI10" s="477"/>
      <c r="CQJ10" s="474"/>
      <c r="CQK10" s="474"/>
      <c r="CQL10" s="475"/>
      <c r="CQM10" s="414"/>
      <c r="CQN10" s="476"/>
      <c r="CQO10" s="477"/>
      <c r="CQP10" s="477"/>
      <c r="CQQ10" s="477"/>
      <c r="CQR10" s="474"/>
      <c r="CQS10" s="474"/>
      <c r="CQT10" s="475"/>
      <c r="CQU10" s="414"/>
      <c r="CQV10" s="476"/>
      <c r="CQW10" s="477"/>
      <c r="CQX10" s="477"/>
      <c r="CQY10" s="477"/>
      <c r="CQZ10" s="474"/>
      <c r="CRA10" s="474"/>
      <c r="CRB10" s="475"/>
      <c r="CRC10" s="414"/>
      <c r="CRD10" s="476"/>
      <c r="CRE10" s="477"/>
      <c r="CRF10" s="477"/>
      <c r="CRG10" s="477"/>
      <c r="CRH10" s="474"/>
      <c r="CRI10" s="474"/>
      <c r="CRJ10" s="475"/>
      <c r="CRK10" s="414"/>
      <c r="CRL10" s="476"/>
      <c r="CRM10" s="477"/>
      <c r="CRN10" s="477"/>
      <c r="CRO10" s="477"/>
      <c r="CRP10" s="474"/>
      <c r="CRQ10" s="474"/>
      <c r="CRR10" s="475"/>
      <c r="CRS10" s="414"/>
      <c r="CRT10" s="476"/>
      <c r="CRU10" s="477"/>
      <c r="CRV10" s="477"/>
      <c r="CRW10" s="477"/>
      <c r="CRX10" s="474"/>
      <c r="CRY10" s="474"/>
      <c r="CRZ10" s="475"/>
      <c r="CSA10" s="414"/>
      <c r="CSB10" s="476"/>
      <c r="CSC10" s="477"/>
      <c r="CSD10" s="477"/>
      <c r="CSE10" s="477"/>
      <c r="CSF10" s="474"/>
      <c r="CSG10" s="474"/>
      <c r="CSH10" s="475"/>
      <c r="CSI10" s="414"/>
      <c r="CSJ10" s="476"/>
      <c r="CSK10" s="477"/>
      <c r="CSL10" s="477"/>
      <c r="CSM10" s="477"/>
      <c r="CSN10" s="474"/>
      <c r="CSO10" s="474"/>
      <c r="CSP10" s="475"/>
      <c r="CSQ10" s="414"/>
      <c r="CSR10" s="476"/>
      <c r="CSS10" s="477"/>
      <c r="CST10" s="477"/>
      <c r="CSU10" s="477"/>
      <c r="CSV10" s="474"/>
      <c r="CSW10" s="474"/>
      <c r="CSX10" s="475"/>
      <c r="CSY10" s="414"/>
      <c r="CSZ10" s="476"/>
      <c r="CTA10" s="477"/>
      <c r="CTB10" s="477"/>
      <c r="CTC10" s="477"/>
      <c r="CTD10" s="474"/>
      <c r="CTE10" s="474"/>
      <c r="CTF10" s="475"/>
      <c r="CTG10" s="414"/>
      <c r="CTH10" s="476"/>
      <c r="CTI10" s="477"/>
      <c r="CTJ10" s="477"/>
      <c r="CTK10" s="477"/>
      <c r="CTL10" s="474"/>
      <c r="CTM10" s="474"/>
      <c r="CTN10" s="475"/>
      <c r="CTO10" s="414"/>
      <c r="CTP10" s="476"/>
      <c r="CTQ10" s="477"/>
      <c r="CTR10" s="477"/>
      <c r="CTS10" s="477"/>
      <c r="CTT10" s="474"/>
      <c r="CTU10" s="474"/>
      <c r="CTV10" s="475"/>
      <c r="CTW10" s="414"/>
      <c r="CTX10" s="476"/>
      <c r="CTY10" s="477"/>
      <c r="CTZ10" s="477"/>
      <c r="CUA10" s="477"/>
      <c r="CUB10" s="474"/>
      <c r="CUC10" s="474"/>
      <c r="CUD10" s="475"/>
      <c r="CUE10" s="414"/>
      <c r="CUF10" s="476"/>
      <c r="CUG10" s="477"/>
      <c r="CUH10" s="477"/>
      <c r="CUI10" s="477"/>
      <c r="CUJ10" s="474"/>
      <c r="CUK10" s="474"/>
      <c r="CUL10" s="475"/>
      <c r="CUM10" s="414"/>
      <c r="CUN10" s="476"/>
      <c r="CUO10" s="477"/>
      <c r="CUP10" s="477"/>
      <c r="CUQ10" s="477"/>
      <c r="CUR10" s="474"/>
      <c r="CUS10" s="474"/>
      <c r="CUT10" s="475"/>
      <c r="CUU10" s="414"/>
      <c r="CUV10" s="476"/>
      <c r="CUW10" s="477"/>
      <c r="CUX10" s="477"/>
      <c r="CUY10" s="477"/>
      <c r="CUZ10" s="474"/>
      <c r="CVA10" s="474"/>
      <c r="CVB10" s="475"/>
      <c r="CVC10" s="414"/>
      <c r="CVD10" s="476"/>
      <c r="CVE10" s="477"/>
      <c r="CVF10" s="477"/>
      <c r="CVG10" s="477"/>
      <c r="CVH10" s="474"/>
      <c r="CVI10" s="474"/>
      <c r="CVJ10" s="475"/>
      <c r="CVK10" s="414"/>
      <c r="CVL10" s="476"/>
      <c r="CVM10" s="477"/>
      <c r="CVN10" s="477"/>
      <c r="CVO10" s="477"/>
      <c r="CVP10" s="474"/>
      <c r="CVQ10" s="474"/>
      <c r="CVR10" s="475"/>
      <c r="CVS10" s="414"/>
      <c r="CVT10" s="476"/>
      <c r="CVU10" s="477"/>
      <c r="CVV10" s="477"/>
      <c r="CVW10" s="477"/>
      <c r="CVX10" s="474"/>
      <c r="CVY10" s="474"/>
      <c r="CVZ10" s="475"/>
      <c r="CWA10" s="414"/>
      <c r="CWB10" s="476"/>
      <c r="CWC10" s="477"/>
      <c r="CWD10" s="477"/>
      <c r="CWE10" s="477"/>
      <c r="CWF10" s="474"/>
      <c r="CWG10" s="474"/>
      <c r="CWH10" s="475"/>
      <c r="CWI10" s="414"/>
      <c r="CWJ10" s="476"/>
      <c r="CWK10" s="477"/>
      <c r="CWL10" s="477"/>
      <c r="CWM10" s="477"/>
      <c r="CWN10" s="474"/>
      <c r="CWO10" s="474"/>
      <c r="CWP10" s="475"/>
      <c r="CWQ10" s="414"/>
      <c r="CWR10" s="476"/>
      <c r="CWS10" s="477"/>
      <c r="CWT10" s="477"/>
      <c r="CWU10" s="477"/>
      <c r="CWV10" s="474"/>
      <c r="CWW10" s="474"/>
      <c r="CWX10" s="475"/>
      <c r="CWY10" s="414"/>
      <c r="CWZ10" s="476"/>
      <c r="CXA10" s="477"/>
      <c r="CXB10" s="477"/>
      <c r="CXC10" s="477"/>
      <c r="CXD10" s="474"/>
      <c r="CXE10" s="474"/>
      <c r="CXF10" s="475"/>
      <c r="CXG10" s="414"/>
      <c r="CXH10" s="476"/>
      <c r="CXI10" s="477"/>
      <c r="CXJ10" s="477"/>
      <c r="CXK10" s="477"/>
      <c r="CXL10" s="474"/>
      <c r="CXM10" s="474"/>
      <c r="CXN10" s="475"/>
      <c r="CXO10" s="414"/>
      <c r="CXP10" s="476"/>
      <c r="CXQ10" s="477"/>
      <c r="CXR10" s="477"/>
      <c r="CXS10" s="477"/>
      <c r="CXT10" s="474"/>
      <c r="CXU10" s="474"/>
      <c r="CXV10" s="475"/>
      <c r="CXW10" s="414"/>
      <c r="CXX10" s="476"/>
      <c r="CXY10" s="477"/>
      <c r="CXZ10" s="477"/>
      <c r="CYA10" s="477"/>
      <c r="CYB10" s="474"/>
      <c r="CYC10" s="474"/>
      <c r="CYD10" s="475"/>
      <c r="CYE10" s="414"/>
      <c r="CYF10" s="476"/>
      <c r="CYG10" s="477"/>
      <c r="CYH10" s="477"/>
      <c r="CYI10" s="477"/>
      <c r="CYJ10" s="474"/>
      <c r="CYK10" s="474"/>
      <c r="CYL10" s="475"/>
      <c r="CYM10" s="414"/>
      <c r="CYN10" s="476"/>
      <c r="CYO10" s="477"/>
      <c r="CYP10" s="477"/>
      <c r="CYQ10" s="477"/>
      <c r="CYR10" s="474"/>
      <c r="CYS10" s="474"/>
      <c r="CYT10" s="475"/>
      <c r="CYU10" s="414"/>
      <c r="CYV10" s="476"/>
      <c r="CYW10" s="477"/>
      <c r="CYX10" s="477"/>
      <c r="CYY10" s="477"/>
      <c r="CYZ10" s="474"/>
      <c r="CZA10" s="474"/>
      <c r="CZB10" s="475"/>
      <c r="CZC10" s="414"/>
      <c r="CZD10" s="476"/>
      <c r="CZE10" s="477"/>
      <c r="CZF10" s="477"/>
      <c r="CZG10" s="477"/>
      <c r="CZH10" s="474"/>
      <c r="CZI10" s="474"/>
      <c r="CZJ10" s="475"/>
      <c r="CZK10" s="414"/>
      <c r="CZL10" s="476"/>
      <c r="CZM10" s="477"/>
      <c r="CZN10" s="477"/>
      <c r="CZO10" s="477"/>
      <c r="CZP10" s="474"/>
      <c r="CZQ10" s="474"/>
      <c r="CZR10" s="475"/>
      <c r="CZS10" s="414"/>
      <c r="CZT10" s="476"/>
      <c r="CZU10" s="477"/>
      <c r="CZV10" s="477"/>
      <c r="CZW10" s="477"/>
      <c r="CZX10" s="474"/>
      <c r="CZY10" s="474"/>
      <c r="CZZ10" s="475"/>
      <c r="DAA10" s="414"/>
      <c r="DAB10" s="476"/>
      <c r="DAC10" s="477"/>
      <c r="DAD10" s="477"/>
      <c r="DAE10" s="477"/>
      <c r="DAF10" s="474"/>
      <c r="DAG10" s="474"/>
      <c r="DAH10" s="475"/>
      <c r="DAI10" s="414"/>
      <c r="DAJ10" s="476"/>
      <c r="DAK10" s="477"/>
      <c r="DAL10" s="477"/>
      <c r="DAM10" s="477"/>
      <c r="DAN10" s="474"/>
      <c r="DAO10" s="474"/>
      <c r="DAP10" s="475"/>
      <c r="DAQ10" s="414"/>
      <c r="DAR10" s="476"/>
      <c r="DAS10" s="477"/>
      <c r="DAT10" s="477"/>
      <c r="DAU10" s="477"/>
      <c r="DAV10" s="474"/>
      <c r="DAW10" s="474"/>
      <c r="DAX10" s="475"/>
      <c r="DAY10" s="414"/>
      <c r="DAZ10" s="476"/>
      <c r="DBA10" s="477"/>
      <c r="DBB10" s="477"/>
      <c r="DBC10" s="477"/>
      <c r="DBD10" s="474"/>
      <c r="DBE10" s="474"/>
      <c r="DBF10" s="475"/>
      <c r="DBG10" s="414"/>
      <c r="DBH10" s="476"/>
      <c r="DBI10" s="477"/>
      <c r="DBJ10" s="477"/>
      <c r="DBK10" s="477"/>
      <c r="DBL10" s="474"/>
      <c r="DBM10" s="474"/>
      <c r="DBN10" s="475"/>
      <c r="DBO10" s="414"/>
      <c r="DBP10" s="476"/>
      <c r="DBQ10" s="477"/>
      <c r="DBR10" s="477"/>
      <c r="DBS10" s="477"/>
      <c r="DBT10" s="474"/>
      <c r="DBU10" s="474"/>
      <c r="DBV10" s="475"/>
      <c r="DBW10" s="414"/>
      <c r="DBX10" s="476"/>
      <c r="DBY10" s="477"/>
      <c r="DBZ10" s="477"/>
      <c r="DCA10" s="477"/>
      <c r="DCB10" s="474"/>
      <c r="DCC10" s="474"/>
      <c r="DCD10" s="475"/>
      <c r="DCE10" s="414"/>
      <c r="DCF10" s="476"/>
      <c r="DCG10" s="477"/>
      <c r="DCH10" s="477"/>
      <c r="DCI10" s="477"/>
      <c r="DCJ10" s="474"/>
      <c r="DCK10" s="474"/>
      <c r="DCL10" s="475"/>
      <c r="DCM10" s="414"/>
      <c r="DCN10" s="476"/>
      <c r="DCO10" s="477"/>
      <c r="DCP10" s="477"/>
      <c r="DCQ10" s="477"/>
      <c r="DCR10" s="474"/>
      <c r="DCS10" s="474"/>
      <c r="DCT10" s="475"/>
      <c r="DCU10" s="414"/>
      <c r="DCV10" s="476"/>
      <c r="DCW10" s="477"/>
      <c r="DCX10" s="477"/>
      <c r="DCY10" s="477"/>
      <c r="DCZ10" s="474"/>
      <c r="DDA10" s="474"/>
      <c r="DDB10" s="475"/>
      <c r="DDC10" s="414"/>
      <c r="DDD10" s="476"/>
      <c r="DDE10" s="477"/>
      <c r="DDF10" s="477"/>
      <c r="DDG10" s="477"/>
      <c r="DDH10" s="474"/>
      <c r="DDI10" s="474"/>
      <c r="DDJ10" s="475"/>
      <c r="DDK10" s="414"/>
      <c r="DDL10" s="476"/>
      <c r="DDM10" s="477"/>
      <c r="DDN10" s="477"/>
      <c r="DDO10" s="477"/>
      <c r="DDP10" s="474"/>
      <c r="DDQ10" s="474"/>
      <c r="DDR10" s="475"/>
      <c r="DDS10" s="414"/>
      <c r="DDT10" s="476"/>
      <c r="DDU10" s="477"/>
      <c r="DDV10" s="477"/>
      <c r="DDW10" s="477"/>
      <c r="DDX10" s="474"/>
      <c r="DDY10" s="474"/>
      <c r="DDZ10" s="475"/>
      <c r="DEA10" s="414"/>
      <c r="DEB10" s="476"/>
      <c r="DEC10" s="477"/>
      <c r="DED10" s="477"/>
      <c r="DEE10" s="477"/>
      <c r="DEF10" s="474"/>
      <c r="DEG10" s="474"/>
      <c r="DEH10" s="475"/>
      <c r="DEI10" s="414"/>
      <c r="DEJ10" s="476"/>
      <c r="DEK10" s="477"/>
      <c r="DEL10" s="477"/>
      <c r="DEM10" s="477"/>
      <c r="DEN10" s="474"/>
      <c r="DEO10" s="474"/>
      <c r="DEP10" s="475"/>
      <c r="DEQ10" s="414"/>
      <c r="DER10" s="476"/>
      <c r="DES10" s="477"/>
      <c r="DET10" s="477"/>
      <c r="DEU10" s="477"/>
      <c r="DEV10" s="474"/>
      <c r="DEW10" s="474"/>
      <c r="DEX10" s="475"/>
      <c r="DEY10" s="414"/>
      <c r="DEZ10" s="476"/>
      <c r="DFA10" s="477"/>
      <c r="DFB10" s="477"/>
      <c r="DFC10" s="477"/>
      <c r="DFD10" s="474"/>
      <c r="DFE10" s="474"/>
      <c r="DFF10" s="475"/>
      <c r="DFG10" s="414"/>
      <c r="DFH10" s="476"/>
      <c r="DFI10" s="477"/>
      <c r="DFJ10" s="477"/>
      <c r="DFK10" s="477"/>
      <c r="DFL10" s="474"/>
      <c r="DFM10" s="474"/>
      <c r="DFN10" s="475"/>
      <c r="DFO10" s="414"/>
      <c r="DFP10" s="476"/>
      <c r="DFQ10" s="477"/>
      <c r="DFR10" s="477"/>
      <c r="DFS10" s="477"/>
      <c r="DFT10" s="474"/>
      <c r="DFU10" s="474"/>
      <c r="DFV10" s="475"/>
      <c r="DFW10" s="414"/>
      <c r="DFX10" s="476"/>
      <c r="DFY10" s="477"/>
      <c r="DFZ10" s="477"/>
      <c r="DGA10" s="477"/>
      <c r="DGB10" s="474"/>
      <c r="DGC10" s="474"/>
      <c r="DGD10" s="475"/>
      <c r="DGE10" s="414"/>
      <c r="DGF10" s="476"/>
      <c r="DGG10" s="477"/>
      <c r="DGH10" s="477"/>
      <c r="DGI10" s="477"/>
      <c r="DGJ10" s="474"/>
      <c r="DGK10" s="474"/>
      <c r="DGL10" s="475"/>
      <c r="DGM10" s="414"/>
      <c r="DGN10" s="476"/>
      <c r="DGO10" s="477"/>
      <c r="DGP10" s="477"/>
      <c r="DGQ10" s="477"/>
      <c r="DGR10" s="474"/>
      <c r="DGS10" s="474"/>
      <c r="DGT10" s="475"/>
      <c r="DGU10" s="414"/>
      <c r="DGV10" s="476"/>
      <c r="DGW10" s="477"/>
      <c r="DGX10" s="477"/>
      <c r="DGY10" s="477"/>
      <c r="DGZ10" s="474"/>
      <c r="DHA10" s="474"/>
      <c r="DHB10" s="475"/>
      <c r="DHC10" s="414"/>
      <c r="DHD10" s="476"/>
      <c r="DHE10" s="477"/>
      <c r="DHF10" s="477"/>
      <c r="DHG10" s="477"/>
      <c r="DHH10" s="474"/>
      <c r="DHI10" s="474"/>
      <c r="DHJ10" s="475"/>
      <c r="DHK10" s="414"/>
      <c r="DHL10" s="476"/>
      <c r="DHM10" s="477"/>
      <c r="DHN10" s="477"/>
      <c r="DHO10" s="477"/>
      <c r="DHP10" s="474"/>
      <c r="DHQ10" s="474"/>
      <c r="DHR10" s="475"/>
      <c r="DHS10" s="414"/>
      <c r="DHT10" s="476"/>
      <c r="DHU10" s="477"/>
      <c r="DHV10" s="477"/>
      <c r="DHW10" s="477"/>
      <c r="DHX10" s="474"/>
      <c r="DHY10" s="474"/>
      <c r="DHZ10" s="475"/>
      <c r="DIA10" s="414"/>
      <c r="DIB10" s="476"/>
      <c r="DIC10" s="477"/>
      <c r="DID10" s="477"/>
      <c r="DIE10" s="477"/>
      <c r="DIF10" s="474"/>
      <c r="DIG10" s="474"/>
      <c r="DIH10" s="475"/>
      <c r="DII10" s="414"/>
      <c r="DIJ10" s="476"/>
      <c r="DIK10" s="477"/>
      <c r="DIL10" s="477"/>
      <c r="DIM10" s="477"/>
      <c r="DIN10" s="474"/>
      <c r="DIO10" s="474"/>
      <c r="DIP10" s="475"/>
      <c r="DIQ10" s="414"/>
      <c r="DIR10" s="476"/>
      <c r="DIS10" s="477"/>
      <c r="DIT10" s="477"/>
      <c r="DIU10" s="477"/>
      <c r="DIV10" s="474"/>
      <c r="DIW10" s="474"/>
      <c r="DIX10" s="475"/>
      <c r="DIY10" s="414"/>
      <c r="DIZ10" s="476"/>
      <c r="DJA10" s="477"/>
      <c r="DJB10" s="477"/>
      <c r="DJC10" s="477"/>
      <c r="DJD10" s="474"/>
      <c r="DJE10" s="474"/>
      <c r="DJF10" s="475"/>
      <c r="DJG10" s="414"/>
      <c r="DJH10" s="476"/>
      <c r="DJI10" s="477"/>
      <c r="DJJ10" s="477"/>
      <c r="DJK10" s="477"/>
      <c r="DJL10" s="474"/>
      <c r="DJM10" s="474"/>
      <c r="DJN10" s="475"/>
      <c r="DJO10" s="414"/>
      <c r="DJP10" s="476"/>
      <c r="DJQ10" s="477"/>
      <c r="DJR10" s="477"/>
      <c r="DJS10" s="477"/>
      <c r="DJT10" s="474"/>
      <c r="DJU10" s="474"/>
      <c r="DJV10" s="475"/>
      <c r="DJW10" s="414"/>
      <c r="DJX10" s="476"/>
      <c r="DJY10" s="477"/>
      <c r="DJZ10" s="477"/>
      <c r="DKA10" s="477"/>
      <c r="DKB10" s="474"/>
      <c r="DKC10" s="474"/>
      <c r="DKD10" s="475"/>
      <c r="DKE10" s="414"/>
      <c r="DKF10" s="476"/>
      <c r="DKG10" s="477"/>
      <c r="DKH10" s="477"/>
      <c r="DKI10" s="477"/>
      <c r="DKJ10" s="474"/>
      <c r="DKK10" s="474"/>
      <c r="DKL10" s="475"/>
      <c r="DKM10" s="414"/>
      <c r="DKN10" s="476"/>
      <c r="DKO10" s="477"/>
      <c r="DKP10" s="477"/>
      <c r="DKQ10" s="477"/>
      <c r="DKR10" s="474"/>
      <c r="DKS10" s="474"/>
      <c r="DKT10" s="475"/>
      <c r="DKU10" s="414"/>
      <c r="DKV10" s="476"/>
      <c r="DKW10" s="477"/>
      <c r="DKX10" s="477"/>
      <c r="DKY10" s="477"/>
      <c r="DKZ10" s="474"/>
      <c r="DLA10" s="474"/>
      <c r="DLB10" s="475"/>
      <c r="DLC10" s="414"/>
      <c r="DLD10" s="476"/>
      <c r="DLE10" s="477"/>
      <c r="DLF10" s="477"/>
      <c r="DLG10" s="477"/>
      <c r="DLH10" s="474"/>
      <c r="DLI10" s="474"/>
      <c r="DLJ10" s="475"/>
      <c r="DLK10" s="414"/>
      <c r="DLL10" s="476"/>
      <c r="DLM10" s="477"/>
      <c r="DLN10" s="477"/>
      <c r="DLO10" s="477"/>
      <c r="DLP10" s="474"/>
      <c r="DLQ10" s="474"/>
      <c r="DLR10" s="475"/>
      <c r="DLS10" s="414"/>
      <c r="DLT10" s="476"/>
      <c r="DLU10" s="477"/>
      <c r="DLV10" s="477"/>
      <c r="DLW10" s="477"/>
      <c r="DLX10" s="474"/>
      <c r="DLY10" s="474"/>
      <c r="DLZ10" s="475"/>
      <c r="DMA10" s="414"/>
      <c r="DMB10" s="476"/>
      <c r="DMC10" s="477"/>
      <c r="DMD10" s="477"/>
      <c r="DME10" s="477"/>
      <c r="DMF10" s="474"/>
      <c r="DMG10" s="474"/>
      <c r="DMH10" s="475"/>
      <c r="DMI10" s="414"/>
      <c r="DMJ10" s="476"/>
      <c r="DMK10" s="477"/>
      <c r="DML10" s="477"/>
      <c r="DMM10" s="477"/>
      <c r="DMN10" s="474"/>
      <c r="DMO10" s="474"/>
      <c r="DMP10" s="475"/>
      <c r="DMQ10" s="414"/>
      <c r="DMR10" s="476"/>
      <c r="DMS10" s="477"/>
      <c r="DMT10" s="477"/>
      <c r="DMU10" s="477"/>
      <c r="DMV10" s="474"/>
      <c r="DMW10" s="474"/>
      <c r="DMX10" s="475"/>
      <c r="DMY10" s="414"/>
      <c r="DMZ10" s="476"/>
      <c r="DNA10" s="477"/>
      <c r="DNB10" s="477"/>
      <c r="DNC10" s="477"/>
      <c r="DND10" s="474"/>
      <c r="DNE10" s="474"/>
      <c r="DNF10" s="475"/>
      <c r="DNG10" s="414"/>
      <c r="DNH10" s="476"/>
      <c r="DNI10" s="477"/>
      <c r="DNJ10" s="477"/>
      <c r="DNK10" s="477"/>
      <c r="DNL10" s="474"/>
      <c r="DNM10" s="474"/>
      <c r="DNN10" s="475"/>
      <c r="DNO10" s="414"/>
      <c r="DNP10" s="476"/>
      <c r="DNQ10" s="477"/>
      <c r="DNR10" s="477"/>
      <c r="DNS10" s="477"/>
      <c r="DNT10" s="474"/>
      <c r="DNU10" s="474"/>
      <c r="DNV10" s="475"/>
      <c r="DNW10" s="414"/>
      <c r="DNX10" s="476"/>
      <c r="DNY10" s="477"/>
      <c r="DNZ10" s="477"/>
      <c r="DOA10" s="477"/>
      <c r="DOB10" s="474"/>
      <c r="DOC10" s="474"/>
      <c r="DOD10" s="475"/>
      <c r="DOE10" s="414"/>
      <c r="DOF10" s="476"/>
      <c r="DOG10" s="477"/>
      <c r="DOH10" s="477"/>
      <c r="DOI10" s="477"/>
      <c r="DOJ10" s="474"/>
      <c r="DOK10" s="474"/>
      <c r="DOL10" s="475"/>
      <c r="DOM10" s="414"/>
      <c r="DON10" s="476"/>
      <c r="DOO10" s="477"/>
      <c r="DOP10" s="477"/>
      <c r="DOQ10" s="477"/>
      <c r="DOR10" s="474"/>
      <c r="DOS10" s="474"/>
      <c r="DOT10" s="475"/>
      <c r="DOU10" s="414"/>
      <c r="DOV10" s="476"/>
      <c r="DOW10" s="477"/>
      <c r="DOX10" s="477"/>
      <c r="DOY10" s="477"/>
      <c r="DOZ10" s="474"/>
      <c r="DPA10" s="474"/>
      <c r="DPB10" s="475"/>
      <c r="DPC10" s="414"/>
      <c r="DPD10" s="476"/>
      <c r="DPE10" s="477"/>
      <c r="DPF10" s="477"/>
      <c r="DPG10" s="477"/>
      <c r="DPH10" s="474"/>
      <c r="DPI10" s="474"/>
      <c r="DPJ10" s="475"/>
      <c r="DPK10" s="414"/>
      <c r="DPL10" s="476"/>
      <c r="DPM10" s="477"/>
      <c r="DPN10" s="477"/>
      <c r="DPO10" s="477"/>
      <c r="DPP10" s="474"/>
      <c r="DPQ10" s="474"/>
      <c r="DPR10" s="475"/>
      <c r="DPS10" s="414"/>
      <c r="DPT10" s="476"/>
      <c r="DPU10" s="477"/>
      <c r="DPV10" s="477"/>
      <c r="DPW10" s="477"/>
      <c r="DPX10" s="474"/>
      <c r="DPY10" s="474"/>
      <c r="DPZ10" s="475"/>
      <c r="DQA10" s="414"/>
      <c r="DQB10" s="476"/>
      <c r="DQC10" s="477"/>
      <c r="DQD10" s="477"/>
      <c r="DQE10" s="477"/>
      <c r="DQF10" s="474"/>
      <c r="DQG10" s="474"/>
      <c r="DQH10" s="475"/>
      <c r="DQI10" s="414"/>
      <c r="DQJ10" s="476"/>
      <c r="DQK10" s="477"/>
      <c r="DQL10" s="477"/>
      <c r="DQM10" s="477"/>
      <c r="DQN10" s="474"/>
      <c r="DQO10" s="474"/>
      <c r="DQP10" s="475"/>
      <c r="DQQ10" s="414"/>
      <c r="DQR10" s="476"/>
      <c r="DQS10" s="477"/>
      <c r="DQT10" s="477"/>
      <c r="DQU10" s="477"/>
      <c r="DQV10" s="474"/>
      <c r="DQW10" s="474"/>
      <c r="DQX10" s="475"/>
      <c r="DQY10" s="414"/>
      <c r="DQZ10" s="476"/>
      <c r="DRA10" s="477"/>
      <c r="DRB10" s="477"/>
      <c r="DRC10" s="477"/>
      <c r="DRD10" s="474"/>
      <c r="DRE10" s="474"/>
      <c r="DRF10" s="475"/>
      <c r="DRG10" s="414"/>
      <c r="DRH10" s="476"/>
      <c r="DRI10" s="477"/>
      <c r="DRJ10" s="477"/>
      <c r="DRK10" s="477"/>
      <c r="DRL10" s="474"/>
      <c r="DRM10" s="474"/>
      <c r="DRN10" s="475"/>
      <c r="DRO10" s="414"/>
      <c r="DRP10" s="476"/>
      <c r="DRQ10" s="477"/>
      <c r="DRR10" s="477"/>
      <c r="DRS10" s="477"/>
      <c r="DRT10" s="474"/>
      <c r="DRU10" s="474"/>
      <c r="DRV10" s="475"/>
      <c r="DRW10" s="414"/>
      <c r="DRX10" s="476"/>
      <c r="DRY10" s="477"/>
      <c r="DRZ10" s="477"/>
      <c r="DSA10" s="477"/>
      <c r="DSB10" s="474"/>
      <c r="DSC10" s="474"/>
      <c r="DSD10" s="475"/>
      <c r="DSE10" s="414"/>
      <c r="DSF10" s="476"/>
      <c r="DSG10" s="477"/>
      <c r="DSH10" s="477"/>
      <c r="DSI10" s="477"/>
      <c r="DSJ10" s="474"/>
      <c r="DSK10" s="474"/>
      <c r="DSL10" s="475"/>
      <c r="DSM10" s="414"/>
      <c r="DSN10" s="476"/>
      <c r="DSO10" s="477"/>
      <c r="DSP10" s="477"/>
      <c r="DSQ10" s="477"/>
      <c r="DSR10" s="474"/>
      <c r="DSS10" s="474"/>
      <c r="DST10" s="475"/>
      <c r="DSU10" s="414"/>
      <c r="DSV10" s="476"/>
      <c r="DSW10" s="477"/>
      <c r="DSX10" s="477"/>
      <c r="DSY10" s="477"/>
      <c r="DSZ10" s="474"/>
      <c r="DTA10" s="474"/>
      <c r="DTB10" s="475"/>
      <c r="DTC10" s="414"/>
      <c r="DTD10" s="476"/>
      <c r="DTE10" s="477"/>
      <c r="DTF10" s="477"/>
      <c r="DTG10" s="477"/>
      <c r="DTH10" s="474"/>
      <c r="DTI10" s="474"/>
      <c r="DTJ10" s="475"/>
      <c r="DTK10" s="414"/>
      <c r="DTL10" s="476"/>
      <c r="DTM10" s="477"/>
      <c r="DTN10" s="477"/>
      <c r="DTO10" s="477"/>
      <c r="DTP10" s="474"/>
      <c r="DTQ10" s="474"/>
      <c r="DTR10" s="475"/>
      <c r="DTS10" s="414"/>
      <c r="DTT10" s="476"/>
      <c r="DTU10" s="477"/>
      <c r="DTV10" s="477"/>
      <c r="DTW10" s="477"/>
      <c r="DTX10" s="474"/>
      <c r="DTY10" s="474"/>
      <c r="DTZ10" s="475"/>
      <c r="DUA10" s="414"/>
      <c r="DUB10" s="476"/>
      <c r="DUC10" s="477"/>
      <c r="DUD10" s="477"/>
      <c r="DUE10" s="477"/>
      <c r="DUF10" s="474"/>
      <c r="DUG10" s="474"/>
      <c r="DUH10" s="475"/>
      <c r="DUI10" s="414"/>
      <c r="DUJ10" s="476"/>
      <c r="DUK10" s="477"/>
      <c r="DUL10" s="477"/>
      <c r="DUM10" s="477"/>
      <c r="DUN10" s="474"/>
      <c r="DUO10" s="474"/>
      <c r="DUP10" s="475"/>
      <c r="DUQ10" s="414"/>
      <c r="DUR10" s="476"/>
      <c r="DUS10" s="477"/>
      <c r="DUT10" s="477"/>
      <c r="DUU10" s="477"/>
      <c r="DUV10" s="474"/>
      <c r="DUW10" s="474"/>
      <c r="DUX10" s="475"/>
      <c r="DUY10" s="414"/>
      <c r="DUZ10" s="476"/>
      <c r="DVA10" s="477"/>
      <c r="DVB10" s="477"/>
      <c r="DVC10" s="477"/>
      <c r="DVD10" s="474"/>
      <c r="DVE10" s="474"/>
      <c r="DVF10" s="475"/>
      <c r="DVG10" s="414"/>
      <c r="DVH10" s="476"/>
      <c r="DVI10" s="477"/>
      <c r="DVJ10" s="477"/>
      <c r="DVK10" s="477"/>
      <c r="DVL10" s="474"/>
      <c r="DVM10" s="474"/>
      <c r="DVN10" s="475"/>
      <c r="DVO10" s="414"/>
      <c r="DVP10" s="476"/>
      <c r="DVQ10" s="477"/>
      <c r="DVR10" s="477"/>
      <c r="DVS10" s="477"/>
      <c r="DVT10" s="474"/>
      <c r="DVU10" s="474"/>
      <c r="DVV10" s="475"/>
      <c r="DVW10" s="414"/>
      <c r="DVX10" s="476"/>
      <c r="DVY10" s="477"/>
      <c r="DVZ10" s="477"/>
      <c r="DWA10" s="477"/>
      <c r="DWB10" s="474"/>
      <c r="DWC10" s="474"/>
      <c r="DWD10" s="475"/>
      <c r="DWE10" s="414"/>
      <c r="DWF10" s="476"/>
      <c r="DWG10" s="477"/>
      <c r="DWH10" s="477"/>
      <c r="DWI10" s="477"/>
      <c r="DWJ10" s="474"/>
      <c r="DWK10" s="474"/>
      <c r="DWL10" s="475"/>
      <c r="DWM10" s="414"/>
      <c r="DWN10" s="476"/>
      <c r="DWO10" s="477"/>
      <c r="DWP10" s="477"/>
      <c r="DWQ10" s="477"/>
      <c r="DWR10" s="474"/>
      <c r="DWS10" s="474"/>
      <c r="DWT10" s="475"/>
      <c r="DWU10" s="414"/>
      <c r="DWV10" s="476"/>
      <c r="DWW10" s="477"/>
      <c r="DWX10" s="477"/>
      <c r="DWY10" s="477"/>
      <c r="DWZ10" s="474"/>
      <c r="DXA10" s="474"/>
      <c r="DXB10" s="475"/>
      <c r="DXC10" s="414"/>
      <c r="DXD10" s="476"/>
      <c r="DXE10" s="477"/>
      <c r="DXF10" s="477"/>
      <c r="DXG10" s="477"/>
      <c r="DXH10" s="474"/>
      <c r="DXI10" s="474"/>
      <c r="DXJ10" s="475"/>
      <c r="DXK10" s="414"/>
      <c r="DXL10" s="476"/>
      <c r="DXM10" s="477"/>
      <c r="DXN10" s="477"/>
      <c r="DXO10" s="477"/>
      <c r="DXP10" s="474"/>
      <c r="DXQ10" s="474"/>
      <c r="DXR10" s="475"/>
      <c r="DXS10" s="414"/>
      <c r="DXT10" s="476"/>
      <c r="DXU10" s="477"/>
      <c r="DXV10" s="477"/>
      <c r="DXW10" s="477"/>
      <c r="DXX10" s="474"/>
      <c r="DXY10" s="474"/>
      <c r="DXZ10" s="475"/>
      <c r="DYA10" s="414"/>
      <c r="DYB10" s="476"/>
      <c r="DYC10" s="477"/>
      <c r="DYD10" s="477"/>
      <c r="DYE10" s="477"/>
      <c r="DYF10" s="474"/>
      <c r="DYG10" s="474"/>
      <c r="DYH10" s="475"/>
      <c r="DYI10" s="414"/>
      <c r="DYJ10" s="476"/>
      <c r="DYK10" s="477"/>
      <c r="DYL10" s="477"/>
      <c r="DYM10" s="477"/>
      <c r="DYN10" s="474"/>
      <c r="DYO10" s="474"/>
      <c r="DYP10" s="475"/>
      <c r="DYQ10" s="414"/>
      <c r="DYR10" s="476"/>
      <c r="DYS10" s="477"/>
      <c r="DYT10" s="477"/>
      <c r="DYU10" s="477"/>
      <c r="DYV10" s="474"/>
      <c r="DYW10" s="474"/>
      <c r="DYX10" s="475"/>
      <c r="DYY10" s="414"/>
      <c r="DYZ10" s="476"/>
      <c r="DZA10" s="477"/>
      <c r="DZB10" s="477"/>
      <c r="DZC10" s="477"/>
      <c r="DZD10" s="474"/>
      <c r="DZE10" s="474"/>
      <c r="DZF10" s="475"/>
      <c r="DZG10" s="414"/>
      <c r="DZH10" s="476"/>
      <c r="DZI10" s="477"/>
      <c r="DZJ10" s="477"/>
      <c r="DZK10" s="477"/>
      <c r="DZL10" s="474"/>
      <c r="DZM10" s="474"/>
      <c r="DZN10" s="475"/>
      <c r="DZO10" s="414"/>
      <c r="DZP10" s="476"/>
      <c r="DZQ10" s="477"/>
      <c r="DZR10" s="477"/>
      <c r="DZS10" s="477"/>
      <c r="DZT10" s="474"/>
      <c r="DZU10" s="474"/>
      <c r="DZV10" s="475"/>
      <c r="DZW10" s="414"/>
      <c r="DZX10" s="476"/>
      <c r="DZY10" s="477"/>
      <c r="DZZ10" s="477"/>
      <c r="EAA10" s="477"/>
      <c r="EAB10" s="474"/>
      <c r="EAC10" s="474"/>
      <c r="EAD10" s="475"/>
      <c r="EAE10" s="414"/>
      <c r="EAF10" s="476"/>
      <c r="EAG10" s="477"/>
      <c r="EAH10" s="477"/>
      <c r="EAI10" s="477"/>
      <c r="EAJ10" s="474"/>
      <c r="EAK10" s="474"/>
      <c r="EAL10" s="475"/>
      <c r="EAM10" s="414"/>
      <c r="EAN10" s="476"/>
      <c r="EAO10" s="477"/>
      <c r="EAP10" s="477"/>
      <c r="EAQ10" s="477"/>
      <c r="EAR10" s="474"/>
      <c r="EAS10" s="474"/>
      <c r="EAT10" s="475"/>
      <c r="EAU10" s="414"/>
      <c r="EAV10" s="476"/>
      <c r="EAW10" s="477"/>
      <c r="EAX10" s="477"/>
      <c r="EAY10" s="477"/>
      <c r="EAZ10" s="474"/>
      <c r="EBA10" s="474"/>
      <c r="EBB10" s="475"/>
      <c r="EBC10" s="414"/>
      <c r="EBD10" s="476"/>
      <c r="EBE10" s="477"/>
      <c r="EBF10" s="477"/>
      <c r="EBG10" s="477"/>
      <c r="EBH10" s="474"/>
      <c r="EBI10" s="474"/>
      <c r="EBJ10" s="475"/>
      <c r="EBK10" s="414"/>
      <c r="EBL10" s="476"/>
      <c r="EBM10" s="477"/>
      <c r="EBN10" s="477"/>
      <c r="EBO10" s="477"/>
      <c r="EBP10" s="474"/>
      <c r="EBQ10" s="474"/>
      <c r="EBR10" s="475"/>
      <c r="EBS10" s="414"/>
      <c r="EBT10" s="476"/>
      <c r="EBU10" s="477"/>
      <c r="EBV10" s="477"/>
      <c r="EBW10" s="477"/>
      <c r="EBX10" s="474"/>
      <c r="EBY10" s="474"/>
      <c r="EBZ10" s="475"/>
      <c r="ECA10" s="414"/>
      <c r="ECB10" s="476"/>
      <c r="ECC10" s="477"/>
      <c r="ECD10" s="477"/>
      <c r="ECE10" s="477"/>
      <c r="ECF10" s="474"/>
      <c r="ECG10" s="474"/>
      <c r="ECH10" s="475"/>
      <c r="ECI10" s="414"/>
      <c r="ECJ10" s="476"/>
      <c r="ECK10" s="477"/>
      <c r="ECL10" s="477"/>
      <c r="ECM10" s="477"/>
      <c r="ECN10" s="474"/>
      <c r="ECO10" s="474"/>
      <c r="ECP10" s="475"/>
      <c r="ECQ10" s="414"/>
      <c r="ECR10" s="476"/>
      <c r="ECS10" s="477"/>
      <c r="ECT10" s="477"/>
      <c r="ECU10" s="477"/>
      <c r="ECV10" s="474"/>
      <c r="ECW10" s="474"/>
      <c r="ECX10" s="475"/>
      <c r="ECY10" s="414"/>
      <c r="ECZ10" s="476"/>
      <c r="EDA10" s="477"/>
      <c r="EDB10" s="477"/>
      <c r="EDC10" s="477"/>
      <c r="EDD10" s="474"/>
      <c r="EDE10" s="474"/>
      <c r="EDF10" s="475"/>
      <c r="EDG10" s="414"/>
      <c r="EDH10" s="476"/>
      <c r="EDI10" s="477"/>
      <c r="EDJ10" s="477"/>
      <c r="EDK10" s="477"/>
      <c r="EDL10" s="474"/>
      <c r="EDM10" s="474"/>
      <c r="EDN10" s="475"/>
      <c r="EDO10" s="414"/>
      <c r="EDP10" s="476"/>
      <c r="EDQ10" s="477"/>
      <c r="EDR10" s="477"/>
      <c r="EDS10" s="477"/>
      <c r="EDT10" s="474"/>
      <c r="EDU10" s="474"/>
      <c r="EDV10" s="475"/>
      <c r="EDW10" s="414"/>
      <c r="EDX10" s="476"/>
      <c r="EDY10" s="477"/>
      <c r="EDZ10" s="477"/>
      <c r="EEA10" s="477"/>
      <c r="EEB10" s="474"/>
      <c r="EEC10" s="474"/>
      <c r="EED10" s="475"/>
      <c r="EEE10" s="414"/>
      <c r="EEF10" s="476"/>
      <c r="EEG10" s="477"/>
      <c r="EEH10" s="477"/>
      <c r="EEI10" s="477"/>
      <c r="EEJ10" s="474"/>
      <c r="EEK10" s="474"/>
      <c r="EEL10" s="475"/>
      <c r="EEM10" s="414"/>
      <c r="EEN10" s="476"/>
      <c r="EEO10" s="477"/>
      <c r="EEP10" s="477"/>
      <c r="EEQ10" s="477"/>
      <c r="EER10" s="474"/>
      <c r="EES10" s="474"/>
      <c r="EET10" s="475"/>
      <c r="EEU10" s="414"/>
      <c r="EEV10" s="476"/>
      <c r="EEW10" s="477"/>
      <c r="EEX10" s="477"/>
      <c r="EEY10" s="477"/>
      <c r="EEZ10" s="474"/>
      <c r="EFA10" s="474"/>
      <c r="EFB10" s="475"/>
      <c r="EFC10" s="414"/>
      <c r="EFD10" s="476"/>
      <c r="EFE10" s="477"/>
      <c r="EFF10" s="477"/>
      <c r="EFG10" s="477"/>
      <c r="EFH10" s="474"/>
      <c r="EFI10" s="474"/>
      <c r="EFJ10" s="475"/>
      <c r="EFK10" s="414"/>
      <c r="EFL10" s="476"/>
      <c r="EFM10" s="477"/>
      <c r="EFN10" s="477"/>
      <c r="EFO10" s="477"/>
      <c r="EFP10" s="474"/>
      <c r="EFQ10" s="474"/>
      <c r="EFR10" s="475"/>
      <c r="EFS10" s="414"/>
      <c r="EFT10" s="476"/>
      <c r="EFU10" s="477"/>
      <c r="EFV10" s="477"/>
      <c r="EFW10" s="477"/>
      <c r="EFX10" s="474"/>
      <c r="EFY10" s="474"/>
      <c r="EFZ10" s="475"/>
      <c r="EGA10" s="414"/>
      <c r="EGB10" s="476"/>
      <c r="EGC10" s="477"/>
      <c r="EGD10" s="477"/>
      <c r="EGE10" s="477"/>
      <c r="EGF10" s="474"/>
      <c r="EGG10" s="474"/>
      <c r="EGH10" s="475"/>
      <c r="EGI10" s="414"/>
      <c r="EGJ10" s="476"/>
      <c r="EGK10" s="477"/>
      <c r="EGL10" s="477"/>
      <c r="EGM10" s="477"/>
      <c r="EGN10" s="474"/>
      <c r="EGO10" s="474"/>
      <c r="EGP10" s="475"/>
      <c r="EGQ10" s="414"/>
      <c r="EGR10" s="476"/>
      <c r="EGS10" s="477"/>
      <c r="EGT10" s="477"/>
      <c r="EGU10" s="477"/>
      <c r="EGV10" s="474"/>
      <c r="EGW10" s="474"/>
      <c r="EGX10" s="475"/>
      <c r="EGY10" s="414"/>
      <c r="EGZ10" s="476"/>
      <c r="EHA10" s="477"/>
      <c r="EHB10" s="477"/>
      <c r="EHC10" s="477"/>
      <c r="EHD10" s="474"/>
      <c r="EHE10" s="474"/>
      <c r="EHF10" s="475"/>
      <c r="EHG10" s="414"/>
      <c r="EHH10" s="476"/>
      <c r="EHI10" s="477"/>
      <c r="EHJ10" s="477"/>
      <c r="EHK10" s="477"/>
      <c r="EHL10" s="474"/>
      <c r="EHM10" s="474"/>
      <c r="EHN10" s="475"/>
      <c r="EHO10" s="414"/>
      <c r="EHP10" s="476"/>
      <c r="EHQ10" s="477"/>
      <c r="EHR10" s="477"/>
      <c r="EHS10" s="477"/>
      <c r="EHT10" s="474"/>
      <c r="EHU10" s="474"/>
      <c r="EHV10" s="475"/>
      <c r="EHW10" s="414"/>
      <c r="EHX10" s="476"/>
      <c r="EHY10" s="477"/>
      <c r="EHZ10" s="477"/>
      <c r="EIA10" s="477"/>
      <c r="EIB10" s="474"/>
      <c r="EIC10" s="474"/>
      <c r="EID10" s="475"/>
      <c r="EIE10" s="414"/>
      <c r="EIF10" s="476"/>
      <c r="EIG10" s="477"/>
      <c r="EIH10" s="477"/>
      <c r="EII10" s="477"/>
      <c r="EIJ10" s="474"/>
      <c r="EIK10" s="474"/>
      <c r="EIL10" s="475"/>
      <c r="EIM10" s="414"/>
      <c r="EIN10" s="476"/>
      <c r="EIO10" s="477"/>
      <c r="EIP10" s="477"/>
      <c r="EIQ10" s="477"/>
      <c r="EIR10" s="474"/>
      <c r="EIS10" s="474"/>
      <c r="EIT10" s="475"/>
      <c r="EIU10" s="414"/>
      <c r="EIV10" s="476"/>
      <c r="EIW10" s="477"/>
      <c r="EIX10" s="477"/>
      <c r="EIY10" s="477"/>
      <c r="EIZ10" s="474"/>
      <c r="EJA10" s="474"/>
      <c r="EJB10" s="475"/>
      <c r="EJC10" s="414"/>
      <c r="EJD10" s="476"/>
      <c r="EJE10" s="477"/>
      <c r="EJF10" s="477"/>
      <c r="EJG10" s="477"/>
      <c r="EJH10" s="474"/>
      <c r="EJI10" s="474"/>
      <c r="EJJ10" s="475"/>
      <c r="EJK10" s="414"/>
      <c r="EJL10" s="476"/>
      <c r="EJM10" s="477"/>
      <c r="EJN10" s="477"/>
      <c r="EJO10" s="477"/>
      <c r="EJP10" s="474"/>
      <c r="EJQ10" s="474"/>
      <c r="EJR10" s="475"/>
      <c r="EJS10" s="414"/>
      <c r="EJT10" s="476"/>
      <c r="EJU10" s="477"/>
      <c r="EJV10" s="477"/>
      <c r="EJW10" s="477"/>
      <c r="EJX10" s="474"/>
      <c r="EJY10" s="474"/>
      <c r="EJZ10" s="475"/>
      <c r="EKA10" s="414"/>
      <c r="EKB10" s="476"/>
      <c r="EKC10" s="477"/>
      <c r="EKD10" s="477"/>
      <c r="EKE10" s="477"/>
      <c r="EKF10" s="474"/>
      <c r="EKG10" s="474"/>
      <c r="EKH10" s="475"/>
      <c r="EKI10" s="414"/>
      <c r="EKJ10" s="476"/>
      <c r="EKK10" s="477"/>
      <c r="EKL10" s="477"/>
      <c r="EKM10" s="477"/>
      <c r="EKN10" s="474"/>
      <c r="EKO10" s="474"/>
      <c r="EKP10" s="475"/>
      <c r="EKQ10" s="414"/>
      <c r="EKR10" s="476"/>
      <c r="EKS10" s="477"/>
      <c r="EKT10" s="477"/>
      <c r="EKU10" s="477"/>
      <c r="EKV10" s="474"/>
      <c r="EKW10" s="474"/>
      <c r="EKX10" s="475"/>
      <c r="EKY10" s="414"/>
      <c r="EKZ10" s="476"/>
      <c r="ELA10" s="477"/>
      <c r="ELB10" s="477"/>
      <c r="ELC10" s="477"/>
      <c r="ELD10" s="474"/>
      <c r="ELE10" s="474"/>
      <c r="ELF10" s="475"/>
      <c r="ELG10" s="414"/>
      <c r="ELH10" s="476"/>
      <c r="ELI10" s="477"/>
      <c r="ELJ10" s="477"/>
      <c r="ELK10" s="477"/>
      <c r="ELL10" s="474"/>
      <c r="ELM10" s="474"/>
      <c r="ELN10" s="475"/>
      <c r="ELO10" s="414"/>
      <c r="ELP10" s="476"/>
      <c r="ELQ10" s="477"/>
      <c r="ELR10" s="477"/>
      <c r="ELS10" s="477"/>
      <c r="ELT10" s="474"/>
      <c r="ELU10" s="474"/>
      <c r="ELV10" s="475"/>
      <c r="ELW10" s="414"/>
      <c r="ELX10" s="476"/>
      <c r="ELY10" s="477"/>
      <c r="ELZ10" s="477"/>
      <c r="EMA10" s="477"/>
      <c r="EMB10" s="474"/>
      <c r="EMC10" s="474"/>
      <c r="EMD10" s="475"/>
      <c r="EME10" s="414"/>
      <c r="EMF10" s="476"/>
      <c r="EMG10" s="477"/>
      <c r="EMH10" s="477"/>
      <c r="EMI10" s="477"/>
      <c r="EMJ10" s="474"/>
      <c r="EMK10" s="474"/>
      <c r="EML10" s="475"/>
      <c r="EMM10" s="414"/>
      <c r="EMN10" s="476"/>
      <c r="EMO10" s="477"/>
      <c r="EMP10" s="477"/>
      <c r="EMQ10" s="477"/>
      <c r="EMR10" s="474"/>
      <c r="EMS10" s="474"/>
      <c r="EMT10" s="475"/>
      <c r="EMU10" s="414"/>
      <c r="EMV10" s="476"/>
      <c r="EMW10" s="477"/>
      <c r="EMX10" s="477"/>
      <c r="EMY10" s="477"/>
      <c r="EMZ10" s="474"/>
      <c r="ENA10" s="474"/>
      <c r="ENB10" s="475"/>
      <c r="ENC10" s="414"/>
      <c r="END10" s="476"/>
      <c r="ENE10" s="477"/>
      <c r="ENF10" s="477"/>
      <c r="ENG10" s="477"/>
      <c r="ENH10" s="474"/>
      <c r="ENI10" s="474"/>
      <c r="ENJ10" s="475"/>
      <c r="ENK10" s="414"/>
      <c r="ENL10" s="476"/>
      <c r="ENM10" s="477"/>
      <c r="ENN10" s="477"/>
      <c r="ENO10" s="477"/>
      <c r="ENP10" s="474"/>
      <c r="ENQ10" s="474"/>
      <c r="ENR10" s="475"/>
      <c r="ENS10" s="414"/>
      <c r="ENT10" s="476"/>
      <c r="ENU10" s="477"/>
      <c r="ENV10" s="477"/>
      <c r="ENW10" s="477"/>
      <c r="ENX10" s="474"/>
      <c r="ENY10" s="474"/>
      <c r="ENZ10" s="475"/>
      <c r="EOA10" s="414"/>
      <c r="EOB10" s="476"/>
      <c r="EOC10" s="477"/>
      <c r="EOD10" s="477"/>
      <c r="EOE10" s="477"/>
      <c r="EOF10" s="474"/>
      <c r="EOG10" s="474"/>
      <c r="EOH10" s="475"/>
      <c r="EOI10" s="414"/>
      <c r="EOJ10" s="476"/>
      <c r="EOK10" s="477"/>
      <c r="EOL10" s="477"/>
      <c r="EOM10" s="477"/>
      <c r="EON10" s="474"/>
      <c r="EOO10" s="474"/>
      <c r="EOP10" s="475"/>
      <c r="EOQ10" s="414"/>
      <c r="EOR10" s="476"/>
      <c r="EOS10" s="477"/>
      <c r="EOT10" s="477"/>
      <c r="EOU10" s="477"/>
      <c r="EOV10" s="474"/>
      <c r="EOW10" s="474"/>
      <c r="EOX10" s="475"/>
      <c r="EOY10" s="414"/>
      <c r="EOZ10" s="476"/>
      <c r="EPA10" s="477"/>
      <c r="EPB10" s="477"/>
      <c r="EPC10" s="477"/>
      <c r="EPD10" s="474"/>
      <c r="EPE10" s="474"/>
      <c r="EPF10" s="475"/>
      <c r="EPG10" s="414"/>
      <c r="EPH10" s="476"/>
      <c r="EPI10" s="477"/>
      <c r="EPJ10" s="477"/>
      <c r="EPK10" s="477"/>
      <c r="EPL10" s="474"/>
      <c r="EPM10" s="474"/>
      <c r="EPN10" s="475"/>
      <c r="EPO10" s="414"/>
      <c r="EPP10" s="476"/>
      <c r="EPQ10" s="477"/>
      <c r="EPR10" s="477"/>
      <c r="EPS10" s="477"/>
      <c r="EPT10" s="474"/>
      <c r="EPU10" s="474"/>
      <c r="EPV10" s="475"/>
      <c r="EPW10" s="414"/>
      <c r="EPX10" s="476"/>
      <c r="EPY10" s="477"/>
      <c r="EPZ10" s="477"/>
      <c r="EQA10" s="477"/>
      <c r="EQB10" s="474"/>
      <c r="EQC10" s="474"/>
      <c r="EQD10" s="475"/>
      <c r="EQE10" s="414"/>
      <c r="EQF10" s="476"/>
      <c r="EQG10" s="477"/>
      <c r="EQH10" s="477"/>
      <c r="EQI10" s="477"/>
      <c r="EQJ10" s="474"/>
      <c r="EQK10" s="474"/>
      <c r="EQL10" s="475"/>
      <c r="EQM10" s="414"/>
      <c r="EQN10" s="476"/>
      <c r="EQO10" s="477"/>
      <c r="EQP10" s="477"/>
      <c r="EQQ10" s="477"/>
      <c r="EQR10" s="474"/>
      <c r="EQS10" s="474"/>
      <c r="EQT10" s="475"/>
      <c r="EQU10" s="414"/>
      <c r="EQV10" s="476"/>
      <c r="EQW10" s="477"/>
      <c r="EQX10" s="477"/>
      <c r="EQY10" s="477"/>
      <c r="EQZ10" s="474"/>
      <c r="ERA10" s="474"/>
      <c r="ERB10" s="475"/>
      <c r="ERC10" s="414"/>
      <c r="ERD10" s="476"/>
      <c r="ERE10" s="477"/>
      <c r="ERF10" s="477"/>
      <c r="ERG10" s="477"/>
      <c r="ERH10" s="474"/>
      <c r="ERI10" s="474"/>
      <c r="ERJ10" s="475"/>
      <c r="ERK10" s="414"/>
      <c r="ERL10" s="476"/>
      <c r="ERM10" s="477"/>
      <c r="ERN10" s="477"/>
      <c r="ERO10" s="477"/>
      <c r="ERP10" s="474"/>
      <c r="ERQ10" s="474"/>
      <c r="ERR10" s="475"/>
      <c r="ERS10" s="414"/>
      <c r="ERT10" s="476"/>
      <c r="ERU10" s="477"/>
      <c r="ERV10" s="477"/>
      <c r="ERW10" s="477"/>
      <c r="ERX10" s="474"/>
      <c r="ERY10" s="474"/>
      <c r="ERZ10" s="475"/>
      <c r="ESA10" s="414"/>
      <c r="ESB10" s="476"/>
      <c r="ESC10" s="477"/>
      <c r="ESD10" s="477"/>
      <c r="ESE10" s="477"/>
      <c r="ESF10" s="474"/>
      <c r="ESG10" s="474"/>
      <c r="ESH10" s="475"/>
      <c r="ESI10" s="414"/>
      <c r="ESJ10" s="476"/>
      <c r="ESK10" s="477"/>
      <c r="ESL10" s="477"/>
      <c r="ESM10" s="477"/>
      <c r="ESN10" s="474"/>
      <c r="ESO10" s="474"/>
      <c r="ESP10" s="475"/>
      <c r="ESQ10" s="414"/>
      <c r="ESR10" s="476"/>
      <c r="ESS10" s="477"/>
      <c r="EST10" s="477"/>
      <c r="ESU10" s="477"/>
      <c r="ESV10" s="474"/>
      <c r="ESW10" s="474"/>
      <c r="ESX10" s="475"/>
      <c r="ESY10" s="414"/>
      <c r="ESZ10" s="476"/>
      <c r="ETA10" s="477"/>
      <c r="ETB10" s="477"/>
      <c r="ETC10" s="477"/>
      <c r="ETD10" s="474"/>
      <c r="ETE10" s="474"/>
      <c r="ETF10" s="475"/>
      <c r="ETG10" s="414"/>
      <c r="ETH10" s="476"/>
      <c r="ETI10" s="477"/>
      <c r="ETJ10" s="477"/>
      <c r="ETK10" s="477"/>
      <c r="ETL10" s="474"/>
      <c r="ETM10" s="474"/>
      <c r="ETN10" s="475"/>
      <c r="ETO10" s="414"/>
      <c r="ETP10" s="476"/>
      <c r="ETQ10" s="477"/>
      <c r="ETR10" s="477"/>
      <c r="ETS10" s="477"/>
      <c r="ETT10" s="474"/>
      <c r="ETU10" s="474"/>
      <c r="ETV10" s="475"/>
      <c r="ETW10" s="414"/>
      <c r="ETX10" s="476"/>
      <c r="ETY10" s="477"/>
      <c r="ETZ10" s="477"/>
      <c r="EUA10" s="477"/>
      <c r="EUB10" s="474"/>
      <c r="EUC10" s="474"/>
      <c r="EUD10" s="475"/>
      <c r="EUE10" s="414"/>
      <c r="EUF10" s="476"/>
      <c r="EUG10" s="477"/>
      <c r="EUH10" s="477"/>
      <c r="EUI10" s="477"/>
      <c r="EUJ10" s="474"/>
      <c r="EUK10" s="474"/>
      <c r="EUL10" s="475"/>
      <c r="EUM10" s="414"/>
      <c r="EUN10" s="476"/>
      <c r="EUO10" s="477"/>
      <c r="EUP10" s="477"/>
      <c r="EUQ10" s="477"/>
      <c r="EUR10" s="474"/>
      <c r="EUS10" s="474"/>
      <c r="EUT10" s="475"/>
      <c r="EUU10" s="414"/>
      <c r="EUV10" s="476"/>
      <c r="EUW10" s="477"/>
      <c r="EUX10" s="477"/>
      <c r="EUY10" s="477"/>
      <c r="EUZ10" s="474"/>
      <c r="EVA10" s="474"/>
      <c r="EVB10" s="475"/>
      <c r="EVC10" s="414"/>
      <c r="EVD10" s="476"/>
      <c r="EVE10" s="477"/>
      <c r="EVF10" s="477"/>
      <c r="EVG10" s="477"/>
      <c r="EVH10" s="474"/>
      <c r="EVI10" s="474"/>
      <c r="EVJ10" s="475"/>
      <c r="EVK10" s="414"/>
      <c r="EVL10" s="476"/>
      <c r="EVM10" s="477"/>
      <c r="EVN10" s="477"/>
      <c r="EVO10" s="477"/>
      <c r="EVP10" s="474"/>
      <c r="EVQ10" s="474"/>
      <c r="EVR10" s="475"/>
      <c r="EVS10" s="414"/>
      <c r="EVT10" s="476"/>
      <c r="EVU10" s="477"/>
      <c r="EVV10" s="477"/>
      <c r="EVW10" s="477"/>
      <c r="EVX10" s="474"/>
      <c r="EVY10" s="474"/>
      <c r="EVZ10" s="475"/>
      <c r="EWA10" s="414"/>
      <c r="EWB10" s="476"/>
      <c r="EWC10" s="477"/>
      <c r="EWD10" s="477"/>
      <c r="EWE10" s="477"/>
      <c r="EWF10" s="474"/>
      <c r="EWG10" s="474"/>
      <c r="EWH10" s="475"/>
      <c r="EWI10" s="414"/>
      <c r="EWJ10" s="476"/>
      <c r="EWK10" s="477"/>
      <c r="EWL10" s="477"/>
      <c r="EWM10" s="477"/>
      <c r="EWN10" s="474"/>
      <c r="EWO10" s="474"/>
      <c r="EWP10" s="475"/>
      <c r="EWQ10" s="414"/>
      <c r="EWR10" s="476"/>
      <c r="EWS10" s="477"/>
      <c r="EWT10" s="477"/>
      <c r="EWU10" s="477"/>
      <c r="EWV10" s="474"/>
      <c r="EWW10" s="474"/>
      <c r="EWX10" s="475"/>
      <c r="EWY10" s="414"/>
      <c r="EWZ10" s="476"/>
      <c r="EXA10" s="477"/>
      <c r="EXB10" s="477"/>
      <c r="EXC10" s="477"/>
      <c r="EXD10" s="474"/>
      <c r="EXE10" s="474"/>
      <c r="EXF10" s="475"/>
      <c r="EXG10" s="414"/>
      <c r="EXH10" s="476"/>
      <c r="EXI10" s="477"/>
      <c r="EXJ10" s="477"/>
      <c r="EXK10" s="477"/>
      <c r="EXL10" s="474"/>
      <c r="EXM10" s="474"/>
      <c r="EXN10" s="475"/>
      <c r="EXO10" s="414"/>
      <c r="EXP10" s="476"/>
      <c r="EXQ10" s="477"/>
      <c r="EXR10" s="477"/>
      <c r="EXS10" s="477"/>
      <c r="EXT10" s="474"/>
      <c r="EXU10" s="474"/>
      <c r="EXV10" s="475"/>
      <c r="EXW10" s="414"/>
      <c r="EXX10" s="476"/>
      <c r="EXY10" s="477"/>
      <c r="EXZ10" s="477"/>
      <c r="EYA10" s="477"/>
      <c r="EYB10" s="474"/>
      <c r="EYC10" s="474"/>
      <c r="EYD10" s="475"/>
      <c r="EYE10" s="414"/>
      <c r="EYF10" s="476"/>
      <c r="EYG10" s="477"/>
      <c r="EYH10" s="477"/>
      <c r="EYI10" s="477"/>
      <c r="EYJ10" s="474"/>
      <c r="EYK10" s="474"/>
      <c r="EYL10" s="475"/>
      <c r="EYM10" s="414"/>
      <c r="EYN10" s="476"/>
      <c r="EYO10" s="477"/>
      <c r="EYP10" s="477"/>
      <c r="EYQ10" s="477"/>
      <c r="EYR10" s="474"/>
      <c r="EYS10" s="474"/>
      <c r="EYT10" s="475"/>
      <c r="EYU10" s="414"/>
      <c r="EYV10" s="476"/>
      <c r="EYW10" s="477"/>
      <c r="EYX10" s="477"/>
      <c r="EYY10" s="477"/>
      <c r="EYZ10" s="474"/>
      <c r="EZA10" s="474"/>
      <c r="EZB10" s="475"/>
      <c r="EZC10" s="414"/>
      <c r="EZD10" s="476"/>
      <c r="EZE10" s="477"/>
      <c r="EZF10" s="477"/>
      <c r="EZG10" s="477"/>
      <c r="EZH10" s="474"/>
      <c r="EZI10" s="474"/>
      <c r="EZJ10" s="475"/>
      <c r="EZK10" s="414"/>
      <c r="EZL10" s="476"/>
      <c r="EZM10" s="477"/>
      <c r="EZN10" s="477"/>
      <c r="EZO10" s="477"/>
      <c r="EZP10" s="474"/>
      <c r="EZQ10" s="474"/>
      <c r="EZR10" s="475"/>
      <c r="EZS10" s="414"/>
      <c r="EZT10" s="476"/>
      <c r="EZU10" s="477"/>
      <c r="EZV10" s="477"/>
      <c r="EZW10" s="477"/>
      <c r="EZX10" s="474"/>
      <c r="EZY10" s="474"/>
      <c r="EZZ10" s="475"/>
      <c r="FAA10" s="414"/>
      <c r="FAB10" s="476"/>
      <c r="FAC10" s="477"/>
      <c r="FAD10" s="477"/>
      <c r="FAE10" s="477"/>
      <c r="FAF10" s="474"/>
      <c r="FAG10" s="474"/>
      <c r="FAH10" s="475"/>
      <c r="FAI10" s="414"/>
      <c r="FAJ10" s="476"/>
      <c r="FAK10" s="477"/>
      <c r="FAL10" s="477"/>
      <c r="FAM10" s="477"/>
      <c r="FAN10" s="474"/>
      <c r="FAO10" s="474"/>
      <c r="FAP10" s="475"/>
      <c r="FAQ10" s="414"/>
      <c r="FAR10" s="476"/>
      <c r="FAS10" s="477"/>
      <c r="FAT10" s="477"/>
      <c r="FAU10" s="477"/>
      <c r="FAV10" s="474"/>
      <c r="FAW10" s="474"/>
      <c r="FAX10" s="475"/>
      <c r="FAY10" s="414"/>
      <c r="FAZ10" s="476"/>
      <c r="FBA10" s="477"/>
      <c r="FBB10" s="477"/>
      <c r="FBC10" s="477"/>
      <c r="FBD10" s="474"/>
      <c r="FBE10" s="474"/>
      <c r="FBF10" s="475"/>
      <c r="FBG10" s="414"/>
      <c r="FBH10" s="476"/>
      <c r="FBI10" s="477"/>
      <c r="FBJ10" s="477"/>
      <c r="FBK10" s="477"/>
      <c r="FBL10" s="474"/>
      <c r="FBM10" s="474"/>
      <c r="FBN10" s="475"/>
      <c r="FBO10" s="414"/>
      <c r="FBP10" s="476"/>
      <c r="FBQ10" s="477"/>
      <c r="FBR10" s="477"/>
      <c r="FBS10" s="477"/>
      <c r="FBT10" s="474"/>
      <c r="FBU10" s="474"/>
      <c r="FBV10" s="475"/>
      <c r="FBW10" s="414"/>
      <c r="FBX10" s="476"/>
      <c r="FBY10" s="477"/>
      <c r="FBZ10" s="477"/>
      <c r="FCA10" s="477"/>
      <c r="FCB10" s="474"/>
      <c r="FCC10" s="474"/>
      <c r="FCD10" s="475"/>
      <c r="FCE10" s="414"/>
      <c r="FCF10" s="476"/>
      <c r="FCG10" s="477"/>
      <c r="FCH10" s="477"/>
      <c r="FCI10" s="477"/>
      <c r="FCJ10" s="474"/>
      <c r="FCK10" s="474"/>
      <c r="FCL10" s="475"/>
      <c r="FCM10" s="414"/>
      <c r="FCN10" s="476"/>
      <c r="FCO10" s="477"/>
      <c r="FCP10" s="477"/>
      <c r="FCQ10" s="477"/>
      <c r="FCR10" s="474"/>
      <c r="FCS10" s="474"/>
      <c r="FCT10" s="475"/>
      <c r="FCU10" s="414"/>
      <c r="FCV10" s="476"/>
      <c r="FCW10" s="477"/>
      <c r="FCX10" s="477"/>
      <c r="FCY10" s="477"/>
      <c r="FCZ10" s="474"/>
      <c r="FDA10" s="474"/>
      <c r="FDB10" s="475"/>
      <c r="FDC10" s="414"/>
      <c r="FDD10" s="476"/>
      <c r="FDE10" s="477"/>
      <c r="FDF10" s="477"/>
      <c r="FDG10" s="477"/>
      <c r="FDH10" s="474"/>
      <c r="FDI10" s="474"/>
      <c r="FDJ10" s="475"/>
      <c r="FDK10" s="414"/>
      <c r="FDL10" s="476"/>
      <c r="FDM10" s="477"/>
      <c r="FDN10" s="477"/>
      <c r="FDO10" s="477"/>
      <c r="FDP10" s="474"/>
      <c r="FDQ10" s="474"/>
      <c r="FDR10" s="475"/>
      <c r="FDS10" s="414"/>
      <c r="FDT10" s="476"/>
      <c r="FDU10" s="477"/>
      <c r="FDV10" s="477"/>
      <c r="FDW10" s="477"/>
      <c r="FDX10" s="474"/>
      <c r="FDY10" s="474"/>
      <c r="FDZ10" s="475"/>
      <c r="FEA10" s="414"/>
      <c r="FEB10" s="476"/>
      <c r="FEC10" s="477"/>
      <c r="FED10" s="477"/>
      <c r="FEE10" s="477"/>
      <c r="FEF10" s="474"/>
      <c r="FEG10" s="474"/>
      <c r="FEH10" s="475"/>
      <c r="FEI10" s="414"/>
      <c r="FEJ10" s="476"/>
      <c r="FEK10" s="477"/>
      <c r="FEL10" s="477"/>
      <c r="FEM10" s="477"/>
      <c r="FEN10" s="474"/>
      <c r="FEO10" s="474"/>
      <c r="FEP10" s="475"/>
      <c r="FEQ10" s="414"/>
      <c r="FER10" s="476"/>
      <c r="FES10" s="477"/>
      <c r="FET10" s="477"/>
      <c r="FEU10" s="477"/>
      <c r="FEV10" s="474"/>
      <c r="FEW10" s="474"/>
      <c r="FEX10" s="475"/>
      <c r="FEY10" s="414"/>
      <c r="FEZ10" s="476"/>
      <c r="FFA10" s="477"/>
      <c r="FFB10" s="477"/>
      <c r="FFC10" s="477"/>
      <c r="FFD10" s="474"/>
      <c r="FFE10" s="474"/>
      <c r="FFF10" s="475"/>
      <c r="FFG10" s="414"/>
      <c r="FFH10" s="476"/>
      <c r="FFI10" s="477"/>
      <c r="FFJ10" s="477"/>
      <c r="FFK10" s="477"/>
      <c r="FFL10" s="474"/>
      <c r="FFM10" s="474"/>
      <c r="FFN10" s="475"/>
      <c r="FFO10" s="414"/>
      <c r="FFP10" s="476"/>
      <c r="FFQ10" s="477"/>
      <c r="FFR10" s="477"/>
      <c r="FFS10" s="477"/>
      <c r="FFT10" s="474"/>
      <c r="FFU10" s="474"/>
      <c r="FFV10" s="475"/>
      <c r="FFW10" s="414"/>
      <c r="FFX10" s="476"/>
      <c r="FFY10" s="477"/>
      <c r="FFZ10" s="477"/>
      <c r="FGA10" s="477"/>
      <c r="FGB10" s="474"/>
      <c r="FGC10" s="474"/>
      <c r="FGD10" s="475"/>
      <c r="FGE10" s="414"/>
      <c r="FGF10" s="476"/>
      <c r="FGG10" s="477"/>
      <c r="FGH10" s="477"/>
      <c r="FGI10" s="477"/>
      <c r="FGJ10" s="474"/>
      <c r="FGK10" s="474"/>
      <c r="FGL10" s="475"/>
      <c r="FGM10" s="414"/>
      <c r="FGN10" s="476"/>
      <c r="FGO10" s="477"/>
      <c r="FGP10" s="477"/>
      <c r="FGQ10" s="477"/>
      <c r="FGR10" s="474"/>
      <c r="FGS10" s="474"/>
      <c r="FGT10" s="475"/>
      <c r="FGU10" s="414"/>
      <c r="FGV10" s="476"/>
      <c r="FGW10" s="477"/>
      <c r="FGX10" s="477"/>
      <c r="FGY10" s="477"/>
      <c r="FGZ10" s="474"/>
      <c r="FHA10" s="474"/>
      <c r="FHB10" s="475"/>
      <c r="FHC10" s="414"/>
      <c r="FHD10" s="476"/>
      <c r="FHE10" s="477"/>
      <c r="FHF10" s="477"/>
      <c r="FHG10" s="477"/>
      <c r="FHH10" s="474"/>
      <c r="FHI10" s="474"/>
      <c r="FHJ10" s="475"/>
      <c r="FHK10" s="414"/>
      <c r="FHL10" s="476"/>
      <c r="FHM10" s="477"/>
      <c r="FHN10" s="477"/>
      <c r="FHO10" s="477"/>
      <c r="FHP10" s="474"/>
      <c r="FHQ10" s="474"/>
      <c r="FHR10" s="475"/>
      <c r="FHS10" s="414"/>
      <c r="FHT10" s="476"/>
      <c r="FHU10" s="477"/>
      <c r="FHV10" s="477"/>
      <c r="FHW10" s="477"/>
      <c r="FHX10" s="474"/>
      <c r="FHY10" s="474"/>
      <c r="FHZ10" s="475"/>
      <c r="FIA10" s="414"/>
      <c r="FIB10" s="476"/>
      <c r="FIC10" s="477"/>
      <c r="FID10" s="477"/>
      <c r="FIE10" s="477"/>
      <c r="FIF10" s="474"/>
      <c r="FIG10" s="474"/>
      <c r="FIH10" s="475"/>
      <c r="FII10" s="414"/>
      <c r="FIJ10" s="476"/>
      <c r="FIK10" s="477"/>
      <c r="FIL10" s="477"/>
      <c r="FIM10" s="477"/>
      <c r="FIN10" s="474"/>
      <c r="FIO10" s="474"/>
      <c r="FIP10" s="475"/>
      <c r="FIQ10" s="414"/>
      <c r="FIR10" s="476"/>
      <c r="FIS10" s="477"/>
      <c r="FIT10" s="477"/>
      <c r="FIU10" s="477"/>
      <c r="FIV10" s="474"/>
      <c r="FIW10" s="474"/>
      <c r="FIX10" s="475"/>
      <c r="FIY10" s="414"/>
      <c r="FIZ10" s="476"/>
      <c r="FJA10" s="477"/>
      <c r="FJB10" s="477"/>
      <c r="FJC10" s="477"/>
      <c r="FJD10" s="474"/>
      <c r="FJE10" s="474"/>
      <c r="FJF10" s="475"/>
      <c r="FJG10" s="414"/>
      <c r="FJH10" s="476"/>
      <c r="FJI10" s="477"/>
      <c r="FJJ10" s="477"/>
      <c r="FJK10" s="477"/>
      <c r="FJL10" s="474"/>
      <c r="FJM10" s="474"/>
      <c r="FJN10" s="475"/>
      <c r="FJO10" s="414"/>
      <c r="FJP10" s="476"/>
      <c r="FJQ10" s="477"/>
      <c r="FJR10" s="477"/>
      <c r="FJS10" s="477"/>
      <c r="FJT10" s="474"/>
      <c r="FJU10" s="474"/>
      <c r="FJV10" s="475"/>
      <c r="FJW10" s="414"/>
      <c r="FJX10" s="476"/>
      <c r="FJY10" s="477"/>
      <c r="FJZ10" s="477"/>
      <c r="FKA10" s="477"/>
      <c r="FKB10" s="474"/>
      <c r="FKC10" s="474"/>
      <c r="FKD10" s="475"/>
      <c r="FKE10" s="414"/>
      <c r="FKF10" s="476"/>
      <c r="FKG10" s="477"/>
      <c r="FKH10" s="477"/>
      <c r="FKI10" s="477"/>
      <c r="FKJ10" s="474"/>
      <c r="FKK10" s="474"/>
      <c r="FKL10" s="475"/>
      <c r="FKM10" s="414"/>
      <c r="FKN10" s="476"/>
      <c r="FKO10" s="477"/>
      <c r="FKP10" s="477"/>
      <c r="FKQ10" s="477"/>
      <c r="FKR10" s="474"/>
      <c r="FKS10" s="474"/>
      <c r="FKT10" s="475"/>
      <c r="FKU10" s="414"/>
      <c r="FKV10" s="476"/>
      <c r="FKW10" s="477"/>
      <c r="FKX10" s="477"/>
      <c r="FKY10" s="477"/>
      <c r="FKZ10" s="474"/>
      <c r="FLA10" s="474"/>
      <c r="FLB10" s="475"/>
      <c r="FLC10" s="414"/>
      <c r="FLD10" s="476"/>
      <c r="FLE10" s="477"/>
      <c r="FLF10" s="477"/>
      <c r="FLG10" s="477"/>
      <c r="FLH10" s="474"/>
      <c r="FLI10" s="474"/>
      <c r="FLJ10" s="475"/>
      <c r="FLK10" s="414"/>
      <c r="FLL10" s="476"/>
      <c r="FLM10" s="477"/>
      <c r="FLN10" s="477"/>
      <c r="FLO10" s="477"/>
      <c r="FLP10" s="474"/>
      <c r="FLQ10" s="474"/>
      <c r="FLR10" s="475"/>
      <c r="FLS10" s="414"/>
      <c r="FLT10" s="476"/>
      <c r="FLU10" s="477"/>
      <c r="FLV10" s="477"/>
      <c r="FLW10" s="477"/>
      <c r="FLX10" s="474"/>
      <c r="FLY10" s="474"/>
      <c r="FLZ10" s="475"/>
      <c r="FMA10" s="414"/>
      <c r="FMB10" s="476"/>
      <c r="FMC10" s="477"/>
      <c r="FMD10" s="477"/>
      <c r="FME10" s="477"/>
      <c r="FMF10" s="474"/>
      <c r="FMG10" s="474"/>
      <c r="FMH10" s="475"/>
      <c r="FMI10" s="414"/>
      <c r="FMJ10" s="476"/>
      <c r="FMK10" s="477"/>
      <c r="FML10" s="477"/>
      <c r="FMM10" s="477"/>
      <c r="FMN10" s="474"/>
      <c r="FMO10" s="474"/>
      <c r="FMP10" s="475"/>
      <c r="FMQ10" s="414"/>
      <c r="FMR10" s="476"/>
      <c r="FMS10" s="477"/>
      <c r="FMT10" s="477"/>
      <c r="FMU10" s="477"/>
      <c r="FMV10" s="474"/>
      <c r="FMW10" s="474"/>
      <c r="FMX10" s="475"/>
      <c r="FMY10" s="414"/>
      <c r="FMZ10" s="476"/>
      <c r="FNA10" s="477"/>
      <c r="FNB10" s="477"/>
      <c r="FNC10" s="477"/>
      <c r="FND10" s="474"/>
      <c r="FNE10" s="474"/>
      <c r="FNF10" s="475"/>
      <c r="FNG10" s="414"/>
      <c r="FNH10" s="476"/>
      <c r="FNI10" s="477"/>
      <c r="FNJ10" s="477"/>
      <c r="FNK10" s="477"/>
      <c r="FNL10" s="474"/>
      <c r="FNM10" s="474"/>
      <c r="FNN10" s="475"/>
      <c r="FNO10" s="414"/>
      <c r="FNP10" s="476"/>
      <c r="FNQ10" s="477"/>
      <c r="FNR10" s="477"/>
      <c r="FNS10" s="477"/>
      <c r="FNT10" s="474"/>
      <c r="FNU10" s="474"/>
      <c r="FNV10" s="475"/>
      <c r="FNW10" s="414"/>
      <c r="FNX10" s="476"/>
      <c r="FNY10" s="477"/>
      <c r="FNZ10" s="477"/>
      <c r="FOA10" s="477"/>
      <c r="FOB10" s="474"/>
      <c r="FOC10" s="474"/>
      <c r="FOD10" s="475"/>
      <c r="FOE10" s="414"/>
      <c r="FOF10" s="476"/>
      <c r="FOG10" s="477"/>
      <c r="FOH10" s="477"/>
      <c r="FOI10" s="477"/>
      <c r="FOJ10" s="474"/>
      <c r="FOK10" s="474"/>
      <c r="FOL10" s="475"/>
      <c r="FOM10" s="414"/>
      <c r="FON10" s="476"/>
      <c r="FOO10" s="477"/>
      <c r="FOP10" s="477"/>
      <c r="FOQ10" s="477"/>
      <c r="FOR10" s="474"/>
      <c r="FOS10" s="474"/>
      <c r="FOT10" s="475"/>
      <c r="FOU10" s="414"/>
      <c r="FOV10" s="476"/>
      <c r="FOW10" s="477"/>
      <c r="FOX10" s="477"/>
      <c r="FOY10" s="477"/>
      <c r="FOZ10" s="474"/>
      <c r="FPA10" s="474"/>
      <c r="FPB10" s="475"/>
      <c r="FPC10" s="414"/>
      <c r="FPD10" s="476"/>
      <c r="FPE10" s="477"/>
      <c r="FPF10" s="477"/>
      <c r="FPG10" s="477"/>
      <c r="FPH10" s="474"/>
      <c r="FPI10" s="474"/>
      <c r="FPJ10" s="475"/>
      <c r="FPK10" s="414"/>
      <c r="FPL10" s="476"/>
      <c r="FPM10" s="477"/>
      <c r="FPN10" s="477"/>
      <c r="FPO10" s="477"/>
      <c r="FPP10" s="474"/>
      <c r="FPQ10" s="474"/>
      <c r="FPR10" s="475"/>
      <c r="FPS10" s="414"/>
      <c r="FPT10" s="476"/>
      <c r="FPU10" s="477"/>
      <c r="FPV10" s="477"/>
      <c r="FPW10" s="477"/>
      <c r="FPX10" s="474"/>
      <c r="FPY10" s="474"/>
      <c r="FPZ10" s="475"/>
      <c r="FQA10" s="414"/>
      <c r="FQB10" s="476"/>
      <c r="FQC10" s="477"/>
      <c r="FQD10" s="477"/>
      <c r="FQE10" s="477"/>
      <c r="FQF10" s="474"/>
      <c r="FQG10" s="474"/>
      <c r="FQH10" s="475"/>
      <c r="FQI10" s="414"/>
      <c r="FQJ10" s="476"/>
      <c r="FQK10" s="477"/>
      <c r="FQL10" s="477"/>
      <c r="FQM10" s="477"/>
      <c r="FQN10" s="474"/>
      <c r="FQO10" s="474"/>
      <c r="FQP10" s="475"/>
      <c r="FQQ10" s="414"/>
      <c r="FQR10" s="476"/>
      <c r="FQS10" s="477"/>
      <c r="FQT10" s="477"/>
      <c r="FQU10" s="477"/>
      <c r="FQV10" s="474"/>
      <c r="FQW10" s="474"/>
      <c r="FQX10" s="475"/>
      <c r="FQY10" s="414"/>
      <c r="FQZ10" s="476"/>
      <c r="FRA10" s="477"/>
      <c r="FRB10" s="477"/>
      <c r="FRC10" s="477"/>
      <c r="FRD10" s="474"/>
      <c r="FRE10" s="474"/>
      <c r="FRF10" s="475"/>
      <c r="FRG10" s="414"/>
      <c r="FRH10" s="476"/>
      <c r="FRI10" s="477"/>
      <c r="FRJ10" s="477"/>
      <c r="FRK10" s="477"/>
      <c r="FRL10" s="474"/>
      <c r="FRM10" s="474"/>
      <c r="FRN10" s="475"/>
      <c r="FRO10" s="414"/>
      <c r="FRP10" s="476"/>
      <c r="FRQ10" s="477"/>
      <c r="FRR10" s="477"/>
      <c r="FRS10" s="477"/>
      <c r="FRT10" s="474"/>
      <c r="FRU10" s="474"/>
      <c r="FRV10" s="475"/>
      <c r="FRW10" s="414"/>
      <c r="FRX10" s="476"/>
      <c r="FRY10" s="477"/>
      <c r="FRZ10" s="477"/>
      <c r="FSA10" s="477"/>
      <c r="FSB10" s="474"/>
      <c r="FSC10" s="474"/>
      <c r="FSD10" s="475"/>
      <c r="FSE10" s="414"/>
      <c r="FSF10" s="476"/>
      <c r="FSG10" s="477"/>
      <c r="FSH10" s="477"/>
      <c r="FSI10" s="477"/>
      <c r="FSJ10" s="474"/>
      <c r="FSK10" s="474"/>
      <c r="FSL10" s="475"/>
      <c r="FSM10" s="414"/>
      <c r="FSN10" s="476"/>
      <c r="FSO10" s="477"/>
      <c r="FSP10" s="477"/>
      <c r="FSQ10" s="477"/>
      <c r="FSR10" s="474"/>
      <c r="FSS10" s="474"/>
      <c r="FST10" s="475"/>
      <c r="FSU10" s="414"/>
      <c r="FSV10" s="476"/>
      <c r="FSW10" s="477"/>
      <c r="FSX10" s="477"/>
      <c r="FSY10" s="477"/>
      <c r="FSZ10" s="474"/>
      <c r="FTA10" s="474"/>
      <c r="FTB10" s="475"/>
      <c r="FTC10" s="414"/>
      <c r="FTD10" s="476"/>
      <c r="FTE10" s="477"/>
      <c r="FTF10" s="477"/>
      <c r="FTG10" s="477"/>
      <c r="FTH10" s="474"/>
      <c r="FTI10" s="474"/>
      <c r="FTJ10" s="475"/>
      <c r="FTK10" s="414"/>
      <c r="FTL10" s="476"/>
      <c r="FTM10" s="477"/>
      <c r="FTN10" s="477"/>
      <c r="FTO10" s="477"/>
      <c r="FTP10" s="474"/>
      <c r="FTQ10" s="474"/>
      <c r="FTR10" s="475"/>
      <c r="FTS10" s="414"/>
      <c r="FTT10" s="476"/>
      <c r="FTU10" s="477"/>
      <c r="FTV10" s="477"/>
      <c r="FTW10" s="477"/>
      <c r="FTX10" s="474"/>
      <c r="FTY10" s="474"/>
      <c r="FTZ10" s="475"/>
      <c r="FUA10" s="414"/>
      <c r="FUB10" s="476"/>
      <c r="FUC10" s="477"/>
      <c r="FUD10" s="477"/>
      <c r="FUE10" s="477"/>
      <c r="FUF10" s="474"/>
      <c r="FUG10" s="474"/>
      <c r="FUH10" s="475"/>
      <c r="FUI10" s="414"/>
      <c r="FUJ10" s="476"/>
      <c r="FUK10" s="477"/>
      <c r="FUL10" s="477"/>
      <c r="FUM10" s="477"/>
      <c r="FUN10" s="474"/>
      <c r="FUO10" s="474"/>
      <c r="FUP10" s="475"/>
      <c r="FUQ10" s="414"/>
      <c r="FUR10" s="476"/>
      <c r="FUS10" s="477"/>
      <c r="FUT10" s="477"/>
      <c r="FUU10" s="477"/>
      <c r="FUV10" s="474"/>
      <c r="FUW10" s="474"/>
      <c r="FUX10" s="475"/>
      <c r="FUY10" s="414"/>
      <c r="FUZ10" s="476"/>
      <c r="FVA10" s="477"/>
      <c r="FVB10" s="477"/>
      <c r="FVC10" s="477"/>
      <c r="FVD10" s="474"/>
      <c r="FVE10" s="474"/>
      <c r="FVF10" s="475"/>
      <c r="FVG10" s="414"/>
      <c r="FVH10" s="476"/>
      <c r="FVI10" s="477"/>
      <c r="FVJ10" s="477"/>
      <c r="FVK10" s="477"/>
      <c r="FVL10" s="474"/>
      <c r="FVM10" s="474"/>
      <c r="FVN10" s="475"/>
      <c r="FVO10" s="414"/>
      <c r="FVP10" s="476"/>
      <c r="FVQ10" s="477"/>
      <c r="FVR10" s="477"/>
      <c r="FVS10" s="477"/>
      <c r="FVT10" s="474"/>
      <c r="FVU10" s="474"/>
      <c r="FVV10" s="475"/>
      <c r="FVW10" s="414"/>
      <c r="FVX10" s="476"/>
      <c r="FVY10" s="477"/>
      <c r="FVZ10" s="477"/>
      <c r="FWA10" s="477"/>
      <c r="FWB10" s="474"/>
      <c r="FWC10" s="474"/>
      <c r="FWD10" s="475"/>
      <c r="FWE10" s="414"/>
      <c r="FWF10" s="476"/>
      <c r="FWG10" s="477"/>
      <c r="FWH10" s="477"/>
      <c r="FWI10" s="477"/>
      <c r="FWJ10" s="474"/>
      <c r="FWK10" s="474"/>
      <c r="FWL10" s="475"/>
      <c r="FWM10" s="414"/>
      <c r="FWN10" s="476"/>
      <c r="FWO10" s="477"/>
      <c r="FWP10" s="477"/>
      <c r="FWQ10" s="477"/>
      <c r="FWR10" s="474"/>
      <c r="FWS10" s="474"/>
      <c r="FWT10" s="475"/>
      <c r="FWU10" s="414"/>
      <c r="FWV10" s="476"/>
      <c r="FWW10" s="477"/>
      <c r="FWX10" s="477"/>
      <c r="FWY10" s="477"/>
      <c r="FWZ10" s="474"/>
      <c r="FXA10" s="474"/>
      <c r="FXB10" s="475"/>
      <c r="FXC10" s="414"/>
      <c r="FXD10" s="476"/>
      <c r="FXE10" s="477"/>
      <c r="FXF10" s="477"/>
      <c r="FXG10" s="477"/>
      <c r="FXH10" s="474"/>
      <c r="FXI10" s="474"/>
      <c r="FXJ10" s="475"/>
      <c r="FXK10" s="414"/>
      <c r="FXL10" s="476"/>
      <c r="FXM10" s="477"/>
      <c r="FXN10" s="477"/>
      <c r="FXO10" s="477"/>
      <c r="FXP10" s="474"/>
      <c r="FXQ10" s="474"/>
      <c r="FXR10" s="475"/>
      <c r="FXS10" s="414"/>
      <c r="FXT10" s="476"/>
      <c r="FXU10" s="477"/>
      <c r="FXV10" s="477"/>
      <c r="FXW10" s="477"/>
      <c r="FXX10" s="474"/>
      <c r="FXY10" s="474"/>
      <c r="FXZ10" s="475"/>
      <c r="FYA10" s="414"/>
      <c r="FYB10" s="476"/>
      <c r="FYC10" s="477"/>
      <c r="FYD10" s="477"/>
      <c r="FYE10" s="477"/>
      <c r="FYF10" s="474"/>
      <c r="FYG10" s="474"/>
      <c r="FYH10" s="475"/>
      <c r="FYI10" s="414"/>
      <c r="FYJ10" s="476"/>
      <c r="FYK10" s="477"/>
      <c r="FYL10" s="477"/>
      <c r="FYM10" s="477"/>
      <c r="FYN10" s="474"/>
      <c r="FYO10" s="474"/>
      <c r="FYP10" s="475"/>
      <c r="FYQ10" s="414"/>
      <c r="FYR10" s="476"/>
      <c r="FYS10" s="477"/>
      <c r="FYT10" s="477"/>
      <c r="FYU10" s="477"/>
      <c r="FYV10" s="474"/>
      <c r="FYW10" s="474"/>
      <c r="FYX10" s="475"/>
      <c r="FYY10" s="414"/>
      <c r="FYZ10" s="476"/>
      <c r="FZA10" s="477"/>
      <c r="FZB10" s="477"/>
      <c r="FZC10" s="477"/>
      <c r="FZD10" s="474"/>
      <c r="FZE10" s="474"/>
      <c r="FZF10" s="475"/>
      <c r="FZG10" s="414"/>
      <c r="FZH10" s="476"/>
      <c r="FZI10" s="477"/>
      <c r="FZJ10" s="477"/>
      <c r="FZK10" s="477"/>
      <c r="FZL10" s="474"/>
      <c r="FZM10" s="474"/>
      <c r="FZN10" s="475"/>
      <c r="FZO10" s="414"/>
      <c r="FZP10" s="476"/>
      <c r="FZQ10" s="477"/>
      <c r="FZR10" s="477"/>
      <c r="FZS10" s="477"/>
      <c r="FZT10" s="474"/>
      <c r="FZU10" s="474"/>
      <c r="FZV10" s="475"/>
      <c r="FZW10" s="414"/>
      <c r="FZX10" s="476"/>
      <c r="FZY10" s="477"/>
      <c r="FZZ10" s="477"/>
      <c r="GAA10" s="477"/>
      <c r="GAB10" s="474"/>
      <c r="GAC10" s="474"/>
      <c r="GAD10" s="475"/>
      <c r="GAE10" s="414"/>
      <c r="GAF10" s="476"/>
      <c r="GAG10" s="477"/>
      <c r="GAH10" s="477"/>
      <c r="GAI10" s="477"/>
      <c r="GAJ10" s="474"/>
      <c r="GAK10" s="474"/>
      <c r="GAL10" s="475"/>
      <c r="GAM10" s="414"/>
      <c r="GAN10" s="476"/>
      <c r="GAO10" s="477"/>
      <c r="GAP10" s="477"/>
      <c r="GAQ10" s="477"/>
      <c r="GAR10" s="474"/>
      <c r="GAS10" s="474"/>
      <c r="GAT10" s="475"/>
      <c r="GAU10" s="414"/>
      <c r="GAV10" s="476"/>
      <c r="GAW10" s="477"/>
      <c r="GAX10" s="477"/>
      <c r="GAY10" s="477"/>
      <c r="GAZ10" s="474"/>
      <c r="GBA10" s="474"/>
      <c r="GBB10" s="475"/>
      <c r="GBC10" s="414"/>
      <c r="GBD10" s="476"/>
      <c r="GBE10" s="477"/>
      <c r="GBF10" s="477"/>
      <c r="GBG10" s="477"/>
      <c r="GBH10" s="474"/>
      <c r="GBI10" s="474"/>
      <c r="GBJ10" s="475"/>
      <c r="GBK10" s="414"/>
      <c r="GBL10" s="476"/>
      <c r="GBM10" s="477"/>
      <c r="GBN10" s="477"/>
      <c r="GBO10" s="477"/>
      <c r="GBP10" s="474"/>
      <c r="GBQ10" s="474"/>
      <c r="GBR10" s="475"/>
      <c r="GBS10" s="414"/>
      <c r="GBT10" s="476"/>
      <c r="GBU10" s="477"/>
      <c r="GBV10" s="477"/>
      <c r="GBW10" s="477"/>
      <c r="GBX10" s="474"/>
      <c r="GBY10" s="474"/>
      <c r="GBZ10" s="475"/>
      <c r="GCA10" s="414"/>
      <c r="GCB10" s="476"/>
      <c r="GCC10" s="477"/>
      <c r="GCD10" s="477"/>
      <c r="GCE10" s="477"/>
      <c r="GCF10" s="474"/>
      <c r="GCG10" s="474"/>
      <c r="GCH10" s="475"/>
      <c r="GCI10" s="414"/>
      <c r="GCJ10" s="476"/>
      <c r="GCK10" s="477"/>
      <c r="GCL10" s="477"/>
      <c r="GCM10" s="477"/>
      <c r="GCN10" s="474"/>
      <c r="GCO10" s="474"/>
      <c r="GCP10" s="475"/>
      <c r="GCQ10" s="414"/>
      <c r="GCR10" s="476"/>
      <c r="GCS10" s="477"/>
      <c r="GCT10" s="477"/>
      <c r="GCU10" s="477"/>
      <c r="GCV10" s="474"/>
      <c r="GCW10" s="474"/>
      <c r="GCX10" s="475"/>
      <c r="GCY10" s="414"/>
      <c r="GCZ10" s="476"/>
      <c r="GDA10" s="477"/>
      <c r="GDB10" s="477"/>
      <c r="GDC10" s="477"/>
      <c r="GDD10" s="474"/>
      <c r="GDE10" s="474"/>
      <c r="GDF10" s="475"/>
      <c r="GDG10" s="414"/>
      <c r="GDH10" s="476"/>
      <c r="GDI10" s="477"/>
      <c r="GDJ10" s="477"/>
      <c r="GDK10" s="477"/>
      <c r="GDL10" s="474"/>
      <c r="GDM10" s="474"/>
      <c r="GDN10" s="475"/>
      <c r="GDO10" s="414"/>
      <c r="GDP10" s="476"/>
      <c r="GDQ10" s="477"/>
      <c r="GDR10" s="477"/>
      <c r="GDS10" s="477"/>
      <c r="GDT10" s="474"/>
      <c r="GDU10" s="474"/>
      <c r="GDV10" s="475"/>
      <c r="GDW10" s="414"/>
      <c r="GDX10" s="476"/>
      <c r="GDY10" s="477"/>
      <c r="GDZ10" s="477"/>
      <c r="GEA10" s="477"/>
      <c r="GEB10" s="474"/>
      <c r="GEC10" s="474"/>
      <c r="GED10" s="475"/>
      <c r="GEE10" s="414"/>
      <c r="GEF10" s="476"/>
      <c r="GEG10" s="477"/>
      <c r="GEH10" s="477"/>
      <c r="GEI10" s="477"/>
      <c r="GEJ10" s="474"/>
      <c r="GEK10" s="474"/>
      <c r="GEL10" s="475"/>
      <c r="GEM10" s="414"/>
      <c r="GEN10" s="476"/>
      <c r="GEO10" s="477"/>
      <c r="GEP10" s="477"/>
      <c r="GEQ10" s="477"/>
      <c r="GER10" s="474"/>
      <c r="GES10" s="474"/>
      <c r="GET10" s="475"/>
      <c r="GEU10" s="414"/>
      <c r="GEV10" s="476"/>
      <c r="GEW10" s="477"/>
      <c r="GEX10" s="477"/>
      <c r="GEY10" s="477"/>
      <c r="GEZ10" s="474"/>
      <c r="GFA10" s="474"/>
      <c r="GFB10" s="475"/>
      <c r="GFC10" s="414"/>
      <c r="GFD10" s="476"/>
      <c r="GFE10" s="477"/>
      <c r="GFF10" s="477"/>
      <c r="GFG10" s="477"/>
      <c r="GFH10" s="474"/>
      <c r="GFI10" s="474"/>
      <c r="GFJ10" s="475"/>
      <c r="GFK10" s="414"/>
      <c r="GFL10" s="476"/>
      <c r="GFM10" s="477"/>
      <c r="GFN10" s="477"/>
      <c r="GFO10" s="477"/>
      <c r="GFP10" s="474"/>
      <c r="GFQ10" s="474"/>
      <c r="GFR10" s="475"/>
      <c r="GFS10" s="414"/>
      <c r="GFT10" s="476"/>
      <c r="GFU10" s="477"/>
      <c r="GFV10" s="477"/>
      <c r="GFW10" s="477"/>
      <c r="GFX10" s="474"/>
      <c r="GFY10" s="474"/>
      <c r="GFZ10" s="475"/>
      <c r="GGA10" s="414"/>
      <c r="GGB10" s="476"/>
      <c r="GGC10" s="477"/>
      <c r="GGD10" s="477"/>
      <c r="GGE10" s="477"/>
      <c r="GGF10" s="474"/>
      <c r="GGG10" s="474"/>
      <c r="GGH10" s="475"/>
      <c r="GGI10" s="414"/>
      <c r="GGJ10" s="476"/>
      <c r="GGK10" s="477"/>
      <c r="GGL10" s="477"/>
      <c r="GGM10" s="477"/>
      <c r="GGN10" s="474"/>
      <c r="GGO10" s="474"/>
      <c r="GGP10" s="475"/>
      <c r="GGQ10" s="414"/>
      <c r="GGR10" s="476"/>
      <c r="GGS10" s="477"/>
      <c r="GGT10" s="477"/>
      <c r="GGU10" s="477"/>
      <c r="GGV10" s="474"/>
      <c r="GGW10" s="474"/>
      <c r="GGX10" s="475"/>
      <c r="GGY10" s="414"/>
      <c r="GGZ10" s="476"/>
      <c r="GHA10" s="477"/>
      <c r="GHB10" s="477"/>
      <c r="GHC10" s="477"/>
      <c r="GHD10" s="474"/>
      <c r="GHE10" s="474"/>
      <c r="GHF10" s="475"/>
      <c r="GHG10" s="414"/>
      <c r="GHH10" s="476"/>
      <c r="GHI10" s="477"/>
      <c r="GHJ10" s="477"/>
      <c r="GHK10" s="477"/>
      <c r="GHL10" s="474"/>
      <c r="GHM10" s="474"/>
      <c r="GHN10" s="475"/>
      <c r="GHO10" s="414"/>
      <c r="GHP10" s="476"/>
      <c r="GHQ10" s="477"/>
      <c r="GHR10" s="477"/>
      <c r="GHS10" s="477"/>
      <c r="GHT10" s="474"/>
      <c r="GHU10" s="474"/>
      <c r="GHV10" s="475"/>
      <c r="GHW10" s="414"/>
      <c r="GHX10" s="476"/>
      <c r="GHY10" s="477"/>
      <c r="GHZ10" s="477"/>
      <c r="GIA10" s="477"/>
      <c r="GIB10" s="474"/>
      <c r="GIC10" s="474"/>
      <c r="GID10" s="475"/>
      <c r="GIE10" s="414"/>
      <c r="GIF10" s="476"/>
      <c r="GIG10" s="477"/>
      <c r="GIH10" s="477"/>
      <c r="GII10" s="477"/>
      <c r="GIJ10" s="474"/>
      <c r="GIK10" s="474"/>
      <c r="GIL10" s="475"/>
      <c r="GIM10" s="414"/>
      <c r="GIN10" s="476"/>
      <c r="GIO10" s="477"/>
      <c r="GIP10" s="477"/>
      <c r="GIQ10" s="477"/>
      <c r="GIR10" s="474"/>
      <c r="GIS10" s="474"/>
      <c r="GIT10" s="475"/>
      <c r="GIU10" s="414"/>
      <c r="GIV10" s="476"/>
      <c r="GIW10" s="477"/>
      <c r="GIX10" s="477"/>
      <c r="GIY10" s="477"/>
      <c r="GIZ10" s="474"/>
      <c r="GJA10" s="474"/>
      <c r="GJB10" s="475"/>
      <c r="GJC10" s="414"/>
      <c r="GJD10" s="476"/>
      <c r="GJE10" s="477"/>
      <c r="GJF10" s="477"/>
      <c r="GJG10" s="477"/>
      <c r="GJH10" s="474"/>
      <c r="GJI10" s="474"/>
      <c r="GJJ10" s="475"/>
      <c r="GJK10" s="414"/>
      <c r="GJL10" s="476"/>
      <c r="GJM10" s="477"/>
      <c r="GJN10" s="477"/>
      <c r="GJO10" s="477"/>
      <c r="GJP10" s="474"/>
      <c r="GJQ10" s="474"/>
      <c r="GJR10" s="475"/>
      <c r="GJS10" s="414"/>
      <c r="GJT10" s="476"/>
      <c r="GJU10" s="477"/>
      <c r="GJV10" s="477"/>
      <c r="GJW10" s="477"/>
      <c r="GJX10" s="474"/>
      <c r="GJY10" s="474"/>
      <c r="GJZ10" s="475"/>
      <c r="GKA10" s="414"/>
      <c r="GKB10" s="476"/>
      <c r="GKC10" s="477"/>
      <c r="GKD10" s="477"/>
      <c r="GKE10" s="477"/>
      <c r="GKF10" s="474"/>
      <c r="GKG10" s="474"/>
      <c r="GKH10" s="475"/>
      <c r="GKI10" s="414"/>
      <c r="GKJ10" s="476"/>
      <c r="GKK10" s="477"/>
      <c r="GKL10" s="477"/>
      <c r="GKM10" s="477"/>
      <c r="GKN10" s="474"/>
      <c r="GKO10" s="474"/>
      <c r="GKP10" s="475"/>
      <c r="GKQ10" s="414"/>
      <c r="GKR10" s="476"/>
      <c r="GKS10" s="477"/>
      <c r="GKT10" s="477"/>
      <c r="GKU10" s="477"/>
      <c r="GKV10" s="474"/>
      <c r="GKW10" s="474"/>
      <c r="GKX10" s="475"/>
      <c r="GKY10" s="414"/>
      <c r="GKZ10" s="476"/>
      <c r="GLA10" s="477"/>
      <c r="GLB10" s="477"/>
      <c r="GLC10" s="477"/>
      <c r="GLD10" s="474"/>
      <c r="GLE10" s="474"/>
      <c r="GLF10" s="475"/>
      <c r="GLG10" s="414"/>
      <c r="GLH10" s="476"/>
      <c r="GLI10" s="477"/>
      <c r="GLJ10" s="477"/>
      <c r="GLK10" s="477"/>
      <c r="GLL10" s="474"/>
      <c r="GLM10" s="474"/>
      <c r="GLN10" s="475"/>
      <c r="GLO10" s="414"/>
      <c r="GLP10" s="476"/>
      <c r="GLQ10" s="477"/>
      <c r="GLR10" s="477"/>
      <c r="GLS10" s="477"/>
      <c r="GLT10" s="474"/>
      <c r="GLU10" s="474"/>
      <c r="GLV10" s="475"/>
      <c r="GLW10" s="414"/>
      <c r="GLX10" s="476"/>
      <c r="GLY10" s="477"/>
      <c r="GLZ10" s="477"/>
      <c r="GMA10" s="477"/>
      <c r="GMB10" s="474"/>
      <c r="GMC10" s="474"/>
      <c r="GMD10" s="475"/>
      <c r="GME10" s="414"/>
      <c r="GMF10" s="476"/>
      <c r="GMG10" s="477"/>
      <c r="GMH10" s="477"/>
      <c r="GMI10" s="477"/>
      <c r="GMJ10" s="474"/>
      <c r="GMK10" s="474"/>
      <c r="GML10" s="475"/>
      <c r="GMM10" s="414"/>
      <c r="GMN10" s="476"/>
      <c r="GMO10" s="477"/>
      <c r="GMP10" s="477"/>
      <c r="GMQ10" s="477"/>
      <c r="GMR10" s="474"/>
      <c r="GMS10" s="474"/>
      <c r="GMT10" s="475"/>
      <c r="GMU10" s="414"/>
      <c r="GMV10" s="476"/>
      <c r="GMW10" s="477"/>
      <c r="GMX10" s="477"/>
      <c r="GMY10" s="477"/>
      <c r="GMZ10" s="474"/>
      <c r="GNA10" s="474"/>
      <c r="GNB10" s="475"/>
      <c r="GNC10" s="414"/>
      <c r="GND10" s="476"/>
      <c r="GNE10" s="477"/>
      <c r="GNF10" s="477"/>
      <c r="GNG10" s="477"/>
      <c r="GNH10" s="474"/>
      <c r="GNI10" s="474"/>
      <c r="GNJ10" s="475"/>
      <c r="GNK10" s="414"/>
      <c r="GNL10" s="476"/>
      <c r="GNM10" s="477"/>
      <c r="GNN10" s="477"/>
      <c r="GNO10" s="477"/>
      <c r="GNP10" s="474"/>
      <c r="GNQ10" s="474"/>
      <c r="GNR10" s="475"/>
      <c r="GNS10" s="414"/>
      <c r="GNT10" s="476"/>
      <c r="GNU10" s="477"/>
      <c r="GNV10" s="477"/>
      <c r="GNW10" s="477"/>
      <c r="GNX10" s="474"/>
      <c r="GNY10" s="474"/>
      <c r="GNZ10" s="475"/>
      <c r="GOA10" s="414"/>
      <c r="GOB10" s="476"/>
      <c r="GOC10" s="477"/>
      <c r="GOD10" s="477"/>
      <c r="GOE10" s="477"/>
      <c r="GOF10" s="474"/>
      <c r="GOG10" s="474"/>
      <c r="GOH10" s="475"/>
      <c r="GOI10" s="414"/>
      <c r="GOJ10" s="476"/>
      <c r="GOK10" s="477"/>
      <c r="GOL10" s="477"/>
      <c r="GOM10" s="477"/>
      <c r="GON10" s="474"/>
      <c r="GOO10" s="474"/>
      <c r="GOP10" s="475"/>
      <c r="GOQ10" s="414"/>
      <c r="GOR10" s="476"/>
      <c r="GOS10" s="477"/>
      <c r="GOT10" s="477"/>
      <c r="GOU10" s="477"/>
      <c r="GOV10" s="474"/>
      <c r="GOW10" s="474"/>
      <c r="GOX10" s="475"/>
      <c r="GOY10" s="414"/>
      <c r="GOZ10" s="476"/>
      <c r="GPA10" s="477"/>
      <c r="GPB10" s="477"/>
      <c r="GPC10" s="477"/>
      <c r="GPD10" s="474"/>
      <c r="GPE10" s="474"/>
      <c r="GPF10" s="475"/>
      <c r="GPG10" s="414"/>
      <c r="GPH10" s="476"/>
      <c r="GPI10" s="477"/>
      <c r="GPJ10" s="477"/>
      <c r="GPK10" s="477"/>
      <c r="GPL10" s="474"/>
      <c r="GPM10" s="474"/>
      <c r="GPN10" s="475"/>
      <c r="GPO10" s="414"/>
      <c r="GPP10" s="476"/>
      <c r="GPQ10" s="477"/>
      <c r="GPR10" s="477"/>
      <c r="GPS10" s="477"/>
      <c r="GPT10" s="474"/>
      <c r="GPU10" s="474"/>
      <c r="GPV10" s="475"/>
      <c r="GPW10" s="414"/>
      <c r="GPX10" s="476"/>
      <c r="GPY10" s="477"/>
      <c r="GPZ10" s="477"/>
      <c r="GQA10" s="477"/>
      <c r="GQB10" s="474"/>
      <c r="GQC10" s="474"/>
      <c r="GQD10" s="475"/>
      <c r="GQE10" s="414"/>
      <c r="GQF10" s="476"/>
      <c r="GQG10" s="477"/>
      <c r="GQH10" s="477"/>
      <c r="GQI10" s="477"/>
      <c r="GQJ10" s="474"/>
      <c r="GQK10" s="474"/>
      <c r="GQL10" s="475"/>
      <c r="GQM10" s="414"/>
      <c r="GQN10" s="476"/>
      <c r="GQO10" s="477"/>
      <c r="GQP10" s="477"/>
      <c r="GQQ10" s="477"/>
      <c r="GQR10" s="474"/>
      <c r="GQS10" s="474"/>
      <c r="GQT10" s="475"/>
      <c r="GQU10" s="414"/>
      <c r="GQV10" s="476"/>
      <c r="GQW10" s="477"/>
      <c r="GQX10" s="477"/>
      <c r="GQY10" s="477"/>
      <c r="GQZ10" s="474"/>
      <c r="GRA10" s="474"/>
      <c r="GRB10" s="475"/>
      <c r="GRC10" s="414"/>
      <c r="GRD10" s="476"/>
      <c r="GRE10" s="477"/>
      <c r="GRF10" s="477"/>
      <c r="GRG10" s="477"/>
      <c r="GRH10" s="474"/>
      <c r="GRI10" s="474"/>
      <c r="GRJ10" s="475"/>
      <c r="GRK10" s="414"/>
      <c r="GRL10" s="476"/>
      <c r="GRM10" s="477"/>
      <c r="GRN10" s="477"/>
      <c r="GRO10" s="477"/>
      <c r="GRP10" s="474"/>
      <c r="GRQ10" s="474"/>
      <c r="GRR10" s="475"/>
      <c r="GRS10" s="414"/>
      <c r="GRT10" s="476"/>
      <c r="GRU10" s="477"/>
      <c r="GRV10" s="477"/>
      <c r="GRW10" s="477"/>
      <c r="GRX10" s="474"/>
      <c r="GRY10" s="474"/>
      <c r="GRZ10" s="475"/>
      <c r="GSA10" s="414"/>
      <c r="GSB10" s="476"/>
      <c r="GSC10" s="477"/>
      <c r="GSD10" s="477"/>
      <c r="GSE10" s="477"/>
      <c r="GSF10" s="474"/>
      <c r="GSG10" s="474"/>
      <c r="GSH10" s="475"/>
      <c r="GSI10" s="414"/>
      <c r="GSJ10" s="476"/>
      <c r="GSK10" s="477"/>
      <c r="GSL10" s="477"/>
      <c r="GSM10" s="477"/>
      <c r="GSN10" s="474"/>
      <c r="GSO10" s="474"/>
      <c r="GSP10" s="475"/>
      <c r="GSQ10" s="414"/>
      <c r="GSR10" s="476"/>
      <c r="GSS10" s="477"/>
      <c r="GST10" s="477"/>
      <c r="GSU10" s="477"/>
      <c r="GSV10" s="474"/>
      <c r="GSW10" s="474"/>
      <c r="GSX10" s="475"/>
      <c r="GSY10" s="414"/>
      <c r="GSZ10" s="476"/>
      <c r="GTA10" s="477"/>
      <c r="GTB10" s="477"/>
      <c r="GTC10" s="477"/>
      <c r="GTD10" s="474"/>
      <c r="GTE10" s="474"/>
      <c r="GTF10" s="475"/>
      <c r="GTG10" s="414"/>
      <c r="GTH10" s="476"/>
      <c r="GTI10" s="477"/>
      <c r="GTJ10" s="477"/>
      <c r="GTK10" s="477"/>
      <c r="GTL10" s="474"/>
      <c r="GTM10" s="474"/>
      <c r="GTN10" s="475"/>
      <c r="GTO10" s="414"/>
      <c r="GTP10" s="476"/>
      <c r="GTQ10" s="477"/>
      <c r="GTR10" s="477"/>
      <c r="GTS10" s="477"/>
      <c r="GTT10" s="474"/>
      <c r="GTU10" s="474"/>
      <c r="GTV10" s="475"/>
      <c r="GTW10" s="414"/>
      <c r="GTX10" s="476"/>
      <c r="GTY10" s="477"/>
      <c r="GTZ10" s="477"/>
      <c r="GUA10" s="477"/>
      <c r="GUB10" s="474"/>
      <c r="GUC10" s="474"/>
      <c r="GUD10" s="475"/>
      <c r="GUE10" s="414"/>
      <c r="GUF10" s="476"/>
      <c r="GUG10" s="477"/>
      <c r="GUH10" s="477"/>
      <c r="GUI10" s="477"/>
      <c r="GUJ10" s="474"/>
      <c r="GUK10" s="474"/>
      <c r="GUL10" s="475"/>
      <c r="GUM10" s="414"/>
      <c r="GUN10" s="476"/>
      <c r="GUO10" s="477"/>
      <c r="GUP10" s="477"/>
      <c r="GUQ10" s="477"/>
      <c r="GUR10" s="474"/>
      <c r="GUS10" s="474"/>
      <c r="GUT10" s="475"/>
      <c r="GUU10" s="414"/>
      <c r="GUV10" s="476"/>
      <c r="GUW10" s="477"/>
      <c r="GUX10" s="477"/>
      <c r="GUY10" s="477"/>
      <c r="GUZ10" s="474"/>
      <c r="GVA10" s="474"/>
      <c r="GVB10" s="475"/>
      <c r="GVC10" s="414"/>
      <c r="GVD10" s="476"/>
      <c r="GVE10" s="477"/>
      <c r="GVF10" s="477"/>
      <c r="GVG10" s="477"/>
      <c r="GVH10" s="474"/>
      <c r="GVI10" s="474"/>
      <c r="GVJ10" s="475"/>
      <c r="GVK10" s="414"/>
      <c r="GVL10" s="476"/>
      <c r="GVM10" s="477"/>
      <c r="GVN10" s="477"/>
      <c r="GVO10" s="477"/>
      <c r="GVP10" s="474"/>
      <c r="GVQ10" s="474"/>
      <c r="GVR10" s="475"/>
      <c r="GVS10" s="414"/>
      <c r="GVT10" s="476"/>
      <c r="GVU10" s="477"/>
      <c r="GVV10" s="477"/>
      <c r="GVW10" s="477"/>
      <c r="GVX10" s="474"/>
      <c r="GVY10" s="474"/>
      <c r="GVZ10" s="475"/>
      <c r="GWA10" s="414"/>
      <c r="GWB10" s="476"/>
      <c r="GWC10" s="477"/>
      <c r="GWD10" s="477"/>
      <c r="GWE10" s="477"/>
      <c r="GWF10" s="474"/>
      <c r="GWG10" s="474"/>
      <c r="GWH10" s="475"/>
      <c r="GWI10" s="414"/>
      <c r="GWJ10" s="476"/>
      <c r="GWK10" s="477"/>
      <c r="GWL10" s="477"/>
      <c r="GWM10" s="477"/>
      <c r="GWN10" s="474"/>
      <c r="GWO10" s="474"/>
      <c r="GWP10" s="475"/>
      <c r="GWQ10" s="414"/>
      <c r="GWR10" s="476"/>
      <c r="GWS10" s="477"/>
      <c r="GWT10" s="477"/>
      <c r="GWU10" s="477"/>
      <c r="GWV10" s="474"/>
      <c r="GWW10" s="474"/>
      <c r="GWX10" s="475"/>
      <c r="GWY10" s="414"/>
      <c r="GWZ10" s="476"/>
      <c r="GXA10" s="477"/>
      <c r="GXB10" s="477"/>
      <c r="GXC10" s="477"/>
      <c r="GXD10" s="474"/>
      <c r="GXE10" s="474"/>
      <c r="GXF10" s="475"/>
      <c r="GXG10" s="414"/>
      <c r="GXH10" s="476"/>
      <c r="GXI10" s="477"/>
      <c r="GXJ10" s="477"/>
      <c r="GXK10" s="477"/>
      <c r="GXL10" s="474"/>
      <c r="GXM10" s="474"/>
      <c r="GXN10" s="475"/>
      <c r="GXO10" s="414"/>
      <c r="GXP10" s="476"/>
      <c r="GXQ10" s="477"/>
      <c r="GXR10" s="477"/>
      <c r="GXS10" s="477"/>
      <c r="GXT10" s="474"/>
      <c r="GXU10" s="474"/>
      <c r="GXV10" s="475"/>
      <c r="GXW10" s="414"/>
      <c r="GXX10" s="476"/>
      <c r="GXY10" s="477"/>
      <c r="GXZ10" s="477"/>
      <c r="GYA10" s="477"/>
      <c r="GYB10" s="474"/>
      <c r="GYC10" s="474"/>
      <c r="GYD10" s="475"/>
      <c r="GYE10" s="414"/>
      <c r="GYF10" s="476"/>
      <c r="GYG10" s="477"/>
      <c r="GYH10" s="477"/>
      <c r="GYI10" s="477"/>
      <c r="GYJ10" s="474"/>
      <c r="GYK10" s="474"/>
      <c r="GYL10" s="475"/>
      <c r="GYM10" s="414"/>
      <c r="GYN10" s="476"/>
      <c r="GYO10" s="477"/>
      <c r="GYP10" s="477"/>
      <c r="GYQ10" s="477"/>
      <c r="GYR10" s="474"/>
      <c r="GYS10" s="474"/>
      <c r="GYT10" s="475"/>
      <c r="GYU10" s="414"/>
      <c r="GYV10" s="476"/>
      <c r="GYW10" s="477"/>
      <c r="GYX10" s="477"/>
      <c r="GYY10" s="477"/>
      <c r="GYZ10" s="474"/>
      <c r="GZA10" s="474"/>
      <c r="GZB10" s="475"/>
      <c r="GZC10" s="414"/>
      <c r="GZD10" s="476"/>
      <c r="GZE10" s="477"/>
      <c r="GZF10" s="477"/>
      <c r="GZG10" s="477"/>
      <c r="GZH10" s="474"/>
      <c r="GZI10" s="474"/>
      <c r="GZJ10" s="475"/>
      <c r="GZK10" s="414"/>
      <c r="GZL10" s="476"/>
      <c r="GZM10" s="477"/>
      <c r="GZN10" s="477"/>
      <c r="GZO10" s="477"/>
      <c r="GZP10" s="474"/>
      <c r="GZQ10" s="474"/>
      <c r="GZR10" s="475"/>
      <c r="GZS10" s="414"/>
      <c r="GZT10" s="476"/>
      <c r="GZU10" s="477"/>
      <c r="GZV10" s="477"/>
      <c r="GZW10" s="477"/>
      <c r="GZX10" s="474"/>
      <c r="GZY10" s="474"/>
      <c r="GZZ10" s="475"/>
      <c r="HAA10" s="414"/>
      <c r="HAB10" s="476"/>
      <c r="HAC10" s="477"/>
      <c r="HAD10" s="477"/>
      <c r="HAE10" s="477"/>
      <c r="HAF10" s="474"/>
      <c r="HAG10" s="474"/>
      <c r="HAH10" s="475"/>
      <c r="HAI10" s="414"/>
      <c r="HAJ10" s="476"/>
      <c r="HAK10" s="477"/>
      <c r="HAL10" s="477"/>
      <c r="HAM10" s="477"/>
      <c r="HAN10" s="474"/>
      <c r="HAO10" s="474"/>
      <c r="HAP10" s="475"/>
      <c r="HAQ10" s="414"/>
      <c r="HAR10" s="476"/>
      <c r="HAS10" s="477"/>
      <c r="HAT10" s="477"/>
      <c r="HAU10" s="477"/>
      <c r="HAV10" s="474"/>
      <c r="HAW10" s="474"/>
      <c r="HAX10" s="475"/>
      <c r="HAY10" s="414"/>
      <c r="HAZ10" s="476"/>
      <c r="HBA10" s="477"/>
      <c r="HBB10" s="477"/>
      <c r="HBC10" s="477"/>
      <c r="HBD10" s="474"/>
      <c r="HBE10" s="474"/>
      <c r="HBF10" s="475"/>
      <c r="HBG10" s="414"/>
      <c r="HBH10" s="476"/>
      <c r="HBI10" s="477"/>
      <c r="HBJ10" s="477"/>
      <c r="HBK10" s="477"/>
      <c r="HBL10" s="474"/>
      <c r="HBM10" s="474"/>
      <c r="HBN10" s="475"/>
      <c r="HBO10" s="414"/>
      <c r="HBP10" s="476"/>
      <c r="HBQ10" s="477"/>
      <c r="HBR10" s="477"/>
      <c r="HBS10" s="477"/>
      <c r="HBT10" s="474"/>
      <c r="HBU10" s="474"/>
      <c r="HBV10" s="475"/>
      <c r="HBW10" s="414"/>
      <c r="HBX10" s="476"/>
      <c r="HBY10" s="477"/>
      <c r="HBZ10" s="477"/>
      <c r="HCA10" s="477"/>
      <c r="HCB10" s="474"/>
      <c r="HCC10" s="474"/>
      <c r="HCD10" s="475"/>
      <c r="HCE10" s="414"/>
      <c r="HCF10" s="476"/>
      <c r="HCG10" s="477"/>
      <c r="HCH10" s="477"/>
      <c r="HCI10" s="477"/>
      <c r="HCJ10" s="474"/>
      <c r="HCK10" s="474"/>
      <c r="HCL10" s="475"/>
      <c r="HCM10" s="414"/>
      <c r="HCN10" s="476"/>
      <c r="HCO10" s="477"/>
      <c r="HCP10" s="477"/>
      <c r="HCQ10" s="477"/>
      <c r="HCR10" s="474"/>
      <c r="HCS10" s="474"/>
      <c r="HCT10" s="475"/>
      <c r="HCU10" s="414"/>
      <c r="HCV10" s="476"/>
      <c r="HCW10" s="477"/>
      <c r="HCX10" s="477"/>
      <c r="HCY10" s="477"/>
      <c r="HCZ10" s="474"/>
      <c r="HDA10" s="474"/>
      <c r="HDB10" s="475"/>
      <c r="HDC10" s="414"/>
      <c r="HDD10" s="476"/>
      <c r="HDE10" s="477"/>
      <c r="HDF10" s="477"/>
      <c r="HDG10" s="477"/>
      <c r="HDH10" s="474"/>
      <c r="HDI10" s="474"/>
      <c r="HDJ10" s="475"/>
      <c r="HDK10" s="414"/>
      <c r="HDL10" s="476"/>
      <c r="HDM10" s="477"/>
      <c r="HDN10" s="477"/>
      <c r="HDO10" s="477"/>
      <c r="HDP10" s="474"/>
      <c r="HDQ10" s="474"/>
      <c r="HDR10" s="475"/>
      <c r="HDS10" s="414"/>
      <c r="HDT10" s="476"/>
      <c r="HDU10" s="477"/>
      <c r="HDV10" s="477"/>
      <c r="HDW10" s="477"/>
      <c r="HDX10" s="474"/>
      <c r="HDY10" s="474"/>
      <c r="HDZ10" s="475"/>
      <c r="HEA10" s="414"/>
      <c r="HEB10" s="476"/>
      <c r="HEC10" s="477"/>
      <c r="HED10" s="477"/>
      <c r="HEE10" s="477"/>
      <c r="HEF10" s="474"/>
      <c r="HEG10" s="474"/>
      <c r="HEH10" s="475"/>
      <c r="HEI10" s="414"/>
      <c r="HEJ10" s="476"/>
      <c r="HEK10" s="477"/>
      <c r="HEL10" s="477"/>
      <c r="HEM10" s="477"/>
      <c r="HEN10" s="474"/>
      <c r="HEO10" s="474"/>
      <c r="HEP10" s="475"/>
      <c r="HEQ10" s="414"/>
      <c r="HER10" s="476"/>
      <c r="HES10" s="477"/>
      <c r="HET10" s="477"/>
      <c r="HEU10" s="477"/>
      <c r="HEV10" s="474"/>
      <c r="HEW10" s="474"/>
      <c r="HEX10" s="475"/>
      <c r="HEY10" s="414"/>
      <c r="HEZ10" s="476"/>
      <c r="HFA10" s="477"/>
      <c r="HFB10" s="477"/>
      <c r="HFC10" s="477"/>
      <c r="HFD10" s="474"/>
      <c r="HFE10" s="474"/>
      <c r="HFF10" s="475"/>
      <c r="HFG10" s="414"/>
      <c r="HFH10" s="476"/>
      <c r="HFI10" s="477"/>
      <c r="HFJ10" s="477"/>
      <c r="HFK10" s="477"/>
      <c r="HFL10" s="474"/>
      <c r="HFM10" s="474"/>
      <c r="HFN10" s="475"/>
      <c r="HFO10" s="414"/>
      <c r="HFP10" s="476"/>
      <c r="HFQ10" s="477"/>
      <c r="HFR10" s="477"/>
      <c r="HFS10" s="477"/>
      <c r="HFT10" s="474"/>
      <c r="HFU10" s="474"/>
      <c r="HFV10" s="475"/>
      <c r="HFW10" s="414"/>
      <c r="HFX10" s="476"/>
      <c r="HFY10" s="477"/>
      <c r="HFZ10" s="477"/>
      <c r="HGA10" s="477"/>
      <c r="HGB10" s="474"/>
      <c r="HGC10" s="474"/>
      <c r="HGD10" s="475"/>
      <c r="HGE10" s="414"/>
      <c r="HGF10" s="476"/>
      <c r="HGG10" s="477"/>
      <c r="HGH10" s="477"/>
      <c r="HGI10" s="477"/>
      <c r="HGJ10" s="474"/>
      <c r="HGK10" s="474"/>
      <c r="HGL10" s="475"/>
      <c r="HGM10" s="414"/>
      <c r="HGN10" s="476"/>
      <c r="HGO10" s="477"/>
      <c r="HGP10" s="477"/>
      <c r="HGQ10" s="477"/>
      <c r="HGR10" s="474"/>
      <c r="HGS10" s="474"/>
      <c r="HGT10" s="475"/>
      <c r="HGU10" s="414"/>
      <c r="HGV10" s="476"/>
      <c r="HGW10" s="477"/>
      <c r="HGX10" s="477"/>
      <c r="HGY10" s="477"/>
      <c r="HGZ10" s="474"/>
      <c r="HHA10" s="474"/>
      <c r="HHB10" s="475"/>
      <c r="HHC10" s="414"/>
      <c r="HHD10" s="476"/>
      <c r="HHE10" s="477"/>
      <c r="HHF10" s="477"/>
      <c r="HHG10" s="477"/>
      <c r="HHH10" s="474"/>
      <c r="HHI10" s="474"/>
      <c r="HHJ10" s="475"/>
      <c r="HHK10" s="414"/>
      <c r="HHL10" s="476"/>
      <c r="HHM10" s="477"/>
      <c r="HHN10" s="477"/>
      <c r="HHO10" s="477"/>
      <c r="HHP10" s="474"/>
      <c r="HHQ10" s="474"/>
      <c r="HHR10" s="475"/>
      <c r="HHS10" s="414"/>
      <c r="HHT10" s="476"/>
      <c r="HHU10" s="477"/>
      <c r="HHV10" s="477"/>
      <c r="HHW10" s="477"/>
      <c r="HHX10" s="474"/>
      <c r="HHY10" s="474"/>
      <c r="HHZ10" s="475"/>
      <c r="HIA10" s="414"/>
      <c r="HIB10" s="476"/>
      <c r="HIC10" s="477"/>
      <c r="HID10" s="477"/>
      <c r="HIE10" s="477"/>
      <c r="HIF10" s="474"/>
      <c r="HIG10" s="474"/>
      <c r="HIH10" s="475"/>
      <c r="HII10" s="414"/>
      <c r="HIJ10" s="476"/>
      <c r="HIK10" s="477"/>
      <c r="HIL10" s="477"/>
      <c r="HIM10" s="477"/>
      <c r="HIN10" s="474"/>
      <c r="HIO10" s="474"/>
      <c r="HIP10" s="475"/>
      <c r="HIQ10" s="414"/>
      <c r="HIR10" s="476"/>
      <c r="HIS10" s="477"/>
      <c r="HIT10" s="477"/>
      <c r="HIU10" s="477"/>
      <c r="HIV10" s="474"/>
      <c r="HIW10" s="474"/>
      <c r="HIX10" s="475"/>
      <c r="HIY10" s="414"/>
      <c r="HIZ10" s="476"/>
      <c r="HJA10" s="477"/>
      <c r="HJB10" s="477"/>
      <c r="HJC10" s="477"/>
      <c r="HJD10" s="474"/>
      <c r="HJE10" s="474"/>
      <c r="HJF10" s="475"/>
      <c r="HJG10" s="414"/>
      <c r="HJH10" s="476"/>
      <c r="HJI10" s="477"/>
      <c r="HJJ10" s="477"/>
      <c r="HJK10" s="477"/>
      <c r="HJL10" s="474"/>
      <c r="HJM10" s="474"/>
      <c r="HJN10" s="475"/>
      <c r="HJO10" s="414"/>
      <c r="HJP10" s="476"/>
      <c r="HJQ10" s="477"/>
      <c r="HJR10" s="477"/>
      <c r="HJS10" s="477"/>
      <c r="HJT10" s="474"/>
      <c r="HJU10" s="474"/>
      <c r="HJV10" s="475"/>
      <c r="HJW10" s="414"/>
      <c r="HJX10" s="476"/>
      <c r="HJY10" s="477"/>
      <c r="HJZ10" s="477"/>
      <c r="HKA10" s="477"/>
      <c r="HKB10" s="474"/>
      <c r="HKC10" s="474"/>
      <c r="HKD10" s="475"/>
      <c r="HKE10" s="414"/>
      <c r="HKF10" s="476"/>
      <c r="HKG10" s="477"/>
      <c r="HKH10" s="477"/>
      <c r="HKI10" s="477"/>
      <c r="HKJ10" s="474"/>
      <c r="HKK10" s="474"/>
      <c r="HKL10" s="475"/>
      <c r="HKM10" s="414"/>
      <c r="HKN10" s="476"/>
      <c r="HKO10" s="477"/>
      <c r="HKP10" s="477"/>
      <c r="HKQ10" s="477"/>
      <c r="HKR10" s="474"/>
      <c r="HKS10" s="474"/>
      <c r="HKT10" s="475"/>
      <c r="HKU10" s="414"/>
      <c r="HKV10" s="476"/>
      <c r="HKW10" s="477"/>
      <c r="HKX10" s="477"/>
      <c r="HKY10" s="477"/>
      <c r="HKZ10" s="474"/>
      <c r="HLA10" s="474"/>
      <c r="HLB10" s="475"/>
      <c r="HLC10" s="414"/>
      <c r="HLD10" s="476"/>
      <c r="HLE10" s="477"/>
      <c r="HLF10" s="477"/>
      <c r="HLG10" s="477"/>
      <c r="HLH10" s="474"/>
      <c r="HLI10" s="474"/>
      <c r="HLJ10" s="475"/>
      <c r="HLK10" s="414"/>
      <c r="HLL10" s="476"/>
      <c r="HLM10" s="477"/>
      <c r="HLN10" s="477"/>
      <c r="HLO10" s="477"/>
      <c r="HLP10" s="474"/>
      <c r="HLQ10" s="474"/>
      <c r="HLR10" s="475"/>
      <c r="HLS10" s="414"/>
      <c r="HLT10" s="476"/>
      <c r="HLU10" s="477"/>
      <c r="HLV10" s="477"/>
      <c r="HLW10" s="477"/>
      <c r="HLX10" s="474"/>
      <c r="HLY10" s="474"/>
      <c r="HLZ10" s="475"/>
      <c r="HMA10" s="414"/>
      <c r="HMB10" s="476"/>
      <c r="HMC10" s="477"/>
      <c r="HMD10" s="477"/>
      <c r="HME10" s="477"/>
      <c r="HMF10" s="474"/>
      <c r="HMG10" s="474"/>
      <c r="HMH10" s="475"/>
      <c r="HMI10" s="414"/>
      <c r="HMJ10" s="476"/>
      <c r="HMK10" s="477"/>
      <c r="HML10" s="477"/>
      <c r="HMM10" s="477"/>
      <c r="HMN10" s="474"/>
      <c r="HMO10" s="474"/>
      <c r="HMP10" s="475"/>
      <c r="HMQ10" s="414"/>
      <c r="HMR10" s="476"/>
      <c r="HMS10" s="477"/>
      <c r="HMT10" s="477"/>
      <c r="HMU10" s="477"/>
      <c r="HMV10" s="474"/>
      <c r="HMW10" s="474"/>
      <c r="HMX10" s="475"/>
      <c r="HMY10" s="414"/>
      <c r="HMZ10" s="476"/>
      <c r="HNA10" s="477"/>
      <c r="HNB10" s="477"/>
      <c r="HNC10" s="477"/>
      <c r="HND10" s="474"/>
      <c r="HNE10" s="474"/>
      <c r="HNF10" s="475"/>
      <c r="HNG10" s="414"/>
      <c r="HNH10" s="476"/>
      <c r="HNI10" s="477"/>
      <c r="HNJ10" s="477"/>
      <c r="HNK10" s="477"/>
      <c r="HNL10" s="474"/>
      <c r="HNM10" s="474"/>
      <c r="HNN10" s="475"/>
      <c r="HNO10" s="414"/>
      <c r="HNP10" s="476"/>
      <c r="HNQ10" s="477"/>
      <c r="HNR10" s="477"/>
      <c r="HNS10" s="477"/>
      <c r="HNT10" s="474"/>
      <c r="HNU10" s="474"/>
      <c r="HNV10" s="475"/>
      <c r="HNW10" s="414"/>
      <c r="HNX10" s="476"/>
      <c r="HNY10" s="477"/>
      <c r="HNZ10" s="477"/>
      <c r="HOA10" s="477"/>
      <c r="HOB10" s="474"/>
      <c r="HOC10" s="474"/>
      <c r="HOD10" s="475"/>
      <c r="HOE10" s="414"/>
      <c r="HOF10" s="476"/>
      <c r="HOG10" s="477"/>
      <c r="HOH10" s="477"/>
      <c r="HOI10" s="477"/>
      <c r="HOJ10" s="474"/>
      <c r="HOK10" s="474"/>
      <c r="HOL10" s="475"/>
      <c r="HOM10" s="414"/>
      <c r="HON10" s="476"/>
      <c r="HOO10" s="477"/>
      <c r="HOP10" s="477"/>
      <c r="HOQ10" s="477"/>
      <c r="HOR10" s="474"/>
      <c r="HOS10" s="474"/>
      <c r="HOT10" s="475"/>
      <c r="HOU10" s="414"/>
      <c r="HOV10" s="476"/>
      <c r="HOW10" s="477"/>
      <c r="HOX10" s="477"/>
      <c r="HOY10" s="477"/>
      <c r="HOZ10" s="474"/>
      <c r="HPA10" s="474"/>
      <c r="HPB10" s="475"/>
      <c r="HPC10" s="414"/>
      <c r="HPD10" s="476"/>
      <c r="HPE10" s="477"/>
      <c r="HPF10" s="477"/>
      <c r="HPG10" s="477"/>
      <c r="HPH10" s="474"/>
      <c r="HPI10" s="474"/>
      <c r="HPJ10" s="475"/>
      <c r="HPK10" s="414"/>
      <c r="HPL10" s="476"/>
      <c r="HPM10" s="477"/>
      <c r="HPN10" s="477"/>
      <c r="HPO10" s="477"/>
      <c r="HPP10" s="474"/>
      <c r="HPQ10" s="474"/>
      <c r="HPR10" s="475"/>
      <c r="HPS10" s="414"/>
      <c r="HPT10" s="476"/>
      <c r="HPU10" s="477"/>
      <c r="HPV10" s="477"/>
      <c r="HPW10" s="477"/>
      <c r="HPX10" s="474"/>
      <c r="HPY10" s="474"/>
      <c r="HPZ10" s="475"/>
      <c r="HQA10" s="414"/>
      <c r="HQB10" s="476"/>
      <c r="HQC10" s="477"/>
      <c r="HQD10" s="477"/>
      <c r="HQE10" s="477"/>
      <c r="HQF10" s="474"/>
      <c r="HQG10" s="474"/>
      <c r="HQH10" s="475"/>
      <c r="HQI10" s="414"/>
      <c r="HQJ10" s="476"/>
      <c r="HQK10" s="477"/>
      <c r="HQL10" s="477"/>
      <c r="HQM10" s="477"/>
      <c r="HQN10" s="474"/>
      <c r="HQO10" s="474"/>
      <c r="HQP10" s="475"/>
      <c r="HQQ10" s="414"/>
      <c r="HQR10" s="476"/>
      <c r="HQS10" s="477"/>
      <c r="HQT10" s="477"/>
      <c r="HQU10" s="477"/>
      <c r="HQV10" s="474"/>
      <c r="HQW10" s="474"/>
      <c r="HQX10" s="475"/>
      <c r="HQY10" s="414"/>
      <c r="HQZ10" s="476"/>
      <c r="HRA10" s="477"/>
      <c r="HRB10" s="477"/>
      <c r="HRC10" s="477"/>
      <c r="HRD10" s="474"/>
      <c r="HRE10" s="474"/>
      <c r="HRF10" s="475"/>
      <c r="HRG10" s="414"/>
      <c r="HRH10" s="476"/>
      <c r="HRI10" s="477"/>
      <c r="HRJ10" s="477"/>
      <c r="HRK10" s="477"/>
      <c r="HRL10" s="474"/>
      <c r="HRM10" s="474"/>
      <c r="HRN10" s="475"/>
      <c r="HRO10" s="414"/>
      <c r="HRP10" s="476"/>
      <c r="HRQ10" s="477"/>
      <c r="HRR10" s="477"/>
      <c r="HRS10" s="477"/>
      <c r="HRT10" s="474"/>
      <c r="HRU10" s="474"/>
      <c r="HRV10" s="475"/>
      <c r="HRW10" s="414"/>
      <c r="HRX10" s="476"/>
      <c r="HRY10" s="477"/>
      <c r="HRZ10" s="477"/>
      <c r="HSA10" s="477"/>
      <c r="HSB10" s="474"/>
      <c r="HSC10" s="474"/>
      <c r="HSD10" s="475"/>
      <c r="HSE10" s="414"/>
      <c r="HSF10" s="476"/>
      <c r="HSG10" s="477"/>
      <c r="HSH10" s="477"/>
      <c r="HSI10" s="477"/>
      <c r="HSJ10" s="474"/>
      <c r="HSK10" s="474"/>
      <c r="HSL10" s="475"/>
      <c r="HSM10" s="414"/>
      <c r="HSN10" s="476"/>
      <c r="HSO10" s="477"/>
      <c r="HSP10" s="477"/>
      <c r="HSQ10" s="477"/>
      <c r="HSR10" s="474"/>
      <c r="HSS10" s="474"/>
      <c r="HST10" s="475"/>
      <c r="HSU10" s="414"/>
      <c r="HSV10" s="476"/>
      <c r="HSW10" s="477"/>
      <c r="HSX10" s="477"/>
      <c r="HSY10" s="477"/>
      <c r="HSZ10" s="474"/>
      <c r="HTA10" s="474"/>
      <c r="HTB10" s="475"/>
      <c r="HTC10" s="414"/>
      <c r="HTD10" s="476"/>
      <c r="HTE10" s="477"/>
      <c r="HTF10" s="477"/>
      <c r="HTG10" s="477"/>
      <c r="HTH10" s="474"/>
      <c r="HTI10" s="474"/>
      <c r="HTJ10" s="475"/>
      <c r="HTK10" s="414"/>
      <c r="HTL10" s="476"/>
      <c r="HTM10" s="477"/>
      <c r="HTN10" s="477"/>
      <c r="HTO10" s="477"/>
      <c r="HTP10" s="474"/>
      <c r="HTQ10" s="474"/>
      <c r="HTR10" s="475"/>
      <c r="HTS10" s="414"/>
      <c r="HTT10" s="476"/>
      <c r="HTU10" s="477"/>
      <c r="HTV10" s="477"/>
      <c r="HTW10" s="477"/>
      <c r="HTX10" s="474"/>
      <c r="HTY10" s="474"/>
      <c r="HTZ10" s="475"/>
      <c r="HUA10" s="414"/>
      <c r="HUB10" s="476"/>
      <c r="HUC10" s="477"/>
      <c r="HUD10" s="477"/>
      <c r="HUE10" s="477"/>
      <c r="HUF10" s="474"/>
      <c r="HUG10" s="474"/>
      <c r="HUH10" s="475"/>
      <c r="HUI10" s="414"/>
      <c r="HUJ10" s="476"/>
      <c r="HUK10" s="477"/>
      <c r="HUL10" s="477"/>
      <c r="HUM10" s="477"/>
      <c r="HUN10" s="474"/>
      <c r="HUO10" s="474"/>
      <c r="HUP10" s="475"/>
      <c r="HUQ10" s="414"/>
      <c r="HUR10" s="476"/>
      <c r="HUS10" s="477"/>
      <c r="HUT10" s="477"/>
      <c r="HUU10" s="477"/>
      <c r="HUV10" s="474"/>
      <c r="HUW10" s="474"/>
      <c r="HUX10" s="475"/>
      <c r="HUY10" s="414"/>
      <c r="HUZ10" s="476"/>
      <c r="HVA10" s="477"/>
      <c r="HVB10" s="477"/>
      <c r="HVC10" s="477"/>
      <c r="HVD10" s="474"/>
      <c r="HVE10" s="474"/>
      <c r="HVF10" s="475"/>
      <c r="HVG10" s="414"/>
      <c r="HVH10" s="476"/>
      <c r="HVI10" s="477"/>
      <c r="HVJ10" s="477"/>
      <c r="HVK10" s="477"/>
      <c r="HVL10" s="474"/>
      <c r="HVM10" s="474"/>
      <c r="HVN10" s="475"/>
      <c r="HVO10" s="414"/>
      <c r="HVP10" s="476"/>
      <c r="HVQ10" s="477"/>
      <c r="HVR10" s="477"/>
      <c r="HVS10" s="477"/>
      <c r="HVT10" s="474"/>
      <c r="HVU10" s="474"/>
      <c r="HVV10" s="475"/>
      <c r="HVW10" s="414"/>
      <c r="HVX10" s="476"/>
      <c r="HVY10" s="477"/>
      <c r="HVZ10" s="477"/>
      <c r="HWA10" s="477"/>
      <c r="HWB10" s="474"/>
      <c r="HWC10" s="474"/>
      <c r="HWD10" s="475"/>
      <c r="HWE10" s="414"/>
      <c r="HWF10" s="476"/>
      <c r="HWG10" s="477"/>
      <c r="HWH10" s="477"/>
      <c r="HWI10" s="477"/>
      <c r="HWJ10" s="474"/>
      <c r="HWK10" s="474"/>
      <c r="HWL10" s="475"/>
      <c r="HWM10" s="414"/>
      <c r="HWN10" s="476"/>
      <c r="HWO10" s="477"/>
      <c r="HWP10" s="477"/>
      <c r="HWQ10" s="477"/>
      <c r="HWR10" s="474"/>
      <c r="HWS10" s="474"/>
      <c r="HWT10" s="475"/>
      <c r="HWU10" s="414"/>
      <c r="HWV10" s="476"/>
      <c r="HWW10" s="477"/>
      <c r="HWX10" s="477"/>
      <c r="HWY10" s="477"/>
      <c r="HWZ10" s="474"/>
      <c r="HXA10" s="474"/>
      <c r="HXB10" s="475"/>
      <c r="HXC10" s="414"/>
      <c r="HXD10" s="476"/>
      <c r="HXE10" s="477"/>
      <c r="HXF10" s="477"/>
      <c r="HXG10" s="477"/>
      <c r="HXH10" s="474"/>
      <c r="HXI10" s="474"/>
      <c r="HXJ10" s="475"/>
      <c r="HXK10" s="414"/>
      <c r="HXL10" s="476"/>
      <c r="HXM10" s="477"/>
      <c r="HXN10" s="477"/>
      <c r="HXO10" s="477"/>
      <c r="HXP10" s="474"/>
      <c r="HXQ10" s="474"/>
      <c r="HXR10" s="475"/>
      <c r="HXS10" s="414"/>
      <c r="HXT10" s="476"/>
      <c r="HXU10" s="477"/>
      <c r="HXV10" s="477"/>
      <c r="HXW10" s="477"/>
      <c r="HXX10" s="474"/>
      <c r="HXY10" s="474"/>
      <c r="HXZ10" s="475"/>
      <c r="HYA10" s="414"/>
      <c r="HYB10" s="476"/>
      <c r="HYC10" s="477"/>
      <c r="HYD10" s="477"/>
      <c r="HYE10" s="477"/>
      <c r="HYF10" s="474"/>
      <c r="HYG10" s="474"/>
      <c r="HYH10" s="475"/>
      <c r="HYI10" s="414"/>
      <c r="HYJ10" s="476"/>
      <c r="HYK10" s="477"/>
      <c r="HYL10" s="477"/>
      <c r="HYM10" s="477"/>
      <c r="HYN10" s="474"/>
      <c r="HYO10" s="474"/>
      <c r="HYP10" s="475"/>
      <c r="HYQ10" s="414"/>
      <c r="HYR10" s="476"/>
      <c r="HYS10" s="477"/>
      <c r="HYT10" s="477"/>
      <c r="HYU10" s="477"/>
      <c r="HYV10" s="474"/>
      <c r="HYW10" s="474"/>
      <c r="HYX10" s="475"/>
      <c r="HYY10" s="414"/>
      <c r="HYZ10" s="476"/>
      <c r="HZA10" s="477"/>
      <c r="HZB10" s="477"/>
      <c r="HZC10" s="477"/>
      <c r="HZD10" s="474"/>
      <c r="HZE10" s="474"/>
      <c r="HZF10" s="475"/>
      <c r="HZG10" s="414"/>
      <c r="HZH10" s="476"/>
      <c r="HZI10" s="477"/>
      <c r="HZJ10" s="477"/>
      <c r="HZK10" s="477"/>
      <c r="HZL10" s="474"/>
      <c r="HZM10" s="474"/>
      <c r="HZN10" s="475"/>
      <c r="HZO10" s="414"/>
      <c r="HZP10" s="476"/>
      <c r="HZQ10" s="477"/>
      <c r="HZR10" s="477"/>
      <c r="HZS10" s="477"/>
      <c r="HZT10" s="474"/>
      <c r="HZU10" s="474"/>
      <c r="HZV10" s="475"/>
      <c r="HZW10" s="414"/>
      <c r="HZX10" s="476"/>
      <c r="HZY10" s="477"/>
      <c r="HZZ10" s="477"/>
      <c r="IAA10" s="477"/>
      <c r="IAB10" s="474"/>
      <c r="IAC10" s="474"/>
      <c r="IAD10" s="475"/>
      <c r="IAE10" s="414"/>
      <c r="IAF10" s="476"/>
      <c r="IAG10" s="477"/>
      <c r="IAH10" s="477"/>
      <c r="IAI10" s="477"/>
      <c r="IAJ10" s="474"/>
      <c r="IAK10" s="474"/>
      <c r="IAL10" s="475"/>
      <c r="IAM10" s="414"/>
      <c r="IAN10" s="476"/>
      <c r="IAO10" s="477"/>
      <c r="IAP10" s="477"/>
      <c r="IAQ10" s="477"/>
      <c r="IAR10" s="474"/>
      <c r="IAS10" s="474"/>
      <c r="IAT10" s="475"/>
      <c r="IAU10" s="414"/>
      <c r="IAV10" s="476"/>
      <c r="IAW10" s="477"/>
      <c r="IAX10" s="477"/>
      <c r="IAY10" s="477"/>
      <c r="IAZ10" s="474"/>
      <c r="IBA10" s="474"/>
      <c r="IBB10" s="475"/>
      <c r="IBC10" s="414"/>
      <c r="IBD10" s="476"/>
      <c r="IBE10" s="477"/>
      <c r="IBF10" s="477"/>
      <c r="IBG10" s="477"/>
      <c r="IBH10" s="474"/>
      <c r="IBI10" s="474"/>
      <c r="IBJ10" s="475"/>
      <c r="IBK10" s="414"/>
      <c r="IBL10" s="476"/>
      <c r="IBM10" s="477"/>
      <c r="IBN10" s="477"/>
      <c r="IBO10" s="477"/>
      <c r="IBP10" s="474"/>
      <c r="IBQ10" s="474"/>
      <c r="IBR10" s="475"/>
      <c r="IBS10" s="414"/>
      <c r="IBT10" s="476"/>
      <c r="IBU10" s="477"/>
      <c r="IBV10" s="477"/>
      <c r="IBW10" s="477"/>
      <c r="IBX10" s="474"/>
      <c r="IBY10" s="474"/>
      <c r="IBZ10" s="475"/>
      <c r="ICA10" s="414"/>
      <c r="ICB10" s="476"/>
      <c r="ICC10" s="477"/>
      <c r="ICD10" s="477"/>
      <c r="ICE10" s="477"/>
      <c r="ICF10" s="474"/>
      <c r="ICG10" s="474"/>
      <c r="ICH10" s="475"/>
      <c r="ICI10" s="414"/>
      <c r="ICJ10" s="476"/>
      <c r="ICK10" s="477"/>
      <c r="ICL10" s="477"/>
      <c r="ICM10" s="477"/>
      <c r="ICN10" s="474"/>
      <c r="ICO10" s="474"/>
      <c r="ICP10" s="475"/>
      <c r="ICQ10" s="414"/>
      <c r="ICR10" s="476"/>
      <c r="ICS10" s="477"/>
      <c r="ICT10" s="477"/>
      <c r="ICU10" s="477"/>
      <c r="ICV10" s="474"/>
      <c r="ICW10" s="474"/>
      <c r="ICX10" s="475"/>
      <c r="ICY10" s="414"/>
      <c r="ICZ10" s="476"/>
      <c r="IDA10" s="477"/>
      <c r="IDB10" s="477"/>
      <c r="IDC10" s="477"/>
      <c r="IDD10" s="474"/>
      <c r="IDE10" s="474"/>
      <c r="IDF10" s="475"/>
      <c r="IDG10" s="414"/>
      <c r="IDH10" s="476"/>
      <c r="IDI10" s="477"/>
      <c r="IDJ10" s="477"/>
      <c r="IDK10" s="477"/>
      <c r="IDL10" s="474"/>
      <c r="IDM10" s="474"/>
      <c r="IDN10" s="475"/>
      <c r="IDO10" s="414"/>
      <c r="IDP10" s="476"/>
      <c r="IDQ10" s="477"/>
      <c r="IDR10" s="477"/>
      <c r="IDS10" s="477"/>
      <c r="IDT10" s="474"/>
      <c r="IDU10" s="474"/>
      <c r="IDV10" s="475"/>
      <c r="IDW10" s="414"/>
      <c r="IDX10" s="476"/>
      <c r="IDY10" s="477"/>
      <c r="IDZ10" s="477"/>
      <c r="IEA10" s="477"/>
      <c r="IEB10" s="474"/>
      <c r="IEC10" s="474"/>
      <c r="IED10" s="475"/>
      <c r="IEE10" s="414"/>
      <c r="IEF10" s="476"/>
      <c r="IEG10" s="477"/>
      <c r="IEH10" s="477"/>
      <c r="IEI10" s="477"/>
      <c r="IEJ10" s="474"/>
      <c r="IEK10" s="474"/>
      <c r="IEL10" s="475"/>
      <c r="IEM10" s="414"/>
      <c r="IEN10" s="476"/>
      <c r="IEO10" s="477"/>
      <c r="IEP10" s="477"/>
      <c r="IEQ10" s="477"/>
      <c r="IER10" s="474"/>
      <c r="IES10" s="474"/>
      <c r="IET10" s="475"/>
      <c r="IEU10" s="414"/>
      <c r="IEV10" s="476"/>
      <c r="IEW10" s="477"/>
      <c r="IEX10" s="477"/>
      <c r="IEY10" s="477"/>
      <c r="IEZ10" s="474"/>
      <c r="IFA10" s="474"/>
      <c r="IFB10" s="475"/>
      <c r="IFC10" s="414"/>
      <c r="IFD10" s="476"/>
      <c r="IFE10" s="477"/>
      <c r="IFF10" s="477"/>
      <c r="IFG10" s="477"/>
      <c r="IFH10" s="474"/>
      <c r="IFI10" s="474"/>
      <c r="IFJ10" s="475"/>
      <c r="IFK10" s="414"/>
      <c r="IFL10" s="476"/>
      <c r="IFM10" s="477"/>
      <c r="IFN10" s="477"/>
      <c r="IFO10" s="477"/>
      <c r="IFP10" s="474"/>
      <c r="IFQ10" s="474"/>
      <c r="IFR10" s="475"/>
      <c r="IFS10" s="414"/>
      <c r="IFT10" s="476"/>
      <c r="IFU10" s="477"/>
      <c r="IFV10" s="477"/>
      <c r="IFW10" s="477"/>
      <c r="IFX10" s="474"/>
      <c r="IFY10" s="474"/>
      <c r="IFZ10" s="475"/>
      <c r="IGA10" s="414"/>
      <c r="IGB10" s="476"/>
      <c r="IGC10" s="477"/>
      <c r="IGD10" s="477"/>
      <c r="IGE10" s="477"/>
      <c r="IGF10" s="474"/>
      <c r="IGG10" s="474"/>
      <c r="IGH10" s="475"/>
      <c r="IGI10" s="414"/>
      <c r="IGJ10" s="476"/>
      <c r="IGK10" s="477"/>
      <c r="IGL10" s="477"/>
      <c r="IGM10" s="477"/>
      <c r="IGN10" s="474"/>
      <c r="IGO10" s="474"/>
      <c r="IGP10" s="475"/>
      <c r="IGQ10" s="414"/>
      <c r="IGR10" s="476"/>
      <c r="IGS10" s="477"/>
      <c r="IGT10" s="477"/>
      <c r="IGU10" s="477"/>
      <c r="IGV10" s="474"/>
      <c r="IGW10" s="474"/>
      <c r="IGX10" s="475"/>
      <c r="IGY10" s="414"/>
      <c r="IGZ10" s="476"/>
      <c r="IHA10" s="477"/>
      <c r="IHB10" s="477"/>
      <c r="IHC10" s="477"/>
      <c r="IHD10" s="474"/>
      <c r="IHE10" s="474"/>
      <c r="IHF10" s="475"/>
      <c r="IHG10" s="414"/>
      <c r="IHH10" s="476"/>
      <c r="IHI10" s="477"/>
      <c r="IHJ10" s="477"/>
      <c r="IHK10" s="477"/>
      <c r="IHL10" s="474"/>
      <c r="IHM10" s="474"/>
      <c r="IHN10" s="475"/>
      <c r="IHO10" s="414"/>
      <c r="IHP10" s="476"/>
      <c r="IHQ10" s="477"/>
      <c r="IHR10" s="477"/>
      <c r="IHS10" s="477"/>
      <c r="IHT10" s="474"/>
      <c r="IHU10" s="474"/>
      <c r="IHV10" s="475"/>
      <c r="IHW10" s="414"/>
      <c r="IHX10" s="476"/>
      <c r="IHY10" s="477"/>
      <c r="IHZ10" s="477"/>
      <c r="IIA10" s="477"/>
      <c r="IIB10" s="474"/>
      <c r="IIC10" s="474"/>
      <c r="IID10" s="475"/>
      <c r="IIE10" s="414"/>
      <c r="IIF10" s="476"/>
      <c r="IIG10" s="477"/>
      <c r="IIH10" s="477"/>
      <c r="III10" s="477"/>
      <c r="IIJ10" s="474"/>
      <c r="IIK10" s="474"/>
      <c r="IIL10" s="475"/>
      <c r="IIM10" s="414"/>
      <c r="IIN10" s="476"/>
      <c r="IIO10" s="477"/>
      <c r="IIP10" s="477"/>
      <c r="IIQ10" s="477"/>
      <c r="IIR10" s="474"/>
      <c r="IIS10" s="474"/>
      <c r="IIT10" s="475"/>
      <c r="IIU10" s="414"/>
      <c r="IIV10" s="476"/>
      <c r="IIW10" s="477"/>
      <c r="IIX10" s="477"/>
      <c r="IIY10" s="477"/>
      <c r="IIZ10" s="474"/>
      <c r="IJA10" s="474"/>
      <c r="IJB10" s="475"/>
      <c r="IJC10" s="414"/>
      <c r="IJD10" s="476"/>
      <c r="IJE10" s="477"/>
      <c r="IJF10" s="477"/>
      <c r="IJG10" s="477"/>
      <c r="IJH10" s="474"/>
      <c r="IJI10" s="474"/>
      <c r="IJJ10" s="475"/>
      <c r="IJK10" s="414"/>
      <c r="IJL10" s="476"/>
      <c r="IJM10" s="477"/>
      <c r="IJN10" s="477"/>
      <c r="IJO10" s="477"/>
      <c r="IJP10" s="474"/>
      <c r="IJQ10" s="474"/>
      <c r="IJR10" s="475"/>
      <c r="IJS10" s="414"/>
      <c r="IJT10" s="476"/>
      <c r="IJU10" s="477"/>
      <c r="IJV10" s="477"/>
      <c r="IJW10" s="477"/>
      <c r="IJX10" s="474"/>
      <c r="IJY10" s="474"/>
      <c r="IJZ10" s="475"/>
      <c r="IKA10" s="414"/>
      <c r="IKB10" s="476"/>
      <c r="IKC10" s="477"/>
      <c r="IKD10" s="477"/>
      <c r="IKE10" s="477"/>
      <c r="IKF10" s="474"/>
      <c r="IKG10" s="474"/>
      <c r="IKH10" s="475"/>
      <c r="IKI10" s="414"/>
      <c r="IKJ10" s="476"/>
      <c r="IKK10" s="477"/>
      <c r="IKL10" s="477"/>
      <c r="IKM10" s="477"/>
      <c r="IKN10" s="474"/>
      <c r="IKO10" s="474"/>
      <c r="IKP10" s="475"/>
      <c r="IKQ10" s="414"/>
      <c r="IKR10" s="476"/>
      <c r="IKS10" s="477"/>
      <c r="IKT10" s="477"/>
      <c r="IKU10" s="477"/>
      <c r="IKV10" s="474"/>
      <c r="IKW10" s="474"/>
      <c r="IKX10" s="475"/>
      <c r="IKY10" s="414"/>
      <c r="IKZ10" s="476"/>
      <c r="ILA10" s="477"/>
      <c r="ILB10" s="477"/>
      <c r="ILC10" s="477"/>
      <c r="ILD10" s="474"/>
      <c r="ILE10" s="474"/>
      <c r="ILF10" s="475"/>
      <c r="ILG10" s="414"/>
      <c r="ILH10" s="476"/>
      <c r="ILI10" s="477"/>
      <c r="ILJ10" s="477"/>
      <c r="ILK10" s="477"/>
      <c r="ILL10" s="474"/>
      <c r="ILM10" s="474"/>
      <c r="ILN10" s="475"/>
      <c r="ILO10" s="414"/>
      <c r="ILP10" s="476"/>
      <c r="ILQ10" s="477"/>
      <c r="ILR10" s="477"/>
      <c r="ILS10" s="477"/>
      <c r="ILT10" s="474"/>
      <c r="ILU10" s="474"/>
      <c r="ILV10" s="475"/>
      <c r="ILW10" s="414"/>
      <c r="ILX10" s="476"/>
      <c r="ILY10" s="477"/>
      <c r="ILZ10" s="477"/>
      <c r="IMA10" s="477"/>
      <c r="IMB10" s="474"/>
      <c r="IMC10" s="474"/>
      <c r="IMD10" s="475"/>
      <c r="IME10" s="414"/>
      <c r="IMF10" s="476"/>
      <c r="IMG10" s="477"/>
      <c r="IMH10" s="477"/>
      <c r="IMI10" s="477"/>
      <c r="IMJ10" s="474"/>
      <c r="IMK10" s="474"/>
      <c r="IML10" s="475"/>
      <c r="IMM10" s="414"/>
      <c r="IMN10" s="476"/>
      <c r="IMO10" s="477"/>
      <c r="IMP10" s="477"/>
      <c r="IMQ10" s="477"/>
      <c r="IMR10" s="474"/>
      <c r="IMS10" s="474"/>
      <c r="IMT10" s="475"/>
      <c r="IMU10" s="414"/>
      <c r="IMV10" s="476"/>
      <c r="IMW10" s="477"/>
      <c r="IMX10" s="477"/>
      <c r="IMY10" s="477"/>
      <c r="IMZ10" s="474"/>
      <c r="INA10" s="474"/>
      <c r="INB10" s="475"/>
      <c r="INC10" s="414"/>
      <c r="IND10" s="476"/>
      <c r="INE10" s="477"/>
      <c r="INF10" s="477"/>
      <c r="ING10" s="477"/>
      <c r="INH10" s="474"/>
      <c r="INI10" s="474"/>
      <c r="INJ10" s="475"/>
      <c r="INK10" s="414"/>
      <c r="INL10" s="476"/>
      <c r="INM10" s="477"/>
      <c r="INN10" s="477"/>
      <c r="INO10" s="477"/>
      <c r="INP10" s="474"/>
      <c r="INQ10" s="474"/>
      <c r="INR10" s="475"/>
      <c r="INS10" s="414"/>
      <c r="INT10" s="476"/>
      <c r="INU10" s="477"/>
      <c r="INV10" s="477"/>
      <c r="INW10" s="477"/>
      <c r="INX10" s="474"/>
      <c r="INY10" s="474"/>
      <c r="INZ10" s="475"/>
      <c r="IOA10" s="414"/>
      <c r="IOB10" s="476"/>
      <c r="IOC10" s="477"/>
      <c r="IOD10" s="477"/>
      <c r="IOE10" s="477"/>
      <c r="IOF10" s="474"/>
      <c r="IOG10" s="474"/>
      <c r="IOH10" s="475"/>
      <c r="IOI10" s="414"/>
      <c r="IOJ10" s="476"/>
      <c r="IOK10" s="477"/>
      <c r="IOL10" s="477"/>
      <c r="IOM10" s="477"/>
      <c r="ION10" s="474"/>
      <c r="IOO10" s="474"/>
      <c r="IOP10" s="475"/>
      <c r="IOQ10" s="414"/>
      <c r="IOR10" s="476"/>
      <c r="IOS10" s="477"/>
      <c r="IOT10" s="477"/>
      <c r="IOU10" s="477"/>
      <c r="IOV10" s="474"/>
      <c r="IOW10" s="474"/>
      <c r="IOX10" s="475"/>
      <c r="IOY10" s="414"/>
      <c r="IOZ10" s="476"/>
      <c r="IPA10" s="477"/>
      <c r="IPB10" s="477"/>
      <c r="IPC10" s="477"/>
      <c r="IPD10" s="474"/>
      <c r="IPE10" s="474"/>
      <c r="IPF10" s="475"/>
      <c r="IPG10" s="414"/>
      <c r="IPH10" s="476"/>
      <c r="IPI10" s="477"/>
      <c r="IPJ10" s="477"/>
      <c r="IPK10" s="477"/>
      <c r="IPL10" s="474"/>
      <c r="IPM10" s="474"/>
      <c r="IPN10" s="475"/>
      <c r="IPO10" s="414"/>
      <c r="IPP10" s="476"/>
      <c r="IPQ10" s="477"/>
      <c r="IPR10" s="477"/>
      <c r="IPS10" s="477"/>
      <c r="IPT10" s="474"/>
      <c r="IPU10" s="474"/>
      <c r="IPV10" s="475"/>
      <c r="IPW10" s="414"/>
      <c r="IPX10" s="476"/>
      <c r="IPY10" s="477"/>
      <c r="IPZ10" s="477"/>
      <c r="IQA10" s="477"/>
      <c r="IQB10" s="474"/>
      <c r="IQC10" s="474"/>
      <c r="IQD10" s="475"/>
      <c r="IQE10" s="414"/>
      <c r="IQF10" s="476"/>
      <c r="IQG10" s="477"/>
      <c r="IQH10" s="477"/>
      <c r="IQI10" s="477"/>
      <c r="IQJ10" s="474"/>
      <c r="IQK10" s="474"/>
      <c r="IQL10" s="475"/>
      <c r="IQM10" s="414"/>
      <c r="IQN10" s="476"/>
      <c r="IQO10" s="477"/>
      <c r="IQP10" s="477"/>
      <c r="IQQ10" s="477"/>
      <c r="IQR10" s="474"/>
      <c r="IQS10" s="474"/>
      <c r="IQT10" s="475"/>
      <c r="IQU10" s="414"/>
      <c r="IQV10" s="476"/>
      <c r="IQW10" s="477"/>
      <c r="IQX10" s="477"/>
      <c r="IQY10" s="477"/>
      <c r="IQZ10" s="474"/>
      <c r="IRA10" s="474"/>
      <c r="IRB10" s="475"/>
      <c r="IRC10" s="414"/>
      <c r="IRD10" s="476"/>
      <c r="IRE10" s="477"/>
      <c r="IRF10" s="477"/>
      <c r="IRG10" s="477"/>
      <c r="IRH10" s="474"/>
      <c r="IRI10" s="474"/>
      <c r="IRJ10" s="475"/>
      <c r="IRK10" s="414"/>
      <c r="IRL10" s="476"/>
      <c r="IRM10" s="477"/>
      <c r="IRN10" s="477"/>
      <c r="IRO10" s="477"/>
      <c r="IRP10" s="474"/>
      <c r="IRQ10" s="474"/>
      <c r="IRR10" s="475"/>
      <c r="IRS10" s="414"/>
      <c r="IRT10" s="476"/>
      <c r="IRU10" s="477"/>
      <c r="IRV10" s="477"/>
      <c r="IRW10" s="477"/>
      <c r="IRX10" s="474"/>
      <c r="IRY10" s="474"/>
      <c r="IRZ10" s="475"/>
      <c r="ISA10" s="414"/>
      <c r="ISB10" s="476"/>
      <c r="ISC10" s="477"/>
      <c r="ISD10" s="477"/>
      <c r="ISE10" s="477"/>
      <c r="ISF10" s="474"/>
      <c r="ISG10" s="474"/>
      <c r="ISH10" s="475"/>
      <c r="ISI10" s="414"/>
      <c r="ISJ10" s="476"/>
      <c r="ISK10" s="477"/>
      <c r="ISL10" s="477"/>
      <c r="ISM10" s="477"/>
      <c r="ISN10" s="474"/>
      <c r="ISO10" s="474"/>
      <c r="ISP10" s="475"/>
      <c r="ISQ10" s="414"/>
      <c r="ISR10" s="476"/>
      <c r="ISS10" s="477"/>
      <c r="IST10" s="477"/>
      <c r="ISU10" s="477"/>
      <c r="ISV10" s="474"/>
      <c r="ISW10" s="474"/>
      <c r="ISX10" s="475"/>
      <c r="ISY10" s="414"/>
      <c r="ISZ10" s="476"/>
      <c r="ITA10" s="477"/>
      <c r="ITB10" s="477"/>
      <c r="ITC10" s="477"/>
      <c r="ITD10" s="474"/>
      <c r="ITE10" s="474"/>
      <c r="ITF10" s="475"/>
      <c r="ITG10" s="414"/>
      <c r="ITH10" s="476"/>
      <c r="ITI10" s="477"/>
      <c r="ITJ10" s="477"/>
      <c r="ITK10" s="477"/>
      <c r="ITL10" s="474"/>
      <c r="ITM10" s="474"/>
      <c r="ITN10" s="475"/>
      <c r="ITO10" s="414"/>
      <c r="ITP10" s="476"/>
      <c r="ITQ10" s="477"/>
      <c r="ITR10" s="477"/>
      <c r="ITS10" s="477"/>
      <c r="ITT10" s="474"/>
      <c r="ITU10" s="474"/>
      <c r="ITV10" s="475"/>
      <c r="ITW10" s="414"/>
      <c r="ITX10" s="476"/>
      <c r="ITY10" s="477"/>
      <c r="ITZ10" s="477"/>
      <c r="IUA10" s="477"/>
      <c r="IUB10" s="474"/>
      <c r="IUC10" s="474"/>
      <c r="IUD10" s="475"/>
      <c r="IUE10" s="414"/>
      <c r="IUF10" s="476"/>
      <c r="IUG10" s="477"/>
      <c r="IUH10" s="477"/>
      <c r="IUI10" s="477"/>
      <c r="IUJ10" s="474"/>
      <c r="IUK10" s="474"/>
      <c r="IUL10" s="475"/>
      <c r="IUM10" s="414"/>
      <c r="IUN10" s="476"/>
      <c r="IUO10" s="477"/>
      <c r="IUP10" s="477"/>
      <c r="IUQ10" s="477"/>
      <c r="IUR10" s="474"/>
      <c r="IUS10" s="474"/>
      <c r="IUT10" s="475"/>
      <c r="IUU10" s="414"/>
      <c r="IUV10" s="476"/>
      <c r="IUW10" s="477"/>
      <c r="IUX10" s="477"/>
      <c r="IUY10" s="477"/>
      <c r="IUZ10" s="474"/>
      <c r="IVA10" s="474"/>
      <c r="IVB10" s="475"/>
      <c r="IVC10" s="414"/>
      <c r="IVD10" s="476"/>
      <c r="IVE10" s="477"/>
      <c r="IVF10" s="477"/>
      <c r="IVG10" s="477"/>
      <c r="IVH10" s="474"/>
      <c r="IVI10" s="474"/>
      <c r="IVJ10" s="475"/>
      <c r="IVK10" s="414"/>
      <c r="IVL10" s="476"/>
      <c r="IVM10" s="477"/>
      <c r="IVN10" s="477"/>
      <c r="IVO10" s="477"/>
      <c r="IVP10" s="474"/>
      <c r="IVQ10" s="474"/>
      <c r="IVR10" s="475"/>
      <c r="IVS10" s="414"/>
      <c r="IVT10" s="476"/>
      <c r="IVU10" s="477"/>
      <c r="IVV10" s="477"/>
      <c r="IVW10" s="477"/>
      <c r="IVX10" s="474"/>
      <c r="IVY10" s="474"/>
      <c r="IVZ10" s="475"/>
      <c r="IWA10" s="414"/>
      <c r="IWB10" s="476"/>
      <c r="IWC10" s="477"/>
      <c r="IWD10" s="477"/>
      <c r="IWE10" s="477"/>
      <c r="IWF10" s="474"/>
      <c r="IWG10" s="474"/>
      <c r="IWH10" s="475"/>
      <c r="IWI10" s="414"/>
      <c r="IWJ10" s="476"/>
      <c r="IWK10" s="477"/>
      <c r="IWL10" s="477"/>
      <c r="IWM10" s="477"/>
      <c r="IWN10" s="474"/>
      <c r="IWO10" s="474"/>
      <c r="IWP10" s="475"/>
      <c r="IWQ10" s="414"/>
      <c r="IWR10" s="476"/>
      <c r="IWS10" s="477"/>
      <c r="IWT10" s="477"/>
      <c r="IWU10" s="477"/>
      <c r="IWV10" s="474"/>
      <c r="IWW10" s="474"/>
      <c r="IWX10" s="475"/>
      <c r="IWY10" s="414"/>
      <c r="IWZ10" s="476"/>
      <c r="IXA10" s="477"/>
      <c r="IXB10" s="477"/>
      <c r="IXC10" s="477"/>
      <c r="IXD10" s="474"/>
      <c r="IXE10" s="474"/>
      <c r="IXF10" s="475"/>
      <c r="IXG10" s="414"/>
      <c r="IXH10" s="476"/>
      <c r="IXI10" s="477"/>
      <c r="IXJ10" s="477"/>
      <c r="IXK10" s="477"/>
      <c r="IXL10" s="474"/>
      <c r="IXM10" s="474"/>
      <c r="IXN10" s="475"/>
      <c r="IXO10" s="414"/>
      <c r="IXP10" s="476"/>
      <c r="IXQ10" s="477"/>
      <c r="IXR10" s="477"/>
      <c r="IXS10" s="477"/>
      <c r="IXT10" s="474"/>
      <c r="IXU10" s="474"/>
      <c r="IXV10" s="475"/>
      <c r="IXW10" s="414"/>
      <c r="IXX10" s="476"/>
      <c r="IXY10" s="477"/>
      <c r="IXZ10" s="477"/>
      <c r="IYA10" s="477"/>
      <c r="IYB10" s="474"/>
      <c r="IYC10" s="474"/>
      <c r="IYD10" s="475"/>
      <c r="IYE10" s="414"/>
      <c r="IYF10" s="476"/>
      <c r="IYG10" s="477"/>
      <c r="IYH10" s="477"/>
      <c r="IYI10" s="477"/>
      <c r="IYJ10" s="474"/>
      <c r="IYK10" s="474"/>
      <c r="IYL10" s="475"/>
      <c r="IYM10" s="414"/>
      <c r="IYN10" s="476"/>
      <c r="IYO10" s="477"/>
      <c r="IYP10" s="477"/>
      <c r="IYQ10" s="477"/>
      <c r="IYR10" s="474"/>
      <c r="IYS10" s="474"/>
      <c r="IYT10" s="475"/>
      <c r="IYU10" s="414"/>
      <c r="IYV10" s="476"/>
      <c r="IYW10" s="477"/>
      <c r="IYX10" s="477"/>
      <c r="IYY10" s="477"/>
      <c r="IYZ10" s="474"/>
      <c r="IZA10" s="474"/>
      <c r="IZB10" s="475"/>
      <c r="IZC10" s="414"/>
      <c r="IZD10" s="476"/>
      <c r="IZE10" s="477"/>
      <c r="IZF10" s="477"/>
      <c r="IZG10" s="477"/>
      <c r="IZH10" s="474"/>
      <c r="IZI10" s="474"/>
      <c r="IZJ10" s="475"/>
      <c r="IZK10" s="414"/>
      <c r="IZL10" s="476"/>
      <c r="IZM10" s="477"/>
      <c r="IZN10" s="477"/>
      <c r="IZO10" s="477"/>
      <c r="IZP10" s="474"/>
      <c r="IZQ10" s="474"/>
      <c r="IZR10" s="475"/>
      <c r="IZS10" s="414"/>
      <c r="IZT10" s="476"/>
      <c r="IZU10" s="477"/>
      <c r="IZV10" s="477"/>
      <c r="IZW10" s="477"/>
      <c r="IZX10" s="474"/>
      <c r="IZY10" s="474"/>
      <c r="IZZ10" s="475"/>
      <c r="JAA10" s="414"/>
      <c r="JAB10" s="476"/>
      <c r="JAC10" s="477"/>
      <c r="JAD10" s="477"/>
      <c r="JAE10" s="477"/>
      <c r="JAF10" s="474"/>
      <c r="JAG10" s="474"/>
      <c r="JAH10" s="475"/>
      <c r="JAI10" s="414"/>
      <c r="JAJ10" s="476"/>
      <c r="JAK10" s="477"/>
      <c r="JAL10" s="477"/>
      <c r="JAM10" s="477"/>
      <c r="JAN10" s="474"/>
      <c r="JAO10" s="474"/>
      <c r="JAP10" s="475"/>
      <c r="JAQ10" s="414"/>
      <c r="JAR10" s="476"/>
      <c r="JAS10" s="477"/>
      <c r="JAT10" s="477"/>
      <c r="JAU10" s="477"/>
      <c r="JAV10" s="474"/>
      <c r="JAW10" s="474"/>
      <c r="JAX10" s="475"/>
      <c r="JAY10" s="414"/>
      <c r="JAZ10" s="476"/>
      <c r="JBA10" s="477"/>
      <c r="JBB10" s="477"/>
      <c r="JBC10" s="477"/>
      <c r="JBD10" s="474"/>
      <c r="JBE10" s="474"/>
      <c r="JBF10" s="475"/>
      <c r="JBG10" s="414"/>
      <c r="JBH10" s="476"/>
      <c r="JBI10" s="477"/>
      <c r="JBJ10" s="477"/>
      <c r="JBK10" s="477"/>
      <c r="JBL10" s="474"/>
      <c r="JBM10" s="474"/>
      <c r="JBN10" s="475"/>
      <c r="JBO10" s="414"/>
      <c r="JBP10" s="476"/>
      <c r="JBQ10" s="477"/>
      <c r="JBR10" s="477"/>
      <c r="JBS10" s="477"/>
      <c r="JBT10" s="474"/>
      <c r="JBU10" s="474"/>
      <c r="JBV10" s="475"/>
      <c r="JBW10" s="414"/>
      <c r="JBX10" s="476"/>
      <c r="JBY10" s="477"/>
      <c r="JBZ10" s="477"/>
      <c r="JCA10" s="477"/>
      <c r="JCB10" s="474"/>
      <c r="JCC10" s="474"/>
      <c r="JCD10" s="475"/>
      <c r="JCE10" s="414"/>
      <c r="JCF10" s="476"/>
      <c r="JCG10" s="477"/>
      <c r="JCH10" s="477"/>
      <c r="JCI10" s="477"/>
      <c r="JCJ10" s="474"/>
      <c r="JCK10" s="474"/>
      <c r="JCL10" s="475"/>
      <c r="JCM10" s="414"/>
      <c r="JCN10" s="476"/>
      <c r="JCO10" s="477"/>
      <c r="JCP10" s="477"/>
      <c r="JCQ10" s="477"/>
      <c r="JCR10" s="474"/>
      <c r="JCS10" s="474"/>
      <c r="JCT10" s="475"/>
      <c r="JCU10" s="414"/>
      <c r="JCV10" s="476"/>
      <c r="JCW10" s="477"/>
      <c r="JCX10" s="477"/>
      <c r="JCY10" s="477"/>
      <c r="JCZ10" s="474"/>
      <c r="JDA10" s="474"/>
      <c r="JDB10" s="475"/>
      <c r="JDC10" s="414"/>
      <c r="JDD10" s="476"/>
      <c r="JDE10" s="477"/>
      <c r="JDF10" s="477"/>
      <c r="JDG10" s="477"/>
      <c r="JDH10" s="474"/>
      <c r="JDI10" s="474"/>
      <c r="JDJ10" s="475"/>
      <c r="JDK10" s="414"/>
      <c r="JDL10" s="476"/>
      <c r="JDM10" s="477"/>
      <c r="JDN10" s="477"/>
      <c r="JDO10" s="477"/>
      <c r="JDP10" s="474"/>
      <c r="JDQ10" s="474"/>
      <c r="JDR10" s="475"/>
      <c r="JDS10" s="414"/>
      <c r="JDT10" s="476"/>
      <c r="JDU10" s="477"/>
      <c r="JDV10" s="477"/>
      <c r="JDW10" s="477"/>
      <c r="JDX10" s="474"/>
      <c r="JDY10" s="474"/>
      <c r="JDZ10" s="475"/>
      <c r="JEA10" s="414"/>
      <c r="JEB10" s="476"/>
      <c r="JEC10" s="477"/>
      <c r="JED10" s="477"/>
      <c r="JEE10" s="477"/>
      <c r="JEF10" s="474"/>
      <c r="JEG10" s="474"/>
      <c r="JEH10" s="475"/>
      <c r="JEI10" s="414"/>
      <c r="JEJ10" s="476"/>
      <c r="JEK10" s="477"/>
      <c r="JEL10" s="477"/>
      <c r="JEM10" s="477"/>
      <c r="JEN10" s="474"/>
      <c r="JEO10" s="474"/>
      <c r="JEP10" s="475"/>
      <c r="JEQ10" s="414"/>
      <c r="JER10" s="476"/>
      <c r="JES10" s="477"/>
      <c r="JET10" s="477"/>
      <c r="JEU10" s="477"/>
      <c r="JEV10" s="474"/>
      <c r="JEW10" s="474"/>
      <c r="JEX10" s="475"/>
      <c r="JEY10" s="414"/>
      <c r="JEZ10" s="476"/>
      <c r="JFA10" s="477"/>
      <c r="JFB10" s="477"/>
      <c r="JFC10" s="477"/>
      <c r="JFD10" s="474"/>
      <c r="JFE10" s="474"/>
      <c r="JFF10" s="475"/>
      <c r="JFG10" s="414"/>
      <c r="JFH10" s="476"/>
      <c r="JFI10" s="477"/>
      <c r="JFJ10" s="477"/>
      <c r="JFK10" s="477"/>
      <c r="JFL10" s="474"/>
      <c r="JFM10" s="474"/>
      <c r="JFN10" s="475"/>
      <c r="JFO10" s="414"/>
      <c r="JFP10" s="476"/>
      <c r="JFQ10" s="477"/>
      <c r="JFR10" s="477"/>
      <c r="JFS10" s="477"/>
      <c r="JFT10" s="474"/>
      <c r="JFU10" s="474"/>
      <c r="JFV10" s="475"/>
      <c r="JFW10" s="414"/>
      <c r="JFX10" s="476"/>
      <c r="JFY10" s="477"/>
      <c r="JFZ10" s="477"/>
      <c r="JGA10" s="477"/>
      <c r="JGB10" s="474"/>
      <c r="JGC10" s="474"/>
      <c r="JGD10" s="475"/>
      <c r="JGE10" s="414"/>
      <c r="JGF10" s="476"/>
      <c r="JGG10" s="477"/>
      <c r="JGH10" s="477"/>
      <c r="JGI10" s="477"/>
      <c r="JGJ10" s="474"/>
      <c r="JGK10" s="474"/>
      <c r="JGL10" s="475"/>
      <c r="JGM10" s="414"/>
      <c r="JGN10" s="476"/>
      <c r="JGO10" s="477"/>
      <c r="JGP10" s="477"/>
      <c r="JGQ10" s="477"/>
      <c r="JGR10" s="474"/>
      <c r="JGS10" s="474"/>
      <c r="JGT10" s="475"/>
      <c r="JGU10" s="414"/>
      <c r="JGV10" s="476"/>
      <c r="JGW10" s="477"/>
      <c r="JGX10" s="477"/>
      <c r="JGY10" s="477"/>
      <c r="JGZ10" s="474"/>
      <c r="JHA10" s="474"/>
      <c r="JHB10" s="475"/>
      <c r="JHC10" s="414"/>
      <c r="JHD10" s="476"/>
      <c r="JHE10" s="477"/>
      <c r="JHF10" s="477"/>
      <c r="JHG10" s="477"/>
      <c r="JHH10" s="474"/>
      <c r="JHI10" s="474"/>
      <c r="JHJ10" s="475"/>
      <c r="JHK10" s="414"/>
      <c r="JHL10" s="476"/>
      <c r="JHM10" s="477"/>
      <c r="JHN10" s="477"/>
      <c r="JHO10" s="477"/>
      <c r="JHP10" s="474"/>
      <c r="JHQ10" s="474"/>
      <c r="JHR10" s="475"/>
      <c r="JHS10" s="414"/>
      <c r="JHT10" s="476"/>
      <c r="JHU10" s="477"/>
      <c r="JHV10" s="477"/>
      <c r="JHW10" s="477"/>
      <c r="JHX10" s="474"/>
      <c r="JHY10" s="474"/>
      <c r="JHZ10" s="475"/>
      <c r="JIA10" s="414"/>
      <c r="JIB10" s="476"/>
      <c r="JIC10" s="477"/>
      <c r="JID10" s="477"/>
      <c r="JIE10" s="477"/>
      <c r="JIF10" s="474"/>
      <c r="JIG10" s="474"/>
      <c r="JIH10" s="475"/>
      <c r="JII10" s="414"/>
      <c r="JIJ10" s="476"/>
      <c r="JIK10" s="477"/>
      <c r="JIL10" s="477"/>
      <c r="JIM10" s="477"/>
      <c r="JIN10" s="474"/>
      <c r="JIO10" s="474"/>
      <c r="JIP10" s="475"/>
      <c r="JIQ10" s="414"/>
      <c r="JIR10" s="476"/>
      <c r="JIS10" s="477"/>
      <c r="JIT10" s="477"/>
      <c r="JIU10" s="477"/>
      <c r="JIV10" s="474"/>
      <c r="JIW10" s="474"/>
      <c r="JIX10" s="475"/>
      <c r="JIY10" s="414"/>
      <c r="JIZ10" s="476"/>
      <c r="JJA10" s="477"/>
      <c r="JJB10" s="477"/>
      <c r="JJC10" s="477"/>
      <c r="JJD10" s="474"/>
      <c r="JJE10" s="474"/>
      <c r="JJF10" s="475"/>
      <c r="JJG10" s="414"/>
      <c r="JJH10" s="476"/>
      <c r="JJI10" s="477"/>
      <c r="JJJ10" s="477"/>
      <c r="JJK10" s="477"/>
      <c r="JJL10" s="474"/>
      <c r="JJM10" s="474"/>
      <c r="JJN10" s="475"/>
      <c r="JJO10" s="414"/>
      <c r="JJP10" s="476"/>
      <c r="JJQ10" s="477"/>
      <c r="JJR10" s="477"/>
      <c r="JJS10" s="477"/>
      <c r="JJT10" s="474"/>
      <c r="JJU10" s="474"/>
      <c r="JJV10" s="475"/>
      <c r="JJW10" s="414"/>
      <c r="JJX10" s="476"/>
      <c r="JJY10" s="477"/>
      <c r="JJZ10" s="477"/>
      <c r="JKA10" s="477"/>
      <c r="JKB10" s="474"/>
      <c r="JKC10" s="474"/>
      <c r="JKD10" s="475"/>
      <c r="JKE10" s="414"/>
      <c r="JKF10" s="476"/>
      <c r="JKG10" s="477"/>
      <c r="JKH10" s="477"/>
      <c r="JKI10" s="477"/>
      <c r="JKJ10" s="474"/>
      <c r="JKK10" s="474"/>
      <c r="JKL10" s="475"/>
      <c r="JKM10" s="414"/>
      <c r="JKN10" s="476"/>
      <c r="JKO10" s="477"/>
      <c r="JKP10" s="477"/>
      <c r="JKQ10" s="477"/>
      <c r="JKR10" s="474"/>
      <c r="JKS10" s="474"/>
      <c r="JKT10" s="475"/>
      <c r="JKU10" s="414"/>
      <c r="JKV10" s="476"/>
      <c r="JKW10" s="477"/>
      <c r="JKX10" s="477"/>
      <c r="JKY10" s="477"/>
      <c r="JKZ10" s="474"/>
      <c r="JLA10" s="474"/>
      <c r="JLB10" s="475"/>
      <c r="JLC10" s="414"/>
      <c r="JLD10" s="476"/>
      <c r="JLE10" s="477"/>
      <c r="JLF10" s="477"/>
      <c r="JLG10" s="477"/>
      <c r="JLH10" s="474"/>
      <c r="JLI10" s="474"/>
      <c r="JLJ10" s="475"/>
      <c r="JLK10" s="414"/>
      <c r="JLL10" s="476"/>
      <c r="JLM10" s="477"/>
      <c r="JLN10" s="477"/>
      <c r="JLO10" s="477"/>
      <c r="JLP10" s="474"/>
      <c r="JLQ10" s="474"/>
      <c r="JLR10" s="475"/>
      <c r="JLS10" s="414"/>
      <c r="JLT10" s="476"/>
      <c r="JLU10" s="477"/>
      <c r="JLV10" s="477"/>
      <c r="JLW10" s="477"/>
      <c r="JLX10" s="474"/>
      <c r="JLY10" s="474"/>
      <c r="JLZ10" s="475"/>
      <c r="JMA10" s="414"/>
      <c r="JMB10" s="476"/>
      <c r="JMC10" s="477"/>
      <c r="JMD10" s="477"/>
      <c r="JME10" s="477"/>
      <c r="JMF10" s="474"/>
      <c r="JMG10" s="474"/>
      <c r="JMH10" s="475"/>
      <c r="JMI10" s="414"/>
      <c r="JMJ10" s="476"/>
      <c r="JMK10" s="477"/>
      <c r="JML10" s="477"/>
      <c r="JMM10" s="477"/>
      <c r="JMN10" s="474"/>
      <c r="JMO10" s="474"/>
      <c r="JMP10" s="475"/>
      <c r="JMQ10" s="414"/>
      <c r="JMR10" s="476"/>
      <c r="JMS10" s="477"/>
      <c r="JMT10" s="477"/>
      <c r="JMU10" s="477"/>
      <c r="JMV10" s="474"/>
      <c r="JMW10" s="474"/>
      <c r="JMX10" s="475"/>
      <c r="JMY10" s="414"/>
      <c r="JMZ10" s="476"/>
      <c r="JNA10" s="477"/>
      <c r="JNB10" s="477"/>
      <c r="JNC10" s="477"/>
      <c r="JND10" s="474"/>
      <c r="JNE10" s="474"/>
      <c r="JNF10" s="475"/>
      <c r="JNG10" s="414"/>
      <c r="JNH10" s="476"/>
      <c r="JNI10" s="477"/>
      <c r="JNJ10" s="477"/>
      <c r="JNK10" s="477"/>
      <c r="JNL10" s="474"/>
      <c r="JNM10" s="474"/>
      <c r="JNN10" s="475"/>
      <c r="JNO10" s="414"/>
      <c r="JNP10" s="476"/>
      <c r="JNQ10" s="477"/>
      <c r="JNR10" s="477"/>
      <c r="JNS10" s="477"/>
      <c r="JNT10" s="474"/>
      <c r="JNU10" s="474"/>
      <c r="JNV10" s="475"/>
      <c r="JNW10" s="414"/>
      <c r="JNX10" s="476"/>
      <c r="JNY10" s="477"/>
      <c r="JNZ10" s="477"/>
      <c r="JOA10" s="477"/>
      <c r="JOB10" s="474"/>
      <c r="JOC10" s="474"/>
      <c r="JOD10" s="475"/>
      <c r="JOE10" s="414"/>
      <c r="JOF10" s="476"/>
      <c r="JOG10" s="477"/>
      <c r="JOH10" s="477"/>
      <c r="JOI10" s="477"/>
      <c r="JOJ10" s="474"/>
      <c r="JOK10" s="474"/>
      <c r="JOL10" s="475"/>
      <c r="JOM10" s="414"/>
      <c r="JON10" s="476"/>
      <c r="JOO10" s="477"/>
      <c r="JOP10" s="477"/>
      <c r="JOQ10" s="477"/>
      <c r="JOR10" s="474"/>
      <c r="JOS10" s="474"/>
      <c r="JOT10" s="475"/>
      <c r="JOU10" s="414"/>
      <c r="JOV10" s="476"/>
      <c r="JOW10" s="477"/>
      <c r="JOX10" s="477"/>
      <c r="JOY10" s="477"/>
      <c r="JOZ10" s="474"/>
      <c r="JPA10" s="474"/>
      <c r="JPB10" s="475"/>
      <c r="JPC10" s="414"/>
      <c r="JPD10" s="476"/>
      <c r="JPE10" s="477"/>
      <c r="JPF10" s="477"/>
      <c r="JPG10" s="477"/>
      <c r="JPH10" s="474"/>
      <c r="JPI10" s="474"/>
      <c r="JPJ10" s="475"/>
      <c r="JPK10" s="414"/>
      <c r="JPL10" s="476"/>
      <c r="JPM10" s="477"/>
      <c r="JPN10" s="477"/>
      <c r="JPO10" s="477"/>
      <c r="JPP10" s="474"/>
      <c r="JPQ10" s="474"/>
      <c r="JPR10" s="475"/>
      <c r="JPS10" s="414"/>
      <c r="JPT10" s="476"/>
      <c r="JPU10" s="477"/>
      <c r="JPV10" s="477"/>
      <c r="JPW10" s="477"/>
      <c r="JPX10" s="474"/>
      <c r="JPY10" s="474"/>
      <c r="JPZ10" s="475"/>
      <c r="JQA10" s="414"/>
      <c r="JQB10" s="476"/>
      <c r="JQC10" s="477"/>
      <c r="JQD10" s="477"/>
      <c r="JQE10" s="477"/>
      <c r="JQF10" s="474"/>
      <c r="JQG10" s="474"/>
      <c r="JQH10" s="475"/>
      <c r="JQI10" s="414"/>
      <c r="JQJ10" s="476"/>
      <c r="JQK10" s="477"/>
      <c r="JQL10" s="477"/>
      <c r="JQM10" s="477"/>
      <c r="JQN10" s="474"/>
      <c r="JQO10" s="474"/>
      <c r="JQP10" s="475"/>
      <c r="JQQ10" s="414"/>
      <c r="JQR10" s="476"/>
      <c r="JQS10" s="477"/>
      <c r="JQT10" s="477"/>
      <c r="JQU10" s="477"/>
      <c r="JQV10" s="474"/>
      <c r="JQW10" s="474"/>
      <c r="JQX10" s="475"/>
      <c r="JQY10" s="414"/>
      <c r="JQZ10" s="476"/>
      <c r="JRA10" s="477"/>
      <c r="JRB10" s="477"/>
      <c r="JRC10" s="477"/>
      <c r="JRD10" s="474"/>
      <c r="JRE10" s="474"/>
      <c r="JRF10" s="475"/>
      <c r="JRG10" s="414"/>
      <c r="JRH10" s="476"/>
      <c r="JRI10" s="477"/>
      <c r="JRJ10" s="477"/>
      <c r="JRK10" s="477"/>
      <c r="JRL10" s="474"/>
      <c r="JRM10" s="474"/>
      <c r="JRN10" s="475"/>
      <c r="JRO10" s="414"/>
      <c r="JRP10" s="476"/>
      <c r="JRQ10" s="477"/>
      <c r="JRR10" s="477"/>
      <c r="JRS10" s="477"/>
      <c r="JRT10" s="474"/>
      <c r="JRU10" s="474"/>
      <c r="JRV10" s="475"/>
      <c r="JRW10" s="414"/>
      <c r="JRX10" s="476"/>
      <c r="JRY10" s="477"/>
      <c r="JRZ10" s="477"/>
      <c r="JSA10" s="477"/>
      <c r="JSB10" s="474"/>
      <c r="JSC10" s="474"/>
      <c r="JSD10" s="475"/>
      <c r="JSE10" s="414"/>
      <c r="JSF10" s="476"/>
      <c r="JSG10" s="477"/>
      <c r="JSH10" s="477"/>
      <c r="JSI10" s="477"/>
      <c r="JSJ10" s="474"/>
      <c r="JSK10" s="474"/>
      <c r="JSL10" s="475"/>
      <c r="JSM10" s="414"/>
      <c r="JSN10" s="476"/>
      <c r="JSO10" s="477"/>
      <c r="JSP10" s="477"/>
      <c r="JSQ10" s="477"/>
      <c r="JSR10" s="474"/>
      <c r="JSS10" s="474"/>
      <c r="JST10" s="475"/>
      <c r="JSU10" s="414"/>
      <c r="JSV10" s="476"/>
      <c r="JSW10" s="477"/>
      <c r="JSX10" s="477"/>
      <c r="JSY10" s="477"/>
      <c r="JSZ10" s="474"/>
      <c r="JTA10" s="474"/>
      <c r="JTB10" s="475"/>
      <c r="JTC10" s="414"/>
      <c r="JTD10" s="476"/>
      <c r="JTE10" s="477"/>
      <c r="JTF10" s="477"/>
      <c r="JTG10" s="477"/>
      <c r="JTH10" s="474"/>
      <c r="JTI10" s="474"/>
      <c r="JTJ10" s="475"/>
      <c r="JTK10" s="414"/>
      <c r="JTL10" s="476"/>
      <c r="JTM10" s="477"/>
      <c r="JTN10" s="477"/>
      <c r="JTO10" s="477"/>
      <c r="JTP10" s="474"/>
      <c r="JTQ10" s="474"/>
      <c r="JTR10" s="475"/>
      <c r="JTS10" s="414"/>
      <c r="JTT10" s="476"/>
      <c r="JTU10" s="477"/>
      <c r="JTV10" s="477"/>
      <c r="JTW10" s="477"/>
      <c r="JTX10" s="474"/>
      <c r="JTY10" s="474"/>
      <c r="JTZ10" s="475"/>
      <c r="JUA10" s="414"/>
      <c r="JUB10" s="476"/>
      <c r="JUC10" s="477"/>
      <c r="JUD10" s="477"/>
      <c r="JUE10" s="477"/>
      <c r="JUF10" s="474"/>
      <c r="JUG10" s="474"/>
      <c r="JUH10" s="475"/>
      <c r="JUI10" s="414"/>
      <c r="JUJ10" s="476"/>
      <c r="JUK10" s="477"/>
      <c r="JUL10" s="477"/>
      <c r="JUM10" s="477"/>
      <c r="JUN10" s="474"/>
      <c r="JUO10" s="474"/>
      <c r="JUP10" s="475"/>
      <c r="JUQ10" s="414"/>
      <c r="JUR10" s="476"/>
      <c r="JUS10" s="477"/>
      <c r="JUT10" s="477"/>
      <c r="JUU10" s="477"/>
      <c r="JUV10" s="474"/>
      <c r="JUW10" s="474"/>
      <c r="JUX10" s="475"/>
      <c r="JUY10" s="414"/>
      <c r="JUZ10" s="476"/>
      <c r="JVA10" s="477"/>
      <c r="JVB10" s="477"/>
      <c r="JVC10" s="477"/>
      <c r="JVD10" s="474"/>
      <c r="JVE10" s="474"/>
      <c r="JVF10" s="475"/>
      <c r="JVG10" s="414"/>
      <c r="JVH10" s="476"/>
      <c r="JVI10" s="477"/>
      <c r="JVJ10" s="477"/>
      <c r="JVK10" s="477"/>
      <c r="JVL10" s="474"/>
      <c r="JVM10" s="474"/>
      <c r="JVN10" s="475"/>
      <c r="JVO10" s="414"/>
      <c r="JVP10" s="476"/>
      <c r="JVQ10" s="477"/>
      <c r="JVR10" s="477"/>
      <c r="JVS10" s="477"/>
      <c r="JVT10" s="474"/>
      <c r="JVU10" s="474"/>
      <c r="JVV10" s="475"/>
      <c r="JVW10" s="414"/>
      <c r="JVX10" s="476"/>
      <c r="JVY10" s="477"/>
      <c r="JVZ10" s="477"/>
      <c r="JWA10" s="477"/>
      <c r="JWB10" s="474"/>
      <c r="JWC10" s="474"/>
      <c r="JWD10" s="475"/>
      <c r="JWE10" s="414"/>
      <c r="JWF10" s="476"/>
      <c r="JWG10" s="477"/>
      <c r="JWH10" s="477"/>
      <c r="JWI10" s="477"/>
      <c r="JWJ10" s="474"/>
      <c r="JWK10" s="474"/>
      <c r="JWL10" s="475"/>
      <c r="JWM10" s="414"/>
      <c r="JWN10" s="476"/>
      <c r="JWO10" s="477"/>
      <c r="JWP10" s="477"/>
      <c r="JWQ10" s="477"/>
      <c r="JWR10" s="474"/>
      <c r="JWS10" s="474"/>
      <c r="JWT10" s="475"/>
      <c r="JWU10" s="414"/>
      <c r="JWV10" s="476"/>
      <c r="JWW10" s="477"/>
      <c r="JWX10" s="477"/>
      <c r="JWY10" s="477"/>
      <c r="JWZ10" s="474"/>
      <c r="JXA10" s="474"/>
      <c r="JXB10" s="475"/>
      <c r="JXC10" s="414"/>
      <c r="JXD10" s="476"/>
      <c r="JXE10" s="477"/>
      <c r="JXF10" s="477"/>
      <c r="JXG10" s="477"/>
      <c r="JXH10" s="474"/>
      <c r="JXI10" s="474"/>
      <c r="JXJ10" s="475"/>
      <c r="JXK10" s="414"/>
      <c r="JXL10" s="476"/>
      <c r="JXM10" s="477"/>
      <c r="JXN10" s="477"/>
      <c r="JXO10" s="477"/>
      <c r="JXP10" s="474"/>
      <c r="JXQ10" s="474"/>
      <c r="JXR10" s="475"/>
      <c r="JXS10" s="414"/>
      <c r="JXT10" s="476"/>
      <c r="JXU10" s="477"/>
      <c r="JXV10" s="477"/>
      <c r="JXW10" s="477"/>
      <c r="JXX10" s="474"/>
      <c r="JXY10" s="474"/>
      <c r="JXZ10" s="475"/>
      <c r="JYA10" s="414"/>
      <c r="JYB10" s="476"/>
      <c r="JYC10" s="477"/>
      <c r="JYD10" s="477"/>
      <c r="JYE10" s="477"/>
      <c r="JYF10" s="474"/>
      <c r="JYG10" s="474"/>
      <c r="JYH10" s="475"/>
      <c r="JYI10" s="414"/>
      <c r="JYJ10" s="476"/>
      <c r="JYK10" s="477"/>
      <c r="JYL10" s="477"/>
      <c r="JYM10" s="477"/>
      <c r="JYN10" s="474"/>
      <c r="JYO10" s="474"/>
      <c r="JYP10" s="475"/>
      <c r="JYQ10" s="414"/>
      <c r="JYR10" s="476"/>
      <c r="JYS10" s="477"/>
      <c r="JYT10" s="477"/>
      <c r="JYU10" s="477"/>
      <c r="JYV10" s="474"/>
      <c r="JYW10" s="474"/>
      <c r="JYX10" s="475"/>
      <c r="JYY10" s="414"/>
      <c r="JYZ10" s="476"/>
      <c r="JZA10" s="477"/>
      <c r="JZB10" s="477"/>
      <c r="JZC10" s="477"/>
      <c r="JZD10" s="474"/>
      <c r="JZE10" s="474"/>
      <c r="JZF10" s="475"/>
      <c r="JZG10" s="414"/>
      <c r="JZH10" s="476"/>
      <c r="JZI10" s="477"/>
      <c r="JZJ10" s="477"/>
      <c r="JZK10" s="477"/>
      <c r="JZL10" s="474"/>
      <c r="JZM10" s="474"/>
      <c r="JZN10" s="475"/>
      <c r="JZO10" s="414"/>
      <c r="JZP10" s="476"/>
      <c r="JZQ10" s="477"/>
      <c r="JZR10" s="477"/>
      <c r="JZS10" s="477"/>
      <c r="JZT10" s="474"/>
      <c r="JZU10" s="474"/>
      <c r="JZV10" s="475"/>
      <c r="JZW10" s="414"/>
      <c r="JZX10" s="476"/>
      <c r="JZY10" s="477"/>
      <c r="JZZ10" s="477"/>
      <c r="KAA10" s="477"/>
      <c r="KAB10" s="474"/>
      <c r="KAC10" s="474"/>
      <c r="KAD10" s="475"/>
      <c r="KAE10" s="414"/>
      <c r="KAF10" s="476"/>
      <c r="KAG10" s="477"/>
      <c r="KAH10" s="477"/>
      <c r="KAI10" s="477"/>
      <c r="KAJ10" s="474"/>
      <c r="KAK10" s="474"/>
      <c r="KAL10" s="475"/>
      <c r="KAM10" s="414"/>
      <c r="KAN10" s="476"/>
      <c r="KAO10" s="477"/>
      <c r="KAP10" s="477"/>
      <c r="KAQ10" s="477"/>
      <c r="KAR10" s="474"/>
      <c r="KAS10" s="474"/>
      <c r="KAT10" s="475"/>
      <c r="KAU10" s="414"/>
      <c r="KAV10" s="476"/>
      <c r="KAW10" s="477"/>
      <c r="KAX10" s="477"/>
      <c r="KAY10" s="477"/>
      <c r="KAZ10" s="474"/>
      <c r="KBA10" s="474"/>
      <c r="KBB10" s="475"/>
      <c r="KBC10" s="414"/>
      <c r="KBD10" s="476"/>
      <c r="KBE10" s="477"/>
      <c r="KBF10" s="477"/>
      <c r="KBG10" s="477"/>
      <c r="KBH10" s="474"/>
      <c r="KBI10" s="474"/>
      <c r="KBJ10" s="475"/>
      <c r="KBK10" s="414"/>
      <c r="KBL10" s="476"/>
      <c r="KBM10" s="477"/>
      <c r="KBN10" s="477"/>
      <c r="KBO10" s="477"/>
      <c r="KBP10" s="474"/>
      <c r="KBQ10" s="474"/>
      <c r="KBR10" s="475"/>
      <c r="KBS10" s="414"/>
      <c r="KBT10" s="476"/>
      <c r="KBU10" s="477"/>
      <c r="KBV10" s="477"/>
      <c r="KBW10" s="477"/>
      <c r="KBX10" s="474"/>
      <c r="KBY10" s="474"/>
      <c r="KBZ10" s="475"/>
      <c r="KCA10" s="414"/>
      <c r="KCB10" s="476"/>
      <c r="KCC10" s="477"/>
      <c r="KCD10" s="477"/>
      <c r="KCE10" s="477"/>
      <c r="KCF10" s="474"/>
      <c r="KCG10" s="474"/>
      <c r="KCH10" s="475"/>
      <c r="KCI10" s="414"/>
      <c r="KCJ10" s="476"/>
      <c r="KCK10" s="477"/>
      <c r="KCL10" s="477"/>
      <c r="KCM10" s="477"/>
      <c r="KCN10" s="474"/>
      <c r="KCO10" s="474"/>
      <c r="KCP10" s="475"/>
      <c r="KCQ10" s="414"/>
      <c r="KCR10" s="476"/>
      <c r="KCS10" s="477"/>
      <c r="KCT10" s="477"/>
      <c r="KCU10" s="477"/>
      <c r="KCV10" s="474"/>
      <c r="KCW10" s="474"/>
      <c r="KCX10" s="475"/>
      <c r="KCY10" s="414"/>
      <c r="KCZ10" s="476"/>
      <c r="KDA10" s="477"/>
      <c r="KDB10" s="477"/>
      <c r="KDC10" s="477"/>
      <c r="KDD10" s="474"/>
      <c r="KDE10" s="474"/>
      <c r="KDF10" s="475"/>
      <c r="KDG10" s="414"/>
      <c r="KDH10" s="476"/>
      <c r="KDI10" s="477"/>
      <c r="KDJ10" s="477"/>
      <c r="KDK10" s="477"/>
      <c r="KDL10" s="474"/>
      <c r="KDM10" s="474"/>
      <c r="KDN10" s="475"/>
      <c r="KDO10" s="414"/>
      <c r="KDP10" s="476"/>
      <c r="KDQ10" s="477"/>
      <c r="KDR10" s="477"/>
      <c r="KDS10" s="477"/>
      <c r="KDT10" s="474"/>
      <c r="KDU10" s="474"/>
      <c r="KDV10" s="475"/>
      <c r="KDW10" s="414"/>
      <c r="KDX10" s="476"/>
      <c r="KDY10" s="477"/>
      <c r="KDZ10" s="477"/>
      <c r="KEA10" s="477"/>
      <c r="KEB10" s="474"/>
      <c r="KEC10" s="474"/>
      <c r="KED10" s="475"/>
      <c r="KEE10" s="414"/>
      <c r="KEF10" s="476"/>
      <c r="KEG10" s="477"/>
      <c r="KEH10" s="477"/>
      <c r="KEI10" s="477"/>
      <c r="KEJ10" s="474"/>
      <c r="KEK10" s="474"/>
      <c r="KEL10" s="475"/>
      <c r="KEM10" s="414"/>
      <c r="KEN10" s="476"/>
      <c r="KEO10" s="477"/>
      <c r="KEP10" s="477"/>
      <c r="KEQ10" s="477"/>
      <c r="KER10" s="474"/>
      <c r="KES10" s="474"/>
      <c r="KET10" s="475"/>
      <c r="KEU10" s="414"/>
      <c r="KEV10" s="476"/>
      <c r="KEW10" s="477"/>
      <c r="KEX10" s="477"/>
      <c r="KEY10" s="477"/>
      <c r="KEZ10" s="474"/>
      <c r="KFA10" s="474"/>
      <c r="KFB10" s="475"/>
      <c r="KFC10" s="414"/>
      <c r="KFD10" s="476"/>
      <c r="KFE10" s="477"/>
      <c r="KFF10" s="477"/>
      <c r="KFG10" s="477"/>
      <c r="KFH10" s="474"/>
      <c r="KFI10" s="474"/>
      <c r="KFJ10" s="475"/>
      <c r="KFK10" s="414"/>
      <c r="KFL10" s="476"/>
      <c r="KFM10" s="477"/>
      <c r="KFN10" s="477"/>
      <c r="KFO10" s="477"/>
      <c r="KFP10" s="474"/>
      <c r="KFQ10" s="474"/>
      <c r="KFR10" s="475"/>
      <c r="KFS10" s="414"/>
      <c r="KFT10" s="476"/>
      <c r="KFU10" s="477"/>
      <c r="KFV10" s="477"/>
      <c r="KFW10" s="477"/>
      <c r="KFX10" s="474"/>
      <c r="KFY10" s="474"/>
      <c r="KFZ10" s="475"/>
      <c r="KGA10" s="414"/>
      <c r="KGB10" s="476"/>
      <c r="KGC10" s="477"/>
      <c r="KGD10" s="477"/>
      <c r="KGE10" s="477"/>
      <c r="KGF10" s="474"/>
      <c r="KGG10" s="474"/>
      <c r="KGH10" s="475"/>
      <c r="KGI10" s="414"/>
      <c r="KGJ10" s="476"/>
      <c r="KGK10" s="477"/>
      <c r="KGL10" s="477"/>
      <c r="KGM10" s="477"/>
      <c r="KGN10" s="474"/>
      <c r="KGO10" s="474"/>
      <c r="KGP10" s="475"/>
      <c r="KGQ10" s="414"/>
      <c r="KGR10" s="476"/>
      <c r="KGS10" s="477"/>
      <c r="KGT10" s="477"/>
      <c r="KGU10" s="477"/>
      <c r="KGV10" s="474"/>
      <c r="KGW10" s="474"/>
      <c r="KGX10" s="475"/>
      <c r="KGY10" s="414"/>
      <c r="KGZ10" s="476"/>
      <c r="KHA10" s="477"/>
      <c r="KHB10" s="477"/>
      <c r="KHC10" s="477"/>
      <c r="KHD10" s="474"/>
      <c r="KHE10" s="474"/>
      <c r="KHF10" s="475"/>
      <c r="KHG10" s="414"/>
      <c r="KHH10" s="476"/>
      <c r="KHI10" s="477"/>
      <c r="KHJ10" s="477"/>
      <c r="KHK10" s="477"/>
      <c r="KHL10" s="474"/>
      <c r="KHM10" s="474"/>
      <c r="KHN10" s="475"/>
      <c r="KHO10" s="414"/>
      <c r="KHP10" s="476"/>
      <c r="KHQ10" s="477"/>
      <c r="KHR10" s="477"/>
      <c r="KHS10" s="477"/>
      <c r="KHT10" s="474"/>
      <c r="KHU10" s="474"/>
      <c r="KHV10" s="475"/>
      <c r="KHW10" s="414"/>
      <c r="KHX10" s="476"/>
      <c r="KHY10" s="477"/>
      <c r="KHZ10" s="477"/>
      <c r="KIA10" s="477"/>
      <c r="KIB10" s="474"/>
      <c r="KIC10" s="474"/>
      <c r="KID10" s="475"/>
      <c r="KIE10" s="414"/>
      <c r="KIF10" s="476"/>
      <c r="KIG10" s="477"/>
      <c r="KIH10" s="477"/>
      <c r="KII10" s="477"/>
      <c r="KIJ10" s="474"/>
      <c r="KIK10" s="474"/>
      <c r="KIL10" s="475"/>
      <c r="KIM10" s="414"/>
      <c r="KIN10" s="476"/>
      <c r="KIO10" s="477"/>
      <c r="KIP10" s="477"/>
      <c r="KIQ10" s="477"/>
      <c r="KIR10" s="474"/>
      <c r="KIS10" s="474"/>
      <c r="KIT10" s="475"/>
      <c r="KIU10" s="414"/>
      <c r="KIV10" s="476"/>
      <c r="KIW10" s="477"/>
      <c r="KIX10" s="477"/>
      <c r="KIY10" s="477"/>
      <c r="KIZ10" s="474"/>
      <c r="KJA10" s="474"/>
      <c r="KJB10" s="475"/>
      <c r="KJC10" s="414"/>
      <c r="KJD10" s="476"/>
      <c r="KJE10" s="477"/>
      <c r="KJF10" s="477"/>
      <c r="KJG10" s="477"/>
      <c r="KJH10" s="474"/>
      <c r="KJI10" s="474"/>
      <c r="KJJ10" s="475"/>
      <c r="KJK10" s="414"/>
      <c r="KJL10" s="476"/>
      <c r="KJM10" s="477"/>
      <c r="KJN10" s="477"/>
      <c r="KJO10" s="477"/>
      <c r="KJP10" s="474"/>
      <c r="KJQ10" s="474"/>
      <c r="KJR10" s="475"/>
      <c r="KJS10" s="414"/>
      <c r="KJT10" s="476"/>
      <c r="KJU10" s="477"/>
      <c r="KJV10" s="477"/>
      <c r="KJW10" s="477"/>
      <c r="KJX10" s="474"/>
      <c r="KJY10" s="474"/>
      <c r="KJZ10" s="475"/>
      <c r="KKA10" s="414"/>
      <c r="KKB10" s="476"/>
      <c r="KKC10" s="477"/>
      <c r="KKD10" s="477"/>
      <c r="KKE10" s="477"/>
      <c r="KKF10" s="474"/>
      <c r="KKG10" s="474"/>
      <c r="KKH10" s="475"/>
      <c r="KKI10" s="414"/>
      <c r="KKJ10" s="476"/>
      <c r="KKK10" s="477"/>
      <c r="KKL10" s="477"/>
      <c r="KKM10" s="477"/>
      <c r="KKN10" s="474"/>
      <c r="KKO10" s="474"/>
      <c r="KKP10" s="475"/>
      <c r="KKQ10" s="414"/>
      <c r="KKR10" s="476"/>
      <c r="KKS10" s="477"/>
      <c r="KKT10" s="477"/>
      <c r="KKU10" s="477"/>
      <c r="KKV10" s="474"/>
      <c r="KKW10" s="474"/>
      <c r="KKX10" s="475"/>
      <c r="KKY10" s="414"/>
      <c r="KKZ10" s="476"/>
      <c r="KLA10" s="477"/>
      <c r="KLB10" s="477"/>
      <c r="KLC10" s="477"/>
      <c r="KLD10" s="474"/>
      <c r="KLE10" s="474"/>
      <c r="KLF10" s="475"/>
      <c r="KLG10" s="414"/>
      <c r="KLH10" s="476"/>
      <c r="KLI10" s="477"/>
      <c r="KLJ10" s="477"/>
      <c r="KLK10" s="477"/>
      <c r="KLL10" s="474"/>
      <c r="KLM10" s="474"/>
      <c r="KLN10" s="475"/>
      <c r="KLO10" s="414"/>
      <c r="KLP10" s="476"/>
      <c r="KLQ10" s="477"/>
      <c r="KLR10" s="477"/>
      <c r="KLS10" s="477"/>
      <c r="KLT10" s="474"/>
      <c r="KLU10" s="474"/>
      <c r="KLV10" s="475"/>
      <c r="KLW10" s="414"/>
      <c r="KLX10" s="476"/>
      <c r="KLY10" s="477"/>
      <c r="KLZ10" s="477"/>
      <c r="KMA10" s="477"/>
      <c r="KMB10" s="474"/>
      <c r="KMC10" s="474"/>
      <c r="KMD10" s="475"/>
      <c r="KME10" s="414"/>
      <c r="KMF10" s="476"/>
      <c r="KMG10" s="477"/>
      <c r="KMH10" s="477"/>
      <c r="KMI10" s="477"/>
      <c r="KMJ10" s="474"/>
      <c r="KMK10" s="474"/>
      <c r="KML10" s="475"/>
      <c r="KMM10" s="414"/>
      <c r="KMN10" s="476"/>
      <c r="KMO10" s="477"/>
      <c r="KMP10" s="477"/>
      <c r="KMQ10" s="477"/>
      <c r="KMR10" s="474"/>
      <c r="KMS10" s="474"/>
      <c r="KMT10" s="475"/>
      <c r="KMU10" s="414"/>
      <c r="KMV10" s="476"/>
      <c r="KMW10" s="477"/>
      <c r="KMX10" s="477"/>
      <c r="KMY10" s="477"/>
      <c r="KMZ10" s="474"/>
      <c r="KNA10" s="474"/>
      <c r="KNB10" s="475"/>
      <c r="KNC10" s="414"/>
      <c r="KND10" s="476"/>
      <c r="KNE10" s="477"/>
      <c r="KNF10" s="477"/>
      <c r="KNG10" s="477"/>
      <c r="KNH10" s="474"/>
      <c r="KNI10" s="474"/>
      <c r="KNJ10" s="475"/>
      <c r="KNK10" s="414"/>
      <c r="KNL10" s="476"/>
      <c r="KNM10" s="477"/>
      <c r="KNN10" s="477"/>
      <c r="KNO10" s="477"/>
      <c r="KNP10" s="474"/>
      <c r="KNQ10" s="474"/>
      <c r="KNR10" s="475"/>
      <c r="KNS10" s="414"/>
      <c r="KNT10" s="476"/>
      <c r="KNU10" s="477"/>
      <c r="KNV10" s="477"/>
      <c r="KNW10" s="477"/>
      <c r="KNX10" s="474"/>
      <c r="KNY10" s="474"/>
      <c r="KNZ10" s="475"/>
      <c r="KOA10" s="414"/>
      <c r="KOB10" s="476"/>
      <c r="KOC10" s="477"/>
      <c r="KOD10" s="477"/>
      <c r="KOE10" s="477"/>
      <c r="KOF10" s="474"/>
      <c r="KOG10" s="474"/>
      <c r="KOH10" s="475"/>
      <c r="KOI10" s="414"/>
      <c r="KOJ10" s="476"/>
      <c r="KOK10" s="477"/>
      <c r="KOL10" s="477"/>
      <c r="KOM10" s="477"/>
      <c r="KON10" s="474"/>
      <c r="KOO10" s="474"/>
      <c r="KOP10" s="475"/>
      <c r="KOQ10" s="414"/>
      <c r="KOR10" s="476"/>
      <c r="KOS10" s="477"/>
      <c r="KOT10" s="477"/>
      <c r="KOU10" s="477"/>
      <c r="KOV10" s="474"/>
      <c r="KOW10" s="474"/>
      <c r="KOX10" s="475"/>
      <c r="KOY10" s="414"/>
      <c r="KOZ10" s="476"/>
      <c r="KPA10" s="477"/>
      <c r="KPB10" s="477"/>
      <c r="KPC10" s="477"/>
      <c r="KPD10" s="474"/>
      <c r="KPE10" s="474"/>
      <c r="KPF10" s="475"/>
      <c r="KPG10" s="414"/>
      <c r="KPH10" s="476"/>
      <c r="KPI10" s="477"/>
      <c r="KPJ10" s="477"/>
      <c r="KPK10" s="477"/>
      <c r="KPL10" s="474"/>
      <c r="KPM10" s="474"/>
      <c r="KPN10" s="475"/>
      <c r="KPO10" s="414"/>
      <c r="KPP10" s="476"/>
      <c r="KPQ10" s="477"/>
      <c r="KPR10" s="477"/>
      <c r="KPS10" s="477"/>
      <c r="KPT10" s="474"/>
      <c r="KPU10" s="474"/>
      <c r="KPV10" s="475"/>
      <c r="KPW10" s="414"/>
      <c r="KPX10" s="476"/>
      <c r="KPY10" s="477"/>
      <c r="KPZ10" s="477"/>
      <c r="KQA10" s="477"/>
      <c r="KQB10" s="474"/>
      <c r="KQC10" s="474"/>
      <c r="KQD10" s="475"/>
      <c r="KQE10" s="414"/>
      <c r="KQF10" s="476"/>
      <c r="KQG10" s="477"/>
      <c r="KQH10" s="477"/>
      <c r="KQI10" s="477"/>
      <c r="KQJ10" s="474"/>
      <c r="KQK10" s="474"/>
      <c r="KQL10" s="475"/>
      <c r="KQM10" s="414"/>
      <c r="KQN10" s="476"/>
      <c r="KQO10" s="477"/>
      <c r="KQP10" s="477"/>
      <c r="KQQ10" s="477"/>
      <c r="KQR10" s="474"/>
      <c r="KQS10" s="474"/>
      <c r="KQT10" s="475"/>
      <c r="KQU10" s="414"/>
      <c r="KQV10" s="476"/>
      <c r="KQW10" s="477"/>
      <c r="KQX10" s="477"/>
      <c r="KQY10" s="477"/>
      <c r="KQZ10" s="474"/>
      <c r="KRA10" s="474"/>
      <c r="KRB10" s="475"/>
      <c r="KRC10" s="414"/>
      <c r="KRD10" s="476"/>
      <c r="KRE10" s="477"/>
      <c r="KRF10" s="477"/>
      <c r="KRG10" s="477"/>
      <c r="KRH10" s="474"/>
      <c r="KRI10" s="474"/>
      <c r="KRJ10" s="475"/>
      <c r="KRK10" s="414"/>
      <c r="KRL10" s="476"/>
      <c r="KRM10" s="477"/>
      <c r="KRN10" s="477"/>
      <c r="KRO10" s="477"/>
      <c r="KRP10" s="474"/>
      <c r="KRQ10" s="474"/>
      <c r="KRR10" s="475"/>
      <c r="KRS10" s="414"/>
      <c r="KRT10" s="476"/>
      <c r="KRU10" s="477"/>
      <c r="KRV10" s="477"/>
      <c r="KRW10" s="477"/>
      <c r="KRX10" s="474"/>
      <c r="KRY10" s="474"/>
      <c r="KRZ10" s="475"/>
      <c r="KSA10" s="414"/>
      <c r="KSB10" s="476"/>
      <c r="KSC10" s="477"/>
      <c r="KSD10" s="477"/>
      <c r="KSE10" s="477"/>
      <c r="KSF10" s="474"/>
      <c r="KSG10" s="474"/>
      <c r="KSH10" s="475"/>
      <c r="KSI10" s="414"/>
      <c r="KSJ10" s="476"/>
      <c r="KSK10" s="477"/>
      <c r="KSL10" s="477"/>
      <c r="KSM10" s="477"/>
      <c r="KSN10" s="474"/>
      <c r="KSO10" s="474"/>
      <c r="KSP10" s="475"/>
      <c r="KSQ10" s="414"/>
      <c r="KSR10" s="476"/>
      <c r="KSS10" s="477"/>
      <c r="KST10" s="477"/>
      <c r="KSU10" s="477"/>
      <c r="KSV10" s="474"/>
      <c r="KSW10" s="474"/>
      <c r="KSX10" s="475"/>
      <c r="KSY10" s="414"/>
      <c r="KSZ10" s="476"/>
      <c r="KTA10" s="477"/>
      <c r="KTB10" s="477"/>
      <c r="KTC10" s="477"/>
      <c r="KTD10" s="474"/>
      <c r="KTE10" s="474"/>
      <c r="KTF10" s="475"/>
      <c r="KTG10" s="414"/>
      <c r="KTH10" s="476"/>
      <c r="KTI10" s="477"/>
      <c r="KTJ10" s="477"/>
      <c r="KTK10" s="477"/>
      <c r="KTL10" s="474"/>
      <c r="KTM10" s="474"/>
      <c r="KTN10" s="475"/>
      <c r="KTO10" s="414"/>
      <c r="KTP10" s="476"/>
      <c r="KTQ10" s="477"/>
      <c r="KTR10" s="477"/>
      <c r="KTS10" s="477"/>
      <c r="KTT10" s="474"/>
      <c r="KTU10" s="474"/>
      <c r="KTV10" s="475"/>
      <c r="KTW10" s="414"/>
      <c r="KTX10" s="476"/>
      <c r="KTY10" s="477"/>
      <c r="KTZ10" s="477"/>
      <c r="KUA10" s="477"/>
      <c r="KUB10" s="474"/>
      <c r="KUC10" s="474"/>
      <c r="KUD10" s="475"/>
      <c r="KUE10" s="414"/>
      <c r="KUF10" s="476"/>
      <c r="KUG10" s="477"/>
      <c r="KUH10" s="477"/>
      <c r="KUI10" s="477"/>
      <c r="KUJ10" s="474"/>
      <c r="KUK10" s="474"/>
      <c r="KUL10" s="475"/>
      <c r="KUM10" s="414"/>
      <c r="KUN10" s="476"/>
      <c r="KUO10" s="477"/>
      <c r="KUP10" s="477"/>
      <c r="KUQ10" s="477"/>
      <c r="KUR10" s="474"/>
      <c r="KUS10" s="474"/>
      <c r="KUT10" s="475"/>
      <c r="KUU10" s="414"/>
      <c r="KUV10" s="476"/>
      <c r="KUW10" s="477"/>
      <c r="KUX10" s="477"/>
      <c r="KUY10" s="477"/>
      <c r="KUZ10" s="474"/>
      <c r="KVA10" s="474"/>
      <c r="KVB10" s="475"/>
      <c r="KVC10" s="414"/>
      <c r="KVD10" s="476"/>
      <c r="KVE10" s="477"/>
      <c r="KVF10" s="477"/>
      <c r="KVG10" s="477"/>
      <c r="KVH10" s="474"/>
      <c r="KVI10" s="474"/>
      <c r="KVJ10" s="475"/>
      <c r="KVK10" s="414"/>
      <c r="KVL10" s="476"/>
      <c r="KVM10" s="477"/>
      <c r="KVN10" s="477"/>
      <c r="KVO10" s="477"/>
      <c r="KVP10" s="474"/>
      <c r="KVQ10" s="474"/>
      <c r="KVR10" s="475"/>
      <c r="KVS10" s="414"/>
      <c r="KVT10" s="476"/>
      <c r="KVU10" s="477"/>
      <c r="KVV10" s="477"/>
      <c r="KVW10" s="477"/>
      <c r="KVX10" s="474"/>
      <c r="KVY10" s="474"/>
      <c r="KVZ10" s="475"/>
      <c r="KWA10" s="414"/>
      <c r="KWB10" s="476"/>
      <c r="KWC10" s="477"/>
      <c r="KWD10" s="477"/>
      <c r="KWE10" s="477"/>
      <c r="KWF10" s="474"/>
      <c r="KWG10" s="474"/>
      <c r="KWH10" s="475"/>
      <c r="KWI10" s="414"/>
      <c r="KWJ10" s="476"/>
      <c r="KWK10" s="477"/>
      <c r="KWL10" s="477"/>
      <c r="KWM10" s="477"/>
      <c r="KWN10" s="474"/>
      <c r="KWO10" s="474"/>
      <c r="KWP10" s="475"/>
      <c r="KWQ10" s="414"/>
      <c r="KWR10" s="476"/>
      <c r="KWS10" s="477"/>
      <c r="KWT10" s="477"/>
      <c r="KWU10" s="477"/>
      <c r="KWV10" s="474"/>
      <c r="KWW10" s="474"/>
      <c r="KWX10" s="475"/>
      <c r="KWY10" s="414"/>
      <c r="KWZ10" s="476"/>
      <c r="KXA10" s="477"/>
      <c r="KXB10" s="477"/>
      <c r="KXC10" s="477"/>
      <c r="KXD10" s="474"/>
      <c r="KXE10" s="474"/>
      <c r="KXF10" s="475"/>
      <c r="KXG10" s="414"/>
      <c r="KXH10" s="476"/>
      <c r="KXI10" s="477"/>
      <c r="KXJ10" s="477"/>
      <c r="KXK10" s="477"/>
      <c r="KXL10" s="474"/>
      <c r="KXM10" s="474"/>
      <c r="KXN10" s="475"/>
      <c r="KXO10" s="414"/>
      <c r="KXP10" s="476"/>
      <c r="KXQ10" s="477"/>
      <c r="KXR10" s="477"/>
      <c r="KXS10" s="477"/>
      <c r="KXT10" s="474"/>
      <c r="KXU10" s="474"/>
      <c r="KXV10" s="475"/>
      <c r="KXW10" s="414"/>
      <c r="KXX10" s="476"/>
      <c r="KXY10" s="477"/>
      <c r="KXZ10" s="477"/>
      <c r="KYA10" s="477"/>
      <c r="KYB10" s="474"/>
      <c r="KYC10" s="474"/>
      <c r="KYD10" s="475"/>
      <c r="KYE10" s="414"/>
      <c r="KYF10" s="476"/>
      <c r="KYG10" s="477"/>
      <c r="KYH10" s="477"/>
      <c r="KYI10" s="477"/>
      <c r="KYJ10" s="474"/>
      <c r="KYK10" s="474"/>
      <c r="KYL10" s="475"/>
      <c r="KYM10" s="414"/>
      <c r="KYN10" s="476"/>
      <c r="KYO10" s="477"/>
      <c r="KYP10" s="477"/>
      <c r="KYQ10" s="477"/>
      <c r="KYR10" s="474"/>
      <c r="KYS10" s="474"/>
      <c r="KYT10" s="475"/>
      <c r="KYU10" s="414"/>
      <c r="KYV10" s="476"/>
      <c r="KYW10" s="477"/>
      <c r="KYX10" s="477"/>
      <c r="KYY10" s="477"/>
      <c r="KYZ10" s="474"/>
      <c r="KZA10" s="474"/>
      <c r="KZB10" s="475"/>
      <c r="KZC10" s="414"/>
      <c r="KZD10" s="476"/>
      <c r="KZE10" s="477"/>
      <c r="KZF10" s="477"/>
      <c r="KZG10" s="477"/>
      <c r="KZH10" s="474"/>
      <c r="KZI10" s="474"/>
      <c r="KZJ10" s="475"/>
      <c r="KZK10" s="414"/>
      <c r="KZL10" s="476"/>
      <c r="KZM10" s="477"/>
      <c r="KZN10" s="477"/>
      <c r="KZO10" s="477"/>
      <c r="KZP10" s="474"/>
      <c r="KZQ10" s="474"/>
      <c r="KZR10" s="475"/>
      <c r="KZS10" s="414"/>
      <c r="KZT10" s="476"/>
      <c r="KZU10" s="477"/>
      <c r="KZV10" s="477"/>
      <c r="KZW10" s="477"/>
      <c r="KZX10" s="474"/>
      <c r="KZY10" s="474"/>
      <c r="KZZ10" s="475"/>
      <c r="LAA10" s="414"/>
      <c r="LAB10" s="476"/>
      <c r="LAC10" s="477"/>
      <c r="LAD10" s="477"/>
      <c r="LAE10" s="477"/>
      <c r="LAF10" s="474"/>
      <c r="LAG10" s="474"/>
      <c r="LAH10" s="475"/>
      <c r="LAI10" s="414"/>
      <c r="LAJ10" s="476"/>
      <c r="LAK10" s="477"/>
      <c r="LAL10" s="477"/>
      <c r="LAM10" s="477"/>
      <c r="LAN10" s="474"/>
      <c r="LAO10" s="474"/>
      <c r="LAP10" s="475"/>
      <c r="LAQ10" s="414"/>
      <c r="LAR10" s="476"/>
      <c r="LAS10" s="477"/>
      <c r="LAT10" s="477"/>
      <c r="LAU10" s="477"/>
      <c r="LAV10" s="474"/>
      <c r="LAW10" s="474"/>
      <c r="LAX10" s="475"/>
      <c r="LAY10" s="414"/>
      <c r="LAZ10" s="476"/>
      <c r="LBA10" s="477"/>
      <c r="LBB10" s="477"/>
      <c r="LBC10" s="477"/>
      <c r="LBD10" s="474"/>
      <c r="LBE10" s="474"/>
      <c r="LBF10" s="475"/>
      <c r="LBG10" s="414"/>
      <c r="LBH10" s="476"/>
      <c r="LBI10" s="477"/>
      <c r="LBJ10" s="477"/>
      <c r="LBK10" s="477"/>
      <c r="LBL10" s="474"/>
      <c r="LBM10" s="474"/>
      <c r="LBN10" s="475"/>
      <c r="LBO10" s="414"/>
      <c r="LBP10" s="476"/>
      <c r="LBQ10" s="477"/>
      <c r="LBR10" s="477"/>
      <c r="LBS10" s="477"/>
      <c r="LBT10" s="474"/>
      <c r="LBU10" s="474"/>
      <c r="LBV10" s="475"/>
      <c r="LBW10" s="414"/>
      <c r="LBX10" s="476"/>
      <c r="LBY10" s="477"/>
      <c r="LBZ10" s="477"/>
      <c r="LCA10" s="477"/>
      <c r="LCB10" s="474"/>
      <c r="LCC10" s="474"/>
      <c r="LCD10" s="475"/>
      <c r="LCE10" s="414"/>
      <c r="LCF10" s="476"/>
      <c r="LCG10" s="477"/>
      <c r="LCH10" s="477"/>
      <c r="LCI10" s="477"/>
      <c r="LCJ10" s="474"/>
      <c r="LCK10" s="474"/>
      <c r="LCL10" s="475"/>
      <c r="LCM10" s="414"/>
      <c r="LCN10" s="476"/>
      <c r="LCO10" s="477"/>
      <c r="LCP10" s="477"/>
      <c r="LCQ10" s="477"/>
      <c r="LCR10" s="474"/>
      <c r="LCS10" s="474"/>
      <c r="LCT10" s="475"/>
      <c r="LCU10" s="414"/>
      <c r="LCV10" s="476"/>
      <c r="LCW10" s="477"/>
      <c r="LCX10" s="477"/>
      <c r="LCY10" s="477"/>
      <c r="LCZ10" s="474"/>
      <c r="LDA10" s="474"/>
      <c r="LDB10" s="475"/>
      <c r="LDC10" s="414"/>
      <c r="LDD10" s="476"/>
      <c r="LDE10" s="477"/>
      <c r="LDF10" s="477"/>
      <c r="LDG10" s="477"/>
      <c r="LDH10" s="474"/>
      <c r="LDI10" s="474"/>
      <c r="LDJ10" s="475"/>
      <c r="LDK10" s="414"/>
      <c r="LDL10" s="476"/>
      <c r="LDM10" s="477"/>
      <c r="LDN10" s="477"/>
      <c r="LDO10" s="477"/>
      <c r="LDP10" s="474"/>
      <c r="LDQ10" s="474"/>
      <c r="LDR10" s="475"/>
      <c r="LDS10" s="414"/>
      <c r="LDT10" s="476"/>
      <c r="LDU10" s="477"/>
      <c r="LDV10" s="477"/>
      <c r="LDW10" s="477"/>
      <c r="LDX10" s="474"/>
      <c r="LDY10" s="474"/>
      <c r="LDZ10" s="475"/>
      <c r="LEA10" s="414"/>
      <c r="LEB10" s="476"/>
      <c r="LEC10" s="477"/>
      <c r="LED10" s="477"/>
      <c r="LEE10" s="477"/>
      <c r="LEF10" s="474"/>
      <c r="LEG10" s="474"/>
      <c r="LEH10" s="475"/>
      <c r="LEI10" s="414"/>
      <c r="LEJ10" s="476"/>
      <c r="LEK10" s="477"/>
      <c r="LEL10" s="477"/>
      <c r="LEM10" s="477"/>
      <c r="LEN10" s="474"/>
      <c r="LEO10" s="474"/>
      <c r="LEP10" s="475"/>
      <c r="LEQ10" s="414"/>
      <c r="LER10" s="476"/>
      <c r="LES10" s="477"/>
      <c r="LET10" s="477"/>
      <c r="LEU10" s="477"/>
      <c r="LEV10" s="474"/>
      <c r="LEW10" s="474"/>
      <c r="LEX10" s="475"/>
      <c r="LEY10" s="414"/>
      <c r="LEZ10" s="476"/>
      <c r="LFA10" s="477"/>
      <c r="LFB10" s="477"/>
      <c r="LFC10" s="477"/>
      <c r="LFD10" s="474"/>
      <c r="LFE10" s="474"/>
      <c r="LFF10" s="475"/>
      <c r="LFG10" s="414"/>
      <c r="LFH10" s="476"/>
      <c r="LFI10" s="477"/>
      <c r="LFJ10" s="477"/>
      <c r="LFK10" s="477"/>
      <c r="LFL10" s="474"/>
      <c r="LFM10" s="474"/>
      <c r="LFN10" s="475"/>
      <c r="LFO10" s="414"/>
      <c r="LFP10" s="476"/>
      <c r="LFQ10" s="477"/>
      <c r="LFR10" s="477"/>
      <c r="LFS10" s="477"/>
      <c r="LFT10" s="474"/>
      <c r="LFU10" s="474"/>
      <c r="LFV10" s="475"/>
      <c r="LFW10" s="414"/>
      <c r="LFX10" s="476"/>
      <c r="LFY10" s="477"/>
      <c r="LFZ10" s="477"/>
      <c r="LGA10" s="477"/>
      <c r="LGB10" s="474"/>
      <c r="LGC10" s="474"/>
      <c r="LGD10" s="475"/>
      <c r="LGE10" s="414"/>
      <c r="LGF10" s="476"/>
      <c r="LGG10" s="477"/>
      <c r="LGH10" s="477"/>
      <c r="LGI10" s="477"/>
      <c r="LGJ10" s="474"/>
      <c r="LGK10" s="474"/>
      <c r="LGL10" s="475"/>
      <c r="LGM10" s="414"/>
      <c r="LGN10" s="476"/>
      <c r="LGO10" s="477"/>
      <c r="LGP10" s="477"/>
      <c r="LGQ10" s="477"/>
      <c r="LGR10" s="474"/>
      <c r="LGS10" s="474"/>
      <c r="LGT10" s="475"/>
      <c r="LGU10" s="414"/>
      <c r="LGV10" s="476"/>
      <c r="LGW10" s="477"/>
      <c r="LGX10" s="477"/>
      <c r="LGY10" s="477"/>
      <c r="LGZ10" s="474"/>
      <c r="LHA10" s="474"/>
      <c r="LHB10" s="475"/>
      <c r="LHC10" s="414"/>
      <c r="LHD10" s="476"/>
      <c r="LHE10" s="477"/>
      <c r="LHF10" s="477"/>
      <c r="LHG10" s="477"/>
      <c r="LHH10" s="474"/>
      <c r="LHI10" s="474"/>
      <c r="LHJ10" s="475"/>
      <c r="LHK10" s="414"/>
      <c r="LHL10" s="476"/>
      <c r="LHM10" s="477"/>
      <c r="LHN10" s="477"/>
      <c r="LHO10" s="477"/>
      <c r="LHP10" s="474"/>
      <c r="LHQ10" s="474"/>
      <c r="LHR10" s="475"/>
      <c r="LHS10" s="414"/>
      <c r="LHT10" s="476"/>
      <c r="LHU10" s="477"/>
      <c r="LHV10" s="477"/>
      <c r="LHW10" s="477"/>
      <c r="LHX10" s="474"/>
      <c r="LHY10" s="474"/>
      <c r="LHZ10" s="475"/>
      <c r="LIA10" s="414"/>
      <c r="LIB10" s="476"/>
      <c r="LIC10" s="477"/>
      <c r="LID10" s="477"/>
      <c r="LIE10" s="477"/>
      <c r="LIF10" s="474"/>
      <c r="LIG10" s="474"/>
      <c r="LIH10" s="475"/>
      <c r="LII10" s="414"/>
      <c r="LIJ10" s="476"/>
      <c r="LIK10" s="477"/>
      <c r="LIL10" s="477"/>
      <c r="LIM10" s="477"/>
      <c r="LIN10" s="474"/>
      <c r="LIO10" s="474"/>
      <c r="LIP10" s="475"/>
      <c r="LIQ10" s="414"/>
      <c r="LIR10" s="476"/>
      <c r="LIS10" s="477"/>
      <c r="LIT10" s="477"/>
      <c r="LIU10" s="477"/>
      <c r="LIV10" s="474"/>
      <c r="LIW10" s="474"/>
      <c r="LIX10" s="475"/>
      <c r="LIY10" s="414"/>
      <c r="LIZ10" s="476"/>
      <c r="LJA10" s="477"/>
      <c r="LJB10" s="477"/>
      <c r="LJC10" s="477"/>
      <c r="LJD10" s="474"/>
      <c r="LJE10" s="474"/>
      <c r="LJF10" s="475"/>
      <c r="LJG10" s="414"/>
      <c r="LJH10" s="476"/>
      <c r="LJI10" s="477"/>
      <c r="LJJ10" s="477"/>
      <c r="LJK10" s="477"/>
      <c r="LJL10" s="474"/>
      <c r="LJM10" s="474"/>
      <c r="LJN10" s="475"/>
      <c r="LJO10" s="414"/>
      <c r="LJP10" s="476"/>
      <c r="LJQ10" s="477"/>
      <c r="LJR10" s="477"/>
      <c r="LJS10" s="477"/>
      <c r="LJT10" s="474"/>
      <c r="LJU10" s="474"/>
      <c r="LJV10" s="475"/>
      <c r="LJW10" s="414"/>
      <c r="LJX10" s="476"/>
      <c r="LJY10" s="477"/>
      <c r="LJZ10" s="477"/>
      <c r="LKA10" s="477"/>
      <c r="LKB10" s="474"/>
      <c r="LKC10" s="474"/>
      <c r="LKD10" s="475"/>
      <c r="LKE10" s="414"/>
      <c r="LKF10" s="476"/>
      <c r="LKG10" s="477"/>
      <c r="LKH10" s="477"/>
      <c r="LKI10" s="477"/>
      <c r="LKJ10" s="474"/>
      <c r="LKK10" s="474"/>
      <c r="LKL10" s="475"/>
      <c r="LKM10" s="414"/>
      <c r="LKN10" s="476"/>
      <c r="LKO10" s="477"/>
      <c r="LKP10" s="477"/>
      <c r="LKQ10" s="477"/>
      <c r="LKR10" s="474"/>
      <c r="LKS10" s="474"/>
      <c r="LKT10" s="475"/>
      <c r="LKU10" s="414"/>
      <c r="LKV10" s="476"/>
      <c r="LKW10" s="477"/>
      <c r="LKX10" s="477"/>
      <c r="LKY10" s="477"/>
      <c r="LKZ10" s="474"/>
      <c r="LLA10" s="474"/>
      <c r="LLB10" s="475"/>
      <c r="LLC10" s="414"/>
      <c r="LLD10" s="476"/>
      <c r="LLE10" s="477"/>
      <c r="LLF10" s="477"/>
      <c r="LLG10" s="477"/>
      <c r="LLH10" s="474"/>
      <c r="LLI10" s="474"/>
      <c r="LLJ10" s="475"/>
      <c r="LLK10" s="414"/>
      <c r="LLL10" s="476"/>
      <c r="LLM10" s="477"/>
      <c r="LLN10" s="477"/>
      <c r="LLO10" s="477"/>
      <c r="LLP10" s="474"/>
      <c r="LLQ10" s="474"/>
      <c r="LLR10" s="475"/>
      <c r="LLS10" s="414"/>
      <c r="LLT10" s="476"/>
      <c r="LLU10" s="477"/>
      <c r="LLV10" s="477"/>
      <c r="LLW10" s="477"/>
      <c r="LLX10" s="474"/>
      <c r="LLY10" s="474"/>
      <c r="LLZ10" s="475"/>
      <c r="LMA10" s="414"/>
      <c r="LMB10" s="476"/>
      <c r="LMC10" s="477"/>
      <c r="LMD10" s="477"/>
      <c r="LME10" s="477"/>
      <c r="LMF10" s="474"/>
      <c r="LMG10" s="474"/>
      <c r="LMH10" s="475"/>
      <c r="LMI10" s="414"/>
      <c r="LMJ10" s="476"/>
      <c r="LMK10" s="477"/>
      <c r="LML10" s="477"/>
      <c r="LMM10" s="477"/>
      <c r="LMN10" s="474"/>
      <c r="LMO10" s="474"/>
      <c r="LMP10" s="475"/>
      <c r="LMQ10" s="414"/>
      <c r="LMR10" s="476"/>
      <c r="LMS10" s="477"/>
      <c r="LMT10" s="477"/>
      <c r="LMU10" s="477"/>
      <c r="LMV10" s="474"/>
      <c r="LMW10" s="474"/>
      <c r="LMX10" s="475"/>
      <c r="LMY10" s="414"/>
      <c r="LMZ10" s="476"/>
      <c r="LNA10" s="477"/>
      <c r="LNB10" s="477"/>
      <c r="LNC10" s="477"/>
      <c r="LND10" s="474"/>
      <c r="LNE10" s="474"/>
      <c r="LNF10" s="475"/>
      <c r="LNG10" s="414"/>
      <c r="LNH10" s="476"/>
      <c r="LNI10" s="477"/>
      <c r="LNJ10" s="477"/>
      <c r="LNK10" s="477"/>
      <c r="LNL10" s="474"/>
      <c r="LNM10" s="474"/>
      <c r="LNN10" s="475"/>
      <c r="LNO10" s="414"/>
      <c r="LNP10" s="476"/>
      <c r="LNQ10" s="477"/>
      <c r="LNR10" s="477"/>
      <c r="LNS10" s="477"/>
      <c r="LNT10" s="474"/>
      <c r="LNU10" s="474"/>
      <c r="LNV10" s="475"/>
      <c r="LNW10" s="414"/>
      <c r="LNX10" s="476"/>
      <c r="LNY10" s="477"/>
      <c r="LNZ10" s="477"/>
      <c r="LOA10" s="477"/>
      <c r="LOB10" s="474"/>
      <c r="LOC10" s="474"/>
      <c r="LOD10" s="475"/>
      <c r="LOE10" s="414"/>
      <c r="LOF10" s="476"/>
      <c r="LOG10" s="477"/>
      <c r="LOH10" s="477"/>
      <c r="LOI10" s="477"/>
      <c r="LOJ10" s="474"/>
      <c r="LOK10" s="474"/>
      <c r="LOL10" s="475"/>
      <c r="LOM10" s="414"/>
      <c r="LON10" s="476"/>
      <c r="LOO10" s="477"/>
      <c r="LOP10" s="477"/>
      <c r="LOQ10" s="477"/>
      <c r="LOR10" s="474"/>
      <c r="LOS10" s="474"/>
      <c r="LOT10" s="475"/>
      <c r="LOU10" s="414"/>
      <c r="LOV10" s="476"/>
      <c r="LOW10" s="477"/>
      <c r="LOX10" s="477"/>
      <c r="LOY10" s="477"/>
      <c r="LOZ10" s="474"/>
      <c r="LPA10" s="474"/>
      <c r="LPB10" s="475"/>
      <c r="LPC10" s="414"/>
      <c r="LPD10" s="476"/>
      <c r="LPE10" s="477"/>
      <c r="LPF10" s="477"/>
      <c r="LPG10" s="477"/>
      <c r="LPH10" s="474"/>
      <c r="LPI10" s="474"/>
      <c r="LPJ10" s="475"/>
      <c r="LPK10" s="414"/>
      <c r="LPL10" s="476"/>
      <c r="LPM10" s="477"/>
      <c r="LPN10" s="477"/>
      <c r="LPO10" s="477"/>
      <c r="LPP10" s="474"/>
      <c r="LPQ10" s="474"/>
      <c r="LPR10" s="475"/>
      <c r="LPS10" s="414"/>
      <c r="LPT10" s="476"/>
      <c r="LPU10" s="477"/>
      <c r="LPV10" s="477"/>
      <c r="LPW10" s="477"/>
      <c r="LPX10" s="474"/>
      <c r="LPY10" s="474"/>
      <c r="LPZ10" s="475"/>
      <c r="LQA10" s="414"/>
      <c r="LQB10" s="476"/>
      <c r="LQC10" s="477"/>
      <c r="LQD10" s="477"/>
      <c r="LQE10" s="477"/>
      <c r="LQF10" s="474"/>
      <c r="LQG10" s="474"/>
      <c r="LQH10" s="475"/>
      <c r="LQI10" s="414"/>
      <c r="LQJ10" s="476"/>
      <c r="LQK10" s="477"/>
      <c r="LQL10" s="477"/>
      <c r="LQM10" s="477"/>
      <c r="LQN10" s="474"/>
      <c r="LQO10" s="474"/>
      <c r="LQP10" s="475"/>
      <c r="LQQ10" s="414"/>
      <c r="LQR10" s="476"/>
      <c r="LQS10" s="477"/>
      <c r="LQT10" s="477"/>
      <c r="LQU10" s="477"/>
      <c r="LQV10" s="474"/>
      <c r="LQW10" s="474"/>
      <c r="LQX10" s="475"/>
      <c r="LQY10" s="414"/>
      <c r="LQZ10" s="476"/>
      <c r="LRA10" s="477"/>
      <c r="LRB10" s="477"/>
      <c r="LRC10" s="477"/>
      <c r="LRD10" s="474"/>
      <c r="LRE10" s="474"/>
      <c r="LRF10" s="475"/>
      <c r="LRG10" s="414"/>
      <c r="LRH10" s="476"/>
      <c r="LRI10" s="477"/>
      <c r="LRJ10" s="477"/>
      <c r="LRK10" s="477"/>
      <c r="LRL10" s="474"/>
      <c r="LRM10" s="474"/>
      <c r="LRN10" s="475"/>
      <c r="LRO10" s="414"/>
      <c r="LRP10" s="476"/>
      <c r="LRQ10" s="477"/>
      <c r="LRR10" s="477"/>
      <c r="LRS10" s="477"/>
      <c r="LRT10" s="474"/>
      <c r="LRU10" s="474"/>
      <c r="LRV10" s="475"/>
      <c r="LRW10" s="414"/>
      <c r="LRX10" s="476"/>
      <c r="LRY10" s="477"/>
      <c r="LRZ10" s="477"/>
      <c r="LSA10" s="477"/>
      <c r="LSB10" s="474"/>
      <c r="LSC10" s="474"/>
      <c r="LSD10" s="475"/>
      <c r="LSE10" s="414"/>
      <c r="LSF10" s="476"/>
      <c r="LSG10" s="477"/>
      <c r="LSH10" s="477"/>
      <c r="LSI10" s="477"/>
      <c r="LSJ10" s="474"/>
      <c r="LSK10" s="474"/>
      <c r="LSL10" s="475"/>
      <c r="LSM10" s="414"/>
      <c r="LSN10" s="476"/>
      <c r="LSO10" s="477"/>
      <c r="LSP10" s="477"/>
      <c r="LSQ10" s="477"/>
      <c r="LSR10" s="474"/>
      <c r="LSS10" s="474"/>
      <c r="LST10" s="475"/>
      <c r="LSU10" s="414"/>
      <c r="LSV10" s="476"/>
      <c r="LSW10" s="477"/>
      <c r="LSX10" s="477"/>
      <c r="LSY10" s="477"/>
      <c r="LSZ10" s="474"/>
      <c r="LTA10" s="474"/>
      <c r="LTB10" s="475"/>
      <c r="LTC10" s="414"/>
      <c r="LTD10" s="476"/>
      <c r="LTE10" s="477"/>
      <c r="LTF10" s="477"/>
      <c r="LTG10" s="477"/>
      <c r="LTH10" s="474"/>
      <c r="LTI10" s="474"/>
      <c r="LTJ10" s="475"/>
      <c r="LTK10" s="414"/>
      <c r="LTL10" s="476"/>
      <c r="LTM10" s="477"/>
      <c r="LTN10" s="477"/>
      <c r="LTO10" s="477"/>
      <c r="LTP10" s="474"/>
      <c r="LTQ10" s="474"/>
      <c r="LTR10" s="475"/>
      <c r="LTS10" s="414"/>
      <c r="LTT10" s="476"/>
      <c r="LTU10" s="477"/>
      <c r="LTV10" s="477"/>
      <c r="LTW10" s="477"/>
      <c r="LTX10" s="474"/>
      <c r="LTY10" s="474"/>
      <c r="LTZ10" s="475"/>
      <c r="LUA10" s="414"/>
      <c r="LUB10" s="476"/>
      <c r="LUC10" s="477"/>
      <c r="LUD10" s="477"/>
      <c r="LUE10" s="477"/>
      <c r="LUF10" s="474"/>
      <c r="LUG10" s="474"/>
      <c r="LUH10" s="475"/>
      <c r="LUI10" s="414"/>
      <c r="LUJ10" s="476"/>
      <c r="LUK10" s="477"/>
      <c r="LUL10" s="477"/>
      <c r="LUM10" s="477"/>
      <c r="LUN10" s="474"/>
      <c r="LUO10" s="474"/>
      <c r="LUP10" s="475"/>
      <c r="LUQ10" s="414"/>
      <c r="LUR10" s="476"/>
      <c r="LUS10" s="477"/>
      <c r="LUT10" s="477"/>
      <c r="LUU10" s="477"/>
      <c r="LUV10" s="474"/>
      <c r="LUW10" s="474"/>
      <c r="LUX10" s="475"/>
      <c r="LUY10" s="414"/>
      <c r="LUZ10" s="476"/>
      <c r="LVA10" s="477"/>
      <c r="LVB10" s="477"/>
      <c r="LVC10" s="477"/>
      <c r="LVD10" s="474"/>
      <c r="LVE10" s="474"/>
      <c r="LVF10" s="475"/>
      <c r="LVG10" s="414"/>
      <c r="LVH10" s="476"/>
      <c r="LVI10" s="477"/>
      <c r="LVJ10" s="477"/>
      <c r="LVK10" s="477"/>
      <c r="LVL10" s="474"/>
      <c r="LVM10" s="474"/>
      <c r="LVN10" s="475"/>
      <c r="LVO10" s="414"/>
      <c r="LVP10" s="476"/>
      <c r="LVQ10" s="477"/>
      <c r="LVR10" s="477"/>
      <c r="LVS10" s="477"/>
      <c r="LVT10" s="474"/>
      <c r="LVU10" s="474"/>
      <c r="LVV10" s="475"/>
      <c r="LVW10" s="414"/>
      <c r="LVX10" s="476"/>
      <c r="LVY10" s="477"/>
      <c r="LVZ10" s="477"/>
      <c r="LWA10" s="477"/>
      <c r="LWB10" s="474"/>
      <c r="LWC10" s="474"/>
      <c r="LWD10" s="475"/>
      <c r="LWE10" s="414"/>
      <c r="LWF10" s="476"/>
      <c r="LWG10" s="477"/>
      <c r="LWH10" s="477"/>
      <c r="LWI10" s="477"/>
      <c r="LWJ10" s="474"/>
      <c r="LWK10" s="474"/>
      <c r="LWL10" s="475"/>
      <c r="LWM10" s="414"/>
      <c r="LWN10" s="476"/>
      <c r="LWO10" s="477"/>
      <c r="LWP10" s="477"/>
      <c r="LWQ10" s="477"/>
      <c r="LWR10" s="474"/>
      <c r="LWS10" s="474"/>
      <c r="LWT10" s="475"/>
      <c r="LWU10" s="414"/>
      <c r="LWV10" s="476"/>
      <c r="LWW10" s="477"/>
      <c r="LWX10" s="477"/>
      <c r="LWY10" s="477"/>
      <c r="LWZ10" s="474"/>
      <c r="LXA10" s="474"/>
      <c r="LXB10" s="475"/>
      <c r="LXC10" s="414"/>
      <c r="LXD10" s="476"/>
      <c r="LXE10" s="477"/>
      <c r="LXF10" s="477"/>
      <c r="LXG10" s="477"/>
      <c r="LXH10" s="474"/>
      <c r="LXI10" s="474"/>
      <c r="LXJ10" s="475"/>
      <c r="LXK10" s="414"/>
      <c r="LXL10" s="476"/>
      <c r="LXM10" s="477"/>
      <c r="LXN10" s="477"/>
      <c r="LXO10" s="477"/>
      <c r="LXP10" s="474"/>
      <c r="LXQ10" s="474"/>
      <c r="LXR10" s="475"/>
      <c r="LXS10" s="414"/>
      <c r="LXT10" s="476"/>
      <c r="LXU10" s="477"/>
      <c r="LXV10" s="477"/>
      <c r="LXW10" s="477"/>
      <c r="LXX10" s="474"/>
      <c r="LXY10" s="474"/>
      <c r="LXZ10" s="475"/>
      <c r="LYA10" s="414"/>
      <c r="LYB10" s="476"/>
      <c r="LYC10" s="477"/>
      <c r="LYD10" s="477"/>
      <c r="LYE10" s="477"/>
      <c r="LYF10" s="474"/>
      <c r="LYG10" s="474"/>
      <c r="LYH10" s="475"/>
      <c r="LYI10" s="414"/>
      <c r="LYJ10" s="476"/>
      <c r="LYK10" s="477"/>
      <c r="LYL10" s="477"/>
      <c r="LYM10" s="477"/>
      <c r="LYN10" s="474"/>
      <c r="LYO10" s="474"/>
      <c r="LYP10" s="475"/>
      <c r="LYQ10" s="414"/>
      <c r="LYR10" s="476"/>
      <c r="LYS10" s="477"/>
      <c r="LYT10" s="477"/>
      <c r="LYU10" s="477"/>
      <c r="LYV10" s="474"/>
      <c r="LYW10" s="474"/>
      <c r="LYX10" s="475"/>
      <c r="LYY10" s="414"/>
      <c r="LYZ10" s="476"/>
      <c r="LZA10" s="477"/>
      <c r="LZB10" s="477"/>
      <c r="LZC10" s="477"/>
      <c r="LZD10" s="474"/>
      <c r="LZE10" s="474"/>
      <c r="LZF10" s="475"/>
      <c r="LZG10" s="414"/>
      <c r="LZH10" s="476"/>
      <c r="LZI10" s="477"/>
      <c r="LZJ10" s="477"/>
      <c r="LZK10" s="477"/>
      <c r="LZL10" s="474"/>
      <c r="LZM10" s="474"/>
      <c r="LZN10" s="475"/>
      <c r="LZO10" s="414"/>
      <c r="LZP10" s="476"/>
      <c r="LZQ10" s="477"/>
      <c r="LZR10" s="477"/>
      <c r="LZS10" s="477"/>
      <c r="LZT10" s="474"/>
      <c r="LZU10" s="474"/>
      <c r="LZV10" s="475"/>
      <c r="LZW10" s="414"/>
      <c r="LZX10" s="476"/>
      <c r="LZY10" s="477"/>
      <c r="LZZ10" s="477"/>
      <c r="MAA10" s="477"/>
      <c r="MAB10" s="474"/>
      <c r="MAC10" s="474"/>
      <c r="MAD10" s="475"/>
      <c r="MAE10" s="414"/>
      <c r="MAF10" s="476"/>
      <c r="MAG10" s="477"/>
      <c r="MAH10" s="477"/>
      <c r="MAI10" s="477"/>
      <c r="MAJ10" s="474"/>
      <c r="MAK10" s="474"/>
      <c r="MAL10" s="475"/>
      <c r="MAM10" s="414"/>
      <c r="MAN10" s="476"/>
      <c r="MAO10" s="477"/>
      <c r="MAP10" s="477"/>
      <c r="MAQ10" s="477"/>
      <c r="MAR10" s="474"/>
      <c r="MAS10" s="474"/>
      <c r="MAT10" s="475"/>
      <c r="MAU10" s="414"/>
      <c r="MAV10" s="476"/>
      <c r="MAW10" s="477"/>
      <c r="MAX10" s="477"/>
      <c r="MAY10" s="477"/>
      <c r="MAZ10" s="474"/>
      <c r="MBA10" s="474"/>
      <c r="MBB10" s="475"/>
      <c r="MBC10" s="414"/>
      <c r="MBD10" s="476"/>
      <c r="MBE10" s="477"/>
      <c r="MBF10" s="477"/>
      <c r="MBG10" s="477"/>
      <c r="MBH10" s="474"/>
      <c r="MBI10" s="474"/>
      <c r="MBJ10" s="475"/>
      <c r="MBK10" s="414"/>
      <c r="MBL10" s="476"/>
      <c r="MBM10" s="477"/>
      <c r="MBN10" s="477"/>
      <c r="MBO10" s="477"/>
      <c r="MBP10" s="474"/>
      <c r="MBQ10" s="474"/>
      <c r="MBR10" s="475"/>
      <c r="MBS10" s="414"/>
      <c r="MBT10" s="476"/>
      <c r="MBU10" s="477"/>
      <c r="MBV10" s="477"/>
      <c r="MBW10" s="477"/>
      <c r="MBX10" s="474"/>
      <c r="MBY10" s="474"/>
      <c r="MBZ10" s="475"/>
      <c r="MCA10" s="414"/>
      <c r="MCB10" s="476"/>
      <c r="MCC10" s="477"/>
      <c r="MCD10" s="477"/>
      <c r="MCE10" s="477"/>
      <c r="MCF10" s="474"/>
      <c r="MCG10" s="474"/>
      <c r="MCH10" s="475"/>
      <c r="MCI10" s="414"/>
      <c r="MCJ10" s="476"/>
      <c r="MCK10" s="477"/>
      <c r="MCL10" s="477"/>
      <c r="MCM10" s="477"/>
      <c r="MCN10" s="474"/>
      <c r="MCO10" s="474"/>
      <c r="MCP10" s="475"/>
      <c r="MCQ10" s="414"/>
      <c r="MCR10" s="476"/>
      <c r="MCS10" s="477"/>
      <c r="MCT10" s="477"/>
      <c r="MCU10" s="477"/>
      <c r="MCV10" s="474"/>
      <c r="MCW10" s="474"/>
      <c r="MCX10" s="475"/>
      <c r="MCY10" s="414"/>
      <c r="MCZ10" s="476"/>
      <c r="MDA10" s="477"/>
      <c r="MDB10" s="477"/>
      <c r="MDC10" s="477"/>
      <c r="MDD10" s="474"/>
      <c r="MDE10" s="474"/>
      <c r="MDF10" s="475"/>
      <c r="MDG10" s="414"/>
      <c r="MDH10" s="476"/>
      <c r="MDI10" s="477"/>
      <c r="MDJ10" s="477"/>
      <c r="MDK10" s="477"/>
      <c r="MDL10" s="474"/>
      <c r="MDM10" s="474"/>
      <c r="MDN10" s="475"/>
      <c r="MDO10" s="414"/>
      <c r="MDP10" s="476"/>
      <c r="MDQ10" s="477"/>
      <c r="MDR10" s="477"/>
      <c r="MDS10" s="477"/>
      <c r="MDT10" s="474"/>
      <c r="MDU10" s="474"/>
      <c r="MDV10" s="475"/>
      <c r="MDW10" s="414"/>
      <c r="MDX10" s="476"/>
      <c r="MDY10" s="477"/>
      <c r="MDZ10" s="477"/>
      <c r="MEA10" s="477"/>
      <c r="MEB10" s="474"/>
      <c r="MEC10" s="474"/>
      <c r="MED10" s="475"/>
      <c r="MEE10" s="414"/>
      <c r="MEF10" s="476"/>
      <c r="MEG10" s="477"/>
      <c r="MEH10" s="477"/>
      <c r="MEI10" s="477"/>
      <c r="MEJ10" s="474"/>
      <c r="MEK10" s="474"/>
      <c r="MEL10" s="475"/>
      <c r="MEM10" s="414"/>
      <c r="MEN10" s="476"/>
      <c r="MEO10" s="477"/>
      <c r="MEP10" s="477"/>
      <c r="MEQ10" s="477"/>
      <c r="MER10" s="474"/>
      <c r="MES10" s="474"/>
      <c r="MET10" s="475"/>
      <c r="MEU10" s="414"/>
      <c r="MEV10" s="476"/>
      <c r="MEW10" s="477"/>
      <c r="MEX10" s="477"/>
      <c r="MEY10" s="477"/>
      <c r="MEZ10" s="474"/>
      <c r="MFA10" s="474"/>
      <c r="MFB10" s="475"/>
      <c r="MFC10" s="414"/>
      <c r="MFD10" s="476"/>
      <c r="MFE10" s="477"/>
      <c r="MFF10" s="477"/>
      <c r="MFG10" s="477"/>
      <c r="MFH10" s="474"/>
      <c r="MFI10" s="474"/>
      <c r="MFJ10" s="475"/>
      <c r="MFK10" s="414"/>
      <c r="MFL10" s="476"/>
      <c r="MFM10" s="477"/>
      <c r="MFN10" s="477"/>
      <c r="MFO10" s="477"/>
      <c r="MFP10" s="474"/>
      <c r="MFQ10" s="474"/>
      <c r="MFR10" s="475"/>
      <c r="MFS10" s="414"/>
      <c r="MFT10" s="476"/>
      <c r="MFU10" s="477"/>
      <c r="MFV10" s="477"/>
      <c r="MFW10" s="477"/>
      <c r="MFX10" s="474"/>
      <c r="MFY10" s="474"/>
      <c r="MFZ10" s="475"/>
      <c r="MGA10" s="414"/>
      <c r="MGB10" s="476"/>
      <c r="MGC10" s="477"/>
      <c r="MGD10" s="477"/>
      <c r="MGE10" s="477"/>
      <c r="MGF10" s="474"/>
      <c r="MGG10" s="474"/>
      <c r="MGH10" s="475"/>
      <c r="MGI10" s="414"/>
      <c r="MGJ10" s="476"/>
      <c r="MGK10" s="477"/>
      <c r="MGL10" s="477"/>
      <c r="MGM10" s="477"/>
      <c r="MGN10" s="474"/>
      <c r="MGO10" s="474"/>
      <c r="MGP10" s="475"/>
      <c r="MGQ10" s="414"/>
      <c r="MGR10" s="476"/>
      <c r="MGS10" s="477"/>
      <c r="MGT10" s="477"/>
      <c r="MGU10" s="477"/>
      <c r="MGV10" s="474"/>
      <c r="MGW10" s="474"/>
      <c r="MGX10" s="475"/>
      <c r="MGY10" s="414"/>
      <c r="MGZ10" s="476"/>
      <c r="MHA10" s="477"/>
      <c r="MHB10" s="477"/>
      <c r="MHC10" s="477"/>
      <c r="MHD10" s="474"/>
      <c r="MHE10" s="474"/>
      <c r="MHF10" s="475"/>
      <c r="MHG10" s="414"/>
      <c r="MHH10" s="476"/>
      <c r="MHI10" s="477"/>
      <c r="MHJ10" s="477"/>
      <c r="MHK10" s="477"/>
      <c r="MHL10" s="474"/>
      <c r="MHM10" s="474"/>
      <c r="MHN10" s="475"/>
      <c r="MHO10" s="414"/>
      <c r="MHP10" s="476"/>
      <c r="MHQ10" s="477"/>
      <c r="MHR10" s="477"/>
      <c r="MHS10" s="477"/>
      <c r="MHT10" s="474"/>
      <c r="MHU10" s="474"/>
      <c r="MHV10" s="475"/>
      <c r="MHW10" s="414"/>
      <c r="MHX10" s="476"/>
      <c r="MHY10" s="477"/>
      <c r="MHZ10" s="477"/>
      <c r="MIA10" s="477"/>
      <c r="MIB10" s="474"/>
      <c r="MIC10" s="474"/>
      <c r="MID10" s="475"/>
      <c r="MIE10" s="414"/>
      <c r="MIF10" s="476"/>
      <c r="MIG10" s="477"/>
      <c r="MIH10" s="477"/>
      <c r="MII10" s="477"/>
      <c r="MIJ10" s="474"/>
      <c r="MIK10" s="474"/>
      <c r="MIL10" s="475"/>
      <c r="MIM10" s="414"/>
      <c r="MIN10" s="476"/>
      <c r="MIO10" s="477"/>
      <c r="MIP10" s="477"/>
      <c r="MIQ10" s="477"/>
      <c r="MIR10" s="474"/>
      <c r="MIS10" s="474"/>
      <c r="MIT10" s="475"/>
      <c r="MIU10" s="414"/>
      <c r="MIV10" s="476"/>
      <c r="MIW10" s="477"/>
      <c r="MIX10" s="477"/>
      <c r="MIY10" s="477"/>
      <c r="MIZ10" s="474"/>
      <c r="MJA10" s="474"/>
      <c r="MJB10" s="475"/>
      <c r="MJC10" s="414"/>
      <c r="MJD10" s="476"/>
      <c r="MJE10" s="477"/>
      <c r="MJF10" s="477"/>
      <c r="MJG10" s="477"/>
      <c r="MJH10" s="474"/>
      <c r="MJI10" s="474"/>
      <c r="MJJ10" s="475"/>
      <c r="MJK10" s="414"/>
      <c r="MJL10" s="476"/>
      <c r="MJM10" s="477"/>
      <c r="MJN10" s="477"/>
      <c r="MJO10" s="477"/>
      <c r="MJP10" s="474"/>
      <c r="MJQ10" s="474"/>
      <c r="MJR10" s="475"/>
      <c r="MJS10" s="414"/>
      <c r="MJT10" s="476"/>
      <c r="MJU10" s="477"/>
      <c r="MJV10" s="477"/>
      <c r="MJW10" s="477"/>
      <c r="MJX10" s="474"/>
      <c r="MJY10" s="474"/>
      <c r="MJZ10" s="475"/>
      <c r="MKA10" s="414"/>
      <c r="MKB10" s="476"/>
      <c r="MKC10" s="477"/>
      <c r="MKD10" s="477"/>
      <c r="MKE10" s="477"/>
      <c r="MKF10" s="474"/>
      <c r="MKG10" s="474"/>
      <c r="MKH10" s="475"/>
      <c r="MKI10" s="414"/>
      <c r="MKJ10" s="476"/>
      <c r="MKK10" s="477"/>
      <c r="MKL10" s="477"/>
      <c r="MKM10" s="477"/>
      <c r="MKN10" s="474"/>
      <c r="MKO10" s="474"/>
      <c r="MKP10" s="475"/>
      <c r="MKQ10" s="414"/>
      <c r="MKR10" s="476"/>
      <c r="MKS10" s="477"/>
      <c r="MKT10" s="477"/>
      <c r="MKU10" s="477"/>
      <c r="MKV10" s="474"/>
      <c r="MKW10" s="474"/>
      <c r="MKX10" s="475"/>
      <c r="MKY10" s="414"/>
      <c r="MKZ10" s="476"/>
      <c r="MLA10" s="477"/>
      <c r="MLB10" s="477"/>
      <c r="MLC10" s="477"/>
      <c r="MLD10" s="474"/>
      <c r="MLE10" s="474"/>
      <c r="MLF10" s="475"/>
      <c r="MLG10" s="414"/>
      <c r="MLH10" s="476"/>
      <c r="MLI10" s="477"/>
      <c r="MLJ10" s="477"/>
      <c r="MLK10" s="477"/>
      <c r="MLL10" s="474"/>
      <c r="MLM10" s="474"/>
      <c r="MLN10" s="475"/>
      <c r="MLO10" s="414"/>
      <c r="MLP10" s="476"/>
      <c r="MLQ10" s="477"/>
      <c r="MLR10" s="477"/>
      <c r="MLS10" s="477"/>
      <c r="MLT10" s="474"/>
      <c r="MLU10" s="474"/>
      <c r="MLV10" s="475"/>
      <c r="MLW10" s="414"/>
      <c r="MLX10" s="476"/>
      <c r="MLY10" s="477"/>
      <c r="MLZ10" s="477"/>
      <c r="MMA10" s="477"/>
      <c r="MMB10" s="474"/>
      <c r="MMC10" s="474"/>
      <c r="MMD10" s="475"/>
      <c r="MME10" s="414"/>
      <c r="MMF10" s="476"/>
      <c r="MMG10" s="477"/>
      <c r="MMH10" s="477"/>
      <c r="MMI10" s="477"/>
      <c r="MMJ10" s="474"/>
      <c r="MMK10" s="474"/>
      <c r="MML10" s="475"/>
      <c r="MMM10" s="414"/>
      <c r="MMN10" s="476"/>
      <c r="MMO10" s="477"/>
      <c r="MMP10" s="477"/>
      <c r="MMQ10" s="477"/>
      <c r="MMR10" s="474"/>
      <c r="MMS10" s="474"/>
      <c r="MMT10" s="475"/>
      <c r="MMU10" s="414"/>
      <c r="MMV10" s="476"/>
      <c r="MMW10" s="477"/>
      <c r="MMX10" s="477"/>
      <c r="MMY10" s="477"/>
      <c r="MMZ10" s="474"/>
      <c r="MNA10" s="474"/>
      <c r="MNB10" s="475"/>
      <c r="MNC10" s="414"/>
      <c r="MND10" s="476"/>
      <c r="MNE10" s="477"/>
      <c r="MNF10" s="477"/>
      <c r="MNG10" s="477"/>
      <c r="MNH10" s="474"/>
      <c r="MNI10" s="474"/>
      <c r="MNJ10" s="475"/>
      <c r="MNK10" s="414"/>
      <c r="MNL10" s="476"/>
      <c r="MNM10" s="477"/>
      <c r="MNN10" s="477"/>
      <c r="MNO10" s="477"/>
      <c r="MNP10" s="474"/>
      <c r="MNQ10" s="474"/>
      <c r="MNR10" s="475"/>
      <c r="MNS10" s="414"/>
      <c r="MNT10" s="476"/>
      <c r="MNU10" s="477"/>
      <c r="MNV10" s="477"/>
      <c r="MNW10" s="477"/>
      <c r="MNX10" s="474"/>
      <c r="MNY10" s="474"/>
      <c r="MNZ10" s="475"/>
      <c r="MOA10" s="414"/>
      <c r="MOB10" s="476"/>
      <c r="MOC10" s="477"/>
      <c r="MOD10" s="477"/>
      <c r="MOE10" s="477"/>
      <c r="MOF10" s="474"/>
      <c r="MOG10" s="474"/>
      <c r="MOH10" s="475"/>
      <c r="MOI10" s="414"/>
      <c r="MOJ10" s="476"/>
      <c r="MOK10" s="477"/>
      <c r="MOL10" s="477"/>
      <c r="MOM10" s="477"/>
      <c r="MON10" s="474"/>
      <c r="MOO10" s="474"/>
      <c r="MOP10" s="475"/>
      <c r="MOQ10" s="414"/>
      <c r="MOR10" s="476"/>
      <c r="MOS10" s="477"/>
      <c r="MOT10" s="477"/>
      <c r="MOU10" s="477"/>
      <c r="MOV10" s="474"/>
      <c r="MOW10" s="474"/>
      <c r="MOX10" s="475"/>
      <c r="MOY10" s="414"/>
      <c r="MOZ10" s="476"/>
      <c r="MPA10" s="477"/>
      <c r="MPB10" s="477"/>
      <c r="MPC10" s="477"/>
      <c r="MPD10" s="474"/>
      <c r="MPE10" s="474"/>
      <c r="MPF10" s="475"/>
      <c r="MPG10" s="414"/>
      <c r="MPH10" s="476"/>
      <c r="MPI10" s="477"/>
      <c r="MPJ10" s="477"/>
      <c r="MPK10" s="477"/>
      <c r="MPL10" s="474"/>
      <c r="MPM10" s="474"/>
      <c r="MPN10" s="475"/>
      <c r="MPO10" s="414"/>
      <c r="MPP10" s="476"/>
      <c r="MPQ10" s="477"/>
      <c r="MPR10" s="477"/>
      <c r="MPS10" s="477"/>
      <c r="MPT10" s="474"/>
      <c r="MPU10" s="474"/>
      <c r="MPV10" s="475"/>
      <c r="MPW10" s="414"/>
      <c r="MPX10" s="476"/>
      <c r="MPY10" s="477"/>
      <c r="MPZ10" s="477"/>
      <c r="MQA10" s="477"/>
      <c r="MQB10" s="474"/>
      <c r="MQC10" s="474"/>
      <c r="MQD10" s="475"/>
      <c r="MQE10" s="414"/>
      <c r="MQF10" s="476"/>
      <c r="MQG10" s="477"/>
      <c r="MQH10" s="477"/>
      <c r="MQI10" s="477"/>
      <c r="MQJ10" s="474"/>
      <c r="MQK10" s="474"/>
      <c r="MQL10" s="475"/>
      <c r="MQM10" s="414"/>
      <c r="MQN10" s="476"/>
      <c r="MQO10" s="477"/>
      <c r="MQP10" s="477"/>
      <c r="MQQ10" s="477"/>
      <c r="MQR10" s="474"/>
      <c r="MQS10" s="474"/>
      <c r="MQT10" s="475"/>
      <c r="MQU10" s="414"/>
      <c r="MQV10" s="476"/>
      <c r="MQW10" s="477"/>
      <c r="MQX10" s="477"/>
      <c r="MQY10" s="477"/>
      <c r="MQZ10" s="474"/>
      <c r="MRA10" s="474"/>
      <c r="MRB10" s="475"/>
      <c r="MRC10" s="414"/>
      <c r="MRD10" s="476"/>
      <c r="MRE10" s="477"/>
      <c r="MRF10" s="477"/>
      <c r="MRG10" s="477"/>
      <c r="MRH10" s="474"/>
      <c r="MRI10" s="474"/>
      <c r="MRJ10" s="475"/>
      <c r="MRK10" s="414"/>
      <c r="MRL10" s="476"/>
      <c r="MRM10" s="477"/>
      <c r="MRN10" s="477"/>
      <c r="MRO10" s="477"/>
      <c r="MRP10" s="474"/>
      <c r="MRQ10" s="474"/>
      <c r="MRR10" s="475"/>
      <c r="MRS10" s="414"/>
      <c r="MRT10" s="476"/>
      <c r="MRU10" s="477"/>
      <c r="MRV10" s="477"/>
      <c r="MRW10" s="477"/>
      <c r="MRX10" s="474"/>
      <c r="MRY10" s="474"/>
      <c r="MRZ10" s="475"/>
      <c r="MSA10" s="414"/>
      <c r="MSB10" s="476"/>
      <c r="MSC10" s="477"/>
      <c r="MSD10" s="477"/>
      <c r="MSE10" s="477"/>
      <c r="MSF10" s="474"/>
      <c r="MSG10" s="474"/>
      <c r="MSH10" s="475"/>
      <c r="MSI10" s="414"/>
      <c r="MSJ10" s="476"/>
      <c r="MSK10" s="477"/>
      <c r="MSL10" s="477"/>
      <c r="MSM10" s="477"/>
      <c r="MSN10" s="474"/>
      <c r="MSO10" s="474"/>
      <c r="MSP10" s="475"/>
      <c r="MSQ10" s="414"/>
      <c r="MSR10" s="476"/>
      <c r="MSS10" s="477"/>
      <c r="MST10" s="477"/>
      <c r="MSU10" s="477"/>
      <c r="MSV10" s="474"/>
      <c r="MSW10" s="474"/>
      <c r="MSX10" s="475"/>
      <c r="MSY10" s="414"/>
      <c r="MSZ10" s="476"/>
      <c r="MTA10" s="477"/>
      <c r="MTB10" s="477"/>
      <c r="MTC10" s="477"/>
      <c r="MTD10" s="474"/>
      <c r="MTE10" s="474"/>
      <c r="MTF10" s="475"/>
      <c r="MTG10" s="414"/>
      <c r="MTH10" s="476"/>
      <c r="MTI10" s="477"/>
      <c r="MTJ10" s="477"/>
      <c r="MTK10" s="477"/>
      <c r="MTL10" s="474"/>
      <c r="MTM10" s="474"/>
      <c r="MTN10" s="475"/>
      <c r="MTO10" s="414"/>
      <c r="MTP10" s="476"/>
      <c r="MTQ10" s="477"/>
      <c r="MTR10" s="477"/>
      <c r="MTS10" s="477"/>
      <c r="MTT10" s="474"/>
      <c r="MTU10" s="474"/>
      <c r="MTV10" s="475"/>
      <c r="MTW10" s="414"/>
      <c r="MTX10" s="476"/>
      <c r="MTY10" s="477"/>
      <c r="MTZ10" s="477"/>
      <c r="MUA10" s="477"/>
      <c r="MUB10" s="474"/>
      <c r="MUC10" s="474"/>
      <c r="MUD10" s="475"/>
      <c r="MUE10" s="414"/>
      <c r="MUF10" s="476"/>
      <c r="MUG10" s="477"/>
      <c r="MUH10" s="477"/>
      <c r="MUI10" s="477"/>
      <c r="MUJ10" s="474"/>
      <c r="MUK10" s="474"/>
      <c r="MUL10" s="475"/>
      <c r="MUM10" s="414"/>
      <c r="MUN10" s="476"/>
      <c r="MUO10" s="477"/>
      <c r="MUP10" s="477"/>
      <c r="MUQ10" s="477"/>
      <c r="MUR10" s="474"/>
      <c r="MUS10" s="474"/>
      <c r="MUT10" s="475"/>
      <c r="MUU10" s="414"/>
      <c r="MUV10" s="476"/>
      <c r="MUW10" s="477"/>
      <c r="MUX10" s="477"/>
      <c r="MUY10" s="477"/>
      <c r="MUZ10" s="474"/>
      <c r="MVA10" s="474"/>
      <c r="MVB10" s="475"/>
      <c r="MVC10" s="414"/>
      <c r="MVD10" s="476"/>
      <c r="MVE10" s="477"/>
      <c r="MVF10" s="477"/>
      <c r="MVG10" s="477"/>
      <c r="MVH10" s="474"/>
      <c r="MVI10" s="474"/>
      <c r="MVJ10" s="475"/>
      <c r="MVK10" s="414"/>
      <c r="MVL10" s="476"/>
      <c r="MVM10" s="477"/>
      <c r="MVN10" s="477"/>
      <c r="MVO10" s="477"/>
      <c r="MVP10" s="474"/>
      <c r="MVQ10" s="474"/>
      <c r="MVR10" s="475"/>
      <c r="MVS10" s="414"/>
      <c r="MVT10" s="476"/>
      <c r="MVU10" s="477"/>
      <c r="MVV10" s="477"/>
      <c r="MVW10" s="477"/>
      <c r="MVX10" s="474"/>
      <c r="MVY10" s="474"/>
      <c r="MVZ10" s="475"/>
      <c r="MWA10" s="414"/>
      <c r="MWB10" s="476"/>
      <c r="MWC10" s="477"/>
      <c r="MWD10" s="477"/>
      <c r="MWE10" s="477"/>
      <c r="MWF10" s="474"/>
      <c r="MWG10" s="474"/>
      <c r="MWH10" s="475"/>
      <c r="MWI10" s="414"/>
      <c r="MWJ10" s="476"/>
      <c r="MWK10" s="477"/>
      <c r="MWL10" s="477"/>
      <c r="MWM10" s="477"/>
      <c r="MWN10" s="474"/>
      <c r="MWO10" s="474"/>
      <c r="MWP10" s="475"/>
      <c r="MWQ10" s="414"/>
      <c r="MWR10" s="476"/>
      <c r="MWS10" s="477"/>
      <c r="MWT10" s="477"/>
      <c r="MWU10" s="477"/>
      <c r="MWV10" s="474"/>
      <c r="MWW10" s="474"/>
      <c r="MWX10" s="475"/>
      <c r="MWY10" s="414"/>
      <c r="MWZ10" s="476"/>
      <c r="MXA10" s="477"/>
      <c r="MXB10" s="477"/>
      <c r="MXC10" s="477"/>
      <c r="MXD10" s="474"/>
      <c r="MXE10" s="474"/>
      <c r="MXF10" s="475"/>
      <c r="MXG10" s="414"/>
      <c r="MXH10" s="476"/>
      <c r="MXI10" s="477"/>
      <c r="MXJ10" s="477"/>
      <c r="MXK10" s="477"/>
      <c r="MXL10" s="474"/>
      <c r="MXM10" s="474"/>
      <c r="MXN10" s="475"/>
      <c r="MXO10" s="414"/>
      <c r="MXP10" s="476"/>
      <c r="MXQ10" s="477"/>
      <c r="MXR10" s="477"/>
      <c r="MXS10" s="477"/>
      <c r="MXT10" s="474"/>
      <c r="MXU10" s="474"/>
      <c r="MXV10" s="475"/>
      <c r="MXW10" s="414"/>
      <c r="MXX10" s="476"/>
      <c r="MXY10" s="477"/>
      <c r="MXZ10" s="477"/>
      <c r="MYA10" s="477"/>
      <c r="MYB10" s="474"/>
      <c r="MYC10" s="474"/>
      <c r="MYD10" s="475"/>
      <c r="MYE10" s="414"/>
      <c r="MYF10" s="476"/>
      <c r="MYG10" s="477"/>
      <c r="MYH10" s="477"/>
      <c r="MYI10" s="477"/>
      <c r="MYJ10" s="474"/>
      <c r="MYK10" s="474"/>
      <c r="MYL10" s="475"/>
      <c r="MYM10" s="414"/>
      <c r="MYN10" s="476"/>
      <c r="MYO10" s="477"/>
      <c r="MYP10" s="477"/>
      <c r="MYQ10" s="477"/>
      <c r="MYR10" s="474"/>
      <c r="MYS10" s="474"/>
      <c r="MYT10" s="475"/>
      <c r="MYU10" s="414"/>
      <c r="MYV10" s="476"/>
      <c r="MYW10" s="477"/>
      <c r="MYX10" s="477"/>
      <c r="MYY10" s="477"/>
      <c r="MYZ10" s="474"/>
      <c r="MZA10" s="474"/>
      <c r="MZB10" s="475"/>
      <c r="MZC10" s="414"/>
      <c r="MZD10" s="476"/>
      <c r="MZE10" s="477"/>
      <c r="MZF10" s="477"/>
      <c r="MZG10" s="477"/>
      <c r="MZH10" s="474"/>
      <c r="MZI10" s="474"/>
      <c r="MZJ10" s="475"/>
      <c r="MZK10" s="414"/>
      <c r="MZL10" s="476"/>
      <c r="MZM10" s="477"/>
      <c r="MZN10" s="477"/>
      <c r="MZO10" s="477"/>
      <c r="MZP10" s="474"/>
      <c r="MZQ10" s="474"/>
      <c r="MZR10" s="475"/>
      <c r="MZS10" s="414"/>
      <c r="MZT10" s="476"/>
      <c r="MZU10" s="477"/>
      <c r="MZV10" s="477"/>
      <c r="MZW10" s="477"/>
      <c r="MZX10" s="474"/>
      <c r="MZY10" s="474"/>
      <c r="MZZ10" s="475"/>
      <c r="NAA10" s="414"/>
      <c r="NAB10" s="476"/>
      <c r="NAC10" s="477"/>
      <c r="NAD10" s="477"/>
      <c r="NAE10" s="477"/>
      <c r="NAF10" s="474"/>
      <c r="NAG10" s="474"/>
      <c r="NAH10" s="475"/>
      <c r="NAI10" s="414"/>
      <c r="NAJ10" s="476"/>
      <c r="NAK10" s="477"/>
      <c r="NAL10" s="477"/>
      <c r="NAM10" s="477"/>
      <c r="NAN10" s="474"/>
      <c r="NAO10" s="474"/>
      <c r="NAP10" s="475"/>
      <c r="NAQ10" s="414"/>
      <c r="NAR10" s="476"/>
      <c r="NAS10" s="477"/>
      <c r="NAT10" s="477"/>
      <c r="NAU10" s="477"/>
      <c r="NAV10" s="474"/>
      <c r="NAW10" s="474"/>
      <c r="NAX10" s="475"/>
      <c r="NAY10" s="414"/>
      <c r="NAZ10" s="476"/>
      <c r="NBA10" s="477"/>
      <c r="NBB10" s="477"/>
      <c r="NBC10" s="477"/>
      <c r="NBD10" s="474"/>
      <c r="NBE10" s="474"/>
      <c r="NBF10" s="475"/>
      <c r="NBG10" s="414"/>
      <c r="NBH10" s="476"/>
      <c r="NBI10" s="477"/>
      <c r="NBJ10" s="477"/>
      <c r="NBK10" s="477"/>
      <c r="NBL10" s="474"/>
      <c r="NBM10" s="474"/>
      <c r="NBN10" s="475"/>
      <c r="NBO10" s="414"/>
      <c r="NBP10" s="476"/>
      <c r="NBQ10" s="477"/>
      <c r="NBR10" s="477"/>
      <c r="NBS10" s="477"/>
      <c r="NBT10" s="474"/>
      <c r="NBU10" s="474"/>
      <c r="NBV10" s="475"/>
      <c r="NBW10" s="414"/>
      <c r="NBX10" s="476"/>
      <c r="NBY10" s="477"/>
      <c r="NBZ10" s="477"/>
      <c r="NCA10" s="477"/>
      <c r="NCB10" s="474"/>
      <c r="NCC10" s="474"/>
      <c r="NCD10" s="475"/>
      <c r="NCE10" s="414"/>
      <c r="NCF10" s="476"/>
      <c r="NCG10" s="477"/>
      <c r="NCH10" s="477"/>
      <c r="NCI10" s="477"/>
      <c r="NCJ10" s="474"/>
      <c r="NCK10" s="474"/>
      <c r="NCL10" s="475"/>
      <c r="NCM10" s="414"/>
      <c r="NCN10" s="476"/>
      <c r="NCO10" s="477"/>
      <c r="NCP10" s="477"/>
      <c r="NCQ10" s="477"/>
      <c r="NCR10" s="474"/>
      <c r="NCS10" s="474"/>
      <c r="NCT10" s="475"/>
      <c r="NCU10" s="414"/>
      <c r="NCV10" s="476"/>
      <c r="NCW10" s="477"/>
      <c r="NCX10" s="477"/>
      <c r="NCY10" s="477"/>
      <c r="NCZ10" s="474"/>
      <c r="NDA10" s="474"/>
      <c r="NDB10" s="475"/>
      <c r="NDC10" s="414"/>
      <c r="NDD10" s="476"/>
      <c r="NDE10" s="477"/>
      <c r="NDF10" s="477"/>
      <c r="NDG10" s="477"/>
      <c r="NDH10" s="474"/>
      <c r="NDI10" s="474"/>
      <c r="NDJ10" s="475"/>
      <c r="NDK10" s="414"/>
      <c r="NDL10" s="476"/>
      <c r="NDM10" s="477"/>
      <c r="NDN10" s="477"/>
      <c r="NDO10" s="477"/>
      <c r="NDP10" s="474"/>
      <c r="NDQ10" s="474"/>
      <c r="NDR10" s="475"/>
      <c r="NDS10" s="414"/>
      <c r="NDT10" s="476"/>
      <c r="NDU10" s="477"/>
      <c r="NDV10" s="477"/>
      <c r="NDW10" s="477"/>
      <c r="NDX10" s="474"/>
      <c r="NDY10" s="474"/>
      <c r="NDZ10" s="475"/>
      <c r="NEA10" s="414"/>
      <c r="NEB10" s="476"/>
      <c r="NEC10" s="477"/>
      <c r="NED10" s="477"/>
      <c r="NEE10" s="477"/>
      <c r="NEF10" s="474"/>
      <c r="NEG10" s="474"/>
      <c r="NEH10" s="475"/>
      <c r="NEI10" s="414"/>
      <c r="NEJ10" s="476"/>
      <c r="NEK10" s="477"/>
      <c r="NEL10" s="477"/>
      <c r="NEM10" s="477"/>
      <c r="NEN10" s="474"/>
      <c r="NEO10" s="474"/>
      <c r="NEP10" s="475"/>
      <c r="NEQ10" s="414"/>
      <c r="NER10" s="476"/>
      <c r="NES10" s="477"/>
      <c r="NET10" s="477"/>
      <c r="NEU10" s="477"/>
      <c r="NEV10" s="474"/>
      <c r="NEW10" s="474"/>
      <c r="NEX10" s="475"/>
      <c r="NEY10" s="414"/>
      <c r="NEZ10" s="476"/>
      <c r="NFA10" s="477"/>
      <c r="NFB10" s="477"/>
      <c r="NFC10" s="477"/>
      <c r="NFD10" s="474"/>
      <c r="NFE10" s="474"/>
      <c r="NFF10" s="475"/>
      <c r="NFG10" s="414"/>
      <c r="NFH10" s="476"/>
      <c r="NFI10" s="477"/>
      <c r="NFJ10" s="477"/>
      <c r="NFK10" s="477"/>
      <c r="NFL10" s="474"/>
      <c r="NFM10" s="474"/>
      <c r="NFN10" s="475"/>
      <c r="NFO10" s="414"/>
      <c r="NFP10" s="476"/>
      <c r="NFQ10" s="477"/>
      <c r="NFR10" s="477"/>
      <c r="NFS10" s="477"/>
      <c r="NFT10" s="474"/>
      <c r="NFU10" s="474"/>
      <c r="NFV10" s="475"/>
      <c r="NFW10" s="414"/>
      <c r="NFX10" s="476"/>
      <c r="NFY10" s="477"/>
      <c r="NFZ10" s="477"/>
      <c r="NGA10" s="477"/>
      <c r="NGB10" s="474"/>
      <c r="NGC10" s="474"/>
      <c r="NGD10" s="475"/>
      <c r="NGE10" s="414"/>
      <c r="NGF10" s="476"/>
      <c r="NGG10" s="477"/>
      <c r="NGH10" s="477"/>
      <c r="NGI10" s="477"/>
      <c r="NGJ10" s="474"/>
      <c r="NGK10" s="474"/>
      <c r="NGL10" s="475"/>
      <c r="NGM10" s="414"/>
      <c r="NGN10" s="476"/>
      <c r="NGO10" s="477"/>
      <c r="NGP10" s="477"/>
      <c r="NGQ10" s="477"/>
      <c r="NGR10" s="474"/>
      <c r="NGS10" s="474"/>
      <c r="NGT10" s="475"/>
      <c r="NGU10" s="414"/>
      <c r="NGV10" s="476"/>
      <c r="NGW10" s="477"/>
      <c r="NGX10" s="477"/>
      <c r="NGY10" s="477"/>
      <c r="NGZ10" s="474"/>
      <c r="NHA10" s="474"/>
      <c r="NHB10" s="475"/>
      <c r="NHC10" s="414"/>
      <c r="NHD10" s="476"/>
      <c r="NHE10" s="477"/>
      <c r="NHF10" s="477"/>
      <c r="NHG10" s="477"/>
      <c r="NHH10" s="474"/>
      <c r="NHI10" s="474"/>
      <c r="NHJ10" s="475"/>
      <c r="NHK10" s="414"/>
      <c r="NHL10" s="476"/>
      <c r="NHM10" s="477"/>
      <c r="NHN10" s="477"/>
      <c r="NHO10" s="477"/>
      <c r="NHP10" s="474"/>
      <c r="NHQ10" s="474"/>
      <c r="NHR10" s="475"/>
      <c r="NHS10" s="414"/>
      <c r="NHT10" s="476"/>
      <c r="NHU10" s="477"/>
      <c r="NHV10" s="477"/>
      <c r="NHW10" s="477"/>
      <c r="NHX10" s="474"/>
      <c r="NHY10" s="474"/>
      <c r="NHZ10" s="475"/>
      <c r="NIA10" s="414"/>
      <c r="NIB10" s="476"/>
      <c r="NIC10" s="477"/>
      <c r="NID10" s="477"/>
      <c r="NIE10" s="477"/>
      <c r="NIF10" s="474"/>
      <c r="NIG10" s="474"/>
      <c r="NIH10" s="475"/>
      <c r="NII10" s="414"/>
      <c r="NIJ10" s="476"/>
      <c r="NIK10" s="477"/>
      <c r="NIL10" s="477"/>
      <c r="NIM10" s="477"/>
      <c r="NIN10" s="474"/>
      <c r="NIO10" s="474"/>
      <c r="NIP10" s="475"/>
      <c r="NIQ10" s="414"/>
      <c r="NIR10" s="476"/>
      <c r="NIS10" s="477"/>
      <c r="NIT10" s="477"/>
      <c r="NIU10" s="477"/>
      <c r="NIV10" s="474"/>
      <c r="NIW10" s="474"/>
      <c r="NIX10" s="475"/>
      <c r="NIY10" s="414"/>
      <c r="NIZ10" s="476"/>
      <c r="NJA10" s="477"/>
      <c r="NJB10" s="477"/>
      <c r="NJC10" s="477"/>
      <c r="NJD10" s="474"/>
      <c r="NJE10" s="474"/>
      <c r="NJF10" s="475"/>
      <c r="NJG10" s="414"/>
      <c r="NJH10" s="476"/>
      <c r="NJI10" s="477"/>
      <c r="NJJ10" s="477"/>
      <c r="NJK10" s="477"/>
      <c r="NJL10" s="474"/>
      <c r="NJM10" s="474"/>
      <c r="NJN10" s="475"/>
      <c r="NJO10" s="414"/>
      <c r="NJP10" s="476"/>
      <c r="NJQ10" s="477"/>
      <c r="NJR10" s="477"/>
      <c r="NJS10" s="477"/>
      <c r="NJT10" s="474"/>
      <c r="NJU10" s="474"/>
      <c r="NJV10" s="475"/>
      <c r="NJW10" s="414"/>
      <c r="NJX10" s="476"/>
      <c r="NJY10" s="477"/>
      <c r="NJZ10" s="477"/>
      <c r="NKA10" s="477"/>
      <c r="NKB10" s="474"/>
      <c r="NKC10" s="474"/>
      <c r="NKD10" s="475"/>
      <c r="NKE10" s="414"/>
      <c r="NKF10" s="476"/>
      <c r="NKG10" s="477"/>
      <c r="NKH10" s="477"/>
      <c r="NKI10" s="477"/>
      <c r="NKJ10" s="474"/>
      <c r="NKK10" s="474"/>
      <c r="NKL10" s="475"/>
      <c r="NKM10" s="414"/>
      <c r="NKN10" s="476"/>
      <c r="NKO10" s="477"/>
      <c r="NKP10" s="477"/>
      <c r="NKQ10" s="477"/>
      <c r="NKR10" s="474"/>
      <c r="NKS10" s="474"/>
      <c r="NKT10" s="475"/>
      <c r="NKU10" s="414"/>
      <c r="NKV10" s="476"/>
      <c r="NKW10" s="477"/>
      <c r="NKX10" s="477"/>
      <c r="NKY10" s="477"/>
      <c r="NKZ10" s="474"/>
      <c r="NLA10" s="474"/>
      <c r="NLB10" s="475"/>
      <c r="NLC10" s="414"/>
      <c r="NLD10" s="476"/>
      <c r="NLE10" s="477"/>
      <c r="NLF10" s="477"/>
      <c r="NLG10" s="477"/>
      <c r="NLH10" s="474"/>
      <c r="NLI10" s="474"/>
      <c r="NLJ10" s="475"/>
      <c r="NLK10" s="414"/>
      <c r="NLL10" s="476"/>
      <c r="NLM10" s="477"/>
      <c r="NLN10" s="477"/>
      <c r="NLO10" s="477"/>
      <c r="NLP10" s="474"/>
      <c r="NLQ10" s="474"/>
      <c r="NLR10" s="475"/>
      <c r="NLS10" s="414"/>
      <c r="NLT10" s="476"/>
      <c r="NLU10" s="477"/>
      <c r="NLV10" s="477"/>
      <c r="NLW10" s="477"/>
      <c r="NLX10" s="474"/>
      <c r="NLY10" s="474"/>
      <c r="NLZ10" s="475"/>
      <c r="NMA10" s="414"/>
      <c r="NMB10" s="476"/>
      <c r="NMC10" s="477"/>
      <c r="NMD10" s="477"/>
      <c r="NME10" s="477"/>
      <c r="NMF10" s="474"/>
      <c r="NMG10" s="474"/>
      <c r="NMH10" s="475"/>
      <c r="NMI10" s="414"/>
      <c r="NMJ10" s="476"/>
      <c r="NMK10" s="477"/>
      <c r="NML10" s="477"/>
      <c r="NMM10" s="477"/>
      <c r="NMN10" s="474"/>
      <c r="NMO10" s="474"/>
      <c r="NMP10" s="475"/>
      <c r="NMQ10" s="414"/>
      <c r="NMR10" s="476"/>
      <c r="NMS10" s="477"/>
      <c r="NMT10" s="477"/>
      <c r="NMU10" s="477"/>
      <c r="NMV10" s="474"/>
      <c r="NMW10" s="474"/>
      <c r="NMX10" s="475"/>
      <c r="NMY10" s="414"/>
      <c r="NMZ10" s="476"/>
      <c r="NNA10" s="477"/>
      <c r="NNB10" s="477"/>
      <c r="NNC10" s="477"/>
      <c r="NND10" s="474"/>
      <c r="NNE10" s="474"/>
      <c r="NNF10" s="475"/>
      <c r="NNG10" s="414"/>
      <c r="NNH10" s="476"/>
      <c r="NNI10" s="477"/>
      <c r="NNJ10" s="477"/>
      <c r="NNK10" s="477"/>
      <c r="NNL10" s="474"/>
      <c r="NNM10" s="474"/>
      <c r="NNN10" s="475"/>
      <c r="NNO10" s="414"/>
      <c r="NNP10" s="476"/>
      <c r="NNQ10" s="477"/>
      <c r="NNR10" s="477"/>
      <c r="NNS10" s="477"/>
      <c r="NNT10" s="474"/>
      <c r="NNU10" s="474"/>
      <c r="NNV10" s="475"/>
      <c r="NNW10" s="414"/>
      <c r="NNX10" s="476"/>
      <c r="NNY10" s="477"/>
      <c r="NNZ10" s="477"/>
      <c r="NOA10" s="477"/>
      <c r="NOB10" s="474"/>
      <c r="NOC10" s="474"/>
      <c r="NOD10" s="475"/>
      <c r="NOE10" s="414"/>
      <c r="NOF10" s="476"/>
      <c r="NOG10" s="477"/>
      <c r="NOH10" s="477"/>
      <c r="NOI10" s="477"/>
      <c r="NOJ10" s="474"/>
      <c r="NOK10" s="474"/>
      <c r="NOL10" s="475"/>
      <c r="NOM10" s="414"/>
      <c r="NON10" s="476"/>
      <c r="NOO10" s="477"/>
      <c r="NOP10" s="477"/>
      <c r="NOQ10" s="477"/>
      <c r="NOR10" s="474"/>
      <c r="NOS10" s="474"/>
      <c r="NOT10" s="475"/>
      <c r="NOU10" s="414"/>
      <c r="NOV10" s="476"/>
      <c r="NOW10" s="477"/>
      <c r="NOX10" s="477"/>
      <c r="NOY10" s="477"/>
      <c r="NOZ10" s="474"/>
      <c r="NPA10" s="474"/>
      <c r="NPB10" s="475"/>
      <c r="NPC10" s="414"/>
      <c r="NPD10" s="476"/>
      <c r="NPE10" s="477"/>
      <c r="NPF10" s="477"/>
      <c r="NPG10" s="477"/>
      <c r="NPH10" s="474"/>
      <c r="NPI10" s="474"/>
      <c r="NPJ10" s="475"/>
      <c r="NPK10" s="414"/>
      <c r="NPL10" s="476"/>
      <c r="NPM10" s="477"/>
      <c r="NPN10" s="477"/>
      <c r="NPO10" s="477"/>
      <c r="NPP10" s="474"/>
      <c r="NPQ10" s="474"/>
      <c r="NPR10" s="475"/>
      <c r="NPS10" s="414"/>
      <c r="NPT10" s="476"/>
      <c r="NPU10" s="477"/>
      <c r="NPV10" s="477"/>
      <c r="NPW10" s="477"/>
      <c r="NPX10" s="474"/>
      <c r="NPY10" s="474"/>
      <c r="NPZ10" s="475"/>
      <c r="NQA10" s="414"/>
      <c r="NQB10" s="476"/>
      <c r="NQC10" s="477"/>
      <c r="NQD10" s="477"/>
      <c r="NQE10" s="477"/>
      <c r="NQF10" s="474"/>
      <c r="NQG10" s="474"/>
      <c r="NQH10" s="475"/>
      <c r="NQI10" s="414"/>
      <c r="NQJ10" s="476"/>
      <c r="NQK10" s="477"/>
      <c r="NQL10" s="477"/>
      <c r="NQM10" s="477"/>
      <c r="NQN10" s="474"/>
      <c r="NQO10" s="474"/>
      <c r="NQP10" s="475"/>
      <c r="NQQ10" s="414"/>
      <c r="NQR10" s="476"/>
      <c r="NQS10" s="477"/>
      <c r="NQT10" s="477"/>
      <c r="NQU10" s="477"/>
      <c r="NQV10" s="474"/>
      <c r="NQW10" s="474"/>
      <c r="NQX10" s="475"/>
      <c r="NQY10" s="414"/>
      <c r="NQZ10" s="476"/>
      <c r="NRA10" s="477"/>
      <c r="NRB10" s="477"/>
      <c r="NRC10" s="477"/>
      <c r="NRD10" s="474"/>
      <c r="NRE10" s="474"/>
      <c r="NRF10" s="475"/>
      <c r="NRG10" s="414"/>
      <c r="NRH10" s="476"/>
      <c r="NRI10" s="477"/>
      <c r="NRJ10" s="477"/>
      <c r="NRK10" s="477"/>
      <c r="NRL10" s="474"/>
      <c r="NRM10" s="474"/>
      <c r="NRN10" s="475"/>
      <c r="NRO10" s="414"/>
      <c r="NRP10" s="476"/>
      <c r="NRQ10" s="477"/>
      <c r="NRR10" s="477"/>
      <c r="NRS10" s="477"/>
      <c r="NRT10" s="474"/>
      <c r="NRU10" s="474"/>
      <c r="NRV10" s="475"/>
      <c r="NRW10" s="414"/>
      <c r="NRX10" s="476"/>
      <c r="NRY10" s="477"/>
      <c r="NRZ10" s="477"/>
      <c r="NSA10" s="477"/>
      <c r="NSB10" s="474"/>
      <c r="NSC10" s="474"/>
      <c r="NSD10" s="475"/>
      <c r="NSE10" s="414"/>
      <c r="NSF10" s="476"/>
      <c r="NSG10" s="477"/>
      <c r="NSH10" s="477"/>
      <c r="NSI10" s="477"/>
      <c r="NSJ10" s="474"/>
      <c r="NSK10" s="474"/>
      <c r="NSL10" s="475"/>
      <c r="NSM10" s="414"/>
      <c r="NSN10" s="476"/>
      <c r="NSO10" s="477"/>
      <c r="NSP10" s="477"/>
      <c r="NSQ10" s="477"/>
      <c r="NSR10" s="474"/>
      <c r="NSS10" s="474"/>
      <c r="NST10" s="475"/>
      <c r="NSU10" s="414"/>
      <c r="NSV10" s="476"/>
      <c r="NSW10" s="477"/>
      <c r="NSX10" s="477"/>
      <c r="NSY10" s="477"/>
      <c r="NSZ10" s="474"/>
      <c r="NTA10" s="474"/>
      <c r="NTB10" s="475"/>
      <c r="NTC10" s="414"/>
      <c r="NTD10" s="476"/>
      <c r="NTE10" s="477"/>
      <c r="NTF10" s="477"/>
      <c r="NTG10" s="477"/>
      <c r="NTH10" s="474"/>
      <c r="NTI10" s="474"/>
      <c r="NTJ10" s="475"/>
      <c r="NTK10" s="414"/>
      <c r="NTL10" s="476"/>
      <c r="NTM10" s="477"/>
      <c r="NTN10" s="477"/>
      <c r="NTO10" s="477"/>
      <c r="NTP10" s="474"/>
      <c r="NTQ10" s="474"/>
      <c r="NTR10" s="475"/>
      <c r="NTS10" s="414"/>
      <c r="NTT10" s="476"/>
      <c r="NTU10" s="477"/>
      <c r="NTV10" s="477"/>
      <c r="NTW10" s="477"/>
      <c r="NTX10" s="474"/>
      <c r="NTY10" s="474"/>
      <c r="NTZ10" s="475"/>
      <c r="NUA10" s="414"/>
      <c r="NUB10" s="476"/>
      <c r="NUC10" s="477"/>
      <c r="NUD10" s="477"/>
      <c r="NUE10" s="477"/>
      <c r="NUF10" s="474"/>
      <c r="NUG10" s="474"/>
      <c r="NUH10" s="475"/>
      <c r="NUI10" s="414"/>
      <c r="NUJ10" s="476"/>
      <c r="NUK10" s="477"/>
      <c r="NUL10" s="477"/>
      <c r="NUM10" s="477"/>
      <c r="NUN10" s="474"/>
      <c r="NUO10" s="474"/>
      <c r="NUP10" s="475"/>
      <c r="NUQ10" s="414"/>
      <c r="NUR10" s="476"/>
      <c r="NUS10" s="477"/>
      <c r="NUT10" s="477"/>
      <c r="NUU10" s="477"/>
      <c r="NUV10" s="474"/>
      <c r="NUW10" s="474"/>
      <c r="NUX10" s="475"/>
      <c r="NUY10" s="414"/>
      <c r="NUZ10" s="476"/>
      <c r="NVA10" s="477"/>
      <c r="NVB10" s="477"/>
      <c r="NVC10" s="477"/>
      <c r="NVD10" s="474"/>
      <c r="NVE10" s="474"/>
      <c r="NVF10" s="475"/>
      <c r="NVG10" s="414"/>
      <c r="NVH10" s="476"/>
      <c r="NVI10" s="477"/>
      <c r="NVJ10" s="477"/>
      <c r="NVK10" s="477"/>
      <c r="NVL10" s="474"/>
      <c r="NVM10" s="474"/>
      <c r="NVN10" s="475"/>
      <c r="NVO10" s="414"/>
      <c r="NVP10" s="476"/>
      <c r="NVQ10" s="477"/>
      <c r="NVR10" s="477"/>
      <c r="NVS10" s="477"/>
      <c r="NVT10" s="474"/>
      <c r="NVU10" s="474"/>
      <c r="NVV10" s="475"/>
      <c r="NVW10" s="414"/>
      <c r="NVX10" s="476"/>
      <c r="NVY10" s="477"/>
      <c r="NVZ10" s="477"/>
      <c r="NWA10" s="477"/>
      <c r="NWB10" s="474"/>
      <c r="NWC10" s="474"/>
      <c r="NWD10" s="475"/>
      <c r="NWE10" s="414"/>
      <c r="NWF10" s="476"/>
      <c r="NWG10" s="477"/>
      <c r="NWH10" s="477"/>
      <c r="NWI10" s="477"/>
      <c r="NWJ10" s="474"/>
      <c r="NWK10" s="474"/>
      <c r="NWL10" s="475"/>
      <c r="NWM10" s="414"/>
      <c r="NWN10" s="476"/>
      <c r="NWO10" s="477"/>
      <c r="NWP10" s="477"/>
      <c r="NWQ10" s="477"/>
      <c r="NWR10" s="474"/>
      <c r="NWS10" s="474"/>
      <c r="NWT10" s="475"/>
      <c r="NWU10" s="414"/>
      <c r="NWV10" s="476"/>
      <c r="NWW10" s="477"/>
      <c r="NWX10" s="477"/>
      <c r="NWY10" s="477"/>
      <c r="NWZ10" s="474"/>
      <c r="NXA10" s="474"/>
      <c r="NXB10" s="475"/>
      <c r="NXC10" s="414"/>
      <c r="NXD10" s="476"/>
      <c r="NXE10" s="477"/>
      <c r="NXF10" s="477"/>
      <c r="NXG10" s="477"/>
      <c r="NXH10" s="474"/>
      <c r="NXI10" s="474"/>
      <c r="NXJ10" s="475"/>
      <c r="NXK10" s="414"/>
      <c r="NXL10" s="476"/>
      <c r="NXM10" s="477"/>
      <c r="NXN10" s="477"/>
      <c r="NXO10" s="477"/>
      <c r="NXP10" s="474"/>
      <c r="NXQ10" s="474"/>
      <c r="NXR10" s="475"/>
      <c r="NXS10" s="414"/>
      <c r="NXT10" s="476"/>
      <c r="NXU10" s="477"/>
      <c r="NXV10" s="477"/>
      <c r="NXW10" s="477"/>
      <c r="NXX10" s="474"/>
      <c r="NXY10" s="474"/>
      <c r="NXZ10" s="475"/>
      <c r="NYA10" s="414"/>
      <c r="NYB10" s="476"/>
      <c r="NYC10" s="477"/>
      <c r="NYD10" s="477"/>
      <c r="NYE10" s="477"/>
      <c r="NYF10" s="474"/>
      <c r="NYG10" s="474"/>
      <c r="NYH10" s="475"/>
      <c r="NYI10" s="414"/>
      <c r="NYJ10" s="476"/>
      <c r="NYK10" s="477"/>
      <c r="NYL10" s="477"/>
      <c r="NYM10" s="477"/>
      <c r="NYN10" s="474"/>
      <c r="NYO10" s="474"/>
      <c r="NYP10" s="475"/>
      <c r="NYQ10" s="414"/>
      <c r="NYR10" s="476"/>
      <c r="NYS10" s="477"/>
      <c r="NYT10" s="477"/>
      <c r="NYU10" s="477"/>
      <c r="NYV10" s="474"/>
      <c r="NYW10" s="474"/>
      <c r="NYX10" s="475"/>
      <c r="NYY10" s="414"/>
      <c r="NYZ10" s="476"/>
      <c r="NZA10" s="477"/>
      <c r="NZB10" s="477"/>
      <c r="NZC10" s="477"/>
      <c r="NZD10" s="474"/>
      <c r="NZE10" s="474"/>
      <c r="NZF10" s="475"/>
      <c r="NZG10" s="414"/>
      <c r="NZH10" s="476"/>
      <c r="NZI10" s="477"/>
      <c r="NZJ10" s="477"/>
      <c r="NZK10" s="477"/>
      <c r="NZL10" s="474"/>
      <c r="NZM10" s="474"/>
      <c r="NZN10" s="475"/>
      <c r="NZO10" s="414"/>
      <c r="NZP10" s="476"/>
      <c r="NZQ10" s="477"/>
      <c r="NZR10" s="477"/>
      <c r="NZS10" s="477"/>
      <c r="NZT10" s="474"/>
      <c r="NZU10" s="474"/>
      <c r="NZV10" s="475"/>
      <c r="NZW10" s="414"/>
      <c r="NZX10" s="476"/>
      <c r="NZY10" s="477"/>
      <c r="NZZ10" s="477"/>
      <c r="OAA10" s="477"/>
      <c r="OAB10" s="474"/>
      <c r="OAC10" s="474"/>
      <c r="OAD10" s="475"/>
      <c r="OAE10" s="414"/>
      <c r="OAF10" s="476"/>
      <c r="OAG10" s="477"/>
      <c r="OAH10" s="477"/>
      <c r="OAI10" s="477"/>
      <c r="OAJ10" s="474"/>
      <c r="OAK10" s="474"/>
      <c r="OAL10" s="475"/>
      <c r="OAM10" s="414"/>
      <c r="OAN10" s="476"/>
      <c r="OAO10" s="477"/>
      <c r="OAP10" s="477"/>
      <c r="OAQ10" s="477"/>
      <c r="OAR10" s="474"/>
      <c r="OAS10" s="474"/>
      <c r="OAT10" s="475"/>
      <c r="OAU10" s="414"/>
      <c r="OAV10" s="476"/>
      <c r="OAW10" s="477"/>
      <c r="OAX10" s="477"/>
      <c r="OAY10" s="477"/>
      <c r="OAZ10" s="474"/>
      <c r="OBA10" s="474"/>
      <c r="OBB10" s="475"/>
      <c r="OBC10" s="414"/>
      <c r="OBD10" s="476"/>
      <c r="OBE10" s="477"/>
      <c r="OBF10" s="477"/>
      <c r="OBG10" s="477"/>
      <c r="OBH10" s="474"/>
      <c r="OBI10" s="474"/>
      <c r="OBJ10" s="475"/>
      <c r="OBK10" s="414"/>
      <c r="OBL10" s="476"/>
      <c r="OBM10" s="477"/>
      <c r="OBN10" s="477"/>
      <c r="OBO10" s="477"/>
      <c r="OBP10" s="474"/>
      <c r="OBQ10" s="474"/>
      <c r="OBR10" s="475"/>
      <c r="OBS10" s="414"/>
      <c r="OBT10" s="476"/>
      <c r="OBU10" s="477"/>
      <c r="OBV10" s="477"/>
      <c r="OBW10" s="477"/>
      <c r="OBX10" s="474"/>
      <c r="OBY10" s="474"/>
      <c r="OBZ10" s="475"/>
      <c r="OCA10" s="414"/>
      <c r="OCB10" s="476"/>
      <c r="OCC10" s="477"/>
      <c r="OCD10" s="477"/>
      <c r="OCE10" s="477"/>
      <c r="OCF10" s="474"/>
      <c r="OCG10" s="474"/>
      <c r="OCH10" s="475"/>
      <c r="OCI10" s="414"/>
      <c r="OCJ10" s="476"/>
      <c r="OCK10" s="477"/>
      <c r="OCL10" s="477"/>
      <c r="OCM10" s="477"/>
      <c r="OCN10" s="474"/>
      <c r="OCO10" s="474"/>
      <c r="OCP10" s="475"/>
      <c r="OCQ10" s="414"/>
      <c r="OCR10" s="476"/>
      <c r="OCS10" s="477"/>
      <c r="OCT10" s="477"/>
      <c r="OCU10" s="477"/>
      <c r="OCV10" s="474"/>
      <c r="OCW10" s="474"/>
      <c r="OCX10" s="475"/>
      <c r="OCY10" s="414"/>
      <c r="OCZ10" s="476"/>
      <c r="ODA10" s="477"/>
      <c r="ODB10" s="477"/>
      <c r="ODC10" s="477"/>
      <c r="ODD10" s="474"/>
      <c r="ODE10" s="474"/>
      <c r="ODF10" s="475"/>
      <c r="ODG10" s="414"/>
      <c r="ODH10" s="476"/>
      <c r="ODI10" s="477"/>
      <c r="ODJ10" s="477"/>
      <c r="ODK10" s="477"/>
      <c r="ODL10" s="474"/>
      <c r="ODM10" s="474"/>
      <c r="ODN10" s="475"/>
      <c r="ODO10" s="414"/>
      <c r="ODP10" s="476"/>
      <c r="ODQ10" s="477"/>
      <c r="ODR10" s="477"/>
      <c r="ODS10" s="477"/>
      <c r="ODT10" s="474"/>
      <c r="ODU10" s="474"/>
      <c r="ODV10" s="475"/>
      <c r="ODW10" s="414"/>
      <c r="ODX10" s="476"/>
      <c r="ODY10" s="477"/>
      <c r="ODZ10" s="477"/>
      <c r="OEA10" s="477"/>
      <c r="OEB10" s="474"/>
      <c r="OEC10" s="474"/>
      <c r="OED10" s="475"/>
      <c r="OEE10" s="414"/>
      <c r="OEF10" s="476"/>
      <c r="OEG10" s="477"/>
      <c r="OEH10" s="477"/>
      <c r="OEI10" s="477"/>
      <c r="OEJ10" s="474"/>
      <c r="OEK10" s="474"/>
      <c r="OEL10" s="475"/>
      <c r="OEM10" s="414"/>
      <c r="OEN10" s="476"/>
      <c r="OEO10" s="477"/>
      <c r="OEP10" s="477"/>
      <c r="OEQ10" s="477"/>
      <c r="OER10" s="474"/>
      <c r="OES10" s="474"/>
      <c r="OET10" s="475"/>
      <c r="OEU10" s="414"/>
      <c r="OEV10" s="476"/>
      <c r="OEW10" s="477"/>
      <c r="OEX10" s="477"/>
      <c r="OEY10" s="477"/>
      <c r="OEZ10" s="474"/>
      <c r="OFA10" s="474"/>
      <c r="OFB10" s="475"/>
      <c r="OFC10" s="414"/>
      <c r="OFD10" s="476"/>
      <c r="OFE10" s="477"/>
      <c r="OFF10" s="477"/>
      <c r="OFG10" s="477"/>
      <c r="OFH10" s="474"/>
      <c r="OFI10" s="474"/>
      <c r="OFJ10" s="475"/>
      <c r="OFK10" s="414"/>
      <c r="OFL10" s="476"/>
      <c r="OFM10" s="477"/>
      <c r="OFN10" s="477"/>
      <c r="OFO10" s="477"/>
      <c r="OFP10" s="474"/>
      <c r="OFQ10" s="474"/>
      <c r="OFR10" s="475"/>
      <c r="OFS10" s="414"/>
      <c r="OFT10" s="476"/>
      <c r="OFU10" s="477"/>
      <c r="OFV10" s="477"/>
      <c r="OFW10" s="477"/>
      <c r="OFX10" s="474"/>
      <c r="OFY10" s="474"/>
      <c r="OFZ10" s="475"/>
      <c r="OGA10" s="414"/>
      <c r="OGB10" s="476"/>
      <c r="OGC10" s="477"/>
      <c r="OGD10" s="477"/>
      <c r="OGE10" s="477"/>
      <c r="OGF10" s="474"/>
      <c r="OGG10" s="474"/>
      <c r="OGH10" s="475"/>
      <c r="OGI10" s="414"/>
      <c r="OGJ10" s="476"/>
      <c r="OGK10" s="477"/>
      <c r="OGL10" s="477"/>
      <c r="OGM10" s="477"/>
      <c r="OGN10" s="474"/>
      <c r="OGO10" s="474"/>
      <c r="OGP10" s="475"/>
      <c r="OGQ10" s="414"/>
      <c r="OGR10" s="476"/>
      <c r="OGS10" s="477"/>
      <c r="OGT10" s="477"/>
      <c r="OGU10" s="477"/>
      <c r="OGV10" s="474"/>
      <c r="OGW10" s="474"/>
      <c r="OGX10" s="475"/>
      <c r="OGY10" s="414"/>
      <c r="OGZ10" s="476"/>
      <c r="OHA10" s="477"/>
      <c r="OHB10" s="477"/>
      <c r="OHC10" s="477"/>
      <c r="OHD10" s="474"/>
      <c r="OHE10" s="474"/>
      <c r="OHF10" s="475"/>
      <c r="OHG10" s="414"/>
      <c r="OHH10" s="476"/>
      <c r="OHI10" s="477"/>
      <c r="OHJ10" s="477"/>
      <c r="OHK10" s="477"/>
      <c r="OHL10" s="474"/>
      <c r="OHM10" s="474"/>
      <c r="OHN10" s="475"/>
      <c r="OHO10" s="414"/>
      <c r="OHP10" s="476"/>
      <c r="OHQ10" s="477"/>
      <c r="OHR10" s="477"/>
      <c r="OHS10" s="477"/>
      <c r="OHT10" s="474"/>
      <c r="OHU10" s="474"/>
      <c r="OHV10" s="475"/>
      <c r="OHW10" s="414"/>
      <c r="OHX10" s="476"/>
      <c r="OHY10" s="477"/>
      <c r="OHZ10" s="477"/>
      <c r="OIA10" s="477"/>
      <c r="OIB10" s="474"/>
      <c r="OIC10" s="474"/>
      <c r="OID10" s="475"/>
      <c r="OIE10" s="414"/>
      <c r="OIF10" s="476"/>
      <c r="OIG10" s="477"/>
      <c r="OIH10" s="477"/>
      <c r="OII10" s="477"/>
      <c r="OIJ10" s="474"/>
      <c r="OIK10" s="474"/>
      <c r="OIL10" s="475"/>
      <c r="OIM10" s="414"/>
      <c r="OIN10" s="476"/>
      <c r="OIO10" s="477"/>
      <c r="OIP10" s="477"/>
      <c r="OIQ10" s="477"/>
      <c r="OIR10" s="474"/>
      <c r="OIS10" s="474"/>
      <c r="OIT10" s="475"/>
      <c r="OIU10" s="414"/>
      <c r="OIV10" s="476"/>
      <c r="OIW10" s="477"/>
      <c r="OIX10" s="477"/>
      <c r="OIY10" s="477"/>
      <c r="OIZ10" s="474"/>
      <c r="OJA10" s="474"/>
      <c r="OJB10" s="475"/>
      <c r="OJC10" s="414"/>
      <c r="OJD10" s="476"/>
      <c r="OJE10" s="477"/>
      <c r="OJF10" s="477"/>
      <c r="OJG10" s="477"/>
      <c r="OJH10" s="474"/>
      <c r="OJI10" s="474"/>
      <c r="OJJ10" s="475"/>
      <c r="OJK10" s="414"/>
      <c r="OJL10" s="476"/>
      <c r="OJM10" s="477"/>
      <c r="OJN10" s="477"/>
      <c r="OJO10" s="477"/>
      <c r="OJP10" s="474"/>
      <c r="OJQ10" s="474"/>
      <c r="OJR10" s="475"/>
      <c r="OJS10" s="414"/>
      <c r="OJT10" s="476"/>
      <c r="OJU10" s="477"/>
      <c r="OJV10" s="477"/>
      <c r="OJW10" s="477"/>
      <c r="OJX10" s="474"/>
      <c r="OJY10" s="474"/>
      <c r="OJZ10" s="475"/>
      <c r="OKA10" s="414"/>
      <c r="OKB10" s="476"/>
      <c r="OKC10" s="477"/>
      <c r="OKD10" s="477"/>
      <c r="OKE10" s="477"/>
      <c r="OKF10" s="474"/>
      <c r="OKG10" s="474"/>
      <c r="OKH10" s="475"/>
      <c r="OKI10" s="414"/>
      <c r="OKJ10" s="476"/>
      <c r="OKK10" s="477"/>
      <c r="OKL10" s="477"/>
      <c r="OKM10" s="477"/>
      <c r="OKN10" s="474"/>
      <c r="OKO10" s="474"/>
      <c r="OKP10" s="475"/>
      <c r="OKQ10" s="414"/>
      <c r="OKR10" s="476"/>
      <c r="OKS10" s="477"/>
      <c r="OKT10" s="477"/>
      <c r="OKU10" s="477"/>
      <c r="OKV10" s="474"/>
      <c r="OKW10" s="474"/>
      <c r="OKX10" s="475"/>
      <c r="OKY10" s="414"/>
      <c r="OKZ10" s="476"/>
      <c r="OLA10" s="477"/>
      <c r="OLB10" s="477"/>
      <c r="OLC10" s="477"/>
      <c r="OLD10" s="474"/>
      <c r="OLE10" s="474"/>
      <c r="OLF10" s="475"/>
      <c r="OLG10" s="414"/>
      <c r="OLH10" s="476"/>
      <c r="OLI10" s="477"/>
      <c r="OLJ10" s="477"/>
      <c r="OLK10" s="477"/>
      <c r="OLL10" s="474"/>
      <c r="OLM10" s="474"/>
      <c r="OLN10" s="475"/>
      <c r="OLO10" s="414"/>
      <c r="OLP10" s="476"/>
      <c r="OLQ10" s="477"/>
      <c r="OLR10" s="477"/>
      <c r="OLS10" s="477"/>
      <c r="OLT10" s="474"/>
      <c r="OLU10" s="474"/>
      <c r="OLV10" s="475"/>
      <c r="OLW10" s="414"/>
      <c r="OLX10" s="476"/>
      <c r="OLY10" s="477"/>
      <c r="OLZ10" s="477"/>
      <c r="OMA10" s="477"/>
      <c r="OMB10" s="474"/>
      <c r="OMC10" s="474"/>
      <c r="OMD10" s="475"/>
      <c r="OME10" s="414"/>
      <c r="OMF10" s="476"/>
      <c r="OMG10" s="477"/>
      <c r="OMH10" s="477"/>
      <c r="OMI10" s="477"/>
      <c r="OMJ10" s="474"/>
      <c r="OMK10" s="474"/>
      <c r="OML10" s="475"/>
      <c r="OMM10" s="414"/>
      <c r="OMN10" s="476"/>
      <c r="OMO10" s="477"/>
      <c r="OMP10" s="477"/>
      <c r="OMQ10" s="477"/>
      <c r="OMR10" s="474"/>
      <c r="OMS10" s="474"/>
      <c r="OMT10" s="475"/>
      <c r="OMU10" s="414"/>
      <c r="OMV10" s="476"/>
      <c r="OMW10" s="477"/>
      <c r="OMX10" s="477"/>
      <c r="OMY10" s="477"/>
      <c r="OMZ10" s="474"/>
      <c r="ONA10" s="474"/>
      <c r="ONB10" s="475"/>
      <c r="ONC10" s="414"/>
      <c r="OND10" s="476"/>
      <c r="ONE10" s="477"/>
      <c r="ONF10" s="477"/>
      <c r="ONG10" s="477"/>
      <c r="ONH10" s="474"/>
      <c r="ONI10" s="474"/>
      <c r="ONJ10" s="475"/>
      <c r="ONK10" s="414"/>
      <c r="ONL10" s="476"/>
      <c r="ONM10" s="477"/>
      <c r="ONN10" s="477"/>
      <c r="ONO10" s="477"/>
      <c r="ONP10" s="474"/>
      <c r="ONQ10" s="474"/>
      <c r="ONR10" s="475"/>
      <c r="ONS10" s="414"/>
      <c r="ONT10" s="476"/>
      <c r="ONU10" s="477"/>
      <c r="ONV10" s="477"/>
      <c r="ONW10" s="477"/>
      <c r="ONX10" s="474"/>
      <c r="ONY10" s="474"/>
      <c r="ONZ10" s="475"/>
      <c r="OOA10" s="414"/>
      <c r="OOB10" s="476"/>
      <c r="OOC10" s="477"/>
      <c r="OOD10" s="477"/>
      <c r="OOE10" s="477"/>
      <c r="OOF10" s="474"/>
      <c r="OOG10" s="474"/>
      <c r="OOH10" s="475"/>
      <c r="OOI10" s="414"/>
      <c r="OOJ10" s="476"/>
      <c r="OOK10" s="477"/>
      <c r="OOL10" s="477"/>
      <c r="OOM10" s="477"/>
      <c r="OON10" s="474"/>
      <c r="OOO10" s="474"/>
      <c r="OOP10" s="475"/>
      <c r="OOQ10" s="414"/>
      <c r="OOR10" s="476"/>
      <c r="OOS10" s="477"/>
      <c r="OOT10" s="477"/>
      <c r="OOU10" s="477"/>
      <c r="OOV10" s="474"/>
      <c r="OOW10" s="474"/>
      <c r="OOX10" s="475"/>
      <c r="OOY10" s="414"/>
      <c r="OOZ10" s="476"/>
      <c r="OPA10" s="477"/>
      <c r="OPB10" s="477"/>
      <c r="OPC10" s="477"/>
      <c r="OPD10" s="474"/>
      <c r="OPE10" s="474"/>
      <c r="OPF10" s="475"/>
      <c r="OPG10" s="414"/>
      <c r="OPH10" s="476"/>
      <c r="OPI10" s="477"/>
      <c r="OPJ10" s="477"/>
      <c r="OPK10" s="477"/>
      <c r="OPL10" s="474"/>
      <c r="OPM10" s="474"/>
      <c r="OPN10" s="475"/>
      <c r="OPO10" s="414"/>
      <c r="OPP10" s="476"/>
      <c r="OPQ10" s="477"/>
      <c r="OPR10" s="477"/>
      <c r="OPS10" s="477"/>
      <c r="OPT10" s="474"/>
      <c r="OPU10" s="474"/>
      <c r="OPV10" s="475"/>
      <c r="OPW10" s="414"/>
      <c r="OPX10" s="476"/>
      <c r="OPY10" s="477"/>
      <c r="OPZ10" s="477"/>
      <c r="OQA10" s="477"/>
      <c r="OQB10" s="474"/>
      <c r="OQC10" s="474"/>
      <c r="OQD10" s="475"/>
      <c r="OQE10" s="414"/>
      <c r="OQF10" s="476"/>
      <c r="OQG10" s="477"/>
      <c r="OQH10" s="477"/>
      <c r="OQI10" s="477"/>
      <c r="OQJ10" s="474"/>
      <c r="OQK10" s="474"/>
      <c r="OQL10" s="475"/>
      <c r="OQM10" s="414"/>
      <c r="OQN10" s="476"/>
      <c r="OQO10" s="477"/>
      <c r="OQP10" s="477"/>
      <c r="OQQ10" s="477"/>
      <c r="OQR10" s="474"/>
      <c r="OQS10" s="474"/>
      <c r="OQT10" s="475"/>
      <c r="OQU10" s="414"/>
      <c r="OQV10" s="476"/>
      <c r="OQW10" s="477"/>
      <c r="OQX10" s="477"/>
      <c r="OQY10" s="477"/>
      <c r="OQZ10" s="474"/>
      <c r="ORA10" s="474"/>
      <c r="ORB10" s="475"/>
      <c r="ORC10" s="414"/>
      <c r="ORD10" s="476"/>
      <c r="ORE10" s="477"/>
      <c r="ORF10" s="477"/>
      <c r="ORG10" s="477"/>
      <c r="ORH10" s="474"/>
      <c r="ORI10" s="474"/>
      <c r="ORJ10" s="475"/>
      <c r="ORK10" s="414"/>
      <c r="ORL10" s="476"/>
      <c r="ORM10" s="477"/>
      <c r="ORN10" s="477"/>
      <c r="ORO10" s="477"/>
      <c r="ORP10" s="474"/>
      <c r="ORQ10" s="474"/>
      <c r="ORR10" s="475"/>
      <c r="ORS10" s="414"/>
      <c r="ORT10" s="476"/>
      <c r="ORU10" s="477"/>
      <c r="ORV10" s="477"/>
      <c r="ORW10" s="477"/>
      <c r="ORX10" s="474"/>
      <c r="ORY10" s="474"/>
      <c r="ORZ10" s="475"/>
      <c r="OSA10" s="414"/>
      <c r="OSB10" s="476"/>
      <c r="OSC10" s="477"/>
      <c r="OSD10" s="477"/>
      <c r="OSE10" s="477"/>
      <c r="OSF10" s="474"/>
      <c r="OSG10" s="474"/>
      <c r="OSH10" s="475"/>
      <c r="OSI10" s="414"/>
      <c r="OSJ10" s="476"/>
      <c r="OSK10" s="477"/>
      <c r="OSL10" s="477"/>
      <c r="OSM10" s="477"/>
      <c r="OSN10" s="474"/>
      <c r="OSO10" s="474"/>
      <c r="OSP10" s="475"/>
      <c r="OSQ10" s="414"/>
      <c r="OSR10" s="476"/>
      <c r="OSS10" s="477"/>
      <c r="OST10" s="477"/>
      <c r="OSU10" s="477"/>
      <c r="OSV10" s="474"/>
      <c r="OSW10" s="474"/>
      <c r="OSX10" s="475"/>
      <c r="OSY10" s="414"/>
      <c r="OSZ10" s="476"/>
      <c r="OTA10" s="477"/>
      <c r="OTB10" s="477"/>
      <c r="OTC10" s="477"/>
      <c r="OTD10" s="474"/>
      <c r="OTE10" s="474"/>
      <c r="OTF10" s="475"/>
      <c r="OTG10" s="414"/>
      <c r="OTH10" s="476"/>
      <c r="OTI10" s="477"/>
      <c r="OTJ10" s="477"/>
      <c r="OTK10" s="477"/>
      <c r="OTL10" s="474"/>
      <c r="OTM10" s="474"/>
      <c r="OTN10" s="475"/>
      <c r="OTO10" s="414"/>
      <c r="OTP10" s="476"/>
      <c r="OTQ10" s="477"/>
      <c r="OTR10" s="477"/>
      <c r="OTS10" s="477"/>
      <c r="OTT10" s="474"/>
      <c r="OTU10" s="474"/>
      <c r="OTV10" s="475"/>
      <c r="OTW10" s="414"/>
      <c r="OTX10" s="476"/>
      <c r="OTY10" s="477"/>
      <c r="OTZ10" s="477"/>
      <c r="OUA10" s="477"/>
      <c r="OUB10" s="474"/>
      <c r="OUC10" s="474"/>
      <c r="OUD10" s="475"/>
      <c r="OUE10" s="414"/>
      <c r="OUF10" s="476"/>
      <c r="OUG10" s="477"/>
      <c r="OUH10" s="477"/>
      <c r="OUI10" s="477"/>
      <c r="OUJ10" s="474"/>
      <c r="OUK10" s="474"/>
      <c r="OUL10" s="475"/>
      <c r="OUM10" s="414"/>
      <c r="OUN10" s="476"/>
      <c r="OUO10" s="477"/>
      <c r="OUP10" s="477"/>
      <c r="OUQ10" s="477"/>
      <c r="OUR10" s="474"/>
      <c r="OUS10" s="474"/>
      <c r="OUT10" s="475"/>
      <c r="OUU10" s="414"/>
      <c r="OUV10" s="476"/>
      <c r="OUW10" s="477"/>
      <c r="OUX10" s="477"/>
      <c r="OUY10" s="477"/>
      <c r="OUZ10" s="474"/>
      <c r="OVA10" s="474"/>
      <c r="OVB10" s="475"/>
      <c r="OVC10" s="414"/>
      <c r="OVD10" s="476"/>
      <c r="OVE10" s="477"/>
      <c r="OVF10" s="477"/>
      <c r="OVG10" s="477"/>
      <c r="OVH10" s="474"/>
      <c r="OVI10" s="474"/>
      <c r="OVJ10" s="475"/>
      <c r="OVK10" s="414"/>
      <c r="OVL10" s="476"/>
      <c r="OVM10" s="477"/>
      <c r="OVN10" s="477"/>
      <c r="OVO10" s="477"/>
      <c r="OVP10" s="474"/>
      <c r="OVQ10" s="474"/>
      <c r="OVR10" s="475"/>
      <c r="OVS10" s="414"/>
      <c r="OVT10" s="476"/>
      <c r="OVU10" s="477"/>
      <c r="OVV10" s="477"/>
      <c r="OVW10" s="477"/>
      <c r="OVX10" s="474"/>
      <c r="OVY10" s="474"/>
      <c r="OVZ10" s="475"/>
      <c r="OWA10" s="414"/>
      <c r="OWB10" s="476"/>
      <c r="OWC10" s="477"/>
      <c r="OWD10" s="477"/>
      <c r="OWE10" s="477"/>
      <c r="OWF10" s="474"/>
      <c r="OWG10" s="474"/>
      <c r="OWH10" s="475"/>
      <c r="OWI10" s="414"/>
      <c r="OWJ10" s="476"/>
      <c r="OWK10" s="477"/>
      <c r="OWL10" s="477"/>
      <c r="OWM10" s="477"/>
      <c r="OWN10" s="474"/>
      <c r="OWO10" s="474"/>
      <c r="OWP10" s="475"/>
      <c r="OWQ10" s="414"/>
      <c r="OWR10" s="476"/>
      <c r="OWS10" s="477"/>
      <c r="OWT10" s="477"/>
      <c r="OWU10" s="477"/>
      <c r="OWV10" s="474"/>
      <c r="OWW10" s="474"/>
      <c r="OWX10" s="475"/>
      <c r="OWY10" s="414"/>
      <c r="OWZ10" s="476"/>
      <c r="OXA10" s="477"/>
      <c r="OXB10" s="477"/>
      <c r="OXC10" s="477"/>
      <c r="OXD10" s="474"/>
      <c r="OXE10" s="474"/>
      <c r="OXF10" s="475"/>
      <c r="OXG10" s="414"/>
      <c r="OXH10" s="476"/>
      <c r="OXI10" s="477"/>
      <c r="OXJ10" s="477"/>
      <c r="OXK10" s="477"/>
      <c r="OXL10" s="474"/>
      <c r="OXM10" s="474"/>
      <c r="OXN10" s="475"/>
      <c r="OXO10" s="414"/>
      <c r="OXP10" s="476"/>
      <c r="OXQ10" s="477"/>
      <c r="OXR10" s="477"/>
      <c r="OXS10" s="477"/>
      <c r="OXT10" s="474"/>
      <c r="OXU10" s="474"/>
      <c r="OXV10" s="475"/>
      <c r="OXW10" s="414"/>
      <c r="OXX10" s="476"/>
      <c r="OXY10" s="477"/>
      <c r="OXZ10" s="477"/>
      <c r="OYA10" s="477"/>
      <c r="OYB10" s="474"/>
      <c r="OYC10" s="474"/>
      <c r="OYD10" s="475"/>
      <c r="OYE10" s="414"/>
      <c r="OYF10" s="476"/>
      <c r="OYG10" s="477"/>
      <c r="OYH10" s="477"/>
      <c r="OYI10" s="477"/>
      <c r="OYJ10" s="474"/>
      <c r="OYK10" s="474"/>
      <c r="OYL10" s="475"/>
      <c r="OYM10" s="414"/>
      <c r="OYN10" s="476"/>
      <c r="OYO10" s="477"/>
      <c r="OYP10" s="477"/>
      <c r="OYQ10" s="477"/>
      <c r="OYR10" s="474"/>
      <c r="OYS10" s="474"/>
      <c r="OYT10" s="475"/>
      <c r="OYU10" s="414"/>
      <c r="OYV10" s="476"/>
      <c r="OYW10" s="477"/>
      <c r="OYX10" s="477"/>
      <c r="OYY10" s="477"/>
      <c r="OYZ10" s="474"/>
      <c r="OZA10" s="474"/>
      <c r="OZB10" s="475"/>
      <c r="OZC10" s="414"/>
      <c r="OZD10" s="476"/>
      <c r="OZE10" s="477"/>
      <c r="OZF10" s="477"/>
      <c r="OZG10" s="477"/>
      <c r="OZH10" s="474"/>
      <c r="OZI10" s="474"/>
      <c r="OZJ10" s="475"/>
      <c r="OZK10" s="414"/>
      <c r="OZL10" s="476"/>
      <c r="OZM10" s="477"/>
      <c r="OZN10" s="477"/>
      <c r="OZO10" s="477"/>
      <c r="OZP10" s="474"/>
      <c r="OZQ10" s="474"/>
      <c r="OZR10" s="475"/>
      <c r="OZS10" s="414"/>
      <c r="OZT10" s="476"/>
      <c r="OZU10" s="477"/>
      <c r="OZV10" s="477"/>
      <c r="OZW10" s="477"/>
      <c r="OZX10" s="474"/>
      <c r="OZY10" s="474"/>
      <c r="OZZ10" s="475"/>
      <c r="PAA10" s="414"/>
      <c r="PAB10" s="476"/>
      <c r="PAC10" s="477"/>
      <c r="PAD10" s="477"/>
      <c r="PAE10" s="477"/>
      <c r="PAF10" s="474"/>
      <c r="PAG10" s="474"/>
      <c r="PAH10" s="475"/>
      <c r="PAI10" s="414"/>
      <c r="PAJ10" s="476"/>
      <c r="PAK10" s="477"/>
      <c r="PAL10" s="477"/>
      <c r="PAM10" s="477"/>
      <c r="PAN10" s="474"/>
      <c r="PAO10" s="474"/>
      <c r="PAP10" s="475"/>
      <c r="PAQ10" s="414"/>
      <c r="PAR10" s="476"/>
      <c r="PAS10" s="477"/>
      <c r="PAT10" s="477"/>
      <c r="PAU10" s="477"/>
      <c r="PAV10" s="474"/>
      <c r="PAW10" s="474"/>
      <c r="PAX10" s="475"/>
      <c r="PAY10" s="414"/>
      <c r="PAZ10" s="476"/>
      <c r="PBA10" s="477"/>
      <c r="PBB10" s="477"/>
      <c r="PBC10" s="477"/>
      <c r="PBD10" s="474"/>
      <c r="PBE10" s="474"/>
      <c r="PBF10" s="475"/>
      <c r="PBG10" s="414"/>
      <c r="PBH10" s="476"/>
      <c r="PBI10" s="477"/>
      <c r="PBJ10" s="477"/>
      <c r="PBK10" s="477"/>
      <c r="PBL10" s="474"/>
      <c r="PBM10" s="474"/>
      <c r="PBN10" s="475"/>
      <c r="PBO10" s="414"/>
      <c r="PBP10" s="476"/>
      <c r="PBQ10" s="477"/>
      <c r="PBR10" s="477"/>
      <c r="PBS10" s="477"/>
      <c r="PBT10" s="474"/>
      <c r="PBU10" s="474"/>
      <c r="PBV10" s="475"/>
      <c r="PBW10" s="414"/>
      <c r="PBX10" s="476"/>
      <c r="PBY10" s="477"/>
      <c r="PBZ10" s="477"/>
      <c r="PCA10" s="477"/>
      <c r="PCB10" s="474"/>
      <c r="PCC10" s="474"/>
      <c r="PCD10" s="475"/>
      <c r="PCE10" s="414"/>
      <c r="PCF10" s="476"/>
      <c r="PCG10" s="477"/>
      <c r="PCH10" s="477"/>
      <c r="PCI10" s="477"/>
      <c r="PCJ10" s="474"/>
      <c r="PCK10" s="474"/>
      <c r="PCL10" s="475"/>
      <c r="PCM10" s="414"/>
      <c r="PCN10" s="476"/>
      <c r="PCO10" s="477"/>
      <c r="PCP10" s="477"/>
      <c r="PCQ10" s="477"/>
      <c r="PCR10" s="474"/>
      <c r="PCS10" s="474"/>
      <c r="PCT10" s="475"/>
      <c r="PCU10" s="414"/>
      <c r="PCV10" s="476"/>
      <c r="PCW10" s="477"/>
      <c r="PCX10" s="477"/>
      <c r="PCY10" s="477"/>
      <c r="PCZ10" s="474"/>
      <c r="PDA10" s="474"/>
      <c r="PDB10" s="475"/>
      <c r="PDC10" s="414"/>
      <c r="PDD10" s="476"/>
      <c r="PDE10" s="477"/>
      <c r="PDF10" s="477"/>
      <c r="PDG10" s="477"/>
      <c r="PDH10" s="474"/>
      <c r="PDI10" s="474"/>
      <c r="PDJ10" s="475"/>
      <c r="PDK10" s="414"/>
      <c r="PDL10" s="476"/>
      <c r="PDM10" s="477"/>
      <c r="PDN10" s="477"/>
      <c r="PDO10" s="477"/>
      <c r="PDP10" s="474"/>
      <c r="PDQ10" s="474"/>
      <c r="PDR10" s="475"/>
      <c r="PDS10" s="414"/>
      <c r="PDT10" s="476"/>
      <c r="PDU10" s="477"/>
      <c r="PDV10" s="477"/>
      <c r="PDW10" s="477"/>
      <c r="PDX10" s="474"/>
      <c r="PDY10" s="474"/>
      <c r="PDZ10" s="475"/>
      <c r="PEA10" s="414"/>
      <c r="PEB10" s="476"/>
      <c r="PEC10" s="477"/>
      <c r="PED10" s="477"/>
      <c r="PEE10" s="477"/>
      <c r="PEF10" s="474"/>
      <c r="PEG10" s="474"/>
      <c r="PEH10" s="475"/>
      <c r="PEI10" s="414"/>
      <c r="PEJ10" s="476"/>
      <c r="PEK10" s="477"/>
      <c r="PEL10" s="477"/>
      <c r="PEM10" s="477"/>
      <c r="PEN10" s="474"/>
      <c r="PEO10" s="474"/>
      <c r="PEP10" s="475"/>
      <c r="PEQ10" s="414"/>
      <c r="PER10" s="476"/>
      <c r="PES10" s="477"/>
      <c r="PET10" s="477"/>
      <c r="PEU10" s="477"/>
      <c r="PEV10" s="474"/>
      <c r="PEW10" s="474"/>
      <c r="PEX10" s="475"/>
      <c r="PEY10" s="414"/>
      <c r="PEZ10" s="476"/>
      <c r="PFA10" s="477"/>
      <c r="PFB10" s="477"/>
      <c r="PFC10" s="477"/>
      <c r="PFD10" s="474"/>
      <c r="PFE10" s="474"/>
      <c r="PFF10" s="475"/>
      <c r="PFG10" s="414"/>
      <c r="PFH10" s="476"/>
      <c r="PFI10" s="477"/>
      <c r="PFJ10" s="477"/>
      <c r="PFK10" s="477"/>
      <c r="PFL10" s="474"/>
      <c r="PFM10" s="474"/>
      <c r="PFN10" s="475"/>
      <c r="PFO10" s="414"/>
      <c r="PFP10" s="476"/>
      <c r="PFQ10" s="477"/>
      <c r="PFR10" s="477"/>
      <c r="PFS10" s="477"/>
      <c r="PFT10" s="474"/>
      <c r="PFU10" s="474"/>
      <c r="PFV10" s="475"/>
      <c r="PFW10" s="414"/>
      <c r="PFX10" s="476"/>
      <c r="PFY10" s="477"/>
      <c r="PFZ10" s="477"/>
      <c r="PGA10" s="477"/>
      <c r="PGB10" s="474"/>
      <c r="PGC10" s="474"/>
      <c r="PGD10" s="475"/>
      <c r="PGE10" s="414"/>
      <c r="PGF10" s="476"/>
      <c r="PGG10" s="477"/>
      <c r="PGH10" s="477"/>
      <c r="PGI10" s="477"/>
      <c r="PGJ10" s="474"/>
      <c r="PGK10" s="474"/>
      <c r="PGL10" s="475"/>
      <c r="PGM10" s="414"/>
      <c r="PGN10" s="476"/>
      <c r="PGO10" s="477"/>
      <c r="PGP10" s="477"/>
      <c r="PGQ10" s="477"/>
      <c r="PGR10" s="474"/>
      <c r="PGS10" s="474"/>
      <c r="PGT10" s="475"/>
      <c r="PGU10" s="414"/>
      <c r="PGV10" s="476"/>
      <c r="PGW10" s="477"/>
      <c r="PGX10" s="477"/>
      <c r="PGY10" s="477"/>
      <c r="PGZ10" s="474"/>
      <c r="PHA10" s="474"/>
      <c r="PHB10" s="475"/>
      <c r="PHC10" s="414"/>
      <c r="PHD10" s="476"/>
      <c r="PHE10" s="477"/>
      <c r="PHF10" s="477"/>
      <c r="PHG10" s="477"/>
      <c r="PHH10" s="474"/>
      <c r="PHI10" s="474"/>
      <c r="PHJ10" s="475"/>
      <c r="PHK10" s="414"/>
      <c r="PHL10" s="476"/>
      <c r="PHM10" s="477"/>
      <c r="PHN10" s="477"/>
      <c r="PHO10" s="477"/>
      <c r="PHP10" s="474"/>
      <c r="PHQ10" s="474"/>
      <c r="PHR10" s="475"/>
      <c r="PHS10" s="414"/>
      <c r="PHT10" s="476"/>
      <c r="PHU10" s="477"/>
      <c r="PHV10" s="477"/>
      <c r="PHW10" s="477"/>
      <c r="PHX10" s="474"/>
      <c r="PHY10" s="474"/>
      <c r="PHZ10" s="475"/>
      <c r="PIA10" s="414"/>
      <c r="PIB10" s="476"/>
      <c r="PIC10" s="477"/>
      <c r="PID10" s="477"/>
      <c r="PIE10" s="477"/>
      <c r="PIF10" s="474"/>
      <c r="PIG10" s="474"/>
      <c r="PIH10" s="475"/>
      <c r="PII10" s="414"/>
      <c r="PIJ10" s="476"/>
      <c r="PIK10" s="477"/>
      <c r="PIL10" s="477"/>
      <c r="PIM10" s="477"/>
      <c r="PIN10" s="474"/>
      <c r="PIO10" s="474"/>
      <c r="PIP10" s="475"/>
      <c r="PIQ10" s="414"/>
      <c r="PIR10" s="476"/>
      <c r="PIS10" s="477"/>
      <c r="PIT10" s="477"/>
      <c r="PIU10" s="477"/>
      <c r="PIV10" s="474"/>
      <c r="PIW10" s="474"/>
      <c r="PIX10" s="475"/>
      <c r="PIY10" s="414"/>
      <c r="PIZ10" s="476"/>
      <c r="PJA10" s="477"/>
      <c r="PJB10" s="477"/>
      <c r="PJC10" s="477"/>
      <c r="PJD10" s="474"/>
      <c r="PJE10" s="474"/>
      <c r="PJF10" s="475"/>
      <c r="PJG10" s="414"/>
      <c r="PJH10" s="476"/>
      <c r="PJI10" s="477"/>
      <c r="PJJ10" s="477"/>
      <c r="PJK10" s="477"/>
      <c r="PJL10" s="474"/>
      <c r="PJM10" s="474"/>
      <c r="PJN10" s="475"/>
      <c r="PJO10" s="414"/>
      <c r="PJP10" s="476"/>
      <c r="PJQ10" s="477"/>
      <c r="PJR10" s="477"/>
      <c r="PJS10" s="477"/>
      <c r="PJT10" s="474"/>
      <c r="PJU10" s="474"/>
      <c r="PJV10" s="475"/>
      <c r="PJW10" s="414"/>
      <c r="PJX10" s="476"/>
      <c r="PJY10" s="477"/>
      <c r="PJZ10" s="477"/>
      <c r="PKA10" s="477"/>
      <c r="PKB10" s="474"/>
      <c r="PKC10" s="474"/>
      <c r="PKD10" s="475"/>
      <c r="PKE10" s="414"/>
      <c r="PKF10" s="476"/>
      <c r="PKG10" s="477"/>
      <c r="PKH10" s="477"/>
      <c r="PKI10" s="477"/>
      <c r="PKJ10" s="474"/>
      <c r="PKK10" s="474"/>
      <c r="PKL10" s="475"/>
      <c r="PKM10" s="414"/>
      <c r="PKN10" s="476"/>
      <c r="PKO10" s="477"/>
      <c r="PKP10" s="477"/>
      <c r="PKQ10" s="477"/>
      <c r="PKR10" s="474"/>
      <c r="PKS10" s="474"/>
      <c r="PKT10" s="475"/>
      <c r="PKU10" s="414"/>
      <c r="PKV10" s="476"/>
      <c r="PKW10" s="477"/>
      <c r="PKX10" s="477"/>
      <c r="PKY10" s="477"/>
      <c r="PKZ10" s="474"/>
      <c r="PLA10" s="474"/>
      <c r="PLB10" s="475"/>
      <c r="PLC10" s="414"/>
      <c r="PLD10" s="476"/>
      <c r="PLE10" s="477"/>
      <c r="PLF10" s="477"/>
      <c r="PLG10" s="477"/>
      <c r="PLH10" s="474"/>
      <c r="PLI10" s="474"/>
      <c r="PLJ10" s="475"/>
      <c r="PLK10" s="414"/>
      <c r="PLL10" s="476"/>
      <c r="PLM10" s="477"/>
      <c r="PLN10" s="477"/>
      <c r="PLO10" s="477"/>
      <c r="PLP10" s="474"/>
      <c r="PLQ10" s="474"/>
      <c r="PLR10" s="475"/>
      <c r="PLS10" s="414"/>
      <c r="PLT10" s="476"/>
      <c r="PLU10" s="477"/>
      <c r="PLV10" s="477"/>
      <c r="PLW10" s="477"/>
      <c r="PLX10" s="474"/>
      <c r="PLY10" s="474"/>
      <c r="PLZ10" s="475"/>
      <c r="PMA10" s="414"/>
      <c r="PMB10" s="476"/>
      <c r="PMC10" s="477"/>
      <c r="PMD10" s="477"/>
      <c r="PME10" s="477"/>
      <c r="PMF10" s="474"/>
      <c r="PMG10" s="474"/>
      <c r="PMH10" s="475"/>
      <c r="PMI10" s="414"/>
      <c r="PMJ10" s="476"/>
      <c r="PMK10" s="477"/>
      <c r="PML10" s="477"/>
      <c r="PMM10" s="477"/>
      <c r="PMN10" s="474"/>
      <c r="PMO10" s="474"/>
      <c r="PMP10" s="475"/>
      <c r="PMQ10" s="414"/>
      <c r="PMR10" s="476"/>
      <c r="PMS10" s="477"/>
      <c r="PMT10" s="477"/>
      <c r="PMU10" s="477"/>
      <c r="PMV10" s="474"/>
      <c r="PMW10" s="474"/>
      <c r="PMX10" s="475"/>
      <c r="PMY10" s="414"/>
      <c r="PMZ10" s="476"/>
      <c r="PNA10" s="477"/>
      <c r="PNB10" s="477"/>
      <c r="PNC10" s="477"/>
      <c r="PND10" s="474"/>
      <c r="PNE10" s="474"/>
      <c r="PNF10" s="475"/>
      <c r="PNG10" s="414"/>
      <c r="PNH10" s="476"/>
      <c r="PNI10" s="477"/>
      <c r="PNJ10" s="477"/>
      <c r="PNK10" s="477"/>
      <c r="PNL10" s="474"/>
      <c r="PNM10" s="474"/>
      <c r="PNN10" s="475"/>
      <c r="PNO10" s="414"/>
      <c r="PNP10" s="476"/>
      <c r="PNQ10" s="477"/>
      <c r="PNR10" s="477"/>
      <c r="PNS10" s="477"/>
      <c r="PNT10" s="474"/>
      <c r="PNU10" s="474"/>
      <c r="PNV10" s="475"/>
      <c r="PNW10" s="414"/>
      <c r="PNX10" s="476"/>
      <c r="PNY10" s="477"/>
      <c r="PNZ10" s="477"/>
      <c r="POA10" s="477"/>
      <c r="POB10" s="474"/>
      <c r="POC10" s="474"/>
      <c r="POD10" s="475"/>
      <c r="POE10" s="414"/>
      <c r="POF10" s="476"/>
      <c r="POG10" s="477"/>
      <c r="POH10" s="477"/>
      <c r="POI10" s="477"/>
      <c r="POJ10" s="474"/>
      <c r="POK10" s="474"/>
      <c r="POL10" s="475"/>
      <c r="POM10" s="414"/>
      <c r="PON10" s="476"/>
      <c r="POO10" s="477"/>
      <c r="POP10" s="477"/>
      <c r="POQ10" s="477"/>
      <c r="POR10" s="474"/>
      <c r="POS10" s="474"/>
      <c r="POT10" s="475"/>
      <c r="POU10" s="414"/>
      <c r="POV10" s="476"/>
      <c r="POW10" s="477"/>
      <c r="POX10" s="477"/>
      <c r="POY10" s="477"/>
      <c r="POZ10" s="474"/>
      <c r="PPA10" s="474"/>
      <c r="PPB10" s="475"/>
      <c r="PPC10" s="414"/>
      <c r="PPD10" s="476"/>
      <c r="PPE10" s="477"/>
      <c r="PPF10" s="477"/>
      <c r="PPG10" s="477"/>
      <c r="PPH10" s="474"/>
      <c r="PPI10" s="474"/>
      <c r="PPJ10" s="475"/>
      <c r="PPK10" s="414"/>
      <c r="PPL10" s="476"/>
      <c r="PPM10" s="477"/>
      <c r="PPN10" s="477"/>
      <c r="PPO10" s="477"/>
      <c r="PPP10" s="474"/>
      <c r="PPQ10" s="474"/>
      <c r="PPR10" s="475"/>
      <c r="PPS10" s="414"/>
      <c r="PPT10" s="476"/>
      <c r="PPU10" s="477"/>
      <c r="PPV10" s="477"/>
      <c r="PPW10" s="477"/>
      <c r="PPX10" s="474"/>
      <c r="PPY10" s="474"/>
      <c r="PPZ10" s="475"/>
      <c r="PQA10" s="414"/>
      <c r="PQB10" s="476"/>
      <c r="PQC10" s="477"/>
      <c r="PQD10" s="477"/>
      <c r="PQE10" s="477"/>
      <c r="PQF10" s="474"/>
      <c r="PQG10" s="474"/>
      <c r="PQH10" s="475"/>
      <c r="PQI10" s="414"/>
      <c r="PQJ10" s="476"/>
      <c r="PQK10" s="477"/>
      <c r="PQL10" s="477"/>
      <c r="PQM10" s="477"/>
      <c r="PQN10" s="474"/>
      <c r="PQO10" s="474"/>
      <c r="PQP10" s="475"/>
      <c r="PQQ10" s="414"/>
      <c r="PQR10" s="476"/>
      <c r="PQS10" s="477"/>
      <c r="PQT10" s="477"/>
      <c r="PQU10" s="477"/>
      <c r="PQV10" s="474"/>
      <c r="PQW10" s="474"/>
      <c r="PQX10" s="475"/>
      <c r="PQY10" s="414"/>
      <c r="PQZ10" s="476"/>
      <c r="PRA10" s="477"/>
      <c r="PRB10" s="477"/>
      <c r="PRC10" s="477"/>
      <c r="PRD10" s="474"/>
      <c r="PRE10" s="474"/>
      <c r="PRF10" s="475"/>
      <c r="PRG10" s="414"/>
      <c r="PRH10" s="476"/>
      <c r="PRI10" s="477"/>
      <c r="PRJ10" s="477"/>
      <c r="PRK10" s="477"/>
      <c r="PRL10" s="474"/>
      <c r="PRM10" s="474"/>
      <c r="PRN10" s="475"/>
      <c r="PRO10" s="414"/>
      <c r="PRP10" s="476"/>
      <c r="PRQ10" s="477"/>
      <c r="PRR10" s="477"/>
      <c r="PRS10" s="477"/>
      <c r="PRT10" s="474"/>
      <c r="PRU10" s="474"/>
      <c r="PRV10" s="475"/>
      <c r="PRW10" s="414"/>
      <c r="PRX10" s="476"/>
      <c r="PRY10" s="477"/>
      <c r="PRZ10" s="477"/>
      <c r="PSA10" s="477"/>
      <c r="PSB10" s="474"/>
      <c r="PSC10" s="474"/>
      <c r="PSD10" s="475"/>
      <c r="PSE10" s="414"/>
      <c r="PSF10" s="476"/>
      <c r="PSG10" s="477"/>
      <c r="PSH10" s="477"/>
      <c r="PSI10" s="477"/>
      <c r="PSJ10" s="474"/>
      <c r="PSK10" s="474"/>
      <c r="PSL10" s="475"/>
      <c r="PSM10" s="414"/>
      <c r="PSN10" s="476"/>
      <c r="PSO10" s="477"/>
      <c r="PSP10" s="477"/>
      <c r="PSQ10" s="477"/>
      <c r="PSR10" s="474"/>
      <c r="PSS10" s="474"/>
      <c r="PST10" s="475"/>
      <c r="PSU10" s="414"/>
      <c r="PSV10" s="476"/>
      <c r="PSW10" s="477"/>
      <c r="PSX10" s="477"/>
      <c r="PSY10" s="477"/>
      <c r="PSZ10" s="474"/>
      <c r="PTA10" s="474"/>
      <c r="PTB10" s="475"/>
      <c r="PTC10" s="414"/>
      <c r="PTD10" s="476"/>
      <c r="PTE10" s="477"/>
      <c r="PTF10" s="477"/>
      <c r="PTG10" s="477"/>
      <c r="PTH10" s="474"/>
      <c r="PTI10" s="474"/>
      <c r="PTJ10" s="475"/>
      <c r="PTK10" s="414"/>
      <c r="PTL10" s="476"/>
      <c r="PTM10" s="477"/>
      <c r="PTN10" s="477"/>
      <c r="PTO10" s="477"/>
      <c r="PTP10" s="474"/>
      <c r="PTQ10" s="474"/>
      <c r="PTR10" s="475"/>
      <c r="PTS10" s="414"/>
      <c r="PTT10" s="476"/>
      <c r="PTU10" s="477"/>
      <c r="PTV10" s="477"/>
      <c r="PTW10" s="477"/>
      <c r="PTX10" s="474"/>
      <c r="PTY10" s="474"/>
      <c r="PTZ10" s="475"/>
      <c r="PUA10" s="414"/>
      <c r="PUB10" s="476"/>
      <c r="PUC10" s="477"/>
      <c r="PUD10" s="477"/>
      <c r="PUE10" s="477"/>
      <c r="PUF10" s="474"/>
      <c r="PUG10" s="474"/>
      <c r="PUH10" s="475"/>
      <c r="PUI10" s="414"/>
      <c r="PUJ10" s="476"/>
      <c r="PUK10" s="477"/>
      <c r="PUL10" s="477"/>
      <c r="PUM10" s="477"/>
      <c r="PUN10" s="474"/>
      <c r="PUO10" s="474"/>
      <c r="PUP10" s="475"/>
      <c r="PUQ10" s="414"/>
      <c r="PUR10" s="476"/>
      <c r="PUS10" s="477"/>
      <c r="PUT10" s="477"/>
      <c r="PUU10" s="477"/>
      <c r="PUV10" s="474"/>
      <c r="PUW10" s="474"/>
      <c r="PUX10" s="475"/>
      <c r="PUY10" s="414"/>
      <c r="PUZ10" s="476"/>
      <c r="PVA10" s="477"/>
      <c r="PVB10" s="477"/>
      <c r="PVC10" s="477"/>
      <c r="PVD10" s="474"/>
      <c r="PVE10" s="474"/>
      <c r="PVF10" s="475"/>
      <c r="PVG10" s="414"/>
      <c r="PVH10" s="476"/>
      <c r="PVI10" s="477"/>
      <c r="PVJ10" s="477"/>
      <c r="PVK10" s="477"/>
      <c r="PVL10" s="474"/>
      <c r="PVM10" s="474"/>
      <c r="PVN10" s="475"/>
      <c r="PVO10" s="414"/>
      <c r="PVP10" s="476"/>
      <c r="PVQ10" s="477"/>
      <c r="PVR10" s="477"/>
      <c r="PVS10" s="477"/>
      <c r="PVT10" s="474"/>
      <c r="PVU10" s="474"/>
      <c r="PVV10" s="475"/>
      <c r="PVW10" s="414"/>
      <c r="PVX10" s="476"/>
      <c r="PVY10" s="477"/>
      <c r="PVZ10" s="477"/>
      <c r="PWA10" s="477"/>
      <c r="PWB10" s="474"/>
      <c r="PWC10" s="474"/>
      <c r="PWD10" s="475"/>
      <c r="PWE10" s="414"/>
      <c r="PWF10" s="476"/>
      <c r="PWG10" s="477"/>
      <c r="PWH10" s="477"/>
      <c r="PWI10" s="477"/>
      <c r="PWJ10" s="474"/>
      <c r="PWK10" s="474"/>
      <c r="PWL10" s="475"/>
      <c r="PWM10" s="414"/>
      <c r="PWN10" s="476"/>
      <c r="PWO10" s="477"/>
      <c r="PWP10" s="477"/>
      <c r="PWQ10" s="477"/>
      <c r="PWR10" s="474"/>
      <c r="PWS10" s="474"/>
      <c r="PWT10" s="475"/>
      <c r="PWU10" s="414"/>
      <c r="PWV10" s="476"/>
      <c r="PWW10" s="477"/>
      <c r="PWX10" s="477"/>
      <c r="PWY10" s="477"/>
      <c r="PWZ10" s="474"/>
      <c r="PXA10" s="474"/>
      <c r="PXB10" s="475"/>
      <c r="PXC10" s="414"/>
      <c r="PXD10" s="476"/>
      <c r="PXE10" s="477"/>
      <c r="PXF10" s="477"/>
      <c r="PXG10" s="477"/>
      <c r="PXH10" s="474"/>
      <c r="PXI10" s="474"/>
      <c r="PXJ10" s="475"/>
      <c r="PXK10" s="414"/>
      <c r="PXL10" s="476"/>
      <c r="PXM10" s="477"/>
      <c r="PXN10" s="477"/>
      <c r="PXO10" s="477"/>
      <c r="PXP10" s="474"/>
      <c r="PXQ10" s="474"/>
      <c r="PXR10" s="475"/>
      <c r="PXS10" s="414"/>
      <c r="PXT10" s="476"/>
      <c r="PXU10" s="477"/>
      <c r="PXV10" s="477"/>
      <c r="PXW10" s="477"/>
      <c r="PXX10" s="474"/>
      <c r="PXY10" s="474"/>
      <c r="PXZ10" s="475"/>
      <c r="PYA10" s="414"/>
      <c r="PYB10" s="476"/>
      <c r="PYC10" s="477"/>
      <c r="PYD10" s="477"/>
      <c r="PYE10" s="477"/>
      <c r="PYF10" s="474"/>
      <c r="PYG10" s="474"/>
      <c r="PYH10" s="475"/>
      <c r="PYI10" s="414"/>
      <c r="PYJ10" s="476"/>
      <c r="PYK10" s="477"/>
      <c r="PYL10" s="477"/>
      <c r="PYM10" s="477"/>
      <c r="PYN10" s="474"/>
      <c r="PYO10" s="474"/>
      <c r="PYP10" s="475"/>
      <c r="PYQ10" s="414"/>
      <c r="PYR10" s="476"/>
      <c r="PYS10" s="477"/>
      <c r="PYT10" s="477"/>
      <c r="PYU10" s="477"/>
      <c r="PYV10" s="474"/>
      <c r="PYW10" s="474"/>
      <c r="PYX10" s="475"/>
      <c r="PYY10" s="414"/>
      <c r="PYZ10" s="476"/>
      <c r="PZA10" s="477"/>
      <c r="PZB10" s="477"/>
      <c r="PZC10" s="477"/>
      <c r="PZD10" s="474"/>
      <c r="PZE10" s="474"/>
      <c r="PZF10" s="475"/>
      <c r="PZG10" s="414"/>
      <c r="PZH10" s="476"/>
      <c r="PZI10" s="477"/>
      <c r="PZJ10" s="477"/>
      <c r="PZK10" s="477"/>
      <c r="PZL10" s="474"/>
      <c r="PZM10" s="474"/>
      <c r="PZN10" s="475"/>
      <c r="PZO10" s="414"/>
      <c r="PZP10" s="476"/>
      <c r="PZQ10" s="477"/>
      <c r="PZR10" s="477"/>
      <c r="PZS10" s="477"/>
      <c r="PZT10" s="474"/>
      <c r="PZU10" s="474"/>
      <c r="PZV10" s="475"/>
      <c r="PZW10" s="414"/>
      <c r="PZX10" s="476"/>
      <c r="PZY10" s="477"/>
      <c r="PZZ10" s="477"/>
      <c r="QAA10" s="477"/>
      <c r="QAB10" s="474"/>
      <c r="QAC10" s="474"/>
      <c r="QAD10" s="475"/>
      <c r="QAE10" s="414"/>
      <c r="QAF10" s="476"/>
      <c r="QAG10" s="477"/>
      <c r="QAH10" s="477"/>
      <c r="QAI10" s="477"/>
      <c r="QAJ10" s="474"/>
      <c r="QAK10" s="474"/>
      <c r="QAL10" s="475"/>
      <c r="QAM10" s="414"/>
      <c r="QAN10" s="476"/>
      <c r="QAO10" s="477"/>
      <c r="QAP10" s="477"/>
      <c r="QAQ10" s="477"/>
      <c r="QAR10" s="474"/>
      <c r="QAS10" s="474"/>
      <c r="QAT10" s="475"/>
      <c r="QAU10" s="414"/>
      <c r="QAV10" s="476"/>
      <c r="QAW10" s="477"/>
      <c r="QAX10" s="477"/>
      <c r="QAY10" s="477"/>
      <c r="QAZ10" s="474"/>
      <c r="QBA10" s="474"/>
      <c r="QBB10" s="475"/>
      <c r="QBC10" s="414"/>
      <c r="QBD10" s="476"/>
      <c r="QBE10" s="477"/>
      <c r="QBF10" s="477"/>
      <c r="QBG10" s="477"/>
      <c r="QBH10" s="474"/>
      <c r="QBI10" s="474"/>
      <c r="QBJ10" s="475"/>
      <c r="QBK10" s="414"/>
      <c r="QBL10" s="476"/>
      <c r="QBM10" s="477"/>
      <c r="QBN10" s="477"/>
      <c r="QBO10" s="477"/>
      <c r="QBP10" s="474"/>
      <c r="QBQ10" s="474"/>
      <c r="QBR10" s="475"/>
      <c r="QBS10" s="414"/>
      <c r="QBT10" s="476"/>
      <c r="QBU10" s="477"/>
      <c r="QBV10" s="477"/>
      <c r="QBW10" s="477"/>
      <c r="QBX10" s="474"/>
      <c r="QBY10" s="474"/>
      <c r="QBZ10" s="475"/>
      <c r="QCA10" s="414"/>
      <c r="QCB10" s="476"/>
      <c r="QCC10" s="477"/>
      <c r="QCD10" s="477"/>
      <c r="QCE10" s="477"/>
      <c r="QCF10" s="474"/>
      <c r="QCG10" s="474"/>
      <c r="QCH10" s="475"/>
      <c r="QCI10" s="414"/>
      <c r="QCJ10" s="476"/>
      <c r="QCK10" s="477"/>
      <c r="QCL10" s="477"/>
      <c r="QCM10" s="477"/>
      <c r="QCN10" s="474"/>
      <c r="QCO10" s="474"/>
      <c r="QCP10" s="475"/>
      <c r="QCQ10" s="414"/>
      <c r="QCR10" s="476"/>
      <c r="QCS10" s="477"/>
      <c r="QCT10" s="477"/>
      <c r="QCU10" s="477"/>
      <c r="QCV10" s="474"/>
      <c r="QCW10" s="474"/>
      <c r="QCX10" s="475"/>
      <c r="QCY10" s="414"/>
      <c r="QCZ10" s="476"/>
      <c r="QDA10" s="477"/>
      <c r="QDB10" s="477"/>
      <c r="QDC10" s="477"/>
      <c r="QDD10" s="474"/>
      <c r="QDE10" s="474"/>
      <c r="QDF10" s="475"/>
      <c r="QDG10" s="414"/>
      <c r="QDH10" s="476"/>
      <c r="QDI10" s="477"/>
      <c r="QDJ10" s="477"/>
      <c r="QDK10" s="477"/>
      <c r="QDL10" s="474"/>
      <c r="QDM10" s="474"/>
      <c r="QDN10" s="475"/>
      <c r="QDO10" s="414"/>
      <c r="QDP10" s="476"/>
      <c r="QDQ10" s="477"/>
      <c r="QDR10" s="477"/>
      <c r="QDS10" s="477"/>
      <c r="QDT10" s="474"/>
      <c r="QDU10" s="474"/>
      <c r="QDV10" s="475"/>
      <c r="QDW10" s="414"/>
      <c r="QDX10" s="476"/>
      <c r="QDY10" s="477"/>
      <c r="QDZ10" s="477"/>
      <c r="QEA10" s="477"/>
      <c r="QEB10" s="474"/>
      <c r="QEC10" s="474"/>
      <c r="QED10" s="475"/>
      <c r="QEE10" s="414"/>
      <c r="QEF10" s="476"/>
      <c r="QEG10" s="477"/>
      <c r="QEH10" s="477"/>
      <c r="QEI10" s="477"/>
      <c r="QEJ10" s="474"/>
      <c r="QEK10" s="474"/>
      <c r="QEL10" s="475"/>
      <c r="QEM10" s="414"/>
      <c r="QEN10" s="476"/>
      <c r="QEO10" s="477"/>
      <c r="QEP10" s="477"/>
      <c r="QEQ10" s="477"/>
      <c r="QER10" s="474"/>
      <c r="QES10" s="474"/>
      <c r="QET10" s="475"/>
      <c r="QEU10" s="414"/>
      <c r="QEV10" s="476"/>
      <c r="QEW10" s="477"/>
      <c r="QEX10" s="477"/>
      <c r="QEY10" s="477"/>
      <c r="QEZ10" s="474"/>
      <c r="QFA10" s="474"/>
      <c r="QFB10" s="475"/>
      <c r="QFC10" s="414"/>
      <c r="QFD10" s="476"/>
      <c r="QFE10" s="477"/>
      <c r="QFF10" s="477"/>
      <c r="QFG10" s="477"/>
      <c r="QFH10" s="474"/>
      <c r="QFI10" s="474"/>
      <c r="QFJ10" s="475"/>
      <c r="QFK10" s="414"/>
      <c r="QFL10" s="476"/>
      <c r="QFM10" s="477"/>
      <c r="QFN10" s="477"/>
      <c r="QFO10" s="477"/>
      <c r="QFP10" s="474"/>
      <c r="QFQ10" s="474"/>
      <c r="QFR10" s="475"/>
      <c r="QFS10" s="414"/>
      <c r="QFT10" s="476"/>
      <c r="QFU10" s="477"/>
      <c r="QFV10" s="477"/>
      <c r="QFW10" s="477"/>
      <c r="QFX10" s="474"/>
      <c r="QFY10" s="474"/>
      <c r="QFZ10" s="475"/>
      <c r="QGA10" s="414"/>
      <c r="QGB10" s="476"/>
      <c r="QGC10" s="477"/>
      <c r="QGD10" s="477"/>
      <c r="QGE10" s="477"/>
      <c r="QGF10" s="474"/>
      <c r="QGG10" s="474"/>
      <c r="QGH10" s="475"/>
      <c r="QGI10" s="414"/>
      <c r="QGJ10" s="476"/>
      <c r="QGK10" s="477"/>
      <c r="QGL10" s="477"/>
      <c r="QGM10" s="477"/>
      <c r="QGN10" s="474"/>
      <c r="QGO10" s="474"/>
      <c r="QGP10" s="475"/>
      <c r="QGQ10" s="414"/>
      <c r="QGR10" s="476"/>
      <c r="QGS10" s="477"/>
      <c r="QGT10" s="477"/>
      <c r="QGU10" s="477"/>
      <c r="QGV10" s="474"/>
      <c r="QGW10" s="474"/>
      <c r="QGX10" s="475"/>
      <c r="QGY10" s="414"/>
      <c r="QGZ10" s="476"/>
      <c r="QHA10" s="477"/>
      <c r="QHB10" s="477"/>
      <c r="QHC10" s="477"/>
      <c r="QHD10" s="474"/>
      <c r="QHE10" s="474"/>
      <c r="QHF10" s="475"/>
      <c r="QHG10" s="414"/>
      <c r="QHH10" s="476"/>
      <c r="QHI10" s="477"/>
      <c r="QHJ10" s="477"/>
      <c r="QHK10" s="477"/>
      <c r="QHL10" s="474"/>
      <c r="QHM10" s="474"/>
      <c r="QHN10" s="475"/>
      <c r="QHO10" s="414"/>
      <c r="QHP10" s="476"/>
      <c r="QHQ10" s="477"/>
      <c r="QHR10" s="477"/>
      <c r="QHS10" s="477"/>
      <c r="QHT10" s="474"/>
      <c r="QHU10" s="474"/>
      <c r="QHV10" s="475"/>
      <c r="QHW10" s="414"/>
      <c r="QHX10" s="476"/>
      <c r="QHY10" s="477"/>
      <c r="QHZ10" s="477"/>
      <c r="QIA10" s="477"/>
      <c r="QIB10" s="474"/>
      <c r="QIC10" s="474"/>
      <c r="QID10" s="475"/>
      <c r="QIE10" s="414"/>
      <c r="QIF10" s="476"/>
      <c r="QIG10" s="477"/>
      <c r="QIH10" s="477"/>
      <c r="QII10" s="477"/>
      <c r="QIJ10" s="474"/>
      <c r="QIK10" s="474"/>
      <c r="QIL10" s="475"/>
      <c r="QIM10" s="414"/>
      <c r="QIN10" s="476"/>
      <c r="QIO10" s="477"/>
      <c r="QIP10" s="477"/>
      <c r="QIQ10" s="477"/>
      <c r="QIR10" s="474"/>
      <c r="QIS10" s="474"/>
      <c r="QIT10" s="475"/>
      <c r="QIU10" s="414"/>
      <c r="QIV10" s="476"/>
      <c r="QIW10" s="477"/>
      <c r="QIX10" s="477"/>
      <c r="QIY10" s="477"/>
      <c r="QIZ10" s="474"/>
      <c r="QJA10" s="474"/>
      <c r="QJB10" s="475"/>
      <c r="QJC10" s="414"/>
      <c r="QJD10" s="476"/>
      <c r="QJE10" s="477"/>
      <c r="QJF10" s="477"/>
      <c r="QJG10" s="477"/>
      <c r="QJH10" s="474"/>
      <c r="QJI10" s="474"/>
      <c r="QJJ10" s="475"/>
      <c r="QJK10" s="414"/>
      <c r="QJL10" s="476"/>
      <c r="QJM10" s="477"/>
      <c r="QJN10" s="477"/>
      <c r="QJO10" s="477"/>
      <c r="QJP10" s="474"/>
      <c r="QJQ10" s="474"/>
      <c r="QJR10" s="475"/>
      <c r="QJS10" s="414"/>
      <c r="QJT10" s="476"/>
      <c r="QJU10" s="477"/>
      <c r="QJV10" s="477"/>
      <c r="QJW10" s="477"/>
      <c r="QJX10" s="474"/>
      <c r="QJY10" s="474"/>
      <c r="QJZ10" s="475"/>
      <c r="QKA10" s="414"/>
      <c r="QKB10" s="476"/>
      <c r="QKC10" s="477"/>
      <c r="QKD10" s="477"/>
      <c r="QKE10" s="477"/>
      <c r="QKF10" s="474"/>
      <c r="QKG10" s="474"/>
      <c r="QKH10" s="475"/>
      <c r="QKI10" s="414"/>
      <c r="QKJ10" s="476"/>
      <c r="QKK10" s="477"/>
      <c r="QKL10" s="477"/>
      <c r="QKM10" s="477"/>
      <c r="QKN10" s="474"/>
      <c r="QKO10" s="474"/>
      <c r="QKP10" s="475"/>
      <c r="QKQ10" s="414"/>
      <c r="QKR10" s="476"/>
      <c r="QKS10" s="477"/>
      <c r="QKT10" s="477"/>
      <c r="QKU10" s="477"/>
      <c r="QKV10" s="474"/>
      <c r="QKW10" s="474"/>
      <c r="QKX10" s="475"/>
      <c r="QKY10" s="414"/>
      <c r="QKZ10" s="476"/>
      <c r="QLA10" s="477"/>
      <c r="QLB10" s="477"/>
      <c r="QLC10" s="477"/>
      <c r="QLD10" s="474"/>
      <c r="QLE10" s="474"/>
      <c r="QLF10" s="475"/>
      <c r="QLG10" s="414"/>
      <c r="QLH10" s="476"/>
      <c r="QLI10" s="477"/>
      <c r="QLJ10" s="477"/>
      <c r="QLK10" s="477"/>
      <c r="QLL10" s="474"/>
      <c r="QLM10" s="474"/>
      <c r="QLN10" s="475"/>
      <c r="QLO10" s="414"/>
      <c r="QLP10" s="476"/>
      <c r="QLQ10" s="477"/>
      <c r="QLR10" s="477"/>
      <c r="QLS10" s="477"/>
      <c r="QLT10" s="474"/>
      <c r="QLU10" s="474"/>
      <c r="QLV10" s="475"/>
      <c r="QLW10" s="414"/>
      <c r="QLX10" s="476"/>
      <c r="QLY10" s="477"/>
      <c r="QLZ10" s="477"/>
      <c r="QMA10" s="477"/>
      <c r="QMB10" s="474"/>
      <c r="QMC10" s="474"/>
      <c r="QMD10" s="475"/>
      <c r="QME10" s="414"/>
      <c r="QMF10" s="476"/>
      <c r="QMG10" s="477"/>
      <c r="QMH10" s="477"/>
      <c r="QMI10" s="477"/>
      <c r="QMJ10" s="474"/>
      <c r="QMK10" s="474"/>
      <c r="QML10" s="475"/>
      <c r="QMM10" s="414"/>
      <c r="QMN10" s="476"/>
      <c r="QMO10" s="477"/>
      <c r="QMP10" s="477"/>
      <c r="QMQ10" s="477"/>
      <c r="QMR10" s="474"/>
      <c r="QMS10" s="474"/>
      <c r="QMT10" s="475"/>
      <c r="QMU10" s="414"/>
      <c r="QMV10" s="476"/>
      <c r="QMW10" s="477"/>
      <c r="QMX10" s="477"/>
      <c r="QMY10" s="477"/>
      <c r="QMZ10" s="474"/>
      <c r="QNA10" s="474"/>
      <c r="QNB10" s="475"/>
      <c r="QNC10" s="414"/>
      <c r="QND10" s="476"/>
      <c r="QNE10" s="477"/>
      <c r="QNF10" s="477"/>
      <c r="QNG10" s="477"/>
      <c r="QNH10" s="474"/>
      <c r="QNI10" s="474"/>
      <c r="QNJ10" s="475"/>
      <c r="QNK10" s="414"/>
      <c r="QNL10" s="476"/>
      <c r="QNM10" s="477"/>
      <c r="QNN10" s="477"/>
      <c r="QNO10" s="477"/>
      <c r="QNP10" s="474"/>
      <c r="QNQ10" s="474"/>
      <c r="QNR10" s="475"/>
      <c r="QNS10" s="414"/>
      <c r="QNT10" s="476"/>
      <c r="QNU10" s="477"/>
      <c r="QNV10" s="477"/>
      <c r="QNW10" s="477"/>
      <c r="QNX10" s="474"/>
      <c r="QNY10" s="474"/>
      <c r="QNZ10" s="475"/>
      <c r="QOA10" s="414"/>
      <c r="QOB10" s="476"/>
      <c r="QOC10" s="477"/>
      <c r="QOD10" s="477"/>
      <c r="QOE10" s="477"/>
      <c r="QOF10" s="474"/>
      <c r="QOG10" s="474"/>
      <c r="QOH10" s="475"/>
      <c r="QOI10" s="414"/>
      <c r="QOJ10" s="476"/>
      <c r="QOK10" s="477"/>
      <c r="QOL10" s="477"/>
      <c r="QOM10" s="477"/>
      <c r="QON10" s="474"/>
      <c r="QOO10" s="474"/>
      <c r="QOP10" s="475"/>
      <c r="QOQ10" s="414"/>
      <c r="QOR10" s="476"/>
      <c r="QOS10" s="477"/>
      <c r="QOT10" s="477"/>
      <c r="QOU10" s="477"/>
      <c r="QOV10" s="474"/>
      <c r="QOW10" s="474"/>
      <c r="QOX10" s="475"/>
      <c r="QOY10" s="414"/>
      <c r="QOZ10" s="476"/>
      <c r="QPA10" s="477"/>
      <c r="QPB10" s="477"/>
      <c r="QPC10" s="477"/>
      <c r="QPD10" s="474"/>
      <c r="QPE10" s="474"/>
      <c r="QPF10" s="475"/>
      <c r="QPG10" s="414"/>
      <c r="QPH10" s="476"/>
      <c r="QPI10" s="477"/>
      <c r="QPJ10" s="477"/>
      <c r="QPK10" s="477"/>
      <c r="QPL10" s="474"/>
      <c r="QPM10" s="474"/>
      <c r="QPN10" s="475"/>
      <c r="QPO10" s="414"/>
      <c r="QPP10" s="476"/>
      <c r="QPQ10" s="477"/>
      <c r="QPR10" s="477"/>
      <c r="QPS10" s="477"/>
      <c r="QPT10" s="474"/>
      <c r="QPU10" s="474"/>
      <c r="QPV10" s="475"/>
      <c r="QPW10" s="414"/>
      <c r="QPX10" s="476"/>
      <c r="QPY10" s="477"/>
      <c r="QPZ10" s="477"/>
      <c r="QQA10" s="477"/>
      <c r="QQB10" s="474"/>
      <c r="QQC10" s="474"/>
      <c r="QQD10" s="475"/>
      <c r="QQE10" s="414"/>
      <c r="QQF10" s="476"/>
      <c r="QQG10" s="477"/>
      <c r="QQH10" s="477"/>
      <c r="QQI10" s="477"/>
      <c r="QQJ10" s="474"/>
      <c r="QQK10" s="474"/>
      <c r="QQL10" s="475"/>
      <c r="QQM10" s="414"/>
      <c r="QQN10" s="476"/>
      <c r="QQO10" s="477"/>
      <c r="QQP10" s="477"/>
      <c r="QQQ10" s="477"/>
      <c r="QQR10" s="474"/>
      <c r="QQS10" s="474"/>
      <c r="QQT10" s="475"/>
      <c r="QQU10" s="414"/>
      <c r="QQV10" s="476"/>
      <c r="QQW10" s="477"/>
      <c r="QQX10" s="477"/>
      <c r="QQY10" s="477"/>
      <c r="QQZ10" s="474"/>
      <c r="QRA10" s="474"/>
      <c r="QRB10" s="475"/>
      <c r="QRC10" s="414"/>
      <c r="QRD10" s="476"/>
      <c r="QRE10" s="477"/>
      <c r="QRF10" s="477"/>
      <c r="QRG10" s="477"/>
      <c r="QRH10" s="474"/>
      <c r="QRI10" s="474"/>
      <c r="QRJ10" s="475"/>
      <c r="QRK10" s="414"/>
      <c r="QRL10" s="476"/>
      <c r="QRM10" s="477"/>
      <c r="QRN10" s="477"/>
      <c r="QRO10" s="477"/>
      <c r="QRP10" s="474"/>
      <c r="QRQ10" s="474"/>
      <c r="QRR10" s="475"/>
      <c r="QRS10" s="414"/>
      <c r="QRT10" s="476"/>
      <c r="QRU10" s="477"/>
      <c r="QRV10" s="477"/>
      <c r="QRW10" s="477"/>
      <c r="QRX10" s="474"/>
      <c r="QRY10" s="474"/>
      <c r="QRZ10" s="475"/>
      <c r="QSA10" s="414"/>
      <c r="QSB10" s="476"/>
      <c r="QSC10" s="477"/>
      <c r="QSD10" s="477"/>
      <c r="QSE10" s="477"/>
      <c r="QSF10" s="474"/>
      <c r="QSG10" s="474"/>
      <c r="QSH10" s="475"/>
      <c r="QSI10" s="414"/>
      <c r="QSJ10" s="476"/>
      <c r="QSK10" s="477"/>
      <c r="QSL10" s="477"/>
      <c r="QSM10" s="477"/>
      <c r="QSN10" s="474"/>
      <c r="QSO10" s="474"/>
      <c r="QSP10" s="475"/>
      <c r="QSQ10" s="414"/>
      <c r="QSR10" s="476"/>
      <c r="QSS10" s="477"/>
      <c r="QST10" s="477"/>
      <c r="QSU10" s="477"/>
      <c r="QSV10" s="474"/>
      <c r="QSW10" s="474"/>
      <c r="QSX10" s="475"/>
      <c r="QSY10" s="414"/>
      <c r="QSZ10" s="476"/>
      <c r="QTA10" s="477"/>
      <c r="QTB10" s="477"/>
      <c r="QTC10" s="477"/>
      <c r="QTD10" s="474"/>
      <c r="QTE10" s="474"/>
      <c r="QTF10" s="475"/>
      <c r="QTG10" s="414"/>
      <c r="QTH10" s="476"/>
      <c r="QTI10" s="477"/>
      <c r="QTJ10" s="477"/>
      <c r="QTK10" s="477"/>
      <c r="QTL10" s="474"/>
      <c r="QTM10" s="474"/>
      <c r="QTN10" s="475"/>
      <c r="QTO10" s="414"/>
      <c r="QTP10" s="476"/>
      <c r="QTQ10" s="477"/>
      <c r="QTR10" s="477"/>
      <c r="QTS10" s="477"/>
      <c r="QTT10" s="474"/>
      <c r="QTU10" s="474"/>
      <c r="QTV10" s="475"/>
      <c r="QTW10" s="414"/>
      <c r="QTX10" s="476"/>
      <c r="QTY10" s="477"/>
      <c r="QTZ10" s="477"/>
      <c r="QUA10" s="477"/>
      <c r="QUB10" s="474"/>
      <c r="QUC10" s="474"/>
      <c r="QUD10" s="475"/>
      <c r="QUE10" s="414"/>
      <c r="QUF10" s="476"/>
      <c r="QUG10" s="477"/>
      <c r="QUH10" s="477"/>
      <c r="QUI10" s="477"/>
      <c r="QUJ10" s="474"/>
      <c r="QUK10" s="474"/>
      <c r="QUL10" s="475"/>
      <c r="QUM10" s="414"/>
      <c r="QUN10" s="476"/>
      <c r="QUO10" s="477"/>
      <c r="QUP10" s="477"/>
      <c r="QUQ10" s="477"/>
      <c r="QUR10" s="474"/>
      <c r="QUS10" s="474"/>
      <c r="QUT10" s="475"/>
      <c r="QUU10" s="414"/>
      <c r="QUV10" s="476"/>
      <c r="QUW10" s="477"/>
      <c r="QUX10" s="477"/>
      <c r="QUY10" s="477"/>
      <c r="QUZ10" s="474"/>
      <c r="QVA10" s="474"/>
      <c r="QVB10" s="475"/>
      <c r="QVC10" s="414"/>
      <c r="QVD10" s="476"/>
      <c r="QVE10" s="477"/>
      <c r="QVF10" s="477"/>
      <c r="QVG10" s="477"/>
      <c r="QVH10" s="474"/>
      <c r="QVI10" s="474"/>
      <c r="QVJ10" s="475"/>
      <c r="QVK10" s="414"/>
      <c r="QVL10" s="476"/>
      <c r="QVM10" s="477"/>
      <c r="QVN10" s="477"/>
      <c r="QVO10" s="477"/>
      <c r="QVP10" s="474"/>
      <c r="QVQ10" s="474"/>
      <c r="QVR10" s="475"/>
      <c r="QVS10" s="414"/>
      <c r="QVT10" s="476"/>
      <c r="QVU10" s="477"/>
      <c r="QVV10" s="477"/>
      <c r="QVW10" s="477"/>
      <c r="QVX10" s="474"/>
      <c r="QVY10" s="474"/>
      <c r="QVZ10" s="475"/>
      <c r="QWA10" s="414"/>
      <c r="QWB10" s="476"/>
      <c r="QWC10" s="477"/>
      <c r="QWD10" s="477"/>
      <c r="QWE10" s="477"/>
      <c r="QWF10" s="474"/>
      <c r="QWG10" s="474"/>
      <c r="QWH10" s="475"/>
      <c r="QWI10" s="414"/>
      <c r="QWJ10" s="476"/>
      <c r="QWK10" s="477"/>
      <c r="QWL10" s="477"/>
      <c r="QWM10" s="477"/>
      <c r="QWN10" s="474"/>
      <c r="QWO10" s="474"/>
      <c r="QWP10" s="475"/>
      <c r="QWQ10" s="414"/>
      <c r="QWR10" s="476"/>
      <c r="QWS10" s="477"/>
      <c r="QWT10" s="477"/>
      <c r="QWU10" s="477"/>
      <c r="QWV10" s="474"/>
      <c r="QWW10" s="474"/>
      <c r="QWX10" s="475"/>
      <c r="QWY10" s="414"/>
      <c r="QWZ10" s="476"/>
      <c r="QXA10" s="477"/>
      <c r="QXB10" s="477"/>
      <c r="QXC10" s="477"/>
      <c r="QXD10" s="474"/>
      <c r="QXE10" s="474"/>
      <c r="QXF10" s="475"/>
      <c r="QXG10" s="414"/>
      <c r="QXH10" s="476"/>
      <c r="QXI10" s="477"/>
      <c r="QXJ10" s="477"/>
      <c r="QXK10" s="477"/>
      <c r="QXL10" s="474"/>
      <c r="QXM10" s="474"/>
      <c r="QXN10" s="475"/>
      <c r="QXO10" s="414"/>
      <c r="QXP10" s="476"/>
      <c r="QXQ10" s="477"/>
      <c r="QXR10" s="477"/>
      <c r="QXS10" s="477"/>
      <c r="QXT10" s="474"/>
      <c r="QXU10" s="474"/>
      <c r="QXV10" s="475"/>
      <c r="QXW10" s="414"/>
      <c r="QXX10" s="476"/>
      <c r="QXY10" s="477"/>
      <c r="QXZ10" s="477"/>
      <c r="QYA10" s="477"/>
      <c r="QYB10" s="474"/>
      <c r="QYC10" s="474"/>
      <c r="QYD10" s="475"/>
      <c r="QYE10" s="414"/>
      <c r="QYF10" s="476"/>
      <c r="QYG10" s="477"/>
      <c r="QYH10" s="477"/>
      <c r="QYI10" s="477"/>
      <c r="QYJ10" s="474"/>
      <c r="QYK10" s="474"/>
      <c r="QYL10" s="475"/>
      <c r="QYM10" s="414"/>
      <c r="QYN10" s="476"/>
      <c r="QYO10" s="477"/>
      <c r="QYP10" s="477"/>
      <c r="QYQ10" s="477"/>
      <c r="QYR10" s="474"/>
      <c r="QYS10" s="474"/>
      <c r="QYT10" s="475"/>
      <c r="QYU10" s="414"/>
      <c r="QYV10" s="476"/>
      <c r="QYW10" s="477"/>
      <c r="QYX10" s="477"/>
      <c r="QYY10" s="477"/>
      <c r="QYZ10" s="474"/>
      <c r="QZA10" s="474"/>
      <c r="QZB10" s="475"/>
      <c r="QZC10" s="414"/>
      <c r="QZD10" s="476"/>
      <c r="QZE10" s="477"/>
      <c r="QZF10" s="477"/>
      <c r="QZG10" s="477"/>
      <c r="QZH10" s="474"/>
      <c r="QZI10" s="474"/>
      <c r="QZJ10" s="475"/>
      <c r="QZK10" s="414"/>
      <c r="QZL10" s="476"/>
      <c r="QZM10" s="477"/>
      <c r="QZN10" s="477"/>
      <c r="QZO10" s="477"/>
      <c r="QZP10" s="474"/>
      <c r="QZQ10" s="474"/>
      <c r="QZR10" s="475"/>
      <c r="QZS10" s="414"/>
      <c r="QZT10" s="476"/>
      <c r="QZU10" s="477"/>
      <c r="QZV10" s="477"/>
      <c r="QZW10" s="477"/>
      <c r="QZX10" s="474"/>
      <c r="QZY10" s="474"/>
      <c r="QZZ10" s="475"/>
      <c r="RAA10" s="414"/>
      <c r="RAB10" s="476"/>
      <c r="RAC10" s="477"/>
      <c r="RAD10" s="477"/>
      <c r="RAE10" s="477"/>
      <c r="RAF10" s="474"/>
      <c r="RAG10" s="474"/>
      <c r="RAH10" s="475"/>
      <c r="RAI10" s="414"/>
      <c r="RAJ10" s="476"/>
      <c r="RAK10" s="477"/>
      <c r="RAL10" s="477"/>
      <c r="RAM10" s="477"/>
      <c r="RAN10" s="474"/>
      <c r="RAO10" s="474"/>
      <c r="RAP10" s="475"/>
      <c r="RAQ10" s="414"/>
      <c r="RAR10" s="476"/>
      <c r="RAS10" s="477"/>
      <c r="RAT10" s="477"/>
      <c r="RAU10" s="477"/>
      <c r="RAV10" s="474"/>
      <c r="RAW10" s="474"/>
      <c r="RAX10" s="475"/>
      <c r="RAY10" s="414"/>
      <c r="RAZ10" s="476"/>
      <c r="RBA10" s="477"/>
      <c r="RBB10" s="477"/>
      <c r="RBC10" s="477"/>
      <c r="RBD10" s="474"/>
      <c r="RBE10" s="474"/>
      <c r="RBF10" s="475"/>
      <c r="RBG10" s="414"/>
      <c r="RBH10" s="476"/>
      <c r="RBI10" s="477"/>
      <c r="RBJ10" s="477"/>
      <c r="RBK10" s="477"/>
      <c r="RBL10" s="474"/>
      <c r="RBM10" s="474"/>
      <c r="RBN10" s="475"/>
      <c r="RBO10" s="414"/>
      <c r="RBP10" s="476"/>
      <c r="RBQ10" s="477"/>
      <c r="RBR10" s="477"/>
      <c r="RBS10" s="477"/>
      <c r="RBT10" s="474"/>
      <c r="RBU10" s="474"/>
      <c r="RBV10" s="475"/>
      <c r="RBW10" s="414"/>
      <c r="RBX10" s="476"/>
      <c r="RBY10" s="477"/>
      <c r="RBZ10" s="477"/>
      <c r="RCA10" s="477"/>
      <c r="RCB10" s="474"/>
      <c r="RCC10" s="474"/>
      <c r="RCD10" s="475"/>
      <c r="RCE10" s="414"/>
      <c r="RCF10" s="476"/>
      <c r="RCG10" s="477"/>
      <c r="RCH10" s="477"/>
      <c r="RCI10" s="477"/>
      <c r="RCJ10" s="474"/>
      <c r="RCK10" s="474"/>
      <c r="RCL10" s="475"/>
      <c r="RCM10" s="414"/>
      <c r="RCN10" s="476"/>
      <c r="RCO10" s="477"/>
      <c r="RCP10" s="477"/>
      <c r="RCQ10" s="477"/>
      <c r="RCR10" s="474"/>
      <c r="RCS10" s="474"/>
      <c r="RCT10" s="475"/>
      <c r="RCU10" s="414"/>
      <c r="RCV10" s="476"/>
      <c r="RCW10" s="477"/>
      <c r="RCX10" s="477"/>
      <c r="RCY10" s="477"/>
      <c r="RCZ10" s="474"/>
      <c r="RDA10" s="474"/>
      <c r="RDB10" s="475"/>
      <c r="RDC10" s="414"/>
      <c r="RDD10" s="476"/>
      <c r="RDE10" s="477"/>
      <c r="RDF10" s="477"/>
      <c r="RDG10" s="477"/>
      <c r="RDH10" s="474"/>
      <c r="RDI10" s="474"/>
      <c r="RDJ10" s="475"/>
      <c r="RDK10" s="414"/>
      <c r="RDL10" s="476"/>
      <c r="RDM10" s="477"/>
      <c r="RDN10" s="477"/>
      <c r="RDO10" s="477"/>
      <c r="RDP10" s="474"/>
      <c r="RDQ10" s="474"/>
      <c r="RDR10" s="475"/>
      <c r="RDS10" s="414"/>
      <c r="RDT10" s="476"/>
      <c r="RDU10" s="477"/>
      <c r="RDV10" s="477"/>
      <c r="RDW10" s="477"/>
      <c r="RDX10" s="474"/>
      <c r="RDY10" s="474"/>
      <c r="RDZ10" s="475"/>
      <c r="REA10" s="414"/>
      <c r="REB10" s="476"/>
      <c r="REC10" s="477"/>
      <c r="RED10" s="477"/>
      <c r="REE10" s="477"/>
      <c r="REF10" s="474"/>
      <c r="REG10" s="474"/>
      <c r="REH10" s="475"/>
      <c r="REI10" s="414"/>
      <c r="REJ10" s="476"/>
      <c r="REK10" s="477"/>
      <c r="REL10" s="477"/>
      <c r="REM10" s="477"/>
      <c r="REN10" s="474"/>
      <c r="REO10" s="474"/>
      <c r="REP10" s="475"/>
      <c r="REQ10" s="414"/>
      <c r="RER10" s="476"/>
      <c r="RES10" s="477"/>
      <c r="RET10" s="477"/>
      <c r="REU10" s="477"/>
      <c r="REV10" s="474"/>
      <c r="REW10" s="474"/>
      <c r="REX10" s="475"/>
      <c r="REY10" s="414"/>
      <c r="REZ10" s="476"/>
      <c r="RFA10" s="477"/>
      <c r="RFB10" s="477"/>
      <c r="RFC10" s="477"/>
      <c r="RFD10" s="474"/>
      <c r="RFE10" s="474"/>
      <c r="RFF10" s="475"/>
      <c r="RFG10" s="414"/>
      <c r="RFH10" s="476"/>
      <c r="RFI10" s="477"/>
      <c r="RFJ10" s="477"/>
      <c r="RFK10" s="477"/>
      <c r="RFL10" s="474"/>
      <c r="RFM10" s="474"/>
      <c r="RFN10" s="475"/>
      <c r="RFO10" s="414"/>
      <c r="RFP10" s="476"/>
      <c r="RFQ10" s="477"/>
      <c r="RFR10" s="477"/>
      <c r="RFS10" s="477"/>
      <c r="RFT10" s="474"/>
      <c r="RFU10" s="474"/>
      <c r="RFV10" s="475"/>
      <c r="RFW10" s="414"/>
      <c r="RFX10" s="476"/>
      <c r="RFY10" s="477"/>
      <c r="RFZ10" s="477"/>
      <c r="RGA10" s="477"/>
      <c r="RGB10" s="474"/>
      <c r="RGC10" s="474"/>
      <c r="RGD10" s="475"/>
      <c r="RGE10" s="414"/>
      <c r="RGF10" s="476"/>
      <c r="RGG10" s="477"/>
      <c r="RGH10" s="477"/>
      <c r="RGI10" s="477"/>
      <c r="RGJ10" s="474"/>
      <c r="RGK10" s="474"/>
      <c r="RGL10" s="475"/>
      <c r="RGM10" s="414"/>
      <c r="RGN10" s="476"/>
      <c r="RGO10" s="477"/>
      <c r="RGP10" s="477"/>
      <c r="RGQ10" s="477"/>
      <c r="RGR10" s="474"/>
      <c r="RGS10" s="474"/>
      <c r="RGT10" s="475"/>
      <c r="RGU10" s="414"/>
      <c r="RGV10" s="476"/>
      <c r="RGW10" s="477"/>
      <c r="RGX10" s="477"/>
      <c r="RGY10" s="477"/>
      <c r="RGZ10" s="474"/>
      <c r="RHA10" s="474"/>
      <c r="RHB10" s="475"/>
      <c r="RHC10" s="414"/>
      <c r="RHD10" s="476"/>
      <c r="RHE10" s="477"/>
      <c r="RHF10" s="477"/>
      <c r="RHG10" s="477"/>
      <c r="RHH10" s="474"/>
      <c r="RHI10" s="474"/>
      <c r="RHJ10" s="475"/>
      <c r="RHK10" s="414"/>
      <c r="RHL10" s="476"/>
      <c r="RHM10" s="477"/>
      <c r="RHN10" s="477"/>
      <c r="RHO10" s="477"/>
      <c r="RHP10" s="474"/>
      <c r="RHQ10" s="474"/>
      <c r="RHR10" s="475"/>
      <c r="RHS10" s="414"/>
      <c r="RHT10" s="476"/>
      <c r="RHU10" s="477"/>
      <c r="RHV10" s="477"/>
      <c r="RHW10" s="477"/>
      <c r="RHX10" s="474"/>
      <c r="RHY10" s="474"/>
      <c r="RHZ10" s="475"/>
      <c r="RIA10" s="414"/>
      <c r="RIB10" s="476"/>
      <c r="RIC10" s="477"/>
      <c r="RID10" s="477"/>
      <c r="RIE10" s="477"/>
      <c r="RIF10" s="474"/>
      <c r="RIG10" s="474"/>
      <c r="RIH10" s="475"/>
      <c r="RII10" s="414"/>
      <c r="RIJ10" s="476"/>
      <c r="RIK10" s="477"/>
      <c r="RIL10" s="477"/>
      <c r="RIM10" s="477"/>
      <c r="RIN10" s="474"/>
      <c r="RIO10" s="474"/>
      <c r="RIP10" s="475"/>
      <c r="RIQ10" s="414"/>
      <c r="RIR10" s="476"/>
      <c r="RIS10" s="477"/>
      <c r="RIT10" s="477"/>
      <c r="RIU10" s="477"/>
      <c r="RIV10" s="474"/>
      <c r="RIW10" s="474"/>
      <c r="RIX10" s="475"/>
      <c r="RIY10" s="414"/>
      <c r="RIZ10" s="476"/>
      <c r="RJA10" s="477"/>
      <c r="RJB10" s="477"/>
      <c r="RJC10" s="477"/>
      <c r="RJD10" s="474"/>
      <c r="RJE10" s="474"/>
      <c r="RJF10" s="475"/>
      <c r="RJG10" s="414"/>
      <c r="RJH10" s="476"/>
      <c r="RJI10" s="477"/>
      <c r="RJJ10" s="477"/>
      <c r="RJK10" s="477"/>
      <c r="RJL10" s="474"/>
      <c r="RJM10" s="474"/>
      <c r="RJN10" s="475"/>
      <c r="RJO10" s="414"/>
      <c r="RJP10" s="476"/>
      <c r="RJQ10" s="477"/>
      <c r="RJR10" s="477"/>
      <c r="RJS10" s="477"/>
      <c r="RJT10" s="474"/>
      <c r="RJU10" s="474"/>
      <c r="RJV10" s="475"/>
      <c r="RJW10" s="414"/>
      <c r="RJX10" s="476"/>
      <c r="RJY10" s="477"/>
      <c r="RJZ10" s="477"/>
      <c r="RKA10" s="477"/>
      <c r="RKB10" s="474"/>
      <c r="RKC10" s="474"/>
      <c r="RKD10" s="475"/>
      <c r="RKE10" s="414"/>
      <c r="RKF10" s="476"/>
      <c r="RKG10" s="477"/>
      <c r="RKH10" s="477"/>
      <c r="RKI10" s="477"/>
      <c r="RKJ10" s="474"/>
      <c r="RKK10" s="474"/>
      <c r="RKL10" s="475"/>
      <c r="RKM10" s="414"/>
      <c r="RKN10" s="476"/>
      <c r="RKO10" s="477"/>
      <c r="RKP10" s="477"/>
      <c r="RKQ10" s="477"/>
      <c r="RKR10" s="474"/>
      <c r="RKS10" s="474"/>
      <c r="RKT10" s="475"/>
      <c r="RKU10" s="414"/>
      <c r="RKV10" s="476"/>
      <c r="RKW10" s="477"/>
      <c r="RKX10" s="477"/>
      <c r="RKY10" s="477"/>
      <c r="RKZ10" s="474"/>
      <c r="RLA10" s="474"/>
      <c r="RLB10" s="475"/>
      <c r="RLC10" s="414"/>
      <c r="RLD10" s="476"/>
      <c r="RLE10" s="477"/>
      <c r="RLF10" s="477"/>
      <c r="RLG10" s="477"/>
      <c r="RLH10" s="474"/>
      <c r="RLI10" s="474"/>
      <c r="RLJ10" s="475"/>
      <c r="RLK10" s="414"/>
      <c r="RLL10" s="476"/>
      <c r="RLM10" s="477"/>
      <c r="RLN10" s="477"/>
      <c r="RLO10" s="477"/>
      <c r="RLP10" s="474"/>
      <c r="RLQ10" s="474"/>
      <c r="RLR10" s="475"/>
      <c r="RLS10" s="414"/>
      <c r="RLT10" s="476"/>
      <c r="RLU10" s="477"/>
      <c r="RLV10" s="477"/>
      <c r="RLW10" s="477"/>
      <c r="RLX10" s="474"/>
      <c r="RLY10" s="474"/>
      <c r="RLZ10" s="475"/>
      <c r="RMA10" s="414"/>
      <c r="RMB10" s="476"/>
      <c r="RMC10" s="477"/>
      <c r="RMD10" s="477"/>
      <c r="RME10" s="477"/>
      <c r="RMF10" s="474"/>
      <c r="RMG10" s="474"/>
      <c r="RMH10" s="475"/>
      <c r="RMI10" s="414"/>
      <c r="RMJ10" s="476"/>
      <c r="RMK10" s="477"/>
      <c r="RML10" s="477"/>
      <c r="RMM10" s="477"/>
      <c r="RMN10" s="474"/>
      <c r="RMO10" s="474"/>
      <c r="RMP10" s="475"/>
      <c r="RMQ10" s="414"/>
      <c r="RMR10" s="476"/>
      <c r="RMS10" s="477"/>
      <c r="RMT10" s="477"/>
      <c r="RMU10" s="477"/>
      <c r="RMV10" s="474"/>
      <c r="RMW10" s="474"/>
      <c r="RMX10" s="475"/>
      <c r="RMY10" s="414"/>
      <c r="RMZ10" s="476"/>
      <c r="RNA10" s="477"/>
      <c r="RNB10" s="477"/>
      <c r="RNC10" s="477"/>
      <c r="RND10" s="474"/>
      <c r="RNE10" s="474"/>
      <c r="RNF10" s="475"/>
      <c r="RNG10" s="414"/>
      <c r="RNH10" s="476"/>
      <c r="RNI10" s="477"/>
      <c r="RNJ10" s="477"/>
      <c r="RNK10" s="477"/>
      <c r="RNL10" s="474"/>
      <c r="RNM10" s="474"/>
      <c r="RNN10" s="475"/>
      <c r="RNO10" s="414"/>
      <c r="RNP10" s="476"/>
      <c r="RNQ10" s="477"/>
      <c r="RNR10" s="477"/>
      <c r="RNS10" s="477"/>
      <c r="RNT10" s="474"/>
      <c r="RNU10" s="474"/>
      <c r="RNV10" s="475"/>
      <c r="RNW10" s="414"/>
      <c r="RNX10" s="476"/>
      <c r="RNY10" s="477"/>
      <c r="RNZ10" s="477"/>
      <c r="ROA10" s="477"/>
      <c r="ROB10" s="474"/>
      <c r="ROC10" s="474"/>
      <c r="ROD10" s="475"/>
      <c r="ROE10" s="414"/>
      <c r="ROF10" s="476"/>
      <c r="ROG10" s="477"/>
      <c r="ROH10" s="477"/>
      <c r="ROI10" s="477"/>
      <c r="ROJ10" s="474"/>
      <c r="ROK10" s="474"/>
      <c r="ROL10" s="475"/>
      <c r="ROM10" s="414"/>
      <c r="RON10" s="476"/>
      <c r="ROO10" s="477"/>
      <c r="ROP10" s="477"/>
      <c r="ROQ10" s="477"/>
      <c r="ROR10" s="474"/>
      <c r="ROS10" s="474"/>
      <c r="ROT10" s="475"/>
      <c r="ROU10" s="414"/>
      <c r="ROV10" s="476"/>
      <c r="ROW10" s="477"/>
      <c r="ROX10" s="477"/>
      <c r="ROY10" s="477"/>
      <c r="ROZ10" s="474"/>
      <c r="RPA10" s="474"/>
      <c r="RPB10" s="475"/>
      <c r="RPC10" s="414"/>
      <c r="RPD10" s="476"/>
      <c r="RPE10" s="477"/>
      <c r="RPF10" s="477"/>
      <c r="RPG10" s="477"/>
      <c r="RPH10" s="474"/>
      <c r="RPI10" s="474"/>
      <c r="RPJ10" s="475"/>
      <c r="RPK10" s="414"/>
      <c r="RPL10" s="476"/>
      <c r="RPM10" s="477"/>
      <c r="RPN10" s="477"/>
      <c r="RPO10" s="477"/>
      <c r="RPP10" s="474"/>
      <c r="RPQ10" s="474"/>
      <c r="RPR10" s="475"/>
      <c r="RPS10" s="414"/>
      <c r="RPT10" s="476"/>
      <c r="RPU10" s="477"/>
      <c r="RPV10" s="477"/>
      <c r="RPW10" s="477"/>
      <c r="RPX10" s="474"/>
      <c r="RPY10" s="474"/>
      <c r="RPZ10" s="475"/>
      <c r="RQA10" s="414"/>
      <c r="RQB10" s="476"/>
      <c r="RQC10" s="477"/>
      <c r="RQD10" s="477"/>
      <c r="RQE10" s="477"/>
      <c r="RQF10" s="474"/>
      <c r="RQG10" s="474"/>
      <c r="RQH10" s="475"/>
      <c r="RQI10" s="414"/>
      <c r="RQJ10" s="476"/>
      <c r="RQK10" s="477"/>
      <c r="RQL10" s="477"/>
      <c r="RQM10" s="477"/>
      <c r="RQN10" s="474"/>
      <c r="RQO10" s="474"/>
      <c r="RQP10" s="475"/>
      <c r="RQQ10" s="414"/>
      <c r="RQR10" s="476"/>
      <c r="RQS10" s="477"/>
      <c r="RQT10" s="477"/>
      <c r="RQU10" s="477"/>
      <c r="RQV10" s="474"/>
      <c r="RQW10" s="474"/>
      <c r="RQX10" s="475"/>
      <c r="RQY10" s="414"/>
      <c r="RQZ10" s="476"/>
      <c r="RRA10" s="477"/>
      <c r="RRB10" s="477"/>
      <c r="RRC10" s="477"/>
      <c r="RRD10" s="474"/>
      <c r="RRE10" s="474"/>
      <c r="RRF10" s="475"/>
      <c r="RRG10" s="414"/>
      <c r="RRH10" s="476"/>
      <c r="RRI10" s="477"/>
      <c r="RRJ10" s="477"/>
      <c r="RRK10" s="477"/>
      <c r="RRL10" s="474"/>
      <c r="RRM10" s="474"/>
      <c r="RRN10" s="475"/>
      <c r="RRO10" s="414"/>
      <c r="RRP10" s="476"/>
      <c r="RRQ10" s="477"/>
      <c r="RRR10" s="477"/>
      <c r="RRS10" s="477"/>
      <c r="RRT10" s="474"/>
      <c r="RRU10" s="474"/>
      <c r="RRV10" s="475"/>
      <c r="RRW10" s="414"/>
      <c r="RRX10" s="476"/>
      <c r="RRY10" s="477"/>
      <c r="RRZ10" s="477"/>
      <c r="RSA10" s="477"/>
      <c r="RSB10" s="474"/>
      <c r="RSC10" s="474"/>
      <c r="RSD10" s="475"/>
      <c r="RSE10" s="414"/>
      <c r="RSF10" s="476"/>
      <c r="RSG10" s="477"/>
      <c r="RSH10" s="477"/>
      <c r="RSI10" s="477"/>
      <c r="RSJ10" s="474"/>
      <c r="RSK10" s="474"/>
      <c r="RSL10" s="475"/>
      <c r="RSM10" s="414"/>
      <c r="RSN10" s="476"/>
      <c r="RSO10" s="477"/>
      <c r="RSP10" s="477"/>
      <c r="RSQ10" s="477"/>
      <c r="RSR10" s="474"/>
      <c r="RSS10" s="474"/>
      <c r="RST10" s="475"/>
      <c r="RSU10" s="414"/>
      <c r="RSV10" s="476"/>
      <c r="RSW10" s="477"/>
      <c r="RSX10" s="477"/>
      <c r="RSY10" s="477"/>
      <c r="RSZ10" s="474"/>
      <c r="RTA10" s="474"/>
      <c r="RTB10" s="475"/>
      <c r="RTC10" s="414"/>
      <c r="RTD10" s="476"/>
      <c r="RTE10" s="477"/>
      <c r="RTF10" s="477"/>
      <c r="RTG10" s="477"/>
      <c r="RTH10" s="474"/>
      <c r="RTI10" s="474"/>
      <c r="RTJ10" s="475"/>
      <c r="RTK10" s="414"/>
      <c r="RTL10" s="476"/>
      <c r="RTM10" s="477"/>
      <c r="RTN10" s="477"/>
      <c r="RTO10" s="477"/>
      <c r="RTP10" s="474"/>
      <c r="RTQ10" s="474"/>
      <c r="RTR10" s="475"/>
      <c r="RTS10" s="414"/>
      <c r="RTT10" s="476"/>
      <c r="RTU10" s="477"/>
      <c r="RTV10" s="477"/>
      <c r="RTW10" s="477"/>
      <c r="RTX10" s="474"/>
      <c r="RTY10" s="474"/>
      <c r="RTZ10" s="475"/>
      <c r="RUA10" s="414"/>
      <c r="RUB10" s="476"/>
      <c r="RUC10" s="477"/>
      <c r="RUD10" s="477"/>
      <c r="RUE10" s="477"/>
      <c r="RUF10" s="474"/>
      <c r="RUG10" s="474"/>
      <c r="RUH10" s="475"/>
      <c r="RUI10" s="414"/>
      <c r="RUJ10" s="476"/>
      <c r="RUK10" s="477"/>
      <c r="RUL10" s="477"/>
      <c r="RUM10" s="477"/>
      <c r="RUN10" s="474"/>
      <c r="RUO10" s="474"/>
      <c r="RUP10" s="475"/>
      <c r="RUQ10" s="414"/>
      <c r="RUR10" s="476"/>
      <c r="RUS10" s="477"/>
      <c r="RUT10" s="477"/>
      <c r="RUU10" s="477"/>
      <c r="RUV10" s="474"/>
      <c r="RUW10" s="474"/>
      <c r="RUX10" s="475"/>
      <c r="RUY10" s="414"/>
      <c r="RUZ10" s="476"/>
      <c r="RVA10" s="477"/>
      <c r="RVB10" s="477"/>
      <c r="RVC10" s="477"/>
      <c r="RVD10" s="474"/>
      <c r="RVE10" s="474"/>
      <c r="RVF10" s="475"/>
      <c r="RVG10" s="414"/>
      <c r="RVH10" s="476"/>
      <c r="RVI10" s="477"/>
      <c r="RVJ10" s="477"/>
      <c r="RVK10" s="477"/>
      <c r="RVL10" s="474"/>
      <c r="RVM10" s="474"/>
      <c r="RVN10" s="475"/>
      <c r="RVO10" s="414"/>
      <c r="RVP10" s="476"/>
      <c r="RVQ10" s="477"/>
      <c r="RVR10" s="477"/>
      <c r="RVS10" s="477"/>
      <c r="RVT10" s="474"/>
      <c r="RVU10" s="474"/>
      <c r="RVV10" s="475"/>
      <c r="RVW10" s="414"/>
      <c r="RVX10" s="476"/>
      <c r="RVY10" s="477"/>
      <c r="RVZ10" s="477"/>
      <c r="RWA10" s="477"/>
      <c r="RWB10" s="474"/>
      <c r="RWC10" s="474"/>
      <c r="RWD10" s="475"/>
      <c r="RWE10" s="414"/>
      <c r="RWF10" s="476"/>
      <c r="RWG10" s="477"/>
      <c r="RWH10" s="477"/>
      <c r="RWI10" s="477"/>
      <c r="RWJ10" s="474"/>
      <c r="RWK10" s="474"/>
      <c r="RWL10" s="475"/>
      <c r="RWM10" s="414"/>
      <c r="RWN10" s="476"/>
      <c r="RWO10" s="477"/>
      <c r="RWP10" s="477"/>
      <c r="RWQ10" s="477"/>
      <c r="RWR10" s="474"/>
      <c r="RWS10" s="474"/>
      <c r="RWT10" s="475"/>
      <c r="RWU10" s="414"/>
      <c r="RWV10" s="476"/>
      <c r="RWW10" s="477"/>
      <c r="RWX10" s="477"/>
      <c r="RWY10" s="477"/>
      <c r="RWZ10" s="474"/>
      <c r="RXA10" s="474"/>
      <c r="RXB10" s="475"/>
      <c r="RXC10" s="414"/>
      <c r="RXD10" s="476"/>
      <c r="RXE10" s="477"/>
      <c r="RXF10" s="477"/>
      <c r="RXG10" s="477"/>
      <c r="RXH10" s="474"/>
      <c r="RXI10" s="474"/>
      <c r="RXJ10" s="475"/>
      <c r="RXK10" s="414"/>
      <c r="RXL10" s="476"/>
      <c r="RXM10" s="477"/>
      <c r="RXN10" s="477"/>
      <c r="RXO10" s="477"/>
      <c r="RXP10" s="474"/>
      <c r="RXQ10" s="474"/>
      <c r="RXR10" s="475"/>
      <c r="RXS10" s="414"/>
      <c r="RXT10" s="476"/>
      <c r="RXU10" s="477"/>
      <c r="RXV10" s="477"/>
      <c r="RXW10" s="477"/>
      <c r="RXX10" s="474"/>
      <c r="RXY10" s="474"/>
      <c r="RXZ10" s="475"/>
      <c r="RYA10" s="414"/>
      <c r="RYB10" s="476"/>
      <c r="RYC10" s="477"/>
      <c r="RYD10" s="477"/>
      <c r="RYE10" s="477"/>
      <c r="RYF10" s="474"/>
      <c r="RYG10" s="474"/>
      <c r="RYH10" s="475"/>
      <c r="RYI10" s="414"/>
      <c r="RYJ10" s="476"/>
      <c r="RYK10" s="477"/>
      <c r="RYL10" s="477"/>
      <c r="RYM10" s="477"/>
      <c r="RYN10" s="474"/>
      <c r="RYO10" s="474"/>
      <c r="RYP10" s="475"/>
      <c r="RYQ10" s="414"/>
      <c r="RYR10" s="476"/>
      <c r="RYS10" s="477"/>
      <c r="RYT10" s="477"/>
      <c r="RYU10" s="477"/>
      <c r="RYV10" s="474"/>
      <c r="RYW10" s="474"/>
      <c r="RYX10" s="475"/>
      <c r="RYY10" s="414"/>
      <c r="RYZ10" s="476"/>
      <c r="RZA10" s="477"/>
      <c r="RZB10" s="477"/>
      <c r="RZC10" s="477"/>
      <c r="RZD10" s="474"/>
      <c r="RZE10" s="474"/>
      <c r="RZF10" s="475"/>
      <c r="RZG10" s="414"/>
      <c r="RZH10" s="476"/>
      <c r="RZI10" s="477"/>
      <c r="RZJ10" s="477"/>
      <c r="RZK10" s="477"/>
      <c r="RZL10" s="474"/>
      <c r="RZM10" s="474"/>
      <c r="RZN10" s="475"/>
      <c r="RZO10" s="414"/>
      <c r="RZP10" s="476"/>
      <c r="RZQ10" s="477"/>
      <c r="RZR10" s="477"/>
      <c r="RZS10" s="477"/>
      <c r="RZT10" s="474"/>
      <c r="RZU10" s="474"/>
      <c r="RZV10" s="475"/>
      <c r="RZW10" s="414"/>
      <c r="RZX10" s="476"/>
      <c r="RZY10" s="477"/>
      <c r="RZZ10" s="477"/>
      <c r="SAA10" s="477"/>
      <c r="SAB10" s="474"/>
      <c r="SAC10" s="474"/>
      <c r="SAD10" s="475"/>
      <c r="SAE10" s="414"/>
      <c r="SAF10" s="476"/>
      <c r="SAG10" s="477"/>
      <c r="SAH10" s="477"/>
      <c r="SAI10" s="477"/>
      <c r="SAJ10" s="474"/>
      <c r="SAK10" s="474"/>
      <c r="SAL10" s="475"/>
      <c r="SAM10" s="414"/>
      <c r="SAN10" s="476"/>
      <c r="SAO10" s="477"/>
      <c r="SAP10" s="477"/>
      <c r="SAQ10" s="477"/>
      <c r="SAR10" s="474"/>
      <c r="SAS10" s="474"/>
      <c r="SAT10" s="475"/>
      <c r="SAU10" s="414"/>
      <c r="SAV10" s="476"/>
      <c r="SAW10" s="477"/>
      <c r="SAX10" s="477"/>
      <c r="SAY10" s="477"/>
      <c r="SAZ10" s="474"/>
      <c r="SBA10" s="474"/>
      <c r="SBB10" s="475"/>
      <c r="SBC10" s="414"/>
      <c r="SBD10" s="476"/>
      <c r="SBE10" s="477"/>
      <c r="SBF10" s="477"/>
      <c r="SBG10" s="477"/>
      <c r="SBH10" s="474"/>
      <c r="SBI10" s="474"/>
      <c r="SBJ10" s="475"/>
      <c r="SBK10" s="414"/>
      <c r="SBL10" s="476"/>
      <c r="SBM10" s="477"/>
      <c r="SBN10" s="477"/>
      <c r="SBO10" s="477"/>
      <c r="SBP10" s="474"/>
      <c r="SBQ10" s="474"/>
      <c r="SBR10" s="475"/>
      <c r="SBS10" s="414"/>
      <c r="SBT10" s="476"/>
      <c r="SBU10" s="477"/>
      <c r="SBV10" s="477"/>
      <c r="SBW10" s="477"/>
      <c r="SBX10" s="474"/>
      <c r="SBY10" s="474"/>
      <c r="SBZ10" s="475"/>
      <c r="SCA10" s="414"/>
      <c r="SCB10" s="476"/>
      <c r="SCC10" s="477"/>
      <c r="SCD10" s="477"/>
      <c r="SCE10" s="477"/>
      <c r="SCF10" s="474"/>
      <c r="SCG10" s="474"/>
      <c r="SCH10" s="475"/>
      <c r="SCI10" s="414"/>
      <c r="SCJ10" s="476"/>
      <c r="SCK10" s="477"/>
      <c r="SCL10" s="477"/>
      <c r="SCM10" s="477"/>
      <c r="SCN10" s="474"/>
      <c r="SCO10" s="474"/>
      <c r="SCP10" s="475"/>
      <c r="SCQ10" s="414"/>
      <c r="SCR10" s="476"/>
      <c r="SCS10" s="477"/>
      <c r="SCT10" s="477"/>
      <c r="SCU10" s="477"/>
      <c r="SCV10" s="474"/>
      <c r="SCW10" s="474"/>
      <c r="SCX10" s="475"/>
      <c r="SCY10" s="414"/>
      <c r="SCZ10" s="476"/>
      <c r="SDA10" s="477"/>
      <c r="SDB10" s="477"/>
      <c r="SDC10" s="477"/>
      <c r="SDD10" s="474"/>
      <c r="SDE10" s="474"/>
      <c r="SDF10" s="475"/>
      <c r="SDG10" s="414"/>
      <c r="SDH10" s="476"/>
      <c r="SDI10" s="477"/>
      <c r="SDJ10" s="477"/>
      <c r="SDK10" s="477"/>
      <c r="SDL10" s="474"/>
      <c r="SDM10" s="474"/>
      <c r="SDN10" s="475"/>
      <c r="SDO10" s="414"/>
      <c r="SDP10" s="476"/>
      <c r="SDQ10" s="477"/>
      <c r="SDR10" s="477"/>
      <c r="SDS10" s="477"/>
      <c r="SDT10" s="474"/>
      <c r="SDU10" s="474"/>
      <c r="SDV10" s="475"/>
      <c r="SDW10" s="414"/>
      <c r="SDX10" s="476"/>
      <c r="SDY10" s="477"/>
      <c r="SDZ10" s="477"/>
      <c r="SEA10" s="477"/>
      <c r="SEB10" s="474"/>
      <c r="SEC10" s="474"/>
      <c r="SED10" s="475"/>
      <c r="SEE10" s="414"/>
      <c r="SEF10" s="476"/>
      <c r="SEG10" s="477"/>
      <c r="SEH10" s="477"/>
      <c r="SEI10" s="477"/>
      <c r="SEJ10" s="474"/>
      <c r="SEK10" s="474"/>
      <c r="SEL10" s="475"/>
      <c r="SEM10" s="414"/>
      <c r="SEN10" s="476"/>
      <c r="SEO10" s="477"/>
      <c r="SEP10" s="477"/>
      <c r="SEQ10" s="477"/>
      <c r="SER10" s="474"/>
      <c r="SES10" s="474"/>
      <c r="SET10" s="475"/>
      <c r="SEU10" s="414"/>
      <c r="SEV10" s="476"/>
      <c r="SEW10" s="477"/>
      <c r="SEX10" s="477"/>
      <c r="SEY10" s="477"/>
      <c r="SEZ10" s="474"/>
      <c r="SFA10" s="474"/>
      <c r="SFB10" s="475"/>
      <c r="SFC10" s="414"/>
      <c r="SFD10" s="476"/>
      <c r="SFE10" s="477"/>
      <c r="SFF10" s="477"/>
      <c r="SFG10" s="477"/>
      <c r="SFH10" s="474"/>
      <c r="SFI10" s="474"/>
      <c r="SFJ10" s="475"/>
      <c r="SFK10" s="414"/>
      <c r="SFL10" s="476"/>
      <c r="SFM10" s="477"/>
      <c r="SFN10" s="477"/>
      <c r="SFO10" s="477"/>
      <c r="SFP10" s="474"/>
      <c r="SFQ10" s="474"/>
      <c r="SFR10" s="475"/>
      <c r="SFS10" s="414"/>
      <c r="SFT10" s="476"/>
      <c r="SFU10" s="477"/>
      <c r="SFV10" s="477"/>
      <c r="SFW10" s="477"/>
      <c r="SFX10" s="474"/>
      <c r="SFY10" s="474"/>
      <c r="SFZ10" s="475"/>
      <c r="SGA10" s="414"/>
      <c r="SGB10" s="476"/>
      <c r="SGC10" s="477"/>
      <c r="SGD10" s="477"/>
      <c r="SGE10" s="477"/>
      <c r="SGF10" s="474"/>
      <c r="SGG10" s="474"/>
      <c r="SGH10" s="475"/>
      <c r="SGI10" s="414"/>
      <c r="SGJ10" s="476"/>
      <c r="SGK10" s="477"/>
      <c r="SGL10" s="477"/>
      <c r="SGM10" s="477"/>
      <c r="SGN10" s="474"/>
      <c r="SGO10" s="474"/>
      <c r="SGP10" s="475"/>
      <c r="SGQ10" s="414"/>
      <c r="SGR10" s="476"/>
      <c r="SGS10" s="477"/>
      <c r="SGT10" s="477"/>
      <c r="SGU10" s="477"/>
      <c r="SGV10" s="474"/>
      <c r="SGW10" s="474"/>
      <c r="SGX10" s="475"/>
      <c r="SGY10" s="414"/>
      <c r="SGZ10" s="476"/>
      <c r="SHA10" s="477"/>
      <c r="SHB10" s="477"/>
      <c r="SHC10" s="477"/>
      <c r="SHD10" s="474"/>
      <c r="SHE10" s="474"/>
      <c r="SHF10" s="475"/>
      <c r="SHG10" s="414"/>
      <c r="SHH10" s="476"/>
      <c r="SHI10" s="477"/>
      <c r="SHJ10" s="477"/>
      <c r="SHK10" s="477"/>
      <c r="SHL10" s="474"/>
      <c r="SHM10" s="474"/>
      <c r="SHN10" s="475"/>
      <c r="SHO10" s="414"/>
      <c r="SHP10" s="476"/>
      <c r="SHQ10" s="477"/>
      <c r="SHR10" s="477"/>
      <c r="SHS10" s="477"/>
      <c r="SHT10" s="474"/>
      <c r="SHU10" s="474"/>
      <c r="SHV10" s="475"/>
      <c r="SHW10" s="414"/>
      <c r="SHX10" s="476"/>
      <c r="SHY10" s="477"/>
      <c r="SHZ10" s="477"/>
      <c r="SIA10" s="477"/>
      <c r="SIB10" s="474"/>
      <c r="SIC10" s="474"/>
      <c r="SID10" s="475"/>
      <c r="SIE10" s="414"/>
      <c r="SIF10" s="476"/>
      <c r="SIG10" s="477"/>
      <c r="SIH10" s="477"/>
      <c r="SII10" s="477"/>
      <c r="SIJ10" s="474"/>
      <c r="SIK10" s="474"/>
      <c r="SIL10" s="475"/>
      <c r="SIM10" s="414"/>
      <c r="SIN10" s="476"/>
      <c r="SIO10" s="477"/>
      <c r="SIP10" s="477"/>
      <c r="SIQ10" s="477"/>
      <c r="SIR10" s="474"/>
      <c r="SIS10" s="474"/>
      <c r="SIT10" s="475"/>
      <c r="SIU10" s="414"/>
      <c r="SIV10" s="476"/>
      <c r="SIW10" s="477"/>
      <c r="SIX10" s="477"/>
      <c r="SIY10" s="477"/>
      <c r="SIZ10" s="474"/>
      <c r="SJA10" s="474"/>
      <c r="SJB10" s="475"/>
      <c r="SJC10" s="414"/>
      <c r="SJD10" s="476"/>
      <c r="SJE10" s="477"/>
      <c r="SJF10" s="477"/>
      <c r="SJG10" s="477"/>
      <c r="SJH10" s="474"/>
      <c r="SJI10" s="474"/>
      <c r="SJJ10" s="475"/>
      <c r="SJK10" s="414"/>
      <c r="SJL10" s="476"/>
      <c r="SJM10" s="477"/>
      <c r="SJN10" s="477"/>
      <c r="SJO10" s="477"/>
      <c r="SJP10" s="474"/>
      <c r="SJQ10" s="474"/>
      <c r="SJR10" s="475"/>
      <c r="SJS10" s="414"/>
      <c r="SJT10" s="476"/>
      <c r="SJU10" s="477"/>
      <c r="SJV10" s="477"/>
      <c r="SJW10" s="477"/>
      <c r="SJX10" s="474"/>
      <c r="SJY10" s="474"/>
      <c r="SJZ10" s="475"/>
      <c r="SKA10" s="414"/>
      <c r="SKB10" s="476"/>
      <c r="SKC10" s="477"/>
      <c r="SKD10" s="477"/>
      <c r="SKE10" s="477"/>
      <c r="SKF10" s="474"/>
      <c r="SKG10" s="474"/>
      <c r="SKH10" s="475"/>
      <c r="SKI10" s="414"/>
      <c r="SKJ10" s="476"/>
      <c r="SKK10" s="477"/>
      <c r="SKL10" s="477"/>
      <c r="SKM10" s="477"/>
      <c r="SKN10" s="474"/>
      <c r="SKO10" s="474"/>
      <c r="SKP10" s="475"/>
      <c r="SKQ10" s="414"/>
      <c r="SKR10" s="476"/>
      <c r="SKS10" s="477"/>
      <c r="SKT10" s="477"/>
      <c r="SKU10" s="477"/>
      <c r="SKV10" s="474"/>
      <c r="SKW10" s="474"/>
      <c r="SKX10" s="475"/>
      <c r="SKY10" s="414"/>
      <c r="SKZ10" s="476"/>
      <c r="SLA10" s="477"/>
      <c r="SLB10" s="477"/>
      <c r="SLC10" s="477"/>
      <c r="SLD10" s="474"/>
      <c r="SLE10" s="474"/>
      <c r="SLF10" s="475"/>
      <c r="SLG10" s="414"/>
      <c r="SLH10" s="476"/>
      <c r="SLI10" s="477"/>
      <c r="SLJ10" s="477"/>
      <c r="SLK10" s="477"/>
      <c r="SLL10" s="474"/>
      <c r="SLM10" s="474"/>
      <c r="SLN10" s="475"/>
      <c r="SLO10" s="414"/>
      <c r="SLP10" s="476"/>
      <c r="SLQ10" s="477"/>
      <c r="SLR10" s="477"/>
      <c r="SLS10" s="477"/>
      <c r="SLT10" s="474"/>
      <c r="SLU10" s="474"/>
      <c r="SLV10" s="475"/>
      <c r="SLW10" s="414"/>
      <c r="SLX10" s="476"/>
      <c r="SLY10" s="477"/>
      <c r="SLZ10" s="477"/>
      <c r="SMA10" s="477"/>
      <c r="SMB10" s="474"/>
      <c r="SMC10" s="474"/>
      <c r="SMD10" s="475"/>
      <c r="SME10" s="414"/>
      <c r="SMF10" s="476"/>
      <c r="SMG10" s="477"/>
      <c r="SMH10" s="477"/>
      <c r="SMI10" s="477"/>
      <c r="SMJ10" s="474"/>
      <c r="SMK10" s="474"/>
      <c r="SML10" s="475"/>
      <c r="SMM10" s="414"/>
      <c r="SMN10" s="476"/>
      <c r="SMO10" s="477"/>
      <c r="SMP10" s="477"/>
      <c r="SMQ10" s="477"/>
      <c r="SMR10" s="474"/>
      <c r="SMS10" s="474"/>
      <c r="SMT10" s="475"/>
      <c r="SMU10" s="414"/>
      <c r="SMV10" s="476"/>
      <c r="SMW10" s="477"/>
      <c r="SMX10" s="477"/>
      <c r="SMY10" s="477"/>
      <c r="SMZ10" s="474"/>
      <c r="SNA10" s="474"/>
      <c r="SNB10" s="475"/>
      <c r="SNC10" s="414"/>
      <c r="SND10" s="476"/>
      <c r="SNE10" s="477"/>
      <c r="SNF10" s="477"/>
      <c r="SNG10" s="477"/>
      <c r="SNH10" s="474"/>
      <c r="SNI10" s="474"/>
      <c r="SNJ10" s="475"/>
      <c r="SNK10" s="414"/>
      <c r="SNL10" s="476"/>
      <c r="SNM10" s="477"/>
      <c r="SNN10" s="477"/>
      <c r="SNO10" s="477"/>
      <c r="SNP10" s="474"/>
      <c r="SNQ10" s="474"/>
      <c r="SNR10" s="475"/>
      <c r="SNS10" s="414"/>
      <c r="SNT10" s="476"/>
      <c r="SNU10" s="477"/>
      <c r="SNV10" s="477"/>
      <c r="SNW10" s="477"/>
      <c r="SNX10" s="474"/>
      <c r="SNY10" s="474"/>
      <c r="SNZ10" s="475"/>
      <c r="SOA10" s="414"/>
      <c r="SOB10" s="476"/>
      <c r="SOC10" s="477"/>
      <c r="SOD10" s="477"/>
      <c r="SOE10" s="477"/>
      <c r="SOF10" s="474"/>
      <c r="SOG10" s="474"/>
      <c r="SOH10" s="475"/>
      <c r="SOI10" s="414"/>
      <c r="SOJ10" s="476"/>
      <c r="SOK10" s="477"/>
      <c r="SOL10" s="477"/>
      <c r="SOM10" s="477"/>
      <c r="SON10" s="474"/>
      <c r="SOO10" s="474"/>
      <c r="SOP10" s="475"/>
      <c r="SOQ10" s="414"/>
      <c r="SOR10" s="476"/>
      <c r="SOS10" s="477"/>
      <c r="SOT10" s="477"/>
      <c r="SOU10" s="477"/>
      <c r="SOV10" s="474"/>
      <c r="SOW10" s="474"/>
      <c r="SOX10" s="475"/>
      <c r="SOY10" s="414"/>
      <c r="SOZ10" s="476"/>
      <c r="SPA10" s="477"/>
      <c r="SPB10" s="477"/>
      <c r="SPC10" s="477"/>
      <c r="SPD10" s="474"/>
      <c r="SPE10" s="474"/>
      <c r="SPF10" s="475"/>
      <c r="SPG10" s="414"/>
      <c r="SPH10" s="476"/>
      <c r="SPI10" s="477"/>
      <c r="SPJ10" s="477"/>
      <c r="SPK10" s="477"/>
      <c r="SPL10" s="474"/>
      <c r="SPM10" s="474"/>
      <c r="SPN10" s="475"/>
      <c r="SPO10" s="414"/>
      <c r="SPP10" s="476"/>
      <c r="SPQ10" s="477"/>
      <c r="SPR10" s="477"/>
      <c r="SPS10" s="477"/>
      <c r="SPT10" s="474"/>
      <c r="SPU10" s="474"/>
      <c r="SPV10" s="475"/>
      <c r="SPW10" s="414"/>
      <c r="SPX10" s="476"/>
      <c r="SPY10" s="477"/>
      <c r="SPZ10" s="477"/>
      <c r="SQA10" s="477"/>
      <c r="SQB10" s="474"/>
      <c r="SQC10" s="474"/>
      <c r="SQD10" s="475"/>
      <c r="SQE10" s="414"/>
      <c r="SQF10" s="476"/>
      <c r="SQG10" s="477"/>
      <c r="SQH10" s="477"/>
      <c r="SQI10" s="477"/>
      <c r="SQJ10" s="474"/>
      <c r="SQK10" s="474"/>
      <c r="SQL10" s="475"/>
      <c r="SQM10" s="414"/>
      <c r="SQN10" s="476"/>
      <c r="SQO10" s="477"/>
      <c r="SQP10" s="477"/>
      <c r="SQQ10" s="477"/>
      <c r="SQR10" s="474"/>
      <c r="SQS10" s="474"/>
      <c r="SQT10" s="475"/>
      <c r="SQU10" s="414"/>
      <c r="SQV10" s="476"/>
      <c r="SQW10" s="477"/>
      <c r="SQX10" s="477"/>
      <c r="SQY10" s="477"/>
      <c r="SQZ10" s="474"/>
      <c r="SRA10" s="474"/>
      <c r="SRB10" s="475"/>
      <c r="SRC10" s="414"/>
      <c r="SRD10" s="476"/>
      <c r="SRE10" s="477"/>
      <c r="SRF10" s="477"/>
      <c r="SRG10" s="477"/>
      <c r="SRH10" s="474"/>
      <c r="SRI10" s="474"/>
      <c r="SRJ10" s="475"/>
      <c r="SRK10" s="414"/>
      <c r="SRL10" s="476"/>
      <c r="SRM10" s="477"/>
      <c r="SRN10" s="477"/>
      <c r="SRO10" s="477"/>
      <c r="SRP10" s="474"/>
      <c r="SRQ10" s="474"/>
      <c r="SRR10" s="475"/>
      <c r="SRS10" s="414"/>
      <c r="SRT10" s="476"/>
      <c r="SRU10" s="477"/>
      <c r="SRV10" s="477"/>
      <c r="SRW10" s="477"/>
      <c r="SRX10" s="474"/>
      <c r="SRY10" s="474"/>
      <c r="SRZ10" s="475"/>
      <c r="SSA10" s="414"/>
      <c r="SSB10" s="476"/>
      <c r="SSC10" s="477"/>
      <c r="SSD10" s="477"/>
      <c r="SSE10" s="477"/>
      <c r="SSF10" s="474"/>
      <c r="SSG10" s="474"/>
      <c r="SSH10" s="475"/>
      <c r="SSI10" s="414"/>
      <c r="SSJ10" s="476"/>
      <c r="SSK10" s="477"/>
      <c r="SSL10" s="477"/>
      <c r="SSM10" s="477"/>
      <c r="SSN10" s="474"/>
      <c r="SSO10" s="474"/>
      <c r="SSP10" s="475"/>
      <c r="SSQ10" s="414"/>
      <c r="SSR10" s="476"/>
      <c r="SSS10" s="477"/>
      <c r="SST10" s="477"/>
      <c r="SSU10" s="477"/>
      <c r="SSV10" s="474"/>
      <c r="SSW10" s="474"/>
      <c r="SSX10" s="475"/>
      <c r="SSY10" s="414"/>
      <c r="SSZ10" s="476"/>
      <c r="STA10" s="477"/>
      <c r="STB10" s="477"/>
      <c r="STC10" s="477"/>
      <c r="STD10" s="474"/>
      <c r="STE10" s="474"/>
      <c r="STF10" s="475"/>
      <c r="STG10" s="414"/>
      <c r="STH10" s="476"/>
      <c r="STI10" s="477"/>
      <c r="STJ10" s="477"/>
      <c r="STK10" s="477"/>
      <c r="STL10" s="474"/>
      <c r="STM10" s="474"/>
      <c r="STN10" s="475"/>
      <c r="STO10" s="414"/>
      <c r="STP10" s="476"/>
      <c r="STQ10" s="477"/>
      <c r="STR10" s="477"/>
      <c r="STS10" s="477"/>
      <c r="STT10" s="474"/>
      <c r="STU10" s="474"/>
      <c r="STV10" s="475"/>
      <c r="STW10" s="414"/>
      <c r="STX10" s="476"/>
      <c r="STY10" s="477"/>
      <c r="STZ10" s="477"/>
      <c r="SUA10" s="477"/>
      <c r="SUB10" s="474"/>
      <c r="SUC10" s="474"/>
      <c r="SUD10" s="475"/>
      <c r="SUE10" s="414"/>
      <c r="SUF10" s="476"/>
      <c r="SUG10" s="477"/>
      <c r="SUH10" s="477"/>
      <c r="SUI10" s="477"/>
      <c r="SUJ10" s="474"/>
      <c r="SUK10" s="474"/>
      <c r="SUL10" s="475"/>
      <c r="SUM10" s="414"/>
      <c r="SUN10" s="476"/>
      <c r="SUO10" s="477"/>
      <c r="SUP10" s="477"/>
      <c r="SUQ10" s="477"/>
      <c r="SUR10" s="474"/>
      <c r="SUS10" s="474"/>
      <c r="SUT10" s="475"/>
      <c r="SUU10" s="414"/>
      <c r="SUV10" s="476"/>
      <c r="SUW10" s="477"/>
      <c r="SUX10" s="477"/>
      <c r="SUY10" s="477"/>
      <c r="SUZ10" s="474"/>
      <c r="SVA10" s="474"/>
      <c r="SVB10" s="475"/>
      <c r="SVC10" s="414"/>
      <c r="SVD10" s="476"/>
      <c r="SVE10" s="477"/>
      <c r="SVF10" s="477"/>
      <c r="SVG10" s="477"/>
      <c r="SVH10" s="474"/>
      <c r="SVI10" s="474"/>
      <c r="SVJ10" s="475"/>
      <c r="SVK10" s="414"/>
      <c r="SVL10" s="476"/>
      <c r="SVM10" s="477"/>
      <c r="SVN10" s="477"/>
      <c r="SVO10" s="477"/>
      <c r="SVP10" s="474"/>
      <c r="SVQ10" s="474"/>
      <c r="SVR10" s="475"/>
      <c r="SVS10" s="414"/>
      <c r="SVT10" s="476"/>
      <c r="SVU10" s="477"/>
      <c r="SVV10" s="477"/>
      <c r="SVW10" s="477"/>
      <c r="SVX10" s="474"/>
      <c r="SVY10" s="474"/>
      <c r="SVZ10" s="475"/>
      <c r="SWA10" s="414"/>
      <c r="SWB10" s="476"/>
      <c r="SWC10" s="477"/>
      <c r="SWD10" s="477"/>
      <c r="SWE10" s="477"/>
      <c r="SWF10" s="474"/>
      <c r="SWG10" s="474"/>
      <c r="SWH10" s="475"/>
      <c r="SWI10" s="414"/>
      <c r="SWJ10" s="476"/>
      <c r="SWK10" s="477"/>
      <c r="SWL10" s="477"/>
      <c r="SWM10" s="477"/>
      <c r="SWN10" s="474"/>
      <c r="SWO10" s="474"/>
      <c r="SWP10" s="475"/>
      <c r="SWQ10" s="414"/>
      <c r="SWR10" s="476"/>
      <c r="SWS10" s="477"/>
      <c r="SWT10" s="477"/>
      <c r="SWU10" s="477"/>
      <c r="SWV10" s="474"/>
      <c r="SWW10" s="474"/>
      <c r="SWX10" s="475"/>
      <c r="SWY10" s="414"/>
      <c r="SWZ10" s="476"/>
      <c r="SXA10" s="477"/>
      <c r="SXB10" s="477"/>
      <c r="SXC10" s="477"/>
      <c r="SXD10" s="474"/>
      <c r="SXE10" s="474"/>
      <c r="SXF10" s="475"/>
      <c r="SXG10" s="414"/>
      <c r="SXH10" s="476"/>
      <c r="SXI10" s="477"/>
      <c r="SXJ10" s="477"/>
      <c r="SXK10" s="477"/>
      <c r="SXL10" s="474"/>
      <c r="SXM10" s="474"/>
      <c r="SXN10" s="475"/>
      <c r="SXO10" s="414"/>
      <c r="SXP10" s="476"/>
      <c r="SXQ10" s="477"/>
      <c r="SXR10" s="477"/>
      <c r="SXS10" s="477"/>
      <c r="SXT10" s="474"/>
      <c r="SXU10" s="474"/>
      <c r="SXV10" s="475"/>
      <c r="SXW10" s="414"/>
      <c r="SXX10" s="476"/>
      <c r="SXY10" s="477"/>
      <c r="SXZ10" s="477"/>
      <c r="SYA10" s="477"/>
      <c r="SYB10" s="474"/>
      <c r="SYC10" s="474"/>
      <c r="SYD10" s="475"/>
      <c r="SYE10" s="414"/>
      <c r="SYF10" s="476"/>
      <c r="SYG10" s="477"/>
      <c r="SYH10" s="477"/>
      <c r="SYI10" s="477"/>
      <c r="SYJ10" s="474"/>
      <c r="SYK10" s="474"/>
      <c r="SYL10" s="475"/>
      <c r="SYM10" s="414"/>
      <c r="SYN10" s="476"/>
      <c r="SYO10" s="477"/>
      <c r="SYP10" s="477"/>
      <c r="SYQ10" s="477"/>
      <c r="SYR10" s="474"/>
      <c r="SYS10" s="474"/>
      <c r="SYT10" s="475"/>
      <c r="SYU10" s="414"/>
      <c r="SYV10" s="476"/>
      <c r="SYW10" s="477"/>
      <c r="SYX10" s="477"/>
      <c r="SYY10" s="477"/>
      <c r="SYZ10" s="474"/>
      <c r="SZA10" s="474"/>
      <c r="SZB10" s="475"/>
      <c r="SZC10" s="414"/>
      <c r="SZD10" s="476"/>
      <c r="SZE10" s="477"/>
      <c r="SZF10" s="477"/>
      <c r="SZG10" s="477"/>
      <c r="SZH10" s="474"/>
      <c r="SZI10" s="474"/>
      <c r="SZJ10" s="475"/>
      <c r="SZK10" s="414"/>
      <c r="SZL10" s="476"/>
      <c r="SZM10" s="477"/>
      <c r="SZN10" s="477"/>
      <c r="SZO10" s="477"/>
      <c r="SZP10" s="474"/>
      <c r="SZQ10" s="474"/>
      <c r="SZR10" s="475"/>
      <c r="SZS10" s="414"/>
      <c r="SZT10" s="476"/>
      <c r="SZU10" s="477"/>
      <c r="SZV10" s="477"/>
      <c r="SZW10" s="477"/>
      <c r="SZX10" s="474"/>
      <c r="SZY10" s="474"/>
      <c r="SZZ10" s="475"/>
      <c r="TAA10" s="414"/>
      <c r="TAB10" s="476"/>
      <c r="TAC10" s="477"/>
      <c r="TAD10" s="477"/>
      <c r="TAE10" s="477"/>
      <c r="TAF10" s="474"/>
      <c r="TAG10" s="474"/>
      <c r="TAH10" s="475"/>
      <c r="TAI10" s="414"/>
      <c r="TAJ10" s="476"/>
      <c r="TAK10" s="477"/>
      <c r="TAL10" s="477"/>
      <c r="TAM10" s="477"/>
      <c r="TAN10" s="474"/>
      <c r="TAO10" s="474"/>
      <c r="TAP10" s="475"/>
      <c r="TAQ10" s="414"/>
      <c r="TAR10" s="476"/>
      <c r="TAS10" s="477"/>
      <c r="TAT10" s="477"/>
      <c r="TAU10" s="477"/>
      <c r="TAV10" s="474"/>
      <c r="TAW10" s="474"/>
      <c r="TAX10" s="475"/>
      <c r="TAY10" s="414"/>
      <c r="TAZ10" s="476"/>
      <c r="TBA10" s="477"/>
      <c r="TBB10" s="477"/>
      <c r="TBC10" s="477"/>
      <c r="TBD10" s="474"/>
      <c r="TBE10" s="474"/>
      <c r="TBF10" s="475"/>
      <c r="TBG10" s="414"/>
      <c r="TBH10" s="476"/>
      <c r="TBI10" s="477"/>
      <c r="TBJ10" s="477"/>
      <c r="TBK10" s="477"/>
      <c r="TBL10" s="474"/>
      <c r="TBM10" s="474"/>
      <c r="TBN10" s="475"/>
      <c r="TBO10" s="414"/>
      <c r="TBP10" s="476"/>
      <c r="TBQ10" s="477"/>
      <c r="TBR10" s="477"/>
      <c r="TBS10" s="477"/>
      <c r="TBT10" s="474"/>
      <c r="TBU10" s="474"/>
      <c r="TBV10" s="475"/>
      <c r="TBW10" s="414"/>
      <c r="TBX10" s="476"/>
      <c r="TBY10" s="477"/>
      <c r="TBZ10" s="477"/>
      <c r="TCA10" s="477"/>
      <c r="TCB10" s="474"/>
      <c r="TCC10" s="474"/>
      <c r="TCD10" s="475"/>
      <c r="TCE10" s="414"/>
      <c r="TCF10" s="476"/>
      <c r="TCG10" s="477"/>
      <c r="TCH10" s="477"/>
      <c r="TCI10" s="477"/>
      <c r="TCJ10" s="474"/>
      <c r="TCK10" s="474"/>
      <c r="TCL10" s="475"/>
      <c r="TCM10" s="414"/>
      <c r="TCN10" s="476"/>
      <c r="TCO10" s="477"/>
      <c r="TCP10" s="477"/>
      <c r="TCQ10" s="477"/>
      <c r="TCR10" s="474"/>
      <c r="TCS10" s="474"/>
      <c r="TCT10" s="475"/>
      <c r="TCU10" s="414"/>
      <c r="TCV10" s="476"/>
      <c r="TCW10" s="477"/>
      <c r="TCX10" s="477"/>
      <c r="TCY10" s="477"/>
      <c r="TCZ10" s="474"/>
      <c r="TDA10" s="474"/>
      <c r="TDB10" s="475"/>
      <c r="TDC10" s="414"/>
      <c r="TDD10" s="476"/>
      <c r="TDE10" s="477"/>
      <c r="TDF10" s="477"/>
      <c r="TDG10" s="477"/>
      <c r="TDH10" s="474"/>
      <c r="TDI10" s="474"/>
      <c r="TDJ10" s="475"/>
      <c r="TDK10" s="414"/>
      <c r="TDL10" s="476"/>
      <c r="TDM10" s="477"/>
      <c r="TDN10" s="477"/>
      <c r="TDO10" s="477"/>
      <c r="TDP10" s="474"/>
      <c r="TDQ10" s="474"/>
      <c r="TDR10" s="475"/>
      <c r="TDS10" s="414"/>
      <c r="TDT10" s="476"/>
      <c r="TDU10" s="477"/>
      <c r="TDV10" s="477"/>
      <c r="TDW10" s="477"/>
      <c r="TDX10" s="474"/>
      <c r="TDY10" s="474"/>
      <c r="TDZ10" s="475"/>
      <c r="TEA10" s="414"/>
      <c r="TEB10" s="476"/>
      <c r="TEC10" s="477"/>
      <c r="TED10" s="477"/>
      <c r="TEE10" s="477"/>
      <c r="TEF10" s="474"/>
      <c r="TEG10" s="474"/>
      <c r="TEH10" s="475"/>
      <c r="TEI10" s="414"/>
      <c r="TEJ10" s="476"/>
      <c r="TEK10" s="477"/>
      <c r="TEL10" s="477"/>
      <c r="TEM10" s="477"/>
      <c r="TEN10" s="474"/>
      <c r="TEO10" s="474"/>
      <c r="TEP10" s="475"/>
      <c r="TEQ10" s="414"/>
      <c r="TER10" s="476"/>
      <c r="TES10" s="477"/>
      <c r="TET10" s="477"/>
      <c r="TEU10" s="477"/>
      <c r="TEV10" s="474"/>
      <c r="TEW10" s="474"/>
      <c r="TEX10" s="475"/>
      <c r="TEY10" s="414"/>
      <c r="TEZ10" s="476"/>
      <c r="TFA10" s="477"/>
      <c r="TFB10" s="477"/>
      <c r="TFC10" s="477"/>
      <c r="TFD10" s="474"/>
      <c r="TFE10" s="474"/>
      <c r="TFF10" s="475"/>
      <c r="TFG10" s="414"/>
      <c r="TFH10" s="476"/>
      <c r="TFI10" s="477"/>
      <c r="TFJ10" s="477"/>
      <c r="TFK10" s="477"/>
      <c r="TFL10" s="474"/>
      <c r="TFM10" s="474"/>
      <c r="TFN10" s="475"/>
      <c r="TFO10" s="414"/>
      <c r="TFP10" s="476"/>
      <c r="TFQ10" s="477"/>
      <c r="TFR10" s="477"/>
      <c r="TFS10" s="477"/>
      <c r="TFT10" s="474"/>
      <c r="TFU10" s="474"/>
      <c r="TFV10" s="475"/>
      <c r="TFW10" s="414"/>
      <c r="TFX10" s="476"/>
      <c r="TFY10" s="477"/>
      <c r="TFZ10" s="477"/>
      <c r="TGA10" s="477"/>
      <c r="TGB10" s="474"/>
      <c r="TGC10" s="474"/>
      <c r="TGD10" s="475"/>
      <c r="TGE10" s="414"/>
      <c r="TGF10" s="476"/>
      <c r="TGG10" s="477"/>
      <c r="TGH10" s="477"/>
      <c r="TGI10" s="477"/>
      <c r="TGJ10" s="474"/>
      <c r="TGK10" s="474"/>
      <c r="TGL10" s="475"/>
      <c r="TGM10" s="414"/>
      <c r="TGN10" s="476"/>
      <c r="TGO10" s="477"/>
      <c r="TGP10" s="477"/>
      <c r="TGQ10" s="477"/>
      <c r="TGR10" s="474"/>
      <c r="TGS10" s="474"/>
      <c r="TGT10" s="475"/>
      <c r="TGU10" s="414"/>
      <c r="TGV10" s="476"/>
      <c r="TGW10" s="477"/>
      <c r="TGX10" s="477"/>
      <c r="TGY10" s="477"/>
      <c r="TGZ10" s="474"/>
      <c r="THA10" s="474"/>
      <c r="THB10" s="475"/>
      <c r="THC10" s="414"/>
      <c r="THD10" s="476"/>
      <c r="THE10" s="477"/>
      <c r="THF10" s="477"/>
      <c r="THG10" s="477"/>
      <c r="THH10" s="474"/>
      <c r="THI10" s="474"/>
      <c r="THJ10" s="475"/>
      <c r="THK10" s="414"/>
      <c r="THL10" s="476"/>
      <c r="THM10" s="477"/>
      <c r="THN10" s="477"/>
      <c r="THO10" s="477"/>
      <c r="THP10" s="474"/>
      <c r="THQ10" s="474"/>
      <c r="THR10" s="475"/>
      <c r="THS10" s="414"/>
      <c r="THT10" s="476"/>
      <c r="THU10" s="477"/>
      <c r="THV10" s="477"/>
      <c r="THW10" s="477"/>
      <c r="THX10" s="474"/>
      <c r="THY10" s="474"/>
      <c r="THZ10" s="475"/>
      <c r="TIA10" s="414"/>
      <c r="TIB10" s="476"/>
      <c r="TIC10" s="477"/>
      <c r="TID10" s="477"/>
      <c r="TIE10" s="477"/>
      <c r="TIF10" s="474"/>
      <c r="TIG10" s="474"/>
      <c r="TIH10" s="475"/>
      <c r="TII10" s="414"/>
      <c r="TIJ10" s="476"/>
      <c r="TIK10" s="477"/>
      <c r="TIL10" s="477"/>
      <c r="TIM10" s="477"/>
      <c r="TIN10" s="474"/>
      <c r="TIO10" s="474"/>
      <c r="TIP10" s="475"/>
      <c r="TIQ10" s="414"/>
      <c r="TIR10" s="476"/>
      <c r="TIS10" s="477"/>
      <c r="TIT10" s="477"/>
      <c r="TIU10" s="477"/>
      <c r="TIV10" s="474"/>
      <c r="TIW10" s="474"/>
      <c r="TIX10" s="475"/>
      <c r="TIY10" s="414"/>
      <c r="TIZ10" s="476"/>
      <c r="TJA10" s="477"/>
      <c r="TJB10" s="477"/>
      <c r="TJC10" s="477"/>
      <c r="TJD10" s="474"/>
      <c r="TJE10" s="474"/>
      <c r="TJF10" s="475"/>
      <c r="TJG10" s="414"/>
      <c r="TJH10" s="476"/>
      <c r="TJI10" s="477"/>
      <c r="TJJ10" s="477"/>
      <c r="TJK10" s="477"/>
      <c r="TJL10" s="474"/>
      <c r="TJM10" s="474"/>
      <c r="TJN10" s="475"/>
      <c r="TJO10" s="414"/>
      <c r="TJP10" s="476"/>
      <c r="TJQ10" s="477"/>
      <c r="TJR10" s="477"/>
      <c r="TJS10" s="477"/>
      <c r="TJT10" s="474"/>
      <c r="TJU10" s="474"/>
      <c r="TJV10" s="475"/>
      <c r="TJW10" s="414"/>
      <c r="TJX10" s="476"/>
      <c r="TJY10" s="477"/>
      <c r="TJZ10" s="477"/>
      <c r="TKA10" s="477"/>
      <c r="TKB10" s="474"/>
      <c r="TKC10" s="474"/>
      <c r="TKD10" s="475"/>
      <c r="TKE10" s="414"/>
      <c r="TKF10" s="476"/>
      <c r="TKG10" s="477"/>
      <c r="TKH10" s="477"/>
      <c r="TKI10" s="477"/>
      <c r="TKJ10" s="474"/>
      <c r="TKK10" s="474"/>
      <c r="TKL10" s="475"/>
      <c r="TKM10" s="414"/>
      <c r="TKN10" s="476"/>
      <c r="TKO10" s="477"/>
      <c r="TKP10" s="477"/>
      <c r="TKQ10" s="477"/>
      <c r="TKR10" s="474"/>
      <c r="TKS10" s="474"/>
      <c r="TKT10" s="475"/>
      <c r="TKU10" s="414"/>
      <c r="TKV10" s="476"/>
      <c r="TKW10" s="477"/>
      <c r="TKX10" s="477"/>
      <c r="TKY10" s="477"/>
      <c r="TKZ10" s="474"/>
      <c r="TLA10" s="474"/>
      <c r="TLB10" s="475"/>
      <c r="TLC10" s="414"/>
      <c r="TLD10" s="476"/>
      <c r="TLE10" s="477"/>
      <c r="TLF10" s="477"/>
      <c r="TLG10" s="477"/>
      <c r="TLH10" s="474"/>
      <c r="TLI10" s="474"/>
      <c r="TLJ10" s="475"/>
      <c r="TLK10" s="414"/>
      <c r="TLL10" s="476"/>
      <c r="TLM10" s="477"/>
      <c r="TLN10" s="477"/>
      <c r="TLO10" s="477"/>
      <c r="TLP10" s="474"/>
      <c r="TLQ10" s="474"/>
      <c r="TLR10" s="475"/>
      <c r="TLS10" s="414"/>
      <c r="TLT10" s="476"/>
      <c r="TLU10" s="477"/>
      <c r="TLV10" s="477"/>
      <c r="TLW10" s="477"/>
      <c r="TLX10" s="474"/>
      <c r="TLY10" s="474"/>
      <c r="TLZ10" s="475"/>
      <c r="TMA10" s="414"/>
      <c r="TMB10" s="476"/>
      <c r="TMC10" s="477"/>
      <c r="TMD10" s="477"/>
      <c r="TME10" s="477"/>
      <c r="TMF10" s="474"/>
      <c r="TMG10" s="474"/>
      <c r="TMH10" s="475"/>
      <c r="TMI10" s="414"/>
      <c r="TMJ10" s="476"/>
      <c r="TMK10" s="477"/>
      <c r="TML10" s="477"/>
      <c r="TMM10" s="477"/>
      <c r="TMN10" s="474"/>
      <c r="TMO10" s="474"/>
      <c r="TMP10" s="475"/>
      <c r="TMQ10" s="414"/>
      <c r="TMR10" s="476"/>
      <c r="TMS10" s="477"/>
      <c r="TMT10" s="477"/>
      <c r="TMU10" s="477"/>
      <c r="TMV10" s="474"/>
      <c r="TMW10" s="474"/>
      <c r="TMX10" s="475"/>
      <c r="TMY10" s="414"/>
      <c r="TMZ10" s="476"/>
      <c r="TNA10" s="477"/>
      <c r="TNB10" s="477"/>
      <c r="TNC10" s="477"/>
      <c r="TND10" s="474"/>
      <c r="TNE10" s="474"/>
      <c r="TNF10" s="475"/>
      <c r="TNG10" s="414"/>
      <c r="TNH10" s="476"/>
      <c r="TNI10" s="477"/>
      <c r="TNJ10" s="477"/>
      <c r="TNK10" s="477"/>
      <c r="TNL10" s="474"/>
      <c r="TNM10" s="474"/>
      <c r="TNN10" s="475"/>
      <c r="TNO10" s="414"/>
      <c r="TNP10" s="476"/>
      <c r="TNQ10" s="477"/>
      <c r="TNR10" s="477"/>
      <c r="TNS10" s="477"/>
      <c r="TNT10" s="474"/>
      <c r="TNU10" s="474"/>
      <c r="TNV10" s="475"/>
      <c r="TNW10" s="414"/>
      <c r="TNX10" s="476"/>
      <c r="TNY10" s="477"/>
      <c r="TNZ10" s="477"/>
      <c r="TOA10" s="477"/>
      <c r="TOB10" s="474"/>
      <c r="TOC10" s="474"/>
      <c r="TOD10" s="475"/>
      <c r="TOE10" s="414"/>
      <c r="TOF10" s="476"/>
      <c r="TOG10" s="477"/>
      <c r="TOH10" s="477"/>
      <c r="TOI10" s="477"/>
      <c r="TOJ10" s="474"/>
      <c r="TOK10" s="474"/>
      <c r="TOL10" s="475"/>
      <c r="TOM10" s="414"/>
      <c r="TON10" s="476"/>
      <c r="TOO10" s="477"/>
      <c r="TOP10" s="477"/>
      <c r="TOQ10" s="477"/>
      <c r="TOR10" s="474"/>
      <c r="TOS10" s="474"/>
      <c r="TOT10" s="475"/>
      <c r="TOU10" s="414"/>
      <c r="TOV10" s="476"/>
      <c r="TOW10" s="477"/>
      <c r="TOX10" s="477"/>
      <c r="TOY10" s="477"/>
      <c r="TOZ10" s="474"/>
      <c r="TPA10" s="474"/>
      <c r="TPB10" s="475"/>
      <c r="TPC10" s="414"/>
      <c r="TPD10" s="476"/>
      <c r="TPE10" s="477"/>
      <c r="TPF10" s="477"/>
      <c r="TPG10" s="477"/>
      <c r="TPH10" s="474"/>
      <c r="TPI10" s="474"/>
      <c r="TPJ10" s="475"/>
      <c r="TPK10" s="414"/>
      <c r="TPL10" s="476"/>
      <c r="TPM10" s="477"/>
      <c r="TPN10" s="477"/>
      <c r="TPO10" s="477"/>
      <c r="TPP10" s="474"/>
      <c r="TPQ10" s="474"/>
      <c r="TPR10" s="475"/>
      <c r="TPS10" s="414"/>
      <c r="TPT10" s="476"/>
      <c r="TPU10" s="477"/>
      <c r="TPV10" s="477"/>
      <c r="TPW10" s="477"/>
      <c r="TPX10" s="474"/>
      <c r="TPY10" s="474"/>
      <c r="TPZ10" s="475"/>
      <c r="TQA10" s="414"/>
      <c r="TQB10" s="476"/>
      <c r="TQC10" s="477"/>
      <c r="TQD10" s="477"/>
      <c r="TQE10" s="477"/>
      <c r="TQF10" s="474"/>
      <c r="TQG10" s="474"/>
      <c r="TQH10" s="475"/>
      <c r="TQI10" s="414"/>
      <c r="TQJ10" s="476"/>
      <c r="TQK10" s="477"/>
      <c r="TQL10" s="477"/>
      <c r="TQM10" s="477"/>
      <c r="TQN10" s="474"/>
      <c r="TQO10" s="474"/>
      <c r="TQP10" s="475"/>
      <c r="TQQ10" s="414"/>
      <c r="TQR10" s="476"/>
      <c r="TQS10" s="477"/>
      <c r="TQT10" s="477"/>
      <c r="TQU10" s="477"/>
      <c r="TQV10" s="474"/>
      <c r="TQW10" s="474"/>
      <c r="TQX10" s="475"/>
      <c r="TQY10" s="414"/>
      <c r="TQZ10" s="476"/>
      <c r="TRA10" s="477"/>
      <c r="TRB10" s="477"/>
      <c r="TRC10" s="477"/>
      <c r="TRD10" s="474"/>
      <c r="TRE10" s="474"/>
      <c r="TRF10" s="475"/>
      <c r="TRG10" s="414"/>
      <c r="TRH10" s="476"/>
      <c r="TRI10" s="477"/>
      <c r="TRJ10" s="477"/>
      <c r="TRK10" s="477"/>
      <c r="TRL10" s="474"/>
      <c r="TRM10" s="474"/>
      <c r="TRN10" s="475"/>
      <c r="TRO10" s="414"/>
      <c r="TRP10" s="476"/>
      <c r="TRQ10" s="477"/>
      <c r="TRR10" s="477"/>
      <c r="TRS10" s="477"/>
      <c r="TRT10" s="474"/>
      <c r="TRU10" s="474"/>
      <c r="TRV10" s="475"/>
      <c r="TRW10" s="414"/>
      <c r="TRX10" s="476"/>
      <c r="TRY10" s="477"/>
      <c r="TRZ10" s="477"/>
      <c r="TSA10" s="477"/>
      <c r="TSB10" s="474"/>
      <c r="TSC10" s="474"/>
      <c r="TSD10" s="475"/>
      <c r="TSE10" s="414"/>
      <c r="TSF10" s="476"/>
      <c r="TSG10" s="477"/>
      <c r="TSH10" s="477"/>
      <c r="TSI10" s="477"/>
      <c r="TSJ10" s="474"/>
      <c r="TSK10" s="474"/>
      <c r="TSL10" s="475"/>
      <c r="TSM10" s="414"/>
      <c r="TSN10" s="476"/>
      <c r="TSO10" s="477"/>
      <c r="TSP10" s="477"/>
      <c r="TSQ10" s="477"/>
      <c r="TSR10" s="474"/>
      <c r="TSS10" s="474"/>
      <c r="TST10" s="475"/>
      <c r="TSU10" s="414"/>
      <c r="TSV10" s="476"/>
      <c r="TSW10" s="477"/>
      <c r="TSX10" s="477"/>
      <c r="TSY10" s="477"/>
      <c r="TSZ10" s="474"/>
      <c r="TTA10" s="474"/>
      <c r="TTB10" s="475"/>
      <c r="TTC10" s="414"/>
      <c r="TTD10" s="476"/>
      <c r="TTE10" s="477"/>
      <c r="TTF10" s="477"/>
      <c r="TTG10" s="477"/>
      <c r="TTH10" s="474"/>
      <c r="TTI10" s="474"/>
      <c r="TTJ10" s="475"/>
      <c r="TTK10" s="414"/>
      <c r="TTL10" s="476"/>
      <c r="TTM10" s="477"/>
      <c r="TTN10" s="477"/>
      <c r="TTO10" s="477"/>
      <c r="TTP10" s="474"/>
      <c r="TTQ10" s="474"/>
      <c r="TTR10" s="475"/>
      <c r="TTS10" s="414"/>
      <c r="TTT10" s="476"/>
      <c r="TTU10" s="477"/>
      <c r="TTV10" s="477"/>
      <c r="TTW10" s="477"/>
      <c r="TTX10" s="474"/>
      <c r="TTY10" s="474"/>
      <c r="TTZ10" s="475"/>
      <c r="TUA10" s="414"/>
      <c r="TUB10" s="476"/>
      <c r="TUC10" s="477"/>
      <c r="TUD10" s="477"/>
      <c r="TUE10" s="477"/>
      <c r="TUF10" s="474"/>
      <c r="TUG10" s="474"/>
      <c r="TUH10" s="475"/>
      <c r="TUI10" s="414"/>
      <c r="TUJ10" s="476"/>
      <c r="TUK10" s="477"/>
      <c r="TUL10" s="477"/>
      <c r="TUM10" s="477"/>
      <c r="TUN10" s="474"/>
      <c r="TUO10" s="474"/>
      <c r="TUP10" s="475"/>
      <c r="TUQ10" s="414"/>
      <c r="TUR10" s="476"/>
      <c r="TUS10" s="477"/>
      <c r="TUT10" s="477"/>
      <c r="TUU10" s="477"/>
      <c r="TUV10" s="474"/>
      <c r="TUW10" s="474"/>
      <c r="TUX10" s="475"/>
      <c r="TUY10" s="414"/>
      <c r="TUZ10" s="476"/>
      <c r="TVA10" s="477"/>
      <c r="TVB10" s="477"/>
      <c r="TVC10" s="477"/>
      <c r="TVD10" s="474"/>
      <c r="TVE10" s="474"/>
      <c r="TVF10" s="475"/>
      <c r="TVG10" s="414"/>
      <c r="TVH10" s="476"/>
      <c r="TVI10" s="477"/>
      <c r="TVJ10" s="477"/>
      <c r="TVK10" s="477"/>
      <c r="TVL10" s="474"/>
      <c r="TVM10" s="474"/>
      <c r="TVN10" s="475"/>
      <c r="TVO10" s="414"/>
      <c r="TVP10" s="476"/>
      <c r="TVQ10" s="477"/>
      <c r="TVR10" s="477"/>
      <c r="TVS10" s="477"/>
      <c r="TVT10" s="474"/>
      <c r="TVU10" s="474"/>
      <c r="TVV10" s="475"/>
      <c r="TVW10" s="414"/>
      <c r="TVX10" s="476"/>
      <c r="TVY10" s="477"/>
      <c r="TVZ10" s="477"/>
      <c r="TWA10" s="477"/>
      <c r="TWB10" s="474"/>
      <c r="TWC10" s="474"/>
      <c r="TWD10" s="475"/>
      <c r="TWE10" s="414"/>
      <c r="TWF10" s="476"/>
      <c r="TWG10" s="477"/>
      <c r="TWH10" s="477"/>
      <c r="TWI10" s="477"/>
      <c r="TWJ10" s="474"/>
      <c r="TWK10" s="474"/>
      <c r="TWL10" s="475"/>
      <c r="TWM10" s="414"/>
      <c r="TWN10" s="476"/>
      <c r="TWO10" s="477"/>
      <c r="TWP10" s="477"/>
      <c r="TWQ10" s="477"/>
      <c r="TWR10" s="474"/>
      <c r="TWS10" s="474"/>
      <c r="TWT10" s="475"/>
      <c r="TWU10" s="414"/>
      <c r="TWV10" s="476"/>
      <c r="TWW10" s="477"/>
      <c r="TWX10" s="477"/>
      <c r="TWY10" s="477"/>
      <c r="TWZ10" s="474"/>
      <c r="TXA10" s="474"/>
      <c r="TXB10" s="475"/>
      <c r="TXC10" s="414"/>
      <c r="TXD10" s="476"/>
      <c r="TXE10" s="477"/>
      <c r="TXF10" s="477"/>
      <c r="TXG10" s="477"/>
      <c r="TXH10" s="474"/>
      <c r="TXI10" s="474"/>
      <c r="TXJ10" s="475"/>
      <c r="TXK10" s="414"/>
      <c r="TXL10" s="476"/>
      <c r="TXM10" s="477"/>
      <c r="TXN10" s="477"/>
      <c r="TXO10" s="477"/>
      <c r="TXP10" s="474"/>
      <c r="TXQ10" s="474"/>
      <c r="TXR10" s="475"/>
      <c r="TXS10" s="414"/>
      <c r="TXT10" s="476"/>
      <c r="TXU10" s="477"/>
      <c r="TXV10" s="477"/>
      <c r="TXW10" s="477"/>
      <c r="TXX10" s="474"/>
      <c r="TXY10" s="474"/>
      <c r="TXZ10" s="475"/>
      <c r="TYA10" s="414"/>
      <c r="TYB10" s="476"/>
      <c r="TYC10" s="477"/>
      <c r="TYD10" s="477"/>
      <c r="TYE10" s="477"/>
      <c r="TYF10" s="474"/>
      <c r="TYG10" s="474"/>
      <c r="TYH10" s="475"/>
      <c r="TYI10" s="414"/>
      <c r="TYJ10" s="476"/>
      <c r="TYK10" s="477"/>
      <c r="TYL10" s="477"/>
      <c r="TYM10" s="477"/>
      <c r="TYN10" s="474"/>
      <c r="TYO10" s="474"/>
      <c r="TYP10" s="475"/>
      <c r="TYQ10" s="414"/>
      <c r="TYR10" s="476"/>
      <c r="TYS10" s="477"/>
      <c r="TYT10" s="477"/>
      <c r="TYU10" s="477"/>
      <c r="TYV10" s="474"/>
      <c r="TYW10" s="474"/>
      <c r="TYX10" s="475"/>
      <c r="TYY10" s="414"/>
      <c r="TYZ10" s="476"/>
      <c r="TZA10" s="477"/>
      <c r="TZB10" s="477"/>
      <c r="TZC10" s="477"/>
      <c r="TZD10" s="474"/>
      <c r="TZE10" s="474"/>
      <c r="TZF10" s="475"/>
      <c r="TZG10" s="414"/>
      <c r="TZH10" s="476"/>
      <c r="TZI10" s="477"/>
      <c r="TZJ10" s="477"/>
      <c r="TZK10" s="477"/>
      <c r="TZL10" s="474"/>
      <c r="TZM10" s="474"/>
      <c r="TZN10" s="475"/>
      <c r="TZO10" s="414"/>
      <c r="TZP10" s="476"/>
      <c r="TZQ10" s="477"/>
      <c r="TZR10" s="477"/>
      <c r="TZS10" s="477"/>
      <c r="TZT10" s="474"/>
      <c r="TZU10" s="474"/>
      <c r="TZV10" s="475"/>
      <c r="TZW10" s="414"/>
      <c r="TZX10" s="476"/>
      <c r="TZY10" s="477"/>
      <c r="TZZ10" s="477"/>
      <c r="UAA10" s="477"/>
      <c r="UAB10" s="474"/>
      <c r="UAC10" s="474"/>
      <c r="UAD10" s="475"/>
      <c r="UAE10" s="414"/>
      <c r="UAF10" s="476"/>
      <c r="UAG10" s="477"/>
      <c r="UAH10" s="477"/>
      <c r="UAI10" s="477"/>
      <c r="UAJ10" s="474"/>
      <c r="UAK10" s="474"/>
      <c r="UAL10" s="475"/>
      <c r="UAM10" s="414"/>
      <c r="UAN10" s="476"/>
      <c r="UAO10" s="477"/>
      <c r="UAP10" s="477"/>
      <c r="UAQ10" s="477"/>
      <c r="UAR10" s="474"/>
      <c r="UAS10" s="474"/>
      <c r="UAT10" s="475"/>
      <c r="UAU10" s="414"/>
      <c r="UAV10" s="476"/>
      <c r="UAW10" s="477"/>
      <c r="UAX10" s="477"/>
      <c r="UAY10" s="477"/>
      <c r="UAZ10" s="474"/>
      <c r="UBA10" s="474"/>
      <c r="UBB10" s="475"/>
      <c r="UBC10" s="414"/>
      <c r="UBD10" s="476"/>
      <c r="UBE10" s="477"/>
      <c r="UBF10" s="477"/>
      <c r="UBG10" s="477"/>
      <c r="UBH10" s="474"/>
      <c r="UBI10" s="474"/>
      <c r="UBJ10" s="475"/>
      <c r="UBK10" s="414"/>
      <c r="UBL10" s="476"/>
      <c r="UBM10" s="477"/>
      <c r="UBN10" s="477"/>
      <c r="UBO10" s="477"/>
      <c r="UBP10" s="474"/>
      <c r="UBQ10" s="474"/>
      <c r="UBR10" s="475"/>
      <c r="UBS10" s="414"/>
      <c r="UBT10" s="476"/>
      <c r="UBU10" s="477"/>
      <c r="UBV10" s="477"/>
      <c r="UBW10" s="477"/>
      <c r="UBX10" s="474"/>
      <c r="UBY10" s="474"/>
      <c r="UBZ10" s="475"/>
      <c r="UCA10" s="414"/>
      <c r="UCB10" s="476"/>
      <c r="UCC10" s="477"/>
      <c r="UCD10" s="477"/>
      <c r="UCE10" s="477"/>
      <c r="UCF10" s="474"/>
      <c r="UCG10" s="474"/>
      <c r="UCH10" s="475"/>
      <c r="UCI10" s="414"/>
      <c r="UCJ10" s="476"/>
      <c r="UCK10" s="477"/>
      <c r="UCL10" s="477"/>
      <c r="UCM10" s="477"/>
      <c r="UCN10" s="474"/>
      <c r="UCO10" s="474"/>
      <c r="UCP10" s="475"/>
      <c r="UCQ10" s="414"/>
      <c r="UCR10" s="476"/>
      <c r="UCS10" s="477"/>
      <c r="UCT10" s="477"/>
      <c r="UCU10" s="477"/>
      <c r="UCV10" s="474"/>
      <c r="UCW10" s="474"/>
      <c r="UCX10" s="475"/>
      <c r="UCY10" s="414"/>
      <c r="UCZ10" s="476"/>
      <c r="UDA10" s="477"/>
      <c r="UDB10" s="477"/>
      <c r="UDC10" s="477"/>
      <c r="UDD10" s="474"/>
      <c r="UDE10" s="474"/>
      <c r="UDF10" s="475"/>
      <c r="UDG10" s="414"/>
      <c r="UDH10" s="476"/>
      <c r="UDI10" s="477"/>
      <c r="UDJ10" s="477"/>
      <c r="UDK10" s="477"/>
      <c r="UDL10" s="474"/>
      <c r="UDM10" s="474"/>
      <c r="UDN10" s="475"/>
      <c r="UDO10" s="414"/>
      <c r="UDP10" s="476"/>
      <c r="UDQ10" s="477"/>
      <c r="UDR10" s="477"/>
      <c r="UDS10" s="477"/>
      <c r="UDT10" s="474"/>
      <c r="UDU10" s="474"/>
      <c r="UDV10" s="475"/>
      <c r="UDW10" s="414"/>
      <c r="UDX10" s="476"/>
      <c r="UDY10" s="477"/>
      <c r="UDZ10" s="477"/>
      <c r="UEA10" s="477"/>
      <c r="UEB10" s="474"/>
      <c r="UEC10" s="474"/>
      <c r="UED10" s="475"/>
      <c r="UEE10" s="414"/>
      <c r="UEF10" s="476"/>
      <c r="UEG10" s="477"/>
      <c r="UEH10" s="477"/>
      <c r="UEI10" s="477"/>
      <c r="UEJ10" s="474"/>
      <c r="UEK10" s="474"/>
      <c r="UEL10" s="475"/>
      <c r="UEM10" s="414"/>
      <c r="UEN10" s="476"/>
      <c r="UEO10" s="477"/>
      <c r="UEP10" s="477"/>
      <c r="UEQ10" s="477"/>
      <c r="UER10" s="474"/>
      <c r="UES10" s="474"/>
      <c r="UET10" s="475"/>
      <c r="UEU10" s="414"/>
      <c r="UEV10" s="476"/>
      <c r="UEW10" s="477"/>
      <c r="UEX10" s="477"/>
      <c r="UEY10" s="477"/>
      <c r="UEZ10" s="474"/>
      <c r="UFA10" s="474"/>
      <c r="UFB10" s="475"/>
      <c r="UFC10" s="414"/>
      <c r="UFD10" s="476"/>
      <c r="UFE10" s="477"/>
      <c r="UFF10" s="477"/>
      <c r="UFG10" s="477"/>
      <c r="UFH10" s="474"/>
      <c r="UFI10" s="474"/>
      <c r="UFJ10" s="475"/>
      <c r="UFK10" s="414"/>
      <c r="UFL10" s="476"/>
      <c r="UFM10" s="477"/>
      <c r="UFN10" s="477"/>
      <c r="UFO10" s="477"/>
      <c r="UFP10" s="474"/>
      <c r="UFQ10" s="474"/>
      <c r="UFR10" s="475"/>
      <c r="UFS10" s="414"/>
      <c r="UFT10" s="476"/>
      <c r="UFU10" s="477"/>
      <c r="UFV10" s="477"/>
      <c r="UFW10" s="477"/>
      <c r="UFX10" s="474"/>
      <c r="UFY10" s="474"/>
      <c r="UFZ10" s="475"/>
      <c r="UGA10" s="414"/>
      <c r="UGB10" s="476"/>
      <c r="UGC10" s="477"/>
      <c r="UGD10" s="477"/>
      <c r="UGE10" s="477"/>
      <c r="UGF10" s="474"/>
      <c r="UGG10" s="474"/>
      <c r="UGH10" s="475"/>
      <c r="UGI10" s="414"/>
      <c r="UGJ10" s="476"/>
      <c r="UGK10" s="477"/>
      <c r="UGL10" s="477"/>
      <c r="UGM10" s="477"/>
      <c r="UGN10" s="474"/>
      <c r="UGO10" s="474"/>
      <c r="UGP10" s="475"/>
      <c r="UGQ10" s="414"/>
      <c r="UGR10" s="476"/>
      <c r="UGS10" s="477"/>
      <c r="UGT10" s="477"/>
      <c r="UGU10" s="477"/>
      <c r="UGV10" s="474"/>
      <c r="UGW10" s="474"/>
      <c r="UGX10" s="475"/>
      <c r="UGY10" s="414"/>
      <c r="UGZ10" s="476"/>
      <c r="UHA10" s="477"/>
      <c r="UHB10" s="477"/>
      <c r="UHC10" s="477"/>
      <c r="UHD10" s="474"/>
      <c r="UHE10" s="474"/>
      <c r="UHF10" s="475"/>
      <c r="UHG10" s="414"/>
      <c r="UHH10" s="476"/>
      <c r="UHI10" s="477"/>
      <c r="UHJ10" s="477"/>
      <c r="UHK10" s="477"/>
      <c r="UHL10" s="474"/>
      <c r="UHM10" s="474"/>
      <c r="UHN10" s="475"/>
      <c r="UHO10" s="414"/>
      <c r="UHP10" s="476"/>
      <c r="UHQ10" s="477"/>
      <c r="UHR10" s="477"/>
      <c r="UHS10" s="477"/>
      <c r="UHT10" s="474"/>
      <c r="UHU10" s="474"/>
      <c r="UHV10" s="475"/>
      <c r="UHW10" s="414"/>
      <c r="UHX10" s="476"/>
      <c r="UHY10" s="477"/>
      <c r="UHZ10" s="477"/>
      <c r="UIA10" s="477"/>
      <c r="UIB10" s="474"/>
      <c r="UIC10" s="474"/>
      <c r="UID10" s="475"/>
      <c r="UIE10" s="414"/>
      <c r="UIF10" s="476"/>
      <c r="UIG10" s="477"/>
      <c r="UIH10" s="477"/>
      <c r="UII10" s="477"/>
      <c r="UIJ10" s="474"/>
      <c r="UIK10" s="474"/>
      <c r="UIL10" s="475"/>
      <c r="UIM10" s="414"/>
      <c r="UIN10" s="476"/>
      <c r="UIO10" s="477"/>
      <c r="UIP10" s="477"/>
      <c r="UIQ10" s="477"/>
      <c r="UIR10" s="474"/>
      <c r="UIS10" s="474"/>
      <c r="UIT10" s="475"/>
      <c r="UIU10" s="414"/>
      <c r="UIV10" s="476"/>
      <c r="UIW10" s="477"/>
      <c r="UIX10" s="477"/>
      <c r="UIY10" s="477"/>
      <c r="UIZ10" s="474"/>
      <c r="UJA10" s="474"/>
      <c r="UJB10" s="475"/>
      <c r="UJC10" s="414"/>
      <c r="UJD10" s="476"/>
      <c r="UJE10" s="477"/>
      <c r="UJF10" s="477"/>
      <c r="UJG10" s="477"/>
      <c r="UJH10" s="474"/>
      <c r="UJI10" s="474"/>
      <c r="UJJ10" s="475"/>
      <c r="UJK10" s="414"/>
      <c r="UJL10" s="476"/>
      <c r="UJM10" s="477"/>
      <c r="UJN10" s="477"/>
      <c r="UJO10" s="477"/>
      <c r="UJP10" s="474"/>
      <c r="UJQ10" s="474"/>
      <c r="UJR10" s="475"/>
      <c r="UJS10" s="414"/>
      <c r="UJT10" s="476"/>
      <c r="UJU10" s="477"/>
      <c r="UJV10" s="477"/>
      <c r="UJW10" s="477"/>
      <c r="UJX10" s="474"/>
      <c r="UJY10" s="474"/>
      <c r="UJZ10" s="475"/>
      <c r="UKA10" s="414"/>
      <c r="UKB10" s="476"/>
      <c r="UKC10" s="477"/>
      <c r="UKD10" s="477"/>
      <c r="UKE10" s="477"/>
      <c r="UKF10" s="474"/>
      <c r="UKG10" s="474"/>
      <c r="UKH10" s="475"/>
      <c r="UKI10" s="414"/>
      <c r="UKJ10" s="476"/>
      <c r="UKK10" s="477"/>
      <c r="UKL10" s="477"/>
      <c r="UKM10" s="477"/>
      <c r="UKN10" s="474"/>
      <c r="UKO10" s="474"/>
      <c r="UKP10" s="475"/>
      <c r="UKQ10" s="414"/>
      <c r="UKR10" s="476"/>
      <c r="UKS10" s="477"/>
      <c r="UKT10" s="477"/>
      <c r="UKU10" s="477"/>
      <c r="UKV10" s="474"/>
      <c r="UKW10" s="474"/>
      <c r="UKX10" s="475"/>
      <c r="UKY10" s="414"/>
      <c r="UKZ10" s="476"/>
      <c r="ULA10" s="477"/>
      <c r="ULB10" s="477"/>
      <c r="ULC10" s="477"/>
      <c r="ULD10" s="474"/>
      <c r="ULE10" s="474"/>
      <c r="ULF10" s="475"/>
      <c r="ULG10" s="414"/>
      <c r="ULH10" s="476"/>
      <c r="ULI10" s="477"/>
      <c r="ULJ10" s="477"/>
      <c r="ULK10" s="477"/>
      <c r="ULL10" s="474"/>
      <c r="ULM10" s="474"/>
      <c r="ULN10" s="475"/>
      <c r="ULO10" s="414"/>
      <c r="ULP10" s="476"/>
      <c r="ULQ10" s="477"/>
      <c r="ULR10" s="477"/>
      <c r="ULS10" s="477"/>
      <c r="ULT10" s="474"/>
      <c r="ULU10" s="474"/>
      <c r="ULV10" s="475"/>
      <c r="ULW10" s="414"/>
      <c r="ULX10" s="476"/>
      <c r="ULY10" s="477"/>
      <c r="ULZ10" s="477"/>
      <c r="UMA10" s="477"/>
      <c r="UMB10" s="474"/>
      <c r="UMC10" s="474"/>
      <c r="UMD10" s="475"/>
      <c r="UME10" s="414"/>
      <c r="UMF10" s="476"/>
      <c r="UMG10" s="477"/>
      <c r="UMH10" s="477"/>
      <c r="UMI10" s="477"/>
      <c r="UMJ10" s="474"/>
      <c r="UMK10" s="474"/>
      <c r="UML10" s="475"/>
      <c r="UMM10" s="414"/>
      <c r="UMN10" s="476"/>
      <c r="UMO10" s="477"/>
      <c r="UMP10" s="477"/>
      <c r="UMQ10" s="477"/>
      <c r="UMR10" s="474"/>
      <c r="UMS10" s="474"/>
      <c r="UMT10" s="475"/>
      <c r="UMU10" s="414"/>
      <c r="UMV10" s="476"/>
      <c r="UMW10" s="477"/>
      <c r="UMX10" s="477"/>
      <c r="UMY10" s="477"/>
      <c r="UMZ10" s="474"/>
      <c r="UNA10" s="474"/>
      <c r="UNB10" s="475"/>
      <c r="UNC10" s="414"/>
      <c r="UND10" s="476"/>
      <c r="UNE10" s="477"/>
      <c r="UNF10" s="477"/>
      <c r="UNG10" s="477"/>
      <c r="UNH10" s="474"/>
      <c r="UNI10" s="474"/>
      <c r="UNJ10" s="475"/>
      <c r="UNK10" s="414"/>
      <c r="UNL10" s="476"/>
      <c r="UNM10" s="477"/>
      <c r="UNN10" s="477"/>
      <c r="UNO10" s="477"/>
      <c r="UNP10" s="474"/>
      <c r="UNQ10" s="474"/>
      <c r="UNR10" s="475"/>
      <c r="UNS10" s="414"/>
      <c r="UNT10" s="476"/>
      <c r="UNU10" s="477"/>
      <c r="UNV10" s="477"/>
      <c r="UNW10" s="477"/>
      <c r="UNX10" s="474"/>
      <c r="UNY10" s="474"/>
      <c r="UNZ10" s="475"/>
      <c r="UOA10" s="414"/>
      <c r="UOB10" s="476"/>
      <c r="UOC10" s="477"/>
      <c r="UOD10" s="477"/>
      <c r="UOE10" s="477"/>
      <c r="UOF10" s="474"/>
      <c r="UOG10" s="474"/>
      <c r="UOH10" s="475"/>
      <c r="UOI10" s="414"/>
      <c r="UOJ10" s="476"/>
      <c r="UOK10" s="477"/>
      <c r="UOL10" s="477"/>
      <c r="UOM10" s="477"/>
      <c r="UON10" s="474"/>
      <c r="UOO10" s="474"/>
      <c r="UOP10" s="475"/>
      <c r="UOQ10" s="414"/>
      <c r="UOR10" s="476"/>
      <c r="UOS10" s="477"/>
      <c r="UOT10" s="477"/>
      <c r="UOU10" s="477"/>
      <c r="UOV10" s="474"/>
      <c r="UOW10" s="474"/>
      <c r="UOX10" s="475"/>
      <c r="UOY10" s="414"/>
      <c r="UOZ10" s="476"/>
      <c r="UPA10" s="477"/>
      <c r="UPB10" s="477"/>
      <c r="UPC10" s="477"/>
      <c r="UPD10" s="474"/>
      <c r="UPE10" s="474"/>
      <c r="UPF10" s="475"/>
      <c r="UPG10" s="414"/>
      <c r="UPH10" s="476"/>
      <c r="UPI10" s="477"/>
      <c r="UPJ10" s="477"/>
      <c r="UPK10" s="477"/>
      <c r="UPL10" s="474"/>
      <c r="UPM10" s="474"/>
      <c r="UPN10" s="475"/>
      <c r="UPO10" s="414"/>
      <c r="UPP10" s="476"/>
      <c r="UPQ10" s="477"/>
      <c r="UPR10" s="477"/>
      <c r="UPS10" s="477"/>
      <c r="UPT10" s="474"/>
      <c r="UPU10" s="474"/>
      <c r="UPV10" s="475"/>
      <c r="UPW10" s="414"/>
      <c r="UPX10" s="476"/>
      <c r="UPY10" s="477"/>
      <c r="UPZ10" s="477"/>
      <c r="UQA10" s="477"/>
      <c r="UQB10" s="474"/>
      <c r="UQC10" s="474"/>
      <c r="UQD10" s="475"/>
      <c r="UQE10" s="414"/>
      <c r="UQF10" s="476"/>
      <c r="UQG10" s="477"/>
      <c r="UQH10" s="477"/>
      <c r="UQI10" s="477"/>
      <c r="UQJ10" s="474"/>
      <c r="UQK10" s="474"/>
      <c r="UQL10" s="475"/>
      <c r="UQM10" s="414"/>
      <c r="UQN10" s="476"/>
      <c r="UQO10" s="477"/>
      <c r="UQP10" s="477"/>
      <c r="UQQ10" s="477"/>
      <c r="UQR10" s="474"/>
      <c r="UQS10" s="474"/>
      <c r="UQT10" s="475"/>
      <c r="UQU10" s="414"/>
      <c r="UQV10" s="476"/>
      <c r="UQW10" s="477"/>
      <c r="UQX10" s="477"/>
      <c r="UQY10" s="477"/>
      <c r="UQZ10" s="474"/>
      <c r="URA10" s="474"/>
      <c r="URB10" s="475"/>
      <c r="URC10" s="414"/>
      <c r="URD10" s="476"/>
      <c r="URE10" s="477"/>
      <c r="URF10" s="477"/>
      <c r="URG10" s="477"/>
      <c r="URH10" s="474"/>
      <c r="URI10" s="474"/>
      <c r="URJ10" s="475"/>
      <c r="URK10" s="414"/>
      <c r="URL10" s="476"/>
      <c r="URM10" s="477"/>
      <c r="URN10" s="477"/>
      <c r="URO10" s="477"/>
      <c r="URP10" s="474"/>
      <c r="URQ10" s="474"/>
      <c r="URR10" s="475"/>
      <c r="URS10" s="414"/>
      <c r="URT10" s="476"/>
      <c r="URU10" s="477"/>
      <c r="URV10" s="477"/>
      <c r="URW10" s="477"/>
      <c r="URX10" s="474"/>
      <c r="URY10" s="474"/>
      <c r="URZ10" s="475"/>
      <c r="USA10" s="414"/>
      <c r="USB10" s="476"/>
      <c r="USC10" s="477"/>
      <c r="USD10" s="477"/>
      <c r="USE10" s="477"/>
      <c r="USF10" s="474"/>
      <c r="USG10" s="474"/>
      <c r="USH10" s="475"/>
      <c r="USI10" s="414"/>
      <c r="USJ10" s="476"/>
      <c r="USK10" s="477"/>
      <c r="USL10" s="477"/>
      <c r="USM10" s="477"/>
      <c r="USN10" s="474"/>
      <c r="USO10" s="474"/>
      <c r="USP10" s="475"/>
      <c r="USQ10" s="414"/>
      <c r="USR10" s="476"/>
      <c r="USS10" s="477"/>
      <c r="UST10" s="477"/>
      <c r="USU10" s="477"/>
      <c r="USV10" s="474"/>
      <c r="USW10" s="474"/>
      <c r="USX10" s="475"/>
      <c r="USY10" s="414"/>
      <c r="USZ10" s="476"/>
      <c r="UTA10" s="477"/>
      <c r="UTB10" s="477"/>
      <c r="UTC10" s="477"/>
      <c r="UTD10" s="474"/>
      <c r="UTE10" s="474"/>
      <c r="UTF10" s="475"/>
      <c r="UTG10" s="414"/>
      <c r="UTH10" s="476"/>
      <c r="UTI10" s="477"/>
      <c r="UTJ10" s="477"/>
      <c r="UTK10" s="477"/>
      <c r="UTL10" s="474"/>
      <c r="UTM10" s="474"/>
      <c r="UTN10" s="475"/>
      <c r="UTO10" s="414"/>
      <c r="UTP10" s="476"/>
      <c r="UTQ10" s="477"/>
      <c r="UTR10" s="477"/>
      <c r="UTS10" s="477"/>
      <c r="UTT10" s="474"/>
      <c r="UTU10" s="474"/>
      <c r="UTV10" s="475"/>
      <c r="UTW10" s="414"/>
      <c r="UTX10" s="476"/>
      <c r="UTY10" s="477"/>
      <c r="UTZ10" s="477"/>
      <c r="UUA10" s="477"/>
      <c r="UUB10" s="474"/>
      <c r="UUC10" s="474"/>
      <c r="UUD10" s="475"/>
      <c r="UUE10" s="414"/>
      <c r="UUF10" s="476"/>
      <c r="UUG10" s="477"/>
      <c r="UUH10" s="477"/>
      <c r="UUI10" s="477"/>
      <c r="UUJ10" s="474"/>
      <c r="UUK10" s="474"/>
      <c r="UUL10" s="475"/>
      <c r="UUM10" s="414"/>
      <c r="UUN10" s="476"/>
      <c r="UUO10" s="477"/>
      <c r="UUP10" s="477"/>
      <c r="UUQ10" s="477"/>
      <c r="UUR10" s="474"/>
      <c r="UUS10" s="474"/>
      <c r="UUT10" s="475"/>
      <c r="UUU10" s="414"/>
      <c r="UUV10" s="476"/>
      <c r="UUW10" s="477"/>
      <c r="UUX10" s="477"/>
      <c r="UUY10" s="477"/>
      <c r="UUZ10" s="474"/>
      <c r="UVA10" s="474"/>
      <c r="UVB10" s="475"/>
      <c r="UVC10" s="414"/>
      <c r="UVD10" s="476"/>
      <c r="UVE10" s="477"/>
      <c r="UVF10" s="477"/>
      <c r="UVG10" s="477"/>
      <c r="UVH10" s="474"/>
      <c r="UVI10" s="474"/>
      <c r="UVJ10" s="475"/>
      <c r="UVK10" s="414"/>
      <c r="UVL10" s="476"/>
      <c r="UVM10" s="477"/>
      <c r="UVN10" s="477"/>
      <c r="UVO10" s="477"/>
      <c r="UVP10" s="474"/>
      <c r="UVQ10" s="474"/>
      <c r="UVR10" s="475"/>
      <c r="UVS10" s="414"/>
      <c r="UVT10" s="476"/>
      <c r="UVU10" s="477"/>
      <c r="UVV10" s="477"/>
      <c r="UVW10" s="477"/>
      <c r="UVX10" s="474"/>
      <c r="UVY10" s="474"/>
      <c r="UVZ10" s="475"/>
      <c r="UWA10" s="414"/>
      <c r="UWB10" s="476"/>
      <c r="UWC10" s="477"/>
      <c r="UWD10" s="477"/>
      <c r="UWE10" s="477"/>
      <c r="UWF10" s="474"/>
      <c r="UWG10" s="474"/>
      <c r="UWH10" s="475"/>
      <c r="UWI10" s="414"/>
      <c r="UWJ10" s="476"/>
      <c r="UWK10" s="477"/>
      <c r="UWL10" s="477"/>
      <c r="UWM10" s="477"/>
      <c r="UWN10" s="474"/>
      <c r="UWO10" s="474"/>
      <c r="UWP10" s="475"/>
      <c r="UWQ10" s="414"/>
      <c r="UWR10" s="476"/>
      <c r="UWS10" s="477"/>
      <c r="UWT10" s="477"/>
      <c r="UWU10" s="477"/>
      <c r="UWV10" s="474"/>
      <c r="UWW10" s="474"/>
      <c r="UWX10" s="475"/>
      <c r="UWY10" s="414"/>
      <c r="UWZ10" s="476"/>
      <c r="UXA10" s="477"/>
      <c r="UXB10" s="477"/>
      <c r="UXC10" s="477"/>
      <c r="UXD10" s="474"/>
      <c r="UXE10" s="474"/>
      <c r="UXF10" s="475"/>
      <c r="UXG10" s="414"/>
      <c r="UXH10" s="476"/>
      <c r="UXI10" s="477"/>
      <c r="UXJ10" s="477"/>
      <c r="UXK10" s="477"/>
      <c r="UXL10" s="474"/>
      <c r="UXM10" s="474"/>
      <c r="UXN10" s="475"/>
      <c r="UXO10" s="414"/>
      <c r="UXP10" s="476"/>
      <c r="UXQ10" s="477"/>
      <c r="UXR10" s="477"/>
      <c r="UXS10" s="477"/>
      <c r="UXT10" s="474"/>
      <c r="UXU10" s="474"/>
      <c r="UXV10" s="475"/>
      <c r="UXW10" s="414"/>
      <c r="UXX10" s="476"/>
      <c r="UXY10" s="477"/>
      <c r="UXZ10" s="477"/>
      <c r="UYA10" s="477"/>
      <c r="UYB10" s="474"/>
      <c r="UYC10" s="474"/>
      <c r="UYD10" s="475"/>
      <c r="UYE10" s="414"/>
      <c r="UYF10" s="476"/>
      <c r="UYG10" s="477"/>
      <c r="UYH10" s="477"/>
      <c r="UYI10" s="477"/>
      <c r="UYJ10" s="474"/>
      <c r="UYK10" s="474"/>
      <c r="UYL10" s="475"/>
      <c r="UYM10" s="414"/>
      <c r="UYN10" s="476"/>
      <c r="UYO10" s="477"/>
      <c r="UYP10" s="477"/>
      <c r="UYQ10" s="477"/>
      <c r="UYR10" s="474"/>
      <c r="UYS10" s="474"/>
      <c r="UYT10" s="475"/>
      <c r="UYU10" s="414"/>
      <c r="UYV10" s="476"/>
      <c r="UYW10" s="477"/>
      <c r="UYX10" s="477"/>
      <c r="UYY10" s="477"/>
      <c r="UYZ10" s="474"/>
      <c r="UZA10" s="474"/>
      <c r="UZB10" s="475"/>
      <c r="UZC10" s="414"/>
      <c r="UZD10" s="476"/>
      <c r="UZE10" s="477"/>
      <c r="UZF10" s="477"/>
      <c r="UZG10" s="477"/>
      <c r="UZH10" s="474"/>
      <c r="UZI10" s="474"/>
      <c r="UZJ10" s="475"/>
      <c r="UZK10" s="414"/>
      <c r="UZL10" s="476"/>
      <c r="UZM10" s="477"/>
      <c r="UZN10" s="477"/>
      <c r="UZO10" s="477"/>
      <c r="UZP10" s="474"/>
      <c r="UZQ10" s="474"/>
      <c r="UZR10" s="475"/>
      <c r="UZS10" s="414"/>
      <c r="UZT10" s="476"/>
      <c r="UZU10" s="477"/>
      <c r="UZV10" s="477"/>
      <c r="UZW10" s="477"/>
      <c r="UZX10" s="474"/>
      <c r="UZY10" s="474"/>
      <c r="UZZ10" s="475"/>
      <c r="VAA10" s="414"/>
      <c r="VAB10" s="476"/>
      <c r="VAC10" s="477"/>
      <c r="VAD10" s="477"/>
      <c r="VAE10" s="477"/>
      <c r="VAF10" s="474"/>
      <c r="VAG10" s="474"/>
      <c r="VAH10" s="475"/>
      <c r="VAI10" s="414"/>
      <c r="VAJ10" s="476"/>
      <c r="VAK10" s="477"/>
      <c r="VAL10" s="477"/>
      <c r="VAM10" s="477"/>
      <c r="VAN10" s="474"/>
      <c r="VAO10" s="474"/>
      <c r="VAP10" s="475"/>
      <c r="VAQ10" s="414"/>
      <c r="VAR10" s="476"/>
      <c r="VAS10" s="477"/>
      <c r="VAT10" s="477"/>
      <c r="VAU10" s="477"/>
      <c r="VAV10" s="474"/>
      <c r="VAW10" s="474"/>
      <c r="VAX10" s="475"/>
      <c r="VAY10" s="414"/>
      <c r="VAZ10" s="476"/>
      <c r="VBA10" s="477"/>
      <c r="VBB10" s="477"/>
      <c r="VBC10" s="477"/>
      <c r="VBD10" s="474"/>
      <c r="VBE10" s="474"/>
      <c r="VBF10" s="475"/>
      <c r="VBG10" s="414"/>
      <c r="VBH10" s="476"/>
      <c r="VBI10" s="477"/>
      <c r="VBJ10" s="477"/>
      <c r="VBK10" s="477"/>
      <c r="VBL10" s="474"/>
      <c r="VBM10" s="474"/>
      <c r="VBN10" s="475"/>
      <c r="VBO10" s="414"/>
      <c r="VBP10" s="476"/>
      <c r="VBQ10" s="477"/>
      <c r="VBR10" s="477"/>
      <c r="VBS10" s="477"/>
      <c r="VBT10" s="474"/>
      <c r="VBU10" s="474"/>
      <c r="VBV10" s="475"/>
      <c r="VBW10" s="414"/>
      <c r="VBX10" s="476"/>
      <c r="VBY10" s="477"/>
      <c r="VBZ10" s="477"/>
      <c r="VCA10" s="477"/>
      <c r="VCB10" s="474"/>
      <c r="VCC10" s="474"/>
      <c r="VCD10" s="475"/>
      <c r="VCE10" s="414"/>
      <c r="VCF10" s="476"/>
      <c r="VCG10" s="477"/>
      <c r="VCH10" s="477"/>
      <c r="VCI10" s="477"/>
      <c r="VCJ10" s="474"/>
      <c r="VCK10" s="474"/>
      <c r="VCL10" s="475"/>
      <c r="VCM10" s="414"/>
      <c r="VCN10" s="476"/>
      <c r="VCO10" s="477"/>
      <c r="VCP10" s="477"/>
      <c r="VCQ10" s="477"/>
      <c r="VCR10" s="474"/>
      <c r="VCS10" s="474"/>
      <c r="VCT10" s="475"/>
      <c r="VCU10" s="414"/>
      <c r="VCV10" s="476"/>
      <c r="VCW10" s="477"/>
      <c r="VCX10" s="477"/>
      <c r="VCY10" s="477"/>
      <c r="VCZ10" s="474"/>
      <c r="VDA10" s="474"/>
      <c r="VDB10" s="475"/>
      <c r="VDC10" s="414"/>
      <c r="VDD10" s="476"/>
      <c r="VDE10" s="477"/>
      <c r="VDF10" s="477"/>
      <c r="VDG10" s="477"/>
      <c r="VDH10" s="474"/>
      <c r="VDI10" s="474"/>
      <c r="VDJ10" s="475"/>
      <c r="VDK10" s="414"/>
      <c r="VDL10" s="476"/>
      <c r="VDM10" s="477"/>
      <c r="VDN10" s="477"/>
      <c r="VDO10" s="477"/>
      <c r="VDP10" s="474"/>
      <c r="VDQ10" s="474"/>
      <c r="VDR10" s="475"/>
      <c r="VDS10" s="414"/>
      <c r="VDT10" s="476"/>
      <c r="VDU10" s="477"/>
      <c r="VDV10" s="477"/>
      <c r="VDW10" s="477"/>
      <c r="VDX10" s="474"/>
      <c r="VDY10" s="474"/>
      <c r="VDZ10" s="475"/>
      <c r="VEA10" s="414"/>
      <c r="VEB10" s="476"/>
      <c r="VEC10" s="477"/>
      <c r="VED10" s="477"/>
      <c r="VEE10" s="477"/>
      <c r="VEF10" s="474"/>
      <c r="VEG10" s="474"/>
      <c r="VEH10" s="475"/>
      <c r="VEI10" s="414"/>
      <c r="VEJ10" s="476"/>
      <c r="VEK10" s="477"/>
      <c r="VEL10" s="477"/>
      <c r="VEM10" s="477"/>
      <c r="VEN10" s="474"/>
      <c r="VEO10" s="474"/>
      <c r="VEP10" s="475"/>
      <c r="VEQ10" s="414"/>
      <c r="VER10" s="476"/>
      <c r="VES10" s="477"/>
      <c r="VET10" s="477"/>
      <c r="VEU10" s="477"/>
      <c r="VEV10" s="474"/>
      <c r="VEW10" s="474"/>
      <c r="VEX10" s="475"/>
      <c r="VEY10" s="414"/>
      <c r="VEZ10" s="476"/>
      <c r="VFA10" s="477"/>
      <c r="VFB10" s="477"/>
      <c r="VFC10" s="477"/>
      <c r="VFD10" s="474"/>
      <c r="VFE10" s="474"/>
      <c r="VFF10" s="475"/>
      <c r="VFG10" s="414"/>
      <c r="VFH10" s="476"/>
      <c r="VFI10" s="477"/>
      <c r="VFJ10" s="477"/>
      <c r="VFK10" s="477"/>
      <c r="VFL10" s="474"/>
      <c r="VFM10" s="474"/>
      <c r="VFN10" s="475"/>
      <c r="VFO10" s="414"/>
      <c r="VFP10" s="476"/>
      <c r="VFQ10" s="477"/>
      <c r="VFR10" s="477"/>
      <c r="VFS10" s="477"/>
      <c r="VFT10" s="474"/>
      <c r="VFU10" s="474"/>
      <c r="VFV10" s="475"/>
      <c r="VFW10" s="414"/>
      <c r="VFX10" s="476"/>
      <c r="VFY10" s="477"/>
      <c r="VFZ10" s="477"/>
      <c r="VGA10" s="477"/>
      <c r="VGB10" s="474"/>
      <c r="VGC10" s="474"/>
      <c r="VGD10" s="475"/>
      <c r="VGE10" s="414"/>
      <c r="VGF10" s="476"/>
      <c r="VGG10" s="477"/>
      <c r="VGH10" s="477"/>
      <c r="VGI10" s="477"/>
      <c r="VGJ10" s="474"/>
      <c r="VGK10" s="474"/>
      <c r="VGL10" s="475"/>
      <c r="VGM10" s="414"/>
      <c r="VGN10" s="476"/>
      <c r="VGO10" s="477"/>
      <c r="VGP10" s="477"/>
      <c r="VGQ10" s="477"/>
      <c r="VGR10" s="474"/>
      <c r="VGS10" s="474"/>
      <c r="VGT10" s="475"/>
      <c r="VGU10" s="414"/>
      <c r="VGV10" s="476"/>
      <c r="VGW10" s="477"/>
      <c r="VGX10" s="477"/>
      <c r="VGY10" s="477"/>
      <c r="VGZ10" s="474"/>
      <c r="VHA10" s="474"/>
      <c r="VHB10" s="475"/>
      <c r="VHC10" s="414"/>
      <c r="VHD10" s="476"/>
      <c r="VHE10" s="477"/>
      <c r="VHF10" s="477"/>
      <c r="VHG10" s="477"/>
      <c r="VHH10" s="474"/>
      <c r="VHI10" s="474"/>
      <c r="VHJ10" s="475"/>
      <c r="VHK10" s="414"/>
      <c r="VHL10" s="476"/>
      <c r="VHM10" s="477"/>
      <c r="VHN10" s="477"/>
      <c r="VHO10" s="477"/>
      <c r="VHP10" s="474"/>
      <c r="VHQ10" s="474"/>
      <c r="VHR10" s="475"/>
      <c r="VHS10" s="414"/>
      <c r="VHT10" s="476"/>
      <c r="VHU10" s="477"/>
      <c r="VHV10" s="477"/>
      <c r="VHW10" s="477"/>
      <c r="VHX10" s="474"/>
      <c r="VHY10" s="474"/>
      <c r="VHZ10" s="475"/>
      <c r="VIA10" s="414"/>
      <c r="VIB10" s="476"/>
      <c r="VIC10" s="477"/>
      <c r="VID10" s="477"/>
      <c r="VIE10" s="477"/>
      <c r="VIF10" s="474"/>
      <c r="VIG10" s="474"/>
      <c r="VIH10" s="475"/>
      <c r="VII10" s="414"/>
      <c r="VIJ10" s="476"/>
      <c r="VIK10" s="477"/>
      <c r="VIL10" s="477"/>
      <c r="VIM10" s="477"/>
      <c r="VIN10" s="474"/>
      <c r="VIO10" s="474"/>
      <c r="VIP10" s="475"/>
      <c r="VIQ10" s="414"/>
      <c r="VIR10" s="476"/>
      <c r="VIS10" s="477"/>
      <c r="VIT10" s="477"/>
      <c r="VIU10" s="477"/>
      <c r="VIV10" s="474"/>
      <c r="VIW10" s="474"/>
      <c r="VIX10" s="475"/>
      <c r="VIY10" s="414"/>
      <c r="VIZ10" s="476"/>
      <c r="VJA10" s="477"/>
      <c r="VJB10" s="477"/>
      <c r="VJC10" s="477"/>
      <c r="VJD10" s="474"/>
      <c r="VJE10" s="474"/>
      <c r="VJF10" s="475"/>
      <c r="VJG10" s="414"/>
      <c r="VJH10" s="476"/>
      <c r="VJI10" s="477"/>
      <c r="VJJ10" s="477"/>
      <c r="VJK10" s="477"/>
      <c r="VJL10" s="474"/>
      <c r="VJM10" s="474"/>
      <c r="VJN10" s="475"/>
      <c r="VJO10" s="414"/>
      <c r="VJP10" s="476"/>
      <c r="VJQ10" s="477"/>
      <c r="VJR10" s="477"/>
      <c r="VJS10" s="477"/>
      <c r="VJT10" s="474"/>
      <c r="VJU10" s="474"/>
      <c r="VJV10" s="475"/>
      <c r="VJW10" s="414"/>
      <c r="VJX10" s="476"/>
      <c r="VJY10" s="477"/>
      <c r="VJZ10" s="477"/>
      <c r="VKA10" s="477"/>
      <c r="VKB10" s="474"/>
      <c r="VKC10" s="474"/>
      <c r="VKD10" s="475"/>
      <c r="VKE10" s="414"/>
      <c r="VKF10" s="476"/>
      <c r="VKG10" s="477"/>
      <c r="VKH10" s="477"/>
      <c r="VKI10" s="477"/>
      <c r="VKJ10" s="474"/>
      <c r="VKK10" s="474"/>
      <c r="VKL10" s="475"/>
      <c r="VKM10" s="414"/>
      <c r="VKN10" s="476"/>
      <c r="VKO10" s="477"/>
      <c r="VKP10" s="477"/>
      <c r="VKQ10" s="477"/>
      <c r="VKR10" s="474"/>
      <c r="VKS10" s="474"/>
      <c r="VKT10" s="475"/>
      <c r="VKU10" s="414"/>
      <c r="VKV10" s="476"/>
      <c r="VKW10" s="477"/>
      <c r="VKX10" s="477"/>
      <c r="VKY10" s="477"/>
      <c r="VKZ10" s="474"/>
      <c r="VLA10" s="474"/>
      <c r="VLB10" s="475"/>
      <c r="VLC10" s="414"/>
      <c r="VLD10" s="476"/>
      <c r="VLE10" s="477"/>
      <c r="VLF10" s="477"/>
      <c r="VLG10" s="477"/>
      <c r="VLH10" s="474"/>
      <c r="VLI10" s="474"/>
      <c r="VLJ10" s="475"/>
      <c r="VLK10" s="414"/>
      <c r="VLL10" s="476"/>
      <c r="VLM10" s="477"/>
      <c r="VLN10" s="477"/>
      <c r="VLO10" s="477"/>
      <c r="VLP10" s="474"/>
      <c r="VLQ10" s="474"/>
      <c r="VLR10" s="475"/>
      <c r="VLS10" s="414"/>
      <c r="VLT10" s="476"/>
      <c r="VLU10" s="477"/>
      <c r="VLV10" s="477"/>
      <c r="VLW10" s="477"/>
      <c r="VLX10" s="474"/>
      <c r="VLY10" s="474"/>
      <c r="VLZ10" s="475"/>
      <c r="VMA10" s="414"/>
      <c r="VMB10" s="476"/>
      <c r="VMC10" s="477"/>
      <c r="VMD10" s="477"/>
      <c r="VME10" s="477"/>
      <c r="VMF10" s="474"/>
      <c r="VMG10" s="474"/>
      <c r="VMH10" s="475"/>
      <c r="VMI10" s="414"/>
      <c r="VMJ10" s="476"/>
      <c r="VMK10" s="477"/>
      <c r="VML10" s="477"/>
      <c r="VMM10" s="477"/>
      <c r="VMN10" s="474"/>
      <c r="VMO10" s="474"/>
      <c r="VMP10" s="475"/>
      <c r="VMQ10" s="414"/>
      <c r="VMR10" s="476"/>
      <c r="VMS10" s="477"/>
      <c r="VMT10" s="477"/>
      <c r="VMU10" s="477"/>
      <c r="VMV10" s="474"/>
      <c r="VMW10" s="474"/>
      <c r="VMX10" s="475"/>
      <c r="VMY10" s="414"/>
      <c r="VMZ10" s="476"/>
      <c r="VNA10" s="477"/>
      <c r="VNB10" s="477"/>
      <c r="VNC10" s="477"/>
      <c r="VND10" s="474"/>
      <c r="VNE10" s="474"/>
      <c r="VNF10" s="475"/>
      <c r="VNG10" s="414"/>
      <c r="VNH10" s="476"/>
      <c r="VNI10" s="477"/>
      <c r="VNJ10" s="477"/>
      <c r="VNK10" s="477"/>
      <c r="VNL10" s="474"/>
      <c r="VNM10" s="474"/>
      <c r="VNN10" s="475"/>
      <c r="VNO10" s="414"/>
      <c r="VNP10" s="476"/>
      <c r="VNQ10" s="477"/>
      <c r="VNR10" s="477"/>
      <c r="VNS10" s="477"/>
      <c r="VNT10" s="474"/>
      <c r="VNU10" s="474"/>
      <c r="VNV10" s="475"/>
      <c r="VNW10" s="414"/>
      <c r="VNX10" s="476"/>
      <c r="VNY10" s="477"/>
      <c r="VNZ10" s="477"/>
      <c r="VOA10" s="477"/>
      <c r="VOB10" s="474"/>
      <c r="VOC10" s="474"/>
      <c r="VOD10" s="475"/>
      <c r="VOE10" s="414"/>
      <c r="VOF10" s="476"/>
      <c r="VOG10" s="477"/>
      <c r="VOH10" s="477"/>
      <c r="VOI10" s="477"/>
      <c r="VOJ10" s="474"/>
      <c r="VOK10" s="474"/>
      <c r="VOL10" s="475"/>
      <c r="VOM10" s="414"/>
      <c r="VON10" s="476"/>
      <c r="VOO10" s="477"/>
      <c r="VOP10" s="477"/>
      <c r="VOQ10" s="477"/>
      <c r="VOR10" s="474"/>
      <c r="VOS10" s="474"/>
      <c r="VOT10" s="475"/>
      <c r="VOU10" s="414"/>
      <c r="VOV10" s="476"/>
      <c r="VOW10" s="477"/>
      <c r="VOX10" s="477"/>
      <c r="VOY10" s="477"/>
      <c r="VOZ10" s="474"/>
      <c r="VPA10" s="474"/>
      <c r="VPB10" s="475"/>
      <c r="VPC10" s="414"/>
      <c r="VPD10" s="476"/>
      <c r="VPE10" s="477"/>
      <c r="VPF10" s="477"/>
      <c r="VPG10" s="477"/>
      <c r="VPH10" s="474"/>
      <c r="VPI10" s="474"/>
      <c r="VPJ10" s="475"/>
      <c r="VPK10" s="414"/>
      <c r="VPL10" s="476"/>
      <c r="VPM10" s="477"/>
      <c r="VPN10" s="477"/>
      <c r="VPO10" s="477"/>
      <c r="VPP10" s="474"/>
      <c r="VPQ10" s="474"/>
      <c r="VPR10" s="475"/>
      <c r="VPS10" s="414"/>
      <c r="VPT10" s="476"/>
      <c r="VPU10" s="477"/>
      <c r="VPV10" s="477"/>
      <c r="VPW10" s="477"/>
      <c r="VPX10" s="474"/>
      <c r="VPY10" s="474"/>
      <c r="VPZ10" s="475"/>
      <c r="VQA10" s="414"/>
      <c r="VQB10" s="476"/>
      <c r="VQC10" s="477"/>
      <c r="VQD10" s="477"/>
      <c r="VQE10" s="477"/>
      <c r="VQF10" s="474"/>
      <c r="VQG10" s="474"/>
      <c r="VQH10" s="475"/>
      <c r="VQI10" s="414"/>
      <c r="VQJ10" s="476"/>
      <c r="VQK10" s="477"/>
      <c r="VQL10" s="477"/>
      <c r="VQM10" s="477"/>
      <c r="VQN10" s="474"/>
      <c r="VQO10" s="474"/>
      <c r="VQP10" s="475"/>
      <c r="VQQ10" s="414"/>
      <c r="VQR10" s="476"/>
      <c r="VQS10" s="477"/>
      <c r="VQT10" s="477"/>
      <c r="VQU10" s="477"/>
      <c r="VQV10" s="474"/>
      <c r="VQW10" s="474"/>
      <c r="VQX10" s="475"/>
      <c r="VQY10" s="414"/>
      <c r="VQZ10" s="476"/>
      <c r="VRA10" s="477"/>
      <c r="VRB10" s="477"/>
      <c r="VRC10" s="477"/>
      <c r="VRD10" s="474"/>
      <c r="VRE10" s="474"/>
      <c r="VRF10" s="475"/>
      <c r="VRG10" s="414"/>
      <c r="VRH10" s="476"/>
      <c r="VRI10" s="477"/>
      <c r="VRJ10" s="477"/>
      <c r="VRK10" s="477"/>
      <c r="VRL10" s="474"/>
      <c r="VRM10" s="474"/>
      <c r="VRN10" s="475"/>
      <c r="VRO10" s="414"/>
      <c r="VRP10" s="476"/>
      <c r="VRQ10" s="477"/>
      <c r="VRR10" s="477"/>
      <c r="VRS10" s="477"/>
      <c r="VRT10" s="474"/>
      <c r="VRU10" s="474"/>
      <c r="VRV10" s="475"/>
      <c r="VRW10" s="414"/>
      <c r="VRX10" s="476"/>
      <c r="VRY10" s="477"/>
      <c r="VRZ10" s="477"/>
      <c r="VSA10" s="477"/>
      <c r="VSB10" s="474"/>
      <c r="VSC10" s="474"/>
      <c r="VSD10" s="475"/>
      <c r="VSE10" s="414"/>
      <c r="VSF10" s="476"/>
      <c r="VSG10" s="477"/>
      <c r="VSH10" s="477"/>
      <c r="VSI10" s="477"/>
      <c r="VSJ10" s="474"/>
      <c r="VSK10" s="474"/>
      <c r="VSL10" s="475"/>
      <c r="VSM10" s="414"/>
      <c r="VSN10" s="476"/>
      <c r="VSO10" s="477"/>
      <c r="VSP10" s="477"/>
      <c r="VSQ10" s="477"/>
      <c r="VSR10" s="474"/>
      <c r="VSS10" s="474"/>
      <c r="VST10" s="475"/>
      <c r="VSU10" s="414"/>
      <c r="VSV10" s="476"/>
      <c r="VSW10" s="477"/>
      <c r="VSX10" s="477"/>
      <c r="VSY10" s="477"/>
      <c r="VSZ10" s="474"/>
      <c r="VTA10" s="474"/>
      <c r="VTB10" s="475"/>
      <c r="VTC10" s="414"/>
      <c r="VTD10" s="476"/>
      <c r="VTE10" s="477"/>
      <c r="VTF10" s="477"/>
      <c r="VTG10" s="477"/>
      <c r="VTH10" s="474"/>
      <c r="VTI10" s="474"/>
      <c r="VTJ10" s="475"/>
      <c r="VTK10" s="414"/>
      <c r="VTL10" s="476"/>
      <c r="VTM10" s="477"/>
      <c r="VTN10" s="477"/>
      <c r="VTO10" s="477"/>
      <c r="VTP10" s="474"/>
      <c r="VTQ10" s="474"/>
      <c r="VTR10" s="475"/>
      <c r="VTS10" s="414"/>
      <c r="VTT10" s="476"/>
      <c r="VTU10" s="477"/>
      <c r="VTV10" s="477"/>
      <c r="VTW10" s="477"/>
      <c r="VTX10" s="474"/>
      <c r="VTY10" s="474"/>
      <c r="VTZ10" s="475"/>
      <c r="VUA10" s="414"/>
      <c r="VUB10" s="476"/>
      <c r="VUC10" s="477"/>
      <c r="VUD10" s="477"/>
      <c r="VUE10" s="477"/>
      <c r="VUF10" s="474"/>
      <c r="VUG10" s="474"/>
      <c r="VUH10" s="475"/>
      <c r="VUI10" s="414"/>
      <c r="VUJ10" s="476"/>
      <c r="VUK10" s="477"/>
      <c r="VUL10" s="477"/>
      <c r="VUM10" s="477"/>
      <c r="VUN10" s="474"/>
      <c r="VUO10" s="474"/>
      <c r="VUP10" s="475"/>
      <c r="VUQ10" s="414"/>
      <c r="VUR10" s="476"/>
      <c r="VUS10" s="477"/>
      <c r="VUT10" s="477"/>
      <c r="VUU10" s="477"/>
      <c r="VUV10" s="474"/>
      <c r="VUW10" s="474"/>
      <c r="VUX10" s="475"/>
      <c r="VUY10" s="414"/>
      <c r="VUZ10" s="476"/>
      <c r="VVA10" s="477"/>
      <c r="VVB10" s="477"/>
      <c r="VVC10" s="477"/>
      <c r="VVD10" s="474"/>
      <c r="VVE10" s="474"/>
      <c r="VVF10" s="475"/>
      <c r="VVG10" s="414"/>
      <c r="VVH10" s="476"/>
      <c r="VVI10" s="477"/>
      <c r="VVJ10" s="477"/>
      <c r="VVK10" s="477"/>
      <c r="VVL10" s="474"/>
      <c r="VVM10" s="474"/>
      <c r="VVN10" s="475"/>
      <c r="VVO10" s="414"/>
      <c r="VVP10" s="476"/>
      <c r="VVQ10" s="477"/>
      <c r="VVR10" s="477"/>
      <c r="VVS10" s="477"/>
      <c r="VVT10" s="474"/>
      <c r="VVU10" s="474"/>
      <c r="VVV10" s="475"/>
      <c r="VVW10" s="414"/>
      <c r="VVX10" s="476"/>
      <c r="VVY10" s="477"/>
      <c r="VVZ10" s="477"/>
      <c r="VWA10" s="477"/>
      <c r="VWB10" s="474"/>
      <c r="VWC10" s="474"/>
      <c r="VWD10" s="475"/>
      <c r="VWE10" s="414"/>
      <c r="VWF10" s="476"/>
      <c r="VWG10" s="477"/>
      <c r="VWH10" s="477"/>
      <c r="VWI10" s="477"/>
      <c r="VWJ10" s="474"/>
      <c r="VWK10" s="474"/>
      <c r="VWL10" s="475"/>
      <c r="VWM10" s="414"/>
      <c r="VWN10" s="476"/>
      <c r="VWO10" s="477"/>
      <c r="VWP10" s="477"/>
      <c r="VWQ10" s="477"/>
      <c r="VWR10" s="474"/>
      <c r="VWS10" s="474"/>
      <c r="VWT10" s="475"/>
      <c r="VWU10" s="414"/>
      <c r="VWV10" s="476"/>
      <c r="VWW10" s="477"/>
      <c r="VWX10" s="477"/>
      <c r="VWY10" s="477"/>
      <c r="VWZ10" s="474"/>
      <c r="VXA10" s="474"/>
      <c r="VXB10" s="475"/>
      <c r="VXC10" s="414"/>
      <c r="VXD10" s="476"/>
      <c r="VXE10" s="477"/>
      <c r="VXF10" s="477"/>
      <c r="VXG10" s="477"/>
      <c r="VXH10" s="474"/>
      <c r="VXI10" s="474"/>
      <c r="VXJ10" s="475"/>
      <c r="VXK10" s="414"/>
      <c r="VXL10" s="476"/>
      <c r="VXM10" s="477"/>
      <c r="VXN10" s="477"/>
      <c r="VXO10" s="477"/>
      <c r="VXP10" s="474"/>
      <c r="VXQ10" s="474"/>
      <c r="VXR10" s="475"/>
      <c r="VXS10" s="414"/>
      <c r="VXT10" s="476"/>
      <c r="VXU10" s="477"/>
      <c r="VXV10" s="477"/>
      <c r="VXW10" s="477"/>
      <c r="VXX10" s="474"/>
      <c r="VXY10" s="474"/>
      <c r="VXZ10" s="475"/>
      <c r="VYA10" s="414"/>
      <c r="VYB10" s="476"/>
      <c r="VYC10" s="477"/>
      <c r="VYD10" s="477"/>
      <c r="VYE10" s="477"/>
      <c r="VYF10" s="474"/>
      <c r="VYG10" s="474"/>
      <c r="VYH10" s="475"/>
      <c r="VYI10" s="414"/>
      <c r="VYJ10" s="476"/>
      <c r="VYK10" s="477"/>
      <c r="VYL10" s="477"/>
      <c r="VYM10" s="477"/>
      <c r="VYN10" s="474"/>
      <c r="VYO10" s="474"/>
      <c r="VYP10" s="475"/>
      <c r="VYQ10" s="414"/>
      <c r="VYR10" s="476"/>
      <c r="VYS10" s="477"/>
      <c r="VYT10" s="477"/>
      <c r="VYU10" s="477"/>
      <c r="VYV10" s="474"/>
      <c r="VYW10" s="474"/>
      <c r="VYX10" s="475"/>
      <c r="VYY10" s="414"/>
      <c r="VYZ10" s="476"/>
      <c r="VZA10" s="477"/>
      <c r="VZB10" s="477"/>
      <c r="VZC10" s="477"/>
      <c r="VZD10" s="474"/>
      <c r="VZE10" s="474"/>
      <c r="VZF10" s="475"/>
      <c r="VZG10" s="414"/>
      <c r="VZH10" s="476"/>
      <c r="VZI10" s="477"/>
      <c r="VZJ10" s="477"/>
      <c r="VZK10" s="477"/>
      <c r="VZL10" s="474"/>
      <c r="VZM10" s="474"/>
      <c r="VZN10" s="475"/>
      <c r="VZO10" s="414"/>
      <c r="VZP10" s="476"/>
      <c r="VZQ10" s="477"/>
      <c r="VZR10" s="477"/>
      <c r="VZS10" s="477"/>
      <c r="VZT10" s="474"/>
      <c r="VZU10" s="474"/>
      <c r="VZV10" s="475"/>
      <c r="VZW10" s="414"/>
      <c r="VZX10" s="476"/>
      <c r="VZY10" s="477"/>
      <c r="VZZ10" s="477"/>
      <c r="WAA10" s="477"/>
      <c r="WAB10" s="474"/>
      <c r="WAC10" s="474"/>
      <c r="WAD10" s="475"/>
      <c r="WAE10" s="414"/>
      <c r="WAF10" s="476"/>
      <c r="WAG10" s="477"/>
      <c r="WAH10" s="477"/>
      <c r="WAI10" s="477"/>
      <c r="WAJ10" s="474"/>
      <c r="WAK10" s="474"/>
      <c r="WAL10" s="475"/>
      <c r="WAM10" s="414"/>
      <c r="WAN10" s="476"/>
      <c r="WAO10" s="477"/>
      <c r="WAP10" s="477"/>
      <c r="WAQ10" s="477"/>
      <c r="WAR10" s="474"/>
      <c r="WAS10" s="474"/>
      <c r="WAT10" s="475"/>
      <c r="WAU10" s="414"/>
      <c r="WAV10" s="476"/>
      <c r="WAW10" s="477"/>
      <c r="WAX10" s="477"/>
      <c r="WAY10" s="477"/>
      <c r="WAZ10" s="474"/>
      <c r="WBA10" s="474"/>
      <c r="WBB10" s="475"/>
      <c r="WBC10" s="414"/>
      <c r="WBD10" s="476"/>
      <c r="WBE10" s="477"/>
      <c r="WBF10" s="477"/>
      <c r="WBG10" s="477"/>
      <c r="WBH10" s="474"/>
      <c r="WBI10" s="474"/>
      <c r="WBJ10" s="475"/>
      <c r="WBK10" s="414"/>
      <c r="WBL10" s="476"/>
      <c r="WBM10" s="477"/>
      <c r="WBN10" s="477"/>
      <c r="WBO10" s="477"/>
      <c r="WBP10" s="474"/>
      <c r="WBQ10" s="474"/>
      <c r="WBR10" s="475"/>
      <c r="WBS10" s="414"/>
      <c r="WBT10" s="476"/>
      <c r="WBU10" s="477"/>
      <c r="WBV10" s="477"/>
      <c r="WBW10" s="477"/>
      <c r="WBX10" s="474"/>
      <c r="WBY10" s="474"/>
      <c r="WBZ10" s="475"/>
      <c r="WCA10" s="414"/>
      <c r="WCB10" s="476"/>
      <c r="WCC10" s="477"/>
      <c r="WCD10" s="477"/>
      <c r="WCE10" s="477"/>
      <c r="WCF10" s="474"/>
      <c r="WCG10" s="474"/>
      <c r="WCH10" s="475"/>
      <c r="WCI10" s="414"/>
      <c r="WCJ10" s="476"/>
      <c r="WCK10" s="477"/>
      <c r="WCL10" s="477"/>
      <c r="WCM10" s="477"/>
      <c r="WCN10" s="474"/>
      <c r="WCO10" s="474"/>
      <c r="WCP10" s="475"/>
      <c r="WCQ10" s="414"/>
      <c r="WCR10" s="476"/>
      <c r="WCS10" s="477"/>
      <c r="WCT10" s="477"/>
      <c r="WCU10" s="477"/>
      <c r="WCV10" s="474"/>
      <c r="WCW10" s="474"/>
      <c r="WCX10" s="475"/>
      <c r="WCY10" s="414"/>
      <c r="WCZ10" s="476"/>
      <c r="WDA10" s="477"/>
      <c r="WDB10" s="477"/>
      <c r="WDC10" s="477"/>
      <c r="WDD10" s="474"/>
      <c r="WDE10" s="474"/>
      <c r="WDF10" s="475"/>
      <c r="WDG10" s="414"/>
      <c r="WDH10" s="476"/>
      <c r="WDI10" s="477"/>
      <c r="WDJ10" s="477"/>
      <c r="WDK10" s="477"/>
      <c r="WDL10" s="474"/>
      <c r="WDM10" s="474"/>
      <c r="WDN10" s="475"/>
      <c r="WDO10" s="414"/>
      <c r="WDP10" s="476"/>
      <c r="WDQ10" s="477"/>
      <c r="WDR10" s="477"/>
      <c r="WDS10" s="477"/>
      <c r="WDT10" s="474"/>
      <c r="WDU10" s="474"/>
      <c r="WDV10" s="475"/>
      <c r="WDW10" s="414"/>
      <c r="WDX10" s="476"/>
      <c r="WDY10" s="477"/>
      <c r="WDZ10" s="477"/>
      <c r="WEA10" s="477"/>
      <c r="WEB10" s="474"/>
      <c r="WEC10" s="474"/>
      <c r="WED10" s="475"/>
      <c r="WEE10" s="414"/>
      <c r="WEF10" s="476"/>
      <c r="WEG10" s="477"/>
      <c r="WEH10" s="477"/>
      <c r="WEI10" s="477"/>
      <c r="WEJ10" s="474"/>
      <c r="WEK10" s="474"/>
      <c r="WEL10" s="475"/>
      <c r="WEM10" s="414"/>
      <c r="WEN10" s="476"/>
      <c r="WEO10" s="477"/>
      <c r="WEP10" s="477"/>
      <c r="WEQ10" s="477"/>
      <c r="WER10" s="474"/>
      <c r="WES10" s="474"/>
      <c r="WET10" s="475"/>
      <c r="WEU10" s="414"/>
      <c r="WEV10" s="476"/>
      <c r="WEW10" s="477"/>
      <c r="WEX10" s="477"/>
      <c r="WEY10" s="477"/>
      <c r="WEZ10" s="474"/>
      <c r="WFA10" s="474"/>
      <c r="WFB10" s="475"/>
      <c r="WFC10" s="414"/>
      <c r="WFD10" s="476"/>
      <c r="WFE10" s="477"/>
      <c r="WFF10" s="477"/>
      <c r="WFG10" s="477"/>
      <c r="WFH10" s="474"/>
      <c r="WFI10" s="474"/>
      <c r="WFJ10" s="475"/>
      <c r="WFK10" s="414"/>
      <c r="WFL10" s="476"/>
      <c r="WFM10" s="477"/>
      <c r="WFN10" s="477"/>
      <c r="WFO10" s="477"/>
      <c r="WFP10" s="474"/>
      <c r="WFQ10" s="474"/>
      <c r="WFR10" s="475"/>
      <c r="WFS10" s="414"/>
      <c r="WFT10" s="476"/>
      <c r="WFU10" s="477"/>
      <c r="WFV10" s="477"/>
      <c r="WFW10" s="477"/>
      <c r="WFX10" s="474"/>
      <c r="WFY10" s="474"/>
      <c r="WFZ10" s="475"/>
      <c r="WGA10" s="414"/>
      <c r="WGB10" s="476"/>
      <c r="WGC10" s="477"/>
      <c r="WGD10" s="477"/>
      <c r="WGE10" s="477"/>
      <c r="WGF10" s="474"/>
      <c r="WGG10" s="474"/>
      <c r="WGH10" s="475"/>
      <c r="WGI10" s="414"/>
      <c r="WGJ10" s="476"/>
      <c r="WGK10" s="477"/>
      <c r="WGL10" s="477"/>
      <c r="WGM10" s="477"/>
      <c r="WGN10" s="474"/>
      <c r="WGO10" s="474"/>
      <c r="WGP10" s="475"/>
      <c r="WGQ10" s="414"/>
      <c r="WGR10" s="476"/>
      <c r="WGS10" s="477"/>
      <c r="WGT10" s="477"/>
      <c r="WGU10" s="477"/>
      <c r="WGV10" s="474"/>
      <c r="WGW10" s="474"/>
      <c r="WGX10" s="475"/>
      <c r="WGY10" s="414"/>
      <c r="WGZ10" s="476"/>
      <c r="WHA10" s="477"/>
      <c r="WHB10" s="477"/>
      <c r="WHC10" s="477"/>
      <c r="WHD10" s="474"/>
      <c r="WHE10" s="474"/>
      <c r="WHF10" s="475"/>
      <c r="WHG10" s="414"/>
      <c r="WHH10" s="476"/>
      <c r="WHI10" s="477"/>
      <c r="WHJ10" s="477"/>
      <c r="WHK10" s="477"/>
      <c r="WHL10" s="474"/>
      <c r="WHM10" s="474"/>
      <c r="WHN10" s="475"/>
      <c r="WHO10" s="414"/>
      <c r="WHP10" s="476"/>
      <c r="WHQ10" s="477"/>
      <c r="WHR10" s="477"/>
      <c r="WHS10" s="477"/>
      <c r="WHT10" s="474"/>
      <c r="WHU10" s="474"/>
      <c r="WHV10" s="475"/>
      <c r="WHW10" s="414"/>
      <c r="WHX10" s="476"/>
      <c r="WHY10" s="477"/>
      <c r="WHZ10" s="477"/>
      <c r="WIA10" s="477"/>
      <c r="WIB10" s="474"/>
      <c r="WIC10" s="474"/>
      <c r="WID10" s="475"/>
      <c r="WIE10" s="414"/>
      <c r="WIF10" s="476"/>
      <c r="WIG10" s="477"/>
      <c r="WIH10" s="477"/>
      <c r="WII10" s="477"/>
      <c r="WIJ10" s="474"/>
      <c r="WIK10" s="474"/>
      <c r="WIL10" s="475"/>
      <c r="WIM10" s="414"/>
      <c r="WIN10" s="476"/>
      <c r="WIO10" s="477"/>
      <c r="WIP10" s="477"/>
      <c r="WIQ10" s="477"/>
      <c r="WIR10" s="474"/>
      <c r="WIS10" s="474"/>
      <c r="WIT10" s="475"/>
      <c r="WIU10" s="414"/>
      <c r="WIV10" s="476"/>
      <c r="WIW10" s="477"/>
      <c r="WIX10" s="477"/>
      <c r="WIY10" s="477"/>
      <c r="WIZ10" s="474"/>
      <c r="WJA10" s="474"/>
      <c r="WJB10" s="475"/>
      <c r="WJC10" s="414"/>
      <c r="WJD10" s="476"/>
      <c r="WJE10" s="477"/>
      <c r="WJF10" s="477"/>
      <c r="WJG10" s="477"/>
      <c r="WJH10" s="474"/>
      <c r="WJI10" s="474"/>
      <c r="WJJ10" s="475"/>
      <c r="WJK10" s="414"/>
      <c r="WJL10" s="476"/>
      <c r="WJM10" s="477"/>
      <c r="WJN10" s="477"/>
      <c r="WJO10" s="477"/>
      <c r="WJP10" s="474"/>
      <c r="WJQ10" s="474"/>
      <c r="WJR10" s="475"/>
      <c r="WJS10" s="414"/>
      <c r="WJT10" s="476"/>
      <c r="WJU10" s="477"/>
      <c r="WJV10" s="477"/>
      <c r="WJW10" s="477"/>
      <c r="WJX10" s="474"/>
      <c r="WJY10" s="474"/>
      <c r="WJZ10" s="475"/>
      <c r="WKA10" s="414"/>
      <c r="WKB10" s="476"/>
      <c r="WKC10" s="477"/>
      <c r="WKD10" s="477"/>
      <c r="WKE10" s="477"/>
      <c r="WKF10" s="474"/>
      <c r="WKG10" s="474"/>
      <c r="WKH10" s="475"/>
      <c r="WKI10" s="414"/>
      <c r="WKJ10" s="476"/>
      <c r="WKK10" s="477"/>
      <c r="WKL10" s="477"/>
      <c r="WKM10" s="477"/>
      <c r="WKN10" s="474"/>
      <c r="WKO10" s="474"/>
      <c r="WKP10" s="475"/>
      <c r="WKQ10" s="414"/>
      <c r="WKR10" s="476"/>
      <c r="WKS10" s="477"/>
      <c r="WKT10" s="477"/>
      <c r="WKU10" s="477"/>
      <c r="WKV10" s="474"/>
      <c r="WKW10" s="474"/>
      <c r="WKX10" s="475"/>
      <c r="WKY10" s="414"/>
      <c r="WKZ10" s="476"/>
      <c r="WLA10" s="477"/>
      <c r="WLB10" s="477"/>
      <c r="WLC10" s="477"/>
      <c r="WLD10" s="474"/>
      <c r="WLE10" s="474"/>
      <c r="WLF10" s="475"/>
      <c r="WLG10" s="414"/>
      <c r="WLH10" s="476"/>
      <c r="WLI10" s="477"/>
      <c r="WLJ10" s="477"/>
      <c r="WLK10" s="477"/>
      <c r="WLL10" s="474"/>
      <c r="WLM10" s="474"/>
      <c r="WLN10" s="475"/>
      <c r="WLO10" s="414"/>
      <c r="WLP10" s="476"/>
      <c r="WLQ10" s="477"/>
      <c r="WLR10" s="477"/>
      <c r="WLS10" s="477"/>
      <c r="WLT10" s="474"/>
      <c r="WLU10" s="474"/>
      <c r="WLV10" s="475"/>
      <c r="WLW10" s="414"/>
      <c r="WLX10" s="476"/>
      <c r="WLY10" s="477"/>
      <c r="WLZ10" s="477"/>
      <c r="WMA10" s="477"/>
      <c r="WMB10" s="474"/>
      <c r="WMC10" s="474"/>
      <c r="WMD10" s="475"/>
      <c r="WME10" s="414"/>
      <c r="WMF10" s="476"/>
      <c r="WMG10" s="477"/>
      <c r="WMH10" s="477"/>
      <c r="WMI10" s="477"/>
      <c r="WMJ10" s="474"/>
      <c r="WMK10" s="474"/>
      <c r="WML10" s="475"/>
      <c r="WMM10" s="414"/>
      <c r="WMN10" s="476"/>
      <c r="WMO10" s="477"/>
      <c r="WMP10" s="477"/>
      <c r="WMQ10" s="477"/>
      <c r="WMR10" s="474"/>
      <c r="WMS10" s="474"/>
      <c r="WMT10" s="475"/>
      <c r="WMU10" s="414"/>
      <c r="WMV10" s="476"/>
      <c r="WMW10" s="477"/>
      <c r="WMX10" s="477"/>
      <c r="WMY10" s="477"/>
      <c r="WMZ10" s="474"/>
      <c r="WNA10" s="474"/>
      <c r="WNB10" s="475"/>
      <c r="WNC10" s="414"/>
      <c r="WND10" s="476"/>
      <c r="WNE10" s="477"/>
      <c r="WNF10" s="477"/>
      <c r="WNG10" s="477"/>
      <c r="WNH10" s="474"/>
      <c r="WNI10" s="474"/>
      <c r="WNJ10" s="475"/>
      <c r="WNK10" s="414"/>
      <c r="WNL10" s="476"/>
      <c r="WNM10" s="477"/>
      <c r="WNN10" s="477"/>
      <c r="WNO10" s="477"/>
      <c r="WNP10" s="474"/>
      <c r="WNQ10" s="474"/>
      <c r="WNR10" s="475"/>
      <c r="WNS10" s="414"/>
      <c r="WNT10" s="476"/>
      <c r="WNU10" s="477"/>
      <c r="WNV10" s="477"/>
      <c r="WNW10" s="477"/>
      <c r="WNX10" s="474"/>
      <c r="WNY10" s="474"/>
      <c r="WNZ10" s="475"/>
      <c r="WOA10" s="414"/>
      <c r="WOB10" s="476"/>
      <c r="WOC10" s="477"/>
      <c r="WOD10" s="477"/>
      <c r="WOE10" s="477"/>
      <c r="WOF10" s="474"/>
      <c r="WOG10" s="474"/>
      <c r="WOH10" s="475"/>
      <c r="WOI10" s="414"/>
      <c r="WOJ10" s="476"/>
      <c r="WOK10" s="477"/>
      <c r="WOL10" s="477"/>
      <c r="WOM10" s="477"/>
      <c r="WON10" s="474"/>
      <c r="WOO10" s="474"/>
      <c r="WOP10" s="475"/>
      <c r="WOQ10" s="414"/>
      <c r="WOR10" s="476"/>
      <c r="WOS10" s="477"/>
      <c r="WOT10" s="477"/>
      <c r="WOU10" s="477"/>
      <c r="WOV10" s="474"/>
      <c r="WOW10" s="474"/>
      <c r="WOX10" s="475"/>
      <c r="WOY10" s="414"/>
      <c r="WOZ10" s="476"/>
      <c r="WPA10" s="477"/>
      <c r="WPB10" s="477"/>
      <c r="WPC10" s="477"/>
      <c r="WPD10" s="474"/>
      <c r="WPE10" s="474"/>
      <c r="WPF10" s="475"/>
      <c r="WPG10" s="414"/>
      <c r="WPH10" s="476"/>
      <c r="WPI10" s="477"/>
      <c r="WPJ10" s="477"/>
      <c r="WPK10" s="477"/>
      <c r="WPL10" s="474"/>
      <c r="WPM10" s="474"/>
      <c r="WPN10" s="475"/>
      <c r="WPO10" s="414"/>
      <c r="WPP10" s="476"/>
      <c r="WPQ10" s="477"/>
      <c r="WPR10" s="477"/>
      <c r="WPS10" s="477"/>
      <c r="WPT10" s="474"/>
      <c r="WPU10" s="474"/>
      <c r="WPV10" s="475"/>
      <c r="WPW10" s="414"/>
      <c r="WPX10" s="476"/>
      <c r="WPY10" s="477"/>
      <c r="WPZ10" s="477"/>
      <c r="WQA10" s="477"/>
      <c r="WQB10" s="474"/>
      <c r="WQC10" s="474"/>
      <c r="WQD10" s="475"/>
      <c r="WQE10" s="414"/>
      <c r="WQF10" s="476"/>
      <c r="WQG10" s="477"/>
      <c r="WQH10" s="477"/>
      <c r="WQI10" s="477"/>
      <c r="WQJ10" s="474"/>
      <c r="WQK10" s="474"/>
      <c r="WQL10" s="475"/>
      <c r="WQM10" s="414"/>
      <c r="WQN10" s="476"/>
      <c r="WQO10" s="477"/>
      <c r="WQP10" s="477"/>
      <c r="WQQ10" s="477"/>
      <c r="WQR10" s="474"/>
      <c r="WQS10" s="474"/>
      <c r="WQT10" s="475"/>
      <c r="WQU10" s="414"/>
      <c r="WQV10" s="476"/>
      <c r="WQW10" s="477"/>
      <c r="WQX10" s="477"/>
      <c r="WQY10" s="477"/>
      <c r="WQZ10" s="474"/>
      <c r="WRA10" s="474"/>
      <c r="WRB10" s="475"/>
      <c r="WRC10" s="414"/>
      <c r="WRD10" s="476"/>
      <c r="WRE10" s="477"/>
      <c r="WRF10" s="477"/>
      <c r="WRG10" s="477"/>
      <c r="WRH10" s="474"/>
      <c r="WRI10" s="474"/>
      <c r="WRJ10" s="475"/>
      <c r="WRK10" s="414"/>
      <c r="WRL10" s="476"/>
      <c r="WRM10" s="477"/>
      <c r="WRN10" s="477"/>
      <c r="WRO10" s="477"/>
      <c r="WRP10" s="474"/>
      <c r="WRQ10" s="474"/>
      <c r="WRR10" s="475"/>
      <c r="WRS10" s="414"/>
      <c r="WRT10" s="476"/>
      <c r="WRU10" s="477"/>
      <c r="WRV10" s="477"/>
      <c r="WRW10" s="477"/>
      <c r="WRX10" s="474"/>
      <c r="WRY10" s="474"/>
      <c r="WRZ10" s="475"/>
      <c r="WSA10" s="414"/>
      <c r="WSB10" s="476"/>
      <c r="WSC10" s="477"/>
      <c r="WSD10" s="477"/>
      <c r="WSE10" s="477"/>
      <c r="WSF10" s="474"/>
      <c r="WSG10" s="474"/>
      <c r="WSH10" s="475"/>
      <c r="WSI10" s="414"/>
      <c r="WSJ10" s="476"/>
      <c r="WSK10" s="477"/>
      <c r="WSL10" s="477"/>
      <c r="WSM10" s="477"/>
      <c r="WSN10" s="474"/>
      <c r="WSO10" s="474"/>
      <c r="WSP10" s="475"/>
      <c r="WSQ10" s="414"/>
      <c r="WSR10" s="476"/>
      <c r="WSS10" s="477"/>
      <c r="WST10" s="477"/>
      <c r="WSU10" s="477"/>
      <c r="WSV10" s="474"/>
      <c r="WSW10" s="474"/>
      <c r="WSX10" s="475"/>
      <c r="WSY10" s="414"/>
      <c r="WSZ10" s="476"/>
      <c r="WTA10" s="477"/>
      <c r="WTB10" s="477"/>
      <c r="WTC10" s="477"/>
      <c r="WTD10" s="474"/>
      <c r="WTE10" s="474"/>
      <c r="WTF10" s="475"/>
      <c r="WTG10" s="414"/>
      <c r="WTH10" s="476"/>
      <c r="WTI10" s="477"/>
      <c r="WTJ10" s="477"/>
      <c r="WTK10" s="477"/>
      <c r="WTL10" s="474"/>
      <c r="WTM10" s="474"/>
      <c r="WTN10" s="475"/>
      <c r="WTO10" s="414"/>
      <c r="WTP10" s="476"/>
      <c r="WTQ10" s="477"/>
      <c r="WTR10" s="477"/>
      <c r="WTS10" s="477"/>
      <c r="WTT10" s="474"/>
      <c r="WTU10" s="474"/>
      <c r="WTV10" s="475"/>
      <c r="WTW10" s="414"/>
      <c r="WTX10" s="476"/>
      <c r="WTY10" s="477"/>
      <c r="WTZ10" s="477"/>
      <c r="WUA10" s="477"/>
      <c r="WUB10" s="474"/>
      <c r="WUC10" s="474"/>
      <c r="WUD10" s="475"/>
      <c r="WUE10" s="414"/>
      <c r="WUF10" s="476"/>
      <c r="WUG10" s="477"/>
      <c r="WUH10" s="477"/>
      <c r="WUI10" s="477"/>
      <c r="WUJ10" s="474"/>
      <c r="WUK10" s="474"/>
      <c r="WUL10" s="475"/>
      <c r="WUM10" s="414"/>
      <c r="WUN10" s="476"/>
      <c r="WUO10" s="477"/>
      <c r="WUP10" s="477"/>
      <c r="WUQ10" s="477"/>
      <c r="WUR10" s="474"/>
      <c r="WUS10" s="474"/>
      <c r="WUT10" s="475"/>
      <c r="WUU10" s="414"/>
      <c r="WUV10" s="476"/>
      <c r="WUW10" s="477"/>
      <c r="WUX10" s="477"/>
      <c r="WUY10" s="477"/>
      <c r="WUZ10" s="474"/>
      <c r="WVA10" s="474"/>
      <c r="WVB10" s="475"/>
      <c r="WVC10" s="414"/>
      <c r="WVD10" s="476"/>
      <c r="WVE10" s="477"/>
      <c r="WVF10" s="477"/>
      <c r="WVG10" s="477"/>
      <c r="WVH10" s="474"/>
      <c r="WVI10" s="474"/>
      <c r="WVJ10" s="475"/>
      <c r="WVK10" s="414"/>
      <c r="WVL10" s="476"/>
      <c r="WVM10" s="477"/>
      <c r="WVN10" s="477"/>
      <c r="WVO10" s="477"/>
      <c r="WVP10" s="474"/>
      <c r="WVQ10" s="474"/>
      <c r="WVR10" s="475"/>
      <c r="WVS10" s="414"/>
      <c r="WVT10" s="476"/>
      <c r="WVU10" s="477"/>
      <c r="WVV10" s="477"/>
      <c r="WVW10" s="477"/>
      <c r="WVX10" s="474"/>
      <c r="WVY10" s="474"/>
      <c r="WVZ10" s="475"/>
      <c r="WWA10" s="414"/>
      <c r="WWB10" s="476"/>
      <c r="WWC10" s="477"/>
      <c r="WWD10" s="477"/>
      <c r="WWE10" s="477"/>
      <c r="WWF10" s="474"/>
      <c r="WWG10" s="474"/>
      <c r="WWH10" s="475"/>
      <c r="WWI10" s="414"/>
      <c r="WWJ10" s="476"/>
      <c r="WWK10" s="477"/>
      <c r="WWL10" s="477"/>
      <c r="WWM10" s="477"/>
      <c r="WWN10" s="474"/>
      <c r="WWO10" s="474"/>
      <c r="WWP10" s="475"/>
      <c r="WWQ10" s="414"/>
      <c r="WWR10" s="476"/>
      <c r="WWS10" s="477"/>
      <c r="WWT10" s="477"/>
      <c r="WWU10" s="477"/>
      <c r="WWV10" s="474"/>
      <c r="WWW10" s="474"/>
      <c r="WWX10" s="475"/>
      <c r="WWY10" s="414"/>
      <c r="WWZ10" s="476"/>
      <c r="WXA10" s="477"/>
      <c r="WXB10" s="477"/>
      <c r="WXC10" s="477"/>
      <c r="WXD10" s="474"/>
      <c r="WXE10" s="474"/>
      <c r="WXF10" s="475"/>
      <c r="WXG10" s="414"/>
      <c r="WXH10" s="476"/>
      <c r="WXI10" s="477"/>
      <c r="WXJ10" s="477"/>
      <c r="WXK10" s="477"/>
      <c r="WXL10" s="474"/>
      <c r="WXM10" s="474"/>
      <c r="WXN10" s="475"/>
      <c r="WXO10" s="414"/>
      <c r="WXP10" s="476"/>
      <c r="WXQ10" s="477"/>
      <c r="WXR10" s="477"/>
      <c r="WXS10" s="477"/>
      <c r="WXT10" s="474"/>
      <c r="WXU10" s="474"/>
      <c r="WXV10" s="475"/>
      <c r="WXW10" s="414"/>
      <c r="WXX10" s="476"/>
      <c r="WXY10" s="477"/>
      <c r="WXZ10" s="477"/>
      <c r="WYA10" s="477"/>
      <c r="WYB10" s="474"/>
      <c r="WYC10" s="474"/>
      <c r="WYD10" s="475"/>
      <c r="WYE10" s="414"/>
      <c r="WYF10" s="476"/>
      <c r="WYG10" s="477"/>
      <c r="WYH10" s="477"/>
      <c r="WYI10" s="477"/>
      <c r="WYJ10" s="474"/>
      <c r="WYK10" s="474"/>
      <c r="WYL10" s="475"/>
      <c r="WYM10" s="414"/>
      <c r="WYN10" s="476"/>
      <c r="WYO10" s="477"/>
      <c r="WYP10" s="477"/>
      <c r="WYQ10" s="477"/>
      <c r="WYR10" s="474"/>
      <c r="WYS10" s="474"/>
      <c r="WYT10" s="475"/>
      <c r="WYU10" s="414"/>
      <c r="WYV10" s="476"/>
      <c r="WYW10" s="477"/>
      <c r="WYX10" s="477"/>
      <c r="WYY10" s="477"/>
      <c r="WYZ10" s="474"/>
      <c r="WZA10" s="474"/>
      <c r="WZB10" s="475"/>
      <c r="WZC10" s="414"/>
      <c r="WZD10" s="476"/>
      <c r="WZE10" s="477"/>
      <c r="WZF10" s="477"/>
      <c r="WZG10" s="477"/>
      <c r="WZH10" s="474"/>
      <c r="WZI10" s="474"/>
      <c r="WZJ10" s="475"/>
      <c r="WZK10" s="414"/>
      <c r="WZL10" s="476"/>
      <c r="WZM10" s="477"/>
      <c r="WZN10" s="477"/>
      <c r="WZO10" s="477"/>
      <c r="WZP10" s="474"/>
      <c r="WZQ10" s="474"/>
      <c r="WZR10" s="475"/>
      <c r="WZS10" s="414"/>
      <c r="WZT10" s="476"/>
      <c r="WZU10" s="477"/>
      <c r="WZV10" s="477"/>
      <c r="WZW10" s="477"/>
      <c r="WZX10" s="474"/>
      <c r="WZY10" s="474"/>
      <c r="WZZ10" s="475"/>
      <c r="XAA10" s="414"/>
      <c r="XAB10" s="476"/>
      <c r="XAC10" s="477"/>
      <c r="XAD10" s="477"/>
      <c r="XAE10" s="477"/>
      <c r="XAF10" s="474"/>
      <c r="XAG10" s="474"/>
      <c r="XAH10" s="475"/>
      <c r="XAI10" s="414"/>
      <c r="XAJ10" s="476"/>
      <c r="XAK10" s="477"/>
      <c r="XAL10" s="477"/>
      <c r="XAM10" s="477"/>
      <c r="XAN10" s="474"/>
      <c r="XAO10" s="474"/>
      <c r="XAP10" s="475"/>
      <c r="XAQ10" s="414"/>
      <c r="XAR10" s="476"/>
      <c r="XAS10" s="477"/>
      <c r="XAT10" s="477"/>
      <c r="XAU10" s="477"/>
      <c r="XAV10" s="474"/>
      <c r="XAW10" s="474"/>
      <c r="XAX10" s="475"/>
      <c r="XAY10" s="414"/>
      <c r="XAZ10" s="476"/>
      <c r="XBA10" s="477"/>
      <c r="XBB10" s="477"/>
      <c r="XBC10" s="477"/>
      <c r="XBD10" s="474"/>
      <c r="XBE10" s="474"/>
      <c r="XBF10" s="475"/>
      <c r="XBG10" s="414"/>
      <c r="XBH10" s="476"/>
      <c r="XBI10" s="477"/>
      <c r="XBJ10" s="477"/>
      <c r="XBK10" s="477"/>
      <c r="XBL10" s="474"/>
      <c r="XBM10" s="474"/>
      <c r="XBN10" s="475"/>
      <c r="XBO10" s="414"/>
      <c r="XBP10" s="476"/>
      <c r="XBQ10" s="477"/>
      <c r="XBR10" s="477"/>
      <c r="XBS10" s="477"/>
      <c r="XBT10" s="474"/>
      <c r="XBU10" s="474"/>
      <c r="XBV10" s="475"/>
      <c r="XBW10" s="414"/>
      <c r="XBX10" s="476"/>
      <c r="XBY10" s="477"/>
      <c r="XBZ10" s="477"/>
      <c r="XCA10" s="477"/>
      <c r="XCB10" s="474"/>
      <c r="XCC10" s="474"/>
      <c r="XCD10" s="475"/>
      <c r="XCE10" s="414"/>
      <c r="XCF10" s="476"/>
      <c r="XCG10" s="477"/>
      <c r="XCH10" s="477"/>
      <c r="XCI10" s="477"/>
      <c r="XCJ10" s="474"/>
      <c r="XCK10" s="474"/>
      <c r="XCL10" s="475"/>
      <c r="XCM10" s="414"/>
      <c r="XCN10" s="476"/>
      <c r="XCO10" s="477"/>
      <c r="XCP10" s="477"/>
      <c r="XCQ10" s="477"/>
      <c r="XCR10" s="474"/>
      <c r="XCS10" s="474"/>
      <c r="XCT10" s="475"/>
      <c r="XCU10" s="414"/>
      <c r="XCV10" s="476"/>
      <c r="XCW10" s="477"/>
      <c r="XCX10" s="477"/>
      <c r="XCY10" s="477"/>
      <c r="XCZ10" s="474"/>
      <c r="XDA10" s="474"/>
      <c r="XDB10" s="475"/>
      <c r="XDC10" s="414"/>
      <c r="XDD10" s="476"/>
      <c r="XDE10" s="477"/>
      <c r="XDF10" s="477"/>
      <c r="XDG10" s="477"/>
      <c r="XDH10" s="474"/>
      <c r="XDI10" s="474"/>
      <c r="XDJ10" s="475"/>
      <c r="XDK10" s="414"/>
      <c r="XDL10" s="476"/>
      <c r="XDM10" s="477"/>
      <c r="XDN10" s="477"/>
      <c r="XDO10" s="477"/>
      <c r="XDP10" s="474"/>
      <c r="XDQ10" s="474"/>
      <c r="XDR10" s="475"/>
      <c r="XDS10" s="414"/>
      <c r="XDT10" s="476"/>
      <c r="XDU10" s="477"/>
      <c r="XDV10" s="477"/>
      <c r="XDW10" s="477"/>
      <c r="XDX10" s="474"/>
      <c r="XDY10" s="474"/>
      <c r="XDZ10" s="475"/>
      <c r="XEA10" s="414"/>
      <c r="XEB10" s="476"/>
      <c r="XEC10" s="477"/>
      <c r="XED10" s="477"/>
      <c r="XEE10" s="477"/>
      <c r="XEF10" s="474"/>
      <c r="XEG10" s="474"/>
      <c r="XEH10" s="475"/>
      <c r="XEI10" s="414"/>
      <c r="XEJ10" s="476"/>
      <c r="XEK10" s="477"/>
      <c r="XEL10" s="477"/>
      <c r="XEM10" s="477"/>
      <c r="XEN10" s="474"/>
      <c r="XEO10" s="474"/>
      <c r="XEP10" s="475"/>
      <c r="XEQ10" s="414"/>
      <c r="XER10" s="476"/>
      <c r="XES10" s="477"/>
      <c r="XET10" s="477"/>
    </row>
    <row r="11" spans="1:16374" s="461" customFormat="1" ht="13.5" customHeight="1" x14ac:dyDescent="0.25">
      <c r="A11" s="472" t="s">
        <v>2330</v>
      </c>
      <c r="C11" s="472" t="s">
        <v>2325</v>
      </c>
      <c r="E11" s="397" t="s">
        <v>2321</v>
      </c>
      <c r="G11" s="775">
        <v>1697956.2</v>
      </c>
      <c r="H11" s="776"/>
      <c r="I11" s="777">
        <f>G11*2955958.32/2556209.04</f>
        <v>1963488.7749186521</v>
      </c>
      <c r="J11" s="776"/>
      <c r="K11" s="408">
        <v>467950425771.2627</v>
      </c>
      <c r="M11" s="315">
        <v>238326</v>
      </c>
      <c r="N11" s="315">
        <f t="shared" si="0"/>
        <v>467950425771.2627</v>
      </c>
      <c r="O11" s="315">
        <v>263222</v>
      </c>
      <c r="P11" s="315">
        <f t="shared" si="1"/>
        <v>446939426876.39996</v>
      </c>
    </row>
    <row r="12" spans="1:16374" s="480" customFormat="1" ht="13.5" customHeight="1" x14ac:dyDescent="0.6">
      <c r="A12" s="472" t="s">
        <v>2268</v>
      </c>
      <c r="B12" s="479"/>
      <c r="C12" s="472" t="s">
        <v>2326</v>
      </c>
      <c r="D12" s="479"/>
      <c r="E12" s="397" t="s">
        <v>2321</v>
      </c>
      <c r="F12" s="479"/>
      <c r="G12" s="775">
        <v>245558.21</v>
      </c>
      <c r="H12" s="776"/>
      <c r="I12" s="777">
        <f>G12*2955958.32/2556209.04</f>
        <v>283959.49726154131</v>
      </c>
      <c r="J12" s="776"/>
      <c r="K12" s="408">
        <v>67674931144.354095</v>
      </c>
      <c r="M12" s="315">
        <v>238326</v>
      </c>
      <c r="N12" s="315">
        <f t="shared" si="0"/>
        <v>67674931144.354095</v>
      </c>
      <c r="O12" s="315">
        <v>263222</v>
      </c>
      <c r="P12" s="315">
        <f t="shared" si="1"/>
        <v>64636323152.619995</v>
      </c>
    </row>
    <row r="13" spans="1:16374" s="480" customFormat="1" ht="13.5" customHeight="1" x14ac:dyDescent="0.6">
      <c r="A13" s="472" t="s">
        <v>2330</v>
      </c>
      <c r="B13" s="479"/>
      <c r="C13" s="472" t="s">
        <v>2327</v>
      </c>
      <c r="D13" s="479"/>
      <c r="E13" s="397" t="s">
        <v>2321</v>
      </c>
      <c r="F13" s="479"/>
      <c r="G13" s="775">
        <v>94748.4</v>
      </c>
      <c r="H13" s="776"/>
      <c r="I13" s="777">
        <f>G13*2955958.32/2556209.04</f>
        <v>109565.49988833777</v>
      </c>
      <c r="J13" s="776"/>
      <c r="K13" s="408">
        <v>26112307326.387989</v>
      </c>
      <c r="M13" s="315">
        <v>238326</v>
      </c>
      <c r="N13" s="315">
        <f t="shared" si="0"/>
        <v>26112307326.387989</v>
      </c>
      <c r="O13" s="315">
        <v>263222</v>
      </c>
      <c r="P13" s="315">
        <f t="shared" si="1"/>
        <v>24939863344.799999</v>
      </c>
    </row>
    <row r="14" spans="1:16374" s="480" customFormat="1" ht="13.5" customHeight="1" x14ac:dyDescent="0.6">
      <c r="A14" s="472" t="s">
        <v>2329</v>
      </c>
      <c r="B14" s="479"/>
      <c r="C14" s="472" t="s">
        <v>2328</v>
      </c>
      <c r="D14" s="479"/>
      <c r="E14" s="397" t="s">
        <v>2321</v>
      </c>
      <c r="F14" s="479"/>
      <c r="G14" s="775">
        <v>132075.73000000001</v>
      </c>
      <c r="H14" s="776"/>
      <c r="I14" s="777">
        <f>G14*2955958.32/2556209.04</f>
        <v>152730.2137088028</v>
      </c>
      <c r="J14" s="776"/>
      <c r="K14" s="408">
        <v>36399580912.364136</v>
      </c>
      <c r="M14" s="315">
        <v>238326</v>
      </c>
      <c r="N14" s="315">
        <f t="shared" si="0"/>
        <v>36399580912.364136</v>
      </c>
      <c r="O14" s="315">
        <v>263222</v>
      </c>
      <c r="P14" s="315">
        <f t="shared" si="1"/>
        <v>34765237802.060005</v>
      </c>
    </row>
    <row r="15" spans="1:16374" s="480" customFormat="1" ht="13.5" customHeight="1" x14ac:dyDescent="0.6">
      <c r="A15" s="472" t="s">
        <v>264</v>
      </c>
      <c r="B15" s="479"/>
      <c r="C15" s="472" t="s">
        <v>2331</v>
      </c>
      <c r="D15" s="479"/>
      <c r="E15" s="397" t="s">
        <v>2321</v>
      </c>
      <c r="F15" s="479"/>
      <c r="G15" s="775">
        <v>530287.52</v>
      </c>
      <c r="H15" s="776"/>
      <c r="I15" s="777">
        <f>G15*3525524.76/3080624.6</f>
        <v>606871.01624748274</v>
      </c>
      <c r="J15" s="776"/>
      <c r="K15" s="408">
        <v>144633141818.19757</v>
      </c>
      <c r="M15" s="315">
        <v>238326</v>
      </c>
      <c r="N15" s="315">
        <f t="shared" si="0"/>
        <v>144633141818.19757</v>
      </c>
      <c r="O15" s="315">
        <v>263222</v>
      </c>
      <c r="P15" s="315">
        <f t="shared" si="1"/>
        <v>139583341589.44</v>
      </c>
    </row>
    <row r="16" spans="1:16374" s="480" customFormat="1" ht="13.5" customHeight="1" x14ac:dyDescent="0.6">
      <c r="A16" s="472" t="s">
        <v>1463</v>
      </c>
      <c r="B16" s="479"/>
      <c r="C16" s="472" t="s">
        <v>2332</v>
      </c>
      <c r="D16" s="479"/>
      <c r="E16" s="397" t="s">
        <v>2321</v>
      </c>
      <c r="F16" s="479"/>
      <c r="G16" s="775">
        <v>852513.41</v>
      </c>
      <c r="H16" s="776"/>
      <c r="I16" s="777">
        <f t="shared" ref="I16:I23" si="2">G16*3525524.76/3080624.6</f>
        <v>975632.38805112173</v>
      </c>
      <c r="J16" s="776"/>
      <c r="K16" s="408">
        <v>232518564514.67163</v>
      </c>
      <c r="M16" s="315">
        <v>238326</v>
      </c>
      <c r="N16" s="315">
        <f t="shared" si="0"/>
        <v>232518564514.67163</v>
      </c>
      <c r="O16" s="315">
        <v>263222</v>
      </c>
      <c r="P16" s="315">
        <f t="shared" si="1"/>
        <v>224400284807.02002</v>
      </c>
    </row>
    <row r="17" spans="1:16" s="480" customFormat="1" ht="13.5" customHeight="1" x14ac:dyDescent="0.6">
      <c r="A17" s="472" t="s">
        <v>2268</v>
      </c>
      <c r="B17" s="479"/>
      <c r="C17" s="472" t="s">
        <v>2333</v>
      </c>
      <c r="D17" s="479"/>
      <c r="E17" s="397" t="s">
        <v>2321</v>
      </c>
      <c r="F17" s="479"/>
      <c r="G17" s="775">
        <v>254922.22</v>
      </c>
      <c r="H17" s="776"/>
      <c r="I17" s="777">
        <f t="shared" si="2"/>
        <v>291737.78541019477</v>
      </c>
      <c r="J17" s="776"/>
      <c r="K17" s="408">
        <v>69528699445.670074</v>
      </c>
      <c r="M17" s="315">
        <v>238326</v>
      </c>
      <c r="N17" s="315">
        <f t="shared" si="0"/>
        <v>69528699445.670074</v>
      </c>
      <c r="O17" s="315">
        <v>263222</v>
      </c>
      <c r="P17" s="315">
        <f t="shared" si="1"/>
        <v>67101136592.840004</v>
      </c>
    </row>
    <row r="18" spans="1:16" s="480" customFormat="1" ht="13.5" customHeight="1" x14ac:dyDescent="0.6">
      <c r="A18" s="472" t="s">
        <v>1470</v>
      </c>
      <c r="B18" s="479"/>
      <c r="C18" s="472" t="s">
        <v>2334</v>
      </c>
      <c r="D18" s="479"/>
      <c r="E18" s="397" t="s">
        <v>2321</v>
      </c>
      <c r="F18" s="479"/>
      <c r="G18" s="775">
        <v>50521.25</v>
      </c>
      <c r="H18" s="778"/>
      <c r="I18" s="777">
        <f t="shared" si="2"/>
        <v>57817.469152570549</v>
      </c>
      <c r="J18" s="778"/>
      <c r="K18" s="408">
        <v>13779406153.255529</v>
      </c>
      <c r="M18" s="315">
        <v>238326</v>
      </c>
      <c r="N18" s="315">
        <f t="shared" si="0"/>
        <v>13779406153.255529</v>
      </c>
      <c r="O18" s="315">
        <v>263222</v>
      </c>
      <c r="P18" s="315">
        <f t="shared" si="1"/>
        <v>13298304467.5</v>
      </c>
    </row>
    <row r="19" spans="1:16" s="480" customFormat="1" ht="13.5" customHeight="1" x14ac:dyDescent="0.6">
      <c r="A19" s="472" t="s">
        <v>264</v>
      </c>
      <c r="B19" s="479"/>
      <c r="C19" s="472" t="s">
        <v>2335</v>
      </c>
      <c r="D19" s="479"/>
      <c r="E19" s="397" t="s">
        <v>2321</v>
      </c>
      <c r="F19" s="479"/>
      <c r="G19" s="775">
        <v>489225.26</v>
      </c>
      <c r="H19" s="778"/>
      <c r="I19" s="777">
        <f t="shared" si="2"/>
        <v>559878.5932396428</v>
      </c>
      <c r="J19" s="778"/>
      <c r="K19" s="408">
        <v>133433625612.43111</v>
      </c>
      <c r="M19" s="315">
        <v>238326</v>
      </c>
      <c r="N19" s="315">
        <f t="shared" si="0"/>
        <v>133433625612.43111</v>
      </c>
      <c r="O19" s="315">
        <v>263222</v>
      </c>
      <c r="P19" s="315">
        <f t="shared" si="1"/>
        <v>128774851387.72</v>
      </c>
    </row>
    <row r="20" spans="1:16" s="480" customFormat="1" ht="13.5" customHeight="1" x14ac:dyDescent="0.6">
      <c r="A20" s="472" t="s">
        <v>2341</v>
      </c>
      <c r="B20" s="479"/>
      <c r="C20" s="472" t="s">
        <v>2336</v>
      </c>
      <c r="D20" s="479"/>
      <c r="E20" s="397" t="s">
        <v>2321</v>
      </c>
      <c r="F20" s="479"/>
      <c r="G20" s="775">
        <v>484058.9</v>
      </c>
      <c r="H20" s="778"/>
      <c r="I20" s="777">
        <f t="shared" si="2"/>
        <v>553966.11364083888</v>
      </c>
      <c r="J20" s="778"/>
      <c r="K20" s="408">
        <v>132024527999.56657</v>
      </c>
      <c r="M20" s="315">
        <v>238326</v>
      </c>
      <c r="N20" s="315">
        <f t="shared" si="0"/>
        <v>132024527999.56657</v>
      </c>
      <c r="O20" s="315">
        <v>263222</v>
      </c>
      <c r="P20" s="315">
        <f t="shared" si="1"/>
        <v>127414951775.8</v>
      </c>
    </row>
    <row r="21" spans="1:16" s="480" customFormat="1" ht="13.5" customHeight="1" x14ac:dyDescent="0.6">
      <c r="A21" s="472" t="s">
        <v>2322</v>
      </c>
      <c r="B21" s="479"/>
      <c r="C21" s="472" t="s">
        <v>2337</v>
      </c>
      <c r="D21" s="479"/>
      <c r="E21" s="397" t="s">
        <v>2321</v>
      </c>
      <c r="F21" s="479"/>
      <c r="G21" s="775">
        <v>284517.34999999998</v>
      </c>
      <c r="H21" s="778"/>
      <c r="I21" s="777">
        <f t="shared" si="2"/>
        <v>325607.00907036377</v>
      </c>
      <c r="J21" s="778"/>
      <c r="K21" s="408">
        <v>77600616043.703522</v>
      </c>
      <c r="M21" s="315">
        <v>238326</v>
      </c>
      <c r="N21" s="315">
        <f t="shared" si="0"/>
        <v>77600616043.703522</v>
      </c>
      <c r="O21" s="315">
        <v>263222</v>
      </c>
      <c r="P21" s="315">
        <f t="shared" si="1"/>
        <v>74891225901.699997</v>
      </c>
    </row>
    <row r="22" spans="1:16" s="480" customFormat="1" ht="13.5" customHeight="1" x14ac:dyDescent="0.6">
      <c r="A22" s="472" t="s">
        <v>1470</v>
      </c>
      <c r="B22" s="479"/>
      <c r="C22" s="472" t="s">
        <v>2338</v>
      </c>
      <c r="D22" s="479"/>
      <c r="E22" s="397" t="s">
        <v>2321</v>
      </c>
      <c r="F22" s="479"/>
      <c r="G22" s="775">
        <v>48048</v>
      </c>
      <c r="H22" s="778"/>
      <c r="I22" s="777">
        <f t="shared" si="2"/>
        <v>54987.03531370878</v>
      </c>
      <c r="J22" s="778"/>
      <c r="K22" s="408">
        <v>13104840178.174959</v>
      </c>
      <c r="M22" s="315">
        <v>238326</v>
      </c>
      <c r="N22" s="315">
        <f t="shared" si="0"/>
        <v>13104840178.174959</v>
      </c>
      <c r="O22" s="315">
        <v>263222</v>
      </c>
      <c r="P22" s="315">
        <f t="shared" si="1"/>
        <v>12647290656</v>
      </c>
    </row>
    <row r="23" spans="1:16" s="480" customFormat="1" ht="13.5" customHeight="1" x14ac:dyDescent="0.6">
      <c r="A23" s="472" t="s">
        <v>2340</v>
      </c>
      <c r="B23" s="479"/>
      <c r="C23" s="472" t="s">
        <v>2339</v>
      </c>
      <c r="D23" s="479"/>
      <c r="E23" s="397" t="s">
        <v>2321</v>
      </c>
      <c r="F23" s="479"/>
      <c r="G23" s="775">
        <v>86530.69</v>
      </c>
      <c r="H23" s="778"/>
      <c r="I23" s="777">
        <f t="shared" si="2"/>
        <v>99027.349874075662</v>
      </c>
      <c r="J23" s="778"/>
      <c r="K23" s="408">
        <v>23600792186.088955</v>
      </c>
      <c r="M23" s="315">
        <v>238326</v>
      </c>
      <c r="N23" s="315">
        <f t="shared" si="0"/>
        <v>23600792186.088955</v>
      </c>
      <c r="O23" s="315">
        <v>263222</v>
      </c>
      <c r="P23" s="315">
        <f t="shared" si="1"/>
        <v>22776781283.18</v>
      </c>
    </row>
    <row r="24" spans="1:16" s="480" customFormat="1" ht="13.5" customHeight="1" x14ac:dyDescent="0.6">
      <c r="A24" s="472" t="s">
        <v>2340</v>
      </c>
      <c r="B24" s="479"/>
      <c r="C24" s="472" t="s">
        <v>2342</v>
      </c>
      <c r="D24" s="479"/>
      <c r="E24" s="397" t="s">
        <v>2321</v>
      </c>
      <c r="F24" s="479"/>
      <c r="G24" s="775">
        <v>568969.31000000006</v>
      </c>
      <c r="H24" s="778"/>
      <c r="I24" s="779">
        <v>643552.38</v>
      </c>
      <c r="J24" s="778"/>
      <c r="K24" s="408">
        <v>153375264515.88</v>
      </c>
      <c r="M24" s="315">
        <v>238326</v>
      </c>
      <c r="N24" s="315">
        <f t="shared" si="0"/>
        <v>153375264515.88</v>
      </c>
      <c r="O24" s="315">
        <v>263222</v>
      </c>
      <c r="P24" s="315">
        <f t="shared" si="1"/>
        <v>149765239716.82001</v>
      </c>
    </row>
    <row r="25" spans="1:16" s="480" customFormat="1" ht="13.5" customHeight="1" x14ac:dyDescent="0.6">
      <c r="A25" s="472" t="s">
        <v>2350</v>
      </c>
      <c r="B25" s="479"/>
      <c r="C25" s="472" t="s">
        <v>2343</v>
      </c>
      <c r="D25" s="479"/>
      <c r="E25" s="397" t="s">
        <v>2321</v>
      </c>
      <c r="F25" s="479"/>
      <c r="G25" s="775">
        <v>111600.32000000001</v>
      </c>
      <c r="H25" s="778"/>
      <c r="I25" s="779">
        <f t="shared" ref="I25:I31" si="3">G25*4422458.49/3907769.35</f>
        <v>126299.10787102029</v>
      </c>
      <c r="J25" s="778"/>
      <c r="K25" s="408">
        <v>30100361182.468781</v>
      </c>
      <c r="M25" s="315">
        <v>238326</v>
      </c>
      <c r="N25" s="315">
        <f t="shared" si="0"/>
        <v>30100361182.468781</v>
      </c>
      <c r="O25" s="315">
        <v>263222</v>
      </c>
      <c r="P25" s="315">
        <f t="shared" si="1"/>
        <v>29375659431.040001</v>
      </c>
    </row>
    <row r="26" spans="1:16" s="480" customFormat="1" ht="13.5" customHeight="1" x14ac:dyDescent="0.6">
      <c r="A26" s="472" t="s">
        <v>264</v>
      </c>
      <c r="B26" s="479"/>
      <c r="C26" s="472" t="s">
        <v>2344</v>
      </c>
      <c r="D26" s="479"/>
      <c r="E26" s="397" t="s">
        <v>2321</v>
      </c>
      <c r="F26" s="479"/>
      <c r="G26" s="775">
        <v>2496524.73</v>
      </c>
      <c r="H26" s="778"/>
      <c r="I26" s="779">
        <f t="shared" si="3"/>
        <v>2825339.9826894742</v>
      </c>
      <c r="J26" s="778"/>
      <c r="K26" s="408">
        <v>673351976714.45166</v>
      </c>
      <c r="M26" s="315">
        <v>238326</v>
      </c>
      <c r="N26" s="315">
        <f t="shared" si="0"/>
        <v>673351976714.45166</v>
      </c>
      <c r="O26" s="315">
        <v>263222</v>
      </c>
      <c r="P26" s="315">
        <f t="shared" si="1"/>
        <v>657140232480.05994</v>
      </c>
    </row>
    <row r="27" spans="1:16" s="480" customFormat="1" ht="13.5" customHeight="1" x14ac:dyDescent="0.6">
      <c r="A27" s="472" t="s">
        <v>2351</v>
      </c>
      <c r="B27" s="479"/>
      <c r="C27" s="472" t="s">
        <v>2345</v>
      </c>
      <c r="D27" s="479"/>
      <c r="E27" s="397" t="s">
        <v>2321</v>
      </c>
      <c r="F27" s="479"/>
      <c r="G27" s="775">
        <v>280479.15000000002</v>
      </c>
      <c r="H27" s="778"/>
      <c r="I27" s="779">
        <f t="shared" si="3"/>
        <v>317420.83196017792</v>
      </c>
      <c r="J27" s="778"/>
      <c r="K27" s="408">
        <v>75649637197.741364</v>
      </c>
      <c r="M27" s="315">
        <v>238326</v>
      </c>
      <c r="N27" s="315">
        <f t="shared" si="0"/>
        <v>75649637197.741364</v>
      </c>
      <c r="O27" s="315">
        <v>263222</v>
      </c>
      <c r="P27" s="315">
        <f t="shared" si="1"/>
        <v>73828282821.300003</v>
      </c>
    </row>
    <row r="28" spans="1:16" s="480" customFormat="1" ht="13.5" customHeight="1" x14ac:dyDescent="0.6">
      <c r="A28" s="472" t="s">
        <v>2352</v>
      </c>
      <c r="B28" s="479"/>
      <c r="C28" s="472" t="s">
        <v>2346</v>
      </c>
      <c r="D28" s="479"/>
      <c r="E28" s="397" t="s">
        <v>2321</v>
      </c>
      <c r="F28" s="479"/>
      <c r="G28" s="775">
        <v>616556.62</v>
      </c>
      <c r="H28" s="778"/>
      <c r="I28" s="779">
        <f t="shared" si="3"/>
        <v>697762.79367273918</v>
      </c>
      <c r="J28" s="778"/>
      <c r="K28" s="408">
        <v>166295015564.84924</v>
      </c>
      <c r="M28" s="315">
        <v>238326</v>
      </c>
      <c r="N28" s="315">
        <f t="shared" si="0"/>
        <v>166295015564.84924</v>
      </c>
      <c r="O28" s="315">
        <v>263222</v>
      </c>
      <c r="P28" s="315">
        <f t="shared" si="1"/>
        <v>162291266629.63998</v>
      </c>
    </row>
    <row r="29" spans="1:16" s="480" customFormat="1" ht="13.5" customHeight="1" x14ac:dyDescent="0.6">
      <c r="A29" s="472" t="s">
        <v>2353</v>
      </c>
      <c r="B29" s="479"/>
      <c r="C29" s="472" t="s">
        <v>2347</v>
      </c>
      <c r="D29" s="479"/>
      <c r="E29" s="397" t="s">
        <v>2321</v>
      </c>
      <c r="F29" s="479"/>
      <c r="G29" s="775">
        <v>101692.38</v>
      </c>
      <c r="H29" s="778"/>
      <c r="I29" s="779">
        <f t="shared" si="3"/>
        <v>115086.20110839096</v>
      </c>
      <c r="J29" s="778"/>
      <c r="K29" s="408">
        <v>27428033965.358383</v>
      </c>
      <c r="M29" s="315">
        <v>238326</v>
      </c>
      <c r="N29" s="315">
        <f t="shared" si="0"/>
        <v>27428033965.358383</v>
      </c>
      <c r="O29" s="315">
        <v>263222</v>
      </c>
      <c r="P29" s="315">
        <f t="shared" si="1"/>
        <v>26767671648.360001</v>
      </c>
    </row>
    <row r="30" spans="1:16" s="480" customFormat="1" ht="13.5" customHeight="1" x14ac:dyDescent="0.6">
      <c r="A30" s="472" t="s">
        <v>2354</v>
      </c>
      <c r="B30" s="479"/>
      <c r="C30" s="472" t="s">
        <v>2348</v>
      </c>
      <c r="D30" s="479"/>
      <c r="E30" s="397" t="s">
        <v>2321</v>
      </c>
      <c r="F30" s="479"/>
      <c r="G30" s="775">
        <v>246316.15</v>
      </c>
      <c r="H30" s="778"/>
      <c r="I30" s="779">
        <f t="shared" si="3"/>
        <v>278758.25086544926</v>
      </c>
      <c r="J30" s="778"/>
      <c r="K30" s="408">
        <v>66435338895.759056</v>
      </c>
      <c r="M30" s="315">
        <v>238326</v>
      </c>
      <c r="N30" s="315">
        <f t="shared" si="0"/>
        <v>66435338895.759056</v>
      </c>
      <c r="O30" s="315">
        <v>263222</v>
      </c>
      <c r="P30" s="315">
        <f t="shared" si="1"/>
        <v>64835829635.299995</v>
      </c>
    </row>
    <row r="31" spans="1:16" s="480" customFormat="1" ht="13.5" customHeight="1" x14ac:dyDescent="0.6">
      <c r="A31" s="472" t="s">
        <v>2320</v>
      </c>
      <c r="B31" s="479"/>
      <c r="C31" s="472" t="s">
        <v>2349</v>
      </c>
      <c r="D31" s="479"/>
      <c r="E31" s="397" t="s">
        <v>2321</v>
      </c>
      <c r="F31" s="479"/>
      <c r="G31" s="775">
        <v>54600</v>
      </c>
      <c r="H31" s="778"/>
      <c r="I31" s="779">
        <f t="shared" si="3"/>
        <v>61791.321832748392</v>
      </c>
      <c r="J31" s="778"/>
      <c r="K31" s="408">
        <v>14726478567.111593</v>
      </c>
      <c r="M31" s="315">
        <v>238326</v>
      </c>
      <c r="N31" s="315">
        <f t="shared" si="0"/>
        <v>14726478567.111593</v>
      </c>
      <c r="O31" s="315">
        <v>263222</v>
      </c>
      <c r="P31" s="315">
        <f t="shared" si="1"/>
        <v>14371921200</v>
      </c>
    </row>
    <row r="32" spans="1:16" s="480" customFormat="1" ht="13.5" customHeight="1" x14ac:dyDescent="0.6">
      <c r="A32" s="472" t="s">
        <v>264</v>
      </c>
      <c r="B32" s="479"/>
      <c r="C32" s="472" t="s">
        <v>2355</v>
      </c>
      <c r="D32" s="479"/>
      <c r="E32" s="397" t="s">
        <v>2361</v>
      </c>
      <c r="F32" s="479"/>
      <c r="G32" s="775">
        <v>944640.43</v>
      </c>
      <c r="H32" s="778"/>
      <c r="I32" s="779">
        <f t="shared" ref="I32:I37" si="4">G32*5273040.37/4612843.61</f>
        <v>1079838.7163453302</v>
      </c>
      <c r="J32" s="778"/>
      <c r="K32" s="408">
        <v>257353641911.71716</v>
      </c>
      <c r="M32" s="315">
        <v>238326</v>
      </c>
      <c r="N32" s="315">
        <f t="shared" si="0"/>
        <v>257353641911.71716</v>
      </c>
      <c r="O32" s="315">
        <v>263222</v>
      </c>
      <c r="P32" s="315">
        <f t="shared" si="1"/>
        <v>248650143265.46002</v>
      </c>
    </row>
    <row r="33" spans="1:16" s="480" customFormat="1" ht="13.5" customHeight="1" x14ac:dyDescent="0.6">
      <c r="A33" s="472" t="s">
        <v>2362</v>
      </c>
      <c r="B33" s="479"/>
      <c r="C33" s="472" t="s">
        <v>2356</v>
      </c>
      <c r="D33" s="479"/>
      <c r="E33" s="397" t="s">
        <v>2361</v>
      </c>
      <c r="F33" s="479"/>
      <c r="G33" s="775">
        <v>264881.27</v>
      </c>
      <c r="H33" s="778"/>
      <c r="I33" s="779">
        <f t="shared" si="4"/>
        <v>302791.4553484873</v>
      </c>
      <c r="J33" s="778"/>
      <c r="K33" s="408">
        <v>72163076387.383591</v>
      </c>
      <c r="M33" s="315">
        <v>238326</v>
      </c>
      <c r="N33" s="315">
        <f t="shared" si="0"/>
        <v>72163076387.383591</v>
      </c>
      <c r="O33" s="315">
        <v>263222</v>
      </c>
      <c r="P33" s="315">
        <f t="shared" si="1"/>
        <v>69722577651.940002</v>
      </c>
    </row>
    <row r="34" spans="1:16" s="480" customFormat="1" ht="13.5" customHeight="1" x14ac:dyDescent="0.6">
      <c r="A34" s="472" t="s">
        <v>264</v>
      </c>
      <c r="B34" s="479"/>
      <c r="C34" s="472" t="s">
        <v>2357</v>
      </c>
      <c r="D34" s="479"/>
      <c r="E34" s="397" t="s">
        <v>2361</v>
      </c>
      <c r="F34" s="479"/>
      <c r="G34" s="775">
        <v>2036592</v>
      </c>
      <c r="H34" s="778"/>
      <c r="I34" s="779">
        <f t="shared" si="4"/>
        <v>2328071.9532607435</v>
      </c>
      <c r="J34" s="778"/>
      <c r="K34" s="408">
        <v>554840076332.81995</v>
      </c>
      <c r="M34" s="315">
        <v>238326</v>
      </c>
      <c r="N34" s="315">
        <f t="shared" si="0"/>
        <v>554840076332.81995</v>
      </c>
      <c r="O34" s="315">
        <v>263222</v>
      </c>
      <c r="P34" s="315">
        <f t="shared" si="1"/>
        <v>536075819424</v>
      </c>
    </row>
    <row r="35" spans="1:16" s="480" customFormat="1" ht="13.5" customHeight="1" x14ac:dyDescent="0.6">
      <c r="A35" s="472" t="s">
        <v>264</v>
      </c>
      <c r="B35" s="479"/>
      <c r="C35" s="472" t="s">
        <v>2358</v>
      </c>
      <c r="D35" s="479"/>
      <c r="E35" s="397" t="s">
        <v>2361</v>
      </c>
      <c r="F35" s="479"/>
      <c r="G35" s="775">
        <v>497900</v>
      </c>
      <c r="H35" s="778"/>
      <c r="I35" s="779">
        <f t="shared" si="4"/>
        <v>569160.15850426804</v>
      </c>
      <c r="J35" s="778"/>
      <c r="K35" s="408">
        <v>135645663935.68819</v>
      </c>
      <c r="M35" s="315">
        <v>238326</v>
      </c>
      <c r="N35" s="315">
        <f t="shared" si="0"/>
        <v>135645663935.68819</v>
      </c>
      <c r="O35" s="315">
        <v>263222</v>
      </c>
      <c r="P35" s="315">
        <f t="shared" si="1"/>
        <v>131058233800</v>
      </c>
    </row>
    <row r="36" spans="1:16" s="480" customFormat="1" ht="13.5" customHeight="1" x14ac:dyDescent="0.6">
      <c r="A36" s="472" t="s">
        <v>264</v>
      </c>
      <c r="B36" s="479"/>
      <c r="C36" s="472" t="s">
        <v>2359</v>
      </c>
      <c r="D36" s="479"/>
      <c r="E36" s="397" t="s">
        <v>2361</v>
      </c>
      <c r="F36" s="479"/>
      <c r="G36" s="775">
        <v>307589.40000000002</v>
      </c>
      <c r="H36" s="778"/>
      <c r="I36" s="779">
        <f t="shared" si="4"/>
        <v>351612.03385867184</v>
      </c>
      <c r="J36" s="778"/>
      <c r="K36" s="408">
        <v>83798289581.401825</v>
      </c>
      <c r="M36" s="315">
        <v>238326</v>
      </c>
      <c r="N36" s="315">
        <f t="shared" si="0"/>
        <v>83798289581.401825</v>
      </c>
      <c r="O36" s="315">
        <v>263222</v>
      </c>
      <c r="P36" s="315">
        <f t="shared" si="1"/>
        <v>80964297046.800003</v>
      </c>
    </row>
    <row r="37" spans="1:16" s="480" customFormat="1" ht="13.5" customHeight="1" x14ac:dyDescent="0.6">
      <c r="A37" s="472" t="s">
        <v>264</v>
      </c>
      <c r="B37" s="479"/>
      <c r="C37" s="472" t="s">
        <v>2360</v>
      </c>
      <c r="D37" s="479"/>
      <c r="E37" s="397" t="s">
        <v>2361</v>
      </c>
      <c r="F37" s="479"/>
      <c r="G37" s="775">
        <v>561240</v>
      </c>
      <c r="H37" s="778"/>
      <c r="I37" s="779">
        <f t="shared" si="4"/>
        <v>641565.46969057119</v>
      </c>
      <c r="J37" s="778"/>
      <c r="K37" s="408">
        <v>152901732129.47507</v>
      </c>
      <c r="M37" s="315">
        <v>238326</v>
      </c>
      <c r="N37" s="315">
        <f t="shared" si="0"/>
        <v>152901732129.47507</v>
      </c>
      <c r="O37" s="315">
        <v>263222</v>
      </c>
      <c r="P37" s="315">
        <f t="shared" si="1"/>
        <v>147730715280</v>
      </c>
    </row>
    <row r="38" spans="1:16" s="480" customFormat="1" ht="13.5" customHeight="1" x14ac:dyDescent="0.6">
      <c r="A38" s="472" t="s">
        <v>264</v>
      </c>
      <c r="B38" s="479"/>
      <c r="C38" s="472" t="s">
        <v>2363</v>
      </c>
      <c r="D38" s="479"/>
      <c r="E38" s="397" t="s">
        <v>2364</v>
      </c>
      <c r="F38" s="479"/>
      <c r="G38" s="775">
        <v>1589500</v>
      </c>
      <c r="H38" s="778"/>
      <c r="I38" s="779">
        <f t="shared" ref="I38:I43" si="5">G38*14088287.29/12428891.96</f>
        <v>1801715.930874903</v>
      </c>
      <c r="J38" s="778"/>
      <c r="K38" s="408">
        <v>429395750941.69214</v>
      </c>
      <c r="M38" s="315">
        <v>238326</v>
      </c>
      <c r="N38" s="315">
        <f t="shared" si="0"/>
        <v>429395750941.69214</v>
      </c>
      <c r="O38" s="315">
        <v>263222</v>
      </c>
      <c r="P38" s="315">
        <f t="shared" si="1"/>
        <v>418391369000</v>
      </c>
    </row>
    <row r="39" spans="1:16" s="480" customFormat="1" ht="13.5" customHeight="1" x14ac:dyDescent="0.6">
      <c r="A39" s="472" t="s">
        <v>264</v>
      </c>
      <c r="B39" s="479"/>
      <c r="C39" s="472" t="s">
        <v>2365</v>
      </c>
      <c r="D39" s="479"/>
      <c r="E39" s="397" t="s">
        <v>2364</v>
      </c>
      <c r="F39" s="479"/>
      <c r="G39" s="775">
        <v>1983673.07</v>
      </c>
      <c r="H39" s="778"/>
      <c r="I39" s="779">
        <f t="shared" si="5"/>
        <v>2248515.4903218164</v>
      </c>
      <c r="J39" s="778"/>
      <c r="K39" s="408">
        <v>535879702746.43719</v>
      </c>
      <c r="M39" s="315">
        <v>238326</v>
      </c>
      <c r="N39" s="315">
        <f t="shared" si="0"/>
        <v>535879702746.43719</v>
      </c>
      <c r="O39" s="315">
        <v>263222</v>
      </c>
      <c r="P39" s="315">
        <f t="shared" si="1"/>
        <v>522146392831.54004</v>
      </c>
    </row>
    <row r="40" spans="1:16" s="480" customFormat="1" ht="13.5" customHeight="1" x14ac:dyDescent="0.6">
      <c r="A40" s="472" t="s">
        <v>2370</v>
      </c>
      <c r="B40" s="479"/>
      <c r="C40" s="472" t="s">
        <v>2366</v>
      </c>
      <c r="D40" s="479"/>
      <c r="E40" s="397" t="s">
        <v>2364</v>
      </c>
      <c r="F40" s="479"/>
      <c r="G40" s="775">
        <v>1127621.95</v>
      </c>
      <c r="H40" s="778"/>
      <c r="I40" s="779">
        <f t="shared" si="5"/>
        <v>1278172.0234785927</v>
      </c>
      <c r="J40" s="778"/>
      <c r="K40" s="408">
        <v>304621625667.55908</v>
      </c>
      <c r="M40" s="315">
        <v>238326</v>
      </c>
      <c r="N40" s="315">
        <f t="shared" si="0"/>
        <v>304621625667.55908</v>
      </c>
      <c r="O40" s="315">
        <v>263222</v>
      </c>
      <c r="P40" s="315">
        <f t="shared" si="1"/>
        <v>296814904922.89996</v>
      </c>
    </row>
    <row r="41" spans="1:16" s="480" customFormat="1" ht="13.5" customHeight="1" x14ac:dyDescent="0.6">
      <c r="A41" s="472" t="s">
        <v>2370</v>
      </c>
      <c r="B41" s="479"/>
      <c r="C41" s="472" t="s">
        <v>2367</v>
      </c>
      <c r="D41" s="479"/>
      <c r="E41" s="397" t="s">
        <v>2364</v>
      </c>
      <c r="F41" s="479"/>
      <c r="G41" s="775">
        <v>1361763.65</v>
      </c>
      <c r="H41" s="778"/>
      <c r="I41" s="779">
        <f t="shared" si="5"/>
        <v>1543574.2449143475</v>
      </c>
      <c r="J41" s="778"/>
      <c r="K41" s="408">
        <v>367873875493.45679</v>
      </c>
      <c r="M41" s="315">
        <v>238326</v>
      </c>
      <c r="N41" s="315">
        <f t="shared" si="0"/>
        <v>367873875493.45679</v>
      </c>
      <c r="O41" s="315">
        <v>263222</v>
      </c>
      <c r="P41" s="315">
        <f t="shared" si="1"/>
        <v>358446151480.29999</v>
      </c>
    </row>
    <row r="42" spans="1:16" s="480" customFormat="1" ht="13.5" customHeight="1" x14ac:dyDescent="0.6">
      <c r="A42" s="472" t="s">
        <v>2362</v>
      </c>
      <c r="B42" s="479"/>
      <c r="C42" s="472" t="s">
        <v>2368</v>
      </c>
      <c r="D42" s="479"/>
      <c r="E42" s="397" t="s">
        <v>2364</v>
      </c>
      <c r="F42" s="479"/>
      <c r="G42" s="775">
        <v>5652879.5</v>
      </c>
      <c r="H42" s="778"/>
      <c r="I42" s="779">
        <f t="shared" si="5"/>
        <v>6407601.7933099438</v>
      </c>
      <c r="J42" s="778"/>
      <c r="K42" s="408">
        <v>1527098104992.3857</v>
      </c>
      <c r="M42" s="315">
        <v>238326</v>
      </c>
      <c r="N42" s="315">
        <f t="shared" si="0"/>
        <v>1527098104992.3857</v>
      </c>
      <c r="O42" s="315">
        <v>263222</v>
      </c>
      <c r="P42" s="315">
        <f t="shared" si="1"/>
        <v>1487962247749</v>
      </c>
    </row>
    <row r="43" spans="1:16" s="480" customFormat="1" ht="13.5" customHeight="1" x14ac:dyDescent="0.6">
      <c r="A43" s="472" t="s">
        <v>1470</v>
      </c>
      <c r="B43" s="479"/>
      <c r="C43" s="472" t="s">
        <v>2369</v>
      </c>
      <c r="D43" s="479"/>
      <c r="E43" s="397" t="s">
        <v>2364</v>
      </c>
      <c r="F43" s="479"/>
      <c r="G43" s="775">
        <v>713454.04</v>
      </c>
      <c r="H43" s="778"/>
      <c r="I43" s="779">
        <f t="shared" si="5"/>
        <v>808708.09047817579</v>
      </c>
      <c r="J43" s="778"/>
      <c r="K43" s="408">
        <v>192736164371.30173</v>
      </c>
      <c r="M43" s="315">
        <v>238326</v>
      </c>
      <c r="N43" s="315">
        <f t="shared" si="0"/>
        <v>192736164371.30173</v>
      </c>
      <c r="O43" s="315">
        <v>263222</v>
      </c>
      <c r="P43" s="315">
        <f t="shared" si="1"/>
        <v>187796799316.88</v>
      </c>
    </row>
    <row r="44" spans="1:16" s="480" customFormat="1" ht="13.5" customHeight="1" x14ac:dyDescent="0.6">
      <c r="A44" s="472" t="s">
        <v>2340</v>
      </c>
      <c r="B44" s="479"/>
      <c r="C44" s="472" t="s">
        <v>2371</v>
      </c>
      <c r="D44" s="479"/>
      <c r="E44" s="397" t="s">
        <v>2372</v>
      </c>
      <c r="F44" s="479"/>
      <c r="G44" s="775">
        <v>346737.14</v>
      </c>
      <c r="H44" s="778"/>
      <c r="I44" s="779">
        <f t="shared" ref="I44:I49" si="6">G44*1665010.26/1476060.85</f>
        <v>391122.69363627955</v>
      </c>
      <c r="J44" s="778"/>
      <c r="K44" s="408">
        <v>93214707083.559967</v>
      </c>
      <c r="M44" s="315">
        <v>238326</v>
      </c>
      <c r="N44" s="315">
        <f t="shared" si="0"/>
        <v>93214707083.559967</v>
      </c>
      <c r="O44" s="315">
        <v>263222</v>
      </c>
      <c r="P44" s="315">
        <f t="shared" si="1"/>
        <v>91268843465.080002</v>
      </c>
    </row>
    <row r="45" spans="1:16" s="480" customFormat="1" ht="13.5" customHeight="1" x14ac:dyDescent="0.6">
      <c r="A45" s="472" t="s">
        <v>2354</v>
      </c>
      <c r="B45" s="479"/>
      <c r="C45" s="472" t="s">
        <v>2373</v>
      </c>
      <c r="D45" s="479"/>
      <c r="E45" s="397" t="s">
        <v>2372</v>
      </c>
      <c r="F45" s="479"/>
      <c r="G45" s="775">
        <v>113857.05</v>
      </c>
      <c r="H45" s="778"/>
      <c r="I45" s="779">
        <f t="shared" si="6"/>
        <v>128431.80308137905</v>
      </c>
      <c r="J45" s="778"/>
      <c r="K45" s="408">
        <v>30608637901.172745</v>
      </c>
      <c r="M45" s="315">
        <v>238326</v>
      </c>
      <c r="N45" s="315">
        <f t="shared" si="0"/>
        <v>30608637901.172745</v>
      </c>
      <c r="O45" s="315">
        <v>263222</v>
      </c>
      <c r="P45" s="315">
        <f t="shared" si="1"/>
        <v>29969680415.100002</v>
      </c>
    </row>
    <row r="46" spans="1:16" s="480" customFormat="1" ht="13.5" customHeight="1" x14ac:dyDescent="0.6">
      <c r="A46" s="472" t="s">
        <v>2268</v>
      </c>
      <c r="B46" s="479"/>
      <c r="C46" s="472" t="s">
        <v>2374</v>
      </c>
      <c r="D46" s="479"/>
      <c r="E46" s="397" t="s">
        <v>2372</v>
      </c>
      <c r="F46" s="479"/>
      <c r="G46" s="775">
        <v>150132.73000000001</v>
      </c>
      <c r="H46" s="778"/>
      <c r="I46" s="779">
        <f t="shared" si="6"/>
        <v>169351.10487606918</v>
      </c>
      <c r="J46" s="778"/>
      <c r="K46" s="408">
        <v>40360771420.694061</v>
      </c>
      <c r="M46" s="315">
        <v>238326</v>
      </c>
      <c r="N46" s="315">
        <f t="shared" si="0"/>
        <v>40360771420.694061</v>
      </c>
      <c r="O46" s="315">
        <v>263222</v>
      </c>
      <c r="P46" s="315">
        <f t="shared" si="1"/>
        <v>39518237456.060005</v>
      </c>
    </row>
    <row r="47" spans="1:16" s="480" customFormat="1" ht="13.5" customHeight="1" x14ac:dyDescent="0.6">
      <c r="A47" s="472" t="s">
        <v>2099</v>
      </c>
      <c r="B47" s="479"/>
      <c r="C47" s="472" t="s">
        <v>2375</v>
      </c>
      <c r="D47" s="479"/>
      <c r="E47" s="397" t="s">
        <v>2372</v>
      </c>
      <c r="F47" s="479"/>
      <c r="G47" s="775">
        <v>228084.99</v>
      </c>
      <c r="H47" s="778"/>
      <c r="I47" s="779">
        <f t="shared" si="6"/>
        <v>257281.97350535876</v>
      </c>
      <c r="J47" s="778"/>
      <c r="K47" s="408">
        <v>61316983617.63813</v>
      </c>
      <c r="M47" s="315">
        <v>238326</v>
      </c>
      <c r="N47" s="315">
        <f t="shared" si="0"/>
        <v>61316983617.63813</v>
      </c>
      <c r="O47" s="315">
        <v>263222</v>
      </c>
      <c r="P47" s="315">
        <f t="shared" si="1"/>
        <v>60036987237.779999</v>
      </c>
    </row>
    <row r="48" spans="1:16" s="480" customFormat="1" ht="13.5" customHeight="1" x14ac:dyDescent="0.6">
      <c r="A48" s="472" t="s">
        <v>2381</v>
      </c>
      <c r="B48" s="479"/>
      <c r="C48" s="472" t="s">
        <v>2376</v>
      </c>
      <c r="D48" s="479"/>
      <c r="E48" s="397" t="s">
        <v>2372</v>
      </c>
      <c r="F48" s="479"/>
      <c r="G48" s="775">
        <v>292588.99</v>
      </c>
      <c r="H48" s="778"/>
      <c r="I48" s="779">
        <f t="shared" si="6"/>
        <v>330043.08075309859</v>
      </c>
      <c r="J48" s="778"/>
      <c r="K48" s="408">
        <v>78657847263.562973</v>
      </c>
      <c r="M48" s="315">
        <v>238326</v>
      </c>
      <c r="N48" s="315">
        <f t="shared" ref="N48:N49" si="7">I48*M48</f>
        <v>78657847263.562973</v>
      </c>
      <c r="O48" s="315">
        <v>263222</v>
      </c>
      <c r="P48" s="315">
        <f t="shared" ref="P48:P49" si="8">G48*O48</f>
        <v>77015859125.779999</v>
      </c>
    </row>
    <row r="49" spans="1:16374" s="480" customFormat="1" ht="13.5" customHeight="1" x14ac:dyDescent="0.6">
      <c r="A49" s="472" t="s">
        <v>2268</v>
      </c>
      <c r="B49" s="479"/>
      <c r="C49" s="472" t="s">
        <v>2379</v>
      </c>
      <c r="D49" s="479"/>
      <c r="E49" s="397" t="s">
        <v>2372</v>
      </c>
      <c r="F49" s="479"/>
      <c r="G49" s="775">
        <v>344659.96</v>
      </c>
      <c r="H49" s="778"/>
      <c r="I49" s="779">
        <f t="shared" si="6"/>
        <v>388779.61542790709</v>
      </c>
      <c r="J49" s="778"/>
      <c r="K49" s="408">
        <v>92656290626.47139</v>
      </c>
      <c r="M49" s="315">
        <v>238326</v>
      </c>
      <c r="N49" s="315">
        <f t="shared" si="7"/>
        <v>92656290626.47139</v>
      </c>
      <c r="O49" s="315">
        <v>263222</v>
      </c>
      <c r="P49" s="315">
        <f t="shared" si="8"/>
        <v>90722083991.12001</v>
      </c>
    </row>
    <row r="50" spans="1:16374" s="480" customFormat="1" ht="13.5" customHeight="1" x14ac:dyDescent="0.6">
      <c r="A50" s="472" t="s">
        <v>2381</v>
      </c>
      <c r="B50" s="479"/>
      <c r="C50" s="472" t="s">
        <v>2377</v>
      </c>
      <c r="D50" s="479"/>
      <c r="E50" s="397" t="s">
        <v>2380</v>
      </c>
      <c r="F50" s="479"/>
      <c r="G50" s="775">
        <v>629436.66</v>
      </c>
      <c r="H50" s="778"/>
      <c r="I50" s="779">
        <f>G50*1096677.56/1007903.06</f>
        <v>684876.44085865724</v>
      </c>
      <c r="J50" s="778"/>
      <c r="K50" s="408">
        <v>163223862644.08035</v>
      </c>
      <c r="M50" s="315">
        <v>238326</v>
      </c>
      <c r="N50" s="315">
        <f>I50*M50</f>
        <v>163223862644.08035</v>
      </c>
      <c r="O50" s="315">
        <v>263222</v>
      </c>
      <c r="P50" s="315">
        <f>G50*O50</f>
        <v>165681576518.52002</v>
      </c>
    </row>
    <row r="51" spans="1:16374" s="480" customFormat="1" ht="13.5" customHeight="1" x14ac:dyDescent="0.6">
      <c r="A51" s="472" t="s">
        <v>1470</v>
      </c>
      <c r="B51" s="479"/>
      <c r="C51" s="472" t="s">
        <v>2378</v>
      </c>
      <c r="D51" s="479"/>
      <c r="E51" s="397" t="s">
        <v>2380</v>
      </c>
      <c r="F51" s="479"/>
      <c r="G51" s="775">
        <v>378466.4</v>
      </c>
      <c r="H51" s="778"/>
      <c r="I51" s="779">
        <f>G51*1096677.56/1007903.06</f>
        <v>411801.11914134288</v>
      </c>
      <c r="J51" s="778"/>
      <c r="K51" s="408">
        <v>98142913520.479675</v>
      </c>
      <c r="M51" s="315">
        <v>238326</v>
      </c>
      <c r="N51" s="315">
        <f>I51*M51</f>
        <v>98142913520.479675</v>
      </c>
      <c r="O51" s="315">
        <v>263222</v>
      </c>
      <c r="P51" s="315">
        <f>G51*O51</f>
        <v>99620682740.800003</v>
      </c>
    </row>
    <row r="52" spans="1:16374" s="485" customFormat="1" ht="23.25" customHeight="1" thickBot="1" x14ac:dyDescent="0.75">
      <c r="A52" s="482"/>
      <c r="B52" s="482"/>
      <c r="C52" s="482"/>
      <c r="D52" s="482"/>
      <c r="E52" s="482"/>
      <c r="F52" s="482"/>
      <c r="G52" s="780">
        <f>SUM(G7:G51)</f>
        <v>33636387.339999996</v>
      </c>
      <c r="H52" s="781"/>
      <c r="I52" s="780">
        <f>SUM(I7:I51)</f>
        <v>38310186.621665925</v>
      </c>
      <c r="J52" s="781"/>
      <c r="K52" s="483">
        <f>SUM(K7:K51)</f>
        <v>9130313536795.1563</v>
      </c>
      <c r="M52" s="315"/>
      <c r="N52" s="484">
        <f>SUM(N7:N51)</f>
        <v>9130313536795.1563</v>
      </c>
      <c r="O52" s="315"/>
      <c r="P52" s="484">
        <f>SUM(P7:P47)</f>
        <v>8420796946033.2598</v>
      </c>
    </row>
    <row r="53" spans="1:16374" s="298" customFormat="1" ht="20.45" customHeight="1" thickTop="1" x14ac:dyDescent="0.25">
      <c r="G53" s="782"/>
      <c r="H53" s="782"/>
      <c r="I53" s="782"/>
      <c r="J53" s="782"/>
      <c r="M53" s="286"/>
      <c r="N53" s="454"/>
      <c r="O53" s="286"/>
      <c r="P53" s="286"/>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3"/>
      <c r="BP53" s="253"/>
      <c r="BQ53" s="253"/>
      <c r="BR53" s="253"/>
      <c r="BS53" s="253"/>
      <c r="BT53" s="253"/>
      <c r="BU53" s="253"/>
      <c r="BV53" s="253"/>
      <c r="BW53" s="253"/>
      <c r="BX53" s="253"/>
      <c r="BY53" s="253"/>
      <c r="BZ53" s="253"/>
      <c r="CA53" s="253"/>
      <c r="CB53" s="253"/>
      <c r="CC53" s="253"/>
      <c r="CD53" s="253"/>
      <c r="CE53" s="253"/>
      <c r="CF53" s="253"/>
      <c r="CG53" s="253"/>
      <c r="CH53" s="253"/>
      <c r="CI53" s="253"/>
      <c r="CJ53" s="253"/>
      <c r="CK53" s="253"/>
      <c r="CL53" s="253"/>
      <c r="CM53" s="253"/>
      <c r="CN53" s="253"/>
      <c r="CO53" s="253"/>
      <c r="CP53" s="253"/>
      <c r="CQ53" s="253"/>
      <c r="CR53" s="253"/>
      <c r="CS53" s="253"/>
      <c r="CT53" s="253"/>
      <c r="CU53" s="253"/>
      <c r="CV53" s="253"/>
      <c r="CW53" s="253"/>
      <c r="CX53" s="253"/>
      <c r="CY53" s="253"/>
      <c r="CZ53" s="253"/>
      <c r="DA53" s="253"/>
      <c r="DB53" s="253"/>
      <c r="DC53" s="253"/>
      <c r="DD53" s="253"/>
      <c r="DE53" s="253"/>
      <c r="DF53" s="253"/>
      <c r="DG53" s="253"/>
      <c r="DH53" s="253"/>
      <c r="DI53" s="253"/>
      <c r="DJ53" s="253"/>
      <c r="DK53" s="253"/>
      <c r="DL53" s="253"/>
      <c r="DM53" s="253"/>
      <c r="DN53" s="253"/>
      <c r="DO53" s="253"/>
      <c r="DP53" s="253"/>
      <c r="DQ53" s="253"/>
      <c r="DR53" s="253"/>
      <c r="DS53" s="253"/>
      <c r="DT53" s="253"/>
      <c r="DU53" s="253"/>
      <c r="DV53" s="253"/>
      <c r="DW53" s="253"/>
      <c r="DX53" s="253"/>
      <c r="DY53" s="253"/>
      <c r="DZ53" s="253"/>
      <c r="EA53" s="253"/>
      <c r="EB53" s="253"/>
      <c r="EC53" s="253"/>
      <c r="ED53" s="253"/>
      <c r="EE53" s="253"/>
      <c r="EF53" s="253"/>
      <c r="EG53" s="253"/>
      <c r="EH53" s="253"/>
      <c r="EI53" s="253"/>
      <c r="EJ53" s="253"/>
      <c r="EK53" s="253"/>
      <c r="EL53" s="253"/>
      <c r="EM53" s="253"/>
      <c r="EN53" s="253"/>
      <c r="EO53" s="253"/>
      <c r="EP53" s="253"/>
      <c r="EQ53" s="253"/>
      <c r="ER53" s="253"/>
      <c r="ES53" s="253"/>
      <c r="ET53" s="253"/>
      <c r="EU53" s="253"/>
      <c r="EV53" s="253"/>
      <c r="EW53" s="253"/>
      <c r="EX53" s="253"/>
      <c r="EY53" s="253"/>
      <c r="EZ53" s="253"/>
      <c r="FA53" s="253"/>
      <c r="FB53" s="253"/>
      <c r="FC53" s="253"/>
      <c r="FD53" s="253"/>
      <c r="FE53" s="253"/>
      <c r="FF53" s="253"/>
      <c r="FG53" s="253"/>
      <c r="FH53" s="253"/>
      <c r="FI53" s="253"/>
      <c r="FJ53" s="253"/>
      <c r="FK53" s="253"/>
      <c r="FL53" s="253"/>
      <c r="FM53" s="253"/>
      <c r="FN53" s="253"/>
      <c r="FO53" s="253"/>
      <c r="FP53" s="253"/>
      <c r="FQ53" s="253"/>
      <c r="FR53" s="253"/>
      <c r="FS53" s="253"/>
      <c r="FT53" s="253"/>
      <c r="FU53" s="253"/>
      <c r="FV53" s="253"/>
      <c r="FW53" s="253"/>
      <c r="FX53" s="253"/>
      <c r="FY53" s="253"/>
      <c r="FZ53" s="253"/>
      <c r="GA53" s="253"/>
      <c r="GB53" s="253"/>
      <c r="GC53" s="253"/>
      <c r="GD53" s="253"/>
      <c r="GE53" s="253"/>
      <c r="GF53" s="253"/>
      <c r="GG53" s="253"/>
      <c r="GH53" s="253"/>
      <c r="GI53" s="253"/>
      <c r="GJ53" s="253"/>
      <c r="GK53" s="253"/>
      <c r="GL53" s="253"/>
      <c r="GM53" s="253"/>
      <c r="GN53" s="253"/>
      <c r="GO53" s="253"/>
      <c r="GP53" s="253"/>
      <c r="GQ53" s="253"/>
      <c r="GR53" s="253"/>
      <c r="GS53" s="253"/>
      <c r="GT53" s="253"/>
      <c r="GU53" s="253"/>
      <c r="GV53" s="253"/>
      <c r="GW53" s="253"/>
      <c r="GX53" s="253"/>
      <c r="GY53" s="253"/>
      <c r="GZ53" s="253"/>
      <c r="HA53" s="253"/>
      <c r="HB53" s="253"/>
      <c r="HC53" s="253"/>
      <c r="HD53" s="253"/>
      <c r="HE53" s="253"/>
      <c r="HF53" s="253"/>
      <c r="HG53" s="253"/>
      <c r="HH53" s="253"/>
      <c r="HI53" s="253"/>
      <c r="HJ53" s="253"/>
      <c r="HK53" s="253"/>
      <c r="HL53" s="253"/>
      <c r="HM53" s="253"/>
      <c r="HN53" s="253"/>
      <c r="HO53" s="253"/>
      <c r="HP53" s="253"/>
      <c r="HQ53" s="253"/>
      <c r="HR53" s="253"/>
      <c r="HS53" s="253"/>
      <c r="HT53" s="253"/>
      <c r="HU53" s="253"/>
      <c r="HV53" s="253"/>
      <c r="HW53" s="253"/>
      <c r="HX53" s="253"/>
      <c r="HY53" s="253"/>
      <c r="HZ53" s="253"/>
      <c r="IA53" s="253"/>
      <c r="IB53" s="253"/>
      <c r="IC53" s="253"/>
      <c r="ID53" s="253"/>
      <c r="IE53" s="253"/>
      <c r="IF53" s="253"/>
      <c r="IG53" s="253"/>
      <c r="IH53" s="253"/>
      <c r="II53" s="253"/>
      <c r="IJ53" s="253"/>
      <c r="IK53" s="253"/>
      <c r="IL53" s="253"/>
      <c r="IM53" s="253"/>
      <c r="IN53" s="253"/>
      <c r="IO53" s="253"/>
      <c r="IP53" s="253"/>
      <c r="IQ53" s="253"/>
      <c r="IR53" s="253"/>
      <c r="IS53" s="253"/>
      <c r="IT53" s="253"/>
      <c r="IU53" s="253"/>
      <c r="IV53" s="253"/>
      <c r="IW53" s="253"/>
      <c r="IX53" s="253"/>
      <c r="IY53" s="253"/>
      <c r="IZ53" s="253"/>
      <c r="JA53" s="253"/>
      <c r="JB53" s="253"/>
      <c r="JC53" s="253"/>
      <c r="JD53" s="253"/>
      <c r="JE53" s="253"/>
      <c r="JF53" s="253"/>
      <c r="JG53" s="253"/>
      <c r="JH53" s="253"/>
      <c r="JI53" s="253"/>
      <c r="JJ53" s="253"/>
      <c r="JK53" s="253"/>
      <c r="JL53" s="253"/>
      <c r="JM53" s="253"/>
      <c r="JN53" s="253"/>
      <c r="JO53" s="253"/>
      <c r="JP53" s="253"/>
      <c r="JQ53" s="253"/>
      <c r="JR53" s="253"/>
      <c r="JS53" s="253"/>
      <c r="JT53" s="253"/>
      <c r="JU53" s="253"/>
      <c r="JV53" s="253"/>
      <c r="JW53" s="253"/>
      <c r="JX53" s="253"/>
      <c r="JY53" s="253"/>
      <c r="JZ53" s="253"/>
      <c r="KA53" s="253"/>
      <c r="KB53" s="253"/>
      <c r="KC53" s="253"/>
      <c r="KD53" s="253"/>
      <c r="KE53" s="253"/>
      <c r="KF53" s="253"/>
      <c r="KG53" s="253"/>
      <c r="KH53" s="253"/>
      <c r="KI53" s="253"/>
      <c r="KJ53" s="253"/>
      <c r="KK53" s="253"/>
      <c r="KL53" s="253"/>
      <c r="KM53" s="253"/>
      <c r="KN53" s="253"/>
      <c r="KO53" s="253"/>
      <c r="KP53" s="253"/>
      <c r="KQ53" s="253"/>
      <c r="KR53" s="253"/>
      <c r="KS53" s="253"/>
      <c r="KT53" s="253"/>
      <c r="KU53" s="253"/>
      <c r="KV53" s="253"/>
      <c r="KW53" s="253"/>
      <c r="KX53" s="253"/>
      <c r="KY53" s="253"/>
      <c r="KZ53" s="253"/>
      <c r="LA53" s="253"/>
      <c r="LB53" s="253"/>
      <c r="LC53" s="253"/>
      <c r="LD53" s="253"/>
      <c r="LE53" s="253"/>
      <c r="LF53" s="253"/>
      <c r="LG53" s="253"/>
      <c r="LH53" s="253"/>
      <c r="LI53" s="253"/>
      <c r="LJ53" s="253"/>
      <c r="LK53" s="253"/>
      <c r="LL53" s="253"/>
      <c r="LM53" s="253"/>
      <c r="LN53" s="253"/>
      <c r="LO53" s="253"/>
      <c r="LP53" s="253"/>
      <c r="LQ53" s="253"/>
      <c r="LR53" s="253"/>
      <c r="LS53" s="253"/>
      <c r="LT53" s="253"/>
      <c r="LU53" s="253"/>
      <c r="LV53" s="253"/>
      <c r="LW53" s="253"/>
      <c r="LX53" s="253"/>
      <c r="LY53" s="253"/>
      <c r="LZ53" s="253"/>
      <c r="MA53" s="253"/>
      <c r="MB53" s="253"/>
      <c r="MC53" s="253"/>
      <c r="MD53" s="253"/>
      <c r="ME53" s="253"/>
      <c r="MF53" s="253"/>
      <c r="MG53" s="253"/>
      <c r="MH53" s="253"/>
      <c r="MI53" s="253"/>
      <c r="MJ53" s="253"/>
      <c r="MK53" s="253"/>
      <c r="ML53" s="253"/>
      <c r="MM53" s="253"/>
      <c r="MN53" s="253"/>
      <c r="MO53" s="253"/>
      <c r="MP53" s="253"/>
      <c r="MQ53" s="253"/>
      <c r="MR53" s="253"/>
      <c r="MS53" s="253"/>
      <c r="MT53" s="253"/>
      <c r="MU53" s="253"/>
      <c r="MV53" s="253"/>
      <c r="MW53" s="253"/>
      <c r="MX53" s="253"/>
      <c r="MY53" s="253"/>
      <c r="MZ53" s="253"/>
      <c r="NA53" s="253"/>
      <c r="NB53" s="253"/>
      <c r="NC53" s="253"/>
      <c r="ND53" s="253"/>
      <c r="NE53" s="253"/>
      <c r="NF53" s="253"/>
      <c r="NG53" s="253"/>
      <c r="NH53" s="253"/>
      <c r="NI53" s="253"/>
      <c r="NJ53" s="253"/>
      <c r="NK53" s="253"/>
      <c r="NL53" s="253"/>
      <c r="NM53" s="253"/>
      <c r="NN53" s="253"/>
      <c r="NO53" s="253"/>
      <c r="NP53" s="253"/>
      <c r="NQ53" s="253"/>
      <c r="NR53" s="253"/>
      <c r="NS53" s="253"/>
      <c r="NT53" s="253"/>
      <c r="NU53" s="253"/>
      <c r="NV53" s="253"/>
      <c r="NW53" s="253"/>
      <c r="NX53" s="253"/>
      <c r="NY53" s="253"/>
      <c r="NZ53" s="253"/>
      <c r="OA53" s="253"/>
      <c r="OB53" s="253"/>
      <c r="OC53" s="253"/>
      <c r="OD53" s="253"/>
      <c r="OE53" s="253"/>
      <c r="OF53" s="253"/>
      <c r="OG53" s="253"/>
      <c r="OH53" s="253"/>
      <c r="OI53" s="253"/>
      <c r="OJ53" s="253"/>
      <c r="OK53" s="253"/>
      <c r="OL53" s="253"/>
      <c r="OM53" s="253"/>
      <c r="ON53" s="253"/>
      <c r="OO53" s="253"/>
      <c r="OP53" s="253"/>
      <c r="OQ53" s="253"/>
      <c r="OR53" s="253"/>
      <c r="OS53" s="253"/>
      <c r="OT53" s="253"/>
      <c r="OU53" s="253"/>
      <c r="OV53" s="253"/>
      <c r="OW53" s="253"/>
      <c r="OX53" s="253"/>
      <c r="OY53" s="253"/>
      <c r="OZ53" s="253"/>
      <c r="PA53" s="253"/>
      <c r="PB53" s="253"/>
      <c r="PC53" s="253"/>
      <c r="PD53" s="253"/>
      <c r="PE53" s="253"/>
      <c r="PF53" s="253"/>
      <c r="PG53" s="253"/>
      <c r="PH53" s="253"/>
      <c r="PI53" s="253"/>
      <c r="PJ53" s="253"/>
      <c r="PK53" s="253"/>
      <c r="PL53" s="253"/>
      <c r="PM53" s="253"/>
      <c r="PN53" s="253"/>
      <c r="PO53" s="253"/>
      <c r="PP53" s="253"/>
      <c r="PQ53" s="253"/>
      <c r="PR53" s="253"/>
      <c r="PS53" s="253"/>
      <c r="PT53" s="253"/>
      <c r="PU53" s="253"/>
      <c r="PV53" s="253"/>
      <c r="PW53" s="253"/>
      <c r="PX53" s="253"/>
      <c r="PY53" s="253"/>
      <c r="PZ53" s="253"/>
      <c r="QA53" s="253"/>
      <c r="QB53" s="253"/>
      <c r="QC53" s="253"/>
      <c r="QD53" s="253"/>
      <c r="QE53" s="253"/>
      <c r="QF53" s="253"/>
      <c r="QG53" s="253"/>
      <c r="QH53" s="253"/>
      <c r="QI53" s="253"/>
      <c r="QJ53" s="253"/>
      <c r="QK53" s="253"/>
      <c r="QL53" s="253"/>
      <c r="QM53" s="253"/>
      <c r="QN53" s="253"/>
      <c r="QO53" s="253"/>
      <c r="QP53" s="253"/>
      <c r="QQ53" s="253"/>
      <c r="QR53" s="253"/>
      <c r="QS53" s="253"/>
      <c r="QT53" s="253"/>
      <c r="QU53" s="253"/>
      <c r="QV53" s="253"/>
      <c r="QW53" s="253"/>
      <c r="QX53" s="253"/>
      <c r="QY53" s="253"/>
      <c r="QZ53" s="253"/>
      <c r="RA53" s="253"/>
      <c r="RB53" s="253"/>
      <c r="RC53" s="253"/>
      <c r="RD53" s="253"/>
      <c r="RE53" s="253"/>
      <c r="RF53" s="253"/>
      <c r="RG53" s="253"/>
      <c r="RH53" s="253"/>
      <c r="RI53" s="253"/>
      <c r="RJ53" s="253"/>
      <c r="RK53" s="253"/>
      <c r="RL53" s="253"/>
      <c r="RM53" s="253"/>
      <c r="RN53" s="253"/>
      <c r="RO53" s="253"/>
      <c r="RP53" s="253"/>
      <c r="RQ53" s="253"/>
      <c r="RR53" s="253"/>
      <c r="RS53" s="253"/>
      <c r="RT53" s="253"/>
      <c r="RU53" s="253"/>
      <c r="RV53" s="253"/>
      <c r="RW53" s="253"/>
      <c r="RX53" s="253"/>
      <c r="RY53" s="253"/>
      <c r="RZ53" s="253"/>
      <c r="SA53" s="253"/>
      <c r="SB53" s="253"/>
      <c r="SC53" s="253"/>
      <c r="SD53" s="253"/>
      <c r="SE53" s="253"/>
      <c r="SF53" s="253"/>
      <c r="SG53" s="253"/>
      <c r="SH53" s="253"/>
      <c r="SI53" s="253"/>
      <c r="SJ53" s="253"/>
      <c r="SK53" s="253"/>
      <c r="SL53" s="253"/>
      <c r="SM53" s="253"/>
      <c r="SN53" s="253"/>
      <c r="SO53" s="253"/>
      <c r="SP53" s="253"/>
      <c r="SQ53" s="253"/>
      <c r="SR53" s="253"/>
      <c r="SS53" s="253"/>
      <c r="ST53" s="253"/>
      <c r="SU53" s="253"/>
      <c r="SV53" s="253"/>
      <c r="SW53" s="253"/>
      <c r="SX53" s="253"/>
      <c r="SY53" s="253"/>
      <c r="SZ53" s="253"/>
      <c r="TA53" s="253"/>
      <c r="TB53" s="253"/>
      <c r="TC53" s="253"/>
      <c r="TD53" s="253"/>
      <c r="TE53" s="253"/>
      <c r="TF53" s="253"/>
      <c r="TG53" s="253"/>
      <c r="TH53" s="253"/>
      <c r="TI53" s="253"/>
      <c r="TJ53" s="253"/>
      <c r="TK53" s="253"/>
      <c r="TL53" s="253"/>
      <c r="TM53" s="253"/>
      <c r="TN53" s="253"/>
      <c r="TO53" s="253"/>
      <c r="TP53" s="253"/>
      <c r="TQ53" s="253"/>
      <c r="TR53" s="253"/>
      <c r="TS53" s="253"/>
      <c r="TT53" s="253"/>
      <c r="TU53" s="253"/>
      <c r="TV53" s="253"/>
      <c r="TW53" s="253"/>
      <c r="TX53" s="253"/>
      <c r="TY53" s="253"/>
      <c r="TZ53" s="253"/>
      <c r="UA53" s="253"/>
      <c r="UB53" s="253"/>
      <c r="UC53" s="253"/>
      <c r="UD53" s="253"/>
      <c r="UE53" s="253"/>
      <c r="UF53" s="253"/>
      <c r="UG53" s="253"/>
      <c r="UH53" s="253"/>
      <c r="UI53" s="253"/>
      <c r="UJ53" s="253"/>
      <c r="UK53" s="253"/>
      <c r="UL53" s="253"/>
      <c r="UM53" s="253"/>
      <c r="UN53" s="253"/>
      <c r="UO53" s="253"/>
      <c r="UP53" s="253"/>
      <c r="UQ53" s="253"/>
      <c r="UR53" s="253"/>
      <c r="US53" s="253"/>
      <c r="UT53" s="253"/>
      <c r="UU53" s="253"/>
      <c r="UV53" s="253"/>
      <c r="UW53" s="253"/>
      <c r="UX53" s="253"/>
      <c r="UY53" s="253"/>
      <c r="UZ53" s="253"/>
      <c r="VA53" s="253"/>
      <c r="VB53" s="253"/>
      <c r="VC53" s="253"/>
      <c r="VD53" s="253"/>
      <c r="VE53" s="253"/>
      <c r="VF53" s="253"/>
      <c r="VG53" s="253"/>
      <c r="VH53" s="253"/>
      <c r="VI53" s="253"/>
      <c r="VJ53" s="253"/>
      <c r="VK53" s="253"/>
      <c r="VL53" s="253"/>
      <c r="VM53" s="253"/>
      <c r="VN53" s="253"/>
      <c r="VO53" s="253"/>
      <c r="VP53" s="253"/>
      <c r="VQ53" s="253"/>
      <c r="VR53" s="253"/>
      <c r="VS53" s="253"/>
      <c r="VT53" s="253"/>
      <c r="VU53" s="253"/>
      <c r="VV53" s="253"/>
      <c r="VW53" s="253"/>
      <c r="VX53" s="253"/>
      <c r="VY53" s="253"/>
      <c r="VZ53" s="253"/>
      <c r="WA53" s="253"/>
      <c r="WB53" s="253"/>
      <c r="WC53" s="253"/>
      <c r="WD53" s="253"/>
      <c r="WE53" s="253"/>
      <c r="WF53" s="253"/>
      <c r="WG53" s="253"/>
      <c r="WH53" s="253"/>
      <c r="WI53" s="253"/>
      <c r="WJ53" s="253"/>
      <c r="WK53" s="253"/>
      <c r="WL53" s="253"/>
      <c r="WM53" s="253"/>
      <c r="WN53" s="253"/>
      <c r="WO53" s="253"/>
      <c r="WP53" s="253"/>
      <c r="WQ53" s="253"/>
      <c r="WR53" s="253"/>
      <c r="WS53" s="253"/>
      <c r="WT53" s="253"/>
      <c r="WU53" s="253"/>
      <c r="WV53" s="253"/>
      <c r="WW53" s="253"/>
      <c r="WX53" s="253"/>
      <c r="WY53" s="253"/>
      <c r="WZ53" s="253"/>
      <c r="XA53" s="253"/>
      <c r="XB53" s="253"/>
      <c r="XC53" s="253"/>
      <c r="XD53" s="253"/>
      <c r="XE53" s="253"/>
      <c r="XF53" s="253"/>
      <c r="XG53" s="253"/>
      <c r="XH53" s="253"/>
      <c r="XI53" s="253"/>
      <c r="XJ53" s="253"/>
      <c r="XK53" s="253"/>
      <c r="XL53" s="253"/>
      <c r="XM53" s="253"/>
      <c r="XN53" s="253"/>
      <c r="XO53" s="253"/>
      <c r="XP53" s="253"/>
      <c r="XQ53" s="253"/>
      <c r="XR53" s="253"/>
      <c r="XS53" s="253"/>
      <c r="XT53" s="253"/>
      <c r="XU53" s="253"/>
      <c r="XV53" s="253"/>
      <c r="XW53" s="253"/>
      <c r="XX53" s="253"/>
      <c r="XY53" s="253"/>
      <c r="XZ53" s="253"/>
      <c r="YA53" s="253"/>
      <c r="YB53" s="253"/>
      <c r="YC53" s="253"/>
      <c r="YD53" s="253"/>
      <c r="YE53" s="253"/>
      <c r="YF53" s="253"/>
      <c r="YG53" s="253"/>
      <c r="YH53" s="253"/>
      <c r="YI53" s="253"/>
      <c r="YJ53" s="253"/>
      <c r="YK53" s="253"/>
      <c r="YL53" s="253"/>
      <c r="YM53" s="253"/>
      <c r="YN53" s="253"/>
      <c r="YO53" s="253"/>
      <c r="YP53" s="253"/>
      <c r="YQ53" s="253"/>
      <c r="YR53" s="253"/>
      <c r="YS53" s="253"/>
      <c r="YT53" s="253"/>
      <c r="YU53" s="253"/>
      <c r="YV53" s="253"/>
      <c r="YW53" s="253"/>
      <c r="YX53" s="253"/>
      <c r="YY53" s="253"/>
      <c r="YZ53" s="253"/>
      <c r="ZA53" s="253"/>
      <c r="ZB53" s="253"/>
      <c r="ZC53" s="253"/>
      <c r="ZD53" s="253"/>
      <c r="ZE53" s="253"/>
      <c r="ZF53" s="253"/>
      <c r="ZG53" s="253"/>
      <c r="ZH53" s="253"/>
      <c r="ZI53" s="253"/>
      <c r="ZJ53" s="253"/>
      <c r="ZK53" s="253"/>
      <c r="ZL53" s="253"/>
      <c r="ZM53" s="253"/>
      <c r="ZN53" s="253"/>
      <c r="ZO53" s="253"/>
      <c r="ZP53" s="253"/>
      <c r="ZQ53" s="253"/>
      <c r="ZR53" s="253"/>
      <c r="ZS53" s="253"/>
      <c r="ZT53" s="253"/>
      <c r="ZU53" s="253"/>
      <c r="ZV53" s="253"/>
      <c r="ZW53" s="253"/>
      <c r="ZX53" s="253"/>
      <c r="ZY53" s="253"/>
      <c r="ZZ53" s="253"/>
      <c r="AAA53" s="253"/>
      <c r="AAB53" s="253"/>
      <c r="AAC53" s="253"/>
      <c r="AAD53" s="253"/>
      <c r="AAE53" s="253"/>
      <c r="AAF53" s="253"/>
      <c r="AAG53" s="253"/>
      <c r="AAH53" s="253"/>
      <c r="AAI53" s="253"/>
      <c r="AAJ53" s="253"/>
      <c r="AAK53" s="253"/>
      <c r="AAL53" s="253"/>
      <c r="AAM53" s="253"/>
      <c r="AAN53" s="253"/>
      <c r="AAO53" s="253"/>
      <c r="AAP53" s="253"/>
      <c r="AAQ53" s="253"/>
      <c r="AAR53" s="253"/>
      <c r="AAS53" s="253"/>
      <c r="AAT53" s="253"/>
      <c r="AAU53" s="253"/>
      <c r="AAV53" s="253"/>
      <c r="AAW53" s="253"/>
      <c r="AAX53" s="253"/>
      <c r="AAY53" s="253"/>
      <c r="AAZ53" s="253"/>
      <c r="ABA53" s="253"/>
      <c r="ABB53" s="253"/>
      <c r="ABC53" s="253"/>
      <c r="ABD53" s="253"/>
      <c r="ABE53" s="253"/>
      <c r="ABF53" s="253"/>
      <c r="ABG53" s="253"/>
      <c r="ABH53" s="253"/>
      <c r="ABI53" s="253"/>
      <c r="ABJ53" s="253"/>
      <c r="ABK53" s="253"/>
      <c r="ABL53" s="253"/>
      <c r="ABM53" s="253"/>
      <c r="ABN53" s="253"/>
      <c r="ABO53" s="253"/>
      <c r="ABP53" s="253"/>
      <c r="ABQ53" s="253"/>
      <c r="ABR53" s="253"/>
      <c r="ABS53" s="253"/>
      <c r="ABT53" s="253"/>
      <c r="ABU53" s="253"/>
      <c r="ABV53" s="253"/>
      <c r="ABW53" s="253"/>
      <c r="ABX53" s="253"/>
      <c r="ABY53" s="253"/>
      <c r="ABZ53" s="253"/>
      <c r="ACA53" s="253"/>
      <c r="ACB53" s="253"/>
      <c r="ACC53" s="253"/>
      <c r="ACD53" s="253"/>
      <c r="ACE53" s="253"/>
      <c r="ACF53" s="253"/>
      <c r="ACG53" s="253"/>
      <c r="ACH53" s="253"/>
      <c r="ACI53" s="253"/>
      <c r="ACJ53" s="253"/>
      <c r="ACK53" s="253"/>
      <c r="ACL53" s="253"/>
      <c r="ACM53" s="253"/>
      <c r="ACN53" s="253"/>
      <c r="ACO53" s="253"/>
      <c r="ACP53" s="253"/>
      <c r="ACQ53" s="253"/>
      <c r="ACR53" s="253"/>
      <c r="ACS53" s="253"/>
      <c r="ACT53" s="253"/>
      <c r="ACU53" s="253"/>
      <c r="ACV53" s="253"/>
      <c r="ACW53" s="253"/>
      <c r="ACX53" s="253"/>
      <c r="ACY53" s="253"/>
      <c r="ACZ53" s="253"/>
      <c r="ADA53" s="253"/>
      <c r="ADB53" s="253"/>
      <c r="ADC53" s="253"/>
      <c r="ADD53" s="253"/>
      <c r="ADE53" s="253"/>
      <c r="ADF53" s="253"/>
      <c r="ADG53" s="253"/>
      <c r="ADH53" s="253"/>
      <c r="ADI53" s="253"/>
      <c r="ADJ53" s="253"/>
      <c r="ADK53" s="253"/>
      <c r="ADL53" s="253"/>
      <c r="ADM53" s="253"/>
      <c r="ADN53" s="253"/>
      <c r="ADO53" s="253"/>
      <c r="ADP53" s="253"/>
      <c r="ADQ53" s="253"/>
      <c r="ADR53" s="253"/>
      <c r="ADS53" s="253"/>
      <c r="ADT53" s="253"/>
      <c r="ADU53" s="253"/>
      <c r="ADV53" s="253"/>
      <c r="ADW53" s="253"/>
      <c r="ADX53" s="253"/>
      <c r="ADY53" s="253"/>
      <c r="ADZ53" s="253"/>
      <c r="AEA53" s="253"/>
      <c r="AEB53" s="253"/>
      <c r="AEC53" s="253"/>
      <c r="AED53" s="253"/>
      <c r="AEE53" s="253"/>
      <c r="AEF53" s="253"/>
      <c r="AEG53" s="253"/>
      <c r="AEH53" s="253"/>
      <c r="AEI53" s="253"/>
      <c r="AEJ53" s="253"/>
      <c r="AEK53" s="253"/>
      <c r="AEL53" s="253"/>
      <c r="AEM53" s="253"/>
      <c r="AEN53" s="253"/>
      <c r="AEO53" s="253"/>
      <c r="AEP53" s="253"/>
      <c r="AEQ53" s="253"/>
      <c r="AER53" s="253"/>
      <c r="AES53" s="253"/>
      <c r="AET53" s="253"/>
      <c r="AEU53" s="253"/>
      <c r="AEV53" s="253"/>
      <c r="AEW53" s="253"/>
      <c r="AEX53" s="253"/>
      <c r="AEY53" s="253"/>
      <c r="AEZ53" s="253"/>
      <c r="AFA53" s="253"/>
      <c r="AFB53" s="253"/>
      <c r="AFC53" s="253"/>
      <c r="AFD53" s="253"/>
      <c r="AFE53" s="253"/>
      <c r="AFF53" s="253"/>
      <c r="AFG53" s="253"/>
      <c r="AFH53" s="253"/>
      <c r="AFI53" s="253"/>
      <c r="AFJ53" s="253"/>
      <c r="AFK53" s="253"/>
      <c r="AFL53" s="253"/>
      <c r="AFM53" s="253"/>
      <c r="AFN53" s="253"/>
      <c r="AFO53" s="253"/>
      <c r="AFP53" s="253"/>
      <c r="AFQ53" s="253"/>
      <c r="AFR53" s="253"/>
      <c r="AFS53" s="253"/>
      <c r="AFT53" s="253"/>
      <c r="AFU53" s="253"/>
      <c r="AFV53" s="253"/>
      <c r="AFW53" s="253"/>
      <c r="AFX53" s="253"/>
      <c r="AFY53" s="253"/>
      <c r="AFZ53" s="253"/>
      <c r="AGA53" s="253"/>
      <c r="AGB53" s="253"/>
      <c r="AGC53" s="253"/>
      <c r="AGD53" s="253"/>
      <c r="AGE53" s="253"/>
      <c r="AGF53" s="253"/>
      <c r="AGG53" s="253"/>
      <c r="AGH53" s="253"/>
      <c r="AGI53" s="253"/>
      <c r="AGJ53" s="253"/>
      <c r="AGK53" s="253"/>
      <c r="AGL53" s="253"/>
      <c r="AGM53" s="253"/>
      <c r="AGN53" s="253"/>
      <c r="AGO53" s="253"/>
      <c r="AGP53" s="253"/>
      <c r="AGQ53" s="253"/>
      <c r="AGR53" s="253"/>
      <c r="AGS53" s="253"/>
      <c r="AGT53" s="253"/>
      <c r="AGU53" s="253"/>
      <c r="AGV53" s="253"/>
      <c r="AGW53" s="253"/>
      <c r="AGX53" s="253"/>
      <c r="AGY53" s="253"/>
      <c r="AGZ53" s="253"/>
      <c r="AHA53" s="253"/>
      <c r="AHB53" s="253"/>
      <c r="AHC53" s="253"/>
      <c r="AHD53" s="253"/>
      <c r="AHE53" s="253"/>
      <c r="AHF53" s="253"/>
      <c r="AHG53" s="253"/>
      <c r="AHH53" s="253"/>
      <c r="AHI53" s="253"/>
      <c r="AHJ53" s="253"/>
      <c r="AHK53" s="253"/>
      <c r="AHL53" s="253"/>
      <c r="AHM53" s="253"/>
      <c r="AHN53" s="253"/>
      <c r="AHO53" s="253"/>
      <c r="AHP53" s="253"/>
      <c r="AHQ53" s="253"/>
      <c r="AHR53" s="253"/>
      <c r="AHS53" s="253"/>
      <c r="AHT53" s="253"/>
      <c r="AHU53" s="253"/>
      <c r="AHV53" s="253"/>
      <c r="AHW53" s="253"/>
      <c r="AHX53" s="253"/>
      <c r="AHY53" s="253"/>
      <c r="AHZ53" s="253"/>
      <c r="AIA53" s="253"/>
      <c r="AIB53" s="253"/>
      <c r="AIC53" s="253"/>
      <c r="AID53" s="253"/>
      <c r="AIE53" s="253"/>
      <c r="AIF53" s="253"/>
      <c r="AIG53" s="253"/>
      <c r="AIH53" s="253"/>
      <c r="AII53" s="253"/>
      <c r="AIJ53" s="253"/>
      <c r="AIK53" s="253"/>
      <c r="AIL53" s="253"/>
      <c r="AIM53" s="253"/>
      <c r="AIN53" s="253"/>
      <c r="AIO53" s="253"/>
      <c r="AIP53" s="253"/>
      <c r="AIQ53" s="253"/>
      <c r="AIR53" s="253"/>
      <c r="AIS53" s="253"/>
      <c r="AIT53" s="253"/>
      <c r="AIU53" s="253"/>
      <c r="AIV53" s="253"/>
      <c r="AIW53" s="253"/>
      <c r="AIX53" s="253"/>
      <c r="AIY53" s="253"/>
      <c r="AIZ53" s="253"/>
      <c r="AJA53" s="253"/>
      <c r="AJB53" s="253"/>
      <c r="AJC53" s="253"/>
      <c r="AJD53" s="253"/>
      <c r="AJE53" s="253"/>
      <c r="AJF53" s="253"/>
      <c r="AJG53" s="253"/>
      <c r="AJH53" s="253"/>
      <c r="AJI53" s="253"/>
      <c r="AJJ53" s="253"/>
      <c r="AJK53" s="253"/>
      <c r="AJL53" s="253"/>
      <c r="AJM53" s="253"/>
      <c r="AJN53" s="253"/>
      <c r="AJO53" s="253"/>
      <c r="AJP53" s="253"/>
      <c r="AJQ53" s="253"/>
      <c r="AJR53" s="253"/>
      <c r="AJS53" s="253"/>
      <c r="AJT53" s="253"/>
      <c r="AJU53" s="253"/>
      <c r="AJV53" s="253"/>
      <c r="AJW53" s="253"/>
      <c r="AJX53" s="253"/>
      <c r="AJY53" s="253"/>
      <c r="AJZ53" s="253"/>
      <c r="AKA53" s="253"/>
      <c r="AKB53" s="253"/>
      <c r="AKC53" s="253"/>
      <c r="AKD53" s="253"/>
      <c r="AKE53" s="253"/>
      <c r="AKF53" s="253"/>
      <c r="AKG53" s="253"/>
      <c r="AKH53" s="253"/>
      <c r="AKI53" s="253"/>
      <c r="AKJ53" s="253"/>
      <c r="AKK53" s="253"/>
      <c r="AKL53" s="253"/>
      <c r="AKM53" s="253"/>
      <c r="AKN53" s="253"/>
      <c r="AKO53" s="253"/>
      <c r="AKP53" s="253"/>
      <c r="AKQ53" s="253"/>
      <c r="AKR53" s="253"/>
      <c r="AKS53" s="253"/>
      <c r="AKT53" s="253"/>
      <c r="AKU53" s="253"/>
      <c r="AKV53" s="253"/>
      <c r="AKW53" s="253"/>
      <c r="AKX53" s="253"/>
      <c r="AKY53" s="253"/>
      <c r="AKZ53" s="253"/>
      <c r="ALA53" s="253"/>
      <c r="ALB53" s="253"/>
      <c r="ALC53" s="253"/>
      <c r="ALD53" s="253"/>
      <c r="ALE53" s="253"/>
      <c r="ALF53" s="253"/>
      <c r="ALG53" s="253"/>
      <c r="ALH53" s="253"/>
      <c r="ALI53" s="253"/>
      <c r="ALJ53" s="253"/>
      <c r="ALK53" s="253"/>
      <c r="ALL53" s="253"/>
      <c r="ALM53" s="253"/>
      <c r="ALN53" s="253"/>
      <c r="ALO53" s="253"/>
      <c r="ALP53" s="253"/>
      <c r="ALQ53" s="253"/>
      <c r="ALR53" s="253"/>
      <c r="ALS53" s="253"/>
      <c r="ALT53" s="253"/>
      <c r="ALU53" s="253"/>
      <c r="ALV53" s="253"/>
      <c r="ALW53" s="253"/>
      <c r="ALX53" s="253"/>
      <c r="ALY53" s="253"/>
      <c r="ALZ53" s="253"/>
      <c r="AMA53" s="253"/>
      <c r="AMB53" s="253"/>
      <c r="AMC53" s="253"/>
      <c r="AMD53" s="253"/>
      <c r="AME53" s="253"/>
      <c r="AMF53" s="253"/>
      <c r="AMG53" s="253"/>
      <c r="AMH53" s="253"/>
      <c r="AMI53" s="253"/>
      <c r="AMJ53" s="253"/>
      <c r="AMK53" s="253"/>
      <c r="AML53" s="253"/>
      <c r="AMM53" s="253"/>
      <c r="AMN53" s="253"/>
      <c r="AMO53" s="253"/>
      <c r="AMP53" s="253"/>
      <c r="AMQ53" s="253"/>
      <c r="AMR53" s="253"/>
      <c r="AMS53" s="253"/>
      <c r="AMT53" s="253"/>
      <c r="AMU53" s="253"/>
      <c r="AMV53" s="253"/>
      <c r="AMW53" s="253"/>
      <c r="AMX53" s="253"/>
      <c r="AMY53" s="253"/>
      <c r="AMZ53" s="253"/>
      <c r="ANA53" s="253"/>
      <c r="ANB53" s="253"/>
      <c r="ANC53" s="253"/>
      <c r="AND53" s="253"/>
      <c r="ANE53" s="253"/>
      <c r="ANF53" s="253"/>
      <c r="ANG53" s="253"/>
      <c r="ANH53" s="253"/>
      <c r="ANI53" s="253"/>
      <c r="ANJ53" s="253"/>
      <c r="ANK53" s="253"/>
      <c r="ANL53" s="253"/>
      <c r="ANM53" s="253"/>
      <c r="ANN53" s="253"/>
      <c r="ANO53" s="253"/>
      <c r="ANP53" s="253"/>
      <c r="ANQ53" s="253"/>
      <c r="ANR53" s="253"/>
      <c r="ANS53" s="253"/>
      <c r="ANT53" s="253"/>
      <c r="ANU53" s="253"/>
      <c r="ANV53" s="253"/>
      <c r="ANW53" s="253"/>
      <c r="ANX53" s="253"/>
      <c r="ANY53" s="253"/>
      <c r="ANZ53" s="253"/>
      <c r="AOA53" s="253"/>
      <c r="AOB53" s="253"/>
      <c r="AOC53" s="253"/>
      <c r="AOD53" s="253"/>
      <c r="AOE53" s="253"/>
      <c r="AOF53" s="253"/>
      <c r="AOG53" s="253"/>
      <c r="AOH53" s="253"/>
      <c r="AOI53" s="253"/>
      <c r="AOJ53" s="253"/>
      <c r="AOK53" s="253"/>
      <c r="AOL53" s="253"/>
      <c r="AOM53" s="253"/>
      <c r="AON53" s="253"/>
      <c r="AOO53" s="253"/>
      <c r="AOP53" s="253"/>
      <c r="AOQ53" s="253"/>
      <c r="AOR53" s="253"/>
      <c r="AOS53" s="253"/>
      <c r="AOT53" s="253"/>
      <c r="AOU53" s="253"/>
      <c r="AOV53" s="253"/>
      <c r="AOW53" s="253"/>
      <c r="AOX53" s="253"/>
      <c r="AOY53" s="253"/>
      <c r="AOZ53" s="253"/>
      <c r="APA53" s="253"/>
      <c r="APB53" s="253"/>
      <c r="APC53" s="253"/>
      <c r="APD53" s="253"/>
      <c r="APE53" s="253"/>
      <c r="APF53" s="253"/>
      <c r="APG53" s="253"/>
      <c r="APH53" s="253"/>
      <c r="API53" s="253"/>
      <c r="APJ53" s="253"/>
      <c r="APK53" s="253"/>
      <c r="APL53" s="253"/>
      <c r="APM53" s="253"/>
      <c r="APN53" s="253"/>
      <c r="APO53" s="253"/>
      <c r="APP53" s="253"/>
      <c r="APQ53" s="253"/>
      <c r="APR53" s="253"/>
      <c r="APS53" s="253"/>
      <c r="APT53" s="253"/>
      <c r="APU53" s="253"/>
      <c r="APV53" s="253"/>
      <c r="APW53" s="253"/>
      <c r="APX53" s="253"/>
      <c r="APY53" s="253"/>
      <c r="APZ53" s="253"/>
      <c r="AQA53" s="253"/>
      <c r="AQB53" s="253"/>
      <c r="AQC53" s="253"/>
      <c r="AQD53" s="253"/>
      <c r="AQE53" s="253"/>
      <c r="AQF53" s="253"/>
      <c r="AQG53" s="253"/>
      <c r="AQH53" s="253"/>
      <c r="AQI53" s="253"/>
      <c r="AQJ53" s="253"/>
      <c r="AQK53" s="253"/>
      <c r="AQL53" s="253"/>
      <c r="AQM53" s="253"/>
      <c r="AQN53" s="253"/>
      <c r="AQO53" s="253"/>
      <c r="AQP53" s="253"/>
      <c r="AQQ53" s="253"/>
      <c r="AQR53" s="253"/>
      <c r="AQS53" s="253"/>
      <c r="AQT53" s="253"/>
      <c r="AQU53" s="253"/>
      <c r="AQV53" s="253"/>
      <c r="AQW53" s="253"/>
      <c r="AQX53" s="253"/>
      <c r="AQY53" s="253"/>
      <c r="AQZ53" s="253"/>
      <c r="ARA53" s="253"/>
      <c r="ARB53" s="253"/>
      <c r="ARC53" s="253"/>
      <c r="ARD53" s="253"/>
      <c r="ARE53" s="253"/>
      <c r="ARF53" s="253"/>
      <c r="ARG53" s="253"/>
      <c r="ARH53" s="253"/>
      <c r="ARI53" s="253"/>
      <c r="ARJ53" s="253"/>
      <c r="ARK53" s="253"/>
      <c r="ARL53" s="253"/>
      <c r="ARM53" s="253"/>
      <c r="ARN53" s="253"/>
      <c r="ARO53" s="253"/>
      <c r="ARP53" s="253"/>
      <c r="ARQ53" s="253"/>
      <c r="ARR53" s="253"/>
      <c r="ARS53" s="253"/>
      <c r="ART53" s="253"/>
      <c r="ARU53" s="253"/>
      <c r="ARV53" s="253"/>
      <c r="ARW53" s="253"/>
      <c r="ARX53" s="253"/>
      <c r="ARY53" s="253"/>
      <c r="ARZ53" s="253"/>
      <c r="ASA53" s="253"/>
      <c r="ASB53" s="253"/>
      <c r="ASC53" s="253"/>
      <c r="ASD53" s="253"/>
      <c r="ASE53" s="253"/>
      <c r="ASF53" s="253"/>
      <c r="ASG53" s="253"/>
      <c r="ASH53" s="253"/>
      <c r="ASI53" s="253"/>
      <c r="ASJ53" s="253"/>
      <c r="ASK53" s="253"/>
      <c r="ASL53" s="253"/>
      <c r="ASM53" s="253"/>
      <c r="ASN53" s="253"/>
      <c r="ASO53" s="253"/>
      <c r="ASP53" s="253"/>
      <c r="ASQ53" s="253"/>
      <c r="ASR53" s="253"/>
      <c r="ASS53" s="253"/>
      <c r="AST53" s="253"/>
      <c r="ASU53" s="253"/>
      <c r="ASV53" s="253"/>
      <c r="ASW53" s="253"/>
      <c r="ASX53" s="253"/>
      <c r="ASY53" s="253"/>
      <c r="ASZ53" s="253"/>
      <c r="ATA53" s="253"/>
      <c r="ATB53" s="253"/>
      <c r="ATC53" s="253"/>
      <c r="ATD53" s="253"/>
      <c r="ATE53" s="253"/>
      <c r="ATF53" s="253"/>
      <c r="ATG53" s="253"/>
      <c r="ATH53" s="253"/>
      <c r="ATI53" s="253"/>
      <c r="ATJ53" s="253"/>
      <c r="ATK53" s="253"/>
      <c r="ATL53" s="253"/>
      <c r="ATM53" s="253"/>
      <c r="ATN53" s="253"/>
      <c r="ATO53" s="253"/>
      <c r="ATP53" s="253"/>
      <c r="ATQ53" s="253"/>
      <c r="ATR53" s="253"/>
      <c r="ATS53" s="253"/>
      <c r="ATT53" s="253"/>
      <c r="ATU53" s="253"/>
      <c r="ATV53" s="253"/>
      <c r="ATW53" s="253"/>
      <c r="ATX53" s="253"/>
      <c r="ATY53" s="253"/>
      <c r="ATZ53" s="253"/>
      <c r="AUA53" s="253"/>
      <c r="AUB53" s="253"/>
      <c r="AUC53" s="253"/>
      <c r="AUD53" s="253"/>
      <c r="AUE53" s="253"/>
      <c r="AUF53" s="253"/>
      <c r="AUG53" s="253"/>
      <c r="AUH53" s="253"/>
      <c r="AUI53" s="253"/>
      <c r="AUJ53" s="253"/>
      <c r="AUK53" s="253"/>
      <c r="AUL53" s="253"/>
      <c r="AUM53" s="253"/>
      <c r="AUN53" s="253"/>
      <c r="AUO53" s="253"/>
      <c r="AUP53" s="253"/>
      <c r="AUQ53" s="253"/>
      <c r="AUR53" s="253"/>
      <c r="AUS53" s="253"/>
      <c r="AUT53" s="253"/>
      <c r="AUU53" s="253"/>
      <c r="AUV53" s="253"/>
      <c r="AUW53" s="253"/>
      <c r="AUX53" s="253"/>
      <c r="AUY53" s="253"/>
      <c r="AUZ53" s="253"/>
      <c r="AVA53" s="253"/>
      <c r="AVB53" s="253"/>
      <c r="AVC53" s="253"/>
      <c r="AVD53" s="253"/>
      <c r="AVE53" s="253"/>
      <c r="AVF53" s="253"/>
      <c r="AVG53" s="253"/>
      <c r="AVH53" s="253"/>
      <c r="AVI53" s="253"/>
      <c r="AVJ53" s="253"/>
      <c r="AVK53" s="253"/>
      <c r="AVL53" s="253"/>
      <c r="AVM53" s="253"/>
      <c r="AVN53" s="253"/>
      <c r="AVO53" s="253"/>
      <c r="AVP53" s="253"/>
      <c r="AVQ53" s="253"/>
      <c r="AVR53" s="253"/>
      <c r="AVS53" s="253"/>
      <c r="AVT53" s="253"/>
      <c r="AVU53" s="253"/>
      <c r="AVV53" s="253"/>
      <c r="AVW53" s="253"/>
      <c r="AVX53" s="253"/>
      <c r="AVY53" s="253"/>
      <c r="AVZ53" s="253"/>
      <c r="AWA53" s="253"/>
      <c r="AWB53" s="253"/>
      <c r="AWC53" s="253"/>
      <c r="AWD53" s="253"/>
      <c r="AWE53" s="253"/>
      <c r="AWF53" s="253"/>
      <c r="AWG53" s="253"/>
      <c r="AWH53" s="253"/>
      <c r="AWI53" s="253"/>
      <c r="AWJ53" s="253"/>
      <c r="AWK53" s="253"/>
      <c r="AWL53" s="253"/>
      <c r="AWM53" s="253"/>
      <c r="AWN53" s="253"/>
      <c r="AWO53" s="253"/>
      <c r="AWP53" s="253"/>
      <c r="AWQ53" s="253"/>
      <c r="AWR53" s="253"/>
      <c r="AWS53" s="253"/>
      <c r="AWT53" s="253"/>
      <c r="AWU53" s="253"/>
      <c r="AWV53" s="253"/>
      <c r="AWW53" s="253"/>
      <c r="AWX53" s="253"/>
      <c r="AWY53" s="253"/>
      <c r="AWZ53" s="253"/>
      <c r="AXA53" s="253"/>
      <c r="AXB53" s="253"/>
      <c r="AXC53" s="253"/>
      <c r="AXD53" s="253"/>
      <c r="AXE53" s="253"/>
      <c r="AXF53" s="253"/>
      <c r="AXG53" s="253"/>
      <c r="AXH53" s="253"/>
      <c r="AXI53" s="253"/>
      <c r="AXJ53" s="253"/>
      <c r="AXK53" s="253"/>
      <c r="AXL53" s="253"/>
      <c r="AXM53" s="253"/>
      <c r="AXN53" s="253"/>
      <c r="AXO53" s="253"/>
      <c r="AXP53" s="253"/>
      <c r="AXQ53" s="253"/>
      <c r="AXR53" s="253"/>
      <c r="AXS53" s="253"/>
      <c r="AXT53" s="253"/>
      <c r="AXU53" s="253"/>
      <c r="AXV53" s="253"/>
      <c r="AXW53" s="253"/>
      <c r="AXX53" s="253"/>
      <c r="AXY53" s="253"/>
      <c r="AXZ53" s="253"/>
      <c r="AYA53" s="253"/>
      <c r="AYB53" s="253"/>
      <c r="AYC53" s="253"/>
      <c r="AYD53" s="253"/>
      <c r="AYE53" s="253"/>
      <c r="AYF53" s="253"/>
      <c r="AYG53" s="253"/>
      <c r="AYH53" s="253"/>
      <c r="AYI53" s="253"/>
      <c r="AYJ53" s="253"/>
      <c r="AYK53" s="253"/>
      <c r="AYL53" s="253"/>
      <c r="AYM53" s="253"/>
      <c r="AYN53" s="253"/>
      <c r="AYO53" s="253"/>
      <c r="AYP53" s="253"/>
      <c r="AYQ53" s="253"/>
      <c r="AYR53" s="253"/>
      <c r="AYS53" s="253"/>
      <c r="AYT53" s="253"/>
      <c r="AYU53" s="253"/>
      <c r="AYV53" s="253"/>
      <c r="AYW53" s="253"/>
      <c r="AYX53" s="253"/>
      <c r="AYY53" s="253"/>
      <c r="AYZ53" s="253"/>
      <c r="AZA53" s="253"/>
      <c r="AZB53" s="253"/>
      <c r="AZC53" s="253"/>
      <c r="AZD53" s="253"/>
      <c r="AZE53" s="253"/>
      <c r="AZF53" s="253"/>
      <c r="AZG53" s="253"/>
      <c r="AZH53" s="253"/>
      <c r="AZI53" s="253"/>
      <c r="AZJ53" s="253"/>
      <c r="AZK53" s="253"/>
      <c r="AZL53" s="253"/>
      <c r="AZM53" s="253"/>
      <c r="AZN53" s="253"/>
      <c r="AZO53" s="253"/>
      <c r="AZP53" s="253"/>
      <c r="AZQ53" s="253"/>
      <c r="AZR53" s="253"/>
      <c r="AZS53" s="253"/>
      <c r="AZT53" s="253"/>
      <c r="AZU53" s="253"/>
      <c r="AZV53" s="253"/>
      <c r="AZW53" s="253"/>
      <c r="AZX53" s="253"/>
      <c r="AZY53" s="253"/>
      <c r="AZZ53" s="253"/>
      <c r="BAA53" s="253"/>
      <c r="BAB53" s="253"/>
      <c r="BAC53" s="253"/>
      <c r="BAD53" s="253"/>
      <c r="BAE53" s="253"/>
      <c r="BAF53" s="253"/>
      <c r="BAG53" s="253"/>
      <c r="BAH53" s="253"/>
      <c r="BAI53" s="253"/>
      <c r="BAJ53" s="253"/>
      <c r="BAK53" s="253"/>
      <c r="BAL53" s="253"/>
      <c r="BAM53" s="253"/>
      <c r="BAN53" s="253"/>
      <c r="BAO53" s="253"/>
      <c r="BAP53" s="253"/>
      <c r="BAQ53" s="253"/>
      <c r="BAR53" s="253"/>
      <c r="BAS53" s="253"/>
      <c r="BAT53" s="253"/>
      <c r="BAU53" s="253"/>
      <c r="BAV53" s="253"/>
      <c r="BAW53" s="253"/>
      <c r="BAX53" s="253"/>
      <c r="BAY53" s="253"/>
      <c r="BAZ53" s="253"/>
      <c r="BBA53" s="253"/>
      <c r="BBB53" s="253"/>
      <c r="BBC53" s="253"/>
      <c r="BBD53" s="253"/>
      <c r="BBE53" s="253"/>
      <c r="BBF53" s="253"/>
      <c r="BBG53" s="253"/>
      <c r="BBH53" s="253"/>
      <c r="BBI53" s="253"/>
      <c r="BBJ53" s="253"/>
      <c r="BBK53" s="253"/>
      <c r="BBL53" s="253"/>
      <c r="BBM53" s="253"/>
      <c r="BBN53" s="253"/>
      <c r="BBO53" s="253"/>
      <c r="BBP53" s="253"/>
      <c r="BBQ53" s="253"/>
      <c r="BBR53" s="253"/>
      <c r="BBS53" s="253"/>
      <c r="BBT53" s="253"/>
      <c r="BBU53" s="253"/>
      <c r="BBV53" s="253"/>
      <c r="BBW53" s="253"/>
      <c r="BBX53" s="253"/>
      <c r="BBY53" s="253"/>
      <c r="BBZ53" s="253"/>
      <c r="BCA53" s="253"/>
      <c r="BCB53" s="253"/>
      <c r="BCC53" s="253"/>
      <c r="BCD53" s="253"/>
      <c r="BCE53" s="253"/>
      <c r="BCF53" s="253"/>
      <c r="BCG53" s="253"/>
      <c r="BCH53" s="253"/>
      <c r="BCI53" s="253"/>
      <c r="BCJ53" s="253"/>
      <c r="BCK53" s="253"/>
      <c r="BCL53" s="253"/>
      <c r="BCM53" s="253"/>
      <c r="BCN53" s="253"/>
      <c r="BCO53" s="253"/>
      <c r="BCP53" s="253"/>
      <c r="BCQ53" s="253"/>
      <c r="BCR53" s="253"/>
      <c r="BCS53" s="253"/>
      <c r="BCT53" s="253"/>
      <c r="BCU53" s="253"/>
      <c r="BCV53" s="253"/>
      <c r="BCW53" s="253"/>
      <c r="BCX53" s="253"/>
      <c r="BCY53" s="253"/>
      <c r="BCZ53" s="253"/>
      <c r="BDA53" s="253"/>
      <c r="BDB53" s="253"/>
      <c r="BDC53" s="253"/>
      <c r="BDD53" s="253"/>
      <c r="BDE53" s="253"/>
      <c r="BDF53" s="253"/>
      <c r="BDG53" s="253"/>
      <c r="BDH53" s="253"/>
      <c r="BDI53" s="253"/>
      <c r="BDJ53" s="253"/>
      <c r="BDK53" s="253"/>
      <c r="BDL53" s="253"/>
      <c r="BDM53" s="253"/>
      <c r="BDN53" s="253"/>
      <c r="BDO53" s="253"/>
      <c r="BDP53" s="253"/>
      <c r="BDQ53" s="253"/>
      <c r="BDR53" s="253"/>
      <c r="BDS53" s="253"/>
      <c r="BDT53" s="253"/>
      <c r="BDU53" s="253"/>
      <c r="BDV53" s="253"/>
      <c r="BDW53" s="253"/>
      <c r="BDX53" s="253"/>
      <c r="BDY53" s="253"/>
      <c r="BDZ53" s="253"/>
      <c r="BEA53" s="253"/>
      <c r="BEB53" s="253"/>
      <c r="BEC53" s="253"/>
      <c r="BED53" s="253"/>
      <c r="BEE53" s="253"/>
      <c r="BEF53" s="253"/>
      <c r="BEG53" s="253"/>
      <c r="BEH53" s="253"/>
      <c r="BEI53" s="253"/>
      <c r="BEJ53" s="253"/>
      <c r="BEK53" s="253"/>
      <c r="BEL53" s="253"/>
      <c r="BEM53" s="253"/>
      <c r="BEN53" s="253"/>
      <c r="BEO53" s="253"/>
      <c r="BEP53" s="253"/>
      <c r="BEQ53" s="253"/>
      <c r="BER53" s="253"/>
      <c r="BES53" s="253"/>
      <c r="BET53" s="253"/>
      <c r="BEU53" s="253"/>
      <c r="BEV53" s="253"/>
      <c r="BEW53" s="253"/>
      <c r="BEX53" s="253"/>
      <c r="BEY53" s="253"/>
      <c r="BEZ53" s="253"/>
      <c r="BFA53" s="253"/>
      <c r="BFB53" s="253"/>
      <c r="BFC53" s="253"/>
      <c r="BFD53" s="253"/>
      <c r="BFE53" s="253"/>
      <c r="BFF53" s="253"/>
      <c r="BFG53" s="253"/>
      <c r="BFH53" s="253"/>
      <c r="BFI53" s="253"/>
      <c r="BFJ53" s="253"/>
      <c r="BFK53" s="253"/>
      <c r="BFL53" s="253"/>
      <c r="BFM53" s="253"/>
      <c r="BFN53" s="253"/>
      <c r="BFO53" s="253"/>
      <c r="BFP53" s="253"/>
      <c r="BFQ53" s="253"/>
      <c r="BFR53" s="253"/>
      <c r="BFS53" s="253"/>
      <c r="BFT53" s="253"/>
      <c r="BFU53" s="253"/>
      <c r="BFV53" s="253"/>
      <c r="BFW53" s="253"/>
      <c r="BFX53" s="253"/>
      <c r="BFY53" s="253"/>
      <c r="BFZ53" s="253"/>
      <c r="BGA53" s="253"/>
      <c r="BGB53" s="253"/>
      <c r="BGC53" s="253"/>
      <c r="BGD53" s="253"/>
      <c r="BGE53" s="253"/>
      <c r="BGF53" s="253"/>
      <c r="BGG53" s="253"/>
      <c r="BGH53" s="253"/>
      <c r="BGI53" s="253"/>
      <c r="BGJ53" s="253"/>
      <c r="BGK53" s="253"/>
      <c r="BGL53" s="253"/>
      <c r="BGM53" s="253"/>
      <c r="BGN53" s="253"/>
      <c r="BGO53" s="253"/>
      <c r="BGP53" s="253"/>
      <c r="BGQ53" s="253"/>
      <c r="BGR53" s="253"/>
      <c r="BGS53" s="253"/>
      <c r="BGT53" s="253"/>
      <c r="BGU53" s="253"/>
      <c r="BGV53" s="253"/>
      <c r="BGW53" s="253"/>
      <c r="BGX53" s="253"/>
      <c r="BGY53" s="253"/>
      <c r="BGZ53" s="253"/>
      <c r="BHA53" s="253"/>
      <c r="BHB53" s="253"/>
      <c r="BHC53" s="253"/>
      <c r="BHD53" s="253"/>
      <c r="BHE53" s="253"/>
      <c r="BHF53" s="253"/>
      <c r="BHG53" s="253"/>
      <c r="BHH53" s="253"/>
      <c r="BHI53" s="253"/>
      <c r="BHJ53" s="253"/>
      <c r="BHK53" s="253"/>
      <c r="BHL53" s="253"/>
      <c r="BHM53" s="253"/>
      <c r="BHN53" s="253"/>
      <c r="BHO53" s="253"/>
      <c r="BHP53" s="253"/>
      <c r="BHQ53" s="253"/>
      <c r="BHR53" s="253"/>
      <c r="BHS53" s="253"/>
      <c r="BHT53" s="253"/>
      <c r="BHU53" s="253"/>
      <c r="BHV53" s="253"/>
      <c r="BHW53" s="253"/>
      <c r="BHX53" s="253"/>
      <c r="BHY53" s="253"/>
      <c r="BHZ53" s="253"/>
      <c r="BIA53" s="253"/>
      <c r="BIB53" s="253"/>
      <c r="BIC53" s="253"/>
      <c r="BID53" s="253"/>
      <c r="BIE53" s="253"/>
      <c r="BIF53" s="253"/>
      <c r="BIG53" s="253"/>
      <c r="BIH53" s="253"/>
      <c r="BII53" s="253"/>
      <c r="BIJ53" s="253"/>
      <c r="BIK53" s="253"/>
      <c r="BIL53" s="253"/>
      <c r="BIM53" s="253"/>
      <c r="BIN53" s="253"/>
      <c r="BIO53" s="253"/>
      <c r="BIP53" s="253"/>
      <c r="BIQ53" s="253"/>
      <c r="BIR53" s="253"/>
      <c r="BIS53" s="253"/>
      <c r="BIT53" s="253"/>
      <c r="BIU53" s="253"/>
      <c r="BIV53" s="253"/>
      <c r="BIW53" s="253"/>
      <c r="BIX53" s="253"/>
      <c r="BIY53" s="253"/>
      <c r="BIZ53" s="253"/>
      <c r="BJA53" s="253"/>
      <c r="BJB53" s="253"/>
      <c r="BJC53" s="253"/>
      <c r="BJD53" s="253"/>
      <c r="BJE53" s="253"/>
      <c r="BJF53" s="253"/>
      <c r="BJG53" s="253"/>
      <c r="BJH53" s="253"/>
      <c r="BJI53" s="253"/>
      <c r="BJJ53" s="253"/>
      <c r="BJK53" s="253"/>
      <c r="BJL53" s="253"/>
      <c r="BJM53" s="253"/>
      <c r="BJN53" s="253"/>
      <c r="BJO53" s="253"/>
      <c r="BJP53" s="253"/>
      <c r="BJQ53" s="253"/>
      <c r="BJR53" s="253"/>
      <c r="BJS53" s="253"/>
      <c r="BJT53" s="253"/>
      <c r="BJU53" s="253"/>
      <c r="BJV53" s="253"/>
      <c r="BJW53" s="253"/>
      <c r="BJX53" s="253"/>
      <c r="BJY53" s="253"/>
      <c r="BJZ53" s="253"/>
      <c r="BKA53" s="253"/>
      <c r="BKB53" s="253"/>
      <c r="BKC53" s="253"/>
      <c r="BKD53" s="253"/>
      <c r="BKE53" s="253"/>
      <c r="BKF53" s="253"/>
      <c r="BKG53" s="253"/>
      <c r="BKH53" s="253"/>
      <c r="BKI53" s="253"/>
      <c r="BKJ53" s="253"/>
      <c r="BKK53" s="253"/>
      <c r="BKL53" s="253"/>
      <c r="BKM53" s="253"/>
      <c r="BKN53" s="253"/>
      <c r="BKO53" s="253"/>
      <c r="BKP53" s="253"/>
      <c r="BKQ53" s="253"/>
      <c r="BKR53" s="253"/>
      <c r="BKS53" s="253"/>
      <c r="BKT53" s="253"/>
      <c r="BKU53" s="253"/>
      <c r="BKV53" s="253"/>
      <c r="BKW53" s="253"/>
      <c r="BKX53" s="253"/>
      <c r="BKY53" s="253"/>
      <c r="BKZ53" s="253"/>
      <c r="BLA53" s="253"/>
      <c r="BLB53" s="253"/>
      <c r="BLC53" s="253"/>
      <c r="BLD53" s="253"/>
      <c r="BLE53" s="253"/>
      <c r="BLF53" s="253"/>
      <c r="BLG53" s="253"/>
      <c r="BLH53" s="253"/>
      <c r="BLI53" s="253"/>
      <c r="BLJ53" s="253"/>
      <c r="BLK53" s="253"/>
      <c r="BLL53" s="253"/>
      <c r="BLM53" s="253"/>
      <c r="BLN53" s="253"/>
      <c r="BLO53" s="253"/>
      <c r="BLP53" s="253"/>
      <c r="BLQ53" s="253"/>
      <c r="BLR53" s="253"/>
      <c r="BLS53" s="253"/>
      <c r="BLT53" s="253"/>
      <c r="BLU53" s="253"/>
      <c r="BLV53" s="253"/>
      <c r="BLW53" s="253"/>
      <c r="BLX53" s="253"/>
      <c r="BLY53" s="253"/>
      <c r="BLZ53" s="253"/>
      <c r="BMA53" s="253"/>
      <c r="BMB53" s="253"/>
      <c r="BMC53" s="253"/>
      <c r="BMD53" s="253"/>
      <c r="BME53" s="253"/>
      <c r="BMF53" s="253"/>
      <c r="BMG53" s="253"/>
      <c r="BMH53" s="253"/>
      <c r="BMI53" s="253"/>
      <c r="BMJ53" s="253"/>
      <c r="BMK53" s="253"/>
      <c r="BML53" s="253"/>
      <c r="BMM53" s="253"/>
      <c r="BMN53" s="253"/>
      <c r="BMO53" s="253"/>
      <c r="BMP53" s="253"/>
      <c r="BMQ53" s="253"/>
      <c r="BMR53" s="253"/>
      <c r="BMS53" s="253"/>
      <c r="BMT53" s="253"/>
      <c r="BMU53" s="253"/>
      <c r="BMV53" s="253"/>
      <c r="BMW53" s="253"/>
      <c r="BMX53" s="253"/>
      <c r="BMY53" s="253"/>
      <c r="BMZ53" s="253"/>
      <c r="BNA53" s="253"/>
      <c r="BNB53" s="253"/>
      <c r="BNC53" s="253"/>
      <c r="BND53" s="253"/>
      <c r="BNE53" s="253"/>
      <c r="BNF53" s="253"/>
      <c r="BNG53" s="253"/>
      <c r="BNH53" s="253"/>
      <c r="BNI53" s="253"/>
      <c r="BNJ53" s="253"/>
      <c r="BNK53" s="253"/>
      <c r="BNL53" s="253"/>
      <c r="BNM53" s="253"/>
      <c r="BNN53" s="253"/>
      <c r="BNO53" s="253"/>
      <c r="BNP53" s="253"/>
      <c r="BNQ53" s="253"/>
      <c r="BNR53" s="253"/>
      <c r="BNS53" s="253"/>
      <c r="BNT53" s="253"/>
      <c r="BNU53" s="253"/>
      <c r="BNV53" s="253"/>
      <c r="BNW53" s="253"/>
      <c r="BNX53" s="253"/>
      <c r="BNY53" s="253"/>
      <c r="BNZ53" s="253"/>
      <c r="BOA53" s="253"/>
      <c r="BOB53" s="253"/>
      <c r="BOC53" s="253"/>
      <c r="BOD53" s="253"/>
      <c r="BOE53" s="253"/>
      <c r="BOF53" s="253"/>
      <c r="BOG53" s="253"/>
      <c r="BOH53" s="253"/>
      <c r="BOI53" s="253"/>
      <c r="BOJ53" s="253"/>
      <c r="BOK53" s="253"/>
      <c r="BOL53" s="253"/>
      <c r="BOM53" s="253"/>
      <c r="BON53" s="253"/>
      <c r="BOO53" s="253"/>
      <c r="BOP53" s="253"/>
      <c r="BOQ53" s="253"/>
      <c r="BOR53" s="253"/>
      <c r="BOS53" s="253"/>
      <c r="BOT53" s="253"/>
      <c r="BOU53" s="253"/>
      <c r="BOV53" s="253"/>
      <c r="BOW53" s="253"/>
      <c r="BOX53" s="253"/>
      <c r="BOY53" s="253"/>
      <c r="BOZ53" s="253"/>
      <c r="BPA53" s="253"/>
      <c r="BPB53" s="253"/>
      <c r="BPC53" s="253"/>
      <c r="BPD53" s="253"/>
      <c r="BPE53" s="253"/>
      <c r="BPF53" s="253"/>
      <c r="BPG53" s="253"/>
      <c r="BPH53" s="253"/>
      <c r="BPI53" s="253"/>
      <c r="BPJ53" s="253"/>
      <c r="BPK53" s="253"/>
      <c r="BPL53" s="253"/>
      <c r="BPM53" s="253"/>
      <c r="BPN53" s="253"/>
      <c r="BPO53" s="253"/>
      <c r="BPP53" s="253"/>
      <c r="BPQ53" s="253"/>
      <c r="BPR53" s="253"/>
      <c r="BPS53" s="253"/>
      <c r="BPT53" s="253"/>
      <c r="BPU53" s="253"/>
      <c r="BPV53" s="253"/>
      <c r="BPW53" s="253"/>
      <c r="BPX53" s="253"/>
      <c r="BPY53" s="253"/>
      <c r="BPZ53" s="253"/>
      <c r="BQA53" s="253"/>
      <c r="BQB53" s="253"/>
      <c r="BQC53" s="253"/>
      <c r="BQD53" s="253"/>
      <c r="BQE53" s="253"/>
      <c r="BQF53" s="253"/>
      <c r="BQG53" s="253"/>
      <c r="BQH53" s="253"/>
      <c r="BQI53" s="253"/>
      <c r="BQJ53" s="253"/>
      <c r="BQK53" s="253"/>
      <c r="BQL53" s="253"/>
      <c r="BQM53" s="253"/>
      <c r="BQN53" s="253"/>
      <c r="BQO53" s="253"/>
      <c r="BQP53" s="253"/>
      <c r="BQQ53" s="253"/>
      <c r="BQR53" s="253"/>
      <c r="BQS53" s="253"/>
      <c r="BQT53" s="253"/>
      <c r="BQU53" s="253"/>
      <c r="BQV53" s="253"/>
      <c r="BQW53" s="253"/>
      <c r="BQX53" s="253"/>
      <c r="BQY53" s="253"/>
      <c r="BQZ53" s="253"/>
      <c r="BRA53" s="253"/>
      <c r="BRB53" s="253"/>
      <c r="BRC53" s="253"/>
      <c r="BRD53" s="253"/>
      <c r="BRE53" s="253"/>
      <c r="BRF53" s="253"/>
      <c r="BRG53" s="253"/>
      <c r="BRH53" s="253"/>
      <c r="BRI53" s="253"/>
      <c r="BRJ53" s="253"/>
      <c r="BRK53" s="253"/>
      <c r="BRL53" s="253"/>
      <c r="BRM53" s="253"/>
      <c r="BRN53" s="253"/>
      <c r="BRO53" s="253"/>
      <c r="BRP53" s="253"/>
      <c r="BRQ53" s="253"/>
      <c r="BRR53" s="253"/>
      <c r="BRS53" s="253"/>
      <c r="BRT53" s="253"/>
      <c r="BRU53" s="253"/>
      <c r="BRV53" s="253"/>
      <c r="BRW53" s="253"/>
      <c r="BRX53" s="253"/>
      <c r="BRY53" s="253"/>
      <c r="BRZ53" s="253"/>
      <c r="BSA53" s="253"/>
      <c r="BSB53" s="253"/>
      <c r="BSC53" s="253"/>
      <c r="BSD53" s="253"/>
      <c r="BSE53" s="253"/>
      <c r="BSF53" s="253"/>
      <c r="BSG53" s="253"/>
      <c r="BSH53" s="253"/>
      <c r="BSI53" s="253"/>
      <c r="BSJ53" s="253"/>
      <c r="BSK53" s="253"/>
      <c r="BSL53" s="253"/>
      <c r="BSM53" s="253"/>
      <c r="BSN53" s="253"/>
      <c r="BSO53" s="253"/>
      <c r="BSP53" s="253"/>
      <c r="BSQ53" s="253"/>
      <c r="BSR53" s="253"/>
      <c r="BSS53" s="253"/>
      <c r="BST53" s="253"/>
      <c r="BSU53" s="253"/>
      <c r="BSV53" s="253"/>
      <c r="BSW53" s="253"/>
      <c r="BSX53" s="253"/>
      <c r="BSY53" s="253"/>
      <c r="BSZ53" s="253"/>
      <c r="BTA53" s="253"/>
      <c r="BTB53" s="253"/>
      <c r="BTC53" s="253"/>
      <c r="BTD53" s="253"/>
      <c r="BTE53" s="253"/>
      <c r="BTF53" s="253"/>
      <c r="BTG53" s="253"/>
      <c r="BTH53" s="253"/>
      <c r="BTI53" s="253"/>
      <c r="BTJ53" s="253"/>
      <c r="BTK53" s="253"/>
      <c r="BTL53" s="253"/>
      <c r="BTM53" s="253"/>
      <c r="BTN53" s="253"/>
      <c r="BTO53" s="253"/>
      <c r="BTP53" s="253"/>
      <c r="BTQ53" s="253"/>
      <c r="BTR53" s="253"/>
      <c r="BTS53" s="253"/>
      <c r="BTT53" s="253"/>
      <c r="BTU53" s="253"/>
      <c r="BTV53" s="253"/>
      <c r="BTW53" s="253"/>
      <c r="BTX53" s="253"/>
      <c r="BTY53" s="253"/>
      <c r="BTZ53" s="253"/>
      <c r="BUA53" s="253"/>
      <c r="BUB53" s="253"/>
      <c r="BUC53" s="253"/>
      <c r="BUD53" s="253"/>
      <c r="BUE53" s="253"/>
      <c r="BUF53" s="253"/>
      <c r="BUG53" s="253"/>
      <c r="BUH53" s="253"/>
      <c r="BUI53" s="253"/>
      <c r="BUJ53" s="253"/>
      <c r="BUK53" s="253"/>
      <c r="BUL53" s="253"/>
      <c r="BUM53" s="253"/>
      <c r="BUN53" s="253"/>
      <c r="BUO53" s="253"/>
      <c r="BUP53" s="253"/>
      <c r="BUQ53" s="253"/>
      <c r="BUR53" s="253"/>
      <c r="BUS53" s="253"/>
      <c r="BUT53" s="253"/>
      <c r="BUU53" s="253"/>
      <c r="BUV53" s="253"/>
      <c r="BUW53" s="253"/>
      <c r="BUX53" s="253"/>
      <c r="BUY53" s="253"/>
      <c r="BUZ53" s="253"/>
      <c r="BVA53" s="253"/>
      <c r="BVB53" s="253"/>
      <c r="BVC53" s="253"/>
      <c r="BVD53" s="253"/>
      <c r="BVE53" s="253"/>
      <c r="BVF53" s="253"/>
      <c r="BVG53" s="253"/>
      <c r="BVH53" s="253"/>
      <c r="BVI53" s="253"/>
      <c r="BVJ53" s="253"/>
      <c r="BVK53" s="253"/>
      <c r="BVL53" s="253"/>
      <c r="BVM53" s="253"/>
      <c r="BVN53" s="253"/>
      <c r="BVO53" s="253"/>
      <c r="BVP53" s="253"/>
      <c r="BVQ53" s="253"/>
      <c r="BVR53" s="253"/>
      <c r="BVS53" s="253"/>
      <c r="BVT53" s="253"/>
      <c r="BVU53" s="253"/>
      <c r="BVV53" s="253"/>
      <c r="BVW53" s="253"/>
      <c r="BVX53" s="253"/>
      <c r="BVY53" s="253"/>
      <c r="BVZ53" s="253"/>
      <c r="BWA53" s="253"/>
      <c r="BWB53" s="253"/>
      <c r="BWC53" s="253"/>
      <c r="BWD53" s="253"/>
      <c r="BWE53" s="253"/>
      <c r="BWF53" s="253"/>
      <c r="BWG53" s="253"/>
      <c r="BWH53" s="253"/>
      <c r="BWI53" s="253"/>
      <c r="BWJ53" s="253"/>
      <c r="BWK53" s="253"/>
      <c r="BWL53" s="253"/>
      <c r="BWM53" s="253"/>
      <c r="BWN53" s="253"/>
      <c r="BWO53" s="253"/>
      <c r="BWP53" s="253"/>
      <c r="BWQ53" s="253"/>
      <c r="BWR53" s="253"/>
      <c r="BWS53" s="253"/>
      <c r="BWT53" s="253"/>
      <c r="BWU53" s="253"/>
      <c r="BWV53" s="253"/>
      <c r="BWW53" s="253"/>
      <c r="BWX53" s="253"/>
      <c r="BWY53" s="253"/>
      <c r="BWZ53" s="253"/>
      <c r="BXA53" s="253"/>
      <c r="BXB53" s="253"/>
      <c r="BXC53" s="253"/>
      <c r="BXD53" s="253"/>
      <c r="BXE53" s="253"/>
      <c r="BXF53" s="253"/>
      <c r="BXG53" s="253"/>
      <c r="BXH53" s="253"/>
      <c r="BXI53" s="253"/>
      <c r="BXJ53" s="253"/>
      <c r="BXK53" s="253"/>
      <c r="BXL53" s="253"/>
      <c r="BXM53" s="253"/>
      <c r="BXN53" s="253"/>
      <c r="BXO53" s="253"/>
      <c r="BXP53" s="253"/>
      <c r="BXQ53" s="253"/>
      <c r="BXR53" s="253"/>
      <c r="BXS53" s="253"/>
      <c r="BXT53" s="253"/>
      <c r="BXU53" s="253"/>
      <c r="BXV53" s="253"/>
      <c r="BXW53" s="253"/>
      <c r="BXX53" s="253"/>
      <c r="BXY53" s="253"/>
      <c r="BXZ53" s="253"/>
      <c r="BYA53" s="253"/>
      <c r="BYB53" s="253"/>
      <c r="BYC53" s="253"/>
      <c r="BYD53" s="253"/>
      <c r="BYE53" s="253"/>
      <c r="BYF53" s="253"/>
      <c r="BYG53" s="253"/>
      <c r="BYH53" s="253"/>
      <c r="BYI53" s="253"/>
      <c r="BYJ53" s="253"/>
      <c r="BYK53" s="253"/>
      <c r="BYL53" s="253"/>
      <c r="BYM53" s="253"/>
      <c r="BYN53" s="253"/>
      <c r="BYO53" s="253"/>
      <c r="BYP53" s="253"/>
      <c r="BYQ53" s="253"/>
      <c r="BYR53" s="253"/>
      <c r="BYS53" s="253"/>
      <c r="BYT53" s="253"/>
      <c r="BYU53" s="253"/>
      <c r="BYV53" s="253"/>
      <c r="BYW53" s="253"/>
      <c r="BYX53" s="253"/>
      <c r="BYY53" s="253"/>
      <c r="BYZ53" s="253"/>
      <c r="BZA53" s="253"/>
      <c r="BZB53" s="253"/>
      <c r="BZC53" s="253"/>
      <c r="BZD53" s="253"/>
      <c r="BZE53" s="253"/>
      <c r="BZF53" s="253"/>
      <c r="BZG53" s="253"/>
      <c r="BZH53" s="253"/>
      <c r="BZI53" s="253"/>
      <c r="BZJ53" s="253"/>
      <c r="BZK53" s="253"/>
      <c r="BZL53" s="253"/>
      <c r="BZM53" s="253"/>
      <c r="BZN53" s="253"/>
      <c r="BZO53" s="253"/>
      <c r="BZP53" s="253"/>
      <c r="BZQ53" s="253"/>
      <c r="BZR53" s="253"/>
      <c r="BZS53" s="253"/>
      <c r="BZT53" s="253"/>
      <c r="BZU53" s="253"/>
      <c r="BZV53" s="253"/>
      <c r="BZW53" s="253"/>
      <c r="BZX53" s="253"/>
      <c r="BZY53" s="253"/>
      <c r="BZZ53" s="253"/>
      <c r="CAA53" s="253"/>
      <c r="CAB53" s="253"/>
      <c r="CAC53" s="253"/>
      <c r="CAD53" s="253"/>
      <c r="CAE53" s="253"/>
      <c r="CAF53" s="253"/>
      <c r="CAG53" s="253"/>
      <c r="CAH53" s="253"/>
      <c r="CAI53" s="253"/>
      <c r="CAJ53" s="253"/>
      <c r="CAK53" s="253"/>
      <c r="CAL53" s="253"/>
      <c r="CAM53" s="253"/>
      <c r="CAN53" s="253"/>
      <c r="CAO53" s="253"/>
      <c r="CAP53" s="253"/>
      <c r="CAQ53" s="253"/>
      <c r="CAR53" s="253"/>
      <c r="CAS53" s="253"/>
      <c r="CAT53" s="253"/>
      <c r="CAU53" s="253"/>
      <c r="CAV53" s="253"/>
      <c r="CAW53" s="253"/>
      <c r="CAX53" s="253"/>
      <c r="CAY53" s="253"/>
      <c r="CAZ53" s="253"/>
      <c r="CBA53" s="253"/>
      <c r="CBB53" s="253"/>
      <c r="CBC53" s="253"/>
      <c r="CBD53" s="253"/>
      <c r="CBE53" s="253"/>
      <c r="CBF53" s="253"/>
      <c r="CBG53" s="253"/>
      <c r="CBH53" s="253"/>
      <c r="CBI53" s="253"/>
      <c r="CBJ53" s="253"/>
      <c r="CBK53" s="253"/>
      <c r="CBL53" s="253"/>
      <c r="CBM53" s="253"/>
      <c r="CBN53" s="253"/>
      <c r="CBO53" s="253"/>
      <c r="CBP53" s="253"/>
      <c r="CBQ53" s="253"/>
      <c r="CBR53" s="253"/>
      <c r="CBS53" s="253"/>
      <c r="CBT53" s="253"/>
      <c r="CBU53" s="253"/>
      <c r="CBV53" s="253"/>
      <c r="CBW53" s="253"/>
      <c r="CBX53" s="253"/>
      <c r="CBY53" s="253"/>
      <c r="CBZ53" s="253"/>
      <c r="CCA53" s="253"/>
      <c r="CCB53" s="253"/>
      <c r="CCC53" s="253"/>
      <c r="CCD53" s="253"/>
      <c r="CCE53" s="253"/>
      <c r="CCF53" s="253"/>
      <c r="CCG53" s="253"/>
      <c r="CCH53" s="253"/>
      <c r="CCI53" s="253"/>
      <c r="CCJ53" s="253"/>
      <c r="CCK53" s="253"/>
      <c r="CCL53" s="253"/>
      <c r="CCM53" s="253"/>
      <c r="CCN53" s="253"/>
      <c r="CCO53" s="253"/>
      <c r="CCP53" s="253"/>
      <c r="CCQ53" s="253"/>
      <c r="CCR53" s="253"/>
      <c r="CCS53" s="253"/>
      <c r="CCT53" s="253"/>
      <c r="CCU53" s="253"/>
      <c r="CCV53" s="253"/>
      <c r="CCW53" s="253"/>
      <c r="CCX53" s="253"/>
      <c r="CCY53" s="253"/>
      <c r="CCZ53" s="253"/>
      <c r="CDA53" s="253"/>
      <c r="CDB53" s="253"/>
      <c r="CDC53" s="253"/>
      <c r="CDD53" s="253"/>
      <c r="CDE53" s="253"/>
      <c r="CDF53" s="253"/>
      <c r="CDG53" s="253"/>
      <c r="CDH53" s="253"/>
      <c r="CDI53" s="253"/>
      <c r="CDJ53" s="253"/>
      <c r="CDK53" s="253"/>
      <c r="CDL53" s="253"/>
      <c r="CDM53" s="253"/>
      <c r="CDN53" s="253"/>
      <c r="CDO53" s="253"/>
      <c r="CDP53" s="253"/>
      <c r="CDQ53" s="253"/>
      <c r="CDR53" s="253"/>
      <c r="CDS53" s="253"/>
      <c r="CDT53" s="253"/>
      <c r="CDU53" s="253"/>
      <c r="CDV53" s="253"/>
      <c r="CDW53" s="253"/>
      <c r="CDX53" s="253"/>
      <c r="CDY53" s="253"/>
      <c r="CDZ53" s="253"/>
      <c r="CEA53" s="253"/>
      <c r="CEB53" s="253"/>
      <c r="CEC53" s="253"/>
      <c r="CED53" s="253"/>
      <c r="CEE53" s="253"/>
      <c r="CEF53" s="253"/>
      <c r="CEG53" s="253"/>
      <c r="CEH53" s="253"/>
      <c r="CEI53" s="253"/>
      <c r="CEJ53" s="253"/>
      <c r="CEK53" s="253"/>
      <c r="CEL53" s="253"/>
      <c r="CEM53" s="253"/>
      <c r="CEN53" s="253"/>
      <c r="CEO53" s="253"/>
      <c r="CEP53" s="253"/>
      <c r="CEQ53" s="253"/>
      <c r="CER53" s="253"/>
      <c r="CES53" s="253"/>
      <c r="CET53" s="253"/>
      <c r="CEU53" s="253"/>
      <c r="CEV53" s="253"/>
      <c r="CEW53" s="253"/>
      <c r="CEX53" s="253"/>
      <c r="CEY53" s="253"/>
      <c r="CEZ53" s="253"/>
      <c r="CFA53" s="253"/>
      <c r="CFB53" s="253"/>
      <c r="CFC53" s="253"/>
      <c r="CFD53" s="253"/>
      <c r="CFE53" s="253"/>
      <c r="CFF53" s="253"/>
      <c r="CFG53" s="253"/>
      <c r="CFH53" s="253"/>
      <c r="CFI53" s="253"/>
      <c r="CFJ53" s="253"/>
      <c r="CFK53" s="253"/>
      <c r="CFL53" s="253"/>
      <c r="CFM53" s="253"/>
      <c r="CFN53" s="253"/>
      <c r="CFO53" s="253"/>
      <c r="CFP53" s="253"/>
      <c r="CFQ53" s="253"/>
      <c r="CFR53" s="253"/>
      <c r="CFS53" s="253"/>
      <c r="CFT53" s="253"/>
      <c r="CFU53" s="253"/>
      <c r="CFV53" s="253"/>
      <c r="CFW53" s="253"/>
      <c r="CFX53" s="253"/>
      <c r="CFY53" s="253"/>
      <c r="CFZ53" s="253"/>
      <c r="CGA53" s="253"/>
      <c r="CGB53" s="253"/>
      <c r="CGC53" s="253"/>
      <c r="CGD53" s="253"/>
      <c r="CGE53" s="253"/>
      <c r="CGF53" s="253"/>
      <c r="CGG53" s="253"/>
      <c r="CGH53" s="253"/>
      <c r="CGI53" s="253"/>
      <c r="CGJ53" s="253"/>
      <c r="CGK53" s="253"/>
      <c r="CGL53" s="253"/>
      <c r="CGM53" s="253"/>
      <c r="CGN53" s="253"/>
      <c r="CGO53" s="253"/>
      <c r="CGP53" s="253"/>
      <c r="CGQ53" s="253"/>
      <c r="CGR53" s="253"/>
      <c r="CGS53" s="253"/>
      <c r="CGT53" s="253"/>
      <c r="CGU53" s="253"/>
      <c r="CGV53" s="253"/>
      <c r="CGW53" s="253"/>
      <c r="CGX53" s="253"/>
      <c r="CGY53" s="253"/>
      <c r="CGZ53" s="253"/>
      <c r="CHA53" s="253"/>
      <c r="CHB53" s="253"/>
      <c r="CHC53" s="253"/>
      <c r="CHD53" s="253"/>
      <c r="CHE53" s="253"/>
      <c r="CHF53" s="253"/>
      <c r="CHG53" s="253"/>
      <c r="CHH53" s="253"/>
      <c r="CHI53" s="253"/>
      <c r="CHJ53" s="253"/>
      <c r="CHK53" s="253"/>
      <c r="CHL53" s="253"/>
      <c r="CHM53" s="253"/>
      <c r="CHN53" s="253"/>
      <c r="CHO53" s="253"/>
      <c r="CHP53" s="253"/>
      <c r="CHQ53" s="253"/>
      <c r="CHR53" s="253"/>
      <c r="CHS53" s="253"/>
      <c r="CHT53" s="253"/>
      <c r="CHU53" s="253"/>
      <c r="CHV53" s="253"/>
      <c r="CHW53" s="253"/>
      <c r="CHX53" s="253"/>
      <c r="CHY53" s="253"/>
      <c r="CHZ53" s="253"/>
      <c r="CIA53" s="253"/>
      <c r="CIB53" s="253"/>
      <c r="CIC53" s="253"/>
      <c r="CID53" s="253"/>
      <c r="CIE53" s="253"/>
      <c r="CIF53" s="253"/>
      <c r="CIG53" s="253"/>
      <c r="CIH53" s="253"/>
      <c r="CII53" s="253"/>
      <c r="CIJ53" s="253"/>
      <c r="CIK53" s="253"/>
      <c r="CIL53" s="253"/>
      <c r="CIM53" s="253"/>
      <c r="CIN53" s="253"/>
      <c r="CIO53" s="253"/>
      <c r="CIP53" s="253"/>
      <c r="CIQ53" s="253"/>
      <c r="CIR53" s="253"/>
      <c r="CIS53" s="253"/>
      <c r="CIT53" s="253"/>
      <c r="CIU53" s="253"/>
      <c r="CIV53" s="253"/>
      <c r="CIW53" s="253"/>
      <c r="CIX53" s="253"/>
      <c r="CIY53" s="253"/>
      <c r="CIZ53" s="253"/>
      <c r="CJA53" s="253"/>
      <c r="CJB53" s="253"/>
      <c r="CJC53" s="253"/>
      <c r="CJD53" s="253"/>
      <c r="CJE53" s="253"/>
      <c r="CJF53" s="253"/>
      <c r="CJG53" s="253"/>
      <c r="CJH53" s="253"/>
      <c r="CJI53" s="253"/>
      <c r="CJJ53" s="253"/>
      <c r="CJK53" s="253"/>
      <c r="CJL53" s="253"/>
      <c r="CJM53" s="253"/>
      <c r="CJN53" s="253"/>
      <c r="CJO53" s="253"/>
      <c r="CJP53" s="253"/>
      <c r="CJQ53" s="253"/>
      <c r="CJR53" s="253"/>
      <c r="CJS53" s="253"/>
      <c r="CJT53" s="253"/>
      <c r="CJU53" s="253"/>
      <c r="CJV53" s="253"/>
      <c r="CJW53" s="253"/>
      <c r="CJX53" s="253"/>
      <c r="CJY53" s="253"/>
      <c r="CJZ53" s="253"/>
      <c r="CKA53" s="253"/>
      <c r="CKB53" s="253"/>
      <c r="CKC53" s="253"/>
      <c r="CKD53" s="253"/>
      <c r="CKE53" s="253"/>
      <c r="CKF53" s="253"/>
      <c r="CKG53" s="253"/>
      <c r="CKH53" s="253"/>
      <c r="CKI53" s="253"/>
      <c r="CKJ53" s="253"/>
      <c r="CKK53" s="253"/>
      <c r="CKL53" s="253"/>
      <c r="CKM53" s="253"/>
      <c r="CKN53" s="253"/>
      <c r="CKO53" s="253"/>
      <c r="CKP53" s="253"/>
      <c r="CKQ53" s="253"/>
      <c r="CKR53" s="253"/>
      <c r="CKS53" s="253"/>
      <c r="CKT53" s="253"/>
      <c r="CKU53" s="253"/>
      <c r="CKV53" s="253"/>
      <c r="CKW53" s="253"/>
      <c r="CKX53" s="253"/>
      <c r="CKY53" s="253"/>
      <c r="CKZ53" s="253"/>
      <c r="CLA53" s="253"/>
      <c r="CLB53" s="253"/>
      <c r="CLC53" s="253"/>
      <c r="CLD53" s="253"/>
      <c r="CLE53" s="253"/>
      <c r="CLF53" s="253"/>
      <c r="CLG53" s="253"/>
      <c r="CLH53" s="253"/>
      <c r="CLI53" s="253"/>
      <c r="CLJ53" s="253"/>
      <c r="CLK53" s="253"/>
      <c r="CLL53" s="253"/>
      <c r="CLM53" s="253"/>
      <c r="CLN53" s="253"/>
      <c r="CLO53" s="253"/>
      <c r="CLP53" s="253"/>
      <c r="CLQ53" s="253"/>
      <c r="CLR53" s="253"/>
      <c r="CLS53" s="253"/>
      <c r="CLT53" s="253"/>
      <c r="CLU53" s="253"/>
      <c r="CLV53" s="253"/>
      <c r="CLW53" s="253"/>
      <c r="CLX53" s="253"/>
      <c r="CLY53" s="253"/>
      <c r="CLZ53" s="253"/>
      <c r="CMA53" s="253"/>
      <c r="CMB53" s="253"/>
      <c r="CMC53" s="253"/>
      <c r="CMD53" s="253"/>
      <c r="CME53" s="253"/>
      <c r="CMF53" s="253"/>
      <c r="CMG53" s="253"/>
      <c r="CMH53" s="253"/>
      <c r="CMI53" s="253"/>
      <c r="CMJ53" s="253"/>
      <c r="CMK53" s="253"/>
      <c r="CML53" s="253"/>
      <c r="CMM53" s="253"/>
      <c r="CMN53" s="253"/>
      <c r="CMO53" s="253"/>
      <c r="CMP53" s="253"/>
      <c r="CMQ53" s="253"/>
      <c r="CMR53" s="253"/>
      <c r="CMS53" s="253"/>
      <c r="CMT53" s="253"/>
      <c r="CMU53" s="253"/>
      <c r="CMV53" s="253"/>
      <c r="CMW53" s="253"/>
      <c r="CMX53" s="253"/>
      <c r="CMY53" s="253"/>
      <c r="CMZ53" s="253"/>
      <c r="CNA53" s="253"/>
      <c r="CNB53" s="253"/>
      <c r="CNC53" s="253"/>
      <c r="CND53" s="253"/>
      <c r="CNE53" s="253"/>
      <c r="CNF53" s="253"/>
      <c r="CNG53" s="253"/>
      <c r="CNH53" s="253"/>
      <c r="CNI53" s="253"/>
      <c r="CNJ53" s="253"/>
      <c r="CNK53" s="253"/>
      <c r="CNL53" s="253"/>
      <c r="CNM53" s="253"/>
      <c r="CNN53" s="253"/>
      <c r="CNO53" s="253"/>
      <c r="CNP53" s="253"/>
      <c r="CNQ53" s="253"/>
      <c r="CNR53" s="253"/>
      <c r="CNS53" s="253"/>
      <c r="CNT53" s="253"/>
      <c r="CNU53" s="253"/>
      <c r="CNV53" s="253"/>
      <c r="CNW53" s="253"/>
      <c r="CNX53" s="253"/>
      <c r="CNY53" s="253"/>
      <c r="CNZ53" s="253"/>
      <c r="COA53" s="253"/>
      <c r="COB53" s="253"/>
      <c r="COC53" s="253"/>
      <c r="COD53" s="253"/>
      <c r="COE53" s="253"/>
      <c r="COF53" s="253"/>
      <c r="COG53" s="253"/>
      <c r="COH53" s="253"/>
      <c r="COI53" s="253"/>
      <c r="COJ53" s="253"/>
      <c r="COK53" s="253"/>
      <c r="COL53" s="253"/>
      <c r="COM53" s="253"/>
      <c r="CON53" s="253"/>
      <c r="COO53" s="253"/>
      <c r="COP53" s="253"/>
      <c r="COQ53" s="253"/>
      <c r="COR53" s="253"/>
      <c r="COS53" s="253"/>
      <c r="COT53" s="253"/>
      <c r="COU53" s="253"/>
      <c r="COV53" s="253"/>
      <c r="COW53" s="253"/>
      <c r="COX53" s="253"/>
      <c r="COY53" s="253"/>
      <c r="COZ53" s="253"/>
      <c r="CPA53" s="253"/>
      <c r="CPB53" s="253"/>
      <c r="CPC53" s="253"/>
      <c r="CPD53" s="253"/>
      <c r="CPE53" s="253"/>
      <c r="CPF53" s="253"/>
      <c r="CPG53" s="253"/>
      <c r="CPH53" s="253"/>
      <c r="CPI53" s="253"/>
      <c r="CPJ53" s="253"/>
      <c r="CPK53" s="253"/>
      <c r="CPL53" s="253"/>
      <c r="CPM53" s="253"/>
      <c r="CPN53" s="253"/>
      <c r="CPO53" s="253"/>
      <c r="CPP53" s="253"/>
      <c r="CPQ53" s="253"/>
      <c r="CPR53" s="253"/>
      <c r="CPS53" s="253"/>
      <c r="CPT53" s="253"/>
      <c r="CPU53" s="253"/>
      <c r="CPV53" s="253"/>
      <c r="CPW53" s="253"/>
      <c r="CPX53" s="253"/>
      <c r="CPY53" s="253"/>
      <c r="CPZ53" s="253"/>
      <c r="CQA53" s="253"/>
      <c r="CQB53" s="253"/>
      <c r="CQC53" s="253"/>
      <c r="CQD53" s="253"/>
      <c r="CQE53" s="253"/>
      <c r="CQF53" s="253"/>
      <c r="CQG53" s="253"/>
      <c r="CQH53" s="253"/>
      <c r="CQI53" s="253"/>
      <c r="CQJ53" s="253"/>
      <c r="CQK53" s="253"/>
      <c r="CQL53" s="253"/>
      <c r="CQM53" s="253"/>
      <c r="CQN53" s="253"/>
      <c r="CQO53" s="253"/>
      <c r="CQP53" s="253"/>
      <c r="CQQ53" s="253"/>
      <c r="CQR53" s="253"/>
      <c r="CQS53" s="253"/>
      <c r="CQT53" s="253"/>
      <c r="CQU53" s="253"/>
      <c r="CQV53" s="253"/>
      <c r="CQW53" s="253"/>
      <c r="CQX53" s="253"/>
      <c r="CQY53" s="253"/>
      <c r="CQZ53" s="253"/>
      <c r="CRA53" s="253"/>
      <c r="CRB53" s="253"/>
      <c r="CRC53" s="253"/>
      <c r="CRD53" s="253"/>
      <c r="CRE53" s="253"/>
      <c r="CRF53" s="253"/>
      <c r="CRG53" s="253"/>
      <c r="CRH53" s="253"/>
      <c r="CRI53" s="253"/>
      <c r="CRJ53" s="253"/>
      <c r="CRK53" s="253"/>
      <c r="CRL53" s="253"/>
      <c r="CRM53" s="253"/>
      <c r="CRN53" s="253"/>
      <c r="CRO53" s="253"/>
      <c r="CRP53" s="253"/>
      <c r="CRQ53" s="253"/>
      <c r="CRR53" s="253"/>
      <c r="CRS53" s="253"/>
      <c r="CRT53" s="253"/>
      <c r="CRU53" s="253"/>
      <c r="CRV53" s="253"/>
      <c r="CRW53" s="253"/>
      <c r="CRX53" s="253"/>
      <c r="CRY53" s="253"/>
      <c r="CRZ53" s="253"/>
      <c r="CSA53" s="253"/>
      <c r="CSB53" s="253"/>
      <c r="CSC53" s="253"/>
      <c r="CSD53" s="253"/>
      <c r="CSE53" s="253"/>
      <c r="CSF53" s="253"/>
      <c r="CSG53" s="253"/>
      <c r="CSH53" s="253"/>
      <c r="CSI53" s="253"/>
      <c r="CSJ53" s="253"/>
      <c r="CSK53" s="253"/>
      <c r="CSL53" s="253"/>
      <c r="CSM53" s="253"/>
      <c r="CSN53" s="253"/>
      <c r="CSO53" s="253"/>
      <c r="CSP53" s="253"/>
      <c r="CSQ53" s="253"/>
      <c r="CSR53" s="253"/>
      <c r="CSS53" s="253"/>
      <c r="CST53" s="253"/>
      <c r="CSU53" s="253"/>
      <c r="CSV53" s="253"/>
      <c r="CSW53" s="253"/>
      <c r="CSX53" s="253"/>
      <c r="CSY53" s="253"/>
      <c r="CSZ53" s="253"/>
      <c r="CTA53" s="253"/>
      <c r="CTB53" s="253"/>
      <c r="CTC53" s="253"/>
      <c r="CTD53" s="253"/>
      <c r="CTE53" s="253"/>
      <c r="CTF53" s="253"/>
      <c r="CTG53" s="253"/>
      <c r="CTH53" s="253"/>
      <c r="CTI53" s="253"/>
      <c r="CTJ53" s="253"/>
      <c r="CTK53" s="253"/>
      <c r="CTL53" s="253"/>
      <c r="CTM53" s="253"/>
      <c r="CTN53" s="253"/>
      <c r="CTO53" s="253"/>
      <c r="CTP53" s="253"/>
      <c r="CTQ53" s="253"/>
      <c r="CTR53" s="253"/>
      <c r="CTS53" s="253"/>
      <c r="CTT53" s="253"/>
      <c r="CTU53" s="253"/>
      <c r="CTV53" s="253"/>
      <c r="CTW53" s="253"/>
      <c r="CTX53" s="253"/>
      <c r="CTY53" s="253"/>
      <c r="CTZ53" s="253"/>
      <c r="CUA53" s="253"/>
      <c r="CUB53" s="253"/>
      <c r="CUC53" s="253"/>
      <c r="CUD53" s="253"/>
      <c r="CUE53" s="253"/>
      <c r="CUF53" s="253"/>
      <c r="CUG53" s="253"/>
      <c r="CUH53" s="253"/>
      <c r="CUI53" s="253"/>
      <c r="CUJ53" s="253"/>
      <c r="CUK53" s="253"/>
      <c r="CUL53" s="253"/>
      <c r="CUM53" s="253"/>
      <c r="CUN53" s="253"/>
      <c r="CUO53" s="253"/>
      <c r="CUP53" s="253"/>
      <c r="CUQ53" s="253"/>
      <c r="CUR53" s="253"/>
      <c r="CUS53" s="253"/>
      <c r="CUT53" s="253"/>
      <c r="CUU53" s="253"/>
      <c r="CUV53" s="253"/>
      <c r="CUW53" s="253"/>
      <c r="CUX53" s="253"/>
      <c r="CUY53" s="253"/>
      <c r="CUZ53" s="253"/>
      <c r="CVA53" s="253"/>
      <c r="CVB53" s="253"/>
      <c r="CVC53" s="253"/>
      <c r="CVD53" s="253"/>
      <c r="CVE53" s="253"/>
      <c r="CVF53" s="253"/>
      <c r="CVG53" s="253"/>
      <c r="CVH53" s="253"/>
      <c r="CVI53" s="253"/>
      <c r="CVJ53" s="253"/>
      <c r="CVK53" s="253"/>
      <c r="CVL53" s="253"/>
      <c r="CVM53" s="253"/>
      <c r="CVN53" s="253"/>
      <c r="CVO53" s="253"/>
      <c r="CVP53" s="253"/>
      <c r="CVQ53" s="253"/>
      <c r="CVR53" s="253"/>
      <c r="CVS53" s="253"/>
      <c r="CVT53" s="253"/>
      <c r="CVU53" s="253"/>
      <c r="CVV53" s="253"/>
      <c r="CVW53" s="253"/>
      <c r="CVX53" s="253"/>
      <c r="CVY53" s="253"/>
      <c r="CVZ53" s="253"/>
      <c r="CWA53" s="253"/>
      <c r="CWB53" s="253"/>
      <c r="CWC53" s="253"/>
      <c r="CWD53" s="253"/>
      <c r="CWE53" s="253"/>
      <c r="CWF53" s="253"/>
      <c r="CWG53" s="253"/>
      <c r="CWH53" s="253"/>
      <c r="CWI53" s="253"/>
      <c r="CWJ53" s="253"/>
      <c r="CWK53" s="253"/>
      <c r="CWL53" s="253"/>
      <c r="CWM53" s="253"/>
      <c r="CWN53" s="253"/>
      <c r="CWO53" s="253"/>
      <c r="CWP53" s="253"/>
      <c r="CWQ53" s="253"/>
      <c r="CWR53" s="253"/>
      <c r="CWS53" s="253"/>
      <c r="CWT53" s="253"/>
      <c r="CWU53" s="253"/>
      <c r="CWV53" s="253"/>
      <c r="CWW53" s="253"/>
      <c r="CWX53" s="253"/>
      <c r="CWY53" s="253"/>
      <c r="CWZ53" s="253"/>
      <c r="CXA53" s="253"/>
      <c r="CXB53" s="253"/>
      <c r="CXC53" s="253"/>
      <c r="CXD53" s="253"/>
      <c r="CXE53" s="253"/>
      <c r="CXF53" s="253"/>
      <c r="CXG53" s="253"/>
      <c r="CXH53" s="253"/>
      <c r="CXI53" s="253"/>
      <c r="CXJ53" s="253"/>
      <c r="CXK53" s="253"/>
      <c r="CXL53" s="253"/>
      <c r="CXM53" s="253"/>
      <c r="CXN53" s="253"/>
      <c r="CXO53" s="253"/>
      <c r="CXP53" s="253"/>
      <c r="CXQ53" s="253"/>
      <c r="CXR53" s="253"/>
      <c r="CXS53" s="253"/>
      <c r="CXT53" s="253"/>
      <c r="CXU53" s="253"/>
      <c r="CXV53" s="253"/>
      <c r="CXW53" s="253"/>
      <c r="CXX53" s="253"/>
      <c r="CXY53" s="253"/>
      <c r="CXZ53" s="253"/>
      <c r="CYA53" s="253"/>
      <c r="CYB53" s="253"/>
      <c r="CYC53" s="253"/>
      <c r="CYD53" s="253"/>
      <c r="CYE53" s="253"/>
      <c r="CYF53" s="253"/>
      <c r="CYG53" s="253"/>
      <c r="CYH53" s="253"/>
      <c r="CYI53" s="253"/>
      <c r="CYJ53" s="253"/>
      <c r="CYK53" s="253"/>
      <c r="CYL53" s="253"/>
      <c r="CYM53" s="253"/>
      <c r="CYN53" s="253"/>
      <c r="CYO53" s="253"/>
      <c r="CYP53" s="253"/>
      <c r="CYQ53" s="253"/>
      <c r="CYR53" s="253"/>
      <c r="CYS53" s="253"/>
      <c r="CYT53" s="253"/>
      <c r="CYU53" s="253"/>
      <c r="CYV53" s="253"/>
      <c r="CYW53" s="253"/>
      <c r="CYX53" s="253"/>
      <c r="CYY53" s="253"/>
      <c r="CYZ53" s="253"/>
      <c r="CZA53" s="253"/>
      <c r="CZB53" s="253"/>
      <c r="CZC53" s="253"/>
      <c r="CZD53" s="253"/>
      <c r="CZE53" s="253"/>
      <c r="CZF53" s="253"/>
      <c r="CZG53" s="253"/>
      <c r="CZH53" s="253"/>
      <c r="CZI53" s="253"/>
      <c r="CZJ53" s="253"/>
      <c r="CZK53" s="253"/>
      <c r="CZL53" s="253"/>
      <c r="CZM53" s="253"/>
      <c r="CZN53" s="253"/>
      <c r="CZO53" s="253"/>
      <c r="CZP53" s="253"/>
      <c r="CZQ53" s="253"/>
      <c r="CZR53" s="253"/>
      <c r="CZS53" s="253"/>
      <c r="CZT53" s="253"/>
      <c r="CZU53" s="253"/>
      <c r="CZV53" s="253"/>
      <c r="CZW53" s="253"/>
      <c r="CZX53" s="253"/>
      <c r="CZY53" s="253"/>
      <c r="CZZ53" s="253"/>
      <c r="DAA53" s="253"/>
      <c r="DAB53" s="253"/>
      <c r="DAC53" s="253"/>
      <c r="DAD53" s="253"/>
      <c r="DAE53" s="253"/>
      <c r="DAF53" s="253"/>
      <c r="DAG53" s="253"/>
      <c r="DAH53" s="253"/>
      <c r="DAI53" s="253"/>
      <c r="DAJ53" s="253"/>
      <c r="DAK53" s="253"/>
      <c r="DAL53" s="253"/>
      <c r="DAM53" s="253"/>
      <c r="DAN53" s="253"/>
      <c r="DAO53" s="253"/>
      <c r="DAP53" s="253"/>
      <c r="DAQ53" s="253"/>
      <c r="DAR53" s="253"/>
      <c r="DAS53" s="253"/>
      <c r="DAT53" s="253"/>
      <c r="DAU53" s="253"/>
      <c r="DAV53" s="253"/>
      <c r="DAW53" s="253"/>
      <c r="DAX53" s="253"/>
      <c r="DAY53" s="253"/>
      <c r="DAZ53" s="253"/>
      <c r="DBA53" s="253"/>
      <c r="DBB53" s="253"/>
      <c r="DBC53" s="253"/>
      <c r="DBD53" s="253"/>
      <c r="DBE53" s="253"/>
      <c r="DBF53" s="253"/>
      <c r="DBG53" s="253"/>
      <c r="DBH53" s="253"/>
      <c r="DBI53" s="253"/>
      <c r="DBJ53" s="253"/>
      <c r="DBK53" s="253"/>
      <c r="DBL53" s="253"/>
      <c r="DBM53" s="253"/>
      <c r="DBN53" s="253"/>
      <c r="DBO53" s="253"/>
      <c r="DBP53" s="253"/>
      <c r="DBQ53" s="253"/>
      <c r="DBR53" s="253"/>
      <c r="DBS53" s="253"/>
      <c r="DBT53" s="253"/>
      <c r="DBU53" s="253"/>
      <c r="DBV53" s="253"/>
      <c r="DBW53" s="253"/>
      <c r="DBX53" s="253"/>
      <c r="DBY53" s="253"/>
      <c r="DBZ53" s="253"/>
      <c r="DCA53" s="253"/>
      <c r="DCB53" s="253"/>
      <c r="DCC53" s="253"/>
      <c r="DCD53" s="253"/>
      <c r="DCE53" s="253"/>
      <c r="DCF53" s="253"/>
      <c r="DCG53" s="253"/>
      <c r="DCH53" s="253"/>
      <c r="DCI53" s="253"/>
      <c r="DCJ53" s="253"/>
      <c r="DCK53" s="253"/>
      <c r="DCL53" s="253"/>
      <c r="DCM53" s="253"/>
      <c r="DCN53" s="253"/>
      <c r="DCO53" s="253"/>
      <c r="DCP53" s="253"/>
      <c r="DCQ53" s="253"/>
      <c r="DCR53" s="253"/>
      <c r="DCS53" s="253"/>
      <c r="DCT53" s="253"/>
      <c r="DCU53" s="253"/>
      <c r="DCV53" s="253"/>
      <c r="DCW53" s="253"/>
      <c r="DCX53" s="253"/>
      <c r="DCY53" s="253"/>
      <c r="DCZ53" s="253"/>
      <c r="DDA53" s="253"/>
      <c r="DDB53" s="253"/>
      <c r="DDC53" s="253"/>
      <c r="DDD53" s="253"/>
      <c r="DDE53" s="253"/>
      <c r="DDF53" s="253"/>
      <c r="DDG53" s="253"/>
      <c r="DDH53" s="253"/>
      <c r="DDI53" s="253"/>
      <c r="DDJ53" s="253"/>
      <c r="DDK53" s="253"/>
      <c r="DDL53" s="253"/>
      <c r="DDM53" s="253"/>
      <c r="DDN53" s="253"/>
      <c r="DDO53" s="253"/>
      <c r="DDP53" s="253"/>
      <c r="DDQ53" s="253"/>
      <c r="DDR53" s="253"/>
      <c r="DDS53" s="253"/>
      <c r="DDT53" s="253"/>
      <c r="DDU53" s="253"/>
      <c r="DDV53" s="253"/>
      <c r="DDW53" s="253"/>
      <c r="DDX53" s="253"/>
      <c r="DDY53" s="253"/>
      <c r="DDZ53" s="253"/>
      <c r="DEA53" s="253"/>
      <c r="DEB53" s="253"/>
      <c r="DEC53" s="253"/>
      <c r="DED53" s="253"/>
      <c r="DEE53" s="253"/>
      <c r="DEF53" s="253"/>
      <c r="DEG53" s="253"/>
      <c r="DEH53" s="253"/>
      <c r="DEI53" s="253"/>
      <c r="DEJ53" s="253"/>
      <c r="DEK53" s="253"/>
      <c r="DEL53" s="253"/>
      <c r="DEM53" s="253"/>
      <c r="DEN53" s="253"/>
      <c r="DEO53" s="253"/>
      <c r="DEP53" s="253"/>
      <c r="DEQ53" s="253"/>
      <c r="DER53" s="253"/>
      <c r="DES53" s="253"/>
      <c r="DET53" s="253"/>
      <c r="DEU53" s="253"/>
      <c r="DEV53" s="253"/>
      <c r="DEW53" s="253"/>
      <c r="DEX53" s="253"/>
      <c r="DEY53" s="253"/>
      <c r="DEZ53" s="253"/>
      <c r="DFA53" s="253"/>
      <c r="DFB53" s="253"/>
      <c r="DFC53" s="253"/>
      <c r="DFD53" s="253"/>
      <c r="DFE53" s="253"/>
      <c r="DFF53" s="253"/>
      <c r="DFG53" s="253"/>
      <c r="DFH53" s="253"/>
      <c r="DFI53" s="253"/>
      <c r="DFJ53" s="253"/>
      <c r="DFK53" s="253"/>
      <c r="DFL53" s="253"/>
      <c r="DFM53" s="253"/>
      <c r="DFN53" s="253"/>
      <c r="DFO53" s="253"/>
      <c r="DFP53" s="253"/>
      <c r="DFQ53" s="253"/>
      <c r="DFR53" s="253"/>
      <c r="DFS53" s="253"/>
      <c r="DFT53" s="253"/>
      <c r="DFU53" s="253"/>
      <c r="DFV53" s="253"/>
      <c r="DFW53" s="253"/>
      <c r="DFX53" s="253"/>
      <c r="DFY53" s="253"/>
      <c r="DFZ53" s="253"/>
      <c r="DGA53" s="253"/>
      <c r="DGB53" s="253"/>
      <c r="DGC53" s="253"/>
      <c r="DGD53" s="253"/>
      <c r="DGE53" s="253"/>
      <c r="DGF53" s="253"/>
      <c r="DGG53" s="253"/>
      <c r="DGH53" s="253"/>
      <c r="DGI53" s="253"/>
      <c r="DGJ53" s="253"/>
      <c r="DGK53" s="253"/>
      <c r="DGL53" s="253"/>
      <c r="DGM53" s="253"/>
      <c r="DGN53" s="253"/>
      <c r="DGO53" s="253"/>
      <c r="DGP53" s="253"/>
      <c r="DGQ53" s="253"/>
      <c r="DGR53" s="253"/>
      <c r="DGS53" s="253"/>
      <c r="DGT53" s="253"/>
      <c r="DGU53" s="253"/>
      <c r="DGV53" s="253"/>
      <c r="DGW53" s="253"/>
      <c r="DGX53" s="253"/>
      <c r="DGY53" s="253"/>
      <c r="DGZ53" s="253"/>
      <c r="DHA53" s="253"/>
      <c r="DHB53" s="253"/>
      <c r="DHC53" s="253"/>
      <c r="DHD53" s="253"/>
      <c r="DHE53" s="253"/>
      <c r="DHF53" s="253"/>
      <c r="DHG53" s="253"/>
      <c r="DHH53" s="253"/>
      <c r="DHI53" s="253"/>
      <c r="DHJ53" s="253"/>
      <c r="DHK53" s="253"/>
      <c r="DHL53" s="253"/>
      <c r="DHM53" s="253"/>
      <c r="DHN53" s="253"/>
      <c r="DHO53" s="253"/>
      <c r="DHP53" s="253"/>
      <c r="DHQ53" s="253"/>
      <c r="DHR53" s="253"/>
      <c r="DHS53" s="253"/>
      <c r="DHT53" s="253"/>
      <c r="DHU53" s="253"/>
      <c r="DHV53" s="253"/>
      <c r="DHW53" s="253"/>
      <c r="DHX53" s="253"/>
      <c r="DHY53" s="253"/>
      <c r="DHZ53" s="253"/>
      <c r="DIA53" s="253"/>
      <c r="DIB53" s="253"/>
      <c r="DIC53" s="253"/>
      <c r="DID53" s="253"/>
      <c r="DIE53" s="253"/>
      <c r="DIF53" s="253"/>
      <c r="DIG53" s="253"/>
      <c r="DIH53" s="253"/>
      <c r="DII53" s="253"/>
      <c r="DIJ53" s="253"/>
      <c r="DIK53" s="253"/>
      <c r="DIL53" s="253"/>
      <c r="DIM53" s="253"/>
      <c r="DIN53" s="253"/>
      <c r="DIO53" s="253"/>
      <c r="DIP53" s="253"/>
      <c r="DIQ53" s="253"/>
      <c r="DIR53" s="253"/>
      <c r="DIS53" s="253"/>
      <c r="DIT53" s="253"/>
      <c r="DIU53" s="253"/>
      <c r="DIV53" s="253"/>
      <c r="DIW53" s="253"/>
      <c r="DIX53" s="253"/>
      <c r="DIY53" s="253"/>
      <c r="DIZ53" s="253"/>
      <c r="DJA53" s="253"/>
      <c r="DJB53" s="253"/>
      <c r="DJC53" s="253"/>
      <c r="DJD53" s="253"/>
      <c r="DJE53" s="253"/>
      <c r="DJF53" s="253"/>
      <c r="DJG53" s="253"/>
      <c r="DJH53" s="253"/>
      <c r="DJI53" s="253"/>
      <c r="DJJ53" s="253"/>
      <c r="DJK53" s="253"/>
      <c r="DJL53" s="253"/>
      <c r="DJM53" s="253"/>
      <c r="DJN53" s="253"/>
      <c r="DJO53" s="253"/>
      <c r="DJP53" s="253"/>
      <c r="DJQ53" s="253"/>
      <c r="DJR53" s="253"/>
      <c r="DJS53" s="253"/>
      <c r="DJT53" s="253"/>
      <c r="DJU53" s="253"/>
      <c r="DJV53" s="253"/>
      <c r="DJW53" s="253"/>
      <c r="DJX53" s="253"/>
      <c r="DJY53" s="253"/>
      <c r="DJZ53" s="253"/>
      <c r="DKA53" s="253"/>
      <c r="DKB53" s="253"/>
      <c r="DKC53" s="253"/>
      <c r="DKD53" s="253"/>
      <c r="DKE53" s="253"/>
      <c r="DKF53" s="253"/>
      <c r="DKG53" s="253"/>
      <c r="DKH53" s="253"/>
      <c r="DKI53" s="253"/>
      <c r="DKJ53" s="253"/>
      <c r="DKK53" s="253"/>
      <c r="DKL53" s="253"/>
      <c r="DKM53" s="253"/>
      <c r="DKN53" s="253"/>
      <c r="DKO53" s="253"/>
      <c r="DKP53" s="253"/>
      <c r="DKQ53" s="253"/>
      <c r="DKR53" s="253"/>
      <c r="DKS53" s="253"/>
      <c r="DKT53" s="253"/>
      <c r="DKU53" s="253"/>
      <c r="DKV53" s="253"/>
      <c r="DKW53" s="253"/>
      <c r="DKX53" s="253"/>
      <c r="DKY53" s="253"/>
      <c r="DKZ53" s="253"/>
      <c r="DLA53" s="253"/>
      <c r="DLB53" s="253"/>
      <c r="DLC53" s="253"/>
      <c r="DLD53" s="253"/>
      <c r="DLE53" s="253"/>
      <c r="DLF53" s="253"/>
      <c r="DLG53" s="253"/>
      <c r="DLH53" s="253"/>
      <c r="DLI53" s="253"/>
      <c r="DLJ53" s="253"/>
      <c r="DLK53" s="253"/>
      <c r="DLL53" s="253"/>
      <c r="DLM53" s="253"/>
      <c r="DLN53" s="253"/>
      <c r="DLO53" s="253"/>
      <c r="DLP53" s="253"/>
      <c r="DLQ53" s="253"/>
      <c r="DLR53" s="253"/>
      <c r="DLS53" s="253"/>
      <c r="DLT53" s="253"/>
      <c r="DLU53" s="253"/>
      <c r="DLV53" s="253"/>
      <c r="DLW53" s="253"/>
      <c r="DLX53" s="253"/>
      <c r="DLY53" s="253"/>
      <c r="DLZ53" s="253"/>
      <c r="DMA53" s="253"/>
      <c r="DMB53" s="253"/>
      <c r="DMC53" s="253"/>
      <c r="DMD53" s="253"/>
      <c r="DME53" s="253"/>
      <c r="DMF53" s="253"/>
      <c r="DMG53" s="253"/>
      <c r="DMH53" s="253"/>
      <c r="DMI53" s="253"/>
      <c r="DMJ53" s="253"/>
      <c r="DMK53" s="253"/>
      <c r="DML53" s="253"/>
      <c r="DMM53" s="253"/>
      <c r="DMN53" s="253"/>
      <c r="DMO53" s="253"/>
      <c r="DMP53" s="253"/>
      <c r="DMQ53" s="253"/>
      <c r="DMR53" s="253"/>
      <c r="DMS53" s="253"/>
      <c r="DMT53" s="253"/>
      <c r="DMU53" s="253"/>
      <c r="DMV53" s="253"/>
      <c r="DMW53" s="253"/>
      <c r="DMX53" s="253"/>
      <c r="DMY53" s="253"/>
      <c r="DMZ53" s="253"/>
      <c r="DNA53" s="253"/>
      <c r="DNB53" s="253"/>
      <c r="DNC53" s="253"/>
      <c r="DND53" s="253"/>
      <c r="DNE53" s="253"/>
      <c r="DNF53" s="253"/>
      <c r="DNG53" s="253"/>
      <c r="DNH53" s="253"/>
      <c r="DNI53" s="253"/>
      <c r="DNJ53" s="253"/>
      <c r="DNK53" s="253"/>
      <c r="DNL53" s="253"/>
      <c r="DNM53" s="253"/>
      <c r="DNN53" s="253"/>
      <c r="DNO53" s="253"/>
      <c r="DNP53" s="253"/>
      <c r="DNQ53" s="253"/>
      <c r="DNR53" s="253"/>
      <c r="DNS53" s="253"/>
      <c r="DNT53" s="253"/>
      <c r="DNU53" s="253"/>
      <c r="DNV53" s="253"/>
      <c r="DNW53" s="253"/>
      <c r="DNX53" s="253"/>
      <c r="DNY53" s="253"/>
      <c r="DNZ53" s="253"/>
      <c r="DOA53" s="253"/>
      <c r="DOB53" s="253"/>
      <c r="DOC53" s="253"/>
      <c r="DOD53" s="253"/>
      <c r="DOE53" s="253"/>
      <c r="DOF53" s="253"/>
      <c r="DOG53" s="253"/>
      <c r="DOH53" s="253"/>
      <c r="DOI53" s="253"/>
      <c r="DOJ53" s="253"/>
      <c r="DOK53" s="253"/>
      <c r="DOL53" s="253"/>
      <c r="DOM53" s="253"/>
      <c r="DON53" s="253"/>
      <c r="DOO53" s="253"/>
      <c r="DOP53" s="253"/>
      <c r="DOQ53" s="253"/>
      <c r="DOR53" s="253"/>
      <c r="DOS53" s="253"/>
      <c r="DOT53" s="253"/>
      <c r="DOU53" s="253"/>
      <c r="DOV53" s="253"/>
      <c r="DOW53" s="253"/>
      <c r="DOX53" s="253"/>
      <c r="DOY53" s="253"/>
      <c r="DOZ53" s="253"/>
      <c r="DPA53" s="253"/>
      <c r="DPB53" s="253"/>
      <c r="DPC53" s="253"/>
      <c r="DPD53" s="253"/>
      <c r="DPE53" s="253"/>
      <c r="DPF53" s="253"/>
      <c r="DPG53" s="253"/>
      <c r="DPH53" s="253"/>
      <c r="DPI53" s="253"/>
      <c r="DPJ53" s="253"/>
      <c r="DPK53" s="253"/>
      <c r="DPL53" s="253"/>
      <c r="DPM53" s="253"/>
      <c r="DPN53" s="253"/>
      <c r="DPO53" s="253"/>
      <c r="DPP53" s="253"/>
      <c r="DPQ53" s="253"/>
      <c r="DPR53" s="253"/>
      <c r="DPS53" s="253"/>
      <c r="DPT53" s="253"/>
      <c r="DPU53" s="253"/>
      <c r="DPV53" s="253"/>
      <c r="DPW53" s="253"/>
      <c r="DPX53" s="253"/>
      <c r="DPY53" s="253"/>
      <c r="DPZ53" s="253"/>
      <c r="DQA53" s="253"/>
      <c r="DQB53" s="253"/>
      <c r="DQC53" s="253"/>
      <c r="DQD53" s="253"/>
      <c r="DQE53" s="253"/>
      <c r="DQF53" s="253"/>
      <c r="DQG53" s="253"/>
      <c r="DQH53" s="253"/>
      <c r="DQI53" s="253"/>
      <c r="DQJ53" s="253"/>
      <c r="DQK53" s="253"/>
      <c r="DQL53" s="253"/>
      <c r="DQM53" s="253"/>
      <c r="DQN53" s="253"/>
      <c r="DQO53" s="253"/>
      <c r="DQP53" s="253"/>
      <c r="DQQ53" s="253"/>
      <c r="DQR53" s="253"/>
      <c r="DQS53" s="253"/>
      <c r="DQT53" s="253"/>
      <c r="DQU53" s="253"/>
      <c r="DQV53" s="253"/>
      <c r="DQW53" s="253"/>
      <c r="DQX53" s="253"/>
      <c r="DQY53" s="253"/>
      <c r="DQZ53" s="253"/>
      <c r="DRA53" s="253"/>
      <c r="DRB53" s="253"/>
      <c r="DRC53" s="253"/>
      <c r="DRD53" s="253"/>
      <c r="DRE53" s="253"/>
      <c r="DRF53" s="253"/>
      <c r="DRG53" s="253"/>
      <c r="DRH53" s="253"/>
      <c r="DRI53" s="253"/>
      <c r="DRJ53" s="253"/>
      <c r="DRK53" s="253"/>
      <c r="DRL53" s="253"/>
      <c r="DRM53" s="253"/>
      <c r="DRN53" s="253"/>
      <c r="DRO53" s="253"/>
      <c r="DRP53" s="253"/>
      <c r="DRQ53" s="253"/>
      <c r="DRR53" s="253"/>
      <c r="DRS53" s="253"/>
      <c r="DRT53" s="253"/>
      <c r="DRU53" s="253"/>
      <c r="DRV53" s="253"/>
      <c r="DRW53" s="253"/>
      <c r="DRX53" s="253"/>
      <c r="DRY53" s="253"/>
      <c r="DRZ53" s="253"/>
      <c r="DSA53" s="253"/>
      <c r="DSB53" s="253"/>
      <c r="DSC53" s="253"/>
      <c r="DSD53" s="253"/>
      <c r="DSE53" s="253"/>
      <c r="DSF53" s="253"/>
      <c r="DSG53" s="253"/>
      <c r="DSH53" s="253"/>
      <c r="DSI53" s="253"/>
      <c r="DSJ53" s="253"/>
      <c r="DSK53" s="253"/>
      <c r="DSL53" s="253"/>
      <c r="DSM53" s="253"/>
      <c r="DSN53" s="253"/>
      <c r="DSO53" s="253"/>
      <c r="DSP53" s="253"/>
      <c r="DSQ53" s="253"/>
      <c r="DSR53" s="253"/>
      <c r="DSS53" s="253"/>
      <c r="DST53" s="253"/>
      <c r="DSU53" s="253"/>
      <c r="DSV53" s="253"/>
      <c r="DSW53" s="253"/>
      <c r="DSX53" s="253"/>
      <c r="DSY53" s="253"/>
      <c r="DSZ53" s="253"/>
      <c r="DTA53" s="253"/>
      <c r="DTB53" s="253"/>
      <c r="DTC53" s="253"/>
      <c r="DTD53" s="253"/>
      <c r="DTE53" s="253"/>
      <c r="DTF53" s="253"/>
      <c r="DTG53" s="253"/>
      <c r="DTH53" s="253"/>
      <c r="DTI53" s="253"/>
      <c r="DTJ53" s="253"/>
      <c r="DTK53" s="253"/>
      <c r="DTL53" s="253"/>
      <c r="DTM53" s="253"/>
      <c r="DTN53" s="253"/>
      <c r="DTO53" s="253"/>
      <c r="DTP53" s="253"/>
      <c r="DTQ53" s="253"/>
      <c r="DTR53" s="253"/>
      <c r="DTS53" s="253"/>
      <c r="DTT53" s="253"/>
      <c r="DTU53" s="253"/>
      <c r="DTV53" s="253"/>
      <c r="DTW53" s="253"/>
      <c r="DTX53" s="253"/>
      <c r="DTY53" s="253"/>
      <c r="DTZ53" s="253"/>
      <c r="DUA53" s="253"/>
      <c r="DUB53" s="253"/>
      <c r="DUC53" s="253"/>
      <c r="DUD53" s="253"/>
      <c r="DUE53" s="253"/>
      <c r="DUF53" s="253"/>
      <c r="DUG53" s="253"/>
      <c r="DUH53" s="253"/>
      <c r="DUI53" s="253"/>
      <c r="DUJ53" s="253"/>
      <c r="DUK53" s="253"/>
      <c r="DUL53" s="253"/>
      <c r="DUM53" s="253"/>
      <c r="DUN53" s="253"/>
      <c r="DUO53" s="253"/>
      <c r="DUP53" s="253"/>
      <c r="DUQ53" s="253"/>
      <c r="DUR53" s="253"/>
      <c r="DUS53" s="253"/>
      <c r="DUT53" s="253"/>
      <c r="DUU53" s="253"/>
      <c r="DUV53" s="253"/>
      <c r="DUW53" s="253"/>
      <c r="DUX53" s="253"/>
      <c r="DUY53" s="253"/>
      <c r="DUZ53" s="253"/>
      <c r="DVA53" s="253"/>
      <c r="DVB53" s="253"/>
      <c r="DVC53" s="253"/>
      <c r="DVD53" s="253"/>
      <c r="DVE53" s="253"/>
      <c r="DVF53" s="253"/>
      <c r="DVG53" s="253"/>
      <c r="DVH53" s="253"/>
      <c r="DVI53" s="253"/>
      <c r="DVJ53" s="253"/>
      <c r="DVK53" s="253"/>
      <c r="DVL53" s="253"/>
      <c r="DVM53" s="253"/>
      <c r="DVN53" s="253"/>
      <c r="DVO53" s="253"/>
      <c r="DVP53" s="253"/>
      <c r="DVQ53" s="253"/>
      <c r="DVR53" s="253"/>
      <c r="DVS53" s="253"/>
      <c r="DVT53" s="253"/>
      <c r="DVU53" s="253"/>
      <c r="DVV53" s="253"/>
      <c r="DVW53" s="253"/>
      <c r="DVX53" s="253"/>
      <c r="DVY53" s="253"/>
      <c r="DVZ53" s="253"/>
      <c r="DWA53" s="253"/>
      <c r="DWB53" s="253"/>
      <c r="DWC53" s="253"/>
      <c r="DWD53" s="253"/>
      <c r="DWE53" s="253"/>
      <c r="DWF53" s="253"/>
      <c r="DWG53" s="253"/>
      <c r="DWH53" s="253"/>
      <c r="DWI53" s="253"/>
      <c r="DWJ53" s="253"/>
      <c r="DWK53" s="253"/>
      <c r="DWL53" s="253"/>
      <c r="DWM53" s="253"/>
      <c r="DWN53" s="253"/>
      <c r="DWO53" s="253"/>
      <c r="DWP53" s="253"/>
      <c r="DWQ53" s="253"/>
      <c r="DWR53" s="253"/>
      <c r="DWS53" s="253"/>
      <c r="DWT53" s="253"/>
      <c r="DWU53" s="253"/>
      <c r="DWV53" s="253"/>
      <c r="DWW53" s="253"/>
      <c r="DWX53" s="253"/>
      <c r="DWY53" s="253"/>
      <c r="DWZ53" s="253"/>
      <c r="DXA53" s="253"/>
      <c r="DXB53" s="253"/>
      <c r="DXC53" s="253"/>
      <c r="DXD53" s="253"/>
      <c r="DXE53" s="253"/>
      <c r="DXF53" s="253"/>
      <c r="DXG53" s="253"/>
      <c r="DXH53" s="253"/>
      <c r="DXI53" s="253"/>
      <c r="DXJ53" s="253"/>
      <c r="DXK53" s="253"/>
      <c r="DXL53" s="253"/>
      <c r="DXM53" s="253"/>
      <c r="DXN53" s="253"/>
      <c r="DXO53" s="253"/>
      <c r="DXP53" s="253"/>
      <c r="DXQ53" s="253"/>
      <c r="DXR53" s="253"/>
      <c r="DXS53" s="253"/>
      <c r="DXT53" s="253"/>
      <c r="DXU53" s="253"/>
      <c r="DXV53" s="253"/>
      <c r="DXW53" s="253"/>
      <c r="DXX53" s="253"/>
      <c r="DXY53" s="253"/>
      <c r="DXZ53" s="253"/>
      <c r="DYA53" s="253"/>
      <c r="DYB53" s="253"/>
      <c r="DYC53" s="253"/>
      <c r="DYD53" s="253"/>
      <c r="DYE53" s="253"/>
      <c r="DYF53" s="253"/>
      <c r="DYG53" s="253"/>
      <c r="DYH53" s="253"/>
      <c r="DYI53" s="253"/>
      <c r="DYJ53" s="253"/>
      <c r="DYK53" s="253"/>
      <c r="DYL53" s="253"/>
      <c r="DYM53" s="253"/>
      <c r="DYN53" s="253"/>
      <c r="DYO53" s="253"/>
      <c r="DYP53" s="253"/>
      <c r="DYQ53" s="253"/>
      <c r="DYR53" s="253"/>
      <c r="DYS53" s="253"/>
      <c r="DYT53" s="253"/>
      <c r="DYU53" s="253"/>
      <c r="DYV53" s="253"/>
      <c r="DYW53" s="253"/>
      <c r="DYX53" s="253"/>
      <c r="DYY53" s="253"/>
      <c r="DYZ53" s="253"/>
      <c r="DZA53" s="253"/>
      <c r="DZB53" s="253"/>
      <c r="DZC53" s="253"/>
      <c r="DZD53" s="253"/>
      <c r="DZE53" s="253"/>
      <c r="DZF53" s="253"/>
      <c r="DZG53" s="253"/>
      <c r="DZH53" s="253"/>
      <c r="DZI53" s="253"/>
      <c r="DZJ53" s="253"/>
      <c r="DZK53" s="253"/>
      <c r="DZL53" s="253"/>
      <c r="DZM53" s="253"/>
      <c r="DZN53" s="253"/>
      <c r="DZO53" s="253"/>
      <c r="DZP53" s="253"/>
      <c r="DZQ53" s="253"/>
      <c r="DZR53" s="253"/>
      <c r="DZS53" s="253"/>
      <c r="DZT53" s="253"/>
      <c r="DZU53" s="253"/>
      <c r="DZV53" s="253"/>
      <c r="DZW53" s="253"/>
      <c r="DZX53" s="253"/>
      <c r="DZY53" s="253"/>
      <c r="DZZ53" s="253"/>
      <c r="EAA53" s="253"/>
      <c r="EAB53" s="253"/>
      <c r="EAC53" s="253"/>
      <c r="EAD53" s="253"/>
      <c r="EAE53" s="253"/>
      <c r="EAF53" s="253"/>
      <c r="EAG53" s="253"/>
      <c r="EAH53" s="253"/>
      <c r="EAI53" s="253"/>
      <c r="EAJ53" s="253"/>
      <c r="EAK53" s="253"/>
      <c r="EAL53" s="253"/>
      <c r="EAM53" s="253"/>
      <c r="EAN53" s="253"/>
      <c r="EAO53" s="253"/>
      <c r="EAP53" s="253"/>
      <c r="EAQ53" s="253"/>
      <c r="EAR53" s="253"/>
      <c r="EAS53" s="253"/>
      <c r="EAT53" s="253"/>
      <c r="EAU53" s="253"/>
      <c r="EAV53" s="253"/>
      <c r="EAW53" s="253"/>
      <c r="EAX53" s="253"/>
      <c r="EAY53" s="253"/>
      <c r="EAZ53" s="253"/>
      <c r="EBA53" s="253"/>
      <c r="EBB53" s="253"/>
      <c r="EBC53" s="253"/>
      <c r="EBD53" s="253"/>
      <c r="EBE53" s="253"/>
      <c r="EBF53" s="253"/>
      <c r="EBG53" s="253"/>
      <c r="EBH53" s="253"/>
      <c r="EBI53" s="253"/>
      <c r="EBJ53" s="253"/>
      <c r="EBK53" s="253"/>
      <c r="EBL53" s="253"/>
      <c r="EBM53" s="253"/>
      <c r="EBN53" s="253"/>
      <c r="EBO53" s="253"/>
      <c r="EBP53" s="253"/>
      <c r="EBQ53" s="253"/>
      <c r="EBR53" s="253"/>
      <c r="EBS53" s="253"/>
      <c r="EBT53" s="253"/>
      <c r="EBU53" s="253"/>
      <c r="EBV53" s="253"/>
      <c r="EBW53" s="253"/>
      <c r="EBX53" s="253"/>
      <c r="EBY53" s="253"/>
      <c r="EBZ53" s="253"/>
      <c r="ECA53" s="253"/>
      <c r="ECB53" s="253"/>
      <c r="ECC53" s="253"/>
      <c r="ECD53" s="253"/>
      <c r="ECE53" s="253"/>
      <c r="ECF53" s="253"/>
      <c r="ECG53" s="253"/>
      <c r="ECH53" s="253"/>
      <c r="ECI53" s="253"/>
      <c r="ECJ53" s="253"/>
      <c r="ECK53" s="253"/>
      <c r="ECL53" s="253"/>
      <c r="ECM53" s="253"/>
      <c r="ECN53" s="253"/>
      <c r="ECO53" s="253"/>
      <c r="ECP53" s="253"/>
      <c r="ECQ53" s="253"/>
      <c r="ECR53" s="253"/>
      <c r="ECS53" s="253"/>
      <c r="ECT53" s="253"/>
      <c r="ECU53" s="253"/>
      <c r="ECV53" s="253"/>
      <c r="ECW53" s="253"/>
      <c r="ECX53" s="253"/>
      <c r="ECY53" s="253"/>
      <c r="ECZ53" s="253"/>
      <c r="EDA53" s="253"/>
      <c r="EDB53" s="253"/>
      <c r="EDC53" s="253"/>
      <c r="EDD53" s="253"/>
      <c r="EDE53" s="253"/>
      <c r="EDF53" s="253"/>
      <c r="EDG53" s="253"/>
      <c r="EDH53" s="253"/>
      <c r="EDI53" s="253"/>
      <c r="EDJ53" s="253"/>
      <c r="EDK53" s="253"/>
      <c r="EDL53" s="253"/>
      <c r="EDM53" s="253"/>
      <c r="EDN53" s="253"/>
      <c r="EDO53" s="253"/>
      <c r="EDP53" s="253"/>
      <c r="EDQ53" s="253"/>
      <c r="EDR53" s="253"/>
      <c r="EDS53" s="253"/>
      <c r="EDT53" s="253"/>
      <c r="EDU53" s="253"/>
      <c r="EDV53" s="253"/>
      <c r="EDW53" s="253"/>
      <c r="EDX53" s="253"/>
      <c r="EDY53" s="253"/>
      <c r="EDZ53" s="253"/>
      <c r="EEA53" s="253"/>
      <c r="EEB53" s="253"/>
      <c r="EEC53" s="253"/>
      <c r="EED53" s="253"/>
      <c r="EEE53" s="253"/>
      <c r="EEF53" s="253"/>
      <c r="EEG53" s="253"/>
      <c r="EEH53" s="253"/>
      <c r="EEI53" s="253"/>
      <c r="EEJ53" s="253"/>
      <c r="EEK53" s="253"/>
      <c r="EEL53" s="253"/>
      <c r="EEM53" s="253"/>
      <c r="EEN53" s="253"/>
      <c r="EEO53" s="253"/>
      <c r="EEP53" s="253"/>
      <c r="EEQ53" s="253"/>
      <c r="EER53" s="253"/>
      <c r="EES53" s="253"/>
      <c r="EET53" s="253"/>
      <c r="EEU53" s="253"/>
      <c r="EEV53" s="253"/>
      <c r="EEW53" s="253"/>
      <c r="EEX53" s="253"/>
      <c r="EEY53" s="253"/>
      <c r="EEZ53" s="253"/>
      <c r="EFA53" s="253"/>
      <c r="EFB53" s="253"/>
      <c r="EFC53" s="253"/>
      <c r="EFD53" s="253"/>
      <c r="EFE53" s="253"/>
      <c r="EFF53" s="253"/>
      <c r="EFG53" s="253"/>
      <c r="EFH53" s="253"/>
      <c r="EFI53" s="253"/>
      <c r="EFJ53" s="253"/>
      <c r="EFK53" s="253"/>
      <c r="EFL53" s="253"/>
      <c r="EFM53" s="253"/>
      <c r="EFN53" s="253"/>
      <c r="EFO53" s="253"/>
      <c r="EFP53" s="253"/>
      <c r="EFQ53" s="253"/>
      <c r="EFR53" s="253"/>
      <c r="EFS53" s="253"/>
      <c r="EFT53" s="253"/>
      <c r="EFU53" s="253"/>
      <c r="EFV53" s="253"/>
      <c r="EFW53" s="253"/>
      <c r="EFX53" s="253"/>
      <c r="EFY53" s="253"/>
      <c r="EFZ53" s="253"/>
      <c r="EGA53" s="253"/>
      <c r="EGB53" s="253"/>
      <c r="EGC53" s="253"/>
      <c r="EGD53" s="253"/>
      <c r="EGE53" s="253"/>
      <c r="EGF53" s="253"/>
      <c r="EGG53" s="253"/>
      <c r="EGH53" s="253"/>
      <c r="EGI53" s="253"/>
      <c r="EGJ53" s="253"/>
      <c r="EGK53" s="253"/>
      <c r="EGL53" s="253"/>
      <c r="EGM53" s="253"/>
      <c r="EGN53" s="253"/>
      <c r="EGO53" s="253"/>
      <c r="EGP53" s="253"/>
      <c r="EGQ53" s="253"/>
      <c r="EGR53" s="253"/>
      <c r="EGS53" s="253"/>
      <c r="EGT53" s="253"/>
      <c r="EGU53" s="253"/>
      <c r="EGV53" s="253"/>
      <c r="EGW53" s="253"/>
      <c r="EGX53" s="253"/>
      <c r="EGY53" s="253"/>
      <c r="EGZ53" s="253"/>
      <c r="EHA53" s="253"/>
      <c r="EHB53" s="253"/>
      <c r="EHC53" s="253"/>
      <c r="EHD53" s="253"/>
      <c r="EHE53" s="253"/>
      <c r="EHF53" s="253"/>
      <c r="EHG53" s="253"/>
      <c r="EHH53" s="253"/>
      <c r="EHI53" s="253"/>
      <c r="EHJ53" s="253"/>
      <c r="EHK53" s="253"/>
      <c r="EHL53" s="253"/>
      <c r="EHM53" s="253"/>
      <c r="EHN53" s="253"/>
      <c r="EHO53" s="253"/>
      <c r="EHP53" s="253"/>
      <c r="EHQ53" s="253"/>
      <c r="EHR53" s="253"/>
      <c r="EHS53" s="253"/>
      <c r="EHT53" s="253"/>
      <c r="EHU53" s="253"/>
      <c r="EHV53" s="253"/>
      <c r="EHW53" s="253"/>
      <c r="EHX53" s="253"/>
      <c r="EHY53" s="253"/>
      <c r="EHZ53" s="253"/>
      <c r="EIA53" s="253"/>
      <c r="EIB53" s="253"/>
      <c r="EIC53" s="253"/>
      <c r="EID53" s="253"/>
      <c r="EIE53" s="253"/>
      <c r="EIF53" s="253"/>
      <c r="EIG53" s="253"/>
      <c r="EIH53" s="253"/>
      <c r="EII53" s="253"/>
      <c r="EIJ53" s="253"/>
      <c r="EIK53" s="253"/>
      <c r="EIL53" s="253"/>
      <c r="EIM53" s="253"/>
      <c r="EIN53" s="253"/>
      <c r="EIO53" s="253"/>
      <c r="EIP53" s="253"/>
      <c r="EIQ53" s="253"/>
      <c r="EIR53" s="253"/>
      <c r="EIS53" s="253"/>
      <c r="EIT53" s="253"/>
      <c r="EIU53" s="253"/>
      <c r="EIV53" s="253"/>
      <c r="EIW53" s="253"/>
      <c r="EIX53" s="253"/>
      <c r="EIY53" s="253"/>
      <c r="EIZ53" s="253"/>
      <c r="EJA53" s="253"/>
      <c r="EJB53" s="253"/>
      <c r="EJC53" s="253"/>
      <c r="EJD53" s="253"/>
      <c r="EJE53" s="253"/>
      <c r="EJF53" s="253"/>
      <c r="EJG53" s="253"/>
      <c r="EJH53" s="253"/>
      <c r="EJI53" s="253"/>
      <c r="EJJ53" s="253"/>
      <c r="EJK53" s="253"/>
      <c r="EJL53" s="253"/>
      <c r="EJM53" s="253"/>
      <c r="EJN53" s="253"/>
      <c r="EJO53" s="253"/>
      <c r="EJP53" s="253"/>
      <c r="EJQ53" s="253"/>
      <c r="EJR53" s="253"/>
      <c r="EJS53" s="253"/>
      <c r="EJT53" s="253"/>
      <c r="EJU53" s="253"/>
      <c r="EJV53" s="253"/>
      <c r="EJW53" s="253"/>
      <c r="EJX53" s="253"/>
      <c r="EJY53" s="253"/>
      <c r="EJZ53" s="253"/>
      <c r="EKA53" s="253"/>
      <c r="EKB53" s="253"/>
      <c r="EKC53" s="253"/>
      <c r="EKD53" s="253"/>
      <c r="EKE53" s="253"/>
      <c r="EKF53" s="253"/>
      <c r="EKG53" s="253"/>
      <c r="EKH53" s="253"/>
      <c r="EKI53" s="253"/>
      <c r="EKJ53" s="253"/>
      <c r="EKK53" s="253"/>
      <c r="EKL53" s="253"/>
      <c r="EKM53" s="253"/>
      <c r="EKN53" s="253"/>
      <c r="EKO53" s="253"/>
      <c r="EKP53" s="253"/>
      <c r="EKQ53" s="253"/>
      <c r="EKR53" s="253"/>
      <c r="EKS53" s="253"/>
      <c r="EKT53" s="253"/>
      <c r="EKU53" s="253"/>
      <c r="EKV53" s="253"/>
      <c r="EKW53" s="253"/>
      <c r="EKX53" s="253"/>
      <c r="EKY53" s="253"/>
      <c r="EKZ53" s="253"/>
      <c r="ELA53" s="253"/>
      <c r="ELB53" s="253"/>
      <c r="ELC53" s="253"/>
      <c r="ELD53" s="253"/>
      <c r="ELE53" s="253"/>
      <c r="ELF53" s="253"/>
      <c r="ELG53" s="253"/>
      <c r="ELH53" s="253"/>
      <c r="ELI53" s="253"/>
      <c r="ELJ53" s="253"/>
      <c r="ELK53" s="253"/>
      <c r="ELL53" s="253"/>
      <c r="ELM53" s="253"/>
      <c r="ELN53" s="253"/>
      <c r="ELO53" s="253"/>
      <c r="ELP53" s="253"/>
      <c r="ELQ53" s="253"/>
      <c r="ELR53" s="253"/>
      <c r="ELS53" s="253"/>
      <c r="ELT53" s="253"/>
      <c r="ELU53" s="253"/>
      <c r="ELV53" s="253"/>
      <c r="ELW53" s="253"/>
      <c r="ELX53" s="253"/>
      <c r="ELY53" s="253"/>
      <c r="ELZ53" s="253"/>
      <c r="EMA53" s="253"/>
      <c r="EMB53" s="253"/>
      <c r="EMC53" s="253"/>
      <c r="EMD53" s="253"/>
      <c r="EME53" s="253"/>
      <c r="EMF53" s="253"/>
      <c r="EMG53" s="253"/>
      <c r="EMH53" s="253"/>
      <c r="EMI53" s="253"/>
      <c r="EMJ53" s="253"/>
      <c r="EMK53" s="253"/>
      <c r="EML53" s="253"/>
      <c r="EMM53" s="253"/>
      <c r="EMN53" s="253"/>
      <c r="EMO53" s="253"/>
      <c r="EMP53" s="253"/>
      <c r="EMQ53" s="253"/>
      <c r="EMR53" s="253"/>
      <c r="EMS53" s="253"/>
      <c r="EMT53" s="253"/>
      <c r="EMU53" s="253"/>
      <c r="EMV53" s="253"/>
      <c r="EMW53" s="253"/>
      <c r="EMX53" s="253"/>
      <c r="EMY53" s="253"/>
      <c r="EMZ53" s="253"/>
      <c r="ENA53" s="253"/>
      <c r="ENB53" s="253"/>
      <c r="ENC53" s="253"/>
      <c r="END53" s="253"/>
      <c r="ENE53" s="253"/>
      <c r="ENF53" s="253"/>
      <c r="ENG53" s="253"/>
      <c r="ENH53" s="253"/>
      <c r="ENI53" s="253"/>
      <c r="ENJ53" s="253"/>
      <c r="ENK53" s="253"/>
      <c r="ENL53" s="253"/>
      <c r="ENM53" s="253"/>
      <c r="ENN53" s="253"/>
      <c r="ENO53" s="253"/>
      <c r="ENP53" s="253"/>
      <c r="ENQ53" s="253"/>
      <c r="ENR53" s="253"/>
      <c r="ENS53" s="253"/>
      <c r="ENT53" s="253"/>
      <c r="ENU53" s="253"/>
      <c r="ENV53" s="253"/>
      <c r="ENW53" s="253"/>
      <c r="ENX53" s="253"/>
      <c r="ENY53" s="253"/>
      <c r="ENZ53" s="253"/>
      <c r="EOA53" s="253"/>
      <c r="EOB53" s="253"/>
      <c r="EOC53" s="253"/>
      <c r="EOD53" s="253"/>
      <c r="EOE53" s="253"/>
      <c r="EOF53" s="253"/>
      <c r="EOG53" s="253"/>
      <c r="EOH53" s="253"/>
      <c r="EOI53" s="253"/>
      <c r="EOJ53" s="253"/>
      <c r="EOK53" s="253"/>
      <c r="EOL53" s="253"/>
      <c r="EOM53" s="253"/>
      <c r="EON53" s="253"/>
      <c r="EOO53" s="253"/>
      <c r="EOP53" s="253"/>
      <c r="EOQ53" s="253"/>
      <c r="EOR53" s="253"/>
      <c r="EOS53" s="253"/>
      <c r="EOT53" s="253"/>
      <c r="EOU53" s="253"/>
      <c r="EOV53" s="253"/>
      <c r="EOW53" s="253"/>
      <c r="EOX53" s="253"/>
      <c r="EOY53" s="253"/>
      <c r="EOZ53" s="253"/>
      <c r="EPA53" s="253"/>
      <c r="EPB53" s="253"/>
      <c r="EPC53" s="253"/>
      <c r="EPD53" s="253"/>
      <c r="EPE53" s="253"/>
      <c r="EPF53" s="253"/>
      <c r="EPG53" s="253"/>
      <c r="EPH53" s="253"/>
      <c r="EPI53" s="253"/>
      <c r="EPJ53" s="253"/>
      <c r="EPK53" s="253"/>
      <c r="EPL53" s="253"/>
      <c r="EPM53" s="253"/>
      <c r="EPN53" s="253"/>
      <c r="EPO53" s="253"/>
      <c r="EPP53" s="253"/>
      <c r="EPQ53" s="253"/>
      <c r="EPR53" s="253"/>
      <c r="EPS53" s="253"/>
      <c r="EPT53" s="253"/>
      <c r="EPU53" s="253"/>
      <c r="EPV53" s="253"/>
      <c r="EPW53" s="253"/>
      <c r="EPX53" s="253"/>
      <c r="EPY53" s="253"/>
      <c r="EPZ53" s="253"/>
      <c r="EQA53" s="253"/>
      <c r="EQB53" s="253"/>
      <c r="EQC53" s="253"/>
      <c r="EQD53" s="253"/>
      <c r="EQE53" s="253"/>
      <c r="EQF53" s="253"/>
      <c r="EQG53" s="253"/>
      <c r="EQH53" s="253"/>
      <c r="EQI53" s="253"/>
      <c r="EQJ53" s="253"/>
      <c r="EQK53" s="253"/>
      <c r="EQL53" s="253"/>
      <c r="EQM53" s="253"/>
      <c r="EQN53" s="253"/>
      <c r="EQO53" s="253"/>
      <c r="EQP53" s="253"/>
      <c r="EQQ53" s="253"/>
      <c r="EQR53" s="253"/>
      <c r="EQS53" s="253"/>
      <c r="EQT53" s="253"/>
      <c r="EQU53" s="253"/>
      <c r="EQV53" s="253"/>
      <c r="EQW53" s="253"/>
      <c r="EQX53" s="253"/>
      <c r="EQY53" s="253"/>
      <c r="EQZ53" s="253"/>
      <c r="ERA53" s="253"/>
      <c r="ERB53" s="253"/>
      <c r="ERC53" s="253"/>
      <c r="ERD53" s="253"/>
      <c r="ERE53" s="253"/>
      <c r="ERF53" s="253"/>
      <c r="ERG53" s="253"/>
      <c r="ERH53" s="253"/>
      <c r="ERI53" s="253"/>
      <c r="ERJ53" s="253"/>
      <c r="ERK53" s="253"/>
      <c r="ERL53" s="253"/>
      <c r="ERM53" s="253"/>
      <c r="ERN53" s="253"/>
      <c r="ERO53" s="253"/>
      <c r="ERP53" s="253"/>
      <c r="ERQ53" s="253"/>
      <c r="ERR53" s="253"/>
      <c r="ERS53" s="253"/>
      <c r="ERT53" s="253"/>
      <c r="ERU53" s="253"/>
      <c r="ERV53" s="253"/>
      <c r="ERW53" s="253"/>
      <c r="ERX53" s="253"/>
      <c r="ERY53" s="253"/>
      <c r="ERZ53" s="253"/>
      <c r="ESA53" s="253"/>
      <c r="ESB53" s="253"/>
      <c r="ESC53" s="253"/>
      <c r="ESD53" s="253"/>
      <c r="ESE53" s="253"/>
      <c r="ESF53" s="253"/>
      <c r="ESG53" s="253"/>
      <c r="ESH53" s="253"/>
      <c r="ESI53" s="253"/>
      <c r="ESJ53" s="253"/>
      <c r="ESK53" s="253"/>
      <c r="ESL53" s="253"/>
      <c r="ESM53" s="253"/>
      <c r="ESN53" s="253"/>
      <c r="ESO53" s="253"/>
      <c r="ESP53" s="253"/>
      <c r="ESQ53" s="253"/>
      <c r="ESR53" s="253"/>
      <c r="ESS53" s="253"/>
      <c r="EST53" s="253"/>
      <c r="ESU53" s="253"/>
      <c r="ESV53" s="253"/>
      <c r="ESW53" s="253"/>
      <c r="ESX53" s="253"/>
      <c r="ESY53" s="253"/>
      <c r="ESZ53" s="253"/>
      <c r="ETA53" s="253"/>
      <c r="ETB53" s="253"/>
      <c r="ETC53" s="253"/>
      <c r="ETD53" s="253"/>
      <c r="ETE53" s="253"/>
      <c r="ETF53" s="253"/>
      <c r="ETG53" s="253"/>
      <c r="ETH53" s="253"/>
      <c r="ETI53" s="253"/>
      <c r="ETJ53" s="253"/>
      <c r="ETK53" s="253"/>
      <c r="ETL53" s="253"/>
      <c r="ETM53" s="253"/>
      <c r="ETN53" s="253"/>
      <c r="ETO53" s="253"/>
      <c r="ETP53" s="253"/>
      <c r="ETQ53" s="253"/>
      <c r="ETR53" s="253"/>
      <c r="ETS53" s="253"/>
      <c r="ETT53" s="253"/>
      <c r="ETU53" s="253"/>
      <c r="ETV53" s="253"/>
      <c r="ETW53" s="253"/>
      <c r="ETX53" s="253"/>
      <c r="ETY53" s="253"/>
      <c r="ETZ53" s="253"/>
      <c r="EUA53" s="253"/>
      <c r="EUB53" s="253"/>
      <c r="EUC53" s="253"/>
      <c r="EUD53" s="253"/>
      <c r="EUE53" s="253"/>
      <c r="EUF53" s="253"/>
      <c r="EUG53" s="253"/>
      <c r="EUH53" s="253"/>
      <c r="EUI53" s="253"/>
      <c r="EUJ53" s="253"/>
      <c r="EUK53" s="253"/>
      <c r="EUL53" s="253"/>
      <c r="EUM53" s="253"/>
      <c r="EUN53" s="253"/>
      <c r="EUO53" s="253"/>
      <c r="EUP53" s="253"/>
      <c r="EUQ53" s="253"/>
      <c r="EUR53" s="253"/>
      <c r="EUS53" s="253"/>
      <c r="EUT53" s="253"/>
      <c r="EUU53" s="253"/>
      <c r="EUV53" s="253"/>
      <c r="EUW53" s="253"/>
      <c r="EUX53" s="253"/>
      <c r="EUY53" s="253"/>
      <c r="EUZ53" s="253"/>
      <c r="EVA53" s="253"/>
      <c r="EVB53" s="253"/>
      <c r="EVC53" s="253"/>
      <c r="EVD53" s="253"/>
      <c r="EVE53" s="253"/>
      <c r="EVF53" s="253"/>
      <c r="EVG53" s="253"/>
      <c r="EVH53" s="253"/>
      <c r="EVI53" s="253"/>
      <c r="EVJ53" s="253"/>
      <c r="EVK53" s="253"/>
      <c r="EVL53" s="253"/>
      <c r="EVM53" s="253"/>
      <c r="EVN53" s="253"/>
      <c r="EVO53" s="253"/>
      <c r="EVP53" s="253"/>
      <c r="EVQ53" s="253"/>
      <c r="EVR53" s="253"/>
      <c r="EVS53" s="253"/>
      <c r="EVT53" s="253"/>
      <c r="EVU53" s="253"/>
      <c r="EVV53" s="253"/>
      <c r="EVW53" s="253"/>
      <c r="EVX53" s="253"/>
      <c r="EVY53" s="253"/>
      <c r="EVZ53" s="253"/>
      <c r="EWA53" s="253"/>
      <c r="EWB53" s="253"/>
      <c r="EWC53" s="253"/>
      <c r="EWD53" s="253"/>
      <c r="EWE53" s="253"/>
      <c r="EWF53" s="253"/>
      <c r="EWG53" s="253"/>
      <c r="EWH53" s="253"/>
      <c r="EWI53" s="253"/>
      <c r="EWJ53" s="253"/>
      <c r="EWK53" s="253"/>
      <c r="EWL53" s="253"/>
      <c r="EWM53" s="253"/>
      <c r="EWN53" s="253"/>
      <c r="EWO53" s="253"/>
      <c r="EWP53" s="253"/>
      <c r="EWQ53" s="253"/>
      <c r="EWR53" s="253"/>
      <c r="EWS53" s="253"/>
      <c r="EWT53" s="253"/>
      <c r="EWU53" s="253"/>
      <c r="EWV53" s="253"/>
      <c r="EWW53" s="253"/>
      <c r="EWX53" s="253"/>
      <c r="EWY53" s="253"/>
      <c r="EWZ53" s="253"/>
      <c r="EXA53" s="253"/>
      <c r="EXB53" s="253"/>
      <c r="EXC53" s="253"/>
      <c r="EXD53" s="253"/>
      <c r="EXE53" s="253"/>
      <c r="EXF53" s="253"/>
      <c r="EXG53" s="253"/>
      <c r="EXH53" s="253"/>
      <c r="EXI53" s="253"/>
      <c r="EXJ53" s="253"/>
      <c r="EXK53" s="253"/>
      <c r="EXL53" s="253"/>
      <c r="EXM53" s="253"/>
      <c r="EXN53" s="253"/>
      <c r="EXO53" s="253"/>
      <c r="EXP53" s="253"/>
      <c r="EXQ53" s="253"/>
      <c r="EXR53" s="253"/>
      <c r="EXS53" s="253"/>
      <c r="EXT53" s="253"/>
      <c r="EXU53" s="253"/>
      <c r="EXV53" s="253"/>
      <c r="EXW53" s="253"/>
      <c r="EXX53" s="253"/>
      <c r="EXY53" s="253"/>
      <c r="EXZ53" s="253"/>
      <c r="EYA53" s="253"/>
      <c r="EYB53" s="253"/>
      <c r="EYC53" s="253"/>
      <c r="EYD53" s="253"/>
      <c r="EYE53" s="253"/>
      <c r="EYF53" s="253"/>
      <c r="EYG53" s="253"/>
      <c r="EYH53" s="253"/>
      <c r="EYI53" s="253"/>
      <c r="EYJ53" s="253"/>
      <c r="EYK53" s="253"/>
      <c r="EYL53" s="253"/>
      <c r="EYM53" s="253"/>
      <c r="EYN53" s="253"/>
      <c r="EYO53" s="253"/>
      <c r="EYP53" s="253"/>
      <c r="EYQ53" s="253"/>
      <c r="EYR53" s="253"/>
      <c r="EYS53" s="253"/>
      <c r="EYT53" s="253"/>
      <c r="EYU53" s="253"/>
      <c r="EYV53" s="253"/>
      <c r="EYW53" s="253"/>
      <c r="EYX53" s="253"/>
      <c r="EYY53" s="253"/>
      <c r="EYZ53" s="253"/>
      <c r="EZA53" s="253"/>
      <c r="EZB53" s="253"/>
      <c r="EZC53" s="253"/>
      <c r="EZD53" s="253"/>
      <c r="EZE53" s="253"/>
      <c r="EZF53" s="253"/>
      <c r="EZG53" s="253"/>
      <c r="EZH53" s="253"/>
      <c r="EZI53" s="253"/>
      <c r="EZJ53" s="253"/>
      <c r="EZK53" s="253"/>
      <c r="EZL53" s="253"/>
      <c r="EZM53" s="253"/>
      <c r="EZN53" s="253"/>
      <c r="EZO53" s="253"/>
      <c r="EZP53" s="253"/>
      <c r="EZQ53" s="253"/>
      <c r="EZR53" s="253"/>
      <c r="EZS53" s="253"/>
      <c r="EZT53" s="253"/>
      <c r="EZU53" s="253"/>
      <c r="EZV53" s="253"/>
      <c r="EZW53" s="253"/>
      <c r="EZX53" s="253"/>
      <c r="EZY53" s="253"/>
      <c r="EZZ53" s="253"/>
      <c r="FAA53" s="253"/>
      <c r="FAB53" s="253"/>
      <c r="FAC53" s="253"/>
      <c r="FAD53" s="253"/>
      <c r="FAE53" s="253"/>
      <c r="FAF53" s="253"/>
      <c r="FAG53" s="253"/>
      <c r="FAH53" s="253"/>
      <c r="FAI53" s="253"/>
      <c r="FAJ53" s="253"/>
      <c r="FAK53" s="253"/>
      <c r="FAL53" s="253"/>
      <c r="FAM53" s="253"/>
      <c r="FAN53" s="253"/>
      <c r="FAO53" s="253"/>
      <c r="FAP53" s="253"/>
      <c r="FAQ53" s="253"/>
      <c r="FAR53" s="253"/>
      <c r="FAS53" s="253"/>
      <c r="FAT53" s="253"/>
      <c r="FAU53" s="253"/>
      <c r="FAV53" s="253"/>
      <c r="FAW53" s="253"/>
      <c r="FAX53" s="253"/>
      <c r="FAY53" s="253"/>
      <c r="FAZ53" s="253"/>
      <c r="FBA53" s="253"/>
      <c r="FBB53" s="253"/>
      <c r="FBC53" s="253"/>
      <c r="FBD53" s="253"/>
      <c r="FBE53" s="253"/>
      <c r="FBF53" s="253"/>
      <c r="FBG53" s="253"/>
      <c r="FBH53" s="253"/>
      <c r="FBI53" s="253"/>
      <c r="FBJ53" s="253"/>
      <c r="FBK53" s="253"/>
      <c r="FBL53" s="253"/>
      <c r="FBM53" s="253"/>
      <c r="FBN53" s="253"/>
      <c r="FBO53" s="253"/>
      <c r="FBP53" s="253"/>
      <c r="FBQ53" s="253"/>
      <c r="FBR53" s="253"/>
      <c r="FBS53" s="253"/>
      <c r="FBT53" s="253"/>
      <c r="FBU53" s="253"/>
      <c r="FBV53" s="253"/>
      <c r="FBW53" s="253"/>
      <c r="FBX53" s="253"/>
      <c r="FBY53" s="253"/>
      <c r="FBZ53" s="253"/>
      <c r="FCA53" s="253"/>
      <c r="FCB53" s="253"/>
      <c r="FCC53" s="253"/>
      <c r="FCD53" s="253"/>
      <c r="FCE53" s="253"/>
      <c r="FCF53" s="253"/>
      <c r="FCG53" s="253"/>
      <c r="FCH53" s="253"/>
      <c r="FCI53" s="253"/>
      <c r="FCJ53" s="253"/>
      <c r="FCK53" s="253"/>
      <c r="FCL53" s="253"/>
      <c r="FCM53" s="253"/>
      <c r="FCN53" s="253"/>
      <c r="FCO53" s="253"/>
      <c r="FCP53" s="253"/>
      <c r="FCQ53" s="253"/>
      <c r="FCR53" s="253"/>
      <c r="FCS53" s="253"/>
      <c r="FCT53" s="253"/>
      <c r="FCU53" s="253"/>
      <c r="FCV53" s="253"/>
      <c r="FCW53" s="253"/>
      <c r="FCX53" s="253"/>
      <c r="FCY53" s="253"/>
      <c r="FCZ53" s="253"/>
      <c r="FDA53" s="253"/>
      <c r="FDB53" s="253"/>
      <c r="FDC53" s="253"/>
      <c r="FDD53" s="253"/>
      <c r="FDE53" s="253"/>
      <c r="FDF53" s="253"/>
      <c r="FDG53" s="253"/>
      <c r="FDH53" s="253"/>
      <c r="FDI53" s="253"/>
      <c r="FDJ53" s="253"/>
      <c r="FDK53" s="253"/>
      <c r="FDL53" s="253"/>
      <c r="FDM53" s="253"/>
      <c r="FDN53" s="253"/>
      <c r="FDO53" s="253"/>
      <c r="FDP53" s="253"/>
      <c r="FDQ53" s="253"/>
      <c r="FDR53" s="253"/>
      <c r="FDS53" s="253"/>
      <c r="FDT53" s="253"/>
      <c r="FDU53" s="253"/>
      <c r="FDV53" s="253"/>
      <c r="FDW53" s="253"/>
      <c r="FDX53" s="253"/>
      <c r="FDY53" s="253"/>
      <c r="FDZ53" s="253"/>
      <c r="FEA53" s="253"/>
      <c r="FEB53" s="253"/>
      <c r="FEC53" s="253"/>
      <c r="FED53" s="253"/>
      <c r="FEE53" s="253"/>
      <c r="FEF53" s="253"/>
      <c r="FEG53" s="253"/>
      <c r="FEH53" s="253"/>
      <c r="FEI53" s="253"/>
      <c r="FEJ53" s="253"/>
      <c r="FEK53" s="253"/>
      <c r="FEL53" s="253"/>
      <c r="FEM53" s="253"/>
      <c r="FEN53" s="253"/>
      <c r="FEO53" s="253"/>
      <c r="FEP53" s="253"/>
      <c r="FEQ53" s="253"/>
      <c r="FER53" s="253"/>
      <c r="FES53" s="253"/>
      <c r="FET53" s="253"/>
      <c r="FEU53" s="253"/>
      <c r="FEV53" s="253"/>
      <c r="FEW53" s="253"/>
      <c r="FEX53" s="253"/>
      <c r="FEY53" s="253"/>
      <c r="FEZ53" s="253"/>
      <c r="FFA53" s="253"/>
      <c r="FFB53" s="253"/>
      <c r="FFC53" s="253"/>
      <c r="FFD53" s="253"/>
      <c r="FFE53" s="253"/>
      <c r="FFF53" s="253"/>
      <c r="FFG53" s="253"/>
      <c r="FFH53" s="253"/>
      <c r="FFI53" s="253"/>
      <c r="FFJ53" s="253"/>
      <c r="FFK53" s="253"/>
      <c r="FFL53" s="253"/>
      <c r="FFM53" s="253"/>
      <c r="FFN53" s="253"/>
      <c r="FFO53" s="253"/>
      <c r="FFP53" s="253"/>
      <c r="FFQ53" s="253"/>
      <c r="FFR53" s="253"/>
      <c r="FFS53" s="253"/>
      <c r="FFT53" s="253"/>
      <c r="FFU53" s="253"/>
      <c r="FFV53" s="253"/>
      <c r="FFW53" s="253"/>
      <c r="FFX53" s="253"/>
      <c r="FFY53" s="253"/>
      <c r="FFZ53" s="253"/>
      <c r="FGA53" s="253"/>
      <c r="FGB53" s="253"/>
      <c r="FGC53" s="253"/>
      <c r="FGD53" s="253"/>
      <c r="FGE53" s="253"/>
      <c r="FGF53" s="253"/>
      <c r="FGG53" s="253"/>
      <c r="FGH53" s="253"/>
      <c r="FGI53" s="253"/>
      <c r="FGJ53" s="253"/>
      <c r="FGK53" s="253"/>
      <c r="FGL53" s="253"/>
      <c r="FGM53" s="253"/>
      <c r="FGN53" s="253"/>
      <c r="FGO53" s="253"/>
      <c r="FGP53" s="253"/>
      <c r="FGQ53" s="253"/>
      <c r="FGR53" s="253"/>
      <c r="FGS53" s="253"/>
      <c r="FGT53" s="253"/>
      <c r="FGU53" s="253"/>
      <c r="FGV53" s="253"/>
      <c r="FGW53" s="253"/>
      <c r="FGX53" s="253"/>
      <c r="FGY53" s="253"/>
      <c r="FGZ53" s="253"/>
      <c r="FHA53" s="253"/>
      <c r="FHB53" s="253"/>
      <c r="FHC53" s="253"/>
      <c r="FHD53" s="253"/>
      <c r="FHE53" s="253"/>
      <c r="FHF53" s="253"/>
      <c r="FHG53" s="253"/>
      <c r="FHH53" s="253"/>
      <c r="FHI53" s="253"/>
      <c r="FHJ53" s="253"/>
      <c r="FHK53" s="253"/>
      <c r="FHL53" s="253"/>
      <c r="FHM53" s="253"/>
      <c r="FHN53" s="253"/>
      <c r="FHO53" s="253"/>
      <c r="FHP53" s="253"/>
      <c r="FHQ53" s="253"/>
      <c r="FHR53" s="253"/>
      <c r="FHS53" s="253"/>
      <c r="FHT53" s="253"/>
      <c r="FHU53" s="253"/>
      <c r="FHV53" s="253"/>
      <c r="FHW53" s="253"/>
      <c r="FHX53" s="253"/>
      <c r="FHY53" s="253"/>
      <c r="FHZ53" s="253"/>
      <c r="FIA53" s="253"/>
      <c r="FIB53" s="253"/>
      <c r="FIC53" s="253"/>
      <c r="FID53" s="253"/>
      <c r="FIE53" s="253"/>
      <c r="FIF53" s="253"/>
      <c r="FIG53" s="253"/>
      <c r="FIH53" s="253"/>
      <c r="FII53" s="253"/>
      <c r="FIJ53" s="253"/>
      <c r="FIK53" s="253"/>
      <c r="FIL53" s="253"/>
      <c r="FIM53" s="253"/>
      <c r="FIN53" s="253"/>
      <c r="FIO53" s="253"/>
      <c r="FIP53" s="253"/>
      <c r="FIQ53" s="253"/>
      <c r="FIR53" s="253"/>
      <c r="FIS53" s="253"/>
      <c r="FIT53" s="253"/>
      <c r="FIU53" s="253"/>
      <c r="FIV53" s="253"/>
      <c r="FIW53" s="253"/>
      <c r="FIX53" s="253"/>
      <c r="FIY53" s="253"/>
      <c r="FIZ53" s="253"/>
      <c r="FJA53" s="253"/>
      <c r="FJB53" s="253"/>
      <c r="FJC53" s="253"/>
      <c r="FJD53" s="253"/>
      <c r="FJE53" s="253"/>
      <c r="FJF53" s="253"/>
      <c r="FJG53" s="253"/>
      <c r="FJH53" s="253"/>
      <c r="FJI53" s="253"/>
      <c r="FJJ53" s="253"/>
      <c r="FJK53" s="253"/>
      <c r="FJL53" s="253"/>
      <c r="FJM53" s="253"/>
      <c r="FJN53" s="253"/>
      <c r="FJO53" s="253"/>
      <c r="FJP53" s="253"/>
      <c r="FJQ53" s="253"/>
      <c r="FJR53" s="253"/>
      <c r="FJS53" s="253"/>
      <c r="FJT53" s="253"/>
      <c r="FJU53" s="253"/>
      <c r="FJV53" s="253"/>
      <c r="FJW53" s="253"/>
      <c r="FJX53" s="253"/>
      <c r="FJY53" s="253"/>
      <c r="FJZ53" s="253"/>
      <c r="FKA53" s="253"/>
      <c r="FKB53" s="253"/>
      <c r="FKC53" s="253"/>
      <c r="FKD53" s="253"/>
      <c r="FKE53" s="253"/>
      <c r="FKF53" s="253"/>
      <c r="FKG53" s="253"/>
      <c r="FKH53" s="253"/>
      <c r="FKI53" s="253"/>
      <c r="FKJ53" s="253"/>
      <c r="FKK53" s="253"/>
      <c r="FKL53" s="253"/>
      <c r="FKM53" s="253"/>
      <c r="FKN53" s="253"/>
      <c r="FKO53" s="253"/>
      <c r="FKP53" s="253"/>
      <c r="FKQ53" s="253"/>
      <c r="FKR53" s="253"/>
      <c r="FKS53" s="253"/>
      <c r="FKT53" s="253"/>
      <c r="FKU53" s="253"/>
      <c r="FKV53" s="253"/>
      <c r="FKW53" s="253"/>
      <c r="FKX53" s="253"/>
      <c r="FKY53" s="253"/>
      <c r="FKZ53" s="253"/>
      <c r="FLA53" s="253"/>
      <c r="FLB53" s="253"/>
      <c r="FLC53" s="253"/>
      <c r="FLD53" s="253"/>
      <c r="FLE53" s="253"/>
      <c r="FLF53" s="253"/>
      <c r="FLG53" s="253"/>
      <c r="FLH53" s="253"/>
      <c r="FLI53" s="253"/>
      <c r="FLJ53" s="253"/>
      <c r="FLK53" s="253"/>
      <c r="FLL53" s="253"/>
      <c r="FLM53" s="253"/>
      <c r="FLN53" s="253"/>
      <c r="FLO53" s="253"/>
      <c r="FLP53" s="253"/>
      <c r="FLQ53" s="253"/>
      <c r="FLR53" s="253"/>
      <c r="FLS53" s="253"/>
      <c r="FLT53" s="253"/>
      <c r="FLU53" s="253"/>
      <c r="FLV53" s="253"/>
      <c r="FLW53" s="253"/>
      <c r="FLX53" s="253"/>
      <c r="FLY53" s="253"/>
      <c r="FLZ53" s="253"/>
      <c r="FMA53" s="253"/>
      <c r="FMB53" s="253"/>
      <c r="FMC53" s="253"/>
      <c r="FMD53" s="253"/>
      <c r="FME53" s="253"/>
      <c r="FMF53" s="253"/>
      <c r="FMG53" s="253"/>
      <c r="FMH53" s="253"/>
      <c r="FMI53" s="253"/>
      <c r="FMJ53" s="253"/>
      <c r="FMK53" s="253"/>
      <c r="FML53" s="253"/>
      <c r="FMM53" s="253"/>
      <c r="FMN53" s="253"/>
      <c r="FMO53" s="253"/>
      <c r="FMP53" s="253"/>
      <c r="FMQ53" s="253"/>
      <c r="FMR53" s="253"/>
      <c r="FMS53" s="253"/>
      <c r="FMT53" s="253"/>
      <c r="FMU53" s="253"/>
      <c r="FMV53" s="253"/>
      <c r="FMW53" s="253"/>
      <c r="FMX53" s="253"/>
      <c r="FMY53" s="253"/>
      <c r="FMZ53" s="253"/>
      <c r="FNA53" s="253"/>
      <c r="FNB53" s="253"/>
      <c r="FNC53" s="253"/>
      <c r="FND53" s="253"/>
      <c r="FNE53" s="253"/>
      <c r="FNF53" s="253"/>
      <c r="FNG53" s="253"/>
      <c r="FNH53" s="253"/>
      <c r="FNI53" s="253"/>
      <c r="FNJ53" s="253"/>
      <c r="FNK53" s="253"/>
      <c r="FNL53" s="253"/>
      <c r="FNM53" s="253"/>
      <c r="FNN53" s="253"/>
      <c r="FNO53" s="253"/>
      <c r="FNP53" s="253"/>
      <c r="FNQ53" s="253"/>
      <c r="FNR53" s="253"/>
      <c r="FNS53" s="253"/>
      <c r="FNT53" s="253"/>
      <c r="FNU53" s="253"/>
      <c r="FNV53" s="253"/>
      <c r="FNW53" s="253"/>
      <c r="FNX53" s="253"/>
      <c r="FNY53" s="253"/>
      <c r="FNZ53" s="253"/>
      <c r="FOA53" s="253"/>
      <c r="FOB53" s="253"/>
      <c r="FOC53" s="253"/>
      <c r="FOD53" s="253"/>
      <c r="FOE53" s="253"/>
      <c r="FOF53" s="253"/>
      <c r="FOG53" s="253"/>
      <c r="FOH53" s="253"/>
      <c r="FOI53" s="253"/>
      <c r="FOJ53" s="253"/>
      <c r="FOK53" s="253"/>
      <c r="FOL53" s="253"/>
      <c r="FOM53" s="253"/>
      <c r="FON53" s="253"/>
      <c r="FOO53" s="253"/>
      <c r="FOP53" s="253"/>
      <c r="FOQ53" s="253"/>
      <c r="FOR53" s="253"/>
      <c r="FOS53" s="253"/>
      <c r="FOT53" s="253"/>
      <c r="FOU53" s="253"/>
      <c r="FOV53" s="253"/>
      <c r="FOW53" s="253"/>
      <c r="FOX53" s="253"/>
      <c r="FOY53" s="253"/>
      <c r="FOZ53" s="253"/>
      <c r="FPA53" s="253"/>
      <c r="FPB53" s="253"/>
      <c r="FPC53" s="253"/>
      <c r="FPD53" s="253"/>
      <c r="FPE53" s="253"/>
      <c r="FPF53" s="253"/>
      <c r="FPG53" s="253"/>
      <c r="FPH53" s="253"/>
      <c r="FPI53" s="253"/>
      <c r="FPJ53" s="253"/>
      <c r="FPK53" s="253"/>
      <c r="FPL53" s="253"/>
      <c r="FPM53" s="253"/>
      <c r="FPN53" s="253"/>
      <c r="FPO53" s="253"/>
      <c r="FPP53" s="253"/>
      <c r="FPQ53" s="253"/>
      <c r="FPR53" s="253"/>
      <c r="FPS53" s="253"/>
      <c r="FPT53" s="253"/>
      <c r="FPU53" s="253"/>
      <c r="FPV53" s="253"/>
      <c r="FPW53" s="253"/>
      <c r="FPX53" s="253"/>
      <c r="FPY53" s="253"/>
      <c r="FPZ53" s="253"/>
      <c r="FQA53" s="253"/>
      <c r="FQB53" s="253"/>
      <c r="FQC53" s="253"/>
      <c r="FQD53" s="253"/>
      <c r="FQE53" s="253"/>
      <c r="FQF53" s="253"/>
      <c r="FQG53" s="253"/>
      <c r="FQH53" s="253"/>
      <c r="FQI53" s="253"/>
      <c r="FQJ53" s="253"/>
      <c r="FQK53" s="253"/>
      <c r="FQL53" s="253"/>
      <c r="FQM53" s="253"/>
      <c r="FQN53" s="253"/>
      <c r="FQO53" s="253"/>
      <c r="FQP53" s="253"/>
      <c r="FQQ53" s="253"/>
      <c r="FQR53" s="253"/>
      <c r="FQS53" s="253"/>
      <c r="FQT53" s="253"/>
      <c r="FQU53" s="253"/>
      <c r="FQV53" s="253"/>
      <c r="FQW53" s="253"/>
      <c r="FQX53" s="253"/>
      <c r="FQY53" s="253"/>
      <c r="FQZ53" s="253"/>
      <c r="FRA53" s="253"/>
      <c r="FRB53" s="253"/>
      <c r="FRC53" s="253"/>
      <c r="FRD53" s="253"/>
      <c r="FRE53" s="253"/>
      <c r="FRF53" s="253"/>
      <c r="FRG53" s="253"/>
      <c r="FRH53" s="253"/>
      <c r="FRI53" s="253"/>
      <c r="FRJ53" s="253"/>
      <c r="FRK53" s="253"/>
      <c r="FRL53" s="253"/>
      <c r="FRM53" s="253"/>
      <c r="FRN53" s="253"/>
      <c r="FRO53" s="253"/>
      <c r="FRP53" s="253"/>
      <c r="FRQ53" s="253"/>
      <c r="FRR53" s="253"/>
      <c r="FRS53" s="253"/>
      <c r="FRT53" s="253"/>
      <c r="FRU53" s="253"/>
      <c r="FRV53" s="253"/>
      <c r="FRW53" s="253"/>
      <c r="FRX53" s="253"/>
      <c r="FRY53" s="253"/>
      <c r="FRZ53" s="253"/>
      <c r="FSA53" s="253"/>
      <c r="FSB53" s="253"/>
      <c r="FSC53" s="253"/>
      <c r="FSD53" s="253"/>
      <c r="FSE53" s="253"/>
      <c r="FSF53" s="253"/>
      <c r="FSG53" s="253"/>
      <c r="FSH53" s="253"/>
      <c r="FSI53" s="253"/>
      <c r="FSJ53" s="253"/>
      <c r="FSK53" s="253"/>
      <c r="FSL53" s="253"/>
      <c r="FSM53" s="253"/>
      <c r="FSN53" s="253"/>
      <c r="FSO53" s="253"/>
      <c r="FSP53" s="253"/>
      <c r="FSQ53" s="253"/>
      <c r="FSR53" s="253"/>
      <c r="FSS53" s="253"/>
      <c r="FST53" s="253"/>
      <c r="FSU53" s="253"/>
      <c r="FSV53" s="253"/>
      <c r="FSW53" s="253"/>
      <c r="FSX53" s="253"/>
      <c r="FSY53" s="253"/>
      <c r="FSZ53" s="253"/>
      <c r="FTA53" s="253"/>
      <c r="FTB53" s="253"/>
      <c r="FTC53" s="253"/>
      <c r="FTD53" s="253"/>
      <c r="FTE53" s="253"/>
      <c r="FTF53" s="253"/>
      <c r="FTG53" s="253"/>
      <c r="FTH53" s="253"/>
      <c r="FTI53" s="253"/>
      <c r="FTJ53" s="253"/>
      <c r="FTK53" s="253"/>
      <c r="FTL53" s="253"/>
      <c r="FTM53" s="253"/>
      <c r="FTN53" s="253"/>
      <c r="FTO53" s="253"/>
      <c r="FTP53" s="253"/>
      <c r="FTQ53" s="253"/>
      <c r="FTR53" s="253"/>
      <c r="FTS53" s="253"/>
      <c r="FTT53" s="253"/>
      <c r="FTU53" s="253"/>
      <c r="FTV53" s="253"/>
      <c r="FTW53" s="253"/>
      <c r="FTX53" s="253"/>
      <c r="FTY53" s="253"/>
      <c r="FTZ53" s="253"/>
      <c r="FUA53" s="253"/>
      <c r="FUB53" s="253"/>
      <c r="FUC53" s="253"/>
      <c r="FUD53" s="253"/>
      <c r="FUE53" s="253"/>
      <c r="FUF53" s="253"/>
      <c r="FUG53" s="253"/>
      <c r="FUH53" s="253"/>
      <c r="FUI53" s="253"/>
      <c r="FUJ53" s="253"/>
      <c r="FUK53" s="253"/>
      <c r="FUL53" s="253"/>
      <c r="FUM53" s="253"/>
      <c r="FUN53" s="253"/>
      <c r="FUO53" s="253"/>
      <c r="FUP53" s="253"/>
      <c r="FUQ53" s="253"/>
      <c r="FUR53" s="253"/>
      <c r="FUS53" s="253"/>
      <c r="FUT53" s="253"/>
      <c r="FUU53" s="253"/>
      <c r="FUV53" s="253"/>
      <c r="FUW53" s="253"/>
      <c r="FUX53" s="253"/>
      <c r="FUY53" s="253"/>
      <c r="FUZ53" s="253"/>
      <c r="FVA53" s="253"/>
      <c r="FVB53" s="253"/>
      <c r="FVC53" s="253"/>
      <c r="FVD53" s="253"/>
      <c r="FVE53" s="253"/>
      <c r="FVF53" s="253"/>
      <c r="FVG53" s="253"/>
      <c r="FVH53" s="253"/>
      <c r="FVI53" s="253"/>
      <c r="FVJ53" s="253"/>
      <c r="FVK53" s="253"/>
      <c r="FVL53" s="253"/>
      <c r="FVM53" s="253"/>
      <c r="FVN53" s="253"/>
      <c r="FVO53" s="253"/>
      <c r="FVP53" s="253"/>
      <c r="FVQ53" s="253"/>
      <c r="FVR53" s="253"/>
      <c r="FVS53" s="253"/>
      <c r="FVT53" s="253"/>
      <c r="FVU53" s="253"/>
      <c r="FVV53" s="253"/>
      <c r="FVW53" s="253"/>
      <c r="FVX53" s="253"/>
      <c r="FVY53" s="253"/>
      <c r="FVZ53" s="253"/>
      <c r="FWA53" s="253"/>
      <c r="FWB53" s="253"/>
      <c r="FWC53" s="253"/>
      <c r="FWD53" s="253"/>
      <c r="FWE53" s="253"/>
      <c r="FWF53" s="253"/>
      <c r="FWG53" s="253"/>
      <c r="FWH53" s="253"/>
      <c r="FWI53" s="253"/>
      <c r="FWJ53" s="253"/>
      <c r="FWK53" s="253"/>
      <c r="FWL53" s="253"/>
      <c r="FWM53" s="253"/>
      <c r="FWN53" s="253"/>
      <c r="FWO53" s="253"/>
      <c r="FWP53" s="253"/>
      <c r="FWQ53" s="253"/>
      <c r="FWR53" s="253"/>
      <c r="FWS53" s="253"/>
      <c r="FWT53" s="253"/>
      <c r="FWU53" s="253"/>
      <c r="FWV53" s="253"/>
      <c r="FWW53" s="253"/>
      <c r="FWX53" s="253"/>
      <c r="FWY53" s="253"/>
      <c r="FWZ53" s="253"/>
      <c r="FXA53" s="253"/>
      <c r="FXB53" s="253"/>
      <c r="FXC53" s="253"/>
      <c r="FXD53" s="253"/>
      <c r="FXE53" s="253"/>
      <c r="FXF53" s="253"/>
      <c r="FXG53" s="253"/>
      <c r="FXH53" s="253"/>
      <c r="FXI53" s="253"/>
      <c r="FXJ53" s="253"/>
      <c r="FXK53" s="253"/>
      <c r="FXL53" s="253"/>
      <c r="FXM53" s="253"/>
      <c r="FXN53" s="253"/>
      <c r="FXO53" s="253"/>
      <c r="FXP53" s="253"/>
      <c r="FXQ53" s="253"/>
      <c r="FXR53" s="253"/>
      <c r="FXS53" s="253"/>
      <c r="FXT53" s="253"/>
      <c r="FXU53" s="253"/>
      <c r="FXV53" s="253"/>
      <c r="FXW53" s="253"/>
      <c r="FXX53" s="253"/>
      <c r="FXY53" s="253"/>
      <c r="FXZ53" s="253"/>
      <c r="FYA53" s="253"/>
      <c r="FYB53" s="253"/>
      <c r="FYC53" s="253"/>
      <c r="FYD53" s="253"/>
      <c r="FYE53" s="253"/>
      <c r="FYF53" s="253"/>
      <c r="FYG53" s="253"/>
      <c r="FYH53" s="253"/>
      <c r="FYI53" s="253"/>
      <c r="FYJ53" s="253"/>
      <c r="FYK53" s="253"/>
      <c r="FYL53" s="253"/>
      <c r="FYM53" s="253"/>
      <c r="FYN53" s="253"/>
      <c r="FYO53" s="253"/>
      <c r="FYP53" s="253"/>
      <c r="FYQ53" s="253"/>
      <c r="FYR53" s="253"/>
      <c r="FYS53" s="253"/>
      <c r="FYT53" s="253"/>
      <c r="FYU53" s="253"/>
      <c r="FYV53" s="253"/>
      <c r="FYW53" s="253"/>
      <c r="FYX53" s="253"/>
      <c r="FYY53" s="253"/>
      <c r="FYZ53" s="253"/>
      <c r="FZA53" s="253"/>
      <c r="FZB53" s="253"/>
      <c r="FZC53" s="253"/>
      <c r="FZD53" s="253"/>
      <c r="FZE53" s="253"/>
      <c r="FZF53" s="253"/>
      <c r="FZG53" s="253"/>
      <c r="FZH53" s="253"/>
      <c r="FZI53" s="253"/>
      <c r="FZJ53" s="253"/>
      <c r="FZK53" s="253"/>
      <c r="FZL53" s="253"/>
      <c r="FZM53" s="253"/>
      <c r="FZN53" s="253"/>
      <c r="FZO53" s="253"/>
      <c r="FZP53" s="253"/>
      <c r="FZQ53" s="253"/>
      <c r="FZR53" s="253"/>
      <c r="FZS53" s="253"/>
      <c r="FZT53" s="253"/>
      <c r="FZU53" s="253"/>
      <c r="FZV53" s="253"/>
      <c r="FZW53" s="253"/>
      <c r="FZX53" s="253"/>
      <c r="FZY53" s="253"/>
      <c r="FZZ53" s="253"/>
      <c r="GAA53" s="253"/>
      <c r="GAB53" s="253"/>
      <c r="GAC53" s="253"/>
      <c r="GAD53" s="253"/>
      <c r="GAE53" s="253"/>
      <c r="GAF53" s="253"/>
      <c r="GAG53" s="253"/>
      <c r="GAH53" s="253"/>
      <c r="GAI53" s="253"/>
      <c r="GAJ53" s="253"/>
      <c r="GAK53" s="253"/>
      <c r="GAL53" s="253"/>
      <c r="GAM53" s="253"/>
      <c r="GAN53" s="253"/>
      <c r="GAO53" s="253"/>
      <c r="GAP53" s="253"/>
      <c r="GAQ53" s="253"/>
      <c r="GAR53" s="253"/>
      <c r="GAS53" s="253"/>
      <c r="GAT53" s="253"/>
      <c r="GAU53" s="253"/>
      <c r="GAV53" s="253"/>
      <c r="GAW53" s="253"/>
      <c r="GAX53" s="253"/>
      <c r="GAY53" s="253"/>
      <c r="GAZ53" s="253"/>
      <c r="GBA53" s="253"/>
      <c r="GBB53" s="253"/>
      <c r="GBC53" s="253"/>
      <c r="GBD53" s="253"/>
      <c r="GBE53" s="253"/>
      <c r="GBF53" s="253"/>
      <c r="GBG53" s="253"/>
      <c r="GBH53" s="253"/>
      <c r="GBI53" s="253"/>
      <c r="GBJ53" s="253"/>
      <c r="GBK53" s="253"/>
      <c r="GBL53" s="253"/>
      <c r="GBM53" s="253"/>
      <c r="GBN53" s="253"/>
      <c r="GBO53" s="253"/>
      <c r="GBP53" s="253"/>
      <c r="GBQ53" s="253"/>
      <c r="GBR53" s="253"/>
      <c r="GBS53" s="253"/>
      <c r="GBT53" s="253"/>
      <c r="GBU53" s="253"/>
      <c r="GBV53" s="253"/>
      <c r="GBW53" s="253"/>
      <c r="GBX53" s="253"/>
      <c r="GBY53" s="253"/>
      <c r="GBZ53" s="253"/>
      <c r="GCA53" s="253"/>
      <c r="GCB53" s="253"/>
      <c r="GCC53" s="253"/>
      <c r="GCD53" s="253"/>
      <c r="GCE53" s="253"/>
      <c r="GCF53" s="253"/>
      <c r="GCG53" s="253"/>
      <c r="GCH53" s="253"/>
      <c r="GCI53" s="253"/>
      <c r="GCJ53" s="253"/>
      <c r="GCK53" s="253"/>
      <c r="GCL53" s="253"/>
      <c r="GCM53" s="253"/>
      <c r="GCN53" s="253"/>
      <c r="GCO53" s="253"/>
      <c r="GCP53" s="253"/>
      <c r="GCQ53" s="253"/>
      <c r="GCR53" s="253"/>
      <c r="GCS53" s="253"/>
      <c r="GCT53" s="253"/>
      <c r="GCU53" s="253"/>
      <c r="GCV53" s="253"/>
      <c r="GCW53" s="253"/>
      <c r="GCX53" s="253"/>
      <c r="GCY53" s="253"/>
      <c r="GCZ53" s="253"/>
      <c r="GDA53" s="253"/>
      <c r="GDB53" s="253"/>
      <c r="GDC53" s="253"/>
      <c r="GDD53" s="253"/>
      <c r="GDE53" s="253"/>
      <c r="GDF53" s="253"/>
      <c r="GDG53" s="253"/>
      <c r="GDH53" s="253"/>
      <c r="GDI53" s="253"/>
      <c r="GDJ53" s="253"/>
      <c r="GDK53" s="253"/>
      <c r="GDL53" s="253"/>
      <c r="GDM53" s="253"/>
      <c r="GDN53" s="253"/>
      <c r="GDO53" s="253"/>
      <c r="GDP53" s="253"/>
      <c r="GDQ53" s="253"/>
      <c r="GDR53" s="253"/>
      <c r="GDS53" s="253"/>
      <c r="GDT53" s="253"/>
      <c r="GDU53" s="253"/>
      <c r="GDV53" s="253"/>
      <c r="GDW53" s="253"/>
      <c r="GDX53" s="253"/>
      <c r="GDY53" s="253"/>
      <c r="GDZ53" s="253"/>
      <c r="GEA53" s="253"/>
      <c r="GEB53" s="253"/>
      <c r="GEC53" s="253"/>
      <c r="GED53" s="253"/>
      <c r="GEE53" s="253"/>
      <c r="GEF53" s="253"/>
      <c r="GEG53" s="253"/>
      <c r="GEH53" s="253"/>
      <c r="GEI53" s="253"/>
      <c r="GEJ53" s="253"/>
      <c r="GEK53" s="253"/>
      <c r="GEL53" s="253"/>
      <c r="GEM53" s="253"/>
      <c r="GEN53" s="253"/>
      <c r="GEO53" s="253"/>
      <c r="GEP53" s="253"/>
      <c r="GEQ53" s="253"/>
      <c r="GER53" s="253"/>
      <c r="GES53" s="253"/>
      <c r="GET53" s="253"/>
      <c r="GEU53" s="253"/>
      <c r="GEV53" s="253"/>
      <c r="GEW53" s="253"/>
      <c r="GEX53" s="253"/>
      <c r="GEY53" s="253"/>
      <c r="GEZ53" s="253"/>
      <c r="GFA53" s="253"/>
      <c r="GFB53" s="253"/>
      <c r="GFC53" s="253"/>
      <c r="GFD53" s="253"/>
      <c r="GFE53" s="253"/>
      <c r="GFF53" s="253"/>
      <c r="GFG53" s="253"/>
      <c r="GFH53" s="253"/>
      <c r="GFI53" s="253"/>
      <c r="GFJ53" s="253"/>
      <c r="GFK53" s="253"/>
      <c r="GFL53" s="253"/>
      <c r="GFM53" s="253"/>
      <c r="GFN53" s="253"/>
      <c r="GFO53" s="253"/>
      <c r="GFP53" s="253"/>
      <c r="GFQ53" s="253"/>
      <c r="GFR53" s="253"/>
      <c r="GFS53" s="253"/>
      <c r="GFT53" s="253"/>
      <c r="GFU53" s="253"/>
      <c r="GFV53" s="253"/>
      <c r="GFW53" s="253"/>
      <c r="GFX53" s="253"/>
      <c r="GFY53" s="253"/>
      <c r="GFZ53" s="253"/>
      <c r="GGA53" s="253"/>
      <c r="GGB53" s="253"/>
      <c r="GGC53" s="253"/>
      <c r="GGD53" s="253"/>
      <c r="GGE53" s="253"/>
      <c r="GGF53" s="253"/>
      <c r="GGG53" s="253"/>
      <c r="GGH53" s="253"/>
      <c r="GGI53" s="253"/>
      <c r="GGJ53" s="253"/>
      <c r="GGK53" s="253"/>
      <c r="GGL53" s="253"/>
      <c r="GGM53" s="253"/>
      <c r="GGN53" s="253"/>
      <c r="GGO53" s="253"/>
      <c r="GGP53" s="253"/>
      <c r="GGQ53" s="253"/>
      <c r="GGR53" s="253"/>
      <c r="GGS53" s="253"/>
      <c r="GGT53" s="253"/>
      <c r="GGU53" s="253"/>
      <c r="GGV53" s="253"/>
      <c r="GGW53" s="253"/>
      <c r="GGX53" s="253"/>
      <c r="GGY53" s="253"/>
      <c r="GGZ53" s="253"/>
      <c r="GHA53" s="253"/>
      <c r="GHB53" s="253"/>
      <c r="GHC53" s="253"/>
      <c r="GHD53" s="253"/>
      <c r="GHE53" s="253"/>
      <c r="GHF53" s="253"/>
      <c r="GHG53" s="253"/>
      <c r="GHH53" s="253"/>
      <c r="GHI53" s="253"/>
      <c r="GHJ53" s="253"/>
      <c r="GHK53" s="253"/>
      <c r="GHL53" s="253"/>
      <c r="GHM53" s="253"/>
      <c r="GHN53" s="253"/>
      <c r="GHO53" s="253"/>
      <c r="GHP53" s="253"/>
      <c r="GHQ53" s="253"/>
      <c r="GHR53" s="253"/>
      <c r="GHS53" s="253"/>
      <c r="GHT53" s="253"/>
      <c r="GHU53" s="253"/>
      <c r="GHV53" s="253"/>
      <c r="GHW53" s="253"/>
      <c r="GHX53" s="253"/>
      <c r="GHY53" s="253"/>
      <c r="GHZ53" s="253"/>
      <c r="GIA53" s="253"/>
      <c r="GIB53" s="253"/>
      <c r="GIC53" s="253"/>
      <c r="GID53" s="253"/>
      <c r="GIE53" s="253"/>
      <c r="GIF53" s="253"/>
      <c r="GIG53" s="253"/>
      <c r="GIH53" s="253"/>
      <c r="GII53" s="253"/>
      <c r="GIJ53" s="253"/>
      <c r="GIK53" s="253"/>
      <c r="GIL53" s="253"/>
      <c r="GIM53" s="253"/>
      <c r="GIN53" s="253"/>
      <c r="GIO53" s="253"/>
      <c r="GIP53" s="253"/>
      <c r="GIQ53" s="253"/>
      <c r="GIR53" s="253"/>
      <c r="GIS53" s="253"/>
      <c r="GIT53" s="253"/>
      <c r="GIU53" s="253"/>
      <c r="GIV53" s="253"/>
      <c r="GIW53" s="253"/>
      <c r="GIX53" s="253"/>
      <c r="GIY53" s="253"/>
      <c r="GIZ53" s="253"/>
      <c r="GJA53" s="253"/>
      <c r="GJB53" s="253"/>
      <c r="GJC53" s="253"/>
      <c r="GJD53" s="253"/>
      <c r="GJE53" s="253"/>
      <c r="GJF53" s="253"/>
      <c r="GJG53" s="253"/>
      <c r="GJH53" s="253"/>
      <c r="GJI53" s="253"/>
      <c r="GJJ53" s="253"/>
      <c r="GJK53" s="253"/>
      <c r="GJL53" s="253"/>
      <c r="GJM53" s="253"/>
      <c r="GJN53" s="253"/>
      <c r="GJO53" s="253"/>
      <c r="GJP53" s="253"/>
      <c r="GJQ53" s="253"/>
      <c r="GJR53" s="253"/>
      <c r="GJS53" s="253"/>
      <c r="GJT53" s="253"/>
      <c r="GJU53" s="253"/>
      <c r="GJV53" s="253"/>
      <c r="GJW53" s="253"/>
      <c r="GJX53" s="253"/>
      <c r="GJY53" s="253"/>
      <c r="GJZ53" s="253"/>
      <c r="GKA53" s="253"/>
      <c r="GKB53" s="253"/>
      <c r="GKC53" s="253"/>
      <c r="GKD53" s="253"/>
      <c r="GKE53" s="253"/>
      <c r="GKF53" s="253"/>
      <c r="GKG53" s="253"/>
      <c r="GKH53" s="253"/>
      <c r="GKI53" s="253"/>
      <c r="GKJ53" s="253"/>
      <c r="GKK53" s="253"/>
      <c r="GKL53" s="253"/>
      <c r="GKM53" s="253"/>
      <c r="GKN53" s="253"/>
      <c r="GKO53" s="253"/>
      <c r="GKP53" s="253"/>
      <c r="GKQ53" s="253"/>
      <c r="GKR53" s="253"/>
      <c r="GKS53" s="253"/>
      <c r="GKT53" s="253"/>
      <c r="GKU53" s="253"/>
      <c r="GKV53" s="253"/>
      <c r="GKW53" s="253"/>
      <c r="GKX53" s="253"/>
      <c r="GKY53" s="253"/>
      <c r="GKZ53" s="253"/>
      <c r="GLA53" s="253"/>
      <c r="GLB53" s="253"/>
      <c r="GLC53" s="253"/>
      <c r="GLD53" s="253"/>
      <c r="GLE53" s="253"/>
      <c r="GLF53" s="253"/>
      <c r="GLG53" s="253"/>
      <c r="GLH53" s="253"/>
      <c r="GLI53" s="253"/>
      <c r="GLJ53" s="253"/>
      <c r="GLK53" s="253"/>
      <c r="GLL53" s="253"/>
      <c r="GLM53" s="253"/>
      <c r="GLN53" s="253"/>
      <c r="GLO53" s="253"/>
      <c r="GLP53" s="253"/>
      <c r="GLQ53" s="253"/>
      <c r="GLR53" s="253"/>
      <c r="GLS53" s="253"/>
      <c r="GLT53" s="253"/>
      <c r="GLU53" s="253"/>
      <c r="GLV53" s="253"/>
      <c r="GLW53" s="253"/>
      <c r="GLX53" s="253"/>
      <c r="GLY53" s="253"/>
      <c r="GLZ53" s="253"/>
      <c r="GMA53" s="253"/>
      <c r="GMB53" s="253"/>
      <c r="GMC53" s="253"/>
      <c r="GMD53" s="253"/>
      <c r="GME53" s="253"/>
      <c r="GMF53" s="253"/>
      <c r="GMG53" s="253"/>
      <c r="GMH53" s="253"/>
      <c r="GMI53" s="253"/>
      <c r="GMJ53" s="253"/>
      <c r="GMK53" s="253"/>
      <c r="GML53" s="253"/>
      <c r="GMM53" s="253"/>
      <c r="GMN53" s="253"/>
      <c r="GMO53" s="253"/>
      <c r="GMP53" s="253"/>
      <c r="GMQ53" s="253"/>
      <c r="GMR53" s="253"/>
      <c r="GMS53" s="253"/>
      <c r="GMT53" s="253"/>
      <c r="GMU53" s="253"/>
      <c r="GMV53" s="253"/>
      <c r="GMW53" s="253"/>
      <c r="GMX53" s="253"/>
      <c r="GMY53" s="253"/>
      <c r="GMZ53" s="253"/>
      <c r="GNA53" s="253"/>
      <c r="GNB53" s="253"/>
      <c r="GNC53" s="253"/>
      <c r="GND53" s="253"/>
      <c r="GNE53" s="253"/>
      <c r="GNF53" s="253"/>
      <c r="GNG53" s="253"/>
      <c r="GNH53" s="253"/>
      <c r="GNI53" s="253"/>
      <c r="GNJ53" s="253"/>
      <c r="GNK53" s="253"/>
      <c r="GNL53" s="253"/>
      <c r="GNM53" s="253"/>
      <c r="GNN53" s="253"/>
      <c r="GNO53" s="253"/>
      <c r="GNP53" s="253"/>
      <c r="GNQ53" s="253"/>
      <c r="GNR53" s="253"/>
      <c r="GNS53" s="253"/>
      <c r="GNT53" s="253"/>
      <c r="GNU53" s="253"/>
      <c r="GNV53" s="253"/>
      <c r="GNW53" s="253"/>
      <c r="GNX53" s="253"/>
      <c r="GNY53" s="253"/>
      <c r="GNZ53" s="253"/>
      <c r="GOA53" s="253"/>
      <c r="GOB53" s="253"/>
      <c r="GOC53" s="253"/>
      <c r="GOD53" s="253"/>
      <c r="GOE53" s="253"/>
      <c r="GOF53" s="253"/>
      <c r="GOG53" s="253"/>
      <c r="GOH53" s="253"/>
      <c r="GOI53" s="253"/>
      <c r="GOJ53" s="253"/>
      <c r="GOK53" s="253"/>
      <c r="GOL53" s="253"/>
      <c r="GOM53" s="253"/>
      <c r="GON53" s="253"/>
      <c r="GOO53" s="253"/>
      <c r="GOP53" s="253"/>
      <c r="GOQ53" s="253"/>
      <c r="GOR53" s="253"/>
      <c r="GOS53" s="253"/>
      <c r="GOT53" s="253"/>
      <c r="GOU53" s="253"/>
      <c r="GOV53" s="253"/>
      <c r="GOW53" s="253"/>
      <c r="GOX53" s="253"/>
      <c r="GOY53" s="253"/>
      <c r="GOZ53" s="253"/>
      <c r="GPA53" s="253"/>
      <c r="GPB53" s="253"/>
      <c r="GPC53" s="253"/>
      <c r="GPD53" s="253"/>
      <c r="GPE53" s="253"/>
      <c r="GPF53" s="253"/>
      <c r="GPG53" s="253"/>
      <c r="GPH53" s="253"/>
      <c r="GPI53" s="253"/>
      <c r="GPJ53" s="253"/>
      <c r="GPK53" s="253"/>
      <c r="GPL53" s="253"/>
      <c r="GPM53" s="253"/>
      <c r="GPN53" s="253"/>
      <c r="GPO53" s="253"/>
      <c r="GPP53" s="253"/>
      <c r="GPQ53" s="253"/>
      <c r="GPR53" s="253"/>
      <c r="GPS53" s="253"/>
      <c r="GPT53" s="253"/>
      <c r="GPU53" s="253"/>
      <c r="GPV53" s="253"/>
      <c r="GPW53" s="253"/>
      <c r="GPX53" s="253"/>
      <c r="GPY53" s="253"/>
      <c r="GPZ53" s="253"/>
      <c r="GQA53" s="253"/>
      <c r="GQB53" s="253"/>
      <c r="GQC53" s="253"/>
      <c r="GQD53" s="253"/>
      <c r="GQE53" s="253"/>
      <c r="GQF53" s="253"/>
      <c r="GQG53" s="253"/>
      <c r="GQH53" s="253"/>
      <c r="GQI53" s="253"/>
      <c r="GQJ53" s="253"/>
      <c r="GQK53" s="253"/>
      <c r="GQL53" s="253"/>
      <c r="GQM53" s="253"/>
      <c r="GQN53" s="253"/>
      <c r="GQO53" s="253"/>
      <c r="GQP53" s="253"/>
      <c r="GQQ53" s="253"/>
      <c r="GQR53" s="253"/>
      <c r="GQS53" s="253"/>
      <c r="GQT53" s="253"/>
      <c r="GQU53" s="253"/>
      <c r="GQV53" s="253"/>
      <c r="GQW53" s="253"/>
      <c r="GQX53" s="253"/>
      <c r="GQY53" s="253"/>
      <c r="GQZ53" s="253"/>
      <c r="GRA53" s="253"/>
      <c r="GRB53" s="253"/>
      <c r="GRC53" s="253"/>
      <c r="GRD53" s="253"/>
      <c r="GRE53" s="253"/>
      <c r="GRF53" s="253"/>
      <c r="GRG53" s="253"/>
      <c r="GRH53" s="253"/>
      <c r="GRI53" s="253"/>
      <c r="GRJ53" s="253"/>
      <c r="GRK53" s="253"/>
      <c r="GRL53" s="253"/>
      <c r="GRM53" s="253"/>
      <c r="GRN53" s="253"/>
      <c r="GRO53" s="253"/>
      <c r="GRP53" s="253"/>
      <c r="GRQ53" s="253"/>
      <c r="GRR53" s="253"/>
      <c r="GRS53" s="253"/>
      <c r="GRT53" s="253"/>
      <c r="GRU53" s="253"/>
      <c r="GRV53" s="253"/>
      <c r="GRW53" s="253"/>
      <c r="GRX53" s="253"/>
      <c r="GRY53" s="253"/>
      <c r="GRZ53" s="253"/>
      <c r="GSA53" s="253"/>
      <c r="GSB53" s="253"/>
      <c r="GSC53" s="253"/>
      <c r="GSD53" s="253"/>
      <c r="GSE53" s="253"/>
      <c r="GSF53" s="253"/>
      <c r="GSG53" s="253"/>
      <c r="GSH53" s="253"/>
      <c r="GSI53" s="253"/>
      <c r="GSJ53" s="253"/>
      <c r="GSK53" s="253"/>
      <c r="GSL53" s="253"/>
      <c r="GSM53" s="253"/>
      <c r="GSN53" s="253"/>
      <c r="GSO53" s="253"/>
      <c r="GSP53" s="253"/>
      <c r="GSQ53" s="253"/>
      <c r="GSR53" s="253"/>
      <c r="GSS53" s="253"/>
      <c r="GST53" s="253"/>
      <c r="GSU53" s="253"/>
      <c r="GSV53" s="253"/>
      <c r="GSW53" s="253"/>
      <c r="GSX53" s="253"/>
      <c r="GSY53" s="253"/>
      <c r="GSZ53" s="253"/>
      <c r="GTA53" s="253"/>
      <c r="GTB53" s="253"/>
      <c r="GTC53" s="253"/>
      <c r="GTD53" s="253"/>
      <c r="GTE53" s="253"/>
      <c r="GTF53" s="253"/>
      <c r="GTG53" s="253"/>
      <c r="GTH53" s="253"/>
      <c r="GTI53" s="253"/>
      <c r="GTJ53" s="253"/>
      <c r="GTK53" s="253"/>
      <c r="GTL53" s="253"/>
      <c r="GTM53" s="253"/>
      <c r="GTN53" s="253"/>
      <c r="GTO53" s="253"/>
      <c r="GTP53" s="253"/>
      <c r="GTQ53" s="253"/>
      <c r="GTR53" s="253"/>
      <c r="GTS53" s="253"/>
      <c r="GTT53" s="253"/>
      <c r="GTU53" s="253"/>
      <c r="GTV53" s="253"/>
      <c r="GTW53" s="253"/>
      <c r="GTX53" s="253"/>
      <c r="GTY53" s="253"/>
      <c r="GTZ53" s="253"/>
      <c r="GUA53" s="253"/>
      <c r="GUB53" s="253"/>
      <c r="GUC53" s="253"/>
      <c r="GUD53" s="253"/>
      <c r="GUE53" s="253"/>
      <c r="GUF53" s="253"/>
      <c r="GUG53" s="253"/>
      <c r="GUH53" s="253"/>
      <c r="GUI53" s="253"/>
      <c r="GUJ53" s="253"/>
      <c r="GUK53" s="253"/>
      <c r="GUL53" s="253"/>
      <c r="GUM53" s="253"/>
      <c r="GUN53" s="253"/>
      <c r="GUO53" s="253"/>
      <c r="GUP53" s="253"/>
      <c r="GUQ53" s="253"/>
      <c r="GUR53" s="253"/>
      <c r="GUS53" s="253"/>
      <c r="GUT53" s="253"/>
      <c r="GUU53" s="253"/>
      <c r="GUV53" s="253"/>
      <c r="GUW53" s="253"/>
      <c r="GUX53" s="253"/>
      <c r="GUY53" s="253"/>
      <c r="GUZ53" s="253"/>
      <c r="GVA53" s="253"/>
      <c r="GVB53" s="253"/>
      <c r="GVC53" s="253"/>
      <c r="GVD53" s="253"/>
      <c r="GVE53" s="253"/>
      <c r="GVF53" s="253"/>
      <c r="GVG53" s="253"/>
      <c r="GVH53" s="253"/>
      <c r="GVI53" s="253"/>
      <c r="GVJ53" s="253"/>
      <c r="GVK53" s="253"/>
      <c r="GVL53" s="253"/>
      <c r="GVM53" s="253"/>
      <c r="GVN53" s="253"/>
      <c r="GVO53" s="253"/>
      <c r="GVP53" s="253"/>
      <c r="GVQ53" s="253"/>
      <c r="GVR53" s="253"/>
      <c r="GVS53" s="253"/>
      <c r="GVT53" s="253"/>
      <c r="GVU53" s="253"/>
      <c r="GVV53" s="253"/>
      <c r="GVW53" s="253"/>
      <c r="GVX53" s="253"/>
      <c r="GVY53" s="253"/>
      <c r="GVZ53" s="253"/>
      <c r="GWA53" s="253"/>
      <c r="GWB53" s="253"/>
      <c r="GWC53" s="253"/>
      <c r="GWD53" s="253"/>
      <c r="GWE53" s="253"/>
      <c r="GWF53" s="253"/>
      <c r="GWG53" s="253"/>
      <c r="GWH53" s="253"/>
      <c r="GWI53" s="253"/>
      <c r="GWJ53" s="253"/>
      <c r="GWK53" s="253"/>
      <c r="GWL53" s="253"/>
      <c r="GWM53" s="253"/>
      <c r="GWN53" s="253"/>
      <c r="GWO53" s="253"/>
      <c r="GWP53" s="253"/>
      <c r="GWQ53" s="253"/>
      <c r="GWR53" s="253"/>
      <c r="GWS53" s="253"/>
      <c r="GWT53" s="253"/>
      <c r="GWU53" s="253"/>
      <c r="GWV53" s="253"/>
      <c r="GWW53" s="253"/>
      <c r="GWX53" s="253"/>
      <c r="GWY53" s="253"/>
      <c r="GWZ53" s="253"/>
      <c r="GXA53" s="253"/>
      <c r="GXB53" s="253"/>
      <c r="GXC53" s="253"/>
      <c r="GXD53" s="253"/>
      <c r="GXE53" s="253"/>
      <c r="GXF53" s="253"/>
      <c r="GXG53" s="253"/>
      <c r="GXH53" s="253"/>
      <c r="GXI53" s="253"/>
      <c r="GXJ53" s="253"/>
      <c r="GXK53" s="253"/>
      <c r="GXL53" s="253"/>
      <c r="GXM53" s="253"/>
      <c r="GXN53" s="253"/>
      <c r="GXO53" s="253"/>
      <c r="GXP53" s="253"/>
      <c r="GXQ53" s="253"/>
      <c r="GXR53" s="253"/>
      <c r="GXS53" s="253"/>
      <c r="GXT53" s="253"/>
      <c r="GXU53" s="253"/>
      <c r="GXV53" s="253"/>
      <c r="GXW53" s="253"/>
      <c r="GXX53" s="253"/>
      <c r="GXY53" s="253"/>
      <c r="GXZ53" s="253"/>
      <c r="GYA53" s="253"/>
      <c r="GYB53" s="253"/>
      <c r="GYC53" s="253"/>
      <c r="GYD53" s="253"/>
      <c r="GYE53" s="253"/>
      <c r="GYF53" s="253"/>
      <c r="GYG53" s="253"/>
      <c r="GYH53" s="253"/>
      <c r="GYI53" s="253"/>
      <c r="GYJ53" s="253"/>
      <c r="GYK53" s="253"/>
      <c r="GYL53" s="253"/>
      <c r="GYM53" s="253"/>
      <c r="GYN53" s="253"/>
      <c r="GYO53" s="253"/>
      <c r="GYP53" s="253"/>
      <c r="GYQ53" s="253"/>
      <c r="GYR53" s="253"/>
      <c r="GYS53" s="253"/>
      <c r="GYT53" s="253"/>
      <c r="GYU53" s="253"/>
      <c r="GYV53" s="253"/>
      <c r="GYW53" s="253"/>
      <c r="GYX53" s="253"/>
      <c r="GYY53" s="253"/>
      <c r="GYZ53" s="253"/>
      <c r="GZA53" s="253"/>
      <c r="GZB53" s="253"/>
      <c r="GZC53" s="253"/>
      <c r="GZD53" s="253"/>
      <c r="GZE53" s="253"/>
      <c r="GZF53" s="253"/>
      <c r="GZG53" s="253"/>
      <c r="GZH53" s="253"/>
      <c r="GZI53" s="253"/>
      <c r="GZJ53" s="253"/>
      <c r="GZK53" s="253"/>
      <c r="GZL53" s="253"/>
      <c r="GZM53" s="253"/>
      <c r="GZN53" s="253"/>
      <c r="GZO53" s="253"/>
      <c r="GZP53" s="253"/>
      <c r="GZQ53" s="253"/>
      <c r="GZR53" s="253"/>
      <c r="GZS53" s="253"/>
      <c r="GZT53" s="253"/>
      <c r="GZU53" s="253"/>
      <c r="GZV53" s="253"/>
      <c r="GZW53" s="253"/>
      <c r="GZX53" s="253"/>
      <c r="GZY53" s="253"/>
      <c r="GZZ53" s="253"/>
      <c r="HAA53" s="253"/>
      <c r="HAB53" s="253"/>
      <c r="HAC53" s="253"/>
      <c r="HAD53" s="253"/>
      <c r="HAE53" s="253"/>
      <c r="HAF53" s="253"/>
      <c r="HAG53" s="253"/>
      <c r="HAH53" s="253"/>
      <c r="HAI53" s="253"/>
      <c r="HAJ53" s="253"/>
      <c r="HAK53" s="253"/>
      <c r="HAL53" s="253"/>
      <c r="HAM53" s="253"/>
      <c r="HAN53" s="253"/>
      <c r="HAO53" s="253"/>
      <c r="HAP53" s="253"/>
      <c r="HAQ53" s="253"/>
      <c r="HAR53" s="253"/>
      <c r="HAS53" s="253"/>
      <c r="HAT53" s="253"/>
      <c r="HAU53" s="253"/>
      <c r="HAV53" s="253"/>
      <c r="HAW53" s="253"/>
      <c r="HAX53" s="253"/>
      <c r="HAY53" s="253"/>
      <c r="HAZ53" s="253"/>
      <c r="HBA53" s="253"/>
      <c r="HBB53" s="253"/>
      <c r="HBC53" s="253"/>
      <c r="HBD53" s="253"/>
      <c r="HBE53" s="253"/>
      <c r="HBF53" s="253"/>
      <c r="HBG53" s="253"/>
      <c r="HBH53" s="253"/>
      <c r="HBI53" s="253"/>
      <c r="HBJ53" s="253"/>
      <c r="HBK53" s="253"/>
      <c r="HBL53" s="253"/>
      <c r="HBM53" s="253"/>
      <c r="HBN53" s="253"/>
      <c r="HBO53" s="253"/>
      <c r="HBP53" s="253"/>
      <c r="HBQ53" s="253"/>
      <c r="HBR53" s="253"/>
      <c r="HBS53" s="253"/>
      <c r="HBT53" s="253"/>
      <c r="HBU53" s="253"/>
      <c r="HBV53" s="253"/>
      <c r="HBW53" s="253"/>
      <c r="HBX53" s="253"/>
      <c r="HBY53" s="253"/>
      <c r="HBZ53" s="253"/>
      <c r="HCA53" s="253"/>
      <c r="HCB53" s="253"/>
      <c r="HCC53" s="253"/>
      <c r="HCD53" s="253"/>
      <c r="HCE53" s="253"/>
      <c r="HCF53" s="253"/>
      <c r="HCG53" s="253"/>
      <c r="HCH53" s="253"/>
      <c r="HCI53" s="253"/>
      <c r="HCJ53" s="253"/>
      <c r="HCK53" s="253"/>
      <c r="HCL53" s="253"/>
      <c r="HCM53" s="253"/>
      <c r="HCN53" s="253"/>
      <c r="HCO53" s="253"/>
      <c r="HCP53" s="253"/>
      <c r="HCQ53" s="253"/>
      <c r="HCR53" s="253"/>
      <c r="HCS53" s="253"/>
      <c r="HCT53" s="253"/>
      <c r="HCU53" s="253"/>
      <c r="HCV53" s="253"/>
      <c r="HCW53" s="253"/>
      <c r="HCX53" s="253"/>
      <c r="HCY53" s="253"/>
      <c r="HCZ53" s="253"/>
      <c r="HDA53" s="253"/>
      <c r="HDB53" s="253"/>
      <c r="HDC53" s="253"/>
      <c r="HDD53" s="253"/>
      <c r="HDE53" s="253"/>
      <c r="HDF53" s="253"/>
      <c r="HDG53" s="253"/>
      <c r="HDH53" s="253"/>
      <c r="HDI53" s="253"/>
      <c r="HDJ53" s="253"/>
      <c r="HDK53" s="253"/>
      <c r="HDL53" s="253"/>
      <c r="HDM53" s="253"/>
      <c r="HDN53" s="253"/>
      <c r="HDO53" s="253"/>
      <c r="HDP53" s="253"/>
      <c r="HDQ53" s="253"/>
      <c r="HDR53" s="253"/>
      <c r="HDS53" s="253"/>
      <c r="HDT53" s="253"/>
      <c r="HDU53" s="253"/>
      <c r="HDV53" s="253"/>
      <c r="HDW53" s="253"/>
      <c r="HDX53" s="253"/>
      <c r="HDY53" s="253"/>
      <c r="HDZ53" s="253"/>
      <c r="HEA53" s="253"/>
      <c r="HEB53" s="253"/>
      <c r="HEC53" s="253"/>
      <c r="HED53" s="253"/>
      <c r="HEE53" s="253"/>
      <c r="HEF53" s="253"/>
      <c r="HEG53" s="253"/>
      <c r="HEH53" s="253"/>
      <c r="HEI53" s="253"/>
      <c r="HEJ53" s="253"/>
      <c r="HEK53" s="253"/>
      <c r="HEL53" s="253"/>
      <c r="HEM53" s="253"/>
      <c r="HEN53" s="253"/>
      <c r="HEO53" s="253"/>
      <c r="HEP53" s="253"/>
      <c r="HEQ53" s="253"/>
      <c r="HER53" s="253"/>
      <c r="HES53" s="253"/>
      <c r="HET53" s="253"/>
      <c r="HEU53" s="253"/>
      <c r="HEV53" s="253"/>
      <c r="HEW53" s="253"/>
      <c r="HEX53" s="253"/>
      <c r="HEY53" s="253"/>
      <c r="HEZ53" s="253"/>
      <c r="HFA53" s="253"/>
      <c r="HFB53" s="253"/>
      <c r="HFC53" s="253"/>
      <c r="HFD53" s="253"/>
      <c r="HFE53" s="253"/>
      <c r="HFF53" s="253"/>
      <c r="HFG53" s="253"/>
      <c r="HFH53" s="253"/>
      <c r="HFI53" s="253"/>
      <c r="HFJ53" s="253"/>
      <c r="HFK53" s="253"/>
      <c r="HFL53" s="253"/>
      <c r="HFM53" s="253"/>
      <c r="HFN53" s="253"/>
      <c r="HFO53" s="253"/>
      <c r="HFP53" s="253"/>
      <c r="HFQ53" s="253"/>
      <c r="HFR53" s="253"/>
      <c r="HFS53" s="253"/>
      <c r="HFT53" s="253"/>
      <c r="HFU53" s="253"/>
      <c r="HFV53" s="253"/>
      <c r="HFW53" s="253"/>
      <c r="HFX53" s="253"/>
      <c r="HFY53" s="253"/>
      <c r="HFZ53" s="253"/>
      <c r="HGA53" s="253"/>
      <c r="HGB53" s="253"/>
      <c r="HGC53" s="253"/>
      <c r="HGD53" s="253"/>
      <c r="HGE53" s="253"/>
      <c r="HGF53" s="253"/>
      <c r="HGG53" s="253"/>
      <c r="HGH53" s="253"/>
      <c r="HGI53" s="253"/>
      <c r="HGJ53" s="253"/>
      <c r="HGK53" s="253"/>
      <c r="HGL53" s="253"/>
      <c r="HGM53" s="253"/>
      <c r="HGN53" s="253"/>
      <c r="HGO53" s="253"/>
      <c r="HGP53" s="253"/>
      <c r="HGQ53" s="253"/>
      <c r="HGR53" s="253"/>
      <c r="HGS53" s="253"/>
      <c r="HGT53" s="253"/>
      <c r="HGU53" s="253"/>
      <c r="HGV53" s="253"/>
      <c r="HGW53" s="253"/>
      <c r="HGX53" s="253"/>
      <c r="HGY53" s="253"/>
      <c r="HGZ53" s="253"/>
      <c r="HHA53" s="253"/>
      <c r="HHB53" s="253"/>
      <c r="HHC53" s="253"/>
      <c r="HHD53" s="253"/>
      <c r="HHE53" s="253"/>
      <c r="HHF53" s="253"/>
      <c r="HHG53" s="253"/>
      <c r="HHH53" s="253"/>
      <c r="HHI53" s="253"/>
      <c r="HHJ53" s="253"/>
      <c r="HHK53" s="253"/>
      <c r="HHL53" s="253"/>
      <c r="HHM53" s="253"/>
      <c r="HHN53" s="253"/>
      <c r="HHO53" s="253"/>
      <c r="HHP53" s="253"/>
      <c r="HHQ53" s="253"/>
      <c r="HHR53" s="253"/>
      <c r="HHS53" s="253"/>
      <c r="HHT53" s="253"/>
      <c r="HHU53" s="253"/>
      <c r="HHV53" s="253"/>
      <c r="HHW53" s="253"/>
      <c r="HHX53" s="253"/>
      <c r="HHY53" s="253"/>
      <c r="HHZ53" s="253"/>
      <c r="HIA53" s="253"/>
      <c r="HIB53" s="253"/>
      <c r="HIC53" s="253"/>
      <c r="HID53" s="253"/>
      <c r="HIE53" s="253"/>
      <c r="HIF53" s="253"/>
      <c r="HIG53" s="253"/>
      <c r="HIH53" s="253"/>
      <c r="HII53" s="253"/>
      <c r="HIJ53" s="253"/>
      <c r="HIK53" s="253"/>
      <c r="HIL53" s="253"/>
      <c r="HIM53" s="253"/>
      <c r="HIN53" s="253"/>
      <c r="HIO53" s="253"/>
      <c r="HIP53" s="253"/>
      <c r="HIQ53" s="253"/>
      <c r="HIR53" s="253"/>
      <c r="HIS53" s="253"/>
      <c r="HIT53" s="253"/>
      <c r="HIU53" s="253"/>
      <c r="HIV53" s="253"/>
      <c r="HIW53" s="253"/>
      <c r="HIX53" s="253"/>
      <c r="HIY53" s="253"/>
      <c r="HIZ53" s="253"/>
      <c r="HJA53" s="253"/>
      <c r="HJB53" s="253"/>
      <c r="HJC53" s="253"/>
      <c r="HJD53" s="253"/>
      <c r="HJE53" s="253"/>
      <c r="HJF53" s="253"/>
      <c r="HJG53" s="253"/>
      <c r="HJH53" s="253"/>
      <c r="HJI53" s="253"/>
      <c r="HJJ53" s="253"/>
      <c r="HJK53" s="253"/>
      <c r="HJL53" s="253"/>
      <c r="HJM53" s="253"/>
      <c r="HJN53" s="253"/>
      <c r="HJO53" s="253"/>
      <c r="HJP53" s="253"/>
      <c r="HJQ53" s="253"/>
      <c r="HJR53" s="253"/>
      <c r="HJS53" s="253"/>
      <c r="HJT53" s="253"/>
      <c r="HJU53" s="253"/>
      <c r="HJV53" s="253"/>
      <c r="HJW53" s="253"/>
      <c r="HJX53" s="253"/>
      <c r="HJY53" s="253"/>
      <c r="HJZ53" s="253"/>
      <c r="HKA53" s="253"/>
      <c r="HKB53" s="253"/>
      <c r="HKC53" s="253"/>
      <c r="HKD53" s="253"/>
      <c r="HKE53" s="253"/>
      <c r="HKF53" s="253"/>
      <c r="HKG53" s="253"/>
      <c r="HKH53" s="253"/>
      <c r="HKI53" s="253"/>
      <c r="HKJ53" s="253"/>
      <c r="HKK53" s="253"/>
      <c r="HKL53" s="253"/>
      <c r="HKM53" s="253"/>
      <c r="HKN53" s="253"/>
      <c r="HKO53" s="253"/>
      <c r="HKP53" s="253"/>
      <c r="HKQ53" s="253"/>
      <c r="HKR53" s="253"/>
      <c r="HKS53" s="253"/>
      <c r="HKT53" s="253"/>
      <c r="HKU53" s="253"/>
      <c r="HKV53" s="253"/>
      <c r="HKW53" s="253"/>
      <c r="HKX53" s="253"/>
      <c r="HKY53" s="253"/>
      <c r="HKZ53" s="253"/>
      <c r="HLA53" s="253"/>
      <c r="HLB53" s="253"/>
      <c r="HLC53" s="253"/>
      <c r="HLD53" s="253"/>
      <c r="HLE53" s="253"/>
      <c r="HLF53" s="253"/>
      <c r="HLG53" s="253"/>
      <c r="HLH53" s="253"/>
      <c r="HLI53" s="253"/>
      <c r="HLJ53" s="253"/>
      <c r="HLK53" s="253"/>
      <c r="HLL53" s="253"/>
      <c r="HLM53" s="253"/>
      <c r="HLN53" s="253"/>
      <c r="HLO53" s="253"/>
      <c r="HLP53" s="253"/>
      <c r="HLQ53" s="253"/>
      <c r="HLR53" s="253"/>
      <c r="HLS53" s="253"/>
      <c r="HLT53" s="253"/>
      <c r="HLU53" s="253"/>
      <c r="HLV53" s="253"/>
      <c r="HLW53" s="253"/>
      <c r="HLX53" s="253"/>
      <c r="HLY53" s="253"/>
      <c r="HLZ53" s="253"/>
      <c r="HMA53" s="253"/>
      <c r="HMB53" s="253"/>
      <c r="HMC53" s="253"/>
      <c r="HMD53" s="253"/>
      <c r="HME53" s="253"/>
      <c r="HMF53" s="253"/>
      <c r="HMG53" s="253"/>
      <c r="HMH53" s="253"/>
      <c r="HMI53" s="253"/>
      <c r="HMJ53" s="253"/>
      <c r="HMK53" s="253"/>
      <c r="HML53" s="253"/>
      <c r="HMM53" s="253"/>
      <c r="HMN53" s="253"/>
      <c r="HMO53" s="253"/>
      <c r="HMP53" s="253"/>
      <c r="HMQ53" s="253"/>
      <c r="HMR53" s="253"/>
      <c r="HMS53" s="253"/>
      <c r="HMT53" s="253"/>
      <c r="HMU53" s="253"/>
      <c r="HMV53" s="253"/>
      <c r="HMW53" s="253"/>
      <c r="HMX53" s="253"/>
      <c r="HMY53" s="253"/>
      <c r="HMZ53" s="253"/>
      <c r="HNA53" s="253"/>
      <c r="HNB53" s="253"/>
      <c r="HNC53" s="253"/>
      <c r="HND53" s="253"/>
      <c r="HNE53" s="253"/>
      <c r="HNF53" s="253"/>
      <c r="HNG53" s="253"/>
      <c r="HNH53" s="253"/>
      <c r="HNI53" s="253"/>
      <c r="HNJ53" s="253"/>
      <c r="HNK53" s="253"/>
      <c r="HNL53" s="253"/>
      <c r="HNM53" s="253"/>
      <c r="HNN53" s="253"/>
      <c r="HNO53" s="253"/>
      <c r="HNP53" s="253"/>
      <c r="HNQ53" s="253"/>
      <c r="HNR53" s="253"/>
      <c r="HNS53" s="253"/>
      <c r="HNT53" s="253"/>
      <c r="HNU53" s="253"/>
      <c r="HNV53" s="253"/>
      <c r="HNW53" s="253"/>
      <c r="HNX53" s="253"/>
      <c r="HNY53" s="253"/>
      <c r="HNZ53" s="253"/>
      <c r="HOA53" s="253"/>
      <c r="HOB53" s="253"/>
      <c r="HOC53" s="253"/>
      <c r="HOD53" s="253"/>
      <c r="HOE53" s="253"/>
      <c r="HOF53" s="253"/>
      <c r="HOG53" s="253"/>
      <c r="HOH53" s="253"/>
      <c r="HOI53" s="253"/>
      <c r="HOJ53" s="253"/>
      <c r="HOK53" s="253"/>
      <c r="HOL53" s="253"/>
      <c r="HOM53" s="253"/>
      <c r="HON53" s="253"/>
      <c r="HOO53" s="253"/>
      <c r="HOP53" s="253"/>
      <c r="HOQ53" s="253"/>
      <c r="HOR53" s="253"/>
      <c r="HOS53" s="253"/>
      <c r="HOT53" s="253"/>
      <c r="HOU53" s="253"/>
      <c r="HOV53" s="253"/>
      <c r="HOW53" s="253"/>
      <c r="HOX53" s="253"/>
      <c r="HOY53" s="253"/>
      <c r="HOZ53" s="253"/>
      <c r="HPA53" s="253"/>
      <c r="HPB53" s="253"/>
      <c r="HPC53" s="253"/>
      <c r="HPD53" s="253"/>
      <c r="HPE53" s="253"/>
      <c r="HPF53" s="253"/>
      <c r="HPG53" s="253"/>
      <c r="HPH53" s="253"/>
      <c r="HPI53" s="253"/>
      <c r="HPJ53" s="253"/>
      <c r="HPK53" s="253"/>
      <c r="HPL53" s="253"/>
      <c r="HPM53" s="253"/>
      <c r="HPN53" s="253"/>
      <c r="HPO53" s="253"/>
      <c r="HPP53" s="253"/>
      <c r="HPQ53" s="253"/>
      <c r="HPR53" s="253"/>
      <c r="HPS53" s="253"/>
      <c r="HPT53" s="253"/>
      <c r="HPU53" s="253"/>
      <c r="HPV53" s="253"/>
      <c r="HPW53" s="253"/>
      <c r="HPX53" s="253"/>
      <c r="HPY53" s="253"/>
      <c r="HPZ53" s="253"/>
      <c r="HQA53" s="253"/>
      <c r="HQB53" s="253"/>
      <c r="HQC53" s="253"/>
      <c r="HQD53" s="253"/>
      <c r="HQE53" s="253"/>
      <c r="HQF53" s="253"/>
      <c r="HQG53" s="253"/>
      <c r="HQH53" s="253"/>
      <c r="HQI53" s="253"/>
      <c r="HQJ53" s="253"/>
      <c r="HQK53" s="253"/>
      <c r="HQL53" s="253"/>
      <c r="HQM53" s="253"/>
      <c r="HQN53" s="253"/>
      <c r="HQO53" s="253"/>
      <c r="HQP53" s="253"/>
      <c r="HQQ53" s="253"/>
      <c r="HQR53" s="253"/>
      <c r="HQS53" s="253"/>
      <c r="HQT53" s="253"/>
      <c r="HQU53" s="253"/>
      <c r="HQV53" s="253"/>
      <c r="HQW53" s="253"/>
      <c r="HQX53" s="253"/>
      <c r="HQY53" s="253"/>
      <c r="HQZ53" s="253"/>
      <c r="HRA53" s="253"/>
      <c r="HRB53" s="253"/>
      <c r="HRC53" s="253"/>
      <c r="HRD53" s="253"/>
      <c r="HRE53" s="253"/>
      <c r="HRF53" s="253"/>
      <c r="HRG53" s="253"/>
      <c r="HRH53" s="253"/>
      <c r="HRI53" s="253"/>
      <c r="HRJ53" s="253"/>
      <c r="HRK53" s="253"/>
      <c r="HRL53" s="253"/>
      <c r="HRM53" s="253"/>
      <c r="HRN53" s="253"/>
      <c r="HRO53" s="253"/>
      <c r="HRP53" s="253"/>
      <c r="HRQ53" s="253"/>
      <c r="HRR53" s="253"/>
      <c r="HRS53" s="253"/>
      <c r="HRT53" s="253"/>
      <c r="HRU53" s="253"/>
      <c r="HRV53" s="253"/>
      <c r="HRW53" s="253"/>
      <c r="HRX53" s="253"/>
      <c r="HRY53" s="253"/>
      <c r="HRZ53" s="253"/>
      <c r="HSA53" s="253"/>
      <c r="HSB53" s="253"/>
      <c r="HSC53" s="253"/>
      <c r="HSD53" s="253"/>
      <c r="HSE53" s="253"/>
      <c r="HSF53" s="253"/>
      <c r="HSG53" s="253"/>
      <c r="HSH53" s="253"/>
      <c r="HSI53" s="253"/>
      <c r="HSJ53" s="253"/>
      <c r="HSK53" s="253"/>
      <c r="HSL53" s="253"/>
      <c r="HSM53" s="253"/>
      <c r="HSN53" s="253"/>
      <c r="HSO53" s="253"/>
      <c r="HSP53" s="253"/>
      <c r="HSQ53" s="253"/>
      <c r="HSR53" s="253"/>
      <c r="HSS53" s="253"/>
      <c r="HST53" s="253"/>
      <c r="HSU53" s="253"/>
      <c r="HSV53" s="253"/>
      <c r="HSW53" s="253"/>
      <c r="HSX53" s="253"/>
      <c r="HSY53" s="253"/>
      <c r="HSZ53" s="253"/>
      <c r="HTA53" s="253"/>
      <c r="HTB53" s="253"/>
      <c r="HTC53" s="253"/>
      <c r="HTD53" s="253"/>
      <c r="HTE53" s="253"/>
      <c r="HTF53" s="253"/>
      <c r="HTG53" s="253"/>
      <c r="HTH53" s="253"/>
      <c r="HTI53" s="253"/>
      <c r="HTJ53" s="253"/>
      <c r="HTK53" s="253"/>
      <c r="HTL53" s="253"/>
      <c r="HTM53" s="253"/>
      <c r="HTN53" s="253"/>
      <c r="HTO53" s="253"/>
      <c r="HTP53" s="253"/>
      <c r="HTQ53" s="253"/>
      <c r="HTR53" s="253"/>
      <c r="HTS53" s="253"/>
      <c r="HTT53" s="253"/>
      <c r="HTU53" s="253"/>
      <c r="HTV53" s="253"/>
      <c r="HTW53" s="253"/>
      <c r="HTX53" s="253"/>
      <c r="HTY53" s="253"/>
      <c r="HTZ53" s="253"/>
      <c r="HUA53" s="253"/>
      <c r="HUB53" s="253"/>
      <c r="HUC53" s="253"/>
      <c r="HUD53" s="253"/>
      <c r="HUE53" s="253"/>
      <c r="HUF53" s="253"/>
      <c r="HUG53" s="253"/>
      <c r="HUH53" s="253"/>
      <c r="HUI53" s="253"/>
      <c r="HUJ53" s="253"/>
      <c r="HUK53" s="253"/>
      <c r="HUL53" s="253"/>
      <c r="HUM53" s="253"/>
      <c r="HUN53" s="253"/>
      <c r="HUO53" s="253"/>
      <c r="HUP53" s="253"/>
      <c r="HUQ53" s="253"/>
      <c r="HUR53" s="253"/>
      <c r="HUS53" s="253"/>
      <c r="HUT53" s="253"/>
      <c r="HUU53" s="253"/>
      <c r="HUV53" s="253"/>
      <c r="HUW53" s="253"/>
      <c r="HUX53" s="253"/>
      <c r="HUY53" s="253"/>
      <c r="HUZ53" s="253"/>
      <c r="HVA53" s="253"/>
      <c r="HVB53" s="253"/>
      <c r="HVC53" s="253"/>
      <c r="HVD53" s="253"/>
      <c r="HVE53" s="253"/>
      <c r="HVF53" s="253"/>
      <c r="HVG53" s="253"/>
      <c r="HVH53" s="253"/>
      <c r="HVI53" s="253"/>
      <c r="HVJ53" s="253"/>
      <c r="HVK53" s="253"/>
      <c r="HVL53" s="253"/>
      <c r="HVM53" s="253"/>
      <c r="HVN53" s="253"/>
      <c r="HVO53" s="253"/>
      <c r="HVP53" s="253"/>
      <c r="HVQ53" s="253"/>
      <c r="HVR53" s="253"/>
      <c r="HVS53" s="253"/>
      <c r="HVT53" s="253"/>
      <c r="HVU53" s="253"/>
      <c r="HVV53" s="253"/>
      <c r="HVW53" s="253"/>
      <c r="HVX53" s="253"/>
      <c r="HVY53" s="253"/>
      <c r="HVZ53" s="253"/>
      <c r="HWA53" s="253"/>
      <c r="HWB53" s="253"/>
      <c r="HWC53" s="253"/>
      <c r="HWD53" s="253"/>
      <c r="HWE53" s="253"/>
      <c r="HWF53" s="253"/>
      <c r="HWG53" s="253"/>
      <c r="HWH53" s="253"/>
      <c r="HWI53" s="253"/>
      <c r="HWJ53" s="253"/>
      <c r="HWK53" s="253"/>
      <c r="HWL53" s="253"/>
      <c r="HWM53" s="253"/>
      <c r="HWN53" s="253"/>
      <c r="HWO53" s="253"/>
      <c r="HWP53" s="253"/>
      <c r="HWQ53" s="253"/>
      <c r="HWR53" s="253"/>
      <c r="HWS53" s="253"/>
      <c r="HWT53" s="253"/>
      <c r="HWU53" s="253"/>
      <c r="HWV53" s="253"/>
      <c r="HWW53" s="253"/>
      <c r="HWX53" s="253"/>
      <c r="HWY53" s="253"/>
      <c r="HWZ53" s="253"/>
      <c r="HXA53" s="253"/>
      <c r="HXB53" s="253"/>
      <c r="HXC53" s="253"/>
      <c r="HXD53" s="253"/>
      <c r="HXE53" s="253"/>
      <c r="HXF53" s="253"/>
      <c r="HXG53" s="253"/>
      <c r="HXH53" s="253"/>
      <c r="HXI53" s="253"/>
      <c r="HXJ53" s="253"/>
      <c r="HXK53" s="253"/>
      <c r="HXL53" s="253"/>
      <c r="HXM53" s="253"/>
      <c r="HXN53" s="253"/>
      <c r="HXO53" s="253"/>
      <c r="HXP53" s="253"/>
      <c r="HXQ53" s="253"/>
      <c r="HXR53" s="253"/>
      <c r="HXS53" s="253"/>
      <c r="HXT53" s="253"/>
      <c r="HXU53" s="253"/>
      <c r="HXV53" s="253"/>
      <c r="HXW53" s="253"/>
      <c r="HXX53" s="253"/>
      <c r="HXY53" s="253"/>
      <c r="HXZ53" s="253"/>
      <c r="HYA53" s="253"/>
      <c r="HYB53" s="253"/>
      <c r="HYC53" s="253"/>
      <c r="HYD53" s="253"/>
      <c r="HYE53" s="253"/>
      <c r="HYF53" s="253"/>
      <c r="HYG53" s="253"/>
      <c r="HYH53" s="253"/>
      <c r="HYI53" s="253"/>
      <c r="HYJ53" s="253"/>
      <c r="HYK53" s="253"/>
      <c r="HYL53" s="253"/>
      <c r="HYM53" s="253"/>
      <c r="HYN53" s="253"/>
      <c r="HYO53" s="253"/>
      <c r="HYP53" s="253"/>
      <c r="HYQ53" s="253"/>
      <c r="HYR53" s="253"/>
      <c r="HYS53" s="253"/>
      <c r="HYT53" s="253"/>
      <c r="HYU53" s="253"/>
      <c r="HYV53" s="253"/>
      <c r="HYW53" s="253"/>
      <c r="HYX53" s="253"/>
      <c r="HYY53" s="253"/>
      <c r="HYZ53" s="253"/>
      <c r="HZA53" s="253"/>
      <c r="HZB53" s="253"/>
      <c r="HZC53" s="253"/>
      <c r="HZD53" s="253"/>
      <c r="HZE53" s="253"/>
      <c r="HZF53" s="253"/>
      <c r="HZG53" s="253"/>
      <c r="HZH53" s="253"/>
      <c r="HZI53" s="253"/>
      <c r="HZJ53" s="253"/>
      <c r="HZK53" s="253"/>
      <c r="HZL53" s="253"/>
      <c r="HZM53" s="253"/>
      <c r="HZN53" s="253"/>
      <c r="HZO53" s="253"/>
      <c r="HZP53" s="253"/>
      <c r="HZQ53" s="253"/>
      <c r="HZR53" s="253"/>
      <c r="HZS53" s="253"/>
      <c r="HZT53" s="253"/>
      <c r="HZU53" s="253"/>
      <c r="HZV53" s="253"/>
      <c r="HZW53" s="253"/>
      <c r="HZX53" s="253"/>
      <c r="HZY53" s="253"/>
      <c r="HZZ53" s="253"/>
      <c r="IAA53" s="253"/>
      <c r="IAB53" s="253"/>
      <c r="IAC53" s="253"/>
      <c r="IAD53" s="253"/>
      <c r="IAE53" s="253"/>
      <c r="IAF53" s="253"/>
      <c r="IAG53" s="253"/>
      <c r="IAH53" s="253"/>
      <c r="IAI53" s="253"/>
      <c r="IAJ53" s="253"/>
      <c r="IAK53" s="253"/>
      <c r="IAL53" s="253"/>
      <c r="IAM53" s="253"/>
      <c r="IAN53" s="253"/>
      <c r="IAO53" s="253"/>
      <c r="IAP53" s="253"/>
      <c r="IAQ53" s="253"/>
      <c r="IAR53" s="253"/>
      <c r="IAS53" s="253"/>
      <c r="IAT53" s="253"/>
      <c r="IAU53" s="253"/>
      <c r="IAV53" s="253"/>
      <c r="IAW53" s="253"/>
      <c r="IAX53" s="253"/>
      <c r="IAY53" s="253"/>
      <c r="IAZ53" s="253"/>
      <c r="IBA53" s="253"/>
      <c r="IBB53" s="253"/>
      <c r="IBC53" s="253"/>
      <c r="IBD53" s="253"/>
      <c r="IBE53" s="253"/>
      <c r="IBF53" s="253"/>
      <c r="IBG53" s="253"/>
      <c r="IBH53" s="253"/>
      <c r="IBI53" s="253"/>
      <c r="IBJ53" s="253"/>
      <c r="IBK53" s="253"/>
      <c r="IBL53" s="253"/>
      <c r="IBM53" s="253"/>
      <c r="IBN53" s="253"/>
      <c r="IBO53" s="253"/>
      <c r="IBP53" s="253"/>
      <c r="IBQ53" s="253"/>
      <c r="IBR53" s="253"/>
      <c r="IBS53" s="253"/>
      <c r="IBT53" s="253"/>
      <c r="IBU53" s="253"/>
      <c r="IBV53" s="253"/>
      <c r="IBW53" s="253"/>
      <c r="IBX53" s="253"/>
      <c r="IBY53" s="253"/>
      <c r="IBZ53" s="253"/>
      <c r="ICA53" s="253"/>
      <c r="ICB53" s="253"/>
      <c r="ICC53" s="253"/>
      <c r="ICD53" s="253"/>
      <c r="ICE53" s="253"/>
      <c r="ICF53" s="253"/>
      <c r="ICG53" s="253"/>
      <c r="ICH53" s="253"/>
      <c r="ICI53" s="253"/>
      <c r="ICJ53" s="253"/>
      <c r="ICK53" s="253"/>
      <c r="ICL53" s="253"/>
      <c r="ICM53" s="253"/>
      <c r="ICN53" s="253"/>
      <c r="ICO53" s="253"/>
      <c r="ICP53" s="253"/>
      <c r="ICQ53" s="253"/>
      <c r="ICR53" s="253"/>
      <c r="ICS53" s="253"/>
      <c r="ICT53" s="253"/>
      <c r="ICU53" s="253"/>
      <c r="ICV53" s="253"/>
      <c r="ICW53" s="253"/>
      <c r="ICX53" s="253"/>
      <c r="ICY53" s="253"/>
      <c r="ICZ53" s="253"/>
      <c r="IDA53" s="253"/>
      <c r="IDB53" s="253"/>
      <c r="IDC53" s="253"/>
      <c r="IDD53" s="253"/>
      <c r="IDE53" s="253"/>
      <c r="IDF53" s="253"/>
      <c r="IDG53" s="253"/>
      <c r="IDH53" s="253"/>
      <c r="IDI53" s="253"/>
      <c r="IDJ53" s="253"/>
      <c r="IDK53" s="253"/>
      <c r="IDL53" s="253"/>
      <c r="IDM53" s="253"/>
      <c r="IDN53" s="253"/>
      <c r="IDO53" s="253"/>
      <c r="IDP53" s="253"/>
      <c r="IDQ53" s="253"/>
      <c r="IDR53" s="253"/>
      <c r="IDS53" s="253"/>
      <c r="IDT53" s="253"/>
      <c r="IDU53" s="253"/>
      <c r="IDV53" s="253"/>
      <c r="IDW53" s="253"/>
      <c r="IDX53" s="253"/>
      <c r="IDY53" s="253"/>
      <c r="IDZ53" s="253"/>
      <c r="IEA53" s="253"/>
      <c r="IEB53" s="253"/>
      <c r="IEC53" s="253"/>
      <c r="IED53" s="253"/>
      <c r="IEE53" s="253"/>
      <c r="IEF53" s="253"/>
      <c r="IEG53" s="253"/>
      <c r="IEH53" s="253"/>
      <c r="IEI53" s="253"/>
      <c r="IEJ53" s="253"/>
      <c r="IEK53" s="253"/>
      <c r="IEL53" s="253"/>
      <c r="IEM53" s="253"/>
      <c r="IEN53" s="253"/>
      <c r="IEO53" s="253"/>
      <c r="IEP53" s="253"/>
      <c r="IEQ53" s="253"/>
      <c r="IER53" s="253"/>
      <c r="IES53" s="253"/>
      <c r="IET53" s="253"/>
      <c r="IEU53" s="253"/>
      <c r="IEV53" s="253"/>
      <c r="IEW53" s="253"/>
      <c r="IEX53" s="253"/>
      <c r="IEY53" s="253"/>
      <c r="IEZ53" s="253"/>
      <c r="IFA53" s="253"/>
      <c r="IFB53" s="253"/>
      <c r="IFC53" s="253"/>
      <c r="IFD53" s="253"/>
      <c r="IFE53" s="253"/>
      <c r="IFF53" s="253"/>
      <c r="IFG53" s="253"/>
      <c r="IFH53" s="253"/>
      <c r="IFI53" s="253"/>
      <c r="IFJ53" s="253"/>
      <c r="IFK53" s="253"/>
      <c r="IFL53" s="253"/>
      <c r="IFM53" s="253"/>
      <c r="IFN53" s="253"/>
      <c r="IFO53" s="253"/>
      <c r="IFP53" s="253"/>
      <c r="IFQ53" s="253"/>
      <c r="IFR53" s="253"/>
      <c r="IFS53" s="253"/>
      <c r="IFT53" s="253"/>
      <c r="IFU53" s="253"/>
      <c r="IFV53" s="253"/>
      <c r="IFW53" s="253"/>
      <c r="IFX53" s="253"/>
      <c r="IFY53" s="253"/>
      <c r="IFZ53" s="253"/>
      <c r="IGA53" s="253"/>
      <c r="IGB53" s="253"/>
      <c r="IGC53" s="253"/>
      <c r="IGD53" s="253"/>
      <c r="IGE53" s="253"/>
      <c r="IGF53" s="253"/>
      <c r="IGG53" s="253"/>
      <c r="IGH53" s="253"/>
      <c r="IGI53" s="253"/>
      <c r="IGJ53" s="253"/>
      <c r="IGK53" s="253"/>
      <c r="IGL53" s="253"/>
      <c r="IGM53" s="253"/>
      <c r="IGN53" s="253"/>
      <c r="IGO53" s="253"/>
      <c r="IGP53" s="253"/>
      <c r="IGQ53" s="253"/>
      <c r="IGR53" s="253"/>
      <c r="IGS53" s="253"/>
      <c r="IGT53" s="253"/>
      <c r="IGU53" s="253"/>
      <c r="IGV53" s="253"/>
      <c r="IGW53" s="253"/>
      <c r="IGX53" s="253"/>
      <c r="IGY53" s="253"/>
      <c r="IGZ53" s="253"/>
      <c r="IHA53" s="253"/>
      <c r="IHB53" s="253"/>
      <c r="IHC53" s="253"/>
      <c r="IHD53" s="253"/>
      <c r="IHE53" s="253"/>
      <c r="IHF53" s="253"/>
      <c r="IHG53" s="253"/>
      <c r="IHH53" s="253"/>
      <c r="IHI53" s="253"/>
      <c r="IHJ53" s="253"/>
      <c r="IHK53" s="253"/>
      <c r="IHL53" s="253"/>
      <c r="IHM53" s="253"/>
      <c r="IHN53" s="253"/>
      <c r="IHO53" s="253"/>
      <c r="IHP53" s="253"/>
      <c r="IHQ53" s="253"/>
      <c r="IHR53" s="253"/>
      <c r="IHS53" s="253"/>
      <c r="IHT53" s="253"/>
      <c r="IHU53" s="253"/>
      <c r="IHV53" s="253"/>
      <c r="IHW53" s="253"/>
      <c r="IHX53" s="253"/>
      <c r="IHY53" s="253"/>
      <c r="IHZ53" s="253"/>
      <c r="IIA53" s="253"/>
      <c r="IIB53" s="253"/>
      <c r="IIC53" s="253"/>
      <c r="IID53" s="253"/>
      <c r="IIE53" s="253"/>
      <c r="IIF53" s="253"/>
      <c r="IIG53" s="253"/>
      <c r="IIH53" s="253"/>
      <c r="III53" s="253"/>
      <c r="IIJ53" s="253"/>
      <c r="IIK53" s="253"/>
      <c r="IIL53" s="253"/>
      <c r="IIM53" s="253"/>
      <c r="IIN53" s="253"/>
      <c r="IIO53" s="253"/>
      <c r="IIP53" s="253"/>
      <c r="IIQ53" s="253"/>
      <c r="IIR53" s="253"/>
      <c r="IIS53" s="253"/>
      <c r="IIT53" s="253"/>
      <c r="IIU53" s="253"/>
      <c r="IIV53" s="253"/>
      <c r="IIW53" s="253"/>
      <c r="IIX53" s="253"/>
      <c r="IIY53" s="253"/>
      <c r="IIZ53" s="253"/>
      <c r="IJA53" s="253"/>
      <c r="IJB53" s="253"/>
      <c r="IJC53" s="253"/>
      <c r="IJD53" s="253"/>
      <c r="IJE53" s="253"/>
      <c r="IJF53" s="253"/>
      <c r="IJG53" s="253"/>
      <c r="IJH53" s="253"/>
      <c r="IJI53" s="253"/>
      <c r="IJJ53" s="253"/>
      <c r="IJK53" s="253"/>
      <c r="IJL53" s="253"/>
      <c r="IJM53" s="253"/>
      <c r="IJN53" s="253"/>
      <c r="IJO53" s="253"/>
      <c r="IJP53" s="253"/>
      <c r="IJQ53" s="253"/>
      <c r="IJR53" s="253"/>
      <c r="IJS53" s="253"/>
      <c r="IJT53" s="253"/>
      <c r="IJU53" s="253"/>
      <c r="IJV53" s="253"/>
      <c r="IJW53" s="253"/>
      <c r="IJX53" s="253"/>
      <c r="IJY53" s="253"/>
      <c r="IJZ53" s="253"/>
      <c r="IKA53" s="253"/>
      <c r="IKB53" s="253"/>
      <c r="IKC53" s="253"/>
      <c r="IKD53" s="253"/>
      <c r="IKE53" s="253"/>
      <c r="IKF53" s="253"/>
      <c r="IKG53" s="253"/>
      <c r="IKH53" s="253"/>
      <c r="IKI53" s="253"/>
      <c r="IKJ53" s="253"/>
      <c r="IKK53" s="253"/>
      <c r="IKL53" s="253"/>
      <c r="IKM53" s="253"/>
      <c r="IKN53" s="253"/>
      <c r="IKO53" s="253"/>
      <c r="IKP53" s="253"/>
      <c r="IKQ53" s="253"/>
      <c r="IKR53" s="253"/>
      <c r="IKS53" s="253"/>
      <c r="IKT53" s="253"/>
      <c r="IKU53" s="253"/>
      <c r="IKV53" s="253"/>
      <c r="IKW53" s="253"/>
      <c r="IKX53" s="253"/>
      <c r="IKY53" s="253"/>
      <c r="IKZ53" s="253"/>
      <c r="ILA53" s="253"/>
      <c r="ILB53" s="253"/>
      <c r="ILC53" s="253"/>
      <c r="ILD53" s="253"/>
      <c r="ILE53" s="253"/>
      <c r="ILF53" s="253"/>
      <c r="ILG53" s="253"/>
      <c r="ILH53" s="253"/>
      <c r="ILI53" s="253"/>
      <c r="ILJ53" s="253"/>
      <c r="ILK53" s="253"/>
      <c r="ILL53" s="253"/>
      <c r="ILM53" s="253"/>
      <c r="ILN53" s="253"/>
      <c r="ILO53" s="253"/>
      <c r="ILP53" s="253"/>
      <c r="ILQ53" s="253"/>
      <c r="ILR53" s="253"/>
      <c r="ILS53" s="253"/>
      <c r="ILT53" s="253"/>
      <c r="ILU53" s="253"/>
      <c r="ILV53" s="253"/>
      <c r="ILW53" s="253"/>
      <c r="ILX53" s="253"/>
      <c r="ILY53" s="253"/>
      <c r="ILZ53" s="253"/>
      <c r="IMA53" s="253"/>
      <c r="IMB53" s="253"/>
      <c r="IMC53" s="253"/>
      <c r="IMD53" s="253"/>
      <c r="IME53" s="253"/>
      <c r="IMF53" s="253"/>
      <c r="IMG53" s="253"/>
      <c r="IMH53" s="253"/>
      <c r="IMI53" s="253"/>
      <c r="IMJ53" s="253"/>
      <c r="IMK53" s="253"/>
      <c r="IML53" s="253"/>
      <c r="IMM53" s="253"/>
      <c r="IMN53" s="253"/>
      <c r="IMO53" s="253"/>
      <c r="IMP53" s="253"/>
      <c r="IMQ53" s="253"/>
      <c r="IMR53" s="253"/>
      <c r="IMS53" s="253"/>
      <c r="IMT53" s="253"/>
      <c r="IMU53" s="253"/>
      <c r="IMV53" s="253"/>
      <c r="IMW53" s="253"/>
      <c r="IMX53" s="253"/>
      <c r="IMY53" s="253"/>
      <c r="IMZ53" s="253"/>
      <c r="INA53" s="253"/>
      <c r="INB53" s="253"/>
      <c r="INC53" s="253"/>
      <c r="IND53" s="253"/>
      <c r="INE53" s="253"/>
      <c r="INF53" s="253"/>
      <c r="ING53" s="253"/>
      <c r="INH53" s="253"/>
      <c r="INI53" s="253"/>
      <c r="INJ53" s="253"/>
      <c r="INK53" s="253"/>
      <c r="INL53" s="253"/>
      <c r="INM53" s="253"/>
      <c r="INN53" s="253"/>
      <c r="INO53" s="253"/>
      <c r="INP53" s="253"/>
      <c r="INQ53" s="253"/>
      <c r="INR53" s="253"/>
      <c r="INS53" s="253"/>
      <c r="INT53" s="253"/>
      <c r="INU53" s="253"/>
      <c r="INV53" s="253"/>
      <c r="INW53" s="253"/>
      <c r="INX53" s="253"/>
      <c r="INY53" s="253"/>
      <c r="INZ53" s="253"/>
      <c r="IOA53" s="253"/>
      <c r="IOB53" s="253"/>
      <c r="IOC53" s="253"/>
      <c r="IOD53" s="253"/>
      <c r="IOE53" s="253"/>
      <c r="IOF53" s="253"/>
      <c r="IOG53" s="253"/>
      <c r="IOH53" s="253"/>
      <c r="IOI53" s="253"/>
      <c r="IOJ53" s="253"/>
      <c r="IOK53" s="253"/>
      <c r="IOL53" s="253"/>
      <c r="IOM53" s="253"/>
      <c r="ION53" s="253"/>
      <c r="IOO53" s="253"/>
      <c r="IOP53" s="253"/>
      <c r="IOQ53" s="253"/>
      <c r="IOR53" s="253"/>
      <c r="IOS53" s="253"/>
      <c r="IOT53" s="253"/>
      <c r="IOU53" s="253"/>
      <c r="IOV53" s="253"/>
      <c r="IOW53" s="253"/>
      <c r="IOX53" s="253"/>
      <c r="IOY53" s="253"/>
      <c r="IOZ53" s="253"/>
      <c r="IPA53" s="253"/>
      <c r="IPB53" s="253"/>
      <c r="IPC53" s="253"/>
      <c r="IPD53" s="253"/>
      <c r="IPE53" s="253"/>
      <c r="IPF53" s="253"/>
      <c r="IPG53" s="253"/>
      <c r="IPH53" s="253"/>
      <c r="IPI53" s="253"/>
      <c r="IPJ53" s="253"/>
      <c r="IPK53" s="253"/>
      <c r="IPL53" s="253"/>
      <c r="IPM53" s="253"/>
      <c r="IPN53" s="253"/>
      <c r="IPO53" s="253"/>
      <c r="IPP53" s="253"/>
      <c r="IPQ53" s="253"/>
      <c r="IPR53" s="253"/>
      <c r="IPS53" s="253"/>
      <c r="IPT53" s="253"/>
      <c r="IPU53" s="253"/>
      <c r="IPV53" s="253"/>
      <c r="IPW53" s="253"/>
      <c r="IPX53" s="253"/>
      <c r="IPY53" s="253"/>
      <c r="IPZ53" s="253"/>
      <c r="IQA53" s="253"/>
      <c r="IQB53" s="253"/>
      <c r="IQC53" s="253"/>
      <c r="IQD53" s="253"/>
      <c r="IQE53" s="253"/>
      <c r="IQF53" s="253"/>
      <c r="IQG53" s="253"/>
      <c r="IQH53" s="253"/>
      <c r="IQI53" s="253"/>
      <c r="IQJ53" s="253"/>
      <c r="IQK53" s="253"/>
      <c r="IQL53" s="253"/>
      <c r="IQM53" s="253"/>
      <c r="IQN53" s="253"/>
      <c r="IQO53" s="253"/>
      <c r="IQP53" s="253"/>
      <c r="IQQ53" s="253"/>
      <c r="IQR53" s="253"/>
      <c r="IQS53" s="253"/>
      <c r="IQT53" s="253"/>
      <c r="IQU53" s="253"/>
      <c r="IQV53" s="253"/>
      <c r="IQW53" s="253"/>
      <c r="IQX53" s="253"/>
      <c r="IQY53" s="253"/>
      <c r="IQZ53" s="253"/>
      <c r="IRA53" s="253"/>
      <c r="IRB53" s="253"/>
      <c r="IRC53" s="253"/>
      <c r="IRD53" s="253"/>
      <c r="IRE53" s="253"/>
      <c r="IRF53" s="253"/>
      <c r="IRG53" s="253"/>
      <c r="IRH53" s="253"/>
      <c r="IRI53" s="253"/>
      <c r="IRJ53" s="253"/>
      <c r="IRK53" s="253"/>
      <c r="IRL53" s="253"/>
      <c r="IRM53" s="253"/>
      <c r="IRN53" s="253"/>
      <c r="IRO53" s="253"/>
      <c r="IRP53" s="253"/>
      <c r="IRQ53" s="253"/>
      <c r="IRR53" s="253"/>
      <c r="IRS53" s="253"/>
      <c r="IRT53" s="253"/>
      <c r="IRU53" s="253"/>
      <c r="IRV53" s="253"/>
      <c r="IRW53" s="253"/>
      <c r="IRX53" s="253"/>
      <c r="IRY53" s="253"/>
      <c r="IRZ53" s="253"/>
      <c r="ISA53" s="253"/>
      <c r="ISB53" s="253"/>
      <c r="ISC53" s="253"/>
      <c r="ISD53" s="253"/>
      <c r="ISE53" s="253"/>
      <c r="ISF53" s="253"/>
      <c r="ISG53" s="253"/>
      <c r="ISH53" s="253"/>
      <c r="ISI53" s="253"/>
      <c r="ISJ53" s="253"/>
      <c r="ISK53" s="253"/>
      <c r="ISL53" s="253"/>
      <c r="ISM53" s="253"/>
      <c r="ISN53" s="253"/>
      <c r="ISO53" s="253"/>
      <c r="ISP53" s="253"/>
      <c r="ISQ53" s="253"/>
      <c r="ISR53" s="253"/>
      <c r="ISS53" s="253"/>
      <c r="IST53" s="253"/>
      <c r="ISU53" s="253"/>
      <c r="ISV53" s="253"/>
      <c r="ISW53" s="253"/>
      <c r="ISX53" s="253"/>
      <c r="ISY53" s="253"/>
      <c r="ISZ53" s="253"/>
      <c r="ITA53" s="253"/>
      <c r="ITB53" s="253"/>
      <c r="ITC53" s="253"/>
      <c r="ITD53" s="253"/>
      <c r="ITE53" s="253"/>
      <c r="ITF53" s="253"/>
      <c r="ITG53" s="253"/>
      <c r="ITH53" s="253"/>
      <c r="ITI53" s="253"/>
      <c r="ITJ53" s="253"/>
      <c r="ITK53" s="253"/>
      <c r="ITL53" s="253"/>
      <c r="ITM53" s="253"/>
      <c r="ITN53" s="253"/>
      <c r="ITO53" s="253"/>
      <c r="ITP53" s="253"/>
      <c r="ITQ53" s="253"/>
      <c r="ITR53" s="253"/>
      <c r="ITS53" s="253"/>
      <c r="ITT53" s="253"/>
      <c r="ITU53" s="253"/>
      <c r="ITV53" s="253"/>
      <c r="ITW53" s="253"/>
      <c r="ITX53" s="253"/>
      <c r="ITY53" s="253"/>
      <c r="ITZ53" s="253"/>
      <c r="IUA53" s="253"/>
      <c r="IUB53" s="253"/>
      <c r="IUC53" s="253"/>
      <c r="IUD53" s="253"/>
      <c r="IUE53" s="253"/>
      <c r="IUF53" s="253"/>
      <c r="IUG53" s="253"/>
      <c r="IUH53" s="253"/>
      <c r="IUI53" s="253"/>
      <c r="IUJ53" s="253"/>
      <c r="IUK53" s="253"/>
      <c r="IUL53" s="253"/>
      <c r="IUM53" s="253"/>
      <c r="IUN53" s="253"/>
      <c r="IUO53" s="253"/>
      <c r="IUP53" s="253"/>
      <c r="IUQ53" s="253"/>
      <c r="IUR53" s="253"/>
      <c r="IUS53" s="253"/>
      <c r="IUT53" s="253"/>
      <c r="IUU53" s="253"/>
      <c r="IUV53" s="253"/>
      <c r="IUW53" s="253"/>
      <c r="IUX53" s="253"/>
      <c r="IUY53" s="253"/>
      <c r="IUZ53" s="253"/>
      <c r="IVA53" s="253"/>
      <c r="IVB53" s="253"/>
      <c r="IVC53" s="253"/>
      <c r="IVD53" s="253"/>
      <c r="IVE53" s="253"/>
      <c r="IVF53" s="253"/>
      <c r="IVG53" s="253"/>
      <c r="IVH53" s="253"/>
      <c r="IVI53" s="253"/>
      <c r="IVJ53" s="253"/>
      <c r="IVK53" s="253"/>
      <c r="IVL53" s="253"/>
      <c r="IVM53" s="253"/>
      <c r="IVN53" s="253"/>
      <c r="IVO53" s="253"/>
      <c r="IVP53" s="253"/>
      <c r="IVQ53" s="253"/>
      <c r="IVR53" s="253"/>
      <c r="IVS53" s="253"/>
      <c r="IVT53" s="253"/>
      <c r="IVU53" s="253"/>
      <c r="IVV53" s="253"/>
      <c r="IVW53" s="253"/>
      <c r="IVX53" s="253"/>
      <c r="IVY53" s="253"/>
      <c r="IVZ53" s="253"/>
      <c r="IWA53" s="253"/>
      <c r="IWB53" s="253"/>
      <c r="IWC53" s="253"/>
      <c r="IWD53" s="253"/>
      <c r="IWE53" s="253"/>
      <c r="IWF53" s="253"/>
      <c r="IWG53" s="253"/>
      <c r="IWH53" s="253"/>
      <c r="IWI53" s="253"/>
      <c r="IWJ53" s="253"/>
      <c r="IWK53" s="253"/>
      <c r="IWL53" s="253"/>
      <c r="IWM53" s="253"/>
      <c r="IWN53" s="253"/>
      <c r="IWO53" s="253"/>
      <c r="IWP53" s="253"/>
      <c r="IWQ53" s="253"/>
      <c r="IWR53" s="253"/>
      <c r="IWS53" s="253"/>
      <c r="IWT53" s="253"/>
      <c r="IWU53" s="253"/>
      <c r="IWV53" s="253"/>
      <c r="IWW53" s="253"/>
      <c r="IWX53" s="253"/>
      <c r="IWY53" s="253"/>
      <c r="IWZ53" s="253"/>
      <c r="IXA53" s="253"/>
      <c r="IXB53" s="253"/>
      <c r="IXC53" s="253"/>
      <c r="IXD53" s="253"/>
      <c r="IXE53" s="253"/>
      <c r="IXF53" s="253"/>
      <c r="IXG53" s="253"/>
      <c r="IXH53" s="253"/>
      <c r="IXI53" s="253"/>
      <c r="IXJ53" s="253"/>
      <c r="IXK53" s="253"/>
      <c r="IXL53" s="253"/>
      <c r="IXM53" s="253"/>
      <c r="IXN53" s="253"/>
      <c r="IXO53" s="253"/>
      <c r="IXP53" s="253"/>
      <c r="IXQ53" s="253"/>
      <c r="IXR53" s="253"/>
      <c r="IXS53" s="253"/>
      <c r="IXT53" s="253"/>
      <c r="IXU53" s="253"/>
      <c r="IXV53" s="253"/>
      <c r="IXW53" s="253"/>
      <c r="IXX53" s="253"/>
      <c r="IXY53" s="253"/>
      <c r="IXZ53" s="253"/>
      <c r="IYA53" s="253"/>
      <c r="IYB53" s="253"/>
      <c r="IYC53" s="253"/>
      <c r="IYD53" s="253"/>
      <c r="IYE53" s="253"/>
      <c r="IYF53" s="253"/>
      <c r="IYG53" s="253"/>
      <c r="IYH53" s="253"/>
      <c r="IYI53" s="253"/>
      <c r="IYJ53" s="253"/>
      <c r="IYK53" s="253"/>
      <c r="IYL53" s="253"/>
      <c r="IYM53" s="253"/>
      <c r="IYN53" s="253"/>
      <c r="IYO53" s="253"/>
      <c r="IYP53" s="253"/>
      <c r="IYQ53" s="253"/>
      <c r="IYR53" s="253"/>
      <c r="IYS53" s="253"/>
      <c r="IYT53" s="253"/>
      <c r="IYU53" s="253"/>
      <c r="IYV53" s="253"/>
      <c r="IYW53" s="253"/>
      <c r="IYX53" s="253"/>
      <c r="IYY53" s="253"/>
      <c r="IYZ53" s="253"/>
      <c r="IZA53" s="253"/>
      <c r="IZB53" s="253"/>
      <c r="IZC53" s="253"/>
      <c r="IZD53" s="253"/>
      <c r="IZE53" s="253"/>
      <c r="IZF53" s="253"/>
      <c r="IZG53" s="253"/>
      <c r="IZH53" s="253"/>
      <c r="IZI53" s="253"/>
      <c r="IZJ53" s="253"/>
      <c r="IZK53" s="253"/>
      <c r="IZL53" s="253"/>
      <c r="IZM53" s="253"/>
      <c r="IZN53" s="253"/>
      <c r="IZO53" s="253"/>
      <c r="IZP53" s="253"/>
      <c r="IZQ53" s="253"/>
      <c r="IZR53" s="253"/>
      <c r="IZS53" s="253"/>
      <c r="IZT53" s="253"/>
      <c r="IZU53" s="253"/>
      <c r="IZV53" s="253"/>
      <c r="IZW53" s="253"/>
      <c r="IZX53" s="253"/>
      <c r="IZY53" s="253"/>
      <c r="IZZ53" s="253"/>
      <c r="JAA53" s="253"/>
      <c r="JAB53" s="253"/>
      <c r="JAC53" s="253"/>
      <c r="JAD53" s="253"/>
      <c r="JAE53" s="253"/>
      <c r="JAF53" s="253"/>
      <c r="JAG53" s="253"/>
      <c r="JAH53" s="253"/>
      <c r="JAI53" s="253"/>
      <c r="JAJ53" s="253"/>
      <c r="JAK53" s="253"/>
      <c r="JAL53" s="253"/>
      <c r="JAM53" s="253"/>
      <c r="JAN53" s="253"/>
      <c r="JAO53" s="253"/>
      <c r="JAP53" s="253"/>
      <c r="JAQ53" s="253"/>
      <c r="JAR53" s="253"/>
      <c r="JAS53" s="253"/>
      <c r="JAT53" s="253"/>
      <c r="JAU53" s="253"/>
      <c r="JAV53" s="253"/>
      <c r="JAW53" s="253"/>
      <c r="JAX53" s="253"/>
      <c r="JAY53" s="253"/>
      <c r="JAZ53" s="253"/>
      <c r="JBA53" s="253"/>
      <c r="JBB53" s="253"/>
      <c r="JBC53" s="253"/>
      <c r="JBD53" s="253"/>
      <c r="JBE53" s="253"/>
      <c r="JBF53" s="253"/>
      <c r="JBG53" s="253"/>
      <c r="JBH53" s="253"/>
      <c r="JBI53" s="253"/>
      <c r="JBJ53" s="253"/>
      <c r="JBK53" s="253"/>
      <c r="JBL53" s="253"/>
      <c r="JBM53" s="253"/>
      <c r="JBN53" s="253"/>
      <c r="JBO53" s="253"/>
      <c r="JBP53" s="253"/>
      <c r="JBQ53" s="253"/>
      <c r="JBR53" s="253"/>
      <c r="JBS53" s="253"/>
      <c r="JBT53" s="253"/>
      <c r="JBU53" s="253"/>
      <c r="JBV53" s="253"/>
      <c r="JBW53" s="253"/>
      <c r="JBX53" s="253"/>
      <c r="JBY53" s="253"/>
      <c r="JBZ53" s="253"/>
      <c r="JCA53" s="253"/>
      <c r="JCB53" s="253"/>
      <c r="JCC53" s="253"/>
      <c r="JCD53" s="253"/>
      <c r="JCE53" s="253"/>
      <c r="JCF53" s="253"/>
      <c r="JCG53" s="253"/>
      <c r="JCH53" s="253"/>
      <c r="JCI53" s="253"/>
      <c r="JCJ53" s="253"/>
      <c r="JCK53" s="253"/>
      <c r="JCL53" s="253"/>
      <c r="JCM53" s="253"/>
      <c r="JCN53" s="253"/>
      <c r="JCO53" s="253"/>
      <c r="JCP53" s="253"/>
      <c r="JCQ53" s="253"/>
      <c r="JCR53" s="253"/>
      <c r="JCS53" s="253"/>
      <c r="JCT53" s="253"/>
      <c r="JCU53" s="253"/>
      <c r="JCV53" s="253"/>
      <c r="JCW53" s="253"/>
      <c r="JCX53" s="253"/>
      <c r="JCY53" s="253"/>
      <c r="JCZ53" s="253"/>
      <c r="JDA53" s="253"/>
      <c r="JDB53" s="253"/>
      <c r="JDC53" s="253"/>
      <c r="JDD53" s="253"/>
      <c r="JDE53" s="253"/>
      <c r="JDF53" s="253"/>
      <c r="JDG53" s="253"/>
      <c r="JDH53" s="253"/>
      <c r="JDI53" s="253"/>
      <c r="JDJ53" s="253"/>
      <c r="JDK53" s="253"/>
      <c r="JDL53" s="253"/>
      <c r="JDM53" s="253"/>
      <c r="JDN53" s="253"/>
      <c r="JDO53" s="253"/>
      <c r="JDP53" s="253"/>
      <c r="JDQ53" s="253"/>
      <c r="JDR53" s="253"/>
      <c r="JDS53" s="253"/>
      <c r="JDT53" s="253"/>
      <c r="JDU53" s="253"/>
      <c r="JDV53" s="253"/>
      <c r="JDW53" s="253"/>
      <c r="JDX53" s="253"/>
      <c r="JDY53" s="253"/>
      <c r="JDZ53" s="253"/>
      <c r="JEA53" s="253"/>
      <c r="JEB53" s="253"/>
      <c r="JEC53" s="253"/>
      <c r="JED53" s="253"/>
      <c r="JEE53" s="253"/>
      <c r="JEF53" s="253"/>
      <c r="JEG53" s="253"/>
      <c r="JEH53" s="253"/>
      <c r="JEI53" s="253"/>
      <c r="JEJ53" s="253"/>
      <c r="JEK53" s="253"/>
      <c r="JEL53" s="253"/>
      <c r="JEM53" s="253"/>
      <c r="JEN53" s="253"/>
      <c r="JEO53" s="253"/>
      <c r="JEP53" s="253"/>
      <c r="JEQ53" s="253"/>
      <c r="JER53" s="253"/>
      <c r="JES53" s="253"/>
      <c r="JET53" s="253"/>
      <c r="JEU53" s="253"/>
      <c r="JEV53" s="253"/>
      <c r="JEW53" s="253"/>
      <c r="JEX53" s="253"/>
      <c r="JEY53" s="253"/>
      <c r="JEZ53" s="253"/>
      <c r="JFA53" s="253"/>
      <c r="JFB53" s="253"/>
      <c r="JFC53" s="253"/>
      <c r="JFD53" s="253"/>
      <c r="JFE53" s="253"/>
      <c r="JFF53" s="253"/>
      <c r="JFG53" s="253"/>
      <c r="JFH53" s="253"/>
      <c r="JFI53" s="253"/>
      <c r="JFJ53" s="253"/>
      <c r="JFK53" s="253"/>
      <c r="JFL53" s="253"/>
      <c r="JFM53" s="253"/>
      <c r="JFN53" s="253"/>
      <c r="JFO53" s="253"/>
      <c r="JFP53" s="253"/>
      <c r="JFQ53" s="253"/>
      <c r="JFR53" s="253"/>
      <c r="JFS53" s="253"/>
      <c r="JFT53" s="253"/>
      <c r="JFU53" s="253"/>
      <c r="JFV53" s="253"/>
      <c r="JFW53" s="253"/>
      <c r="JFX53" s="253"/>
      <c r="JFY53" s="253"/>
      <c r="JFZ53" s="253"/>
      <c r="JGA53" s="253"/>
      <c r="JGB53" s="253"/>
      <c r="JGC53" s="253"/>
      <c r="JGD53" s="253"/>
      <c r="JGE53" s="253"/>
      <c r="JGF53" s="253"/>
      <c r="JGG53" s="253"/>
      <c r="JGH53" s="253"/>
      <c r="JGI53" s="253"/>
      <c r="JGJ53" s="253"/>
      <c r="JGK53" s="253"/>
      <c r="JGL53" s="253"/>
      <c r="JGM53" s="253"/>
      <c r="JGN53" s="253"/>
      <c r="JGO53" s="253"/>
      <c r="JGP53" s="253"/>
      <c r="JGQ53" s="253"/>
      <c r="JGR53" s="253"/>
      <c r="JGS53" s="253"/>
      <c r="JGT53" s="253"/>
      <c r="JGU53" s="253"/>
      <c r="JGV53" s="253"/>
      <c r="JGW53" s="253"/>
      <c r="JGX53" s="253"/>
      <c r="JGY53" s="253"/>
      <c r="JGZ53" s="253"/>
      <c r="JHA53" s="253"/>
      <c r="JHB53" s="253"/>
      <c r="JHC53" s="253"/>
      <c r="JHD53" s="253"/>
      <c r="JHE53" s="253"/>
      <c r="JHF53" s="253"/>
      <c r="JHG53" s="253"/>
      <c r="JHH53" s="253"/>
      <c r="JHI53" s="253"/>
      <c r="JHJ53" s="253"/>
      <c r="JHK53" s="253"/>
      <c r="JHL53" s="253"/>
      <c r="JHM53" s="253"/>
      <c r="JHN53" s="253"/>
      <c r="JHO53" s="253"/>
      <c r="JHP53" s="253"/>
      <c r="JHQ53" s="253"/>
      <c r="JHR53" s="253"/>
      <c r="JHS53" s="253"/>
      <c r="JHT53" s="253"/>
      <c r="JHU53" s="253"/>
      <c r="JHV53" s="253"/>
      <c r="JHW53" s="253"/>
      <c r="JHX53" s="253"/>
      <c r="JHY53" s="253"/>
      <c r="JHZ53" s="253"/>
      <c r="JIA53" s="253"/>
      <c r="JIB53" s="253"/>
      <c r="JIC53" s="253"/>
      <c r="JID53" s="253"/>
      <c r="JIE53" s="253"/>
      <c r="JIF53" s="253"/>
      <c r="JIG53" s="253"/>
      <c r="JIH53" s="253"/>
      <c r="JII53" s="253"/>
      <c r="JIJ53" s="253"/>
      <c r="JIK53" s="253"/>
      <c r="JIL53" s="253"/>
      <c r="JIM53" s="253"/>
      <c r="JIN53" s="253"/>
      <c r="JIO53" s="253"/>
      <c r="JIP53" s="253"/>
      <c r="JIQ53" s="253"/>
      <c r="JIR53" s="253"/>
      <c r="JIS53" s="253"/>
      <c r="JIT53" s="253"/>
      <c r="JIU53" s="253"/>
      <c r="JIV53" s="253"/>
      <c r="JIW53" s="253"/>
      <c r="JIX53" s="253"/>
      <c r="JIY53" s="253"/>
      <c r="JIZ53" s="253"/>
      <c r="JJA53" s="253"/>
      <c r="JJB53" s="253"/>
      <c r="JJC53" s="253"/>
      <c r="JJD53" s="253"/>
      <c r="JJE53" s="253"/>
      <c r="JJF53" s="253"/>
      <c r="JJG53" s="253"/>
      <c r="JJH53" s="253"/>
      <c r="JJI53" s="253"/>
      <c r="JJJ53" s="253"/>
      <c r="JJK53" s="253"/>
      <c r="JJL53" s="253"/>
      <c r="JJM53" s="253"/>
      <c r="JJN53" s="253"/>
      <c r="JJO53" s="253"/>
      <c r="JJP53" s="253"/>
      <c r="JJQ53" s="253"/>
      <c r="JJR53" s="253"/>
      <c r="JJS53" s="253"/>
      <c r="JJT53" s="253"/>
      <c r="JJU53" s="253"/>
      <c r="JJV53" s="253"/>
      <c r="JJW53" s="253"/>
      <c r="JJX53" s="253"/>
      <c r="JJY53" s="253"/>
      <c r="JJZ53" s="253"/>
      <c r="JKA53" s="253"/>
      <c r="JKB53" s="253"/>
      <c r="JKC53" s="253"/>
      <c r="JKD53" s="253"/>
      <c r="JKE53" s="253"/>
      <c r="JKF53" s="253"/>
      <c r="JKG53" s="253"/>
      <c r="JKH53" s="253"/>
      <c r="JKI53" s="253"/>
      <c r="JKJ53" s="253"/>
      <c r="JKK53" s="253"/>
      <c r="JKL53" s="253"/>
      <c r="JKM53" s="253"/>
      <c r="JKN53" s="253"/>
      <c r="JKO53" s="253"/>
      <c r="JKP53" s="253"/>
      <c r="JKQ53" s="253"/>
      <c r="JKR53" s="253"/>
      <c r="JKS53" s="253"/>
      <c r="JKT53" s="253"/>
      <c r="JKU53" s="253"/>
      <c r="JKV53" s="253"/>
      <c r="JKW53" s="253"/>
      <c r="JKX53" s="253"/>
      <c r="JKY53" s="253"/>
      <c r="JKZ53" s="253"/>
      <c r="JLA53" s="253"/>
      <c r="JLB53" s="253"/>
      <c r="JLC53" s="253"/>
      <c r="JLD53" s="253"/>
      <c r="JLE53" s="253"/>
      <c r="JLF53" s="253"/>
      <c r="JLG53" s="253"/>
      <c r="JLH53" s="253"/>
      <c r="JLI53" s="253"/>
      <c r="JLJ53" s="253"/>
      <c r="JLK53" s="253"/>
      <c r="JLL53" s="253"/>
      <c r="JLM53" s="253"/>
      <c r="JLN53" s="253"/>
      <c r="JLO53" s="253"/>
      <c r="JLP53" s="253"/>
      <c r="JLQ53" s="253"/>
      <c r="JLR53" s="253"/>
      <c r="JLS53" s="253"/>
      <c r="JLT53" s="253"/>
      <c r="JLU53" s="253"/>
      <c r="JLV53" s="253"/>
      <c r="JLW53" s="253"/>
      <c r="JLX53" s="253"/>
      <c r="JLY53" s="253"/>
      <c r="JLZ53" s="253"/>
      <c r="JMA53" s="253"/>
      <c r="JMB53" s="253"/>
      <c r="JMC53" s="253"/>
      <c r="JMD53" s="253"/>
      <c r="JME53" s="253"/>
      <c r="JMF53" s="253"/>
      <c r="JMG53" s="253"/>
      <c r="JMH53" s="253"/>
      <c r="JMI53" s="253"/>
      <c r="JMJ53" s="253"/>
      <c r="JMK53" s="253"/>
      <c r="JML53" s="253"/>
      <c r="JMM53" s="253"/>
      <c r="JMN53" s="253"/>
      <c r="JMO53" s="253"/>
      <c r="JMP53" s="253"/>
      <c r="JMQ53" s="253"/>
      <c r="JMR53" s="253"/>
      <c r="JMS53" s="253"/>
      <c r="JMT53" s="253"/>
      <c r="JMU53" s="253"/>
      <c r="JMV53" s="253"/>
      <c r="JMW53" s="253"/>
      <c r="JMX53" s="253"/>
      <c r="JMY53" s="253"/>
      <c r="JMZ53" s="253"/>
      <c r="JNA53" s="253"/>
      <c r="JNB53" s="253"/>
      <c r="JNC53" s="253"/>
      <c r="JND53" s="253"/>
      <c r="JNE53" s="253"/>
      <c r="JNF53" s="253"/>
      <c r="JNG53" s="253"/>
      <c r="JNH53" s="253"/>
      <c r="JNI53" s="253"/>
      <c r="JNJ53" s="253"/>
      <c r="JNK53" s="253"/>
      <c r="JNL53" s="253"/>
      <c r="JNM53" s="253"/>
      <c r="JNN53" s="253"/>
      <c r="JNO53" s="253"/>
      <c r="JNP53" s="253"/>
      <c r="JNQ53" s="253"/>
      <c r="JNR53" s="253"/>
      <c r="JNS53" s="253"/>
      <c r="JNT53" s="253"/>
      <c r="JNU53" s="253"/>
      <c r="JNV53" s="253"/>
      <c r="JNW53" s="253"/>
      <c r="JNX53" s="253"/>
      <c r="JNY53" s="253"/>
      <c r="JNZ53" s="253"/>
      <c r="JOA53" s="253"/>
      <c r="JOB53" s="253"/>
      <c r="JOC53" s="253"/>
      <c r="JOD53" s="253"/>
      <c r="JOE53" s="253"/>
      <c r="JOF53" s="253"/>
      <c r="JOG53" s="253"/>
      <c r="JOH53" s="253"/>
      <c r="JOI53" s="253"/>
      <c r="JOJ53" s="253"/>
      <c r="JOK53" s="253"/>
      <c r="JOL53" s="253"/>
      <c r="JOM53" s="253"/>
      <c r="JON53" s="253"/>
      <c r="JOO53" s="253"/>
      <c r="JOP53" s="253"/>
      <c r="JOQ53" s="253"/>
      <c r="JOR53" s="253"/>
      <c r="JOS53" s="253"/>
      <c r="JOT53" s="253"/>
      <c r="JOU53" s="253"/>
      <c r="JOV53" s="253"/>
      <c r="JOW53" s="253"/>
      <c r="JOX53" s="253"/>
      <c r="JOY53" s="253"/>
      <c r="JOZ53" s="253"/>
      <c r="JPA53" s="253"/>
      <c r="JPB53" s="253"/>
      <c r="JPC53" s="253"/>
      <c r="JPD53" s="253"/>
      <c r="JPE53" s="253"/>
      <c r="JPF53" s="253"/>
      <c r="JPG53" s="253"/>
      <c r="JPH53" s="253"/>
      <c r="JPI53" s="253"/>
      <c r="JPJ53" s="253"/>
      <c r="JPK53" s="253"/>
      <c r="JPL53" s="253"/>
      <c r="JPM53" s="253"/>
      <c r="JPN53" s="253"/>
      <c r="JPO53" s="253"/>
      <c r="JPP53" s="253"/>
      <c r="JPQ53" s="253"/>
      <c r="JPR53" s="253"/>
      <c r="JPS53" s="253"/>
      <c r="JPT53" s="253"/>
      <c r="JPU53" s="253"/>
      <c r="JPV53" s="253"/>
      <c r="JPW53" s="253"/>
      <c r="JPX53" s="253"/>
      <c r="JPY53" s="253"/>
      <c r="JPZ53" s="253"/>
      <c r="JQA53" s="253"/>
      <c r="JQB53" s="253"/>
      <c r="JQC53" s="253"/>
      <c r="JQD53" s="253"/>
      <c r="JQE53" s="253"/>
      <c r="JQF53" s="253"/>
      <c r="JQG53" s="253"/>
      <c r="JQH53" s="253"/>
      <c r="JQI53" s="253"/>
      <c r="JQJ53" s="253"/>
      <c r="JQK53" s="253"/>
      <c r="JQL53" s="253"/>
      <c r="JQM53" s="253"/>
      <c r="JQN53" s="253"/>
      <c r="JQO53" s="253"/>
      <c r="JQP53" s="253"/>
      <c r="JQQ53" s="253"/>
      <c r="JQR53" s="253"/>
      <c r="JQS53" s="253"/>
      <c r="JQT53" s="253"/>
      <c r="JQU53" s="253"/>
      <c r="JQV53" s="253"/>
      <c r="JQW53" s="253"/>
      <c r="JQX53" s="253"/>
      <c r="JQY53" s="253"/>
      <c r="JQZ53" s="253"/>
      <c r="JRA53" s="253"/>
      <c r="JRB53" s="253"/>
      <c r="JRC53" s="253"/>
      <c r="JRD53" s="253"/>
      <c r="JRE53" s="253"/>
      <c r="JRF53" s="253"/>
      <c r="JRG53" s="253"/>
      <c r="JRH53" s="253"/>
      <c r="JRI53" s="253"/>
      <c r="JRJ53" s="253"/>
      <c r="JRK53" s="253"/>
      <c r="JRL53" s="253"/>
      <c r="JRM53" s="253"/>
      <c r="JRN53" s="253"/>
      <c r="JRO53" s="253"/>
      <c r="JRP53" s="253"/>
      <c r="JRQ53" s="253"/>
      <c r="JRR53" s="253"/>
      <c r="JRS53" s="253"/>
      <c r="JRT53" s="253"/>
      <c r="JRU53" s="253"/>
      <c r="JRV53" s="253"/>
      <c r="JRW53" s="253"/>
      <c r="JRX53" s="253"/>
      <c r="JRY53" s="253"/>
      <c r="JRZ53" s="253"/>
      <c r="JSA53" s="253"/>
      <c r="JSB53" s="253"/>
      <c r="JSC53" s="253"/>
      <c r="JSD53" s="253"/>
      <c r="JSE53" s="253"/>
      <c r="JSF53" s="253"/>
      <c r="JSG53" s="253"/>
      <c r="JSH53" s="253"/>
      <c r="JSI53" s="253"/>
      <c r="JSJ53" s="253"/>
      <c r="JSK53" s="253"/>
      <c r="JSL53" s="253"/>
      <c r="JSM53" s="253"/>
      <c r="JSN53" s="253"/>
      <c r="JSO53" s="253"/>
      <c r="JSP53" s="253"/>
      <c r="JSQ53" s="253"/>
      <c r="JSR53" s="253"/>
      <c r="JSS53" s="253"/>
      <c r="JST53" s="253"/>
      <c r="JSU53" s="253"/>
      <c r="JSV53" s="253"/>
      <c r="JSW53" s="253"/>
      <c r="JSX53" s="253"/>
      <c r="JSY53" s="253"/>
      <c r="JSZ53" s="253"/>
      <c r="JTA53" s="253"/>
      <c r="JTB53" s="253"/>
      <c r="JTC53" s="253"/>
      <c r="JTD53" s="253"/>
      <c r="JTE53" s="253"/>
      <c r="JTF53" s="253"/>
      <c r="JTG53" s="253"/>
      <c r="JTH53" s="253"/>
      <c r="JTI53" s="253"/>
      <c r="JTJ53" s="253"/>
      <c r="JTK53" s="253"/>
      <c r="JTL53" s="253"/>
      <c r="JTM53" s="253"/>
      <c r="JTN53" s="253"/>
      <c r="JTO53" s="253"/>
      <c r="JTP53" s="253"/>
      <c r="JTQ53" s="253"/>
      <c r="JTR53" s="253"/>
      <c r="JTS53" s="253"/>
      <c r="JTT53" s="253"/>
      <c r="JTU53" s="253"/>
      <c r="JTV53" s="253"/>
      <c r="JTW53" s="253"/>
      <c r="JTX53" s="253"/>
      <c r="JTY53" s="253"/>
      <c r="JTZ53" s="253"/>
      <c r="JUA53" s="253"/>
      <c r="JUB53" s="253"/>
      <c r="JUC53" s="253"/>
      <c r="JUD53" s="253"/>
      <c r="JUE53" s="253"/>
      <c r="JUF53" s="253"/>
      <c r="JUG53" s="253"/>
      <c r="JUH53" s="253"/>
      <c r="JUI53" s="253"/>
      <c r="JUJ53" s="253"/>
      <c r="JUK53" s="253"/>
      <c r="JUL53" s="253"/>
      <c r="JUM53" s="253"/>
      <c r="JUN53" s="253"/>
      <c r="JUO53" s="253"/>
      <c r="JUP53" s="253"/>
      <c r="JUQ53" s="253"/>
      <c r="JUR53" s="253"/>
      <c r="JUS53" s="253"/>
      <c r="JUT53" s="253"/>
      <c r="JUU53" s="253"/>
      <c r="JUV53" s="253"/>
      <c r="JUW53" s="253"/>
      <c r="JUX53" s="253"/>
      <c r="JUY53" s="253"/>
      <c r="JUZ53" s="253"/>
      <c r="JVA53" s="253"/>
      <c r="JVB53" s="253"/>
      <c r="JVC53" s="253"/>
      <c r="JVD53" s="253"/>
      <c r="JVE53" s="253"/>
      <c r="JVF53" s="253"/>
      <c r="JVG53" s="253"/>
      <c r="JVH53" s="253"/>
      <c r="JVI53" s="253"/>
      <c r="JVJ53" s="253"/>
      <c r="JVK53" s="253"/>
      <c r="JVL53" s="253"/>
      <c r="JVM53" s="253"/>
      <c r="JVN53" s="253"/>
      <c r="JVO53" s="253"/>
      <c r="JVP53" s="253"/>
      <c r="JVQ53" s="253"/>
      <c r="JVR53" s="253"/>
      <c r="JVS53" s="253"/>
      <c r="JVT53" s="253"/>
      <c r="JVU53" s="253"/>
      <c r="JVV53" s="253"/>
      <c r="JVW53" s="253"/>
      <c r="JVX53" s="253"/>
      <c r="JVY53" s="253"/>
      <c r="JVZ53" s="253"/>
      <c r="JWA53" s="253"/>
      <c r="JWB53" s="253"/>
      <c r="JWC53" s="253"/>
      <c r="JWD53" s="253"/>
      <c r="JWE53" s="253"/>
      <c r="JWF53" s="253"/>
      <c r="JWG53" s="253"/>
      <c r="JWH53" s="253"/>
      <c r="JWI53" s="253"/>
      <c r="JWJ53" s="253"/>
      <c r="JWK53" s="253"/>
      <c r="JWL53" s="253"/>
      <c r="JWM53" s="253"/>
      <c r="JWN53" s="253"/>
      <c r="JWO53" s="253"/>
      <c r="JWP53" s="253"/>
      <c r="JWQ53" s="253"/>
      <c r="JWR53" s="253"/>
      <c r="JWS53" s="253"/>
      <c r="JWT53" s="253"/>
      <c r="JWU53" s="253"/>
      <c r="JWV53" s="253"/>
      <c r="JWW53" s="253"/>
      <c r="JWX53" s="253"/>
      <c r="JWY53" s="253"/>
      <c r="JWZ53" s="253"/>
      <c r="JXA53" s="253"/>
      <c r="JXB53" s="253"/>
      <c r="JXC53" s="253"/>
      <c r="JXD53" s="253"/>
      <c r="JXE53" s="253"/>
      <c r="JXF53" s="253"/>
      <c r="JXG53" s="253"/>
      <c r="JXH53" s="253"/>
      <c r="JXI53" s="253"/>
      <c r="JXJ53" s="253"/>
      <c r="JXK53" s="253"/>
      <c r="JXL53" s="253"/>
      <c r="JXM53" s="253"/>
      <c r="JXN53" s="253"/>
      <c r="JXO53" s="253"/>
      <c r="JXP53" s="253"/>
      <c r="JXQ53" s="253"/>
      <c r="JXR53" s="253"/>
      <c r="JXS53" s="253"/>
      <c r="JXT53" s="253"/>
      <c r="JXU53" s="253"/>
      <c r="JXV53" s="253"/>
      <c r="JXW53" s="253"/>
      <c r="JXX53" s="253"/>
      <c r="JXY53" s="253"/>
      <c r="JXZ53" s="253"/>
      <c r="JYA53" s="253"/>
      <c r="JYB53" s="253"/>
      <c r="JYC53" s="253"/>
      <c r="JYD53" s="253"/>
      <c r="JYE53" s="253"/>
      <c r="JYF53" s="253"/>
      <c r="JYG53" s="253"/>
      <c r="JYH53" s="253"/>
      <c r="JYI53" s="253"/>
      <c r="JYJ53" s="253"/>
      <c r="JYK53" s="253"/>
      <c r="JYL53" s="253"/>
      <c r="JYM53" s="253"/>
      <c r="JYN53" s="253"/>
      <c r="JYO53" s="253"/>
      <c r="JYP53" s="253"/>
      <c r="JYQ53" s="253"/>
      <c r="JYR53" s="253"/>
      <c r="JYS53" s="253"/>
      <c r="JYT53" s="253"/>
      <c r="JYU53" s="253"/>
      <c r="JYV53" s="253"/>
      <c r="JYW53" s="253"/>
      <c r="JYX53" s="253"/>
      <c r="JYY53" s="253"/>
      <c r="JYZ53" s="253"/>
      <c r="JZA53" s="253"/>
      <c r="JZB53" s="253"/>
      <c r="JZC53" s="253"/>
      <c r="JZD53" s="253"/>
      <c r="JZE53" s="253"/>
      <c r="JZF53" s="253"/>
      <c r="JZG53" s="253"/>
      <c r="JZH53" s="253"/>
      <c r="JZI53" s="253"/>
      <c r="JZJ53" s="253"/>
      <c r="JZK53" s="253"/>
      <c r="JZL53" s="253"/>
      <c r="JZM53" s="253"/>
      <c r="JZN53" s="253"/>
      <c r="JZO53" s="253"/>
      <c r="JZP53" s="253"/>
      <c r="JZQ53" s="253"/>
      <c r="JZR53" s="253"/>
      <c r="JZS53" s="253"/>
      <c r="JZT53" s="253"/>
      <c r="JZU53" s="253"/>
      <c r="JZV53" s="253"/>
      <c r="JZW53" s="253"/>
      <c r="JZX53" s="253"/>
      <c r="JZY53" s="253"/>
      <c r="JZZ53" s="253"/>
      <c r="KAA53" s="253"/>
      <c r="KAB53" s="253"/>
      <c r="KAC53" s="253"/>
      <c r="KAD53" s="253"/>
      <c r="KAE53" s="253"/>
      <c r="KAF53" s="253"/>
      <c r="KAG53" s="253"/>
      <c r="KAH53" s="253"/>
      <c r="KAI53" s="253"/>
      <c r="KAJ53" s="253"/>
      <c r="KAK53" s="253"/>
      <c r="KAL53" s="253"/>
      <c r="KAM53" s="253"/>
      <c r="KAN53" s="253"/>
      <c r="KAO53" s="253"/>
      <c r="KAP53" s="253"/>
      <c r="KAQ53" s="253"/>
      <c r="KAR53" s="253"/>
      <c r="KAS53" s="253"/>
      <c r="KAT53" s="253"/>
      <c r="KAU53" s="253"/>
      <c r="KAV53" s="253"/>
      <c r="KAW53" s="253"/>
      <c r="KAX53" s="253"/>
      <c r="KAY53" s="253"/>
      <c r="KAZ53" s="253"/>
      <c r="KBA53" s="253"/>
      <c r="KBB53" s="253"/>
      <c r="KBC53" s="253"/>
      <c r="KBD53" s="253"/>
      <c r="KBE53" s="253"/>
      <c r="KBF53" s="253"/>
      <c r="KBG53" s="253"/>
      <c r="KBH53" s="253"/>
      <c r="KBI53" s="253"/>
      <c r="KBJ53" s="253"/>
      <c r="KBK53" s="253"/>
      <c r="KBL53" s="253"/>
      <c r="KBM53" s="253"/>
      <c r="KBN53" s="253"/>
      <c r="KBO53" s="253"/>
      <c r="KBP53" s="253"/>
      <c r="KBQ53" s="253"/>
      <c r="KBR53" s="253"/>
      <c r="KBS53" s="253"/>
      <c r="KBT53" s="253"/>
      <c r="KBU53" s="253"/>
      <c r="KBV53" s="253"/>
      <c r="KBW53" s="253"/>
      <c r="KBX53" s="253"/>
      <c r="KBY53" s="253"/>
      <c r="KBZ53" s="253"/>
      <c r="KCA53" s="253"/>
      <c r="KCB53" s="253"/>
      <c r="KCC53" s="253"/>
      <c r="KCD53" s="253"/>
      <c r="KCE53" s="253"/>
      <c r="KCF53" s="253"/>
      <c r="KCG53" s="253"/>
      <c r="KCH53" s="253"/>
      <c r="KCI53" s="253"/>
      <c r="KCJ53" s="253"/>
      <c r="KCK53" s="253"/>
      <c r="KCL53" s="253"/>
      <c r="KCM53" s="253"/>
      <c r="KCN53" s="253"/>
      <c r="KCO53" s="253"/>
      <c r="KCP53" s="253"/>
      <c r="KCQ53" s="253"/>
      <c r="KCR53" s="253"/>
      <c r="KCS53" s="253"/>
      <c r="KCT53" s="253"/>
      <c r="KCU53" s="253"/>
      <c r="KCV53" s="253"/>
      <c r="KCW53" s="253"/>
      <c r="KCX53" s="253"/>
      <c r="KCY53" s="253"/>
      <c r="KCZ53" s="253"/>
      <c r="KDA53" s="253"/>
      <c r="KDB53" s="253"/>
      <c r="KDC53" s="253"/>
      <c r="KDD53" s="253"/>
      <c r="KDE53" s="253"/>
      <c r="KDF53" s="253"/>
      <c r="KDG53" s="253"/>
      <c r="KDH53" s="253"/>
      <c r="KDI53" s="253"/>
      <c r="KDJ53" s="253"/>
      <c r="KDK53" s="253"/>
      <c r="KDL53" s="253"/>
      <c r="KDM53" s="253"/>
      <c r="KDN53" s="253"/>
      <c r="KDO53" s="253"/>
      <c r="KDP53" s="253"/>
      <c r="KDQ53" s="253"/>
      <c r="KDR53" s="253"/>
      <c r="KDS53" s="253"/>
      <c r="KDT53" s="253"/>
      <c r="KDU53" s="253"/>
      <c r="KDV53" s="253"/>
      <c r="KDW53" s="253"/>
      <c r="KDX53" s="253"/>
      <c r="KDY53" s="253"/>
      <c r="KDZ53" s="253"/>
      <c r="KEA53" s="253"/>
      <c r="KEB53" s="253"/>
      <c r="KEC53" s="253"/>
      <c r="KED53" s="253"/>
      <c r="KEE53" s="253"/>
      <c r="KEF53" s="253"/>
      <c r="KEG53" s="253"/>
      <c r="KEH53" s="253"/>
      <c r="KEI53" s="253"/>
      <c r="KEJ53" s="253"/>
      <c r="KEK53" s="253"/>
      <c r="KEL53" s="253"/>
      <c r="KEM53" s="253"/>
      <c r="KEN53" s="253"/>
      <c r="KEO53" s="253"/>
      <c r="KEP53" s="253"/>
      <c r="KEQ53" s="253"/>
      <c r="KER53" s="253"/>
      <c r="KES53" s="253"/>
      <c r="KET53" s="253"/>
      <c r="KEU53" s="253"/>
      <c r="KEV53" s="253"/>
      <c r="KEW53" s="253"/>
      <c r="KEX53" s="253"/>
      <c r="KEY53" s="253"/>
      <c r="KEZ53" s="253"/>
      <c r="KFA53" s="253"/>
      <c r="KFB53" s="253"/>
      <c r="KFC53" s="253"/>
      <c r="KFD53" s="253"/>
      <c r="KFE53" s="253"/>
      <c r="KFF53" s="253"/>
      <c r="KFG53" s="253"/>
      <c r="KFH53" s="253"/>
      <c r="KFI53" s="253"/>
      <c r="KFJ53" s="253"/>
      <c r="KFK53" s="253"/>
      <c r="KFL53" s="253"/>
      <c r="KFM53" s="253"/>
      <c r="KFN53" s="253"/>
      <c r="KFO53" s="253"/>
      <c r="KFP53" s="253"/>
      <c r="KFQ53" s="253"/>
      <c r="KFR53" s="253"/>
      <c r="KFS53" s="253"/>
      <c r="KFT53" s="253"/>
      <c r="KFU53" s="253"/>
      <c r="KFV53" s="253"/>
      <c r="KFW53" s="253"/>
      <c r="KFX53" s="253"/>
      <c r="KFY53" s="253"/>
      <c r="KFZ53" s="253"/>
      <c r="KGA53" s="253"/>
      <c r="KGB53" s="253"/>
      <c r="KGC53" s="253"/>
      <c r="KGD53" s="253"/>
      <c r="KGE53" s="253"/>
      <c r="KGF53" s="253"/>
      <c r="KGG53" s="253"/>
      <c r="KGH53" s="253"/>
      <c r="KGI53" s="253"/>
      <c r="KGJ53" s="253"/>
      <c r="KGK53" s="253"/>
      <c r="KGL53" s="253"/>
      <c r="KGM53" s="253"/>
      <c r="KGN53" s="253"/>
      <c r="KGO53" s="253"/>
      <c r="KGP53" s="253"/>
      <c r="KGQ53" s="253"/>
      <c r="KGR53" s="253"/>
      <c r="KGS53" s="253"/>
      <c r="KGT53" s="253"/>
      <c r="KGU53" s="253"/>
      <c r="KGV53" s="253"/>
      <c r="KGW53" s="253"/>
      <c r="KGX53" s="253"/>
      <c r="KGY53" s="253"/>
      <c r="KGZ53" s="253"/>
      <c r="KHA53" s="253"/>
      <c r="KHB53" s="253"/>
      <c r="KHC53" s="253"/>
      <c r="KHD53" s="253"/>
      <c r="KHE53" s="253"/>
      <c r="KHF53" s="253"/>
      <c r="KHG53" s="253"/>
      <c r="KHH53" s="253"/>
      <c r="KHI53" s="253"/>
      <c r="KHJ53" s="253"/>
      <c r="KHK53" s="253"/>
      <c r="KHL53" s="253"/>
      <c r="KHM53" s="253"/>
      <c r="KHN53" s="253"/>
      <c r="KHO53" s="253"/>
      <c r="KHP53" s="253"/>
      <c r="KHQ53" s="253"/>
      <c r="KHR53" s="253"/>
      <c r="KHS53" s="253"/>
      <c r="KHT53" s="253"/>
      <c r="KHU53" s="253"/>
      <c r="KHV53" s="253"/>
      <c r="KHW53" s="253"/>
      <c r="KHX53" s="253"/>
      <c r="KHY53" s="253"/>
      <c r="KHZ53" s="253"/>
      <c r="KIA53" s="253"/>
      <c r="KIB53" s="253"/>
      <c r="KIC53" s="253"/>
      <c r="KID53" s="253"/>
      <c r="KIE53" s="253"/>
      <c r="KIF53" s="253"/>
      <c r="KIG53" s="253"/>
      <c r="KIH53" s="253"/>
      <c r="KII53" s="253"/>
      <c r="KIJ53" s="253"/>
      <c r="KIK53" s="253"/>
      <c r="KIL53" s="253"/>
      <c r="KIM53" s="253"/>
      <c r="KIN53" s="253"/>
      <c r="KIO53" s="253"/>
      <c r="KIP53" s="253"/>
      <c r="KIQ53" s="253"/>
      <c r="KIR53" s="253"/>
      <c r="KIS53" s="253"/>
      <c r="KIT53" s="253"/>
      <c r="KIU53" s="253"/>
      <c r="KIV53" s="253"/>
      <c r="KIW53" s="253"/>
      <c r="KIX53" s="253"/>
      <c r="KIY53" s="253"/>
      <c r="KIZ53" s="253"/>
      <c r="KJA53" s="253"/>
      <c r="KJB53" s="253"/>
      <c r="KJC53" s="253"/>
      <c r="KJD53" s="253"/>
      <c r="KJE53" s="253"/>
      <c r="KJF53" s="253"/>
      <c r="KJG53" s="253"/>
      <c r="KJH53" s="253"/>
      <c r="KJI53" s="253"/>
      <c r="KJJ53" s="253"/>
      <c r="KJK53" s="253"/>
      <c r="KJL53" s="253"/>
      <c r="KJM53" s="253"/>
      <c r="KJN53" s="253"/>
      <c r="KJO53" s="253"/>
      <c r="KJP53" s="253"/>
      <c r="KJQ53" s="253"/>
      <c r="KJR53" s="253"/>
      <c r="KJS53" s="253"/>
      <c r="KJT53" s="253"/>
      <c r="KJU53" s="253"/>
      <c r="KJV53" s="253"/>
      <c r="KJW53" s="253"/>
      <c r="KJX53" s="253"/>
      <c r="KJY53" s="253"/>
      <c r="KJZ53" s="253"/>
      <c r="KKA53" s="253"/>
      <c r="KKB53" s="253"/>
      <c r="KKC53" s="253"/>
      <c r="KKD53" s="253"/>
      <c r="KKE53" s="253"/>
      <c r="KKF53" s="253"/>
      <c r="KKG53" s="253"/>
      <c r="KKH53" s="253"/>
      <c r="KKI53" s="253"/>
      <c r="KKJ53" s="253"/>
      <c r="KKK53" s="253"/>
      <c r="KKL53" s="253"/>
      <c r="KKM53" s="253"/>
      <c r="KKN53" s="253"/>
      <c r="KKO53" s="253"/>
      <c r="KKP53" s="253"/>
      <c r="KKQ53" s="253"/>
      <c r="KKR53" s="253"/>
      <c r="KKS53" s="253"/>
      <c r="KKT53" s="253"/>
      <c r="KKU53" s="253"/>
      <c r="KKV53" s="253"/>
      <c r="KKW53" s="253"/>
      <c r="KKX53" s="253"/>
      <c r="KKY53" s="253"/>
      <c r="KKZ53" s="253"/>
      <c r="KLA53" s="253"/>
      <c r="KLB53" s="253"/>
      <c r="KLC53" s="253"/>
      <c r="KLD53" s="253"/>
      <c r="KLE53" s="253"/>
      <c r="KLF53" s="253"/>
      <c r="KLG53" s="253"/>
      <c r="KLH53" s="253"/>
      <c r="KLI53" s="253"/>
      <c r="KLJ53" s="253"/>
      <c r="KLK53" s="253"/>
      <c r="KLL53" s="253"/>
      <c r="KLM53" s="253"/>
      <c r="KLN53" s="253"/>
      <c r="KLO53" s="253"/>
      <c r="KLP53" s="253"/>
      <c r="KLQ53" s="253"/>
      <c r="KLR53" s="253"/>
      <c r="KLS53" s="253"/>
      <c r="KLT53" s="253"/>
      <c r="KLU53" s="253"/>
      <c r="KLV53" s="253"/>
      <c r="KLW53" s="253"/>
      <c r="KLX53" s="253"/>
      <c r="KLY53" s="253"/>
      <c r="KLZ53" s="253"/>
      <c r="KMA53" s="253"/>
      <c r="KMB53" s="253"/>
      <c r="KMC53" s="253"/>
      <c r="KMD53" s="253"/>
      <c r="KME53" s="253"/>
      <c r="KMF53" s="253"/>
      <c r="KMG53" s="253"/>
      <c r="KMH53" s="253"/>
      <c r="KMI53" s="253"/>
      <c r="KMJ53" s="253"/>
      <c r="KMK53" s="253"/>
      <c r="KML53" s="253"/>
      <c r="KMM53" s="253"/>
      <c r="KMN53" s="253"/>
      <c r="KMO53" s="253"/>
      <c r="KMP53" s="253"/>
      <c r="KMQ53" s="253"/>
      <c r="KMR53" s="253"/>
      <c r="KMS53" s="253"/>
      <c r="KMT53" s="253"/>
      <c r="KMU53" s="253"/>
      <c r="KMV53" s="253"/>
      <c r="KMW53" s="253"/>
      <c r="KMX53" s="253"/>
      <c r="KMY53" s="253"/>
      <c r="KMZ53" s="253"/>
      <c r="KNA53" s="253"/>
      <c r="KNB53" s="253"/>
      <c r="KNC53" s="253"/>
      <c r="KND53" s="253"/>
      <c r="KNE53" s="253"/>
      <c r="KNF53" s="253"/>
      <c r="KNG53" s="253"/>
      <c r="KNH53" s="253"/>
      <c r="KNI53" s="253"/>
      <c r="KNJ53" s="253"/>
      <c r="KNK53" s="253"/>
      <c r="KNL53" s="253"/>
      <c r="KNM53" s="253"/>
      <c r="KNN53" s="253"/>
      <c r="KNO53" s="253"/>
      <c r="KNP53" s="253"/>
      <c r="KNQ53" s="253"/>
      <c r="KNR53" s="253"/>
      <c r="KNS53" s="253"/>
      <c r="KNT53" s="253"/>
      <c r="KNU53" s="253"/>
      <c r="KNV53" s="253"/>
      <c r="KNW53" s="253"/>
      <c r="KNX53" s="253"/>
      <c r="KNY53" s="253"/>
      <c r="KNZ53" s="253"/>
      <c r="KOA53" s="253"/>
      <c r="KOB53" s="253"/>
      <c r="KOC53" s="253"/>
      <c r="KOD53" s="253"/>
      <c r="KOE53" s="253"/>
      <c r="KOF53" s="253"/>
      <c r="KOG53" s="253"/>
      <c r="KOH53" s="253"/>
      <c r="KOI53" s="253"/>
      <c r="KOJ53" s="253"/>
      <c r="KOK53" s="253"/>
      <c r="KOL53" s="253"/>
      <c r="KOM53" s="253"/>
      <c r="KON53" s="253"/>
      <c r="KOO53" s="253"/>
      <c r="KOP53" s="253"/>
      <c r="KOQ53" s="253"/>
      <c r="KOR53" s="253"/>
      <c r="KOS53" s="253"/>
      <c r="KOT53" s="253"/>
      <c r="KOU53" s="253"/>
      <c r="KOV53" s="253"/>
      <c r="KOW53" s="253"/>
      <c r="KOX53" s="253"/>
      <c r="KOY53" s="253"/>
      <c r="KOZ53" s="253"/>
      <c r="KPA53" s="253"/>
      <c r="KPB53" s="253"/>
      <c r="KPC53" s="253"/>
      <c r="KPD53" s="253"/>
      <c r="KPE53" s="253"/>
      <c r="KPF53" s="253"/>
      <c r="KPG53" s="253"/>
      <c r="KPH53" s="253"/>
      <c r="KPI53" s="253"/>
      <c r="KPJ53" s="253"/>
      <c r="KPK53" s="253"/>
      <c r="KPL53" s="253"/>
      <c r="KPM53" s="253"/>
      <c r="KPN53" s="253"/>
      <c r="KPO53" s="253"/>
      <c r="KPP53" s="253"/>
      <c r="KPQ53" s="253"/>
      <c r="KPR53" s="253"/>
      <c r="KPS53" s="253"/>
      <c r="KPT53" s="253"/>
      <c r="KPU53" s="253"/>
      <c r="KPV53" s="253"/>
      <c r="KPW53" s="253"/>
      <c r="KPX53" s="253"/>
      <c r="KPY53" s="253"/>
      <c r="KPZ53" s="253"/>
      <c r="KQA53" s="253"/>
      <c r="KQB53" s="253"/>
      <c r="KQC53" s="253"/>
      <c r="KQD53" s="253"/>
      <c r="KQE53" s="253"/>
      <c r="KQF53" s="253"/>
      <c r="KQG53" s="253"/>
      <c r="KQH53" s="253"/>
      <c r="KQI53" s="253"/>
      <c r="KQJ53" s="253"/>
      <c r="KQK53" s="253"/>
      <c r="KQL53" s="253"/>
      <c r="KQM53" s="253"/>
      <c r="KQN53" s="253"/>
      <c r="KQO53" s="253"/>
      <c r="KQP53" s="253"/>
      <c r="KQQ53" s="253"/>
      <c r="KQR53" s="253"/>
      <c r="KQS53" s="253"/>
      <c r="KQT53" s="253"/>
      <c r="KQU53" s="253"/>
      <c r="KQV53" s="253"/>
      <c r="KQW53" s="253"/>
      <c r="KQX53" s="253"/>
      <c r="KQY53" s="253"/>
      <c r="KQZ53" s="253"/>
      <c r="KRA53" s="253"/>
      <c r="KRB53" s="253"/>
      <c r="KRC53" s="253"/>
      <c r="KRD53" s="253"/>
      <c r="KRE53" s="253"/>
      <c r="KRF53" s="253"/>
      <c r="KRG53" s="253"/>
      <c r="KRH53" s="253"/>
      <c r="KRI53" s="253"/>
      <c r="KRJ53" s="253"/>
      <c r="KRK53" s="253"/>
      <c r="KRL53" s="253"/>
      <c r="KRM53" s="253"/>
      <c r="KRN53" s="253"/>
      <c r="KRO53" s="253"/>
      <c r="KRP53" s="253"/>
      <c r="KRQ53" s="253"/>
      <c r="KRR53" s="253"/>
      <c r="KRS53" s="253"/>
      <c r="KRT53" s="253"/>
      <c r="KRU53" s="253"/>
      <c r="KRV53" s="253"/>
      <c r="KRW53" s="253"/>
      <c r="KRX53" s="253"/>
      <c r="KRY53" s="253"/>
      <c r="KRZ53" s="253"/>
      <c r="KSA53" s="253"/>
      <c r="KSB53" s="253"/>
      <c r="KSC53" s="253"/>
      <c r="KSD53" s="253"/>
      <c r="KSE53" s="253"/>
      <c r="KSF53" s="253"/>
      <c r="KSG53" s="253"/>
      <c r="KSH53" s="253"/>
      <c r="KSI53" s="253"/>
      <c r="KSJ53" s="253"/>
      <c r="KSK53" s="253"/>
      <c r="KSL53" s="253"/>
      <c r="KSM53" s="253"/>
      <c r="KSN53" s="253"/>
      <c r="KSO53" s="253"/>
      <c r="KSP53" s="253"/>
      <c r="KSQ53" s="253"/>
      <c r="KSR53" s="253"/>
      <c r="KSS53" s="253"/>
      <c r="KST53" s="253"/>
      <c r="KSU53" s="253"/>
      <c r="KSV53" s="253"/>
      <c r="KSW53" s="253"/>
      <c r="KSX53" s="253"/>
      <c r="KSY53" s="253"/>
      <c r="KSZ53" s="253"/>
      <c r="KTA53" s="253"/>
      <c r="KTB53" s="253"/>
      <c r="KTC53" s="253"/>
      <c r="KTD53" s="253"/>
      <c r="KTE53" s="253"/>
      <c r="KTF53" s="253"/>
      <c r="KTG53" s="253"/>
      <c r="KTH53" s="253"/>
      <c r="KTI53" s="253"/>
      <c r="KTJ53" s="253"/>
      <c r="KTK53" s="253"/>
      <c r="KTL53" s="253"/>
      <c r="KTM53" s="253"/>
      <c r="KTN53" s="253"/>
      <c r="KTO53" s="253"/>
      <c r="KTP53" s="253"/>
      <c r="KTQ53" s="253"/>
      <c r="KTR53" s="253"/>
      <c r="KTS53" s="253"/>
      <c r="KTT53" s="253"/>
      <c r="KTU53" s="253"/>
      <c r="KTV53" s="253"/>
      <c r="KTW53" s="253"/>
      <c r="KTX53" s="253"/>
      <c r="KTY53" s="253"/>
      <c r="KTZ53" s="253"/>
      <c r="KUA53" s="253"/>
      <c r="KUB53" s="253"/>
      <c r="KUC53" s="253"/>
      <c r="KUD53" s="253"/>
      <c r="KUE53" s="253"/>
      <c r="KUF53" s="253"/>
      <c r="KUG53" s="253"/>
      <c r="KUH53" s="253"/>
      <c r="KUI53" s="253"/>
      <c r="KUJ53" s="253"/>
      <c r="KUK53" s="253"/>
      <c r="KUL53" s="253"/>
      <c r="KUM53" s="253"/>
      <c r="KUN53" s="253"/>
      <c r="KUO53" s="253"/>
      <c r="KUP53" s="253"/>
      <c r="KUQ53" s="253"/>
      <c r="KUR53" s="253"/>
      <c r="KUS53" s="253"/>
      <c r="KUT53" s="253"/>
      <c r="KUU53" s="253"/>
      <c r="KUV53" s="253"/>
      <c r="KUW53" s="253"/>
      <c r="KUX53" s="253"/>
      <c r="KUY53" s="253"/>
      <c r="KUZ53" s="253"/>
      <c r="KVA53" s="253"/>
      <c r="KVB53" s="253"/>
      <c r="KVC53" s="253"/>
      <c r="KVD53" s="253"/>
      <c r="KVE53" s="253"/>
      <c r="KVF53" s="253"/>
      <c r="KVG53" s="253"/>
      <c r="KVH53" s="253"/>
      <c r="KVI53" s="253"/>
      <c r="KVJ53" s="253"/>
      <c r="KVK53" s="253"/>
      <c r="KVL53" s="253"/>
      <c r="KVM53" s="253"/>
      <c r="KVN53" s="253"/>
      <c r="KVO53" s="253"/>
      <c r="KVP53" s="253"/>
      <c r="KVQ53" s="253"/>
      <c r="KVR53" s="253"/>
      <c r="KVS53" s="253"/>
      <c r="KVT53" s="253"/>
      <c r="KVU53" s="253"/>
      <c r="KVV53" s="253"/>
      <c r="KVW53" s="253"/>
      <c r="KVX53" s="253"/>
      <c r="KVY53" s="253"/>
      <c r="KVZ53" s="253"/>
      <c r="KWA53" s="253"/>
      <c r="KWB53" s="253"/>
      <c r="KWC53" s="253"/>
      <c r="KWD53" s="253"/>
      <c r="KWE53" s="253"/>
      <c r="KWF53" s="253"/>
      <c r="KWG53" s="253"/>
      <c r="KWH53" s="253"/>
      <c r="KWI53" s="253"/>
      <c r="KWJ53" s="253"/>
      <c r="KWK53" s="253"/>
      <c r="KWL53" s="253"/>
      <c r="KWM53" s="253"/>
      <c r="KWN53" s="253"/>
      <c r="KWO53" s="253"/>
      <c r="KWP53" s="253"/>
      <c r="KWQ53" s="253"/>
      <c r="KWR53" s="253"/>
      <c r="KWS53" s="253"/>
      <c r="KWT53" s="253"/>
      <c r="KWU53" s="253"/>
      <c r="KWV53" s="253"/>
      <c r="KWW53" s="253"/>
      <c r="KWX53" s="253"/>
      <c r="KWY53" s="253"/>
      <c r="KWZ53" s="253"/>
      <c r="KXA53" s="253"/>
      <c r="KXB53" s="253"/>
      <c r="KXC53" s="253"/>
      <c r="KXD53" s="253"/>
      <c r="KXE53" s="253"/>
      <c r="KXF53" s="253"/>
      <c r="KXG53" s="253"/>
      <c r="KXH53" s="253"/>
      <c r="KXI53" s="253"/>
      <c r="KXJ53" s="253"/>
      <c r="KXK53" s="253"/>
      <c r="KXL53" s="253"/>
      <c r="KXM53" s="253"/>
      <c r="KXN53" s="253"/>
      <c r="KXO53" s="253"/>
      <c r="KXP53" s="253"/>
      <c r="KXQ53" s="253"/>
      <c r="KXR53" s="253"/>
      <c r="KXS53" s="253"/>
      <c r="KXT53" s="253"/>
      <c r="KXU53" s="253"/>
      <c r="KXV53" s="253"/>
      <c r="KXW53" s="253"/>
      <c r="KXX53" s="253"/>
      <c r="KXY53" s="253"/>
      <c r="KXZ53" s="253"/>
      <c r="KYA53" s="253"/>
      <c r="KYB53" s="253"/>
      <c r="KYC53" s="253"/>
      <c r="KYD53" s="253"/>
      <c r="KYE53" s="253"/>
      <c r="KYF53" s="253"/>
      <c r="KYG53" s="253"/>
      <c r="KYH53" s="253"/>
      <c r="KYI53" s="253"/>
      <c r="KYJ53" s="253"/>
      <c r="KYK53" s="253"/>
      <c r="KYL53" s="253"/>
      <c r="KYM53" s="253"/>
      <c r="KYN53" s="253"/>
      <c r="KYO53" s="253"/>
      <c r="KYP53" s="253"/>
      <c r="KYQ53" s="253"/>
      <c r="KYR53" s="253"/>
      <c r="KYS53" s="253"/>
      <c r="KYT53" s="253"/>
      <c r="KYU53" s="253"/>
      <c r="KYV53" s="253"/>
      <c r="KYW53" s="253"/>
      <c r="KYX53" s="253"/>
      <c r="KYY53" s="253"/>
      <c r="KYZ53" s="253"/>
      <c r="KZA53" s="253"/>
      <c r="KZB53" s="253"/>
      <c r="KZC53" s="253"/>
      <c r="KZD53" s="253"/>
      <c r="KZE53" s="253"/>
      <c r="KZF53" s="253"/>
      <c r="KZG53" s="253"/>
      <c r="KZH53" s="253"/>
      <c r="KZI53" s="253"/>
      <c r="KZJ53" s="253"/>
      <c r="KZK53" s="253"/>
      <c r="KZL53" s="253"/>
      <c r="KZM53" s="253"/>
      <c r="KZN53" s="253"/>
      <c r="KZO53" s="253"/>
      <c r="KZP53" s="253"/>
      <c r="KZQ53" s="253"/>
      <c r="KZR53" s="253"/>
      <c r="KZS53" s="253"/>
      <c r="KZT53" s="253"/>
      <c r="KZU53" s="253"/>
      <c r="KZV53" s="253"/>
      <c r="KZW53" s="253"/>
      <c r="KZX53" s="253"/>
      <c r="KZY53" s="253"/>
      <c r="KZZ53" s="253"/>
      <c r="LAA53" s="253"/>
      <c r="LAB53" s="253"/>
      <c r="LAC53" s="253"/>
      <c r="LAD53" s="253"/>
      <c r="LAE53" s="253"/>
      <c r="LAF53" s="253"/>
      <c r="LAG53" s="253"/>
      <c r="LAH53" s="253"/>
      <c r="LAI53" s="253"/>
      <c r="LAJ53" s="253"/>
      <c r="LAK53" s="253"/>
      <c r="LAL53" s="253"/>
      <c r="LAM53" s="253"/>
      <c r="LAN53" s="253"/>
      <c r="LAO53" s="253"/>
      <c r="LAP53" s="253"/>
      <c r="LAQ53" s="253"/>
      <c r="LAR53" s="253"/>
      <c r="LAS53" s="253"/>
      <c r="LAT53" s="253"/>
      <c r="LAU53" s="253"/>
      <c r="LAV53" s="253"/>
      <c r="LAW53" s="253"/>
      <c r="LAX53" s="253"/>
      <c r="LAY53" s="253"/>
      <c r="LAZ53" s="253"/>
      <c r="LBA53" s="253"/>
      <c r="LBB53" s="253"/>
      <c r="LBC53" s="253"/>
      <c r="LBD53" s="253"/>
      <c r="LBE53" s="253"/>
      <c r="LBF53" s="253"/>
      <c r="LBG53" s="253"/>
      <c r="LBH53" s="253"/>
      <c r="LBI53" s="253"/>
      <c r="LBJ53" s="253"/>
      <c r="LBK53" s="253"/>
      <c r="LBL53" s="253"/>
      <c r="LBM53" s="253"/>
      <c r="LBN53" s="253"/>
      <c r="LBO53" s="253"/>
      <c r="LBP53" s="253"/>
      <c r="LBQ53" s="253"/>
      <c r="LBR53" s="253"/>
      <c r="LBS53" s="253"/>
      <c r="LBT53" s="253"/>
      <c r="LBU53" s="253"/>
      <c r="LBV53" s="253"/>
      <c r="LBW53" s="253"/>
      <c r="LBX53" s="253"/>
      <c r="LBY53" s="253"/>
      <c r="LBZ53" s="253"/>
      <c r="LCA53" s="253"/>
      <c r="LCB53" s="253"/>
      <c r="LCC53" s="253"/>
      <c r="LCD53" s="253"/>
      <c r="LCE53" s="253"/>
      <c r="LCF53" s="253"/>
      <c r="LCG53" s="253"/>
      <c r="LCH53" s="253"/>
      <c r="LCI53" s="253"/>
      <c r="LCJ53" s="253"/>
      <c r="LCK53" s="253"/>
      <c r="LCL53" s="253"/>
      <c r="LCM53" s="253"/>
      <c r="LCN53" s="253"/>
      <c r="LCO53" s="253"/>
      <c r="LCP53" s="253"/>
      <c r="LCQ53" s="253"/>
      <c r="LCR53" s="253"/>
      <c r="LCS53" s="253"/>
      <c r="LCT53" s="253"/>
      <c r="LCU53" s="253"/>
      <c r="LCV53" s="253"/>
      <c r="LCW53" s="253"/>
      <c r="LCX53" s="253"/>
      <c r="LCY53" s="253"/>
      <c r="LCZ53" s="253"/>
      <c r="LDA53" s="253"/>
      <c r="LDB53" s="253"/>
      <c r="LDC53" s="253"/>
      <c r="LDD53" s="253"/>
      <c r="LDE53" s="253"/>
      <c r="LDF53" s="253"/>
      <c r="LDG53" s="253"/>
      <c r="LDH53" s="253"/>
      <c r="LDI53" s="253"/>
      <c r="LDJ53" s="253"/>
      <c r="LDK53" s="253"/>
      <c r="LDL53" s="253"/>
      <c r="LDM53" s="253"/>
      <c r="LDN53" s="253"/>
      <c r="LDO53" s="253"/>
      <c r="LDP53" s="253"/>
      <c r="LDQ53" s="253"/>
      <c r="LDR53" s="253"/>
      <c r="LDS53" s="253"/>
      <c r="LDT53" s="253"/>
      <c r="LDU53" s="253"/>
      <c r="LDV53" s="253"/>
      <c r="LDW53" s="253"/>
      <c r="LDX53" s="253"/>
      <c r="LDY53" s="253"/>
      <c r="LDZ53" s="253"/>
      <c r="LEA53" s="253"/>
      <c r="LEB53" s="253"/>
      <c r="LEC53" s="253"/>
      <c r="LED53" s="253"/>
      <c r="LEE53" s="253"/>
      <c r="LEF53" s="253"/>
      <c r="LEG53" s="253"/>
      <c r="LEH53" s="253"/>
      <c r="LEI53" s="253"/>
      <c r="LEJ53" s="253"/>
      <c r="LEK53" s="253"/>
      <c r="LEL53" s="253"/>
      <c r="LEM53" s="253"/>
      <c r="LEN53" s="253"/>
      <c r="LEO53" s="253"/>
      <c r="LEP53" s="253"/>
      <c r="LEQ53" s="253"/>
      <c r="LER53" s="253"/>
      <c r="LES53" s="253"/>
      <c r="LET53" s="253"/>
      <c r="LEU53" s="253"/>
      <c r="LEV53" s="253"/>
      <c r="LEW53" s="253"/>
      <c r="LEX53" s="253"/>
      <c r="LEY53" s="253"/>
      <c r="LEZ53" s="253"/>
      <c r="LFA53" s="253"/>
      <c r="LFB53" s="253"/>
      <c r="LFC53" s="253"/>
      <c r="LFD53" s="253"/>
      <c r="LFE53" s="253"/>
      <c r="LFF53" s="253"/>
      <c r="LFG53" s="253"/>
      <c r="LFH53" s="253"/>
      <c r="LFI53" s="253"/>
      <c r="LFJ53" s="253"/>
      <c r="LFK53" s="253"/>
      <c r="LFL53" s="253"/>
      <c r="LFM53" s="253"/>
      <c r="LFN53" s="253"/>
      <c r="LFO53" s="253"/>
      <c r="LFP53" s="253"/>
      <c r="LFQ53" s="253"/>
      <c r="LFR53" s="253"/>
      <c r="LFS53" s="253"/>
      <c r="LFT53" s="253"/>
      <c r="LFU53" s="253"/>
      <c r="LFV53" s="253"/>
      <c r="LFW53" s="253"/>
      <c r="LFX53" s="253"/>
      <c r="LFY53" s="253"/>
      <c r="LFZ53" s="253"/>
      <c r="LGA53" s="253"/>
      <c r="LGB53" s="253"/>
      <c r="LGC53" s="253"/>
      <c r="LGD53" s="253"/>
      <c r="LGE53" s="253"/>
      <c r="LGF53" s="253"/>
      <c r="LGG53" s="253"/>
      <c r="LGH53" s="253"/>
      <c r="LGI53" s="253"/>
      <c r="LGJ53" s="253"/>
      <c r="LGK53" s="253"/>
      <c r="LGL53" s="253"/>
      <c r="LGM53" s="253"/>
      <c r="LGN53" s="253"/>
      <c r="LGO53" s="253"/>
      <c r="LGP53" s="253"/>
      <c r="LGQ53" s="253"/>
      <c r="LGR53" s="253"/>
      <c r="LGS53" s="253"/>
      <c r="LGT53" s="253"/>
      <c r="LGU53" s="253"/>
      <c r="LGV53" s="253"/>
      <c r="LGW53" s="253"/>
      <c r="LGX53" s="253"/>
      <c r="LGY53" s="253"/>
      <c r="LGZ53" s="253"/>
      <c r="LHA53" s="253"/>
      <c r="LHB53" s="253"/>
      <c r="LHC53" s="253"/>
      <c r="LHD53" s="253"/>
      <c r="LHE53" s="253"/>
      <c r="LHF53" s="253"/>
      <c r="LHG53" s="253"/>
      <c r="LHH53" s="253"/>
      <c r="LHI53" s="253"/>
      <c r="LHJ53" s="253"/>
      <c r="LHK53" s="253"/>
      <c r="LHL53" s="253"/>
      <c r="LHM53" s="253"/>
      <c r="LHN53" s="253"/>
      <c r="LHO53" s="253"/>
      <c r="LHP53" s="253"/>
      <c r="LHQ53" s="253"/>
      <c r="LHR53" s="253"/>
      <c r="LHS53" s="253"/>
      <c r="LHT53" s="253"/>
      <c r="LHU53" s="253"/>
      <c r="LHV53" s="253"/>
      <c r="LHW53" s="253"/>
      <c r="LHX53" s="253"/>
      <c r="LHY53" s="253"/>
      <c r="LHZ53" s="253"/>
      <c r="LIA53" s="253"/>
      <c r="LIB53" s="253"/>
      <c r="LIC53" s="253"/>
      <c r="LID53" s="253"/>
      <c r="LIE53" s="253"/>
      <c r="LIF53" s="253"/>
      <c r="LIG53" s="253"/>
      <c r="LIH53" s="253"/>
      <c r="LII53" s="253"/>
      <c r="LIJ53" s="253"/>
      <c r="LIK53" s="253"/>
      <c r="LIL53" s="253"/>
      <c r="LIM53" s="253"/>
      <c r="LIN53" s="253"/>
      <c r="LIO53" s="253"/>
      <c r="LIP53" s="253"/>
      <c r="LIQ53" s="253"/>
      <c r="LIR53" s="253"/>
      <c r="LIS53" s="253"/>
      <c r="LIT53" s="253"/>
      <c r="LIU53" s="253"/>
      <c r="LIV53" s="253"/>
      <c r="LIW53" s="253"/>
      <c r="LIX53" s="253"/>
      <c r="LIY53" s="253"/>
      <c r="LIZ53" s="253"/>
      <c r="LJA53" s="253"/>
      <c r="LJB53" s="253"/>
      <c r="LJC53" s="253"/>
      <c r="LJD53" s="253"/>
      <c r="LJE53" s="253"/>
      <c r="LJF53" s="253"/>
      <c r="LJG53" s="253"/>
      <c r="LJH53" s="253"/>
      <c r="LJI53" s="253"/>
      <c r="LJJ53" s="253"/>
      <c r="LJK53" s="253"/>
      <c r="LJL53" s="253"/>
      <c r="LJM53" s="253"/>
      <c r="LJN53" s="253"/>
      <c r="LJO53" s="253"/>
      <c r="LJP53" s="253"/>
      <c r="LJQ53" s="253"/>
      <c r="LJR53" s="253"/>
      <c r="LJS53" s="253"/>
      <c r="LJT53" s="253"/>
      <c r="LJU53" s="253"/>
      <c r="LJV53" s="253"/>
      <c r="LJW53" s="253"/>
      <c r="LJX53" s="253"/>
      <c r="LJY53" s="253"/>
      <c r="LJZ53" s="253"/>
      <c r="LKA53" s="253"/>
      <c r="LKB53" s="253"/>
      <c r="LKC53" s="253"/>
      <c r="LKD53" s="253"/>
      <c r="LKE53" s="253"/>
      <c r="LKF53" s="253"/>
      <c r="LKG53" s="253"/>
      <c r="LKH53" s="253"/>
      <c r="LKI53" s="253"/>
      <c r="LKJ53" s="253"/>
      <c r="LKK53" s="253"/>
      <c r="LKL53" s="253"/>
      <c r="LKM53" s="253"/>
      <c r="LKN53" s="253"/>
      <c r="LKO53" s="253"/>
      <c r="LKP53" s="253"/>
      <c r="LKQ53" s="253"/>
      <c r="LKR53" s="253"/>
      <c r="LKS53" s="253"/>
      <c r="LKT53" s="253"/>
      <c r="LKU53" s="253"/>
      <c r="LKV53" s="253"/>
      <c r="LKW53" s="253"/>
      <c r="LKX53" s="253"/>
      <c r="LKY53" s="253"/>
      <c r="LKZ53" s="253"/>
      <c r="LLA53" s="253"/>
      <c r="LLB53" s="253"/>
      <c r="LLC53" s="253"/>
      <c r="LLD53" s="253"/>
      <c r="LLE53" s="253"/>
      <c r="LLF53" s="253"/>
      <c r="LLG53" s="253"/>
      <c r="LLH53" s="253"/>
      <c r="LLI53" s="253"/>
      <c r="LLJ53" s="253"/>
      <c r="LLK53" s="253"/>
      <c r="LLL53" s="253"/>
      <c r="LLM53" s="253"/>
      <c r="LLN53" s="253"/>
      <c r="LLO53" s="253"/>
      <c r="LLP53" s="253"/>
      <c r="LLQ53" s="253"/>
      <c r="LLR53" s="253"/>
      <c r="LLS53" s="253"/>
      <c r="LLT53" s="253"/>
      <c r="LLU53" s="253"/>
      <c r="LLV53" s="253"/>
      <c r="LLW53" s="253"/>
      <c r="LLX53" s="253"/>
      <c r="LLY53" s="253"/>
      <c r="LLZ53" s="253"/>
      <c r="LMA53" s="253"/>
      <c r="LMB53" s="253"/>
      <c r="LMC53" s="253"/>
      <c r="LMD53" s="253"/>
      <c r="LME53" s="253"/>
      <c r="LMF53" s="253"/>
      <c r="LMG53" s="253"/>
      <c r="LMH53" s="253"/>
      <c r="LMI53" s="253"/>
      <c r="LMJ53" s="253"/>
      <c r="LMK53" s="253"/>
      <c r="LML53" s="253"/>
      <c r="LMM53" s="253"/>
      <c r="LMN53" s="253"/>
      <c r="LMO53" s="253"/>
      <c r="LMP53" s="253"/>
      <c r="LMQ53" s="253"/>
      <c r="LMR53" s="253"/>
      <c r="LMS53" s="253"/>
      <c r="LMT53" s="253"/>
      <c r="LMU53" s="253"/>
      <c r="LMV53" s="253"/>
      <c r="LMW53" s="253"/>
      <c r="LMX53" s="253"/>
      <c r="LMY53" s="253"/>
      <c r="LMZ53" s="253"/>
      <c r="LNA53" s="253"/>
      <c r="LNB53" s="253"/>
      <c r="LNC53" s="253"/>
      <c r="LND53" s="253"/>
      <c r="LNE53" s="253"/>
      <c r="LNF53" s="253"/>
      <c r="LNG53" s="253"/>
      <c r="LNH53" s="253"/>
      <c r="LNI53" s="253"/>
      <c r="LNJ53" s="253"/>
      <c r="LNK53" s="253"/>
      <c r="LNL53" s="253"/>
      <c r="LNM53" s="253"/>
      <c r="LNN53" s="253"/>
      <c r="LNO53" s="253"/>
      <c r="LNP53" s="253"/>
      <c r="LNQ53" s="253"/>
      <c r="LNR53" s="253"/>
      <c r="LNS53" s="253"/>
      <c r="LNT53" s="253"/>
      <c r="LNU53" s="253"/>
      <c r="LNV53" s="253"/>
      <c r="LNW53" s="253"/>
      <c r="LNX53" s="253"/>
      <c r="LNY53" s="253"/>
      <c r="LNZ53" s="253"/>
      <c r="LOA53" s="253"/>
      <c r="LOB53" s="253"/>
      <c r="LOC53" s="253"/>
      <c r="LOD53" s="253"/>
      <c r="LOE53" s="253"/>
      <c r="LOF53" s="253"/>
      <c r="LOG53" s="253"/>
      <c r="LOH53" s="253"/>
      <c r="LOI53" s="253"/>
      <c r="LOJ53" s="253"/>
      <c r="LOK53" s="253"/>
      <c r="LOL53" s="253"/>
      <c r="LOM53" s="253"/>
      <c r="LON53" s="253"/>
      <c r="LOO53" s="253"/>
      <c r="LOP53" s="253"/>
      <c r="LOQ53" s="253"/>
      <c r="LOR53" s="253"/>
      <c r="LOS53" s="253"/>
      <c r="LOT53" s="253"/>
      <c r="LOU53" s="253"/>
      <c r="LOV53" s="253"/>
      <c r="LOW53" s="253"/>
      <c r="LOX53" s="253"/>
      <c r="LOY53" s="253"/>
      <c r="LOZ53" s="253"/>
      <c r="LPA53" s="253"/>
      <c r="LPB53" s="253"/>
      <c r="LPC53" s="253"/>
      <c r="LPD53" s="253"/>
      <c r="LPE53" s="253"/>
      <c r="LPF53" s="253"/>
      <c r="LPG53" s="253"/>
      <c r="LPH53" s="253"/>
      <c r="LPI53" s="253"/>
      <c r="LPJ53" s="253"/>
      <c r="LPK53" s="253"/>
      <c r="LPL53" s="253"/>
      <c r="LPM53" s="253"/>
      <c r="LPN53" s="253"/>
      <c r="LPO53" s="253"/>
      <c r="LPP53" s="253"/>
      <c r="LPQ53" s="253"/>
      <c r="LPR53" s="253"/>
      <c r="LPS53" s="253"/>
      <c r="LPT53" s="253"/>
      <c r="LPU53" s="253"/>
      <c r="LPV53" s="253"/>
      <c r="LPW53" s="253"/>
      <c r="LPX53" s="253"/>
      <c r="LPY53" s="253"/>
      <c r="LPZ53" s="253"/>
      <c r="LQA53" s="253"/>
      <c r="LQB53" s="253"/>
      <c r="LQC53" s="253"/>
      <c r="LQD53" s="253"/>
      <c r="LQE53" s="253"/>
      <c r="LQF53" s="253"/>
      <c r="LQG53" s="253"/>
      <c r="LQH53" s="253"/>
      <c r="LQI53" s="253"/>
      <c r="LQJ53" s="253"/>
      <c r="LQK53" s="253"/>
      <c r="LQL53" s="253"/>
      <c r="LQM53" s="253"/>
      <c r="LQN53" s="253"/>
      <c r="LQO53" s="253"/>
      <c r="LQP53" s="253"/>
      <c r="LQQ53" s="253"/>
      <c r="LQR53" s="253"/>
      <c r="LQS53" s="253"/>
      <c r="LQT53" s="253"/>
      <c r="LQU53" s="253"/>
      <c r="LQV53" s="253"/>
      <c r="LQW53" s="253"/>
      <c r="LQX53" s="253"/>
      <c r="LQY53" s="253"/>
      <c r="LQZ53" s="253"/>
      <c r="LRA53" s="253"/>
      <c r="LRB53" s="253"/>
      <c r="LRC53" s="253"/>
      <c r="LRD53" s="253"/>
      <c r="LRE53" s="253"/>
      <c r="LRF53" s="253"/>
      <c r="LRG53" s="253"/>
      <c r="LRH53" s="253"/>
      <c r="LRI53" s="253"/>
      <c r="LRJ53" s="253"/>
      <c r="LRK53" s="253"/>
      <c r="LRL53" s="253"/>
      <c r="LRM53" s="253"/>
      <c r="LRN53" s="253"/>
      <c r="LRO53" s="253"/>
      <c r="LRP53" s="253"/>
      <c r="LRQ53" s="253"/>
      <c r="LRR53" s="253"/>
      <c r="LRS53" s="253"/>
      <c r="LRT53" s="253"/>
      <c r="LRU53" s="253"/>
      <c r="LRV53" s="253"/>
      <c r="LRW53" s="253"/>
      <c r="LRX53" s="253"/>
      <c r="LRY53" s="253"/>
      <c r="LRZ53" s="253"/>
      <c r="LSA53" s="253"/>
      <c r="LSB53" s="253"/>
      <c r="LSC53" s="253"/>
      <c r="LSD53" s="253"/>
      <c r="LSE53" s="253"/>
      <c r="LSF53" s="253"/>
      <c r="LSG53" s="253"/>
      <c r="LSH53" s="253"/>
      <c r="LSI53" s="253"/>
      <c r="LSJ53" s="253"/>
      <c r="LSK53" s="253"/>
      <c r="LSL53" s="253"/>
      <c r="LSM53" s="253"/>
      <c r="LSN53" s="253"/>
      <c r="LSO53" s="253"/>
      <c r="LSP53" s="253"/>
      <c r="LSQ53" s="253"/>
      <c r="LSR53" s="253"/>
      <c r="LSS53" s="253"/>
      <c r="LST53" s="253"/>
      <c r="LSU53" s="253"/>
      <c r="LSV53" s="253"/>
      <c r="LSW53" s="253"/>
      <c r="LSX53" s="253"/>
      <c r="LSY53" s="253"/>
      <c r="LSZ53" s="253"/>
      <c r="LTA53" s="253"/>
      <c r="LTB53" s="253"/>
      <c r="LTC53" s="253"/>
      <c r="LTD53" s="253"/>
      <c r="LTE53" s="253"/>
      <c r="LTF53" s="253"/>
      <c r="LTG53" s="253"/>
      <c r="LTH53" s="253"/>
      <c r="LTI53" s="253"/>
      <c r="LTJ53" s="253"/>
      <c r="LTK53" s="253"/>
      <c r="LTL53" s="253"/>
      <c r="LTM53" s="253"/>
      <c r="LTN53" s="253"/>
      <c r="LTO53" s="253"/>
      <c r="LTP53" s="253"/>
      <c r="LTQ53" s="253"/>
      <c r="LTR53" s="253"/>
      <c r="LTS53" s="253"/>
      <c r="LTT53" s="253"/>
      <c r="LTU53" s="253"/>
      <c r="LTV53" s="253"/>
      <c r="LTW53" s="253"/>
      <c r="LTX53" s="253"/>
      <c r="LTY53" s="253"/>
      <c r="LTZ53" s="253"/>
      <c r="LUA53" s="253"/>
      <c r="LUB53" s="253"/>
      <c r="LUC53" s="253"/>
      <c r="LUD53" s="253"/>
      <c r="LUE53" s="253"/>
      <c r="LUF53" s="253"/>
      <c r="LUG53" s="253"/>
      <c r="LUH53" s="253"/>
      <c r="LUI53" s="253"/>
      <c r="LUJ53" s="253"/>
      <c r="LUK53" s="253"/>
      <c r="LUL53" s="253"/>
      <c r="LUM53" s="253"/>
      <c r="LUN53" s="253"/>
      <c r="LUO53" s="253"/>
      <c r="LUP53" s="253"/>
      <c r="LUQ53" s="253"/>
      <c r="LUR53" s="253"/>
      <c r="LUS53" s="253"/>
      <c r="LUT53" s="253"/>
      <c r="LUU53" s="253"/>
      <c r="LUV53" s="253"/>
      <c r="LUW53" s="253"/>
      <c r="LUX53" s="253"/>
      <c r="LUY53" s="253"/>
      <c r="LUZ53" s="253"/>
      <c r="LVA53" s="253"/>
      <c r="LVB53" s="253"/>
      <c r="LVC53" s="253"/>
      <c r="LVD53" s="253"/>
      <c r="LVE53" s="253"/>
      <c r="LVF53" s="253"/>
      <c r="LVG53" s="253"/>
      <c r="LVH53" s="253"/>
      <c r="LVI53" s="253"/>
      <c r="LVJ53" s="253"/>
      <c r="LVK53" s="253"/>
      <c r="LVL53" s="253"/>
      <c r="LVM53" s="253"/>
      <c r="LVN53" s="253"/>
      <c r="LVO53" s="253"/>
      <c r="LVP53" s="253"/>
      <c r="LVQ53" s="253"/>
      <c r="LVR53" s="253"/>
      <c r="LVS53" s="253"/>
      <c r="LVT53" s="253"/>
      <c r="LVU53" s="253"/>
      <c r="LVV53" s="253"/>
      <c r="LVW53" s="253"/>
      <c r="LVX53" s="253"/>
      <c r="LVY53" s="253"/>
      <c r="LVZ53" s="253"/>
      <c r="LWA53" s="253"/>
      <c r="LWB53" s="253"/>
      <c r="LWC53" s="253"/>
      <c r="LWD53" s="253"/>
      <c r="LWE53" s="253"/>
      <c r="LWF53" s="253"/>
      <c r="LWG53" s="253"/>
      <c r="LWH53" s="253"/>
      <c r="LWI53" s="253"/>
      <c r="LWJ53" s="253"/>
      <c r="LWK53" s="253"/>
      <c r="LWL53" s="253"/>
      <c r="LWM53" s="253"/>
      <c r="LWN53" s="253"/>
      <c r="LWO53" s="253"/>
      <c r="LWP53" s="253"/>
      <c r="LWQ53" s="253"/>
      <c r="LWR53" s="253"/>
      <c r="LWS53" s="253"/>
      <c r="LWT53" s="253"/>
      <c r="LWU53" s="253"/>
      <c r="LWV53" s="253"/>
      <c r="LWW53" s="253"/>
      <c r="LWX53" s="253"/>
      <c r="LWY53" s="253"/>
      <c r="LWZ53" s="253"/>
      <c r="LXA53" s="253"/>
      <c r="LXB53" s="253"/>
      <c r="LXC53" s="253"/>
      <c r="LXD53" s="253"/>
      <c r="LXE53" s="253"/>
      <c r="LXF53" s="253"/>
      <c r="LXG53" s="253"/>
      <c r="LXH53" s="253"/>
      <c r="LXI53" s="253"/>
      <c r="LXJ53" s="253"/>
      <c r="LXK53" s="253"/>
      <c r="LXL53" s="253"/>
      <c r="LXM53" s="253"/>
      <c r="LXN53" s="253"/>
      <c r="LXO53" s="253"/>
      <c r="LXP53" s="253"/>
      <c r="LXQ53" s="253"/>
      <c r="LXR53" s="253"/>
      <c r="LXS53" s="253"/>
      <c r="LXT53" s="253"/>
      <c r="LXU53" s="253"/>
      <c r="LXV53" s="253"/>
      <c r="LXW53" s="253"/>
      <c r="LXX53" s="253"/>
      <c r="LXY53" s="253"/>
      <c r="LXZ53" s="253"/>
      <c r="LYA53" s="253"/>
      <c r="LYB53" s="253"/>
      <c r="LYC53" s="253"/>
      <c r="LYD53" s="253"/>
      <c r="LYE53" s="253"/>
      <c r="LYF53" s="253"/>
      <c r="LYG53" s="253"/>
      <c r="LYH53" s="253"/>
      <c r="LYI53" s="253"/>
      <c r="LYJ53" s="253"/>
      <c r="LYK53" s="253"/>
      <c r="LYL53" s="253"/>
      <c r="LYM53" s="253"/>
      <c r="LYN53" s="253"/>
      <c r="LYO53" s="253"/>
      <c r="LYP53" s="253"/>
      <c r="LYQ53" s="253"/>
      <c r="LYR53" s="253"/>
      <c r="LYS53" s="253"/>
      <c r="LYT53" s="253"/>
      <c r="LYU53" s="253"/>
      <c r="LYV53" s="253"/>
      <c r="LYW53" s="253"/>
      <c r="LYX53" s="253"/>
      <c r="LYY53" s="253"/>
      <c r="LYZ53" s="253"/>
      <c r="LZA53" s="253"/>
      <c r="LZB53" s="253"/>
      <c r="LZC53" s="253"/>
      <c r="LZD53" s="253"/>
      <c r="LZE53" s="253"/>
      <c r="LZF53" s="253"/>
      <c r="LZG53" s="253"/>
      <c r="LZH53" s="253"/>
      <c r="LZI53" s="253"/>
      <c r="LZJ53" s="253"/>
      <c r="LZK53" s="253"/>
      <c r="LZL53" s="253"/>
      <c r="LZM53" s="253"/>
      <c r="LZN53" s="253"/>
      <c r="LZO53" s="253"/>
      <c r="LZP53" s="253"/>
      <c r="LZQ53" s="253"/>
      <c r="LZR53" s="253"/>
      <c r="LZS53" s="253"/>
      <c r="LZT53" s="253"/>
      <c r="LZU53" s="253"/>
      <c r="LZV53" s="253"/>
      <c r="LZW53" s="253"/>
      <c r="LZX53" s="253"/>
      <c r="LZY53" s="253"/>
      <c r="LZZ53" s="253"/>
      <c r="MAA53" s="253"/>
      <c r="MAB53" s="253"/>
      <c r="MAC53" s="253"/>
      <c r="MAD53" s="253"/>
      <c r="MAE53" s="253"/>
      <c r="MAF53" s="253"/>
      <c r="MAG53" s="253"/>
      <c r="MAH53" s="253"/>
      <c r="MAI53" s="253"/>
      <c r="MAJ53" s="253"/>
      <c r="MAK53" s="253"/>
      <c r="MAL53" s="253"/>
      <c r="MAM53" s="253"/>
      <c r="MAN53" s="253"/>
      <c r="MAO53" s="253"/>
      <c r="MAP53" s="253"/>
      <c r="MAQ53" s="253"/>
      <c r="MAR53" s="253"/>
      <c r="MAS53" s="253"/>
      <c r="MAT53" s="253"/>
      <c r="MAU53" s="253"/>
      <c r="MAV53" s="253"/>
      <c r="MAW53" s="253"/>
      <c r="MAX53" s="253"/>
      <c r="MAY53" s="253"/>
      <c r="MAZ53" s="253"/>
      <c r="MBA53" s="253"/>
      <c r="MBB53" s="253"/>
      <c r="MBC53" s="253"/>
      <c r="MBD53" s="253"/>
      <c r="MBE53" s="253"/>
      <c r="MBF53" s="253"/>
      <c r="MBG53" s="253"/>
      <c r="MBH53" s="253"/>
      <c r="MBI53" s="253"/>
      <c r="MBJ53" s="253"/>
      <c r="MBK53" s="253"/>
      <c r="MBL53" s="253"/>
      <c r="MBM53" s="253"/>
      <c r="MBN53" s="253"/>
      <c r="MBO53" s="253"/>
      <c r="MBP53" s="253"/>
      <c r="MBQ53" s="253"/>
      <c r="MBR53" s="253"/>
      <c r="MBS53" s="253"/>
      <c r="MBT53" s="253"/>
      <c r="MBU53" s="253"/>
      <c r="MBV53" s="253"/>
      <c r="MBW53" s="253"/>
      <c r="MBX53" s="253"/>
      <c r="MBY53" s="253"/>
      <c r="MBZ53" s="253"/>
      <c r="MCA53" s="253"/>
      <c r="MCB53" s="253"/>
      <c r="MCC53" s="253"/>
      <c r="MCD53" s="253"/>
      <c r="MCE53" s="253"/>
      <c r="MCF53" s="253"/>
      <c r="MCG53" s="253"/>
      <c r="MCH53" s="253"/>
      <c r="MCI53" s="253"/>
      <c r="MCJ53" s="253"/>
      <c r="MCK53" s="253"/>
      <c r="MCL53" s="253"/>
      <c r="MCM53" s="253"/>
      <c r="MCN53" s="253"/>
      <c r="MCO53" s="253"/>
      <c r="MCP53" s="253"/>
      <c r="MCQ53" s="253"/>
      <c r="MCR53" s="253"/>
      <c r="MCS53" s="253"/>
      <c r="MCT53" s="253"/>
      <c r="MCU53" s="253"/>
      <c r="MCV53" s="253"/>
      <c r="MCW53" s="253"/>
      <c r="MCX53" s="253"/>
      <c r="MCY53" s="253"/>
      <c r="MCZ53" s="253"/>
      <c r="MDA53" s="253"/>
      <c r="MDB53" s="253"/>
      <c r="MDC53" s="253"/>
      <c r="MDD53" s="253"/>
      <c r="MDE53" s="253"/>
      <c r="MDF53" s="253"/>
      <c r="MDG53" s="253"/>
      <c r="MDH53" s="253"/>
      <c r="MDI53" s="253"/>
      <c r="MDJ53" s="253"/>
      <c r="MDK53" s="253"/>
      <c r="MDL53" s="253"/>
      <c r="MDM53" s="253"/>
      <c r="MDN53" s="253"/>
      <c r="MDO53" s="253"/>
      <c r="MDP53" s="253"/>
      <c r="MDQ53" s="253"/>
      <c r="MDR53" s="253"/>
      <c r="MDS53" s="253"/>
      <c r="MDT53" s="253"/>
      <c r="MDU53" s="253"/>
      <c r="MDV53" s="253"/>
      <c r="MDW53" s="253"/>
      <c r="MDX53" s="253"/>
      <c r="MDY53" s="253"/>
      <c r="MDZ53" s="253"/>
      <c r="MEA53" s="253"/>
      <c r="MEB53" s="253"/>
      <c r="MEC53" s="253"/>
      <c r="MED53" s="253"/>
      <c r="MEE53" s="253"/>
      <c r="MEF53" s="253"/>
      <c r="MEG53" s="253"/>
      <c r="MEH53" s="253"/>
      <c r="MEI53" s="253"/>
      <c r="MEJ53" s="253"/>
      <c r="MEK53" s="253"/>
      <c r="MEL53" s="253"/>
      <c r="MEM53" s="253"/>
      <c r="MEN53" s="253"/>
      <c r="MEO53" s="253"/>
      <c r="MEP53" s="253"/>
      <c r="MEQ53" s="253"/>
      <c r="MER53" s="253"/>
      <c r="MES53" s="253"/>
      <c r="MET53" s="253"/>
      <c r="MEU53" s="253"/>
      <c r="MEV53" s="253"/>
      <c r="MEW53" s="253"/>
      <c r="MEX53" s="253"/>
      <c r="MEY53" s="253"/>
      <c r="MEZ53" s="253"/>
      <c r="MFA53" s="253"/>
      <c r="MFB53" s="253"/>
      <c r="MFC53" s="253"/>
      <c r="MFD53" s="253"/>
      <c r="MFE53" s="253"/>
      <c r="MFF53" s="253"/>
      <c r="MFG53" s="253"/>
      <c r="MFH53" s="253"/>
      <c r="MFI53" s="253"/>
      <c r="MFJ53" s="253"/>
      <c r="MFK53" s="253"/>
      <c r="MFL53" s="253"/>
      <c r="MFM53" s="253"/>
      <c r="MFN53" s="253"/>
      <c r="MFO53" s="253"/>
      <c r="MFP53" s="253"/>
      <c r="MFQ53" s="253"/>
      <c r="MFR53" s="253"/>
      <c r="MFS53" s="253"/>
      <c r="MFT53" s="253"/>
      <c r="MFU53" s="253"/>
      <c r="MFV53" s="253"/>
      <c r="MFW53" s="253"/>
      <c r="MFX53" s="253"/>
      <c r="MFY53" s="253"/>
      <c r="MFZ53" s="253"/>
      <c r="MGA53" s="253"/>
      <c r="MGB53" s="253"/>
      <c r="MGC53" s="253"/>
      <c r="MGD53" s="253"/>
      <c r="MGE53" s="253"/>
      <c r="MGF53" s="253"/>
      <c r="MGG53" s="253"/>
      <c r="MGH53" s="253"/>
      <c r="MGI53" s="253"/>
      <c r="MGJ53" s="253"/>
      <c r="MGK53" s="253"/>
      <c r="MGL53" s="253"/>
      <c r="MGM53" s="253"/>
      <c r="MGN53" s="253"/>
      <c r="MGO53" s="253"/>
      <c r="MGP53" s="253"/>
      <c r="MGQ53" s="253"/>
      <c r="MGR53" s="253"/>
      <c r="MGS53" s="253"/>
      <c r="MGT53" s="253"/>
      <c r="MGU53" s="253"/>
      <c r="MGV53" s="253"/>
      <c r="MGW53" s="253"/>
      <c r="MGX53" s="253"/>
      <c r="MGY53" s="253"/>
      <c r="MGZ53" s="253"/>
      <c r="MHA53" s="253"/>
      <c r="MHB53" s="253"/>
      <c r="MHC53" s="253"/>
      <c r="MHD53" s="253"/>
      <c r="MHE53" s="253"/>
      <c r="MHF53" s="253"/>
      <c r="MHG53" s="253"/>
      <c r="MHH53" s="253"/>
      <c r="MHI53" s="253"/>
      <c r="MHJ53" s="253"/>
      <c r="MHK53" s="253"/>
      <c r="MHL53" s="253"/>
      <c r="MHM53" s="253"/>
      <c r="MHN53" s="253"/>
      <c r="MHO53" s="253"/>
      <c r="MHP53" s="253"/>
      <c r="MHQ53" s="253"/>
      <c r="MHR53" s="253"/>
      <c r="MHS53" s="253"/>
      <c r="MHT53" s="253"/>
      <c r="MHU53" s="253"/>
      <c r="MHV53" s="253"/>
      <c r="MHW53" s="253"/>
      <c r="MHX53" s="253"/>
      <c r="MHY53" s="253"/>
      <c r="MHZ53" s="253"/>
      <c r="MIA53" s="253"/>
      <c r="MIB53" s="253"/>
      <c r="MIC53" s="253"/>
      <c r="MID53" s="253"/>
      <c r="MIE53" s="253"/>
      <c r="MIF53" s="253"/>
      <c r="MIG53" s="253"/>
      <c r="MIH53" s="253"/>
      <c r="MII53" s="253"/>
      <c r="MIJ53" s="253"/>
      <c r="MIK53" s="253"/>
      <c r="MIL53" s="253"/>
      <c r="MIM53" s="253"/>
      <c r="MIN53" s="253"/>
      <c r="MIO53" s="253"/>
      <c r="MIP53" s="253"/>
      <c r="MIQ53" s="253"/>
      <c r="MIR53" s="253"/>
      <c r="MIS53" s="253"/>
      <c r="MIT53" s="253"/>
      <c r="MIU53" s="253"/>
      <c r="MIV53" s="253"/>
      <c r="MIW53" s="253"/>
      <c r="MIX53" s="253"/>
      <c r="MIY53" s="253"/>
      <c r="MIZ53" s="253"/>
      <c r="MJA53" s="253"/>
      <c r="MJB53" s="253"/>
      <c r="MJC53" s="253"/>
      <c r="MJD53" s="253"/>
      <c r="MJE53" s="253"/>
      <c r="MJF53" s="253"/>
      <c r="MJG53" s="253"/>
      <c r="MJH53" s="253"/>
      <c r="MJI53" s="253"/>
      <c r="MJJ53" s="253"/>
      <c r="MJK53" s="253"/>
      <c r="MJL53" s="253"/>
      <c r="MJM53" s="253"/>
      <c r="MJN53" s="253"/>
      <c r="MJO53" s="253"/>
      <c r="MJP53" s="253"/>
      <c r="MJQ53" s="253"/>
      <c r="MJR53" s="253"/>
      <c r="MJS53" s="253"/>
      <c r="MJT53" s="253"/>
      <c r="MJU53" s="253"/>
      <c r="MJV53" s="253"/>
      <c r="MJW53" s="253"/>
      <c r="MJX53" s="253"/>
      <c r="MJY53" s="253"/>
      <c r="MJZ53" s="253"/>
      <c r="MKA53" s="253"/>
      <c r="MKB53" s="253"/>
      <c r="MKC53" s="253"/>
      <c r="MKD53" s="253"/>
      <c r="MKE53" s="253"/>
      <c r="MKF53" s="253"/>
      <c r="MKG53" s="253"/>
      <c r="MKH53" s="253"/>
      <c r="MKI53" s="253"/>
      <c r="MKJ53" s="253"/>
      <c r="MKK53" s="253"/>
      <c r="MKL53" s="253"/>
      <c r="MKM53" s="253"/>
      <c r="MKN53" s="253"/>
      <c r="MKO53" s="253"/>
      <c r="MKP53" s="253"/>
      <c r="MKQ53" s="253"/>
      <c r="MKR53" s="253"/>
      <c r="MKS53" s="253"/>
      <c r="MKT53" s="253"/>
      <c r="MKU53" s="253"/>
      <c r="MKV53" s="253"/>
      <c r="MKW53" s="253"/>
      <c r="MKX53" s="253"/>
      <c r="MKY53" s="253"/>
      <c r="MKZ53" s="253"/>
      <c r="MLA53" s="253"/>
      <c r="MLB53" s="253"/>
      <c r="MLC53" s="253"/>
      <c r="MLD53" s="253"/>
      <c r="MLE53" s="253"/>
      <c r="MLF53" s="253"/>
      <c r="MLG53" s="253"/>
      <c r="MLH53" s="253"/>
      <c r="MLI53" s="253"/>
      <c r="MLJ53" s="253"/>
      <c r="MLK53" s="253"/>
      <c r="MLL53" s="253"/>
      <c r="MLM53" s="253"/>
      <c r="MLN53" s="253"/>
      <c r="MLO53" s="253"/>
      <c r="MLP53" s="253"/>
      <c r="MLQ53" s="253"/>
      <c r="MLR53" s="253"/>
      <c r="MLS53" s="253"/>
      <c r="MLT53" s="253"/>
      <c r="MLU53" s="253"/>
      <c r="MLV53" s="253"/>
      <c r="MLW53" s="253"/>
      <c r="MLX53" s="253"/>
      <c r="MLY53" s="253"/>
      <c r="MLZ53" s="253"/>
      <c r="MMA53" s="253"/>
      <c r="MMB53" s="253"/>
      <c r="MMC53" s="253"/>
      <c r="MMD53" s="253"/>
      <c r="MME53" s="253"/>
      <c r="MMF53" s="253"/>
      <c r="MMG53" s="253"/>
      <c r="MMH53" s="253"/>
      <c r="MMI53" s="253"/>
      <c r="MMJ53" s="253"/>
      <c r="MMK53" s="253"/>
      <c r="MML53" s="253"/>
      <c r="MMM53" s="253"/>
      <c r="MMN53" s="253"/>
      <c r="MMO53" s="253"/>
      <c r="MMP53" s="253"/>
      <c r="MMQ53" s="253"/>
      <c r="MMR53" s="253"/>
      <c r="MMS53" s="253"/>
      <c r="MMT53" s="253"/>
      <c r="MMU53" s="253"/>
      <c r="MMV53" s="253"/>
      <c r="MMW53" s="253"/>
      <c r="MMX53" s="253"/>
      <c r="MMY53" s="253"/>
      <c r="MMZ53" s="253"/>
      <c r="MNA53" s="253"/>
      <c r="MNB53" s="253"/>
      <c r="MNC53" s="253"/>
      <c r="MND53" s="253"/>
      <c r="MNE53" s="253"/>
      <c r="MNF53" s="253"/>
      <c r="MNG53" s="253"/>
      <c r="MNH53" s="253"/>
      <c r="MNI53" s="253"/>
      <c r="MNJ53" s="253"/>
      <c r="MNK53" s="253"/>
      <c r="MNL53" s="253"/>
      <c r="MNM53" s="253"/>
      <c r="MNN53" s="253"/>
      <c r="MNO53" s="253"/>
      <c r="MNP53" s="253"/>
      <c r="MNQ53" s="253"/>
      <c r="MNR53" s="253"/>
      <c r="MNS53" s="253"/>
      <c r="MNT53" s="253"/>
      <c r="MNU53" s="253"/>
      <c r="MNV53" s="253"/>
      <c r="MNW53" s="253"/>
      <c r="MNX53" s="253"/>
      <c r="MNY53" s="253"/>
      <c r="MNZ53" s="253"/>
      <c r="MOA53" s="253"/>
      <c r="MOB53" s="253"/>
      <c r="MOC53" s="253"/>
      <c r="MOD53" s="253"/>
      <c r="MOE53" s="253"/>
      <c r="MOF53" s="253"/>
      <c r="MOG53" s="253"/>
      <c r="MOH53" s="253"/>
      <c r="MOI53" s="253"/>
      <c r="MOJ53" s="253"/>
      <c r="MOK53" s="253"/>
      <c r="MOL53" s="253"/>
      <c r="MOM53" s="253"/>
      <c r="MON53" s="253"/>
      <c r="MOO53" s="253"/>
      <c r="MOP53" s="253"/>
      <c r="MOQ53" s="253"/>
      <c r="MOR53" s="253"/>
      <c r="MOS53" s="253"/>
      <c r="MOT53" s="253"/>
      <c r="MOU53" s="253"/>
      <c r="MOV53" s="253"/>
      <c r="MOW53" s="253"/>
      <c r="MOX53" s="253"/>
      <c r="MOY53" s="253"/>
      <c r="MOZ53" s="253"/>
      <c r="MPA53" s="253"/>
      <c r="MPB53" s="253"/>
      <c r="MPC53" s="253"/>
      <c r="MPD53" s="253"/>
      <c r="MPE53" s="253"/>
      <c r="MPF53" s="253"/>
      <c r="MPG53" s="253"/>
      <c r="MPH53" s="253"/>
      <c r="MPI53" s="253"/>
      <c r="MPJ53" s="253"/>
      <c r="MPK53" s="253"/>
      <c r="MPL53" s="253"/>
      <c r="MPM53" s="253"/>
      <c r="MPN53" s="253"/>
      <c r="MPO53" s="253"/>
      <c r="MPP53" s="253"/>
      <c r="MPQ53" s="253"/>
      <c r="MPR53" s="253"/>
      <c r="MPS53" s="253"/>
      <c r="MPT53" s="253"/>
      <c r="MPU53" s="253"/>
      <c r="MPV53" s="253"/>
      <c r="MPW53" s="253"/>
      <c r="MPX53" s="253"/>
      <c r="MPY53" s="253"/>
      <c r="MPZ53" s="253"/>
      <c r="MQA53" s="253"/>
      <c r="MQB53" s="253"/>
      <c r="MQC53" s="253"/>
      <c r="MQD53" s="253"/>
      <c r="MQE53" s="253"/>
      <c r="MQF53" s="253"/>
      <c r="MQG53" s="253"/>
      <c r="MQH53" s="253"/>
      <c r="MQI53" s="253"/>
      <c r="MQJ53" s="253"/>
      <c r="MQK53" s="253"/>
      <c r="MQL53" s="253"/>
      <c r="MQM53" s="253"/>
      <c r="MQN53" s="253"/>
      <c r="MQO53" s="253"/>
      <c r="MQP53" s="253"/>
      <c r="MQQ53" s="253"/>
      <c r="MQR53" s="253"/>
      <c r="MQS53" s="253"/>
      <c r="MQT53" s="253"/>
      <c r="MQU53" s="253"/>
      <c r="MQV53" s="253"/>
      <c r="MQW53" s="253"/>
      <c r="MQX53" s="253"/>
      <c r="MQY53" s="253"/>
      <c r="MQZ53" s="253"/>
      <c r="MRA53" s="253"/>
      <c r="MRB53" s="253"/>
      <c r="MRC53" s="253"/>
      <c r="MRD53" s="253"/>
      <c r="MRE53" s="253"/>
      <c r="MRF53" s="253"/>
      <c r="MRG53" s="253"/>
      <c r="MRH53" s="253"/>
      <c r="MRI53" s="253"/>
      <c r="MRJ53" s="253"/>
      <c r="MRK53" s="253"/>
      <c r="MRL53" s="253"/>
      <c r="MRM53" s="253"/>
      <c r="MRN53" s="253"/>
      <c r="MRO53" s="253"/>
      <c r="MRP53" s="253"/>
      <c r="MRQ53" s="253"/>
      <c r="MRR53" s="253"/>
      <c r="MRS53" s="253"/>
      <c r="MRT53" s="253"/>
      <c r="MRU53" s="253"/>
      <c r="MRV53" s="253"/>
      <c r="MRW53" s="253"/>
      <c r="MRX53" s="253"/>
      <c r="MRY53" s="253"/>
      <c r="MRZ53" s="253"/>
      <c r="MSA53" s="253"/>
      <c r="MSB53" s="253"/>
      <c r="MSC53" s="253"/>
      <c r="MSD53" s="253"/>
      <c r="MSE53" s="253"/>
      <c r="MSF53" s="253"/>
      <c r="MSG53" s="253"/>
      <c r="MSH53" s="253"/>
      <c r="MSI53" s="253"/>
      <c r="MSJ53" s="253"/>
      <c r="MSK53" s="253"/>
      <c r="MSL53" s="253"/>
      <c r="MSM53" s="253"/>
      <c r="MSN53" s="253"/>
      <c r="MSO53" s="253"/>
      <c r="MSP53" s="253"/>
      <c r="MSQ53" s="253"/>
      <c r="MSR53" s="253"/>
      <c r="MSS53" s="253"/>
      <c r="MST53" s="253"/>
      <c r="MSU53" s="253"/>
      <c r="MSV53" s="253"/>
      <c r="MSW53" s="253"/>
      <c r="MSX53" s="253"/>
      <c r="MSY53" s="253"/>
      <c r="MSZ53" s="253"/>
      <c r="MTA53" s="253"/>
      <c r="MTB53" s="253"/>
      <c r="MTC53" s="253"/>
      <c r="MTD53" s="253"/>
      <c r="MTE53" s="253"/>
      <c r="MTF53" s="253"/>
      <c r="MTG53" s="253"/>
      <c r="MTH53" s="253"/>
      <c r="MTI53" s="253"/>
      <c r="MTJ53" s="253"/>
      <c r="MTK53" s="253"/>
      <c r="MTL53" s="253"/>
      <c r="MTM53" s="253"/>
      <c r="MTN53" s="253"/>
      <c r="MTO53" s="253"/>
      <c r="MTP53" s="253"/>
      <c r="MTQ53" s="253"/>
      <c r="MTR53" s="253"/>
      <c r="MTS53" s="253"/>
      <c r="MTT53" s="253"/>
      <c r="MTU53" s="253"/>
      <c r="MTV53" s="253"/>
      <c r="MTW53" s="253"/>
      <c r="MTX53" s="253"/>
      <c r="MTY53" s="253"/>
      <c r="MTZ53" s="253"/>
      <c r="MUA53" s="253"/>
      <c r="MUB53" s="253"/>
      <c r="MUC53" s="253"/>
      <c r="MUD53" s="253"/>
      <c r="MUE53" s="253"/>
      <c r="MUF53" s="253"/>
      <c r="MUG53" s="253"/>
      <c r="MUH53" s="253"/>
      <c r="MUI53" s="253"/>
      <c r="MUJ53" s="253"/>
      <c r="MUK53" s="253"/>
      <c r="MUL53" s="253"/>
      <c r="MUM53" s="253"/>
      <c r="MUN53" s="253"/>
      <c r="MUO53" s="253"/>
      <c r="MUP53" s="253"/>
      <c r="MUQ53" s="253"/>
      <c r="MUR53" s="253"/>
      <c r="MUS53" s="253"/>
      <c r="MUT53" s="253"/>
      <c r="MUU53" s="253"/>
      <c r="MUV53" s="253"/>
      <c r="MUW53" s="253"/>
      <c r="MUX53" s="253"/>
      <c r="MUY53" s="253"/>
      <c r="MUZ53" s="253"/>
      <c r="MVA53" s="253"/>
      <c r="MVB53" s="253"/>
      <c r="MVC53" s="253"/>
      <c r="MVD53" s="253"/>
      <c r="MVE53" s="253"/>
      <c r="MVF53" s="253"/>
      <c r="MVG53" s="253"/>
      <c r="MVH53" s="253"/>
      <c r="MVI53" s="253"/>
      <c r="MVJ53" s="253"/>
      <c r="MVK53" s="253"/>
      <c r="MVL53" s="253"/>
      <c r="MVM53" s="253"/>
      <c r="MVN53" s="253"/>
      <c r="MVO53" s="253"/>
      <c r="MVP53" s="253"/>
      <c r="MVQ53" s="253"/>
      <c r="MVR53" s="253"/>
      <c r="MVS53" s="253"/>
      <c r="MVT53" s="253"/>
      <c r="MVU53" s="253"/>
      <c r="MVV53" s="253"/>
      <c r="MVW53" s="253"/>
      <c r="MVX53" s="253"/>
      <c r="MVY53" s="253"/>
      <c r="MVZ53" s="253"/>
      <c r="MWA53" s="253"/>
      <c r="MWB53" s="253"/>
      <c r="MWC53" s="253"/>
      <c r="MWD53" s="253"/>
      <c r="MWE53" s="253"/>
      <c r="MWF53" s="253"/>
      <c r="MWG53" s="253"/>
      <c r="MWH53" s="253"/>
      <c r="MWI53" s="253"/>
      <c r="MWJ53" s="253"/>
      <c r="MWK53" s="253"/>
      <c r="MWL53" s="253"/>
      <c r="MWM53" s="253"/>
      <c r="MWN53" s="253"/>
      <c r="MWO53" s="253"/>
      <c r="MWP53" s="253"/>
      <c r="MWQ53" s="253"/>
      <c r="MWR53" s="253"/>
      <c r="MWS53" s="253"/>
      <c r="MWT53" s="253"/>
      <c r="MWU53" s="253"/>
      <c r="MWV53" s="253"/>
      <c r="MWW53" s="253"/>
      <c r="MWX53" s="253"/>
      <c r="MWY53" s="253"/>
      <c r="MWZ53" s="253"/>
      <c r="MXA53" s="253"/>
      <c r="MXB53" s="253"/>
      <c r="MXC53" s="253"/>
      <c r="MXD53" s="253"/>
      <c r="MXE53" s="253"/>
      <c r="MXF53" s="253"/>
      <c r="MXG53" s="253"/>
      <c r="MXH53" s="253"/>
      <c r="MXI53" s="253"/>
      <c r="MXJ53" s="253"/>
      <c r="MXK53" s="253"/>
      <c r="MXL53" s="253"/>
      <c r="MXM53" s="253"/>
      <c r="MXN53" s="253"/>
      <c r="MXO53" s="253"/>
      <c r="MXP53" s="253"/>
      <c r="MXQ53" s="253"/>
      <c r="MXR53" s="253"/>
      <c r="MXS53" s="253"/>
      <c r="MXT53" s="253"/>
      <c r="MXU53" s="253"/>
      <c r="MXV53" s="253"/>
      <c r="MXW53" s="253"/>
      <c r="MXX53" s="253"/>
      <c r="MXY53" s="253"/>
      <c r="MXZ53" s="253"/>
      <c r="MYA53" s="253"/>
      <c r="MYB53" s="253"/>
      <c r="MYC53" s="253"/>
      <c r="MYD53" s="253"/>
      <c r="MYE53" s="253"/>
      <c r="MYF53" s="253"/>
      <c r="MYG53" s="253"/>
      <c r="MYH53" s="253"/>
      <c r="MYI53" s="253"/>
      <c r="MYJ53" s="253"/>
      <c r="MYK53" s="253"/>
      <c r="MYL53" s="253"/>
      <c r="MYM53" s="253"/>
      <c r="MYN53" s="253"/>
      <c r="MYO53" s="253"/>
      <c r="MYP53" s="253"/>
      <c r="MYQ53" s="253"/>
      <c r="MYR53" s="253"/>
      <c r="MYS53" s="253"/>
      <c r="MYT53" s="253"/>
      <c r="MYU53" s="253"/>
      <c r="MYV53" s="253"/>
      <c r="MYW53" s="253"/>
      <c r="MYX53" s="253"/>
      <c r="MYY53" s="253"/>
      <c r="MYZ53" s="253"/>
      <c r="MZA53" s="253"/>
      <c r="MZB53" s="253"/>
      <c r="MZC53" s="253"/>
      <c r="MZD53" s="253"/>
      <c r="MZE53" s="253"/>
      <c r="MZF53" s="253"/>
      <c r="MZG53" s="253"/>
      <c r="MZH53" s="253"/>
      <c r="MZI53" s="253"/>
      <c r="MZJ53" s="253"/>
      <c r="MZK53" s="253"/>
      <c r="MZL53" s="253"/>
      <c r="MZM53" s="253"/>
      <c r="MZN53" s="253"/>
      <c r="MZO53" s="253"/>
      <c r="MZP53" s="253"/>
      <c r="MZQ53" s="253"/>
      <c r="MZR53" s="253"/>
      <c r="MZS53" s="253"/>
      <c r="MZT53" s="253"/>
      <c r="MZU53" s="253"/>
      <c r="MZV53" s="253"/>
      <c r="MZW53" s="253"/>
      <c r="MZX53" s="253"/>
      <c r="MZY53" s="253"/>
      <c r="MZZ53" s="253"/>
      <c r="NAA53" s="253"/>
      <c r="NAB53" s="253"/>
      <c r="NAC53" s="253"/>
      <c r="NAD53" s="253"/>
      <c r="NAE53" s="253"/>
      <c r="NAF53" s="253"/>
      <c r="NAG53" s="253"/>
      <c r="NAH53" s="253"/>
      <c r="NAI53" s="253"/>
      <c r="NAJ53" s="253"/>
      <c r="NAK53" s="253"/>
      <c r="NAL53" s="253"/>
      <c r="NAM53" s="253"/>
      <c r="NAN53" s="253"/>
      <c r="NAO53" s="253"/>
      <c r="NAP53" s="253"/>
      <c r="NAQ53" s="253"/>
      <c r="NAR53" s="253"/>
      <c r="NAS53" s="253"/>
      <c r="NAT53" s="253"/>
      <c r="NAU53" s="253"/>
      <c r="NAV53" s="253"/>
      <c r="NAW53" s="253"/>
      <c r="NAX53" s="253"/>
      <c r="NAY53" s="253"/>
      <c r="NAZ53" s="253"/>
      <c r="NBA53" s="253"/>
      <c r="NBB53" s="253"/>
      <c r="NBC53" s="253"/>
      <c r="NBD53" s="253"/>
      <c r="NBE53" s="253"/>
      <c r="NBF53" s="253"/>
      <c r="NBG53" s="253"/>
      <c r="NBH53" s="253"/>
      <c r="NBI53" s="253"/>
      <c r="NBJ53" s="253"/>
      <c r="NBK53" s="253"/>
      <c r="NBL53" s="253"/>
      <c r="NBM53" s="253"/>
      <c r="NBN53" s="253"/>
      <c r="NBO53" s="253"/>
      <c r="NBP53" s="253"/>
      <c r="NBQ53" s="253"/>
      <c r="NBR53" s="253"/>
      <c r="NBS53" s="253"/>
      <c r="NBT53" s="253"/>
      <c r="NBU53" s="253"/>
      <c r="NBV53" s="253"/>
      <c r="NBW53" s="253"/>
      <c r="NBX53" s="253"/>
      <c r="NBY53" s="253"/>
      <c r="NBZ53" s="253"/>
      <c r="NCA53" s="253"/>
      <c r="NCB53" s="253"/>
      <c r="NCC53" s="253"/>
      <c r="NCD53" s="253"/>
      <c r="NCE53" s="253"/>
      <c r="NCF53" s="253"/>
      <c r="NCG53" s="253"/>
      <c r="NCH53" s="253"/>
      <c r="NCI53" s="253"/>
      <c r="NCJ53" s="253"/>
      <c r="NCK53" s="253"/>
      <c r="NCL53" s="253"/>
      <c r="NCM53" s="253"/>
      <c r="NCN53" s="253"/>
      <c r="NCO53" s="253"/>
      <c r="NCP53" s="253"/>
      <c r="NCQ53" s="253"/>
      <c r="NCR53" s="253"/>
      <c r="NCS53" s="253"/>
      <c r="NCT53" s="253"/>
      <c r="NCU53" s="253"/>
      <c r="NCV53" s="253"/>
      <c r="NCW53" s="253"/>
      <c r="NCX53" s="253"/>
      <c r="NCY53" s="253"/>
      <c r="NCZ53" s="253"/>
      <c r="NDA53" s="253"/>
      <c r="NDB53" s="253"/>
      <c r="NDC53" s="253"/>
      <c r="NDD53" s="253"/>
      <c r="NDE53" s="253"/>
      <c r="NDF53" s="253"/>
      <c r="NDG53" s="253"/>
      <c r="NDH53" s="253"/>
      <c r="NDI53" s="253"/>
      <c r="NDJ53" s="253"/>
      <c r="NDK53" s="253"/>
      <c r="NDL53" s="253"/>
      <c r="NDM53" s="253"/>
      <c r="NDN53" s="253"/>
      <c r="NDO53" s="253"/>
      <c r="NDP53" s="253"/>
      <c r="NDQ53" s="253"/>
      <c r="NDR53" s="253"/>
      <c r="NDS53" s="253"/>
      <c r="NDT53" s="253"/>
      <c r="NDU53" s="253"/>
      <c r="NDV53" s="253"/>
      <c r="NDW53" s="253"/>
      <c r="NDX53" s="253"/>
      <c r="NDY53" s="253"/>
      <c r="NDZ53" s="253"/>
      <c r="NEA53" s="253"/>
      <c r="NEB53" s="253"/>
      <c r="NEC53" s="253"/>
      <c r="NED53" s="253"/>
      <c r="NEE53" s="253"/>
      <c r="NEF53" s="253"/>
      <c r="NEG53" s="253"/>
      <c r="NEH53" s="253"/>
      <c r="NEI53" s="253"/>
      <c r="NEJ53" s="253"/>
      <c r="NEK53" s="253"/>
      <c r="NEL53" s="253"/>
      <c r="NEM53" s="253"/>
      <c r="NEN53" s="253"/>
      <c r="NEO53" s="253"/>
      <c r="NEP53" s="253"/>
      <c r="NEQ53" s="253"/>
      <c r="NER53" s="253"/>
      <c r="NES53" s="253"/>
      <c r="NET53" s="253"/>
      <c r="NEU53" s="253"/>
      <c r="NEV53" s="253"/>
      <c r="NEW53" s="253"/>
      <c r="NEX53" s="253"/>
      <c r="NEY53" s="253"/>
      <c r="NEZ53" s="253"/>
      <c r="NFA53" s="253"/>
      <c r="NFB53" s="253"/>
      <c r="NFC53" s="253"/>
      <c r="NFD53" s="253"/>
      <c r="NFE53" s="253"/>
      <c r="NFF53" s="253"/>
      <c r="NFG53" s="253"/>
      <c r="NFH53" s="253"/>
      <c r="NFI53" s="253"/>
      <c r="NFJ53" s="253"/>
      <c r="NFK53" s="253"/>
      <c r="NFL53" s="253"/>
      <c r="NFM53" s="253"/>
      <c r="NFN53" s="253"/>
      <c r="NFO53" s="253"/>
      <c r="NFP53" s="253"/>
      <c r="NFQ53" s="253"/>
      <c r="NFR53" s="253"/>
      <c r="NFS53" s="253"/>
      <c r="NFT53" s="253"/>
      <c r="NFU53" s="253"/>
      <c r="NFV53" s="253"/>
      <c r="NFW53" s="253"/>
      <c r="NFX53" s="253"/>
      <c r="NFY53" s="253"/>
      <c r="NFZ53" s="253"/>
      <c r="NGA53" s="253"/>
      <c r="NGB53" s="253"/>
      <c r="NGC53" s="253"/>
      <c r="NGD53" s="253"/>
      <c r="NGE53" s="253"/>
      <c r="NGF53" s="253"/>
      <c r="NGG53" s="253"/>
      <c r="NGH53" s="253"/>
      <c r="NGI53" s="253"/>
      <c r="NGJ53" s="253"/>
      <c r="NGK53" s="253"/>
      <c r="NGL53" s="253"/>
      <c r="NGM53" s="253"/>
      <c r="NGN53" s="253"/>
      <c r="NGO53" s="253"/>
      <c r="NGP53" s="253"/>
      <c r="NGQ53" s="253"/>
      <c r="NGR53" s="253"/>
      <c r="NGS53" s="253"/>
      <c r="NGT53" s="253"/>
      <c r="NGU53" s="253"/>
      <c r="NGV53" s="253"/>
      <c r="NGW53" s="253"/>
      <c r="NGX53" s="253"/>
      <c r="NGY53" s="253"/>
      <c r="NGZ53" s="253"/>
      <c r="NHA53" s="253"/>
      <c r="NHB53" s="253"/>
      <c r="NHC53" s="253"/>
      <c r="NHD53" s="253"/>
      <c r="NHE53" s="253"/>
      <c r="NHF53" s="253"/>
      <c r="NHG53" s="253"/>
      <c r="NHH53" s="253"/>
      <c r="NHI53" s="253"/>
      <c r="NHJ53" s="253"/>
      <c r="NHK53" s="253"/>
      <c r="NHL53" s="253"/>
      <c r="NHM53" s="253"/>
      <c r="NHN53" s="253"/>
      <c r="NHO53" s="253"/>
      <c r="NHP53" s="253"/>
      <c r="NHQ53" s="253"/>
      <c r="NHR53" s="253"/>
      <c r="NHS53" s="253"/>
      <c r="NHT53" s="253"/>
      <c r="NHU53" s="253"/>
      <c r="NHV53" s="253"/>
      <c r="NHW53" s="253"/>
      <c r="NHX53" s="253"/>
      <c r="NHY53" s="253"/>
      <c r="NHZ53" s="253"/>
      <c r="NIA53" s="253"/>
      <c r="NIB53" s="253"/>
      <c r="NIC53" s="253"/>
      <c r="NID53" s="253"/>
      <c r="NIE53" s="253"/>
      <c r="NIF53" s="253"/>
      <c r="NIG53" s="253"/>
      <c r="NIH53" s="253"/>
      <c r="NII53" s="253"/>
      <c r="NIJ53" s="253"/>
      <c r="NIK53" s="253"/>
      <c r="NIL53" s="253"/>
      <c r="NIM53" s="253"/>
      <c r="NIN53" s="253"/>
      <c r="NIO53" s="253"/>
      <c r="NIP53" s="253"/>
      <c r="NIQ53" s="253"/>
      <c r="NIR53" s="253"/>
      <c r="NIS53" s="253"/>
      <c r="NIT53" s="253"/>
      <c r="NIU53" s="253"/>
      <c r="NIV53" s="253"/>
      <c r="NIW53" s="253"/>
      <c r="NIX53" s="253"/>
      <c r="NIY53" s="253"/>
      <c r="NIZ53" s="253"/>
      <c r="NJA53" s="253"/>
      <c r="NJB53" s="253"/>
      <c r="NJC53" s="253"/>
      <c r="NJD53" s="253"/>
      <c r="NJE53" s="253"/>
      <c r="NJF53" s="253"/>
      <c r="NJG53" s="253"/>
      <c r="NJH53" s="253"/>
      <c r="NJI53" s="253"/>
      <c r="NJJ53" s="253"/>
      <c r="NJK53" s="253"/>
      <c r="NJL53" s="253"/>
      <c r="NJM53" s="253"/>
      <c r="NJN53" s="253"/>
      <c r="NJO53" s="253"/>
      <c r="NJP53" s="253"/>
      <c r="NJQ53" s="253"/>
      <c r="NJR53" s="253"/>
      <c r="NJS53" s="253"/>
      <c r="NJT53" s="253"/>
      <c r="NJU53" s="253"/>
      <c r="NJV53" s="253"/>
      <c r="NJW53" s="253"/>
      <c r="NJX53" s="253"/>
      <c r="NJY53" s="253"/>
      <c r="NJZ53" s="253"/>
      <c r="NKA53" s="253"/>
      <c r="NKB53" s="253"/>
      <c r="NKC53" s="253"/>
      <c r="NKD53" s="253"/>
      <c r="NKE53" s="253"/>
      <c r="NKF53" s="253"/>
      <c r="NKG53" s="253"/>
      <c r="NKH53" s="253"/>
      <c r="NKI53" s="253"/>
      <c r="NKJ53" s="253"/>
      <c r="NKK53" s="253"/>
      <c r="NKL53" s="253"/>
      <c r="NKM53" s="253"/>
      <c r="NKN53" s="253"/>
      <c r="NKO53" s="253"/>
      <c r="NKP53" s="253"/>
      <c r="NKQ53" s="253"/>
      <c r="NKR53" s="253"/>
      <c r="NKS53" s="253"/>
      <c r="NKT53" s="253"/>
      <c r="NKU53" s="253"/>
      <c r="NKV53" s="253"/>
      <c r="NKW53" s="253"/>
      <c r="NKX53" s="253"/>
      <c r="NKY53" s="253"/>
      <c r="NKZ53" s="253"/>
      <c r="NLA53" s="253"/>
      <c r="NLB53" s="253"/>
      <c r="NLC53" s="253"/>
      <c r="NLD53" s="253"/>
      <c r="NLE53" s="253"/>
      <c r="NLF53" s="253"/>
      <c r="NLG53" s="253"/>
      <c r="NLH53" s="253"/>
      <c r="NLI53" s="253"/>
      <c r="NLJ53" s="253"/>
      <c r="NLK53" s="253"/>
      <c r="NLL53" s="253"/>
      <c r="NLM53" s="253"/>
      <c r="NLN53" s="253"/>
      <c r="NLO53" s="253"/>
      <c r="NLP53" s="253"/>
      <c r="NLQ53" s="253"/>
      <c r="NLR53" s="253"/>
      <c r="NLS53" s="253"/>
      <c r="NLT53" s="253"/>
      <c r="NLU53" s="253"/>
      <c r="NLV53" s="253"/>
      <c r="NLW53" s="253"/>
      <c r="NLX53" s="253"/>
      <c r="NLY53" s="253"/>
      <c r="NLZ53" s="253"/>
      <c r="NMA53" s="253"/>
      <c r="NMB53" s="253"/>
      <c r="NMC53" s="253"/>
      <c r="NMD53" s="253"/>
      <c r="NME53" s="253"/>
      <c r="NMF53" s="253"/>
      <c r="NMG53" s="253"/>
      <c r="NMH53" s="253"/>
      <c r="NMI53" s="253"/>
      <c r="NMJ53" s="253"/>
      <c r="NMK53" s="253"/>
      <c r="NML53" s="253"/>
      <c r="NMM53" s="253"/>
      <c r="NMN53" s="253"/>
      <c r="NMO53" s="253"/>
      <c r="NMP53" s="253"/>
      <c r="NMQ53" s="253"/>
      <c r="NMR53" s="253"/>
      <c r="NMS53" s="253"/>
      <c r="NMT53" s="253"/>
      <c r="NMU53" s="253"/>
      <c r="NMV53" s="253"/>
      <c r="NMW53" s="253"/>
      <c r="NMX53" s="253"/>
      <c r="NMY53" s="253"/>
      <c r="NMZ53" s="253"/>
      <c r="NNA53" s="253"/>
      <c r="NNB53" s="253"/>
      <c r="NNC53" s="253"/>
      <c r="NND53" s="253"/>
      <c r="NNE53" s="253"/>
      <c r="NNF53" s="253"/>
      <c r="NNG53" s="253"/>
      <c r="NNH53" s="253"/>
      <c r="NNI53" s="253"/>
      <c r="NNJ53" s="253"/>
      <c r="NNK53" s="253"/>
      <c r="NNL53" s="253"/>
      <c r="NNM53" s="253"/>
      <c r="NNN53" s="253"/>
      <c r="NNO53" s="253"/>
      <c r="NNP53" s="253"/>
      <c r="NNQ53" s="253"/>
      <c r="NNR53" s="253"/>
      <c r="NNS53" s="253"/>
      <c r="NNT53" s="253"/>
      <c r="NNU53" s="253"/>
      <c r="NNV53" s="253"/>
      <c r="NNW53" s="253"/>
      <c r="NNX53" s="253"/>
      <c r="NNY53" s="253"/>
      <c r="NNZ53" s="253"/>
      <c r="NOA53" s="253"/>
      <c r="NOB53" s="253"/>
      <c r="NOC53" s="253"/>
      <c r="NOD53" s="253"/>
      <c r="NOE53" s="253"/>
      <c r="NOF53" s="253"/>
      <c r="NOG53" s="253"/>
      <c r="NOH53" s="253"/>
      <c r="NOI53" s="253"/>
      <c r="NOJ53" s="253"/>
      <c r="NOK53" s="253"/>
      <c r="NOL53" s="253"/>
      <c r="NOM53" s="253"/>
      <c r="NON53" s="253"/>
      <c r="NOO53" s="253"/>
      <c r="NOP53" s="253"/>
      <c r="NOQ53" s="253"/>
      <c r="NOR53" s="253"/>
      <c r="NOS53" s="253"/>
      <c r="NOT53" s="253"/>
      <c r="NOU53" s="253"/>
      <c r="NOV53" s="253"/>
      <c r="NOW53" s="253"/>
      <c r="NOX53" s="253"/>
      <c r="NOY53" s="253"/>
      <c r="NOZ53" s="253"/>
      <c r="NPA53" s="253"/>
      <c r="NPB53" s="253"/>
      <c r="NPC53" s="253"/>
      <c r="NPD53" s="253"/>
      <c r="NPE53" s="253"/>
      <c r="NPF53" s="253"/>
      <c r="NPG53" s="253"/>
      <c r="NPH53" s="253"/>
      <c r="NPI53" s="253"/>
      <c r="NPJ53" s="253"/>
      <c r="NPK53" s="253"/>
      <c r="NPL53" s="253"/>
      <c r="NPM53" s="253"/>
      <c r="NPN53" s="253"/>
      <c r="NPO53" s="253"/>
      <c r="NPP53" s="253"/>
      <c r="NPQ53" s="253"/>
      <c r="NPR53" s="253"/>
      <c r="NPS53" s="253"/>
      <c r="NPT53" s="253"/>
      <c r="NPU53" s="253"/>
      <c r="NPV53" s="253"/>
      <c r="NPW53" s="253"/>
      <c r="NPX53" s="253"/>
      <c r="NPY53" s="253"/>
      <c r="NPZ53" s="253"/>
      <c r="NQA53" s="253"/>
      <c r="NQB53" s="253"/>
      <c r="NQC53" s="253"/>
      <c r="NQD53" s="253"/>
      <c r="NQE53" s="253"/>
      <c r="NQF53" s="253"/>
      <c r="NQG53" s="253"/>
      <c r="NQH53" s="253"/>
      <c r="NQI53" s="253"/>
      <c r="NQJ53" s="253"/>
      <c r="NQK53" s="253"/>
      <c r="NQL53" s="253"/>
      <c r="NQM53" s="253"/>
      <c r="NQN53" s="253"/>
      <c r="NQO53" s="253"/>
      <c r="NQP53" s="253"/>
      <c r="NQQ53" s="253"/>
      <c r="NQR53" s="253"/>
      <c r="NQS53" s="253"/>
      <c r="NQT53" s="253"/>
      <c r="NQU53" s="253"/>
      <c r="NQV53" s="253"/>
      <c r="NQW53" s="253"/>
      <c r="NQX53" s="253"/>
      <c r="NQY53" s="253"/>
      <c r="NQZ53" s="253"/>
      <c r="NRA53" s="253"/>
      <c r="NRB53" s="253"/>
      <c r="NRC53" s="253"/>
      <c r="NRD53" s="253"/>
      <c r="NRE53" s="253"/>
      <c r="NRF53" s="253"/>
      <c r="NRG53" s="253"/>
      <c r="NRH53" s="253"/>
      <c r="NRI53" s="253"/>
      <c r="NRJ53" s="253"/>
      <c r="NRK53" s="253"/>
      <c r="NRL53" s="253"/>
      <c r="NRM53" s="253"/>
      <c r="NRN53" s="253"/>
      <c r="NRO53" s="253"/>
      <c r="NRP53" s="253"/>
      <c r="NRQ53" s="253"/>
      <c r="NRR53" s="253"/>
      <c r="NRS53" s="253"/>
      <c r="NRT53" s="253"/>
      <c r="NRU53" s="253"/>
      <c r="NRV53" s="253"/>
      <c r="NRW53" s="253"/>
      <c r="NRX53" s="253"/>
      <c r="NRY53" s="253"/>
      <c r="NRZ53" s="253"/>
      <c r="NSA53" s="253"/>
      <c r="NSB53" s="253"/>
      <c r="NSC53" s="253"/>
      <c r="NSD53" s="253"/>
      <c r="NSE53" s="253"/>
      <c r="NSF53" s="253"/>
      <c r="NSG53" s="253"/>
      <c r="NSH53" s="253"/>
      <c r="NSI53" s="253"/>
      <c r="NSJ53" s="253"/>
      <c r="NSK53" s="253"/>
      <c r="NSL53" s="253"/>
      <c r="NSM53" s="253"/>
      <c r="NSN53" s="253"/>
      <c r="NSO53" s="253"/>
      <c r="NSP53" s="253"/>
      <c r="NSQ53" s="253"/>
      <c r="NSR53" s="253"/>
      <c r="NSS53" s="253"/>
      <c r="NST53" s="253"/>
      <c r="NSU53" s="253"/>
      <c r="NSV53" s="253"/>
      <c r="NSW53" s="253"/>
      <c r="NSX53" s="253"/>
      <c r="NSY53" s="253"/>
      <c r="NSZ53" s="253"/>
      <c r="NTA53" s="253"/>
      <c r="NTB53" s="253"/>
      <c r="NTC53" s="253"/>
      <c r="NTD53" s="253"/>
      <c r="NTE53" s="253"/>
      <c r="NTF53" s="253"/>
      <c r="NTG53" s="253"/>
      <c r="NTH53" s="253"/>
      <c r="NTI53" s="253"/>
      <c r="NTJ53" s="253"/>
      <c r="NTK53" s="253"/>
      <c r="NTL53" s="253"/>
      <c r="NTM53" s="253"/>
      <c r="NTN53" s="253"/>
      <c r="NTO53" s="253"/>
      <c r="NTP53" s="253"/>
      <c r="NTQ53" s="253"/>
      <c r="NTR53" s="253"/>
      <c r="NTS53" s="253"/>
      <c r="NTT53" s="253"/>
      <c r="NTU53" s="253"/>
      <c r="NTV53" s="253"/>
      <c r="NTW53" s="253"/>
      <c r="NTX53" s="253"/>
      <c r="NTY53" s="253"/>
      <c r="NTZ53" s="253"/>
      <c r="NUA53" s="253"/>
      <c r="NUB53" s="253"/>
      <c r="NUC53" s="253"/>
      <c r="NUD53" s="253"/>
      <c r="NUE53" s="253"/>
      <c r="NUF53" s="253"/>
      <c r="NUG53" s="253"/>
      <c r="NUH53" s="253"/>
      <c r="NUI53" s="253"/>
      <c r="NUJ53" s="253"/>
      <c r="NUK53" s="253"/>
      <c r="NUL53" s="253"/>
      <c r="NUM53" s="253"/>
      <c r="NUN53" s="253"/>
      <c r="NUO53" s="253"/>
      <c r="NUP53" s="253"/>
      <c r="NUQ53" s="253"/>
      <c r="NUR53" s="253"/>
      <c r="NUS53" s="253"/>
      <c r="NUT53" s="253"/>
      <c r="NUU53" s="253"/>
      <c r="NUV53" s="253"/>
      <c r="NUW53" s="253"/>
      <c r="NUX53" s="253"/>
      <c r="NUY53" s="253"/>
      <c r="NUZ53" s="253"/>
      <c r="NVA53" s="253"/>
      <c r="NVB53" s="253"/>
      <c r="NVC53" s="253"/>
      <c r="NVD53" s="253"/>
      <c r="NVE53" s="253"/>
      <c r="NVF53" s="253"/>
      <c r="NVG53" s="253"/>
      <c r="NVH53" s="253"/>
      <c r="NVI53" s="253"/>
      <c r="NVJ53" s="253"/>
      <c r="NVK53" s="253"/>
      <c r="NVL53" s="253"/>
      <c r="NVM53" s="253"/>
      <c r="NVN53" s="253"/>
      <c r="NVO53" s="253"/>
      <c r="NVP53" s="253"/>
      <c r="NVQ53" s="253"/>
      <c r="NVR53" s="253"/>
      <c r="NVS53" s="253"/>
      <c r="NVT53" s="253"/>
      <c r="NVU53" s="253"/>
      <c r="NVV53" s="253"/>
      <c r="NVW53" s="253"/>
      <c r="NVX53" s="253"/>
      <c r="NVY53" s="253"/>
      <c r="NVZ53" s="253"/>
      <c r="NWA53" s="253"/>
      <c r="NWB53" s="253"/>
      <c r="NWC53" s="253"/>
      <c r="NWD53" s="253"/>
      <c r="NWE53" s="253"/>
      <c r="NWF53" s="253"/>
      <c r="NWG53" s="253"/>
      <c r="NWH53" s="253"/>
      <c r="NWI53" s="253"/>
      <c r="NWJ53" s="253"/>
      <c r="NWK53" s="253"/>
      <c r="NWL53" s="253"/>
      <c r="NWM53" s="253"/>
      <c r="NWN53" s="253"/>
      <c r="NWO53" s="253"/>
      <c r="NWP53" s="253"/>
      <c r="NWQ53" s="253"/>
      <c r="NWR53" s="253"/>
      <c r="NWS53" s="253"/>
      <c r="NWT53" s="253"/>
      <c r="NWU53" s="253"/>
      <c r="NWV53" s="253"/>
      <c r="NWW53" s="253"/>
      <c r="NWX53" s="253"/>
      <c r="NWY53" s="253"/>
      <c r="NWZ53" s="253"/>
      <c r="NXA53" s="253"/>
      <c r="NXB53" s="253"/>
      <c r="NXC53" s="253"/>
      <c r="NXD53" s="253"/>
      <c r="NXE53" s="253"/>
      <c r="NXF53" s="253"/>
      <c r="NXG53" s="253"/>
      <c r="NXH53" s="253"/>
      <c r="NXI53" s="253"/>
      <c r="NXJ53" s="253"/>
      <c r="NXK53" s="253"/>
      <c r="NXL53" s="253"/>
      <c r="NXM53" s="253"/>
      <c r="NXN53" s="253"/>
      <c r="NXO53" s="253"/>
      <c r="NXP53" s="253"/>
      <c r="NXQ53" s="253"/>
      <c r="NXR53" s="253"/>
      <c r="NXS53" s="253"/>
      <c r="NXT53" s="253"/>
      <c r="NXU53" s="253"/>
      <c r="NXV53" s="253"/>
      <c r="NXW53" s="253"/>
      <c r="NXX53" s="253"/>
      <c r="NXY53" s="253"/>
      <c r="NXZ53" s="253"/>
      <c r="NYA53" s="253"/>
      <c r="NYB53" s="253"/>
      <c r="NYC53" s="253"/>
      <c r="NYD53" s="253"/>
      <c r="NYE53" s="253"/>
      <c r="NYF53" s="253"/>
      <c r="NYG53" s="253"/>
      <c r="NYH53" s="253"/>
      <c r="NYI53" s="253"/>
      <c r="NYJ53" s="253"/>
      <c r="NYK53" s="253"/>
      <c r="NYL53" s="253"/>
      <c r="NYM53" s="253"/>
      <c r="NYN53" s="253"/>
      <c r="NYO53" s="253"/>
      <c r="NYP53" s="253"/>
      <c r="NYQ53" s="253"/>
      <c r="NYR53" s="253"/>
      <c r="NYS53" s="253"/>
      <c r="NYT53" s="253"/>
      <c r="NYU53" s="253"/>
      <c r="NYV53" s="253"/>
      <c r="NYW53" s="253"/>
      <c r="NYX53" s="253"/>
      <c r="NYY53" s="253"/>
      <c r="NYZ53" s="253"/>
      <c r="NZA53" s="253"/>
      <c r="NZB53" s="253"/>
      <c r="NZC53" s="253"/>
      <c r="NZD53" s="253"/>
      <c r="NZE53" s="253"/>
      <c r="NZF53" s="253"/>
      <c r="NZG53" s="253"/>
      <c r="NZH53" s="253"/>
      <c r="NZI53" s="253"/>
      <c r="NZJ53" s="253"/>
      <c r="NZK53" s="253"/>
      <c r="NZL53" s="253"/>
      <c r="NZM53" s="253"/>
      <c r="NZN53" s="253"/>
      <c r="NZO53" s="253"/>
      <c r="NZP53" s="253"/>
      <c r="NZQ53" s="253"/>
      <c r="NZR53" s="253"/>
      <c r="NZS53" s="253"/>
      <c r="NZT53" s="253"/>
      <c r="NZU53" s="253"/>
      <c r="NZV53" s="253"/>
      <c r="NZW53" s="253"/>
      <c r="NZX53" s="253"/>
      <c r="NZY53" s="253"/>
      <c r="NZZ53" s="253"/>
      <c r="OAA53" s="253"/>
      <c r="OAB53" s="253"/>
      <c r="OAC53" s="253"/>
      <c r="OAD53" s="253"/>
      <c r="OAE53" s="253"/>
      <c r="OAF53" s="253"/>
      <c r="OAG53" s="253"/>
      <c r="OAH53" s="253"/>
      <c r="OAI53" s="253"/>
      <c r="OAJ53" s="253"/>
      <c r="OAK53" s="253"/>
      <c r="OAL53" s="253"/>
      <c r="OAM53" s="253"/>
      <c r="OAN53" s="253"/>
      <c r="OAO53" s="253"/>
      <c r="OAP53" s="253"/>
      <c r="OAQ53" s="253"/>
      <c r="OAR53" s="253"/>
      <c r="OAS53" s="253"/>
      <c r="OAT53" s="253"/>
      <c r="OAU53" s="253"/>
      <c r="OAV53" s="253"/>
      <c r="OAW53" s="253"/>
      <c r="OAX53" s="253"/>
      <c r="OAY53" s="253"/>
      <c r="OAZ53" s="253"/>
      <c r="OBA53" s="253"/>
      <c r="OBB53" s="253"/>
      <c r="OBC53" s="253"/>
      <c r="OBD53" s="253"/>
      <c r="OBE53" s="253"/>
      <c r="OBF53" s="253"/>
      <c r="OBG53" s="253"/>
      <c r="OBH53" s="253"/>
      <c r="OBI53" s="253"/>
      <c r="OBJ53" s="253"/>
      <c r="OBK53" s="253"/>
      <c r="OBL53" s="253"/>
      <c r="OBM53" s="253"/>
      <c r="OBN53" s="253"/>
      <c r="OBO53" s="253"/>
      <c r="OBP53" s="253"/>
      <c r="OBQ53" s="253"/>
      <c r="OBR53" s="253"/>
      <c r="OBS53" s="253"/>
      <c r="OBT53" s="253"/>
      <c r="OBU53" s="253"/>
      <c r="OBV53" s="253"/>
      <c r="OBW53" s="253"/>
      <c r="OBX53" s="253"/>
      <c r="OBY53" s="253"/>
      <c r="OBZ53" s="253"/>
      <c r="OCA53" s="253"/>
      <c r="OCB53" s="253"/>
      <c r="OCC53" s="253"/>
      <c r="OCD53" s="253"/>
      <c r="OCE53" s="253"/>
      <c r="OCF53" s="253"/>
      <c r="OCG53" s="253"/>
      <c r="OCH53" s="253"/>
      <c r="OCI53" s="253"/>
      <c r="OCJ53" s="253"/>
      <c r="OCK53" s="253"/>
      <c r="OCL53" s="253"/>
      <c r="OCM53" s="253"/>
      <c r="OCN53" s="253"/>
      <c r="OCO53" s="253"/>
      <c r="OCP53" s="253"/>
      <c r="OCQ53" s="253"/>
      <c r="OCR53" s="253"/>
      <c r="OCS53" s="253"/>
      <c r="OCT53" s="253"/>
      <c r="OCU53" s="253"/>
      <c r="OCV53" s="253"/>
      <c r="OCW53" s="253"/>
      <c r="OCX53" s="253"/>
      <c r="OCY53" s="253"/>
      <c r="OCZ53" s="253"/>
      <c r="ODA53" s="253"/>
      <c r="ODB53" s="253"/>
      <c r="ODC53" s="253"/>
      <c r="ODD53" s="253"/>
      <c r="ODE53" s="253"/>
      <c r="ODF53" s="253"/>
      <c r="ODG53" s="253"/>
      <c r="ODH53" s="253"/>
      <c r="ODI53" s="253"/>
      <c r="ODJ53" s="253"/>
      <c r="ODK53" s="253"/>
      <c r="ODL53" s="253"/>
      <c r="ODM53" s="253"/>
      <c r="ODN53" s="253"/>
      <c r="ODO53" s="253"/>
      <c r="ODP53" s="253"/>
      <c r="ODQ53" s="253"/>
      <c r="ODR53" s="253"/>
      <c r="ODS53" s="253"/>
      <c r="ODT53" s="253"/>
      <c r="ODU53" s="253"/>
      <c r="ODV53" s="253"/>
      <c r="ODW53" s="253"/>
      <c r="ODX53" s="253"/>
      <c r="ODY53" s="253"/>
      <c r="ODZ53" s="253"/>
      <c r="OEA53" s="253"/>
      <c r="OEB53" s="253"/>
      <c r="OEC53" s="253"/>
      <c r="OED53" s="253"/>
      <c r="OEE53" s="253"/>
      <c r="OEF53" s="253"/>
      <c r="OEG53" s="253"/>
      <c r="OEH53" s="253"/>
      <c r="OEI53" s="253"/>
      <c r="OEJ53" s="253"/>
      <c r="OEK53" s="253"/>
      <c r="OEL53" s="253"/>
      <c r="OEM53" s="253"/>
      <c r="OEN53" s="253"/>
      <c r="OEO53" s="253"/>
      <c r="OEP53" s="253"/>
      <c r="OEQ53" s="253"/>
      <c r="OER53" s="253"/>
      <c r="OES53" s="253"/>
      <c r="OET53" s="253"/>
      <c r="OEU53" s="253"/>
      <c r="OEV53" s="253"/>
      <c r="OEW53" s="253"/>
      <c r="OEX53" s="253"/>
      <c r="OEY53" s="253"/>
      <c r="OEZ53" s="253"/>
      <c r="OFA53" s="253"/>
      <c r="OFB53" s="253"/>
      <c r="OFC53" s="253"/>
      <c r="OFD53" s="253"/>
      <c r="OFE53" s="253"/>
      <c r="OFF53" s="253"/>
      <c r="OFG53" s="253"/>
      <c r="OFH53" s="253"/>
      <c r="OFI53" s="253"/>
      <c r="OFJ53" s="253"/>
      <c r="OFK53" s="253"/>
      <c r="OFL53" s="253"/>
      <c r="OFM53" s="253"/>
      <c r="OFN53" s="253"/>
      <c r="OFO53" s="253"/>
      <c r="OFP53" s="253"/>
      <c r="OFQ53" s="253"/>
      <c r="OFR53" s="253"/>
      <c r="OFS53" s="253"/>
      <c r="OFT53" s="253"/>
      <c r="OFU53" s="253"/>
      <c r="OFV53" s="253"/>
      <c r="OFW53" s="253"/>
      <c r="OFX53" s="253"/>
      <c r="OFY53" s="253"/>
      <c r="OFZ53" s="253"/>
      <c r="OGA53" s="253"/>
      <c r="OGB53" s="253"/>
      <c r="OGC53" s="253"/>
      <c r="OGD53" s="253"/>
      <c r="OGE53" s="253"/>
      <c r="OGF53" s="253"/>
      <c r="OGG53" s="253"/>
      <c r="OGH53" s="253"/>
      <c r="OGI53" s="253"/>
      <c r="OGJ53" s="253"/>
      <c r="OGK53" s="253"/>
      <c r="OGL53" s="253"/>
      <c r="OGM53" s="253"/>
      <c r="OGN53" s="253"/>
      <c r="OGO53" s="253"/>
      <c r="OGP53" s="253"/>
      <c r="OGQ53" s="253"/>
      <c r="OGR53" s="253"/>
      <c r="OGS53" s="253"/>
      <c r="OGT53" s="253"/>
      <c r="OGU53" s="253"/>
      <c r="OGV53" s="253"/>
      <c r="OGW53" s="253"/>
      <c r="OGX53" s="253"/>
      <c r="OGY53" s="253"/>
      <c r="OGZ53" s="253"/>
      <c r="OHA53" s="253"/>
      <c r="OHB53" s="253"/>
      <c r="OHC53" s="253"/>
      <c r="OHD53" s="253"/>
      <c r="OHE53" s="253"/>
      <c r="OHF53" s="253"/>
      <c r="OHG53" s="253"/>
      <c r="OHH53" s="253"/>
      <c r="OHI53" s="253"/>
      <c r="OHJ53" s="253"/>
      <c r="OHK53" s="253"/>
      <c r="OHL53" s="253"/>
      <c r="OHM53" s="253"/>
      <c r="OHN53" s="253"/>
      <c r="OHO53" s="253"/>
      <c r="OHP53" s="253"/>
      <c r="OHQ53" s="253"/>
      <c r="OHR53" s="253"/>
      <c r="OHS53" s="253"/>
      <c r="OHT53" s="253"/>
      <c r="OHU53" s="253"/>
      <c r="OHV53" s="253"/>
      <c r="OHW53" s="253"/>
      <c r="OHX53" s="253"/>
      <c r="OHY53" s="253"/>
      <c r="OHZ53" s="253"/>
      <c r="OIA53" s="253"/>
      <c r="OIB53" s="253"/>
      <c r="OIC53" s="253"/>
      <c r="OID53" s="253"/>
      <c r="OIE53" s="253"/>
      <c r="OIF53" s="253"/>
      <c r="OIG53" s="253"/>
      <c r="OIH53" s="253"/>
      <c r="OII53" s="253"/>
      <c r="OIJ53" s="253"/>
      <c r="OIK53" s="253"/>
      <c r="OIL53" s="253"/>
      <c r="OIM53" s="253"/>
      <c r="OIN53" s="253"/>
      <c r="OIO53" s="253"/>
      <c r="OIP53" s="253"/>
      <c r="OIQ53" s="253"/>
      <c r="OIR53" s="253"/>
      <c r="OIS53" s="253"/>
      <c r="OIT53" s="253"/>
      <c r="OIU53" s="253"/>
      <c r="OIV53" s="253"/>
      <c r="OIW53" s="253"/>
      <c r="OIX53" s="253"/>
      <c r="OIY53" s="253"/>
      <c r="OIZ53" s="253"/>
      <c r="OJA53" s="253"/>
      <c r="OJB53" s="253"/>
      <c r="OJC53" s="253"/>
      <c r="OJD53" s="253"/>
      <c r="OJE53" s="253"/>
      <c r="OJF53" s="253"/>
      <c r="OJG53" s="253"/>
      <c r="OJH53" s="253"/>
      <c r="OJI53" s="253"/>
      <c r="OJJ53" s="253"/>
      <c r="OJK53" s="253"/>
      <c r="OJL53" s="253"/>
      <c r="OJM53" s="253"/>
      <c r="OJN53" s="253"/>
      <c r="OJO53" s="253"/>
      <c r="OJP53" s="253"/>
      <c r="OJQ53" s="253"/>
      <c r="OJR53" s="253"/>
      <c r="OJS53" s="253"/>
      <c r="OJT53" s="253"/>
      <c r="OJU53" s="253"/>
      <c r="OJV53" s="253"/>
      <c r="OJW53" s="253"/>
      <c r="OJX53" s="253"/>
      <c r="OJY53" s="253"/>
      <c r="OJZ53" s="253"/>
      <c r="OKA53" s="253"/>
      <c r="OKB53" s="253"/>
      <c r="OKC53" s="253"/>
      <c r="OKD53" s="253"/>
      <c r="OKE53" s="253"/>
      <c r="OKF53" s="253"/>
      <c r="OKG53" s="253"/>
      <c r="OKH53" s="253"/>
      <c r="OKI53" s="253"/>
      <c r="OKJ53" s="253"/>
      <c r="OKK53" s="253"/>
      <c r="OKL53" s="253"/>
      <c r="OKM53" s="253"/>
      <c r="OKN53" s="253"/>
      <c r="OKO53" s="253"/>
      <c r="OKP53" s="253"/>
      <c r="OKQ53" s="253"/>
      <c r="OKR53" s="253"/>
      <c r="OKS53" s="253"/>
      <c r="OKT53" s="253"/>
      <c r="OKU53" s="253"/>
      <c r="OKV53" s="253"/>
      <c r="OKW53" s="253"/>
      <c r="OKX53" s="253"/>
      <c r="OKY53" s="253"/>
      <c r="OKZ53" s="253"/>
      <c r="OLA53" s="253"/>
      <c r="OLB53" s="253"/>
      <c r="OLC53" s="253"/>
      <c r="OLD53" s="253"/>
      <c r="OLE53" s="253"/>
      <c r="OLF53" s="253"/>
      <c r="OLG53" s="253"/>
      <c r="OLH53" s="253"/>
      <c r="OLI53" s="253"/>
      <c r="OLJ53" s="253"/>
      <c r="OLK53" s="253"/>
      <c r="OLL53" s="253"/>
      <c r="OLM53" s="253"/>
      <c r="OLN53" s="253"/>
      <c r="OLO53" s="253"/>
      <c r="OLP53" s="253"/>
      <c r="OLQ53" s="253"/>
      <c r="OLR53" s="253"/>
      <c r="OLS53" s="253"/>
      <c r="OLT53" s="253"/>
      <c r="OLU53" s="253"/>
      <c r="OLV53" s="253"/>
      <c r="OLW53" s="253"/>
      <c r="OLX53" s="253"/>
      <c r="OLY53" s="253"/>
      <c r="OLZ53" s="253"/>
      <c r="OMA53" s="253"/>
      <c r="OMB53" s="253"/>
      <c r="OMC53" s="253"/>
      <c r="OMD53" s="253"/>
      <c r="OME53" s="253"/>
      <c r="OMF53" s="253"/>
      <c r="OMG53" s="253"/>
      <c r="OMH53" s="253"/>
      <c r="OMI53" s="253"/>
      <c r="OMJ53" s="253"/>
      <c r="OMK53" s="253"/>
      <c r="OML53" s="253"/>
      <c r="OMM53" s="253"/>
      <c r="OMN53" s="253"/>
      <c r="OMO53" s="253"/>
      <c r="OMP53" s="253"/>
      <c r="OMQ53" s="253"/>
      <c r="OMR53" s="253"/>
      <c r="OMS53" s="253"/>
      <c r="OMT53" s="253"/>
      <c r="OMU53" s="253"/>
      <c r="OMV53" s="253"/>
      <c r="OMW53" s="253"/>
      <c r="OMX53" s="253"/>
      <c r="OMY53" s="253"/>
      <c r="OMZ53" s="253"/>
      <c r="ONA53" s="253"/>
      <c r="ONB53" s="253"/>
      <c r="ONC53" s="253"/>
      <c r="OND53" s="253"/>
      <c r="ONE53" s="253"/>
      <c r="ONF53" s="253"/>
      <c r="ONG53" s="253"/>
      <c r="ONH53" s="253"/>
      <c r="ONI53" s="253"/>
      <c r="ONJ53" s="253"/>
      <c r="ONK53" s="253"/>
      <c r="ONL53" s="253"/>
      <c r="ONM53" s="253"/>
      <c r="ONN53" s="253"/>
      <c r="ONO53" s="253"/>
      <c r="ONP53" s="253"/>
      <c r="ONQ53" s="253"/>
      <c r="ONR53" s="253"/>
      <c r="ONS53" s="253"/>
      <c r="ONT53" s="253"/>
      <c r="ONU53" s="253"/>
      <c r="ONV53" s="253"/>
      <c r="ONW53" s="253"/>
      <c r="ONX53" s="253"/>
      <c r="ONY53" s="253"/>
      <c r="ONZ53" s="253"/>
      <c r="OOA53" s="253"/>
      <c r="OOB53" s="253"/>
      <c r="OOC53" s="253"/>
      <c r="OOD53" s="253"/>
      <c r="OOE53" s="253"/>
      <c r="OOF53" s="253"/>
      <c r="OOG53" s="253"/>
      <c r="OOH53" s="253"/>
      <c r="OOI53" s="253"/>
      <c r="OOJ53" s="253"/>
      <c r="OOK53" s="253"/>
      <c r="OOL53" s="253"/>
      <c r="OOM53" s="253"/>
      <c r="OON53" s="253"/>
      <c r="OOO53" s="253"/>
      <c r="OOP53" s="253"/>
      <c r="OOQ53" s="253"/>
      <c r="OOR53" s="253"/>
      <c r="OOS53" s="253"/>
      <c r="OOT53" s="253"/>
      <c r="OOU53" s="253"/>
      <c r="OOV53" s="253"/>
      <c r="OOW53" s="253"/>
      <c r="OOX53" s="253"/>
      <c r="OOY53" s="253"/>
      <c r="OOZ53" s="253"/>
      <c r="OPA53" s="253"/>
      <c r="OPB53" s="253"/>
      <c r="OPC53" s="253"/>
      <c r="OPD53" s="253"/>
      <c r="OPE53" s="253"/>
      <c r="OPF53" s="253"/>
      <c r="OPG53" s="253"/>
      <c r="OPH53" s="253"/>
      <c r="OPI53" s="253"/>
      <c r="OPJ53" s="253"/>
      <c r="OPK53" s="253"/>
      <c r="OPL53" s="253"/>
      <c r="OPM53" s="253"/>
      <c r="OPN53" s="253"/>
      <c r="OPO53" s="253"/>
      <c r="OPP53" s="253"/>
      <c r="OPQ53" s="253"/>
      <c r="OPR53" s="253"/>
      <c r="OPS53" s="253"/>
      <c r="OPT53" s="253"/>
      <c r="OPU53" s="253"/>
      <c r="OPV53" s="253"/>
      <c r="OPW53" s="253"/>
      <c r="OPX53" s="253"/>
      <c r="OPY53" s="253"/>
      <c r="OPZ53" s="253"/>
      <c r="OQA53" s="253"/>
      <c r="OQB53" s="253"/>
      <c r="OQC53" s="253"/>
      <c r="OQD53" s="253"/>
      <c r="OQE53" s="253"/>
      <c r="OQF53" s="253"/>
      <c r="OQG53" s="253"/>
      <c r="OQH53" s="253"/>
      <c r="OQI53" s="253"/>
      <c r="OQJ53" s="253"/>
      <c r="OQK53" s="253"/>
      <c r="OQL53" s="253"/>
      <c r="OQM53" s="253"/>
      <c r="OQN53" s="253"/>
      <c r="OQO53" s="253"/>
      <c r="OQP53" s="253"/>
      <c r="OQQ53" s="253"/>
      <c r="OQR53" s="253"/>
      <c r="OQS53" s="253"/>
      <c r="OQT53" s="253"/>
      <c r="OQU53" s="253"/>
      <c r="OQV53" s="253"/>
      <c r="OQW53" s="253"/>
      <c r="OQX53" s="253"/>
      <c r="OQY53" s="253"/>
      <c r="OQZ53" s="253"/>
      <c r="ORA53" s="253"/>
      <c r="ORB53" s="253"/>
      <c r="ORC53" s="253"/>
      <c r="ORD53" s="253"/>
      <c r="ORE53" s="253"/>
      <c r="ORF53" s="253"/>
      <c r="ORG53" s="253"/>
      <c r="ORH53" s="253"/>
      <c r="ORI53" s="253"/>
      <c r="ORJ53" s="253"/>
      <c r="ORK53" s="253"/>
      <c r="ORL53" s="253"/>
      <c r="ORM53" s="253"/>
      <c r="ORN53" s="253"/>
      <c r="ORO53" s="253"/>
      <c r="ORP53" s="253"/>
      <c r="ORQ53" s="253"/>
      <c r="ORR53" s="253"/>
      <c r="ORS53" s="253"/>
      <c r="ORT53" s="253"/>
      <c r="ORU53" s="253"/>
      <c r="ORV53" s="253"/>
      <c r="ORW53" s="253"/>
      <c r="ORX53" s="253"/>
      <c r="ORY53" s="253"/>
      <c r="ORZ53" s="253"/>
      <c r="OSA53" s="253"/>
      <c r="OSB53" s="253"/>
      <c r="OSC53" s="253"/>
      <c r="OSD53" s="253"/>
      <c r="OSE53" s="253"/>
      <c r="OSF53" s="253"/>
      <c r="OSG53" s="253"/>
      <c r="OSH53" s="253"/>
      <c r="OSI53" s="253"/>
      <c r="OSJ53" s="253"/>
      <c r="OSK53" s="253"/>
      <c r="OSL53" s="253"/>
      <c r="OSM53" s="253"/>
      <c r="OSN53" s="253"/>
      <c r="OSO53" s="253"/>
      <c r="OSP53" s="253"/>
      <c r="OSQ53" s="253"/>
      <c r="OSR53" s="253"/>
      <c r="OSS53" s="253"/>
      <c r="OST53" s="253"/>
      <c r="OSU53" s="253"/>
      <c r="OSV53" s="253"/>
      <c r="OSW53" s="253"/>
      <c r="OSX53" s="253"/>
      <c r="OSY53" s="253"/>
      <c r="OSZ53" s="253"/>
      <c r="OTA53" s="253"/>
      <c r="OTB53" s="253"/>
      <c r="OTC53" s="253"/>
      <c r="OTD53" s="253"/>
      <c r="OTE53" s="253"/>
      <c r="OTF53" s="253"/>
      <c r="OTG53" s="253"/>
      <c r="OTH53" s="253"/>
      <c r="OTI53" s="253"/>
      <c r="OTJ53" s="253"/>
      <c r="OTK53" s="253"/>
      <c r="OTL53" s="253"/>
      <c r="OTM53" s="253"/>
      <c r="OTN53" s="253"/>
      <c r="OTO53" s="253"/>
      <c r="OTP53" s="253"/>
      <c r="OTQ53" s="253"/>
      <c r="OTR53" s="253"/>
      <c r="OTS53" s="253"/>
      <c r="OTT53" s="253"/>
      <c r="OTU53" s="253"/>
      <c r="OTV53" s="253"/>
      <c r="OTW53" s="253"/>
      <c r="OTX53" s="253"/>
      <c r="OTY53" s="253"/>
      <c r="OTZ53" s="253"/>
      <c r="OUA53" s="253"/>
      <c r="OUB53" s="253"/>
      <c r="OUC53" s="253"/>
      <c r="OUD53" s="253"/>
      <c r="OUE53" s="253"/>
      <c r="OUF53" s="253"/>
      <c r="OUG53" s="253"/>
      <c r="OUH53" s="253"/>
      <c r="OUI53" s="253"/>
      <c r="OUJ53" s="253"/>
      <c r="OUK53" s="253"/>
      <c r="OUL53" s="253"/>
      <c r="OUM53" s="253"/>
      <c r="OUN53" s="253"/>
      <c r="OUO53" s="253"/>
      <c r="OUP53" s="253"/>
      <c r="OUQ53" s="253"/>
      <c r="OUR53" s="253"/>
      <c r="OUS53" s="253"/>
      <c r="OUT53" s="253"/>
      <c r="OUU53" s="253"/>
      <c r="OUV53" s="253"/>
      <c r="OUW53" s="253"/>
      <c r="OUX53" s="253"/>
      <c r="OUY53" s="253"/>
      <c r="OUZ53" s="253"/>
      <c r="OVA53" s="253"/>
      <c r="OVB53" s="253"/>
      <c r="OVC53" s="253"/>
      <c r="OVD53" s="253"/>
      <c r="OVE53" s="253"/>
      <c r="OVF53" s="253"/>
      <c r="OVG53" s="253"/>
      <c r="OVH53" s="253"/>
      <c r="OVI53" s="253"/>
      <c r="OVJ53" s="253"/>
      <c r="OVK53" s="253"/>
      <c r="OVL53" s="253"/>
      <c r="OVM53" s="253"/>
      <c r="OVN53" s="253"/>
      <c r="OVO53" s="253"/>
      <c r="OVP53" s="253"/>
      <c r="OVQ53" s="253"/>
      <c r="OVR53" s="253"/>
      <c r="OVS53" s="253"/>
      <c r="OVT53" s="253"/>
      <c r="OVU53" s="253"/>
      <c r="OVV53" s="253"/>
      <c r="OVW53" s="253"/>
      <c r="OVX53" s="253"/>
      <c r="OVY53" s="253"/>
      <c r="OVZ53" s="253"/>
      <c r="OWA53" s="253"/>
      <c r="OWB53" s="253"/>
      <c r="OWC53" s="253"/>
      <c r="OWD53" s="253"/>
      <c r="OWE53" s="253"/>
      <c r="OWF53" s="253"/>
      <c r="OWG53" s="253"/>
      <c r="OWH53" s="253"/>
      <c r="OWI53" s="253"/>
      <c r="OWJ53" s="253"/>
      <c r="OWK53" s="253"/>
      <c r="OWL53" s="253"/>
      <c r="OWM53" s="253"/>
      <c r="OWN53" s="253"/>
      <c r="OWO53" s="253"/>
      <c r="OWP53" s="253"/>
      <c r="OWQ53" s="253"/>
      <c r="OWR53" s="253"/>
      <c r="OWS53" s="253"/>
      <c r="OWT53" s="253"/>
      <c r="OWU53" s="253"/>
      <c r="OWV53" s="253"/>
      <c r="OWW53" s="253"/>
      <c r="OWX53" s="253"/>
      <c r="OWY53" s="253"/>
      <c r="OWZ53" s="253"/>
      <c r="OXA53" s="253"/>
      <c r="OXB53" s="253"/>
      <c r="OXC53" s="253"/>
      <c r="OXD53" s="253"/>
      <c r="OXE53" s="253"/>
      <c r="OXF53" s="253"/>
      <c r="OXG53" s="253"/>
      <c r="OXH53" s="253"/>
      <c r="OXI53" s="253"/>
      <c r="OXJ53" s="253"/>
      <c r="OXK53" s="253"/>
      <c r="OXL53" s="253"/>
      <c r="OXM53" s="253"/>
      <c r="OXN53" s="253"/>
      <c r="OXO53" s="253"/>
      <c r="OXP53" s="253"/>
      <c r="OXQ53" s="253"/>
      <c r="OXR53" s="253"/>
      <c r="OXS53" s="253"/>
      <c r="OXT53" s="253"/>
      <c r="OXU53" s="253"/>
      <c r="OXV53" s="253"/>
      <c r="OXW53" s="253"/>
      <c r="OXX53" s="253"/>
      <c r="OXY53" s="253"/>
      <c r="OXZ53" s="253"/>
      <c r="OYA53" s="253"/>
      <c r="OYB53" s="253"/>
      <c r="OYC53" s="253"/>
      <c r="OYD53" s="253"/>
      <c r="OYE53" s="253"/>
      <c r="OYF53" s="253"/>
      <c r="OYG53" s="253"/>
      <c r="OYH53" s="253"/>
      <c r="OYI53" s="253"/>
      <c r="OYJ53" s="253"/>
      <c r="OYK53" s="253"/>
      <c r="OYL53" s="253"/>
      <c r="OYM53" s="253"/>
      <c r="OYN53" s="253"/>
      <c r="OYO53" s="253"/>
      <c r="OYP53" s="253"/>
      <c r="OYQ53" s="253"/>
      <c r="OYR53" s="253"/>
      <c r="OYS53" s="253"/>
      <c r="OYT53" s="253"/>
      <c r="OYU53" s="253"/>
      <c r="OYV53" s="253"/>
      <c r="OYW53" s="253"/>
      <c r="OYX53" s="253"/>
      <c r="OYY53" s="253"/>
      <c r="OYZ53" s="253"/>
      <c r="OZA53" s="253"/>
      <c r="OZB53" s="253"/>
      <c r="OZC53" s="253"/>
      <c r="OZD53" s="253"/>
      <c r="OZE53" s="253"/>
      <c r="OZF53" s="253"/>
      <c r="OZG53" s="253"/>
      <c r="OZH53" s="253"/>
      <c r="OZI53" s="253"/>
      <c r="OZJ53" s="253"/>
      <c r="OZK53" s="253"/>
      <c r="OZL53" s="253"/>
      <c r="OZM53" s="253"/>
      <c r="OZN53" s="253"/>
      <c r="OZO53" s="253"/>
      <c r="OZP53" s="253"/>
      <c r="OZQ53" s="253"/>
      <c r="OZR53" s="253"/>
      <c r="OZS53" s="253"/>
      <c r="OZT53" s="253"/>
      <c r="OZU53" s="253"/>
      <c r="OZV53" s="253"/>
      <c r="OZW53" s="253"/>
      <c r="OZX53" s="253"/>
      <c r="OZY53" s="253"/>
      <c r="OZZ53" s="253"/>
      <c r="PAA53" s="253"/>
      <c r="PAB53" s="253"/>
      <c r="PAC53" s="253"/>
      <c r="PAD53" s="253"/>
      <c r="PAE53" s="253"/>
      <c r="PAF53" s="253"/>
      <c r="PAG53" s="253"/>
      <c r="PAH53" s="253"/>
      <c r="PAI53" s="253"/>
      <c r="PAJ53" s="253"/>
      <c r="PAK53" s="253"/>
      <c r="PAL53" s="253"/>
      <c r="PAM53" s="253"/>
      <c r="PAN53" s="253"/>
      <c r="PAO53" s="253"/>
      <c r="PAP53" s="253"/>
      <c r="PAQ53" s="253"/>
      <c r="PAR53" s="253"/>
      <c r="PAS53" s="253"/>
      <c r="PAT53" s="253"/>
      <c r="PAU53" s="253"/>
      <c r="PAV53" s="253"/>
      <c r="PAW53" s="253"/>
      <c r="PAX53" s="253"/>
      <c r="PAY53" s="253"/>
      <c r="PAZ53" s="253"/>
      <c r="PBA53" s="253"/>
      <c r="PBB53" s="253"/>
      <c r="PBC53" s="253"/>
      <c r="PBD53" s="253"/>
      <c r="PBE53" s="253"/>
      <c r="PBF53" s="253"/>
      <c r="PBG53" s="253"/>
      <c r="PBH53" s="253"/>
      <c r="PBI53" s="253"/>
      <c r="PBJ53" s="253"/>
      <c r="PBK53" s="253"/>
      <c r="PBL53" s="253"/>
      <c r="PBM53" s="253"/>
      <c r="PBN53" s="253"/>
      <c r="PBO53" s="253"/>
      <c r="PBP53" s="253"/>
      <c r="PBQ53" s="253"/>
      <c r="PBR53" s="253"/>
      <c r="PBS53" s="253"/>
      <c r="PBT53" s="253"/>
      <c r="PBU53" s="253"/>
      <c r="PBV53" s="253"/>
      <c r="PBW53" s="253"/>
      <c r="PBX53" s="253"/>
      <c r="PBY53" s="253"/>
      <c r="PBZ53" s="253"/>
      <c r="PCA53" s="253"/>
      <c r="PCB53" s="253"/>
      <c r="PCC53" s="253"/>
      <c r="PCD53" s="253"/>
      <c r="PCE53" s="253"/>
      <c r="PCF53" s="253"/>
      <c r="PCG53" s="253"/>
      <c r="PCH53" s="253"/>
      <c r="PCI53" s="253"/>
      <c r="PCJ53" s="253"/>
      <c r="PCK53" s="253"/>
      <c r="PCL53" s="253"/>
      <c r="PCM53" s="253"/>
      <c r="PCN53" s="253"/>
      <c r="PCO53" s="253"/>
      <c r="PCP53" s="253"/>
      <c r="PCQ53" s="253"/>
      <c r="PCR53" s="253"/>
      <c r="PCS53" s="253"/>
      <c r="PCT53" s="253"/>
      <c r="PCU53" s="253"/>
      <c r="PCV53" s="253"/>
      <c r="PCW53" s="253"/>
      <c r="PCX53" s="253"/>
      <c r="PCY53" s="253"/>
      <c r="PCZ53" s="253"/>
      <c r="PDA53" s="253"/>
      <c r="PDB53" s="253"/>
      <c r="PDC53" s="253"/>
      <c r="PDD53" s="253"/>
      <c r="PDE53" s="253"/>
      <c r="PDF53" s="253"/>
      <c r="PDG53" s="253"/>
      <c r="PDH53" s="253"/>
      <c r="PDI53" s="253"/>
      <c r="PDJ53" s="253"/>
      <c r="PDK53" s="253"/>
      <c r="PDL53" s="253"/>
      <c r="PDM53" s="253"/>
      <c r="PDN53" s="253"/>
      <c r="PDO53" s="253"/>
      <c r="PDP53" s="253"/>
      <c r="PDQ53" s="253"/>
      <c r="PDR53" s="253"/>
      <c r="PDS53" s="253"/>
      <c r="PDT53" s="253"/>
      <c r="PDU53" s="253"/>
      <c r="PDV53" s="253"/>
      <c r="PDW53" s="253"/>
      <c r="PDX53" s="253"/>
      <c r="PDY53" s="253"/>
      <c r="PDZ53" s="253"/>
      <c r="PEA53" s="253"/>
      <c r="PEB53" s="253"/>
      <c r="PEC53" s="253"/>
      <c r="PED53" s="253"/>
      <c r="PEE53" s="253"/>
      <c r="PEF53" s="253"/>
      <c r="PEG53" s="253"/>
      <c r="PEH53" s="253"/>
      <c r="PEI53" s="253"/>
      <c r="PEJ53" s="253"/>
      <c r="PEK53" s="253"/>
      <c r="PEL53" s="253"/>
      <c r="PEM53" s="253"/>
      <c r="PEN53" s="253"/>
      <c r="PEO53" s="253"/>
      <c r="PEP53" s="253"/>
      <c r="PEQ53" s="253"/>
      <c r="PER53" s="253"/>
      <c r="PES53" s="253"/>
      <c r="PET53" s="253"/>
      <c r="PEU53" s="253"/>
      <c r="PEV53" s="253"/>
      <c r="PEW53" s="253"/>
      <c r="PEX53" s="253"/>
      <c r="PEY53" s="253"/>
      <c r="PEZ53" s="253"/>
      <c r="PFA53" s="253"/>
      <c r="PFB53" s="253"/>
      <c r="PFC53" s="253"/>
      <c r="PFD53" s="253"/>
      <c r="PFE53" s="253"/>
      <c r="PFF53" s="253"/>
      <c r="PFG53" s="253"/>
      <c r="PFH53" s="253"/>
      <c r="PFI53" s="253"/>
      <c r="PFJ53" s="253"/>
      <c r="PFK53" s="253"/>
      <c r="PFL53" s="253"/>
      <c r="PFM53" s="253"/>
      <c r="PFN53" s="253"/>
      <c r="PFO53" s="253"/>
      <c r="PFP53" s="253"/>
      <c r="PFQ53" s="253"/>
      <c r="PFR53" s="253"/>
      <c r="PFS53" s="253"/>
      <c r="PFT53" s="253"/>
      <c r="PFU53" s="253"/>
      <c r="PFV53" s="253"/>
      <c r="PFW53" s="253"/>
      <c r="PFX53" s="253"/>
      <c r="PFY53" s="253"/>
      <c r="PFZ53" s="253"/>
      <c r="PGA53" s="253"/>
      <c r="PGB53" s="253"/>
      <c r="PGC53" s="253"/>
      <c r="PGD53" s="253"/>
      <c r="PGE53" s="253"/>
      <c r="PGF53" s="253"/>
      <c r="PGG53" s="253"/>
      <c r="PGH53" s="253"/>
      <c r="PGI53" s="253"/>
      <c r="PGJ53" s="253"/>
      <c r="PGK53" s="253"/>
      <c r="PGL53" s="253"/>
      <c r="PGM53" s="253"/>
      <c r="PGN53" s="253"/>
      <c r="PGO53" s="253"/>
      <c r="PGP53" s="253"/>
      <c r="PGQ53" s="253"/>
      <c r="PGR53" s="253"/>
      <c r="PGS53" s="253"/>
      <c r="PGT53" s="253"/>
      <c r="PGU53" s="253"/>
      <c r="PGV53" s="253"/>
      <c r="PGW53" s="253"/>
      <c r="PGX53" s="253"/>
      <c r="PGY53" s="253"/>
      <c r="PGZ53" s="253"/>
      <c r="PHA53" s="253"/>
      <c r="PHB53" s="253"/>
      <c r="PHC53" s="253"/>
      <c r="PHD53" s="253"/>
      <c r="PHE53" s="253"/>
      <c r="PHF53" s="253"/>
      <c r="PHG53" s="253"/>
      <c r="PHH53" s="253"/>
      <c r="PHI53" s="253"/>
      <c r="PHJ53" s="253"/>
      <c r="PHK53" s="253"/>
      <c r="PHL53" s="253"/>
      <c r="PHM53" s="253"/>
      <c r="PHN53" s="253"/>
      <c r="PHO53" s="253"/>
      <c r="PHP53" s="253"/>
      <c r="PHQ53" s="253"/>
      <c r="PHR53" s="253"/>
      <c r="PHS53" s="253"/>
      <c r="PHT53" s="253"/>
      <c r="PHU53" s="253"/>
      <c r="PHV53" s="253"/>
      <c r="PHW53" s="253"/>
      <c r="PHX53" s="253"/>
      <c r="PHY53" s="253"/>
      <c r="PHZ53" s="253"/>
      <c r="PIA53" s="253"/>
      <c r="PIB53" s="253"/>
      <c r="PIC53" s="253"/>
      <c r="PID53" s="253"/>
      <c r="PIE53" s="253"/>
      <c r="PIF53" s="253"/>
      <c r="PIG53" s="253"/>
      <c r="PIH53" s="253"/>
      <c r="PII53" s="253"/>
      <c r="PIJ53" s="253"/>
      <c r="PIK53" s="253"/>
      <c r="PIL53" s="253"/>
      <c r="PIM53" s="253"/>
      <c r="PIN53" s="253"/>
      <c r="PIO53" s="253"/>
      <c r="PIP53" s="253"/>
      <c r="PIQ53" s="253"/>
      <c r="PIR53" s="253"/>
      <c r="PIS53" s="253"/>
      <c r="PIT53" s="253"/>
      <c r="PIU53" s="253"/>
      <c r="PIV53" s="253"/>
      <c r="PIW53" s="253"/>
      <c r="PIX53" s="253"/>
      <c r="PIY53" s="253"/>
      <c r="PIZ53" s="253"/>
      <c r="PJA53" s="253"/>
      <c r="PJB53" s="253"/>
      <c r="PJC53" s="253"/>
      <c r="PJD53" s="253"/>
      <c r="PJE53" s="253"/>
      <c r="PJF53" s="253"/>
      <c r="PJG53" s="253"/>
      <c r="PJH53" s="253"/>
      <c r="PJI53" s="253"/>
      <c r="PJJ53" s="253"/>
      <c r="PJK53" s="253"/>
      <c r="PJL53" s="253"/>
      <c r="PJM53" s="253"/>
      <c r="PJN53" s="253"/>
      <c r="PJO53" s="253"/>
      <c r="PJP53" s="253"/>
      <c r="PJQ53" s="253"/>
      <c r="PJR53" s="253"/>
      <c r="PJS53" s="253"/>
      <c r="PJT53" s="253"/>
      <c r="PJU53" s="253"/>
      <c r="PJV53" s="253"/>
      <c r="PJW53" s="253"/>
      <c r="PJX53" s="253"/>
      <c r="PJY53" s="253"/>
      <c r="PJZ53" s="253"/>
      <c r="PKA53" s="253"/>
      <c r="PKB53" s="253"/>
      <c r="PKC53" s="253"/>
      <c r="PKD53" s="253"/>
      <c r="PKE53" s="253"/>
      <c r="PKF53" s="253"/>
      <c r="PKG53" s="253"/>
      <c r="PKH53" s="253"/>
      <c r="PKI53" s="253"/>
      <c r="PKJ53" s="253"/>
      <c r="PKK53" s="253"/>
      <c r="PKL53" s="253"/>
      <c r="PKM53" s="253"/>
      <c r="PKN53" s="253"/>
      <c r="PKO53" s="253"/>
      <c r="PKP53" s="253"/>
      <c r="PKQ53" s="253"/>
      <c r="PKR53" s="253"/>
      <c r="PKS53" s="253"/>
      <c r="PKT53" s="253"/>
      <c r="PKU53" s="253"/>
      <c r="PKV53" s="253"/>
      <c r="PKW53" s="253"/>
      <c r="PKX53" s="253"/>
      <c r="PKY53" s="253"/>
      <c r="PKZ53" s="253"/>
      <c r="PLA53" s="253"/>
      <c r="PLB53" s="253"/>
      <c r="PLC53" s="253"/>
      <c r="PLD53" s="253"/>
      <c r="PLE53" s="253"/>
      <c r="PLF53" s="253"/>
      <c r="PLG53" s="253"/>
      <c r="PLH53" s="253"/>
      <c r="PLI53" s="253"/>
      <c r="PLJ53" s="253"/>
      <c r="PLK53" s="253"/>
      <c r="PLL53" s="253"/>
      <c r="PLM53" s="253"/>
      <c r="PLN53" s="253"/>
      <c r="PLO53" s="253"/>
      <c r="PLP53" s="253"/>
      <c r="PLQ53" s="253"/>
      <c r="PLR53" s="253"/>
      <c r="PLS53" s="253"/>
      <c r="PLT53" s="253"/>
      <c r="PLU53" s="253"/>
      <c r="PLV53" s="253"/>
      <c r="PLW53" s="253"/>
      <c r="PLX53" s="253"/>
      <c r="PLY53" s="253"/>
      <c r="PLZ53" s="253"/>
      <c r="PMA53" s="253"/>
      <c r="PMB53" s="253"/>
      <c r="PMC53" s="253"/>
      <c r="PMD53" s="253"/>
      <c r="PME53" s="253"/>
      <c r="PMF53" s="253"/>
      <c r="PMG53" s="253"/>
      <c r="PMH53" s="253"/>
      <c r="PMI53" s="253"/>
      <c r="PMJ53" s="253"/>
      <c r="PMK53" s="253"/>
      <c r="PML53" s="253"/>
      <c r="PMM53" s="253"/>
      <c r="PMN53" s="253"/>
      <c r="PMO53" s="253"/>
      <c r="PMP53" s="253"/>
      <c r="PMQ53" s="253"/>
      <c r="PMR53" s="253"/>
      <c r="PMS53" s="253"/>
      <c r="PMT53" s="253"/>
      <c r="PMU53" s="253"/>
      <c r="PMV53" s="253"/>
      <c r="PMW53" s="253"/>
      <c r="PMX53" s="253"/>
      <c r="PMY53" s="253"/>
      <c r="PMZ53" s="253"/>
      <c r="PNA53" s="253"/>
      <c r="PNB53" s="253"/>
      <c r="PNC53" s="253"/>
      <c r="PND53" s="253"/>
      <c r="PNE53" s="253"/>
      <c r="PNF53" s="253"/>
      <c r="PNG53" s="253"/>
      <c r="PNH53" s="253"/>
      <c r="PNI53" s="253"/>
      <c r="PNJ53" s="253"/>
      <c r="PNK53" s="253"/>
      <c r="PNL53" s="253"/>
      <c r="PNM53" s="253"/>
      <c r="PNN53" s="253"/>
      <c r="PNO53" s="253"/>
      <c r="PNP53" s="253"/>
      <c r="PNQ53" s="253"/>
      <c r="PNR53" s="253"/>
      <c r="PNS53" s="253"/>
      <c r="PNT53" s="253"/>
      <c r="PNU53" s="253"/>
      <c r="PNV53" s="253"/>
      <c r="PNW53" s="253"/>
      <c r="PNX53" s="253"/>
      <c r="PNY53" s="253"/>
      <c r="PNZ53" s="253"/>
      <c r="POA53" s="253"/>
      <c r="POB53" s="253"/>
      <c r="POC53" s="253"/>
      <c r="POD53" s="253"/>
      <c r="POE53" s="253"/>
      <c r="POF53" s="253"/>
      <c r="POG53" s="253"/>
      <c r="POH53" s="253"/>
      <c r="POI53" s="253"/>
      <c r="POJ53" s="253"/>
      <c r="POK53" s="253"/>
      <c r="POL53" s="253"/>
      <c r="POM53" s="253"/>
      <c r="PON53" s="253"/>
      <c r="POO53" s="253"/>
      <c r="POP53" s="253"/>
      <c r="POQ53" s="253"/>
      <c r="POR53" s="253"/>
      <c r="POS53" s="253"/>
      <c r="POT53" s="253"/>
      <c r="POU53" s="253"/>
      <c r="POV53" s="253"/>
      <c r="POW53" s="253"/>
      <c r="POX53" s="253"/>
      <c r="POY53" s="253"/>
      <c r="POZ53" s="253"/>
      <c r="PPA53" s="253"/>
      <c r="PPB53" s="253"/>
      <c r="PPC53" s="253"/>
      <c r="PPD53" s="253"/>
      <c r="PPE53" s="253"/>
      <c r="PPF53" s="253"/>
      <c r="PPG53" s="253"/>
      <c r="PPH53" s="253"/>
      <c r="PPI53" s="253"/>
      <c r="PPJ53" s="253"/>
      <c r="PPK53" s="253"/>
      <c r="PPL53" s="253"/>
      <c r="PPM53" s="253"/>
      <c r="PPN53" s="253"/>
      <c r="PPO53" s="253"/>
      <c r="PPP53" s="253"/>
      <c r="PPQ53" s="253"/>
      <c r="PPR53" s="253"/>
      <c r="PPS53" s="253"/>
      <c r="PPT53" s="253"/>
      <c r="PPU53" s="253"/>
      <c r="PPV53" s="253"/>
      <c r="PPW53" s="253"/>
      <c r="PPX53" s="253"/>
      <c r="PPY53" s="253"/>
      <c r="PPZ53" s="253"/>
      <c r="PQA53" s="253"/>
      <c r="PQB53" s="253"/>
      <c r="PQC53" s="253"/>
      <c r="PQD53" s="253"/>
      <c r="PQE53" s="253"/>
      <c r="PQF53" s="253"/>
      <c r="PQG53" s="253"/>
      <c r="PQH53" s="253"/>
      <c r="PQI53" s="253"/>
      <c r="PQJ53" s="253"/>
      <c r="PQK53" s="253"/>
      <c r="PQL53" s="253"/>
      <c r="PQM53" s="253"/>
      <c r="PQN53" s="253"/>
      <c r="PQO53" s="253"/>
      <c r="PQP53" s="253"/>
      <c r="PQQ53" s="253"/>
      <c r="PQR53" s="253"/>
      <c r="PQS53" s="253"/>
      <c r="PQT53" s="253"/>
      <c r="PQU53" s="253"/>
      <c r="PQV53" s="253"/>
      <c r="PQW53" s="253"/>
      <c r="PQX53" s="253"/>
      <c r="PQY53" s="253"/>
      <c r="PQZ53" s="253"/>
      <c r="PRA53" s="253"/>
      <c r="PRB53" s="253"/>
      <c r="PRC53" s="253"/>
      <c r="PRD53" s="253"/>
      <c r="PRE53" s="253"/>
      <c r="PRF53" s="253"/>
      <c r="PRG53" s="253"/>
      <c r="PRH53" s="253"/>
      <c r="PRI53" s="253"/>
      <c r="PRJ53" s="253"/>
      <c r="PRK53" s="253"/>
      <c r="PRL53" s="253"/>
      <c r="PRM53" s="253"/>
      <c r="PRN53" s="253"/>
      <c r="PRO53" s="253"/>
      <c r="PRP53" s="253"/>
      <c r="PRQ53" s="253"/>
      <c r="PRR53" s="253"/>
      <c r="PRS53" s="253"/>
      <c r="PRT53" s="253"/>
      <c r="PRU53" s="253"/>
      <c r="PRV53" s="253"/>
      <c r="PRW53" s="253"/>
      <c r="PRX53" s="253"/>
      <c r="PRY53" s="253"/>
      <c r="PRZ53" s="253"/>
      <c r="PSA53" s="253"/>
      <c r="PSB53" s="253"/>
      <c r="PSC53" s="253"/>
      <c r="PSD53" s="253"/>
      <c r="PSE53" s="253"/>
      <c r="PSF53" s="253"/>
      <c r="PSG53" s="253"/>
      <c r="PSH53" s="253"/>
      <c r="PSI53" s="253"/>
      <c r="PSJ53" s="253"/>
      <c r="PSK53" s="253"/>
      <c r="PSL53" s="253"/>
      <c r="PSM53" s="253"/>
      <c r="PSN53" s="253"/>
      <c r="PSO53" s="253"/>
      <c r="PSP53" s="253"/>
      <c r="PSQ53" s="253"/>
      <c r="PSR53" s="253"/>
      <c r="PSS53" s="253"/>
      <c r="PST53" s="253"/>
      <c r="PSU53" s="253"/>
      <c r="PSV53" s="253"/>
      <c r="PSW53" s="253"/>
      <c r="PSX53" s="253"/>
      <c r="PSY53" s="253"/>
      <c r="PSZ53" s="253"/>
      <c r="PTA53" s="253"/>
      <c r="PTB53" s="253"/>
      <c r="PTC53" s="253"/>
      <c r="PTD53" s="253"/>
      <c r="PTE53" s="253"/>
      <c r="PTF53" s="253"/>
      <c r="PTG53" s="253"/>
      <c r="PTH53" s="253"/>
      <c r="PTI53" s="253"/>
      <c r="PTJ53" s="253"/>
      <c r="PTK53" s="253"/>
      <c r="PTL53" s="253"/>
      <c r="PTM53" s="253"/>
      <c r="PTN53" s="253"/>
      <c r="PTO53" s="253"/>
      <c r="PTP53" s="253"/>
      <c r="PTQ53" s="253"/>
      <c r="PTR53" s="253"/>
      <c r="PTS53" s="253"/>
      <c r="PTT53" s="253"/>
      <c r="PTU53" s="253"/>
      <c r="PTV53" s="253"/>
      <c r="PTW53" s="253"/>
      <c r="PTX53" s="253"/>
      <c r="PTY53" s="253"/>
      <c r="PTZ53" s="253"/>
      <c r="PUA53" s="253"/>
      <c r="PUB53" s="253"/>
      <c r="PUC53" s="253"/>
      <c r="PUD53" s="253"/>
      <c r="PUE53" s="253"/>
      <c r="PUF53" s="253"/>
      <c r="PUG53" s="253"/>
      <c r="PUH53" s="253"/>
      <c r="PUI53" s="253"/>
      <c r="PUJ53" s="253"/>
      <c r="PUK53" s="253"/>
      <c r="PUL53" s="253"/>
      <c r="PUM53" s="253"/>
      <c r="PUN53" s="253"/>
      <c r="PUO53" s="253"/>
      <c r="PUP53" s="253"/>
      <c r="PUQ53" s="253"/>
      <c r="PUR53" s="253"/>
      <c r="PUS53" s="253"/>
      <c r="PUT53" s="253"/>
      <c r="PUU53" s="253"/>
      <c r="PUV53" s="253"/>
      <c r="PUW53" s="253"/>
      <c r="PUX53" s="253"/>
      <c r="PUY53" s="253"/>
      <c r="PUZ53" s="253"/>
      <c r="PVA53" s="253"/>
      <c r="PVB53" s="253"/>
      <c r="PVC53" s="253"/>
      <c r="PVD53" s="253"/>
      <c r="PVE53" s="253"/>
      <c r="PVF53" s="253"/>
      <c r="PVG53" s="253"/>
      <c r="PVH53" s="253"/>
      <c r="PVI53" s="253"/>
      <c r="PVJ53" s="253"/>
      <c r="PVK53" s="253"/>
      <c r="PVL53" s="253"/>
      <c r="PVM53" s="253"/>
      <c r="PVN53" s="253"/>
      <c r="PVO53" s="253"/>
      <c r="PVP53" s="253"/>
      <c r="PVQ53" s="253"/>
      <c r="PVR53" s="253"/>
      <c r="PVS53" s="253"/>
      <c r="PVT53" s="253"/>
      <c r="PVU53" s="253"/>
      <c r="PVV53" s="253"/>
      <c r="PVW53" s="253"/>
      <c r="PVX53" s="253"/>
      <c r="PVY53" s="253"/>
      <c r="PVZ53" s="253"/>
      <c r="PWA53" s="253"/>
      <c r="PWB53" s="253"/>
      <c r="PWC53" s="253"/>
      <c r="PWD53" s="253"/>
      <c r="PWE53" s="253"/>
      <c r="PWF53" s="253"/>
      <c r="PWG53" s="253"/>
      <c r="PWH53" s="253"/>
      <c r="PWI53" s="253"/>
      <c r="PWJ53" s="253"/>
      <c r="PWK53" s="253"/>
      <c r="PWL53" s="253"/>
      <c r="PWM53" s="253"/>
      <c r="PWN53" s="253"/>
      <c r="PWO53" s="253"/>
      <c r="PWP53" s="253"/>
      <c r="PWQ53" s="253"/>
      <c r="PWR53" s="253"/>
      <c r="PWS53" s="253"/>
      <c r="PWT53" s="253"/>
      <c r="PWU53" s="253"/>
      <c r="PWV53" s="253"/>
      <c r="PWW53" s="253"/>
      <c r="PWX53" s="253"/>
      <c r="PWY53" s="253"/>
      <c r="PWZ53" s="253"/>
      <c r="PXA53" s="253"/>
      <c r="PXB53" s="253"/>
      <c r="PXC53" s="253"/>
      <c r="PXD53" s="253"/>
      <c r="PXE53" s="253"/>
      <c r="PXF53" s="253"/>
      <c r="PXG53" s="253"/>
      <c r="PXH53" s="253"/>
      <c r="PXI53" s="253"/>
      <c r="PXJ53" s="253"/>
      <c r="PXK53" s="253"/>
      <c r="PXL53" s="253"/>
      <c r="PXM53" s="253"/>
      <c r="PXN53" s="253"/>
      <c r="PXO53" s="253"/>
      <c r="PXP53" s="253"/>
      <c r="PXQ53" s="253"/>
      <c r="PXR53" s="253"/>
      <c r="PXS53" s="253"/>
      <c r="PXT53" s="253"/>
      <c r="PXU53" s="253"/>
      <c r="PXV53" s="253"/>
      <c r="PXW53" s="253"/>
      <c r="PXX53" s="253"/>
      <c r="PXY53" s="253"/>
      <c r="PXZ53" s="253"/>
      <c r="PYA53" s="253"/>
      <c r="PYB53" s="253"/>
      <c r="PYC53" s="253"/>
      <c r="PYD53" s="253"/>
      <c r="PYE53" s="253"/>
      <c r="PYF53" s="253"/>
      <c r="PYG53" s="253"/>
      <c r="PYH53" s="253"/>
      <c r="PYI53" s="253"/>
      <c r="PYJ53" s="253"/>
      <c r="PYK53" s="253"/>
      <c r="PYL53" s="253"/>
      <c r="PYM53" s="253"/>
      <c r="PYN53" s="253"/>
      <c r="PYO53" s="253"/>
      <c r="PYP53" s="253"/>
      <c r="PYQ53" s="253"/>
      <c r="PYR53" s="253"/>
      <c r="PYS53" s="253"/>
      <c r="PYT53" s="253"/>
      <c r="PYU53" s="253"/>
      <c r="PYV53" s="253"/>
      <c r="PYW53" s="253"/>
      <c r="PYX53" s="253"/>
      <c r="PYY53" s="253"/>
      <c r="PYZ53" s="253"/>
      <c r="PZA53" s="253"/>
      <c r="PZB53" s="253"/>
      <c r="PZC53" s="253"/>
      <c r="PZD53" s="253"/>
      <c r="PZE53" s="253"/>
      <c r="PZF53" s="253"/>
      <c r="PZG53" s="253"/>
      <c r="PZH53" s="253"/>
      <c r="PZI53" s="253"/>
      <c r="PZJ53" s="253"/>
      <c r="PZK53" s="253"/>
      <c r="PZL53" s="253"/>
      <c r="PZM53" s="253"/>
      <c r="PZN53" s="253"/>
      <c r="PZO53" s="253"/>
      <c r="PZP53" s="253"/>
      <c r="PZQ53" s="253"/>
      <c r="PZR53" s="253"/>
      <c r="PZS53" s="253"/>
      <c r="PZT53" s="253"/>
      <c r="PZU53" s="253"/>
      <c r="PZV53" s="253"/>
      <c r="PZW53" s="253"/>
      <c r="PZX53" s="253"/>
      <c r="PZY53" s="253"/>
      <c r="PZZ53" s="253"/>
      <c r="QAA53" s="253"/>
      <c r="QAB53" s="253"/>
      <c r="QAC53" s="253"/>
      <c r="QAD53" s="253"/>
      <c r="QAE53" s="253"/>
      <c r="QAF53" s="253"/>
      <c r="QAG53" s="253"/>
      <c r="QAH53" s="253"/>
      <c r="QAI53" s="253"/>
      <c r="QAJ53" s="253"/>
      <c r="QAK53" s="253"/>
      <c r="QAL53" s="253"/>
      <c r="QAM53" s="253"/>
      <c r="QAN53" s="253"/>
      <c r="QAO53" s="253"/>
      <c r="QAP53" s="253"/>
      <c r="QAQ53" s="253"/>
      <c r="QAR53" s="253"/>
      <c r="QAS53" s="253"/>
      <c r="QAT53" s="253"/>
      <c r="QAU53" s="253"/>
      <c r="QAV53" s="253"/>
      <c r="QAW53" s="253"/>
      <c r="QAX53" s="253"/>
      <c r="QAY53" s="253"/>
      <c r="QAZ53" s="253"/>
      <c r="QBA53" s="253"/>
      <c r="QBB53" s="253"/>
      <c r="QBC53" s="253"/>
      <c r="QBD53" s="253"/>
      <c r="QBE53" s="253"/>
      <c r="QBF53" s="253"/>
      <c r="QBG53" s="253"/>
      <c r="QBH53" s="253"/>
      <c r="QBI53" s="253"/>
      <c r="QBJ53" s="253"/>
      <c r="QBK53" s="253"/>
      <c r="QBL53" s="253"/>
      <c r="QBM53" s="253"/>
      <c r="QBN53" s="253"/>
      <c r="QBO53" s="253"/>
      <c r="QBP53" s="253"/>
      <c r="QBQ53" s="253"/>
      <c r="QBR53" s="253"/>
      <c r="QBS53" s="253"/>
      <c r="QBT53" s="253"/>
      <c r="QBU53" s="253"/>
      <c r="QBV53" s="253"/>
      <c r="QBW53" s="253"/>
      <c r="QBX53" s="253"/>
      <c r="QBY53" s="253"/>
      <c r="QBZ53" s="253"/>
      <c r="QCA53" s="253"/>
      <c r="QCB53" s="253"/>
      <c r="QCC53" s="253"/>
      <c r="QCD53" s="253"/>
      <c r="QCE53" s="253"/>
      <c r="QCF53" s="253"/>
      <c r="QCG53" s="253"/>
      <c r="QCH53" s="253"/>
      <c r="QCI53" s="253"/>
      <c r="QCJ53" s="253"/>
      <c r="QCK53" s="253"/>
      <c r="QCL53" s="253"/>
      <c r="QCM53" s="253"/>
      <c r="QCN53" s="253"/>
      <c r="QCO53" s="253"/>
      <c r="QCP53" s="253"/>
      <c r="QCQ53" s="253"/>
      <c r="QCR53" s="253"/>
      <c r="QCS53" s="253"/>
      <c r="QCT53" s="253"/>
      <c r="QCU53" s="253"/>
      <c r="QCV53" s="253"/>
      <c r="QCW53" s="253"/>
      <c r="QCX53" s="253"/>
      <c r="QCY53" s="253"/>
      <c r="QCZ53" s="253"/>
      <c r="QDA53" s="253"/>
      <c r="QDB53" s="253"/>
      <c r="QDC53" s="253"/>
      <c r="QDD53" s="253"/>
      <c r="QDE53" s="253"/>
      <c r="QDF53" s="253"/>
      <c r="QDG53" s="253"/>
      <c r="QDH53" s="253"/>
      <c r="QDI53" s="253"/>
      <c r="QDJ53" s="253"/>
      <c r="QDK53" s="253"/>
      <c r="QDL53" s="253"/>
      <c r="QDM53" s="253"/>
      <c r="QDN53" s="253"/>
      <c r="QDO53" s="253"/>
      <c r="QDP53" s="253"/>
      <c r="QDQ53" s="253"/>
      <c r="QDR53" s="253"/>
      <c r="QDS53" s="253"/>
      <c r="QDT53" s="253"/>
      <c r="QDU53" s="253"/>
      <c r="QDV53" s="253"/>
      <c r="QDW53" s="253"/>
      <c r="QDX53" s="253"/>
      <c r="QDY53" s="253"/>
      <c r="QDZ53" s="253"/>
      <c r="QEA53" s="253"/>
      <c r="QEB53" s="253"/>
      <c r="QEC53" s="253"/>
      <c r="QED53" s="253"/>
      <c r="QEE53" s="253"/>
      <c r="QEF53" s="253"/>
      <c r="QEG53" s="253"/>
      <c r="QEH53" s="253"/>
      <c r="QEI53" s="253"/>
      <c r="QEJ53" s="253"/>
      <c r="QEK53" s="253"/>
      <c r="QEL53" s="253"/>
      <c r="QEM53" s="253"/>
      <c r="QEN53" s="253"/>
      <c r="QEO53" s="253"/>
      <c r="QEP53" s="253"/>
      <c r="QEQ53" s="253"/>
      <c r="QER53" s="253"/>
      <c r="QES53" s="253"/>
      <c r="QET53" s="253"/>
      <c r="QEU53" s="253"/>
      <c r="QEV53" s="253"/>
      <c r="QEW53" s="253"/>
      <c r="QEX53" s="253"/>
      <c r="QEY53" s="253"/>
      <c r="QEZ53" s="253"/>
      <c r="QFA53" s="253"/>
      <c r="QFB53" s="253"/>
      <c r="QFC53" s="253"/>
      <c r="QFD53" s="253"/>
      <c r="QFE53" s="253"/>
      <c r="QFF53" s="253"/>
      <c r="QFG53" s="253"/>
      <c r="QFH53" s="253"/>
      <c r="QFI53" s="253"/>
      <c r="QFJ53" s="253"/>
      <c r="QFK53" s="253"/>
      <c r="QFL53" s="253"/>
      <c r="QFM53" s="253"/>
      <c r="QFN53" s="253"/>
      <c r="QFO53" s="253"/>
      <c r="QFP53" s="253"/>
      <c r="QFQ53" s="253"/>
      <c r="QFR53" s="253"/>
      <c r="QFS53" s="253"/>
      <c r="QFT53" s="253"/>
      <c r="QFU53" s="253"/>
      <c r="QFV53" s="253"/>
      <c r="QFW53" s="253"/>
      <c r="QFX53" s="253"/>
      <c r="QFY53" s="253"/>
      <c r="QFZ53" s="253"/>
      <c r="QGA53" s="253"/>
      <c r="QGB53" s="253"/>
      <c r="QGC53" s="253"/>
      <c r="QGD53" s="253"/>
      <c r="QGE53" s="253"/>
      <c r="QGF53" s="253"/>
      <c r="QGG53" s="253"/>
      <c r="QGH53" s="253"/>
      <c r="QGI53" s="253"/>
      <c r="QGJ53" s="253"/>
      <c r="QGK53" s="253"/>
      <c r="QGL53" s="253"/>
      <c r="QGM53" s="253"/>
      <c r="QGN53" s="253"/>
      <c r="QGO53" s="253"/>
      <c r="QGP53" s="253"/>
      <c r="QGQ53" s="253"/>
      <c r="QGR53" s="253"/>
      <c r="QGS53" s="253"/>
      <c r="QGT53" s="253"/>
      <c r="QGU53" s="253"/>
      <c r="QGV53" s="253"/>
      <c r="QGW53" s="253"/>
      <c r="QGX53" s="253"/>
      <c r="QGY53" s="253"/>
      <c r="QGZ53" s="253"/>
      <c r="QHA53" s="253"/>
      <c r="QHB53" s="253"/>
      <c r="QHC53" s="253"/>
      <c r="QHD53" s="253"/>
      <c r="QHE53" s="253"/>
      <c r="QHF53" s="253"/>
      <c r="QHG53" s="253"/>
      <c r="QHH53" s="253"/>
      <c r="QHI53" s="253"/>
      <c r="QHJ53" s="253"/>
      <c r="QHK53" s="253"/>
      <c r="QHL53" s="253"/>
      <c r="QHM53" s="253"/>
      <c r="QHN53" s="253"/>
      <c r="QHO53" s="253"/>
      <c r="QHP53" s="253"/>
      <c r="QHQ53" s="253"/>
      <c r="QHR53" s="253"/>
      <c r="QHS53" s="253"/>
      <c r="QHT53" s="253"/>
      <c r="QHU53" s="253"/>
      <c r="QHV53" s="253"/>
      <c r="QHW53" s="253"/>
      <c r="QHX53" s="253"/>
      <c r="QHY53" s="253"/>
      <c r="QHZ53" s="253"/>
      <c r="QIA53" s="253"/>
      <c r="QIB53" s="253"/>
      <c r="QIC53" s="253"/>
      <c r="QID53" s="253"/>
      <c r="QIE53" s="253"/>
      <c r="QIF53" s="253"/>
      <c r="QIG53" s="253"/>
      <c r="QIH53" s="253"/>
      <c r="QII53" s="253"/>
      <c r="QIJ53" s="253"/>
      <c r="QIK53" s="253"/>
      <c r="QIL53" s="253"/>
      <c r="QIM53" s="253"/>
      <c r="QIN53" s="253"/>
      <c r="QIO53" s="253"/>
      <c r="QIP53" s="253"/>
      <c r="QIQ53" s="253"/>
      <c r="QIR53" s="253"/>
      <c r="QIS53" s="253"/>
      <c r="QIT53" s="253"/>
      <c r="QIU53" s="253"/>
      <c r="QIV53" s="253"/>
      <c r="QIW53" s="253"/>
      <c r="QIX53" s="253"/>
      <c r="QIY53" s="253"/>
      <c r="QIZ53" s="253"/>
      <c r="QJA53" s="253"/>
      <c r="QJB53" s="253"/>
      <c r="QJC53" s="253"/>
      <c r="QJD53" s="253"/>
      <c r="QJE53" s="253"/>
      <c r="QJF53" s="253"/>
      <c r="QJG53" s="253"/>
      <c r="QJH53" s="253"/>
      <c r="QJI53" s="253"/>
      <c r="QJJ53" s="253"/>
      <c r="QJK53" s="253"/>
      <c r="QJL53" s="253"/>
      <c r="QJM53" s="253"/>
      <c r="QJN53" s="253"/>
      <c r="QJO53" s="253"/>
      <c r="QJP53" s="253"/>
      <c r="QJQ53" s="253"/>
      <c r="QJR53" s="253"/>
      <c r="QJS53" s="253"/>
      <c r="QJT53" s="253"/>
      <c r="QJU53" s="253"/>
      <c r="QJV53" s="253"/>
      <c r="QJW53" s="253"/>
      <c r="QJX53" s="253"/>
      <c r="QJY53" s="253"/>
      <c r="QJZ53" s="253"/>
      <c r="QKA53" s="253"/>
      <c r="QKB53" s="253"/>
      <c r="QKC53" s="253"/>
      <c r="QKD53" s="253"/>
      <c r="QKE53" s="253"/>
      <c r="QKF53" s="253"/>
      <c r="QKG53" s="253"/>
      <c r="QKH53" s="253"/>
      <c r="QKI53" s="253"/>
      <c r="QKJ53" s="253"/>
      <c r="QKK53" s="253"/>
      <c r="QKL53" s="253"/>
      <c r="QKM53" s="253"/>
      <c r="QKN53" s="253"/>
      <c r="QKO53" s="253"/>
      <c r="QKP53" s="253"/>
      <c r="QKQ53" s="253"/>
      <c r="QKR53" s="253"/>
      <c r="QKS53" s="253"/>
      <c r="QKT53" s="253"/>
      <c r="QKU53" s="253"/>
      <c r="QKV53" s="253"/>
      <c r="QKW53" s="253"/>
      <c r="QKX53" s="253"/>
      <c r="QKY53" s="253"/>
      <c r="QKZ53" s="253"/>
      <c r="QLA53" s="253"/>
      <c r="QLB53" s="253"/>
      <c r="QLC53" s="253"/>
      <c r="QLD53" s="253"/>
      <c r="QLE53" s="253"/>
      <c r="QLF53" s="253"/>
      <c r="QLG53" s="253"/>
      <c r="QLH53" s="253"/>
      <c r="QLI53" s="253"/>
      <c r="QLJ53" s="253"/>
      <c r="QLK53" s="253"/>
      <c r="QLL53" s="253"/>
      <c r="QLM53" s="253"/>
      <c r="QLN53" s="253"/>
      <c r="QLO53" s="253"/>
      <c r="QLP53" s="253"/>
      <c r="QLQ53" s="253"/>
      <c r="QLR53" s="253"/>
      <c r="QLS53" s="253"/>
      <c r="QLT53" s="253"/>
      <c r="QLU53" s="253"/>
      <c r="QLV53" s="253"/>
      <c r="QLW53" s="253"/>
      <c r="QLX53" s="253"/>
      <c r="QLY53" s="253"/>
      <c r="QLZ53" s="253"/>
      <c r="QMA53" s="253"/>
      <c r="QMB53" s="253"/>
      <c r="QMC53" s="253"/>
      <c r="QMD53" s="253"/>
      <c r="QME53" s="253"/>
      <c r="QMF53" s="253"/>
      <c r="QMG53" s="253"/>
      <c r="QMH53" s="253"/>
      <c r="QMI53" s="253"/>
      <c r="QMJ53" s="253"/>
      <c r="QMK53" s="253"/>
      <c r="QML53" s="253"/>
      <c r="QMM53" s="253"/>
      <c r="QMN53" s="253"/>
      <c r="QMO53" s="253"/>
      <c r="QMP53" s="253"/>
      <c r="QMQ53" s="253"/>
      <c r="QMR53" s="253"/>
      <c r="QMS53" s="253"/>
      <c r="QMT53" s="253"/>
      <c r="QMU53" s="253"/>
      <c r="QMV53" s="253"/>
      <c r="QMW53" s="253"/>
      <c r="QMX53" s="253"/>
      <c r="QMY53" s="253"/>
      <c r="QMZ53" s="253"/>
      <c r="QNA53" s="253"/>
      <c r="QNB53" s="253"/>
      <c r="QNC53" s="253"/>
      <c r="QND53" s="253"/>
      <c r="QNE53" s="253"/>
      <c r="QNF53" s="253"/>
      <c r="QNG53" s="253"/>
      <c r="QNH53" s="253"/>
      <c r="QNI53" s="253"/>
      <c r="QNJ53" s="253"/>
      <c r="QNK53" s="253"/>
      <c r="QNL53" s="253"/>
      <c r="QNM53" s="253"/>
      <c r="QNN53" s="253"/>
      <c r="QNO53" s="253"/>
      <c r="QNP53" s="253"/>
      <c r="QNQ53" s="253"/>
      <c r="QNR53" s="253"/>
      <c r="QNS53" s="253"/>
      <c r="QNT53" s="253"/>
      <c r="QNU53" s="253"/>
      <c r="QNV53" s="253"/>
      <c r="QNW53" s="253"/>
      <c r="QNX53" s="253"/>
      <c r="QNY53" s="253"/>
      <c r="QNZ53" s="253"/>
      <c r="QOA53" s="253"/>
      <c r="QOB53" s="253"/>
      <c r="QOC53" s="253"/>
      <c r="QOD53" s="253"/>
      <c r="QOE53" s="253"/>
      <c r="QOF53" s="253"/>
      <c r="QOG53" s="253"/>
      <c r="QOH53" s="253"/>
      <c r="QOI53" s="253"/>
      <c r="QOJ53" s="253"/>
      <c r="QOK53" s="253"/>
      <c r="QOL53" s="253"/>
      <c r="QOM53" s="253"/>
      <c r="QON53" s="253"/>
      <c r="QOO53" s="253"/>
      <c r="QOP53" s="253"/>
      <c r="QOQ53" s="253"/>
      <c r="QOR53" s="253"/>
      <c r="QOS53" s="253"/>
      <c r="QOT53" s="253"/>
      <c r="QOU53" s="253"/>
      <c r="QOV53" s="253"/>
      <c r="QOW53" s="253"/>
      <c r="QOX53" s="253"/>
      <c r="QOY53" s="253"/>
      <c r="QOZ53" s="253"/>
      <c r="QPA53" s="253"/>
      <c r="QPB53" s="253"/>
      <c r="QPC53" s="253"/>
      <c r="QPD53" s="253"/>
      <c r="QPE53" s="253"/>
      <c r="QPF53" s="253"/>
      <c r="QPG53" s="253"/>
      <c r="QPH53" s="253"/>
      <c r="QPI53" s="253"/>
      <c r="QPJ53" s="253"/>
      <c r="QPK53" s="253"/>
      <c r="QPL53" s="253"/>
      <c r="QPM53" s="253"/>
      <c r="QPN53" s="253"/>
      <c r="QPO53" s="253"/>
      <c r="QPP53" s="253"/>
      <c r="QPQ53" s="253"/>
      <c r="QPR53" s="253"/>
      <c r="QPS53" s="253"/>
      <c r="QPT53" s="253"/>
      <c r="QPU53" s="253"/>
      <c r="QPV53" s="253"/>
      <c r="QPW53" s="253"/>
      <c r="QPX53" s="253"/>
      <c r="QPY53" s="253"/>
      <c r="QPZ53" s="253"/>
      <c r="QQA53" s="253"/>
      <c r="QQB53" s="253"/>
      <c r="QQC53" s="253"/>
      <c r="QQD53" s="253"/>
      <c r="QQE53" s="253"/>
      <c r="QQF53" s="253"/>
      <c r="QQG53" s="253"/>
      <c r="QQH53" s="253"/>
      <c r="QQI53" s="253"/>
      <c r="QQJ53" s="253"/>
      <c r="QQK53" s="253"/>
      <c r="QQL53" s="253"/>
      <c r="QQM53" s="253"/>
      <c r="QQN53" s="253"/>
      <c r="QQO53" s="253"/>
      <c r="QQP53" s="253"/>
      <c r="QQQ53" s="253"/>
      <c r="QQR53" s="253"/>
      <c r="QQS53" s="253"/>
      <c r="QQT53" s="253"/>
      <c r="QQU53" s="253"/>
      <c r="QQV53" s="253"/>
      <c r="QQW53" s="253"/>
      <c r="QQX53" s="253"/>
      <c r="QQY53" s="253"/>
      <c r="QQZ53" s="253"/>
      <c r="QRA53" s="253"/>
      <c r="QRB53" s="253"/>
      <c r="QRC53" s="253"/>
      <c r="QRD53" s="253"/>
      <c r="QRE53" s="253"/>
      <c r="QRF53" s="253"/>
      <c r="QRG53" s="253"/>
      <c r="QRH53" s="253"/>
      <c r="QRI53" s="253"/>
      <c r="QRJ53" s="253"/>
      <c r="QRK53" s="253"/>
      <c r="QRL53" s="253"/>
      <c r="QRM53" s="253"/>
      <c r="QRN53" s="253"/>
      <c r="QRO53" s="253"/>
      <c r="QRP53" s="253"/>
      <c r="QRQ53" s="253"/>
      <c r="QRR53" s="253"/>
      <c r="QRS53" s="253"/>
      <c r="QRT53" s="253"/>
      <c r="QRU53" s="253"/>
      <c r="QRV53" s="253"/>
      <c r="QRW53" s="253"/>
      <c r="QRX53" s="253"/>
      <c r="QRY53" s="253"/>
      <c r="QRZ53" s="253"/>
      <c r="QSA53" s="253"/>
      <c r="QSB53" s="253"/>
      <c r="QSC53" s="253"/>
      <c r="QSD53" s="253"/>
      <c r="QSE53" s="253"/>
      <c r="QSF53" s="253"/>
      <c r="QSG53" s="253"/>
      <c r="QSH53" s="253"/>
      <c r="QSI53" s="253"/>
      <c r="QSJ53" s="253"/>
      <c r="QSK53" s="253"/>
      <c r="QSL53" s="253"/>
      <c r="QSM53" s="253"/>
      <c r="QSN53" s="253"/>
      <c r="QSO53" s="253"/>
      <c r="QSP53" s="253"/>
      <c r="QSQ53" s="253"/>
      <c r="QSR53" s="253"/>
      <c r="QSS53" s="253"/>
      <c r="QST53" s="253"/>
      <c r="QSU53" s="253"/>
      <c r="QSV53" s="253"/>
      <c r="QSW53" s="253"/>
      <c r="QSX53" s="253"/>
      <c r="QSY53" s="253"/>
      <c r="QSZ53" s="253"/>
      <c r="QTA53" s="253"/>
      <c r="QTB53" s="253"/>
      <c r="QTC53" s="253"/>
      <c r="QTD53" s="253"/>
      <c r="QTE53" s="253"/>
      <c r="QTF53" s="253"/>
      <c r="QTG53" s="253"/>
      <c r="QTH53" s="253"/>
      <c r="QTI53" s="253"/>
      <c r="QTJ53" s="253"/>
      <c r="QTK53" s="253"/>
      <c r="QTL53" s="253"/>
      <c r="QTM53" s="253"/>
      <c r="QTN53" s="253"/>
      <c r="QTO53" s="253"/>
      <c r="QTP53" s="253"/>
      <c r="QTQ53" s="253"/>
      <c r="QTR53" s="253"/>
      <c r="QTS53" s="253"/>
      <c r="QTT53" s="253"/>
      <c r="QTU53" s="253"/>
      <c r="QTV53" s="253"/>
      <c r="QTW53" s="253"/>
      <c r="QTX53" s="253"/>
      <c r="QTY53" s="253"/>
      <c r="QTZ53" s="253"/>
      <c r="QUA53" s="253"/>
      <c r="QUB53" s="253"/>
      <c r="QUC53" s="253"/>
      <c r="QUD53" s="253"/>
      <c r="QUE53" s="253"/>
      <c r="QUF53" s="253"/>
      <c r="QUG53" s="253"/>
      <c r="QUH53" s="253"/>
      <c r="QUI53" s="253"/>
      <c r="QUJ53" s="253"/>
      <c r="QUK53" s="253"/>
      <c r="QUL53" s="253"/>
      <c r="QUM53" s="253"/>
      <c r="QUN53" s="253"/>
      <c r="QUO53" s="253"/>
      <c r="QUP53" s="253"/>
      <c r="QUQ53" s="253"/>
      <c r="QUR53" s="253"/>
      <c r="QUS53" s="253"/>
      <c r="QUT53" s="253"/>
      <c r="QUU53" s="253"/>
      <c r="QUV53" s="253"/>
      <c r="QUW53" s="253"/>
      <c r="QUX53" s="253"/>
      <c r="QUY53" s="253"/>
      <c r="QUZ53" s="253"/>
      <c r="QVA53" s="253"/>
      <c r="QVB53" s="253"/>
      <c r="QVC53" s="253"/>
      <c r="QVD53" s="253"/>
      <c r="QVE53" s="253"/>
      <c r="QVF53" s="253"/>
      <c r="QVG53" s="253"/>
      <c r="QVH53" s="253"/>
      <c r="QVI53" s="253"/>
      <c r="QVJ53" s="253"/>
      <c r="QVK53" s="253"/>
      <c r="QVL53" s="253"/>
      <c r="QVM53" s="253"/>
      <c r="QVN53" s="253"/>
      <c r="QVO53" s="253"/>
      <c r="QVP53" s="253"/>
      <c r="QVQ53" s="253"/>
      <c r="QVR53" s="253"/>
      <c r="QVS53" s="253"/>
      <c r="QVT53" s="253"/>
      <c r="QVU53" s="253"/>
      <c r="QVV53" s="253"/>
      <c r="QVW53" s="253"/>
      <c r="QVX53" s="253"/>
      <c r="QVY53" s="253"/>
      <c r="QVZ53" s="253"/>
      <c r="QWA53" s="253"/>
      <c r="QWB53" s="253"/>
      <c r="QWC53" s="253"/>
      <c r="QWD53" s="253"/>
      <c r="QWE53" s="253"/>
      <c r="QWF53" s="253"/>
      <c r="QWG53" s="253"/>
      <c r="QWH53" s="253"/>
      <c r="QWI53" s="253"/>
      <c r="QWJ53" s="253"/>
      <c r="QWK53" s="253"/>
      <c r="QWL53" s="253"/>
      <c r="QWM53" s="253"/>
      <c r="QWN53" s="253"/>
      <c r="QWO53" s="253"/>
      <c r="QWP53" s="253"/>
      <c r="QWQ53" s="253"/>
      <c r="QWR53" s="253"/>
      <c r="QWS53" s="253"/>
      <c r="QWT53" s="253"/>
      <c r="QWU53" s="253"/>
      <c r="QWV53" s="253"/>
      <c r="QWW53" s="253"/>
      <c r="QWX53" s="253"/>
      <c r="QWY53" s="253"/>
      <c r="QWZ53" s="253"/>
      <c r="QXA53" s="253"/>
      <c r="QXB53" s="253"/>
      <c r="QXC53" s="253"/>
      <c r="QXD53" s="253"/>
      <c r="QXE53" s="253"/>
      <c r="QXF53" s="253"/>
      <c r="QXG53" s="253"/>
      <c r="QXH53" s="253"/>
      <c r="QXI53" s="253"/>
      <c r="QXJ53" s="253"/>
      <c r="QXK53" s="253"/>
      <c r="QXL53" s="253"/>
      <c r="QXM53" s="253"/>
      <c r="QXN53" s="253"/>
      <c r="QXO53" s="253"/>
      <c r="QXP53" s="253"/>
      <c r="QXQ53" s="253"/>
      <c r="QXR53" s="253"/>
      <c r="QXS53" s="253"/>
      <c r="QXT53" s="253"/>
      <c r="QXU53" s="253"/>
      <c r="QXV53" s="253"/>
      <c r="QXW53" s="253"/>
      <c r="QXX53" s="253"/>
      <c r="QXY53" s="253"/>
      <c r="QXZ53" s="253"/>
      <c r="QYA53" s="253"/>
      <c r="QYB53" s="253"/>
      <c r="QYC53" s="253"/>
      <c r="QYD53" s="253"/>
      <c r="QYE53" s="253"/>
      <c r="QYF53" s="253"/>
      <c r="QYG53" s="253"/>
      <c r="QYH53" s="253"/>
      <c r="QYI53" s="253"/>
      <c r="QYJ53" s="253"/>
      <c r="QYK53" s="253"/>
      <c r="QYL53" s="253"/>
      <c r="QYM53" s="253"/>
      <c r="QYN53" s="253"/>
      <c r="QYO53" s="253"/>
      <c r="QYP53" s="253"/>
      <c r="QYQ53" s="253"/>
      <c r="QYR53" s="253"/>
      <c r="QYS53" s="253"/>
      <c r="QYT53" s="253"/>
      <c r="QYU53" s="253"/>
      <c r="QYV53" s="253"/>
      <c r="QYW53" s="253"/>
      <c r="QYX53" s="253"/>
      <c r="QYY53" s="253"/>
      <c r="QYZ53" s="253"/>
      <c r="QZA53" s="253"/>
      <c r="QZB53" s="253"/>
      <c r="QZC53" s="253"/>
      <c r="QZD53" s="253"/>
      <c r="QZE53" s="253"/>
      <c r="QZF53" s="253"/>
      <c r="QZG53" s="253"/>
      <c r="QZH53" s="253"/>
      <c r="QZI53" s="253"/>
      <c r="QZJ53" s="253"/>
      <c r="QZK53" s="253"/>
      <c r="QZL53" s="253"/>
      <c r="QZM53" s="253"/>
      <c r="QZN53" s="253"/>
      <c r="QZO53" s="253"/>
      <c r="QZP53" s="253"/>
      <c r="QZQ53" s="253"/>
      <c r="QZR53" s="253"/>
      <c r="QZS53" s="253"/>
      <c r="QZT53" s="253"/>
      <c r="QZU53" s="253"/>
      <c r="QZV53" s="253"/>
      <c r="QZW53" s="253"/>
      <c r="QZX53" s="253"/>
      <c r="QZY53" s="253"/>
      <c r="QZZ53" s="253"/>
      <c r="RAA53" s="253"/>
      <c r="RAB53" s="253"/>
      <c r="RAC53" s="253"/>
      <c r="RAD53" s="253"/>
      <c r="RAE53" s="253"/>
      <c r="RAF53" s="253"/>
      <c r="RAG53" s="253"/>
      <c r="RAH53" s="253"/>
      <c r="RAI53" s="253"/>
      <c r="RAJ53" s="253"/>
      <c r="RAK53" s="253"/>
      <c r="RAL53" s="253"/>
      <c r="RAM53" s="253"/>
      <c r="RAN53" s="253"/>
      <c r="RAO53" s="253"/>
      <c r="RAP53" s="253"/>
      <c r="RAQ53" s="253"/>
      <c r="RAR53" s="253"/>
      <c r="RAS53" s="253"/>
      <c r="RAT53" s="253"/>
      <c r="RAU53" s="253"/>
      <c r="RAV53" s="253"/>
      <c r="RAW53" s="253"/>
      <c r="RAX53" s="253"/>
      <c r="RAY53" s="253"/>
      <c r="RAZ53" s="253"/>
      <c r="RBA53" s="253"/>
      <c r="RBB53" s="253"/>
      <c r="RBC53" s="253"/>
      <c r="RBD53" s="253"/>
      <c r="RBE53" s="253"/>
      <c r="RBF53" s="253"/>
      <c r="RBG53" s="253"/>
      <c r="RBH53" s="253"/>
      <c r="RBI53" s="253"/>
      <c r="RBJ53" s="253"/>
      <c r="RBK53" s="253"/>
      <c r="RBL53" s="253"/>
      <c r="RBM53" s="253"/>
      <c r="RBN53" s="253"/>
      <c r="RBO53" s="253"/>
      <c r="RBP53" s="253"/>
      <c r="RBQ53" s="253"/>
      <c r="RBR53" s="253"/>
      <c r="RBS53" s="253"/>
      <c r="RBT53" s="253"/>
      <c r="RBU53" s="253"/>
      <c r="RBV53" s="253"/>
      <c r="RBW53" s="253"/>
      <c r="RBX53" s="253"/>
      <c r="RBY53" s="253"/>
      <c r="RBZ53" s="253"/>
      <c r="RCA53" s="253"/>
      <c r="RCB53" s="253"/>
      <c r="RCC53" s="253"/>
      <c r="RCD53" s="253"/>
      <c r="RCE53" s="253"/>
      <c r="RCF53" s="253"/>
      <c r="RCG53" s="253"/>
      <c r="RCH53" s="253"/>
      <c r="RCI53" s="253"/>
      <c r="RCJ53" s="253"/>
      <c r="RCK53" s="253"/>
      <c r="RCL53" s="253"/>
      <c r="RCM53" s="253"/>
      <c r="RCN53" s="253"/>
      <c r="RCO53" s="253"/>
      <c r="RCP53" s="253"/>
      <c r="RCQ53" s="253"/>
      <c r="RCR53" s="253"/>
      <c r="RCS53" s="253"/>
      <c r="RCT53" s="253"/>
      <c r="RCU53" s="253"/>
      <c r="RCV53" s="253"/>
      <c r="RCW53" s="253"/>
      <c r="RCX53" s="253"/>
      <c r="RCY53" s="253"/>
      <c r="RCZ53" s="253"/>
      <c r="RDA53" s="253"/>
      <c r="RDB53" s="253"/>
      <c r="RDC53" s="253"/>
      <c r="RDD53" s="253"/>
      <c r="RDE53" s="253"/>
      <c r="RDF53" s="253"/>
      <c r="RDG53" s="253"/>
      <c r="RDH53" s="253"/>
      <c r="RDI53" s="253"/>
      <c r="RDJ53" s="253"/>
      <c r="RDK53" s="253"/>
      <c r="RDL53" s="253"/>
      <c r="RDM53" s="253"/>
      <c r="RDN53" s="253"/>
      <c r="RDO53" s="253"/>
      <c r="RDP53" s="253"/>
      <c r="RDQ53" s="253"/>
      <c r="RDR53" s="253"/>
      <c r="RDS53" s="253"/>
      <c r="RDT53" s="253"/>
      <c r="RDU53" s="253"/>
      <c r="RDV53" s="253"/>
      <c r="RDW53" s="253"/>
      <c r="RDX53" s="253"/>
      <c r="RDY53" s="253"/>
      <c r="RDZ53" s="253"/>
      <c r="REA53" s="253"/>
      <c r="REB53" s="253"/>
      <c r="REC53" s="253"/>
      <c r="RED53" s="253"/>
      <c r="REE53" s="253"/>
      <c r="REF53" s="253"/>
      <c r="REG53" s="253"/>
      <c r="REH53" s="253"/>
      <c r="REI53" s="253"/>
      <c r="REJ53" s="253"/>
      <c r="REK53" s="253"/>
      <c r="REL53" s="253"/>
      <c r="REM53" s="253"/>
      <c r="REN53" s="253"/>
      <c r="REO53" s="253"/>
      <c r="REP53" s="253"/>
      <c r="REQ53" s="253"/>
      <c r="RER53" s="253"/>
      <c r="RES53" s="253"/>
      <c r="RET53" s="253"/>
      <c r="REU53" s="253"/>
      <c r="REV53" s="253"/>
      <c r="REW53" s="253"/>
      <c r="REX53" s="253"/>
      <c r="REY53" s="253"/>
      <c r="REZ53" s="253"/>
      <c r="RFA53" s="253"/>
      <c r="RFB53" s="253"/>
      <c r="RFC53" s="253"/>
      <c r="RFD53" s="253"/>
      <c r="RFE53" s="253"/>
      <c r="RFF53" s="253"/>
      <c r="RFG53" s="253"/>
      <c r="RFH53" s="253"/>
      <c r="RFI53" s="253"/>
      <c r="RFJ53" s="253"/>
      <c r="RFK53" s="253"/>
      <c r="RFL53" s="253"/>
      <c r="RFM53" s="253"/>
      <c r="RFN53" s="253"/>
      <c r="RFO53" s="253"/>
      <c r="RFP53" s="253"/>
      <c r="RFQ53" s="253"/>
      <c r="RFR53" s="253"/>
      <c r="RFS53" s="253"/>
      <c r="RFT53" s="253"/>
      <c r="RFU53" s="253"/>
      <c r="RFV53" s="253"/>
      <c r="RFW53" s="253"/>
      <c r="RFX53" s="253"/>
      <c r="RFY53" s="253"/>
      <c r="RFZ53" s="253"/>
      <c r="RGA53" s="253"/>
      <c r="RGB53" s="253"/>
      <c r="RGC53" s="253"/>
      <c r="RGD53" s="253"/>
      <c r="RGE53" s="253"/>
      <c r="RGF53" s="253"/>
      <c r="RGG53" s="253"/>
      <c r="RGH53" s="253"/>
      <c r="RGI53" s="253"/>
      <c r="RGJ53" s="253"/>
      <c r="RGK53" s="253"/>
      <c r="RGL53" s="253"/>
      <c r="RGM53" s="253"/>
      <c r="RGN53" s="253"/>
      <c r="RGO53" s="253"/>
      <c r="RGP53" s="253"/>
      <c r="RGQ53" s="253"/>
      <c r="RGR53" s="253"/>
      <c r="RGS53" s="253"/>
      <c r="RGT53" s="253"/>
      <c r="RGU53" s="253"/>
      <c r="RGV53" s="253"/>
      <c r="RGW53" s="253"/>
      <c r="RGX53" s="253"/>
      <c r="RGY53" s="253"/>
      <c r="RGZ53" s="253"/>
      <c r="RHA53" s="253"/>
      <c r="RHB53" s="253"/>
      <c r="RHC53" s="253"/>
      <c r="RHD53" s="253"/>
      <c r="RHE53" s="253"/>
      <c r="RHF53" s="253"/>
      <c r="RHG53" s="253"/>
      <c r="RHH53" s="253"/>
      <c r="RHI53" s="253"/>
      <c r="RHJ53" s="253"/>
      <c r="RHK53" s="253"/>
      <c r="RHL53" s="253"/>
      <c r="RHM53" s="253"/>
      <c r="RHN53" s="253"/>
      <c r="RHO53" s="253"/>
      <c r="RHP53" s="253"/>
      <c r="RHQ53" s="253"/>
      <c r="RHR53" s="253"/>
      <c r="RHS53" s="253"/>
      <c r="RHT53" s="253"/>
      <c r="RHU53" s="253"/>
      <c r="RHV53" s="253"/>
      <c r="RHW53" s="253"/>
      <c r="RHX53" s="253"/>
      <c r="RHY53" s="253"/>
      <c r="RHZ53" s="253"/>
      <c r="RIA53" s="253"/>
      <c r="RIB53" s="253"/>
      <c r="RIC53" s="253"/>
      <c r="RID53" s="253"/>
      <c r="RIE53" s="253"/>
      <c r="RIF53" s="253"/>
      <c r="RIG53" s="253"/>
      <c r="RIH53" s="253"/>
      <c r="RII53" s="253"/>
      <c r="RIJ53" s="253"/>
      <c r="RIK53" s="253"/>
      <c r="RIL53" s="253"/>
      <c r="RIM53" s="253"/>
      <c r="RIN53" s="253"/>
      <c r="RIO53" s="253"/>
      <c r="RIP53" s="253"/>
      <c r="RIQ53" s="253"/>
      <c r="RIR53" s="253"/>
      <c r="RIS53" s="253"/>
      <c r="RIT53" s="253"/>
      <c r="RIU53" s="253"/>
      <c r="RIV53" s="253"/>
      <c r="RIW53" s="253"/>
      <c r="RIX53" s="253"/>
      <c r="RIY53" s="253"/>
      <c r="RIZ53" s="253"/>
      <c r="RJA53" s="253"/>
      <c r="RJB53" s="253"/>
      <c r="RJC53" s="253"/>
      <c r="RJD53" s="253"/>
      <c r="RJE53" s="253"/>
      <c r="RJF53" s="253"/>
      <c r="RJG53" s="253"/>
      <c r="RJH53" s="253"/>
      <c r="RJI53" s="253"/>
      <c r="RJJ53" s="253"/>
      <c r="RJK53" s="253"/>
      <c r="RJL53" s="253"/>
      <c r="RJM53" s="253"/>
      <c r="RJN53" s="253"/>
      <c r="RJO53" s="253"/>
      <c r="RJP53" s="253"/>
      <c r="RJQ53" s="253"/>
      <c r="RJR53" s="253"/>
      <c r="RJS53" s="253"/>
      <c r="RJT53" s="253"/>
      <c r="RJU53" s="253"/>
      <c r="RJV53" s="253"/>
      <c r="RJW53" s="253"/>
      <c r="RJX53" s="253"/>
      <c r="RJY53" s="253"/>
      <c r="RJZ53" s="253"/>
      <c r="RKA53" s="253"/>
      <c r="RKB53" s="253"/>
      <c r="RKC53" s="253"/>
      <c r="RKD53" s="253"/>
      <c r="RKE53" s="253"/>
      <c r="RKF53" s="253"/>
      <c r="RKG53" s="253"/>
      <c r="RKH53" s="253"/>
      <c r="RKI53" s="253"/>
      <c r="RKJ53" s="253"/>
      <c r="RKK53" s="253"/>
      <c r="RKL53" s="253"/>
      <c r="RKM53" s="253"/>
      <c r="RKN53" s="253"/>
      <c r="RKO53" s="253"/>
      <c r="RKP53" s="253"/>
      <c r="RKQ53" s="253"/>
      <c r="RKR53" s="253"/>
      <c r="RKS53" s="253"/>
      <c r="RKT53" s="253"/>
      <c r="RKU53" s="253"/>
      <c r="RKV53" s="253"/>
      <c r="RKW53" s="253"/>
      <c r="RKX53" s="253"/>
      <c r="RKY53" s="253"/>
      <c r="RKZ53" s="253"/>
      <c r="RLA53" s="253"/>
      <c r="RLB53" s="253"/>
      <c r="RLC53" s="253"/>
      <c r="RLD53" s="253"/>
      <c r="RLE53" s="253"/>
      <c r="RLF53" s="253"/>
      <c r="RLG53" s="253"/>
      <c r="RLH53" s="253"/>
      <c r="RLI53" s="253"/>
      <c r="RLJ53" s="253"/>
      <c r="RLK53" s="253"/>
      <c r="RLL53" s="253"/>
      <c r="RLM53" s="253"/>
      <c r="RLN53" s="253"/>
      <c r="RLO53" s="253"/>
      <c r="RLP53" s="253"/>
      <c r="RLQ53" s="253"/>
      <c r="RLR53" s="253"/>
      <c r="RLS53" s="253"/>
      <c r="RLT53" s="253"/>
      <c r="RLU53" s="253"/>
      <c r="RLV53" s="253"/>
      <c r="RLW53" s="253"/>
      <c r="RLX53" s="253"/>
      <c r="RLY53" s="253"/>
      <c r="RLZ53" s="253"/>
      <c r="RMA53" s="253"/>
      <c r="RMB53" s="253"/>
      <c r="RMC53" s="253"/>
      <c r="RMD53" s="253"/>
      <c r="RME53" s="253"/>
      <c r="RMF53" s="253"/>
      <c r="RMG53" s="253"/>
      <c r="RMH53" s="253"/>
      <c r="RMI53" s="253"/>
      <c r="RMJ53" s="253"/>
      <c r="RMK53" s="253"/>
      <c r="RML53" s="253"/>
      <c r="RMM53" s="253"/>
      <c r="RMN53" s="253"/>
      <c r="RMO53" s="253"/>
      <c r="RMP53" s="253"/>
      <c r="RMQ53" s="253"/>
      <c r="RMR53" s="253"/>
      <c r="RMS53" s="253"/>
      <c r="RMT53" s="253"/>
      <c r="RMU53" s="253"/>
      <c r="RMV53" s="253"/>
      <c r="RMW53" s="253"/>
      <c r="RMX53" s="253"/>
      <c r="RMY53" s="253"/>
      <c r="RMZ53" s="253"/>
      <c r="RNA53" s="253"/>
      <c r="RNB53" s="253"/>
      <c r="RNC53" s="253"/>
      <c r="RND53" s="253"/>
      <c r="RNE53" s="253"/>
      <c r="RNF53" s="253"/>
      <c r="RNG53" s="253"/>
      <c r="RNH53" s="253"/>
      <c r="RNI53" s="253"/>
      <c r="RNJ53" s="253"/>
      <c r="RNK53" s="253"/>
      <c r="RNL53" s="253"/>
      <c r="RNM53" s="253"/>
      <c r="RNN53" s="253"/>
      <c r="RNO53" s="253"/>
      <c r="RNP53" s="253"/>
      <c r="RNQ53" s="253"/>
      <c r="RNR53" s="253"/>
      <c r="RNS53" s="253"/>
      <c r="RNT53" s="253"/>
      <c r="RNU53" s="253"/>
      <c r="RNV53" s="253"/>
      <c r="RNW53" s="253"/>
      <c r="RNX53" s="253"/>
      <c r="RNY53" s="253"/>
      <c r="RNZ53" s="253"/>
      <c r="ROA53" s="253"/>
      <c r="ROB53" s="253"/>
      <c r="ROC53" s="253"/>
      <c r="ROD53" s="253"/>
      <c r="ROE53" s="253"/>
      <c r="ROF53" s="253"/>
      <c r="ROG53" s="253"/>
      <c r="ROH53" s="253"/>
      <c r="ROI53" s="253"/>
      <c r="ROJ53" s="253"/>
      <c r="ROK53" s="253"/>
      <c r="ROL53" s="253"/>
      <c r="ROM53" s="253"/>
      <c r="RON53" s="253"/>
      <c r="ROO53" s="253"/>
      <c r="ROP53" s="253"/>
      <c r="ROQ53" s="253"/>
      <c r="ROR53" s="253"/>
      <c r="ROS53" s="253"/>
      <c r="ROT53" s="253"/>
      <c r="ROU53" s="253"/>
      <c r="ROV53" s="253"/>
      <c r="ROW53" s="253"/>
      <c r="ROX53" s="253"/>
      <c r="ROY53" s="253"/>
      <c r="ROZ53" s="253"/>
      <c r="RPA53" s="253"/>
      <c r="RPB53" s="253"/>
      <c r="RPC53" s="253"/>
      <c r="RPD53" s="253"/>
      <c r="RPE53" s="253"/>
      <c r="RPF53" s="253"/>
      <c r="RPG53" s="253"/>
      <c r="RPH53" s="253"/>
      <c r="RPI53" s="253"/>
      <c r="RPJ53" s="253"/>
      <c r="RPK53" s="253"/>
      <c r="RPL53" s="253"/>
      <c r="RPM53" s="253"/>
      <c r="RPN53" s="253"/>
      <c r="RPO53" s="253"/>
      <c r="RPP53" s="253"/>
      <c r="RPQ53" s="253"/>
      <c r="RPR53" s="253"/>
      <c r="RPS53" s="253"/>
      <c r="RPT53" s="253"/>
      <c r="RPU53" s="253"/>
      <c r="RPV53" s="253"/>
      <c r="RPW53" s="253"/>
      <c r="RPX53" s="253"/>
      <c r="RPY53" s="253"/>
      <c r="RPZ53" s="253"/>
      <c r="RQA53" s="253"/>
      <c r="RQB53" s="253"/>
      <c r="RQC53" s="253"/>
      <c r="RQD53" s="253"/>
      <c r="RQE53" s="253"/>
      <c r="RQF53" s="253"/>
      <c r="RQG53" s="253"/>
      <c r="RQH53" s="253"/>
      <c r="RQI53" s="253"/>
      <c r="RQJ53" s="253"/>
      <c r="RQK53" s="253"/>
      <c r="RQL53" s="253"/>
      <c r="RQM53" s="253"/>
      <c r="RQN53" s="253"/>
      <c r="RQO53" s="253"/>
      <c r="RQP53" s="253"/>
      <c r="RQQ53" s="253"/>
      <c r="RQR53" s="253"/>
      <c r="RQS53" s="253"/>
      <c r="RQT53" s="253"/>
      <c r="RQU53" s="253"/>
      <c r="RQV53" s="253"/>
      <c r="RQW53" s="253"/>
      <c r="RQX53" s="253"/>
      <c r="RQY53" s="253"/>
      <c r="RQZ53" s="253"/>
      <c r="RRA53" s="253"/>
      <c r="RRB53" s="253"/>
      <c r="RRC53" s="253"/>
      <c r="RRD53" s="253"/>
      <c r="RRE53" s="253"/>
      <c r="RRF53" s="253"/>
      <c r="RRG53" s="253"/>
      <c r="RRH53" s="253"/>
      <c r="RRI53" s="253"/>
      <c r="RRJ53" s="253"/>
      <c r="RRK53" s="253"/>
      <c r="RRL53" s="253"/>
      <c r="RRM53" s="253"/>
      <c r="RRN53" s="253"/>
      <c r="RRO53" s="253"/>
      <c r="RRP53" s="253"/>
      <c r="RRQ53" s="253"/>
      <c r="RRR53" s="253"/>
      <c r="RRS53" s="253"/>
      <c r="RRT53" s="253"/>
      <c r="RRU53" s="253"/>
      <c r="RRV53" s="253"/>
      <c r="RRW53" s="253"/>
      <c r="RRX53" s="253"/>
      <c r="RRY53" s="253"/>
      <c r="RRZ53" s="253"/>
      <c r="RSA53" s="253"/>
      <c r="RSB53" s="253"/>
      <c r="RSC53" s="253"/>
      <c r="RSD53" s="253"/>
      <c r="RSE53" s="253"/>
      <c r="RSF53" s="253"/>
      <c r="RSG53" s="253"/>
      <c r="RSH53" s="253"/>
      <c r="RSI53" s="253"/>
      <c r="RSJ53" s="253"/>
      <c r="RSK53" s="253"/>
      <c r="RSL53" s="253"/>
      <c r="RSM53" s="253"/>
      <c r="RSN53" s="253"/>
      <c r="RSO53" s="253"/>
      <c r="RSP53" s="253"/>
      <c r="RSQ53" s="253"/>
      <c r="RSR53" s="253"/>
      <c r="RSS53" s="253"/>
      <c r="RST53" s="253"/>
      <c r="RSU53" s="253"/>
      <c r="RSV53" s="253"/>
      <c r="RSW53" s="253"/>
      <c r="RSX53" s="253"/>
      <c r="RSY53" s="253"/>
      <c r="RSZ53" s="253"/>
      <c r="RTA53" s="253"/>
      <c r="RTB53" s="253"/>
      <c r="RTC53" s="253"/>
      <c r="RTD53" s="253"/>
      <c r="RTE53" s="253"/>
      <c r="RTF53" s="253"/>
      <c r="RTG53" s="253"/>
      <c r="RTH53" s="253"/>
      <c r="RTI53" s="253"/>
      <c r="RTJ53" s="253"/>
      <c r="RTK53" s="253"/>
      <c r="RTL53" s="253"/>
      <c r="RTM53" s="253"/>
      <c r="RTN53" s="253"/>
      <c r="RTO53" s="253"/>
      <c r="RTP53" s="253"/>
      <c r="RTQ53" s="253"/>
      <c r="RTR53" s="253"/>
      <c r="RTS53" s="253"/>
      <c r="RTT53" s="253"/>
      <c r="RTU53" s="253"/>
      <c r="RTV53" s="253"/>
      <c r="RTW53" s="253"/>
      <c r="RTX53" s="253"/>
      <c r="RTY53" s="253"/>
      <c r="RTZ53" s="253"/>
      <c r="RUA53" s="253"/>
      <c r="RUB53" s="253"/>
      <c r="RUC53" s="253"/>
      <c r="RUD53" s="253"/>
      <c r="RUE53" s="253"/>
      <c r="RUF53" s="253"/>
      <c r="RUG53" s="253"/>
      <c r="RUH53" s="253"/>
      <c r="RUI53" s="253"/>
      <c r="RUJ53" s="253"/>
      <c r="RUK53" s="253"/>
      <c r="RUL53" s="253"/>
      <c r="RUM53" s="253"/>
      <c r="RUN53" s="253"/>
      <c r="RUO53" s="253"/>
      <c r="RUP53" s="253"/>
      <c r="RUQ53" s="253"/>
      <c r="RUR53" s="253"/>
      <c r="RUS53" s="253"/>
      <c r="RUT53" s="253"/>
      <c r="RUU53" s="253"/>
      <c r="RUV53" s="253"/>
      <c r="RUW53" s="253"/>
      <c r="RUX53" s="253"/>
      <c r="RUY53" s="253"/>
      <c r="RUZ53" s="253"/>
      <c r="RVA53" s="253"/>
      <c r="RVB53" s="253"/>
      <c r="RVC53" s="253"/>
      <c r="RVD53" s="253"/>
      <c r="RVE53" s="253"/>
      <c r="RVF53" s="253"/>
      <c r="RVG53" s="253"/>
      <c r="RVH53" s="253"/>
      <c r="RVI53" s="253"/>
      <c r="RVJ53" s="253"/>
      <c r="RVK53" s="253"/>
      <c r="RVL53" s="253"/>
      <c r="RVM53" s="253"/>
      <c r="RVN53" s="253"/>
      <c r="RVO53" s="253"/>
      <c r="RVP53" s="253"/>
      <c r="RVQ53" s="253"/>
      <c r="RVR53" s="253"/>
      <c r="RVS53" s="253"/>
      <c r="RVT53" s="253"/>
      <c r="RVU53" s="253"/>
      <c r="RVV53" s="253"/>
      <c r="RVW53" s="253"/>
      <c r="RVX53" s="253"/>
      <c r="RVY53" s="253"/>
      <c r="RVZ53" s="253"/>
      <c r="RWA53" s="253"/>
      <c r="RWB53" s="253"/>
      <c r="RWC53" s="253"/>
      <c r="RWD53" s="253"/>
      <c r="RWE53" s="253"/>
      <c r="RWF53" s="253"/>
      <c r="RWG53" s="253"/>
      <c r="RWH53" s="253"/>
      <c r="RWI53" s="253"/>
      <c r="RWJ53" s="253"/>
      <c r="RWK53" s="253"/>
      <c r="RWL53" s="253"/>
      <c r="RWM53" s="253"/>
      <c r="RWN53" s="253"/>
      <c r="RWO53" s="253"/>
      <c r="RWP53" s="253"/>
      <c r="RWQ53" s="253"/>
      <c r="RWR53" s="253"/>
      <c r="RWS53" s="253"/>
      <c r="RWT53" s="253"/>
      <c r="RWU53" s="253"/>
      <c r="RWV53" s="253"/>
      <c r="RWW53" s="253"/>
      <c r="RWX53" s="253"/>
      <c r="RWY53" s="253"/>
      <c r="RWZ53" s="253"/>
      <c r="RXA53" s="253"/>
      <c r="RXB53" s="253"/>
      <c r="RXC53" s="253"/>
      <c r="RXD53" s="253"/>
      <c r="RXE53" s="253"/>
      <c r="RXF53" s="253"/>
      <c r="RXG53" s="253"/>
      <c r="RXH53" s="253"/>
      <c r="RXI53" s="253"/>
      <c r="RXJ53" s="253"/>
      <c r="RXK53" s="253"/>
      <c r="RXL53" s="253"/>
      <c r="RXM53" s="253"/>
      <c r="RXN53" s="253"/>
      <c r="RXO53" s="253"/>
      <c r="RXP53" s="253"/>
      <c r="RXQ53" s="253"/>
      <c r="RXR53" s="253"/>
      <c r="RXS53" s="253"/>
      <c r="RXT53" s="253"/>
      <c r="RXU53" s="253"/>
      <c r="RXV53" s="253"/>
      <c r="RXW53" s="253"/>
      <c r="RXX53" s="253"/>
      <c r="RXY53" s="253"/>
      <c r="RXZ53" s="253"/>
      <c r="RYA53" s="253"/>
      <c r="RYB53" s="253"/>
      <c r="RYC53" s="253"/>
      <c r="RYD53" s="253"/>
      <c r="RYE53" s="253"/>
      <c r="RYF53" s="253"/>
      <c r="RYG53" s="253"/>
      <c r="RYH53" s="253"/>
      <c r="RYI53" s="253"/>
      <c r="RYJ53" s="253"/>
      <c r="RYK53" s="253"/>
      <c r="RYL53" s="253"/>
      <c r="RYM53" s="253"/>
      <c r="RYN53" s="253"/>
      <c r="RYO53" s="253"/>
      <c r="RYP53" s="253"/>
      <c r="RYQ53" s="253"/>
      <c r="RYR53" s="253"/>
      <c r="RYS53" s="253"/>
      <c r="RYT53" s="253"/>
      <c r="RYU53" s="253"/>
      <c r="RYV53" s="253"/>
      <c r="RYW53" s="253"/>
      <c r="RYX53" s="253"/>
      <c r="RYY53" s="253"/>
      <c r="RYZ53" s="253"/>
      <c r="RZA53" s="253"/>
      <c r="RZB53" s="253"/>
      <c r="RZC53" s="253"/>
      <c r="RZD53" s="253"/>
      <c r="RZE53" s="253"/>
      <c r="RZF53" s="253"/>
      <c r="RZG53" s="253"/>
      <c r="RZH53" s="253"/>
      <c r="RZI53" s="253"/>
      <c r="RZJ53" s="253"/>
      <c r="RZK53" s="253"/>
      <c r="RZL53" s="253"/>
      <c r="RZM53" s="253"/>
      <c r="RZN53" s="253"/>
      <c r="RZO53" s="253"/>
      <c r="RZP53" s="253"/>
      <c r="RZQ53" s="253"/>
      <c r="RZR53" s="253"/>
      <c r="RZS53" s="253"/>
      <c r="RZT53" s="253"/>
      <c r="RZU53" s="253"/>
      <c r="RZV53" s="253"/>
      <c r="RZW53" s="253"/>
      <c r="RZX53" s="253"/>
      <c r="RZY53" s="253"/>
      <c r="RZZ53" s="253"/>
      <c r="SAA53" s="253"/>
      <c r="SAB53" s="253"/>
      <c r="SAC53" s="253"/>
      <c r="SAD53" s="253"/>
      <c r="SAE53" s="253"/>
      <c r="SAF53" s="253"/>
      <c r="SAG53" s="253"/>
      <c r="SAH53" s="253"/>
      <c r="SAI53" s="253"/>
      <c r="SAJ53" s="253"/>
      <c r="SAK53" s="253"/>
      <c r="SAL53" s="253"/>
      <c r="SAM53" s="253"/>
      <c r="SAN53" s="253"/>
      <c r="SAO53" s="253"/>
      <c r="SAP53" s="253"/>
      <c r="SAQ53" s="253"/>
      <c r="SAR53" s="253"/>
      <c r="SAS53" s="253"/>
      <c r="SAT53" s="253"/>
      <c r="SAU53" s="253"/>
      <c r="SAV53" s="253"/>
      <c r="SAW53" s="253"/>
      <c r="SAX53" s="253"/>
      <c r="SAY53" s="253"/>
      <c r="SAZ53" s="253"/>
      <c r="SBA53" s="253"/>
      <c r="SBB53" s="253"/>
      <c r="SBC53" s="253"/>
      <c r="SBD53" s="253"/>
      <c r="SBE53" s="253"/>
      <c r="SBF53" s="253"/>
      <c r="SBG53" s="253"/>
      <c r="SBH53" s="253"/>
      <c r="SBI53" s="253"/>
      <c r="SBJ53" s="253"/>
      <c r="SBK53" s="253"/>
      <c r="SBL53" s="253"/>
      <c r="SBM53" s="253"/>
      <c r="SBN53" s="253"/>
      <c r="SBO53" s="253"/>
      <c r="SBP53" s="253"/>
      <c r="SBQ53" s="253"/>
      <c r="SBR53" s="253"/>
      <c r="SBS53" s="253"/>
      <c r="SBT53" s="253"/>
      <c r="SBU53" s="253"/>
      <c r="SBV53" s="253"/>
      <c r="SBW53" s="253"/>
      <c r="SBX53" s="253"/>
      <c r="SBY53" s="253"/>
      <c r="SBZ53" s="253"/>
      <c r="SCA53" s="253"/>
      <c r="SCB53" s="253"/>
      <c r="SCC53" s="253"/>
      <c r="SCD53" s="253"/>
      <c r="SCE53" s="253"/>
      <c r="SCF53" s="253"/>
      <c r="SCG53" s="253"/>
      <c r="SCH53" s="253"/>
      <c r="SCI53" s="253"/>
      <c r="SCJ53" s="253"/>
      <c r="SCK53" s="253"/>
      <c r="SCL53" s="253"/>
      <c r="SCM53" s="253"/>
      <c r="SCN53" s="253"/>
      <c r="SCO53" s="253"/>
      <c r="SCP53" s="253"/>
      <c r="SCQ53" s="253"/>
      <c r="SCR53" s="253"/>
      <c r="SCS53" s="253"/>
      <c r="SCT53" s="253"/>
      <c r="SCU53" s="253"/>
      <c r="SCV53" s="253"/>
      <c r="SCW53" s="253"/>
      <c r="SCX53" s="253"/>
      <c r="SCY53" s="253"/>
      <c r="SCZ53" s="253"/>
      <c r="SDA53" s="253"/>
      <c r="SDB53" s="253"/>
      <c r="SDC53" s="253"/>
      <c r="SDD53" s="253"/>
      <c r="SDE53" s="253"/>
      <c r="SDF53" s="253"/>
      <c r="SDG53" s="253"/>
      <c r="SDH53" s="253"/>
      <c r="SDI53" s="253"/>
      <c r="SDJ53" s="253"/>
      <c r="SDK53" s="253"/>
      <c r="SDL53" s="253"/>
      <c r="SDM53" s="253"/>
      <c r="SDN53" s="253"/>
      <c r="SDO53" s="253"/>
      <c r="SDP53" s="253"/>
      <c r="SDQ53" s="253"/>
      <c r="SDR53" s="253"/>
      <c r="SDS53" s="253"/>
      <c r="SDT53" s="253"/>
      <c r="SDU53" s="253"/>
      <c r="SDV53" s="253"/>
      <c r="SDW53" s="253"/>
      <c r="SDX53" s="253"/>
      <c r="SDY53" s="253"/>
      <c r="SDZ53" s="253"/>
      <c r="SEA53" s="253"/>
      <c r="SEB53" s="253"/>
      <c r="SEC53" s="253"/>
      <c r="SED53" s="253"/>
      <c r="SEE53" s="253"/>
      <c r="SEF53" s="253"/>
      <c r="SEG53" s="253"/>
      <c r="SEH53" s="253"/>
      <c r="SEI53" s="253"/>
      <c r="SEJ53" s="253"/>
      <c r="SEK53" s="253"/>
      <c r="SEL53" s="253"/>
      <c r="SEM53" s="253"/>
      <c r="SEN53" s="253"/>
      <c r="SEO53" s="253"/>
      <c r="SEP53" s="253"/>
      <c r="SEQ53" s="253"/>
      <c r="SER53" s="253"/>
      <c r="SES53" s="253"/>
      <c r="SET53" s="253"/>
      <c r="SEU53" s="253"/>
      <c r="SEV53" s="253"/>
      <c r="SEW53" s="253"/>
      <c r="SEX53" s="253"/>
      <c r="SEY53" s="253"/>
      <c r="SEZ53" s="253"/>
      <c r="SFA53" s="253"/>
      <c r="SFB53" s="253"/>
      <c r="SFC53" s="253"/>
      <c r="SFD53" s="253"/>
      <c r="SFE53" s="253"/>
      <c r="SFF53" s="253"/>
      <c r="SFG53" s="253"/>
      <c r="SFH53" s="253"/>
      <c r="SFI53" s="253"/>
      <c r="SFJ53" s="253"/>
      <c r="SFK53" s="253"/>
      <c r="SFL53" s="253"/>
      <c r="SFM53" s="253"/>
      <c r="SFN53" s="253"/>
      <c r="SFO53" s="253"/>
      <c r="SFP53" s="253"/>
      <c r="SFQ53" s="253"/>
      <c r="SFR53" s="253"/>
      <c r="SFS53" s="253"/>
      <c r="SFT53" s="253"/>
      <c r="SFU53" s="253"/>
      <c r="SFV53" s="253"/>
      <c r="SFW53" s="253"/>
      <c r="SFX53" s="253"/>
      <c r="SFY53" s="253"/>
      <c r="SFZ53" s="253"/>
      <c r="SGA53" s="253"/>
      <c r="SGB53" s="253"/>
      <c r="SGC53" s="253"/>
      <c r="SGD53" s="253"/>
      <c r="SGE53" s="253"/>
      <c r="SGF53" s="253"/>
      <c r="SGG53" s="253"/>
      <c r="SGH53" s="253"/>
      <c r="SGI53" s="253"/>
      <c r="SGJ53" s="253"/>
      <c r="SGK53" s="253"/>
      <c r="SGL53" s="253"/>
      <c r="SGM53" s="253"/>
      <c r="SGN53" s="253"/>
      <c r="SGO53" s="253"/>
      <c r="SGP53" s="253"/>
      <c r="SGQ53" s="253"/>
      <c r="SGR53" s="253"/>
      <c r="SGS53" s="253"/>
      <c r="SGT53" s="253"/>
      <c r="SGU53" s="253"/>
      <c r="SGV53" s="253"/>
      <c r="SGW53" s="253"/>
      <c r="SGX53" s="253"/>
      <c r="SGY53" s="253"/>
      <c r="SGZ53" s="253"/>
      <c r="SHA53" s="253"/>
      <c r="SHB53" s="253"/>
      <c r="SHC53" s="253"/>
      <c r="SHD53" s="253"/>
      <c r="SHE53" s="253"/>
      <c r="SHF53" s="253"/>
      <c r="SHG53" s="253"/>
      <c r="SHH53" s="253"/>
      <c r="SHI53" s="253"/>
      <c r="SHJ53" s="253"/>
      <c r="SHK53" s="253"/>
      <c r="SHL53" s="253"/>
      <c r="SHM53" s="253"/>
      <c r="SHN53" s="253"/>
      <c r="SHO53" s="253"/>
      <c r="SHP53" s="253"/>
      <c r="SHQ53" s="253"/>
      <c r="SHR53" s="253"/>
      <c r="SHS53" s="253"/>
      <c r="SHT53" s="253"/>
      <c r="SHU53" s="253"/>
      <c r="SHV53" s="253"/>
      <c r="SHW53" s="253"/>
      <c r="SHX53" s="253"/>
      <c r="SHY53" s="253"/>
      <c r="SHZ53" s="253"/>
      <c r="SIA53" s="253"/>
      <c r="SIB53" s="253"/>
      <c r="SIC53" s="253"/>
      <c r="SID53" s="253"/>
      <c r="SIE53" s="253"/>
      <c r="SIF53" s="253"/>
      <c r="SIG53" s="253"/>
      <c r="SIH53" s="253"/>
      <c r="SII53" s="253"/>
      <c r="SIJ53" s="253"/>
      <c r="SIK53" s="253"/>
      <c r="SIL53" s="253"/>
      <c r="SIM53" s="253"/>
      <c r="SIN53" s="253"/>
      <c r="SIO53" s="253"/>
      <c r="SIP53" s="253"/>
      <c r="SIQ53" s="253"/>
      <c r="SIR53" s="253"/>
      <c r="SIS53" s="253"/>
      <c r="SIT53" s="253"/>
      <c r="SIU53" s="253"/>
      <c r="SIV53" s="253"/>
      <c r="SIW53" s="253"/>
      <c r="SIX53" s="253"/>
      <c r="SIY53" s="253"/>
      <c r="SIZ53" s="253"/>
      <c r="SJA53" s="253"/>
      <c r="SJB53" s="253"/>
      <c r="SJC53" s="253"/>
      <c r="SJD53" s="253"/>
      <c r="SJE53" s="253"/>
      <c r="SJF53" s="253"/>
      <c r="SJG53" s="253"/>
      <c r="SJH53" s="253"/>
      <c r="SJI53" s="253"/>
      <c r="SJJ53" s="253"/>
      <c r="SJK53" s="253"/>
      <c r="SJL53" s="253"/>
      <c r="SJM53" s="253"/>
      <c r="SJN53" s="253"/>
      <c r="SJO53" s="253"/>
      <c r="SJP53" s="253"/>
      <c r="SJQ53" s="253"/>
      <c r="SJR53" s="253"/>
      <c r="SJS53" s="253"/>
      <c r="SJT53" s="253"/>
      <c r="SJU53" s="253"/>
      <c r="SJV53" s="253"/>
      <c r="SJW53" s="253"/>
      <c r="SJX53" s="253"/>
      <c r="SJY53" s="253"/>
      <c r="SJZ53" s="253"/>
      <c r="SKA53" s="253"/>
      <c r="SKB53" s="253"/>
      <c r="SKC53" s="253"/>
      <c r="SKD53" s="253"/>
      <c r="SKE53" s="253"/>
      <c r="SKF53" s="253"/>
      <c r="SKG53" s="253"/>
      <c r="SKH53" s="253"/>
      <c r="SKI53" s="253"/>
      <c r="SKJ53" s="253"/>
      <c r="SKK53" s="253"/>
      <c r="SKL53" s="253"/>
      <c r="SKM53" s="253"/>
      <c r="SKN53" s="253"/>
      <c r="SKO53" s="253"/>
      <c r="SKP53" s="253"/>
      <c r="SKQ53" s="253"/>
      <c r="SKR53" s="253"/>
      <c r="SKS53" s="253"/>
      <c r="SKT53" s="253"/>
      <c r="SKU53" s="253"/>
      <c r="SKV53" s="253"/>
      <c r="SKW53" s="253"/>
      <c r="SKX53" s="253"/>
      <c r="SKY53" s="253"/>
      <c r="SKZ53" s="253"/>
      <c r="SLA53" s="253"/>
      <c r="SLB53" s="253"/>
      <c r="SLC53" s="253"/>
      <c r="SLD53" s="253"/>
      <c r="SLE53" s="253"/>
      <c r="SLF53" s="253"/>
      <c r="SLG53" s="253"/>
      <c r="SLH53" s="253"/>
      <c r="SLI53" s="253"/>
      <c r="SLJ53" s="253"/>
      <c r="SLK53" s="253"/>
      <c r="SLL53" s="253"/>
      <c r="SLM53" s="253"/>
      <c r="SLN53" s="253"/>
      <c r="SLO53" s="253"/>
      <c r="SLP53" s="253"/>
      <c r="SLQ53" s="253"/>
      <c r="SLR53" s="253"/>
      <c r="SLS53" s="253"/>
      <c r="SLT53" s="253"/>
      <c r="SLU53" s="253"/>
      <c r="SLV53" s="253"/>
      <c r="SLW53" s="253"/>
      <c r="SLX53" s="253"/>
      <c r="SLY53" s="253"/>
      <c r="SLZ53" s="253"/>
      <c r="SMA53" s="253"/>
      <c r="SMB53" s="253"/>
      <c r="SMC53" s="253"/>
      <c r="SMD53" s="253"/>
      <c r="SME53" s="253"/>
      <c r="SMF53" s="253"/>
      <c r="SMG53" s="253"/>
      <c r="SMH53" s="253"/>
      <c r="SMI53" s="253"/>
      <c r="SMJ53" s="253"/>
      <c r="SMK53" s="253"/>
      <c r="SML53" s="253"/>
      <c r="SMM53" s="253"/>
      <c r="SMN53" s="253"/>
      <c r="SMO53" s="253"/>
      <c r="SMP53" s="253"/>
      <c r="SMQ53" s="253"/>
      <c r="SMR53" s="253"/>
      <c r="SMS53" s="253"/>
      <c r="SMT53" s="253"/>
      <c r="SMU53" s="253"/>
      <c r="SMV53" s="253"/>
      <c r="SMW53" s="253"/>
      <c r="SMX53" s="253"/>
      <c r="SMY53" s="253"/>
      <c r="SMZ53" s="253"/>
      <c r="SNA53" s="253"/>
      <c r="SNB53" s="253"/>
      <c r="SNC53" s="253"/>
      <c r="SND53" s="253"/>
      <c r="SNE53" s="253"/>
      <c r="SNF53" s="253"/>
      <c r="SNG53" s="253"/>
      <c r="SNH53" s="253"/>
      <c r="SNI53" s="253"/>
      <c r="SNJ53" s="253"/>
      <c r="SNK53" s="253"/>
      <c r="SNL53" s="253"/>
      <c r="SNM53" s="253"/>
      <c r="SNN53" s="253"/>
      <c r="SNO53" s="253"/>
      <c r="SNP53" s="253"/>
      <c r="SNQ53" s="253"/>
      <c r="SNR53" s="253"/>
      <c r="SNS53" s="253"/>
      <c r="SNT53" s="253"/>
      <c r="SNU53" s="253"/>
      <c r="SNV53" s="253"/>
      <c r="SNW53" s="253"/>
      <c r="SNX53" s="253"/>
      <c r="SNY53" s="253"/>
      <c r="SNZ53" s="253"/>
      <c r="SOA53" s="253"/>
      <c r="SOB53" s="253"/>
      <c r="SOC53" s="253"/>
      <c r="SOD53" s="253"/>
      <c r="SOE53" s="253"/>
      <c r="SOF53" s="253"/>
      <c r="SOG53" s="253"/>
      <c r="SOH53" s="253"/>
      <c r="SOI53" s="253"/>
      <c r="SOJ53" s="253"/>
      <c r="SOK53" s="253"/>
      <c r="SOL53" s="253"/>
      <c r="SOM53" s="253"/>
      <c r="SON53" s="253"/>
      <c r="SOO53" s="253"/>
      <c r="SOP53" s="253"/>
      <c r="SOQ53" s="253"/>
      <c r="SOR53" s="253"/>
      <c r="SOS53" s="253"/>
      <c r="SOT53" s="253"/>
      <c r="SOU53" s="253"/>
      <c r="SOV53" s="253"/>
      <c r="SOW53" s="253"/>
      <c r="SOX53" s="253"/>
      <c r="SOY53" s="253"/>
      <c r="SOZ53" s="253"/>
      <c r="SPA53" s="253"/>
      <c r="SPB53" s="253"/>
      <c r="SPC53" s="253"/>
      <c r="SPD53" s="253"/>
      <c r="SPE53" s="253"/>
      <c r="SPF53" s="253"/>
      <c r="SPG53" s="253"/>
      <c r="SPH53" s="253"/>
      <c r="SPI53" s="253"/>
      <c r="SPJ53" s="253"/>
      <c r="SPK53" s="253"/>
      <c r="SPL53" s="253"/>
      <c r="SPM53" s="253"/>
      <c r="SPN53" s="253"/>
      <c r="SPO53" s="253"/>
      <c r="SPP53" s="253"/>
      <c r="SPQ53" s="253"/>
      <c r="SPR53" s="253"/>
      <c r="SPS53" s="253"/>
      <c r="SPT53" s="253"/>
      <c r="SPU53" s="253"/>
      <c r="SPV53" s="253"/>
      <c r="SPW53" s="253"/>
      <c r="SPX53" s="253"/>
      <c r="SPY53" s="253"/>
      <c r="SPZ53" s="253"/>
      <c r="SQA53" s="253"/>
      <c r="SQB53" s="253"/>
      <c r="SQC53" s="253"/>
      <c r="SQD53" s="253"/>
      <c r="SQE53" s="253"/>
      <c r="SQF53" s="253"/>
      <c r="SQG53" s="253"/>
      <c r="SQH53" s="253"/>
      <c r="SQI53" s="253"/>
      <c r="SQJ53" s="253"/>
      <c r="SQK53" s="253"/>
      <c r="SQL53" s="253"/>
      <c r="SQM53" s="253"/>
      <c r="SQN53" s="253"/>
      <c r="SQO53" s="253"/>
      <c r="SQP53" s="253"/>
      <c r="SQQ53" s="253"/>
      <c r="SQR53" s="253"/>
      <c r="SQS53" s="253"/>
      <c r="SQT53" s="253"/>
      <c r="SQU53" s="253"/>
      <c r="SQV53" s="253"/>
      <c r="SQW53" s="253"/>
      <c r="SQX53" s="253"/>
      <c r="SQY53" s="253"/>
      <c r="SQZ53" s="253"/>
      <c r="SRA53" s="253"/>
      <c r="SRB53" s="253"/>
      <c r="SRC53" s="253"/>
      <c r="SRD53" s="253"/>
      <c r="SRE53" s="253"/>
      <c r="SRF53" s="253"/>
      <c r="SRG53" s="253"/>
      <c r="SRH53" s="253"/>
      <c r="SRI53" s="253"/>
      <c r="SRJ53" s="253"/>
      <c r="SRK53" s="253"/>
      <c r="SRL53" s="253"/>
      <c r="SRM53" s="253"/>
      <c r="SRN53" s="253"/>
      <c r="SRO53" s="253"/>
      <c r="SRP53" s="253"/>
      <c r="SRQ53" s="253"/>
      <c r="SRR53" s="253"/>
      <c r="SRS53" s="253"/>
      <c r="SRT53" s="253"/>
      <c r="SRU53" s="253"/>
      <c r="SRV53" s="253"/>
      <c r="SRW53" s="253"/>
      <c r="SRX53" s="253"/>
      <c r="SRY53" s="253"/>
      <c r="SRZ53" s="253"/>
      <c r="SSA53" s="253"/>
      <c r="SSB53" s="253"/>
      <c r="SSC53" s="253"/>
      <c r="SSD53" s="253"/>
      <c r="SSE53" s="253"/>
      <c r="SSF53" s="253"/>
      <c r="SSG53" s="253"/>
      <c r="SSH53" s="253"/>
      <c r="SSI53" s="253"/>
      <c r="SSJ53" s="253"/>
      <c r="SSK53" s="253"/>
      <c r="SSL53" s="253"/>
      <c r="SSM53" s="253"/>
      <c r="SSN53" s="253"/>
      <c r="SSO53" s="253"/>
      <c r="SSP53" s="253"/>
      <c r="SSQ53" s="253"/>
      <c r="SSR53" s="253"/>
      <c r="SSS53" s="253"/>
      <c r="SST53" s="253"/>
      <c r="SSU53" s="253"/>
      <c r="SSV53" s="253"/>
      <c r="SSW53" s="253"/>
      <c r="SSX53" s="253"/>
      <c r="SSY53" s="253"/>
      <c r="SSZ53" s="253"/>
      <c r="STA53" s="253"/>
      <c r="STB53" s="253"/>
      <c r="STC53" s="253"/>
      <c r="STD53" s="253"/>
      <c r="STE53" s="253"/>
      <c r="STF53" s="253"/>
      <c r="STG53" s="253"/>
      <c r="STH53" s="253"/>
      <c r="STI53" s="253"/>
      <c r="STJ53" s="253"/>
      <c r="STK53" s="253"/>
      <c r="STL53" s="253"/>
      <c r="STM53" s="253"/>
      <c r="STN53" s="253"/>
      <c r="STO53" s="253"/>
      <c r="STP53" s="253"/>
      <c r="STQ53" s="253"/>
      <c r="STR53" s="253"/>
      <c r="STS53" s="253"/>
      <c r="STT53" s="253"/>
      <c r="STU53" s="253"/>
      <c r="STV53" s="253"/>
      <c r="STW53" s="253"/>
      <c r="STX53" s="253"/>
      <c r="STY53" s="253"/>
      <c r="STZ53" s="253"/>
      <c r="SUA53" s="253"/>
      <c r="SUB53" s="253"/>
      <c r="SUC53" s="253"/>
      <c r="SUD53" s="253"/>
      <c r="SUE53" s="253"/>
      <c r="SUF53" s="253"/>
      <c r="SUG53" s="253"/>
      <c r="SUH53" s="253"/>
      <c r="SUI53" s="253"/>
      <c r="SUJ53" s="253"/>
      <c r="SUK53" s="253"/>
      <c r="SUL53" s="253"/>
      <c r="SUM53" s="253"/>
      <c r="SUN53" s="253"/>
      <c r="SUO53" s="253"/>
      <c r="SUP53" s="253"/>
      <c r="SUQ53" s="253"/>
      <c r="SUR53" s="253"/>
      <c r="SUS53" s="253"/>
      <c r="SUT53" s="253"/>
      <c r="SUU53" s="253"/>
      <c r="SUV53" s="253"/>
      <c r="SUW53" s="253"/>
      <c r="SUX53" s="253"/>
      <c r="SUY53" s="253"/>
      <c r="SUZ53" s="253"/>
      <c r="SVA53" s="253"/>
      <c r="SVB53" s="253"/>
      <c r="SVC53" s="253"/>
      <c r="SVD53" s="253"/>
      <c r="SVE53" s="253"/>
      <c r="SVF53" s="253"/>
      <c r="SVG53" s="253"/>
      <c r="SVH53" s="253"/>
      <c r="SVI53" s="253"/>
      <c r="SVJ53" s="253"/>
      <c r="SVK53" s="253"/>
      <c r="SVL53" s="253"/>
      <c r="SVM53" s="253"/>
      <c r="SVN53" s="253"/>
      <c r="SVO53" s="253"/>
      <c r="SVP53" s="253"/>
      <c r="SVQ53" s="253"/>
      <c r="SVR53" s="253"/>
      <c r="SVS53" s="253"/>
      <c r="SVT53" s="253"/>
      <c r="SVU53" s="253"/>
      <c r="SVV53" s="253"/>
      <c r="SVW53" s="253"/>
      <c r="SVX53" s="253"/>
      <c r="SVY53" s="253"/>
      <c r="SVZ53" s="253"/>
      <c r="SWA53" s="253"/>
      <c r="SWB53" s="253"/>
      <c r="SWC53" s="253"/>
      <c r="SWD53" s="253"/>
      <c r="SWE53" s="253"/>
      <c r="SWF53" s="253"/>
      <c r="SWG53" s="253"/>
      <c r="SWH53" s="253"/>
      <c r="SWI53" s="253"/>
      <c r="SWJ53" s="253"/>
      <c r="SWK53" s="253"/>
      <c r="SWL53" s="253"/>
      <c r="SWM53" s="253"/>
      <c r="SWN53" s="253"/>
      <c r="SWO53" s="253"/>
      <c r="SWP53" s="253"/>
      <c r="SWQ53" s="253"/>
      <c r="SWR53" s="253"/>
      <c r="SWS53" s="253"/>
      <c r="SWT53" s="253"/>
      <c r="SWU53" s="253"/>
      <c r="SWV53" s="253"/>
      <c r="SWW53" s="253"/>
      <c r="SWX53" s="253"/>
      <c r="SWY53" s="253"/>
      <c r="SWZ53" s="253"/>
      <c r="SXA53" s="253"/>
      <c r="SXB53" s="253"/>
      <c r="SXC53" s="253"/>
      <c r="SXD53" s="253"/>
      <c r="SXE53" s="253"/>
      <c r="SXF53" s="253"/>
      <c r="SXG53" s="253"/>
      <c r="SXH53" s="253"/>
      <c r="SXI53" s="253"/>
      <c r="SXJ53" s="253"/>
      <c r="SXK53" s="253"/>
      <c r="SXL53" s="253"/>
      <c r="SXM53" s="253"/>
      <c r="SXN53" s="253"/>
      <c r="SXO53" s="253"/>
      <c r="SXP53" s="253"/>
      <c r="SXQ53" s="253"/>
      <c r="SXR53" s="253"/>
      <c r="SXS53" s="253"/>
      <c r="SXT53" s="253"/>
      <c r="SXU53" s="253"/>
      <c r="SXV53" s="253"/>
      <c r="SXW53" s="253"/>
      <c r="SXX53" s="253"/>
      <c r="SXY53" s="253"/>
      <c r="SXZ53" s="253"/>
      <c r="SYA53" s="253"/>
      <c r="SYB53" s="253"/>
      <c r="SYC53" s="253"/>
      <c r="SYD53" s="253"/>
      <c r="SYE53" s="253"/>
      <c r="SYF53" s="253"/>
      <c r="SYG53" s="253"/>
      <c r="SYH53" s="253"/>
      <c r="SYI53" s="253"/>
      <c r="SYJ53" s="253"/>
      <c r="SYK53" s="253"/>
      <c r="SYL53" s="253"/>
      <c r="SYM53" s="253"/>
      <c r="SYN53" s="253"/>
      <c r="SYO53" s="253"/>
      <c r="SYP53" s="253"/>
      <c r="SYQ53" s="253"/>
      <c r="SYR53" s="253"/>
      <c r="SYS53" s="253"/>
      <c r="SYT53" s="253"/>
      <c r="SYU53" s="253"/>
      <c r="SYV53" s="253"/>
      <c r="SYW53" s="253"/>
      <c r="SYX53" s="253"/>
      <c r="SYY53" s="253"/>
      <c r="SYZ53" s="253"/>
      <c r="SZA53" s="253"/>
      <c r="SZB53" s="253"/>
      <c r="SZC53" s="253"/>
      <c r="SZD53" s="253"/>
      <c r="SZE53" s="253"/>
      <c r="SZF53" s="253"/>
      <c r="SZG53" s="253"/>
      <c r="SZH53" s="253"/>
      <c r="SZI53" s="253"/>
      <c r="SZJ53" s="253"/>
      <c r="SZK53" s="253"/>
      <c r="SZL53" s="253"/>
      <c r="SZM53" s="253"/>
      <c r="SZN53" s="253"/>
      <c r="SZO53" s="253"/>
      <c r="SZP53" s="253"/>
      <c r="SZQ53" s="253"/>
      <c r="SZR53" s="253"/>
      <c r="SZS53" s="253"/>
      <c r="SZT53" s="253"/>
      <c r="SZU53" s="253"/>
      <c r="SZV53" s="253"/>
      <c r="SZW53" s="253"/>
      <c r="SZX53" s="253"/>
      <c r="SZY53" s="253"/>
      <c r="SZZ53" s="253"/>
      <c r="TAA53" s="253"/>
      <c r="TAB53" s="253"/>
      <c r="TAC53" s="253"/>
      <c r="TAD53" s="253"/>
      <c r="TAE53" s="253"/>
      <c r="TAF53" s="253"/>
      <c r="TAG53" s="253"/>
      <c r="TAH53" s="253"/>
      <c r="TAI53" s="253"/>
      <c r="TAJ53" s="253"/>
      <c r="TAK53" s="253"/>
      <c r="TAL53" s="253"/>
      <c r="TAM53" s="253"/>
      <c r="TAN53" s="253"/>
      <c r="TAO53" s="253"/>
      <c r="TAP53" s="253"/>
      <c r="TAQ53" s="253"/>
      <c r="TAR53" s="253"/>
      <c r="TAS53" s="253"/>
      <c r="TAT53" s="253"/>
      <c r="TAU53" s="253"/>
      <c r="TAV53" s="253"/>
      <c r="TAW53" s="253"/>
      <c r="TAX53" s="253"/>
      <c r="TAY53" s="253"/>
      <c r="TAZ53" s="253"/>
      <c r="TBA53" s="253"/>
      <c r="TBB53" s="253"/>
      <c r="TBC53" s="253"/>
      <c r="TBD53" s="253"/>
      <c r="TBE53" s="253"/>
      <c r="TBF53" s="253"/>
      <c r="TBG53" s="253"/>
      <c r="TBH53" s="253"/>
      <c r="TBI53" s="253"/>
      <c r="TBJ53" s="253"/>
      <c r="TBK53" s="253"/>
      <c r="TBL53" s="253"/>
      <c r="TBM53" s="253"/>
      <c r="TBN53" s="253"/>
      <c r="TBO53" s="253"/>
      <c r="TBP53" s="253"/>
      <c r="TBQ53" s="253"/>
      <c r="TBR53" s="253"/>
      <c r="TBS53" s="253"/>
      <c r="TBT53" s="253"/>
      <c r="TBU53" s="253"/>
      <c r="TBV53" s="253"/>
      <c r="TBW53" s="253"/>
      <c r="TBX53" s="253"/>
      <c r="TBY53" s="253"/>
      <c r="TBZ53" s="253"/>
      <c r="TCA53" s="253"/>
      <c r="TCB53" s="253"/>
      <c r="TCC53" s="253"/>
      <c r="TCD53" s="253"/>
      <c r="TCE53" s="253"/>
      <c r="TCF53" s="253"/>
      <c r="TCG53" s="253"/>
      <c r="TCH53" s="253"/>
      <c r="TCI53" s="253"/>
      <c r="TCJ53" s="253"/>
      <c r="TCK53" s="253"/>
      <c r="TCL53" s="253"/>
      <c r="TCM53" s="253"/>
      <c r="TCN53" s="253"/>
      <c r="TCO53" s="253"/>
      <c r="TCP53" s="253"/>
      <c r="TCQ53" s="253"/>
      <c r="TCR53" s="253"/>
      <c r="TCS53" s="253"/>
      <c r="TCT53" s="253"/>
      <c r="TCU53" s="253"/>
      <c r="TCV53" s="253"/>
      <c r="TCW53" s="253"/>
      <c r="TCX53" s="253"/>
      <c r="TCY53" s="253"/>
      <c r="TCZ53" s="253"/>
      <c r="TDA53" s="253"/>
      <c r="TDB53" s="253"/>
      <c r="TDC53" s="253"/>
      <c r="TDD53" s="253"/>
      <c r="TDE53" s="253"/>
      <c r="TDF53" s="253"/>
      <c r="TDG53" s="253"/>
      <c r="TDH53" s="253"/>
      <c r="TDI53" s="253"/>
      <c r="TDJ53" s="253"/>
      <c r="TDK53" s="253"/>
      <c r="TDL53" s="253"/>
      <c r="TDM53" s="253"/>
      <c r="TDN53" s="253"/>
      <c r="TDO53" s="253"/>
      <c r="TDP53" s="253"/>
      <c r="TDQ53" s="253"/>
      <c r="TDR53" s="253"/>
      <c r="TDS53" s="253"/>
      <c r="TDT53" s="253"/>
      <c r="TDU53" s="253"/>
      <c r="TDV53" s="253"/>
      <c r="TDW53" s="253"/>
      <c r="TDX53" s="253"/>
      <c r="TDY53" s="253"/>
      <c r="TDZ53" s="253"/>
      <c r="TEA53" s="253"/>
      <c r="TEB53" s="253"/>
      <c r="TEC53" s="253"/>
      <c r="TED53" s="253"/>
      <c r="TEE53" s="253"/>
      <c r="TEF53" s="253"/>
      <c r="TEG53" s="253"/>
      <c r="TEH53" s="253"/>
      <c r="TEI53" s="253"/>
      <c r="TEJ53" s="253"/>
      <c r="TEK53" s="253"/>
      <c r="TEL53" s="253"/>
      <c r="TEM53" s="253"/>
      <c r="TEN53" s="253"/>
      <c r="TEO53" s="253"/>
      <c r="TEP53" s="253"/>
      <c r="TEQ53" s="253"/>
      <c r="TER53" s="253"/>
      <c r="TES53" s="253"/>
      <c r="TET53" s="253"/>
      <c r="TEU53" s="253"/>
      <c r="TEV53" s="253"/>
      <c r="TEW53" s="253"/>
      <c r="TEX53" s="253"/>
      <c r="TEY53" s="253"/>
      <c r="TEZ53" s="253"/>
      <c r="TFA53" s="253"/>
      <c r="TFB53" s="253"/>
      <c r="TFC53" s="253"/>
      <c r="TFD53" s="253"/>
      <c r="TFE53" s="253"/>
      <c r="TFF53" s="253"/>
      <c r="TFG53" s="253"/>
      <c r="TFH53" s="253"/>
      <c r="TFI53" s="253"/>
      <c r="TFJ53" s="253"/>
      <c r="TFK53" s="253"/>
      <c r="TFL53" s="253"/>
      <c r="TFM53" s="253"/>
      <c r="TFN53" s="253"/>
      <c r="TFO53" s="253"/>
      <c r="TFP53" s="253"/>
      <c r="TFQ53" s="253"/>
      <c r="TFR53" s="253"/>
      <c r="TFS53" s="253"/>
      <c r="TFT53" s="253"/>
      <c r="TFU53" s="253"/>
      <c r="TFV53" s="253"/>
      <c r="TFW53" s="253"/>
      <c r="TFX53" s="253"/>
      <c r="TFY53" s="253"/>
      <c r="TFZ53" s="253"/>
      <c r="TGA53" s="253"/>
      <c r="TGB53" s="253"/>
      <c r="TGC53" s="253"/>
      <c r="TGD53" s="253"/>
      <c r="TGE53" s="253"/>
      <c r="TGF53" s="253"/>
      <c r="TGG53" s="253"/>
      <c r="TGH53" s="253"/>
      <c r="TGI53" s="253"/>
      <c r="TGJ53" s="253"/>
      <c r="TGK53" s="253"/>
      <c r="TGL53" s="253"/>
      <c r="TGM53" s="253"/>
      <c r="TGN53" s="253"/>
      <c r="TGO53" s="253"/>
      <c r="TGP53" s="253"/>
      <c r="TGQ53" s="253"/>
      <c r="TGR53" s="253"/>
      <c r="TGS53" s="253"/>
      <c r="TGT53" s="253"/>
      <c r="TGU53" s="253"/>
      <c r="TGV53" s="253"/>
      <c r="TGW53" s="253"/>
      <c r="TGX53" s="253"/>
      <c r="TGY53" s="253"/>
      <c r="TGZ53" s="253"/>
      <c r="THA53" s="253"/>
      <c r="THB53" s="253"/>
      <c r="THC53" s="253"/>
      <c r="THD53" s="253"/>
      <c r="THE53" s="253"/>
      <c r="THF53" s="253"/>
      <c r="THG53" s="253"/>
      <c r="THH53" s="253"/>
      <c r="THI53" s="253"/>
      <c r="THJ53" s="253"/>
      <c r="THK53" s="253"/>
      <c r="THL53" s="253"/>
      <c r="THM53" s="253"/>
      <c r="THN53" s="253"/>
      <c r="THO53" s="253"/>
      <c r="THP53" s="253"/>
      <c r="THQ53" s="253"/>
      <c r="THR53" s="253"/>
      <c r="THS53" s="253"/>
      <c r="THT53" s="253"/>
      <c r="THU53" s="253"/>
      <c r="THV53" s="253"/>
      <c r="THW53" s="253"/>
      <c r="THX53" s="253"/>
      <c r="THY53" s="253"/>
      <c r="THZ53" s="253"/>
      <c r="TIA53" s="253"/>
      <c r="TIB53" s="253"/>
      <c r="TIC53" s="253"/>
      <c r="TID53" s="253"/>
      <c r="TIE53" s="253"/>
      <c r="TIF53" s="253"/>
      <c r="TIG53" s="253"/>
      <c r="TIH53" s="253"/>
      <c r="TII53" s="253"/>
      <c r="TIJ53" s="253"/>
      <c r="TIK53" s="253"/>
      <c r="TIL53" s="253"/>
      <c r="TIM53" s="253"/>
      <c r="TIN53" s="253"/>
      <c r="TIO53" s="253"/>
      <c r="TIP53" s="253"/>
      <c r="TIQ53" s="253"/>
      <c r="TIR53" s="253"/>
      <c r="TIS53" s="253"/>
      <c r="TIT53" s="253"/>
      <c r="TIU53" s="253"/>
      <c r="TIV53" s="253"/>
      <c r="TIW53" s="253"/>
      <c r="TIX53" s="253"/>
      <c r="TIY53" s="253"/>
      <c r="TIZ53" s="253"/>
      <c r="TJA53" s="253"/>
      <c r="TJB53" s="253"/>
      <c r="TJC53" s="253"/>
      <c r="TJD53" s="253"/>
      <c r="TJE53" s="253"/>
      <c r="TJF53" s="253"/>
      <c r="TJG53" s="253"/>
      <c r="TJH53" s="253"/>
      <c r="TJI53" s="253"/>
      <c r="TJJ53" s="253"/>
      <c r="TJK53" s="253"/>
      <c r="TJL53" s="253"/>
      <c r="TJM53" s="253"/>
      <c r="TJN53" s="253"/>
      <c r="TJO53" s="253"/>
      <c r="TJP53" s="253"/>
      <c r="TJQ53" s="253"/>
      <c r="TJR53" s="253"/>
      <c r="TJS53" s="253"/>
      <c r="TJT53" s="253"/>
      <c r="TJU53" s="253"/>
      <c r="TJV53" s="253"/>
      <c r="TJW53" s="253"/>
      <c r="TJX53" s="253"/>
      <c r="TJY53" s="253"/>
      <c r="TJZ53" s="253"/>
      <c r="TKA53" s="253"/>
      <c r="TKB53" s="253"/>
      <c r="TKC53" s="253"/>
      <c r="TKD53" s="253"/>
      <c r="TKE53" s="253"/>
      <c r="TKF53" s="253"/>
      <c r="TKG53" s="253"/>
      <c r="TKH53" s="253"/>
      <c r="TKI53" s="253"/>
      <c r="TKJ53" s="253"/>
      <c r="TKK53" s="253"/>
      <c r="TKL53" s="253"/>
      <c r="TKM53" s="253"/>
      <c r="TKN53" s="253"/>
      <c r="TKO53" s="253"/>
      <c r="TKP53" s="253"/>
      <c r="TKQ53" s="253"/>
      <c r="TKR53" s="253"/>
      <c r="TKS53" s="253"/>
      <c r="TKT53" s="253"/>
      <c r="TKU53" s="253"/>
      <c r="TKV53" s="253"/>
      <c r="TKW53" s="253"/>
      <c r="TKX53" s="253"/>
      <c r="TKY53" s="253"/>
      <c r="TKZ53" s="253"/>
      <c r="TLA53" s="253"/>
      <c r="TLB53" s="253"/>
      <c r="TLC53" s="253"/>
      <c r="TLD53" s="253"/>
      <c r="TLE53" s="253"/>
      <c r="TLF53" s="253"/>
      <c r="TLG53" s="253"/>
      <c r="TLH53" s="253"/>
      <c r="TLI53" s="253"/>
      <c r="TLJ53" s="253"/>
      <c r="TLK53" s="253"/>
      <c r="TLL53" s="253"/>
      <c r="TLM53" s="253"/>
      <c r="TLN53" s="253"/>
      <c r="TLO53" s="253"/>
      <c r="TLP53" s="253"/>
      <c r="TLQ53" s="253"/>
      <c r="TLR53" s="253"/>
      <c r="TLS53" s="253"/>
      <c r="TLT53" s="253"/>
      <c r="TLU53" s="253"/>
      <c r="TLV53" s="253"/>
      <c r="TLW53" s="253"/>
      <c r="TLX53" s="253"/>
      <c r="TLY53" s="253"/>
      <c r="TLZ53" s="253"/>
      <c r="TMA53" s="253"/>
      <c r="TMB53" s="253"/>
      <c r="TMC53" s="253"/>
      <c r="TMD53" s="253"/>
      <c r="TME53" s="253"/>
      <c r="TMF53" s="253"/>
      <c r="TMG53" s="253"/>
      <c r="TMH53" s="253"/>
      <c r="TMI53" s="253"/>
      <c r="TMJ53" s="253"/>
      <c r="TMK53" s="253"/>
      <c r="TML53" s="253"/>
      <c r="TMM53" s="253"/>
      <c r="TMN53" s="253"/>
      <c r="TMO53" s="253"/>
      <c r="TMP53" s="253"/>
      <c r="TMQ53" s="253"/>
      <c r="TMR53" s="253"/>
      <c r="TMS53" s="253"/>
      <c r="TMT53" s="253"/>
      <c r="TMU53" s="253"/>
      <c r="TMV53" s="253"/>
      <c r="TMW53" s="253"/>
      <c r="TMX53" s="253"/>
      <c r="TMY53" s="253"/>
      <c r="TMZ53" s="253"/>
      <c r="TNA53" s="253"/>
      <c r="TNB53" s="253"/>
      <c r="TNC53" s="253"/>
      <c r="TND53" s="253"/>
      <c r="TNE53" s="253"/>
      <c r="TNF53" s="253"/>
      <c r="TNG53" s="253"/>
      <c r="TNH53" s="253"/>
      <c r="TNI53" s="253"/>
      <c r="TNJ53" s="253"/>
      <c r="TNK53" s="253"/>
      <c r="TNL53" s="253"/>
      <c r="TNM53" s="253"/>
      <c r="TNN53" s="253"/>
      <c r="TNO53" s="253"/>
      <c r="TNP53" s="253"/>
      <c r="TNQ53" s="253"/>
      <c r="TNR53" s="253"/>
      <c r="TNS53" s="253"/>
      <c r="TNT53" s="253"/>
      <c r="TNU53" s="253"/>
      <c r="TNV53" s="253"/>
      <c r="TNW53" s="253"/>
      <c r="TNX53" s="253"/>
      <c r="TNY53" s="253"/>
      <c r="TNZ53" s="253"/>
      <c r="TOA53" s="253"/>
      <c r="TOB53" s="253"/>
      <c r="TOC53" s="253"/>
      <c r="TOD53" s="253"/>
      <c r="TOE53" s="253"/>
      <c r="TOF53" s="253"/>
      <c r="TOG53" s="253"/>
      <c r="TOH53" s="253"/>
      <c r="TOI53" s="253"/>
      <c r="TOJ53" s="253"/>
      <c r="TOK53" s="253"/>
      <c r="TOL53" s="253"/>
      <c r="TOM53" s="253"/>
      <c r="TON53" s="253"/>
      <c r="TOO53" s="253"/>
      <c r="TOP53" s="253"/>
      <c r="TOQ53" s="253"/>
      <c r="TOR53" s="253"/>
      <c r="TOS53" s="253"/>
      <c r="TOT53" s="253"/>
      <c r="TOU53" s="253"/>
      <c r="TOV53" s="253"/>
      <c r="TOW53" s="253"/>
      <c r="TOX53" s="253"/>
      <c r="TOY53" s="253"/>
      <c r="TOZ53" s="253"/>
      <c r="TPA53" s="253"/>
      <c r="TPB53" s="253"/>
      <c r="TPC53" s="253"/>
      <c r="TPD53" s="253"/>
      <c r="TPE53" s="253"/>
      <c r="TPF53" s="253"/>
      <c r="TPG53" s="253"/>
      <c r="TPH53" s="253"/>
      <c r="TPI53" s="253"/>
      <c r="TPJ53" s="253"/>
      <c r="TPK53" s="253"/>
      <c r="TPL53" s="253"/>
      <c r="TPM53" s="253"/>
      <c r="TPN53" s="253"/>
      <c r="TPO53" s="253"/>
      <c r="TPP53" s="253"/>
      <c r="TPQ53" s="253"/>
      <c r="TPR53" s="253"/>
      <c r="TPS53" s="253"/>
      <c r="TPT53" s="253"/>
      <c r="TPU53" s="253"/>
      <c r="TPV53" s="253"/>
      <c r="TPW53" s="253"/>
      <c r="TPX53" s="253"/>
      <c r="TPY53" s="253"/>
      <c r="TPZ53" s="253"/>
      <c r="TQA53" s="253"/>
      <c r="TQB53" s="253"/>
      <c r="TQC53" s="253"/>
      <c r="TQD53" s="253"/>
      <c r="TQE53" s="253"/>
      <c r="TQF53" s="253"/>
      <c r="TQG53" s="253"/>
      <c r="TQH53" s="253"/>
      <c r="TQI53" s="253"/>
      <c r="TQJ53" s="253"/>
      <c r="TQK53" s="253"/>
      <c r="TQL53" s="253"/>
      <c r="TQM53" s="253"/>
      <c r="TQN53" s="253"/>
      <c r="TQO53" s="253"/>
      <c r="TQP53" s="253"/>
      <c r="TQQ53" s="253"/>
      <c r="TQR53" s="253"/>
      <c r="TQS53" s="253"/>
      <c r="TQT53" s="253"/>
      <c r="TQU53" s="253"/>
      <c r="TQV53" s="253"/>
      <c r="TQW53" s="253"/>
      <c r="TQX53" s="253"/>
      <c r="TQY53" s="253"/>
      <c r="TQZ53" s="253"/>
      <c r="TRA53" s="253"/>
      <c r="TRB53" s="253"/>
      <c r="TRC53" s="253"/>
      <c r="TRD53" s="253"/>
      <c r="TRE53" s="253"/>
      <c r="TRF53" s="253"/>
      <c r="TRG53" s="253"/>
      <c r="TRH53" s="253"/>
      <c r="TRI53" s="253"/>
      <c r="TRJ53" s="253"/>
      <c r="TRK53" s="253"/>
      <c r="TRL53" s="253"/>
      <c r="TRM53" s="253"/>
      <c r="TRN53" s="253"/>
      <c r="TRO53" s="253"/>
      <c r="TRP53" s="253"/>
      <c r="TRQ53" s="253"/>
      <c r="TRR53" s="253"/>
      <c r="TRS53" s="253"/>
      <c r="TRT53" s="253"/>
      <c r="TRU53" s="253"/>
      <c r="TRV53" s="253"/>
      <c r="TRW53" s="253"/>
      <c r="TRX53" s="253"/>
      <c r="TRY53" s="253"/>
      <c r="TRZ53" s="253"/>
      <c r="TSA53" s="253"/>
      <c r="TSB53" s="253"/>
      <c r="TSC53" s="253"/>
      <c r="TSD53" s="253"/>
      <c r="TSE53" s="253"/>
      <c r="TSF53" s="253"/>
      <c r="TSG53" s="253"/>
      <c r="TSH53" s="253"/>
      <c r="TSI53" s="253"/>
      <c r="TSJ53" s="253"/>
      <c r="TSK53" s="253"/>
      <c r="TSL53" s="253"/>
      <c r="TSM53" s="253"/>
      <c r="TSN53" s="253"/>
      <c r="TSO53" s="253"/>
      <c r="TSP53" s="253"/>
      <c r="TSQ53" s="253"/>
      <c r="TSR53" s="253"/>
      <c r="TSS53" s="253"/>
      <c r="TST53" s="253"/>
      <c r="TSU53" s="253"/>
      <c r="TSV53" s="253"/>
      <c r="TSW53" s="253"/>
      <c r="TSX53" s="253"/>
      <c r="TSY53" s="253"/>
      <c r="TSZ53" s="253"/>
      <c r="TTA53" s="253"/>
      <c r="TTB53" s="253"/>
      <c r="TTC53" s="253"/>
      <c r="TTD53" s="253"/>
      <c r="TTE53" s="253"/>
      <c r="TTF53" s="253"/>
      <c r="TTG53" s="253"/>
      <c r="TTH53" s="253"/>
      <c r="TTI53" s="253"/>
      <c r="TTJ53" s="253"/>
      <c r="TTK53" s="253"/>
      <c r="TTL53" s="253"/>
      <c r="TTM53" s="253"/>
      <c r="TTN53" s="253"/>
      <c r="TTO53" s="253"/>
      <c r="TTP53" s="253"/>
      <c r="TTQ53" s="253"/>
      <c r="TTR53" s="253"/>
      <c r="TTS53" s="253"/>
      <c r="TTT53" s="253"/>
      <c r="TTU53" s="253"/>
      <c r="TTV53" s="253"/>
      <c r="TTW53" s="253"/>
      <c r="TTX53" s="253"/>
      <c r="TTY53" s="253"/>
      <c r="TTZ53" s="253"/>
      <c r="TUA53" s="253"/>
      <c r="TUB53" s="253"/>
      <c r="TUC53" s="253"/>
      <c r="TUD53" s="253"/>
      <c r="TUE53" s="253"/>
      <c r="TUF53" s="253"/>
      <c r="TUG53" s="253"/>
      <c r="TUH53" s="253"/>
      <c r="TUI53" s="253"/>
      <c r="TUJ53" s="253"/>
      <c r="TUK53" s="253"/>
      <c r="TUL53" s="253"/>
      <c r="TUM53" s="253"/>
      <c r="TUN53" s="253"/>
      <c r="TUO53" s="253"/>
      <c r="TUP53" s="253"/>
      <c r="TUQ53" s="253"/>
      <c r="TUR53" s="253"/>
      <c r="TUS53" s="253"/>
      <c r="TUT53" s="253"/>
      <c r="TUU53" s="253"/>
      <c r="TUV53" s="253"/>
      <c r="TUW53" s="253"/>
      <c r="TUX53" s="253"/>
      <c r="TUY53" s="253"/>
      <c r="TUZ53" s="253"/>
      <c r="TVA53" s="253"/>
      <c r="TVB53" s="253"/>
      <c r="TVC53" s="253"/>
      <c r="TVD53" s="253"/>
      <c r="TVE53" s="253"/>
      <c r="TVF53" s="253"/>
      <c r="TVG53" s="253"/>
      <c r="TVH53" s="253"/>
      <c r="TVI53" s="253"/>
      <c r="TVJ53" s="253"/>
      <c r="TVK53" s="253"/>
      <c r="TVL53" s="253"/>
      <c r="TVM53" s="253"/>
      <c r="TVN53" s="253"/>
      <c r="TVO53" s="253"/>
      <c r="TVP53" s="253"/>
      <c r="TVQ53" s="253"/>
      <c r="TVR53" s="253"/>
      <c r="TVS53" s="253"/>
      <c r="TVT53" s="253"/>
      <c r="TVU53" s="253"/>
      <c r="TVV53" s="253"/>
      <c r="TVW53" s="253"/>
      <c r="TVX53" s="253"/>
      <c r="TVY53" s="253"/>
      <c r="TVZ53" s="253"/>
      <c r="TWA53" s="253"/>
      <c r="TWB53" s="253"/>
      <c r="TWC53" s="253"/>
      <c r="TWD53" s="253"/>
      <c r="TWE53" s="253"/>
      <c r="TWF53" s="253"/>
      <c r="TWG53" s="253"/>
      <c r="TWH53" s="253"/>
      <c r="TWI53" s="253"/>
      <c r="TWJ53" s="253"/>
      <c r="TWK53" s="253"/>
      <c r="TWL53" s="253"/>
      <c r="TWM53" s="253"/>
      <c r="TWN53" s="253"/>
      <c r="TWO53" s="253"/>
      <c r="TWP53" s="253"/>
      <c r="TWQ53" s="253"/>
      <c r="TWR53" s="253"/>
      <c r="TWS53" s="253"/>
      <c r="TWT53" s="253"/>
      <c r="TWU53" s="253"/>
      <c r="TWV53" s="253"/>
      <c r="TWW53" s="253"/>
      <c r="TWX53" s="253"/>
      <c r="TWY53" s="253"/>
      <c r="TWZ53" s="253"/>
      <c r="TXA53" s="253"/>
      <c r="TXB53" s="253"/>
      <c r="TXC53" s="253"/>
      <c r="TXD53" s="253"/>
      <c r="TXE53" s="253"/>
      <c r="TXF53" s="253"/>
      <c r="TXG53" s="253"/>
      <c r="TXH53" s="253"/>
      <c r="TXI53" s="253"/>
      <c r="TXJ53" s="253"/>
      <c r="TXK53" s="253"/>
      <c r="TXL53" s="253"/>
      <c r="TXM53" s="253"/>
      <c r="TXN53" s="253"/>
      <c r="TXO53" s="253"/>
      <c r="TXP53" s="253"/>
      <c r="TXQ53" s="253"/>
      <c r="TXR53" s="253"/>
      <c r="TXS53" s="253"/>
      <c r="TXT53" s="253"/>
      <c r="TXU53" s="253"/>
      <c r="TXV53" s="253"/>
      <c r="TXW53" s="253"/>
      <c r="TXX53" s="253"/>
      <c r="TXY53" s="253"/>
      <c r="TXZ53" s="253"/>
      <c r="TYA53" s="253"/>
      <c r="TYB53" s="253"/>
      <c r="TYC53" s="253"/>
      <c r="TYD53" s="253"/>
      <c r="TYE53" s="253"/>
      <c r="TYF53" s="253"/>
      <c r="TYG53" s="253"/>
      <c r="TYH53" s="253"/>
      <c r="TYI53" s="253"/>
      <c r="TYJ53" s="253"/>
      <c r="TYK53" s="253"/>
      <c r="TYL53" s="253"/>
      <c r="TYM53" s="253"/>
      <c r="TYN53" s="253"/>
      <c r="TYO53" s="253"/>
      <c r="TYP53" s="253"/>
      <c r="TYQ53" s="253"/>
      <c r="TYR53" s="253"/>
      <c r="TYS53" s="253"/>
      <c r="TYT53" s="253"/>
      <c r="TYU53" s="253"/>
      <c r="TYV53" s="253"/>
      <c r="TYW53" s="253"/>
      <c r="TYX53" s="253"/>
      <c r="TYY53" s="253"/>
      <c r="TYZ53" s="253"/>
      <c r="TZA53" s="253"/>
      <c r="TZB53" s="253"/>
      <c r="TZC53" s="253"/>
      <c r="TZD53" s="253"/>
      <c r="TZE53" s="253"/>
      <c r="TZF53" s="253"/>
      <c r="TZG53" s="253"/>
      <c r="TZH53" s="253"/>
      <c r="TZI53" s="253"/>
      <c r="TZJ53" s="253"/>
      <c r="TZK53" s="253"/>
      <c r="TZL53" s="253"/>
      <c r="TZM53" s="253"/>
      <c r="TZN53" s="253"/>
      <c r="TZO53" s="253"/>
      <c r="TZP53" s="253"/>
      <c r="TZQ53" s="253"/>
      <c r="TZR53" s="253"/>
      <c r="TZS53" s="253"/>
      <c r="TZT53" s="253"/>
      <c r="TZU53" s="253"/>
      <c r="TZV53" s="253"/>
      <c r="TZW53" s="253"/>
      <c r="TZX53" s="253"/>
      <c r="TZY53" s="253"/>
      <c r="TZZ53" s="253"/>
      <c r="UAA53" s="253"/>
      <c r="UAB53" s="253"/>
      <c r="UAC53" s="253"/>
      <c r="UAD53" s="253"/>
      <c r="UAE53" s="253"/>
      <c r="UAF53" s="253"/>
      <c r="UAG53" s="253"/>
      <c r="UAH53" s="253"/>
      <c r="UAI53" s="253"/>
      <c r="UAJ53" s="253"/>
      <c r="UAK53" s="253"/>
      <c r="UAL53" s="253"/>
      <c r="UAM53" s="253"/>
      <c r="UAN53" s="253"/>
      <c r="UAO53" s="253"/>
      <c r="UAP53" s="253"/>
      <c r="UAQ53" s="253"/>
      <c r="UAR53" s="253"/>
      <c r="UAS53" s="253"/>
      <c r="UAT53" s="253"/>
      <c r="UAU53" s="253"/>
      <c r="UAV53" s="253"/>
      <c r="UAW53" s="253"/>
      <c r="UAX53" s="253"/>
      <c r="UAY53" s="253"/>
      <c r="UAZ53" s="253"/>
      <c r="UBA53" s="253"/>
      <c r="UBB53" s="253"/>
      <c r="UBC53" s="253"/>
      <c r="UBD53" s="253"/>
      <c r="UBE53" s="253"/>
      <c r="UBF53" s="253"/>
      <c r="UBG53" s="253"/>
      <c r="UBH53" s="253"/>
      <c r="UBI53" s="253"/>
      <c r="UBJ53" s="253"/>
      <c r="UBK53" s="253"/>
      <c r="UBL53" s="253"/>
      <c r="UBM53" s="253"/>
      <c r="UBN53" s="253"/>
      <c r="UBO53" s="253"/>
      <c r="UBP53" s="253"/>
      <c r="UBQ53" s="253"/>
      <c r="UBR53" s="253"/>
      <c r="UBS53" s="253"/>
      <c r="UBT53" s="253"/>
      <c r="UBU53" s="253"/>
      <c r="UBV53" s="253"/>
      <c r="UBW53" s="253"/>
      <c r="UBX53" s="253"/>
      <c r="UBY53" s="253"/>
      <c r="UBZ53" s="253"/>
      <c r="UCA53" s="253"/>
      <c r="UCB53" s="253"/>
      <c r="UCC53" s="253"/>
      <c r="UCD53" s="253"/>
      <c r="UCE53" s="253"/>
      <c r="UCF53" s="253"/>
      <c r="UCG53" s="253"/>
      <c r="UCH53" s="253"/>
      <c r="UCI53" s="253"/>
      <c r="UCJ53" s="253"/>
      <c r="UCK53" s="253"/>
      <c r="UCL53" s="253"/>
      <c r="UCM53" s="253"/>
      <c r="UCN53" s="253"/>
      <c r="UCO53" s="253"/>
      <c r="UCP53" s="253"/>
      <c r="UCQ53" s="253"/>
      <c r="UCR53" s="253"/>
      <c r="UCS53" s="253"/>
      <c r="UCT53" s="253"/>
      <c r="UCU53" s="253"/>
      <c r="UCV53" s="253"/>
      <c r="UCW53" s="253"/>
      <c r="UCX53" s="253"/>
      <c r="UCY53" s="253"/>
      <c r="UCZ53" s="253"/>
      <c r="UDA53" s="253"/>
      <c r="UDB53" s="253"/>
      <c r="UDC53" s="253"/>
      <c r="UDD53" s="253"/>
      <c r="UDE53" s="253"/>
      <c r="UDF53" s="253"/>
      <c r="UDG53" s="253"/>
      <c r="UDH53" s="253"/>
      <c r="UDI53" s="253"/>
      <c r="UDJ53" s="253"/>
      <c r="UDK53" s="253"/>
      <c r="UDL53" s="253"/>
      <c r="UDM53" s="253"/>
      <c r="UDN53" s="253"/>
      <c r="UDO53" s="253"/>
      <c r="UDP53" s="253"/>
      <c r="UDQ53" s="253"/>
      <c r="UDR53" s="253"/>
      <c r="UDS53" s="253"/>
      <c r="UDT53" s="253"/>
      <c r="UDU53" s="253"/>
      <c r="UDV53" s="253"/>
      <c r="UDW53" s="253"/>
      <c r="UDX53" s="253"/>
      <c r="UDY53" s="253"/>
      <c r="UDZ53" s="253"/>
      <c r="UEA53" s="253"/>
      <c r="UEB53" s="253"/>
      <c r="UEC53" s="253"/>
      <c r="UED53" s="253"/>
      <c r="UEE53" s="253"/>
      <c r="UEF53" s="253"/>
      <c r="UEG53" s="253"/>
      <c r="UEH53" s="253"/>
      <c r="UEI53" s="253"/>
      <c r="UEJ53" s="253"/>
      <c r="UEK53" s="253"/>
      <c r="UEL53" s="253"/>
      <c r="UEM53" s="253"/>
      <c r="UEN53" s="253"/>
      <c r="UEO53" s="253"/>
      <c r="UEP53" s="253"/>
      <c r="UEQ53" s="253"/>
      <c r="UER53" s="253"/>
      <c r="UES53" s="253"/>
      <c r="UET53" s="253"/>
      <c r="UEU53" s="253"/>
      <c r="UEV53" s="253"/>
      <c r="UEW53" s="253"/>
      <c r="UEX53" s="253"/>
      <c r="UEY53" s="253"/>
      <c r="UEZ53" s="253"/>
      <c r="UFA53" s="253"/>
      <c r="UFB53" s="253"/>
      <c r="UFC53" s="253"/>
      <c r="UFD53" s="253"/>
      <c r="UFE53" s="253"/>
      <c r="UFF53" s="253"/>
      <c r="UFG53" s="253"/>
      <c r="UFH53" s="253"/>
      <c r="UFI53" s="253"/>
      <c r="UFJ53" s="253"/>
      <c r="UFK53" s="253"/>
      <c r="UFL53" s="253"/>
      <c r="UFM53" s="253"/>
      <c r="UFN53" s="253"/>
      <c r="UFO53" s="253"/>
      <c r="UFP53" s="253"/>
      <c r="UFQ53" s="253"/>
      <c r="UFR53" s="253"/>
      <c r="UFS53" s="253"/>
      <c r="UFT53" s="253"/>
      <c r="UFU53" s="253"/>
      <c r="UFV53" s="253"/>
      <c r="UFW53" s="253"/>
      <c r="UFX53" s="253"/>
      <c r="UFY53" s="253"/>
      <c r="UFZ53" s="253"/>
      <c r="UGA53" s="253"/>
      <c r="UGB53" s="253"/>
      <c r="UGC53" s="253"/>
      <c r="UGD53" s="253"/>
      <c r="UGE53" s="253"/>
      <c r="UGF53" s="253"/>
      <c r="UGG53" s="253"/>
      <c r="UGH53" s="253"/>
      <c r="UGI53" s="253"/>
      <c r="UGJ53" s="253"/>
      <c r="UGK53" s="253"/>
      <c r="UGL53" s="253"/>
      <c r="UGM53" s="253"/>
      <c r="UGN53" s="253"/>
      <c r="UGO53" s="253"/>
      <c r="UGP53" s="253"/>
      <c r="UGQ53" s="253"/>
      <c r="UGR53" s="253"/>
      <c r="UGS53" s="253"/>
      <c r="UGT53" s="253"/>
      <c r="UGU53" s="253"/>
      <c r="UGV53" s="253"/>
      <c r="UGW53" s="253"/>
      <c r="UGX53" s="253"/>
      <c r="UGY53" s="253"/>
      <c r="UGZ53" s="253"/>
      <c r="UHA53" s="253"/>
      <c r="UHB53" s="253"/>
      <c r="UHC53" s="253"/>
      <c r="UHD53" s="253"/>
      <c r="UHE53" s="253"/>
      <c r="UHF53" s="253"/>
      <c r="UHG53" s="253"/>
      <c r="UHH53" s="253"/>
      <c r="UHI53" s="253"/>
      <c r="UHJ53" s="253"/>
      <c r="UHK53" s="253"/>
      <c r="UHL53" s="253"/>
      <c r="UHM53" s="253"/>
      <c r="UHN53" s="253"/>
      <c r="UHO53" s="253"/>
      <c r="UHP53" s="253"/>
      <c r="UHQ53" s="253"/>
      <c r="UHR53" s="253"/>
      <c r="UHS53" s="253"/>
      <c r="UHT53" s="253"/>
      <c r="UHU53" s="253"/>
      <c r="UHV53" s="253"/>
      <c r="UHW53" s="253"/>
      <c r="UHX53" s="253"/>
      <c r="UHY53" s="253"/>
      <c r="UHZ53" s="253"/>
      <c r="UIA53" s="253"/>
      <c r="UIB53" s="253"/>
      <c r="UIC53" s="253"/>
      <c r="UID53" s="253"/>
      <c r="UIE53" s="253"/>
      <c r="UIF53" s="253"/>
      <c r="UIG53" s="253"/>
      <c r="UIH53" s="253"/>
      <c r="UII53" s="253"/>
      <c r="UIJ53" s="253"/>
      <c r="UIK53" s="253"/>
      <c r="UIL53" s="253"/>
      <c r="UIM53" s="253"/>
      <c r="UIN53" s="253"/>
      <c r="UIO53" s="253"/>
      <c r="UIP53" s="253"/>
      <c r="UIQ53" s="253"/>
      <c r="UIR53" s="253"/>
      <c r="UIS53" s="253"/>
      <c r="UIT53" s="253"/>
      <c r="UIU53" s="253"/>
      <c r="UIV53" s="253"/>
      <c r="UIW53" s="253"/>
      <c r="UIX53" s="253"/>
      <c r="UIY53" s="253"/>
      <c r="UIZ53" s="253"/>
      <c r="UJA53" s="253"/>
      <c r="UJB53" s="253"/>
      <c r="UJC53" s="253"/>
      <c r="UJD53" s="253"/>
      <c r="UJE53" s="253"/>
      <c r="UJF53" s="253"/>
      <c r="UJG53" s="253"/>
      <c r="UJH53" s="253"/>
      <c r="UJI53" s="253"/>
      <c r="UJJ53" s="253"/>
      <c r="UJK53" s="253"/>
      <c r="UJL53" s="253"/>
      <c r="UJM53" s="253"/>
      <c r="UJN53" s="253"/>
      <c r="UJO53" s="253"/>
      <c r="UJP53" s="253"/>
      <c r="UJQ53" s="253"/>
      <c r="UJR53" s="253"/>
      <c r="UJS53" s="253"/>
      <c r="UJT53" s="253"/>
      <c r="UJU53" s="253"/>
      <c r="UJV53" s="253"/>
      <c r="UJW53" s="253"/>
      <c r="UJX53" s="253"/>
      <c r="UJY53" s="253"/>
      <c r="UJZ53" s="253"/>
      <c r="UKA53" s="253"/>
      <c r="UKB53" s="253"/>
      <c r="UKC53" s="253"/>
      <c r="UKD53" s="253"/>
      <c r="UKE53" s="253"/>
      <c r="UKF53" s="253"/>
      <c r="UKG53" s="253"/>
      <c r="UKH53" s="253"/>
      <c r="UKI53" s="253"/>
      <c r="UKJ53" s="253"/>
      <c r="UKK53" s="253"/>
      <c r="UKL53" s="253"/>
      <c r="UKM53" s="253"/>
      <c r="UKN53" s="253"/>
      <c r="UKO53" s="253"/>
      <c r="UKP53" s="253"/>
      <c r="UKQ53" s="253"/>
      <c r="UKR53" s="253"/>
      <c r="UKS53" s="253"/>
      <c r="UKT53" s="253"/>
      <c r="UKU53" s="253"/>
      <c r="UKV53" s="253"/>
      <c r="UKW53" s="253"/>
      <c r="UKX53" s="253"/>
      <c r="UKY53" s="253"/>
      <c r="UKZ53" s="253"/>
      <c r="ULA53" s="253"/>
      <c r="ULB53" s="253"/>
      <c r="ULC53" s="253"/>
      <c r="ULD53" s="253"/>
      <c r="ULE53" s="253"/>
      <c r="ULF53" s="253"/>
      <c r="ULG53" s="253"/>
      <c r="ULH53" s="253"/>
      <c r="ULI53" s="253"/>
      <c r="ULJ53" s="253"/>
      <c r="ULK53" s="253"/>
      <c r="ULL53" s="253"/>
      <c r="ULM53" s="253"/>
      <c r="ULN53" s="253"/>
      <c r="ULO53" s="253"/>
      <c r="ULP53" s="253"/>
      <c r="ULQ53" s="253"/>
      <c r="ULR53" s="253"/>
      <c r="ULS53" s="253"/>
      <c r="ULT53" s="253"/>
      <c r="ULU53" s="253"/>
      <c r="ULV53" s="253"/>
      <c r="ULW53" s="253"/>
      <c r="ULX53" s="253"/>
      <c r="ULY53" s="253"/>
      <c r="ULZ53" s="253"/>
      <c r="UMA53" s="253"/>
      <c r="UMB53" s="253"/>
      <c r="UMC53" s="253"/>
      <c r="UMD53" s="253"/>
      <c r="UME53" s="253"/>
      <c r="UMF53" s="253"/>
      <c r="UMG53" s="253"/>
      <c r="UMH53" s="253"/>
      <c r="UMI53" s="253"/>
      <c r="UMJ53" s="253"/>
      <c r="UMK53" s="253"/>
      <c r="UML53" s="253"/>
      <c r="UMM53" s="253"/>
      <c r="UMN53" s="253"/>
      <c r="UMO53" s="253"/>
      <c r="UMP53" s="253"/>
      <c r="UMQ53" s="253"/>
      <c r="UMR53" s="253"/>
      <c r="UMS53" s="253"/>
      <c r="UMT53" s="253"/>
      <c r="UMU53" s="253"/>
      <c r="UMV53" s="253"/>
      <c r="UMW53" s="253"/>
      <c r="UMX53" s="253"/>
      <c r="UMY53" s="253"/>
      <c r="UMZ53" s="253"/>
      <c r="UNA53" s="253"/>
      <c r="UNB53" s="253"/>
      <c r="UNC53" s="253"/>
      <c r="UND53" s="253"/>
      <c r="UNE53" s="253"/>
      <c r="UNF53" s="253"/>
      <c r="UNG53" s="253"/>
      <c r="UNH53" s="253"/>
      <c r="UNI53" s="253"/>
      <c r="UNJ53" s="253"/>
      <c r="UNK53" s="253"/>
      <c r="UNL53" s="253"/>
      <c r="UNM53" s="253"/>
      <c r="UNN53" s="253"/>
      <c r="UNO53" s="253"/>
      <c r="UNP53" s="253"/>
      <c r="UNQ53" s="253"/>
      <c r="UNR53" s="253"/>
      <c r="UNS53" s="253"/>
      <c r="UNT53" s="253"/>
      <c r="UNU53" s="253"/>
      <c r="UNV53" s="253"/>
      <c r="UNW53" s="253"/>
      <c r="UNX53" s="253"/>
      <c r="UNY53" s="253"/>
      <c r="UNZ53" s="253"/>
      <c r="UOA53" s="253"/>
      <c r="UOB53" s="253"/>
      <c r="UOC53" s="253"/>
      <c r="UOD53" s="253"/>
      <c r="UOE53" s="253"/>
      <c r="UOF53" s="253"/>
      <c r="UOG53" s="253"/>
      <c r="UOH53" s="253"/>
      <c r="UOI53" s="253"/>
      <c r="UOJ53" s="253"/>
      <c r="UOK53" s="253"/>
      <c r="UOL53" s="253"/>
      <c r="UOM53" s="253"/>
      <c r="UON53" s="253"/>
      <c r="UOO53" s="253"/>
      <c r="UOP53" s="253"/>
      <c r="UOQ53" s="253"/>
      <c r="UOR53" s="253"/>
      <c r="UOS53" s="253"/>
      <c r="UOT53" s="253"/>
      <c r="UOU53" s="253"/>
      <c r="UOV53" s="253"/>
      <c r="UOW53" s="253"/>
      <c r="UOX53" s="253"/>
      <c r="UOY53" s="253"/>
      <c r="UOZ53" s="253"/>
      <c r="UPA53" s="253"/>
      <c r="UPB53" s="253"/>
      <c r="UPC53" s="253"/>
      <c r="UPD53" s="253"/>
      <c r="UPE53" s="253"/>
      <c r="UPF53" s="253"/>
      <c r="UPG53" s="253"/>
      <c r="UPH53" s="253"/>
      <c r="UPI53" s="253"/>
      <c r="UPJ53" s="253"/>
      <c r="UPK53" s="253"/>
      <c r="UPL53" s="253"/>
      <c r="UPM53" s="253"/>
      <c r="UPN53" s="253"/>
      <c r="UPO53" s="253"/>
      <c r="UPP53" s="253"/>
      <c r="UPQ53" s="253"/>
      <c r="UPR53" s="253"/>
      <c r="UPS53" s="253"/>
      <c r="UPT53" s="253"/>
      <c r="UPU53" s="253"/>
      <c r="UPV53" s="253"/>
      <c r="UPW53" s="253"/>
      <c r="UPX53" s="253"/>
      <c r="UPY53" s="253"/>
      <c r="UPZ53" s="253"/>
      <c r="UQA53" s="253"/>
      <c r="UQB53" s="253"/>
      <c r="UQC53" s="253"/>
      <c r="UQD53" s="253"/>
      <c r="UQE53" s="253"/>
      <c r="UQF53" s="253"/>
      <c r="UQG53" s="253"/>
      <c r="UQH53" s="253"/>
      <c r="UQI53" s="253"/>
      <c r="UQJ53" s="253"/>
      <c r="UQK53" s="253"/>
      <c r="UQL53" s="253"/>
      <c r="UQM53" s="253"/>
      <c r="UQN53" s="253"/>
      <c r="UQO53" s="253"/>
      <c r="UQP53" s="253"/>
      <c r="UQQ53" s="253"/>
      <c r="UQR53" s="253"/>
      <c r="UQS53" s="253"/>
      <c r="UQT53" s="253"/>
      <c r="UQU53" s="253"/>
      <c r="UQV53" s="253"/>
      <c r="UQW53" s="253"/>
      <c r="UQX53" s="253"/>
      <c r="UQY53" s="253"/>
      <c r="UQZ53" s="253"/>
      <c r="URA53" s="253"/>
      <c r="URB53" s="253"/>
      <c r="URC53" s="253"/>
      <c r="URD53" s="253"/>
      <c r="URE53" s="253"/>
      <c r="URF53" s="253"/>
      <c r="URG53" s="253"/>
      <c r="URH53" s="253"/>
      <c r="URI53" s="253"/>
      <c r="URJ53" s="253"/>
      <c r="URK53" s="253"/>
      <c r="URL53" s="253"/>
      <c r="URM53" s="253"/>
      <c r="URN53" s="253"/>
      <c r="URO53" s="253"/>
      <c r="URP53" s="253"/>
      <c r="URQ53" s="253"/>
      <c r="URR53" s="253"/>
      <c r="URS53" s="253"/>
      <c r="URT53" s="253"/>
      <c r="URU53" s="253"/>
      <c r="URV53" s="253"/>
      <c r="URW53" s="253"/>
      <c r="URX53" s="253"/>
      <c r="URY53" s="253"/>
      <c r="URZ53" s="253"/>
      <c r="USA53" s="253"/>
      <c r="USB53" s="253"/>
      <c r="USC53" s="253"/>
      <c r="USD53" s="253"/>
      <c r="USE53" s="253"/>
      <c r="USF53" s="253"/>
      <c r="USG53" s="253"/>
      <c r="USH53" s="253"/>
      <c r="USI53" s="253"/>
      <c r="USJ53" s="253"/>
      <c r="USK53" s="253"/>
      <c r="USL53" s="253"/>
      <c r="USM53" s="253"/>
      <c r="USN53" s="253"/>
      <c r="USO53" s="253"/>
      <c r="USP53" s="253"/>
      <c r="USQ53" s="253"/>
      <c r="USR53" s="253"/>
      <c r="USS53" s="253"/>
      <c r="UST53" s="253"/>
      <c r="USU53" s="253"/>
      <c r="USV53" s="253"/>
      <c r="USW53" s="253"/>
      <c r="USX53" s="253"/>
      <c r="USY53" s="253"/>
      <c r="USZ53" s="253"/>
      <c r="UTA53" s="253"/>
      <c r="UTB53" s="253"/>
      <c r="UTC53" s="253"/>
      <c r="UTD53" s="253"/>
      <c r="UTE53" s="253"/>
      <c r="UTF53" s="253"/>
      <c r="UTG53" s="253"/>
      <c r="UTH53" s="253"/>
      <c r="UTI53" s="253"/>
      <c r="UTJ53" s="253"/>
      <c r="UTK53" s="253"/>
      <c r="UTL53" s="253"/>
      <c r="UTM53" s="253"/>
      <c r="UTN53" s="253"/>
      <c r="UTO53" s="253"/>
      <c r="UTP53" s="253"/>
      <c r="UTQ53" s="253"/>
      <c r="UTR53" s="253"/>
      <c r="UTS53" s="253"/>
      <c r="UTT53" s="253"/>
      <c r="UTU53" s="253"/>
      <c r="UTV53" s="253"/>
      <c r="UTW53" s="253"/>
      <c r="UTX53" s="253"/>
      <c r="UTY53" s="253"/>
      <c r="UTZ53" s="253"/>
      <c r="UUA53" s="253"/>
      <c r="UUB53" s="253"/>
      <c r="UUC53" s="253"/>
      <c r="UUD53" s="253"/>
      <c r="UUE53" s="253"/>
      <c r="UUF53" s="253"/>
      <c r="UUG53" s="253"/>
      <c r="UUH53" s="253"/>
      <c r="UUI53" s="253"/>
      <c r="UUJ53" s="253"/>
      <c r="UUK53" s="253"/>
      <c r="UUL53" s="253"/>
      <c r="UUM53" s="253"/>
      <c r="UUN53" s="253"/>
      <c r="UUO53" s="253"/>
      <c r="UUP53" s="253"/>
      <c r="UUQ53" s="253"/>
      <c r="UUR53" s="253"/>
      <c r="UUS53" s="253"/>
      <c r="UUT53" s="253"/>
      <c r="UUU53" s="253"/>
      <c r="UUV53" s="253"/>
      <c r="UUW53" s="253"/>
      <c r="UUX53" s="253"/>
      <c r="UUY53" s="253"/>
      <c r="UUZ53" s="253"/>
      <c r="UVA53" s="253"/>
      <c r="UVB53" s="253"/>
      <c r="UVC53" s="253"/>
      <c r="UVD53" s="253"/>
      <c r="UVE53" s="253"/>
      <c r="UVF53" s="253"/>
      <c r="UVG53" s="253"/>
      <c r="UVH53" s="253"/>
      <c r="UVI53" s="253"/>
      <c r="UVJ53" s="253"/>
      <c r="UVK53" s="253"/>
      <c r="UVL53" s="253"/>
      <c r="UVM53" s="253"/>
      <c r="UVN53" s="253"/>
      <c r="UVO53" s="253"/>
      <c r="UVP53" s="253"/>
      <c r="UVQ53" s="253"/>
      <c r="UVR53" s="253"/>
      <c r="UVS53" s="253"/>
      <c r="UVT53" s="253"/>
      <c r="UVU53" s="253"/>
      <c r="UVV53" s="253"/>
      <c r="UVW53" s="253"/>
      <c r="UVX53" s="253"/>
      <c r="UVY53" s="253"/>
      <c r="UVZ53" s="253"/>
      <c r="UWA53" s="253"/>
      <c r="UWB53" s="253"/>
      <c r="UWC53" s="253"/>
      <c r="UWD53" s="253"/>
      <c r="UWE53" s="253"/>
      <c r="UWF53" s="253"/>
      <c r="UWG53" s="253"/>
      <c r="UWH53" s="253"/>
      <c r="UWI53" s="253"/>
      <c r="UWJ53" s="253"/>
      <c r="UWK53" s="253"/>
      <c r="UWL53" s="253"/>
      <c r="UWM53" s="253"/>
      <c r="UWN53" s="253"/>
      <c r="UWO53" s="253"/>
      <c r="UWP53" s="253"/>
      <c r="UWQ53" s="253"/>
      <c r="UWR53" s="253"/>
      <c r="UWS53" s="253"/>
      <c r="UWT53" s="253"/>
      <c r="UWU53" s="253"/>
      <c r="UWV53" s="253"/>
      <c r="UWW53" s="253"/>
      <c r="UWX53" s="253"/>
      <c r="UWY53" s="253"/>
      <c r="UWZ53" s="253"/>
      <c r="UXA53" s="253"/>
      <c r="UXB53" s="253"/>
      <c r="UXC53" s="253"/>
      <c r="UXD53" s="253"/>
      <c r="UXE53" s="253"/>
      <c r="UXF53" s="253"/>
      <c r="UXG53" s="253"/>
      <c r="UXH53" s="253"/>
      <c r="UXI53" s="253"/>
      <c r="UXJ53" s="253"/>
      <c r="UXK53" s="253"/>
      <c r="UXL53" s="253"/>
      <c r="UXM53" s="253"/>
      <c r="UXN53" s="253"/>
      <c r="UXO53" s="253"/>
      <c r="UXP53" s="253"/>
      <c r="UXQ53" s="253"/>
      <c r="UXR53" s="253"/>
      <c r="UXS53" s="253"/>
      <c r="UXT53" s="253"/>
      <c r="UXU53" s="253"/>
      <c r="UXV53" s="253"/>
      <c r="UXW53" s="253"/>
      <c r="UXX53" s="253"/>
      <c r="UXY53" s="253"/>
      <c r="UXZ53" s="253"/>
      <c r="UYA53" s="253"/>
      <c r="UYB53" s="253"/>
      <c r="UYC53" s="253"/>
      <c r="UYD53" s="253"/>
      <c r="UYE53" s="253"/>
      <c r="UYF53" s="253"/>
      <c r="UYG53" s="253"/>
      <c r="UYH53" s="253"/>
      <c r="UYI53" s="253"/>
      <c r="UYJ53" s="253"/>
      <c r="UYK53" s="253"/>
      <c r="UYL53" s="253"/>
      <c r="UYM53" s="253"/>
      <c r="UYN53" s="253"/>
      <c r="UYO53" s="253"/>
      <c r="UYP53" s="253"/>
      <c r="UYQ53" s="253"/>
      <c r="UYR53" s="253"/>
      <c r="UYS53" s="253"/>
      <c r="UYT53" s="253"/>
      <c r="UYU53" s="253"/>
      <c r="UYV53" s="253"/>
      <c r="UYW53" s="253"/>
      <c r="UYX53" s="253"/>
      <c r="UYY53" s="253"/>
      <c r="UYZ53" s="253"/>
      <c r="UZA53" s="253"/>
      <c r="UZB53" s="253"/>
      <c r="UZC53" s="253"/>
      <c r="UZD53" s="253"/>
      <c r="UZE53" s="253"/>
      <c r="UZF53" s="253"/>
      <c r="UZG53" s="253"/>
      <c r="UZH53" s="253"/>
      <c r="UZI53" s="253"/>
      <c r="UZJ53" s="253"/>
      <c r="UZK53" s="253"/>
      <c r="UZL53" s="253"/>
      <c r="UZM53" s="253"/>
      <c r="UZN53" s="253"/>
      <c r="UZO53" s="253"/>
      <c r="UZP53" s="253"/>
      <c r="UZQ53" s="253"/>
      <c r="UZR53" s="253"/>
      <c r="UZS53" s="253"/>
      <c r="UZT53" s="253"/>
      <c r="UZU53" s="253"/>
      <c r="UZV53" s="253"/>
      <c r="UZW53" s="253"/>
      <c r="UZX53" s="253"/>
      <c r="UZY53" s="253"/>
      <c r="UZZ53" s="253"/>
      <c r="VAA53" s="253"/>
      <c r="VAB53" s="253"/>
      <c r="VAC53" s="253"/>
      <c r="VAD53" s="253"/>
      <c r="VAE53" s="253"/>
      <c r="VAF53" s="253"/>
      <c r="VAG53" s="253"/>
      <c r="VAH53" s="253"/>
      <c r="VAI53" s="253"/>
      <c r="VAJ53" s="253"/>
      <c r="VAK53" s="253"/>
      <c r="VAL53" s="253"/>
      <c r="VAM53" s="253"/>
      <c r="VAN53" s="253"/>
      <c r="VAO53" s="253"/>
      <c r="VAP53" s="253"/>
      <c r="VAQ53" s="253"/>
      <c r="VAR53" s="253"/>
      <c r="VAS53" s="253"/>
      <c r="VAT53" s="253"/>
      <c r="VAU53" s="253"/>
      <c r="VAV53" s="253"/>
      <c r="VAW53" s="253"/>
      <c r="VAX53" s="253"/>
      <c r="VAY53" s="253"/>
      <c r="VAZ53" s="253"/>
      <c r="VBA53" s="253"/>
      <c r="VBB53" s="253"/>
      <c r="VBC53" s="253"/>
      <c r="VBD53" s="253"/>
      <c r="VBE53" s="253"/>
      <c r="VBF53" s="253"/>
      <c r="VBG53" s="253"/>
      <c r="VBH53" s="253"/>
      <c r="VBI53" s="253"/>
      <c r="VBJ53" s="253"/>
      <c r="VBK53" s="253"/>
      <c r="VBL53" s="253"/>
      <c r="VBM53" s="253"/>
      <c r="VBN53" s="253"/>
      <c r="VBO53" s="253"/>
      <c r="VBP53" s="253"/>
      <c r="VBQ53" s="253"/>
      <c r="VBR53" s="253"/>
      <c r="VBS53" s="253"/>
      <c r="VBT53" s="253"/>
      <c r="VBU53" s="253"/>
      <c r="VBV53" s="253"/>
      <c r="VBW53" s="253"/>
      <c r="VBX53" s="253"/>
      <c r="VBY53" s="253"/>
      <c r="VBZ53" s="253"/>
      <c r="VCA53" s="253"/>
      <c r="VCB53" s="253"/>
      <c r="VCC53" s="253"/>
      <c r="VCD53" s="253"/>
      <c r="VCE53" s="253"/>
      <c r="VCF53" s="253"/>
      <c r="VCG53" s="253"/>
      <c r="VCH53" s="253"/>
      <c r="VCI53" s="253"/>
      <c r="VCJ53" s="253"/>
      <c r="VCK53" s="253"/>
      <c r="VCL53" s="253"/>
      <c r="VCM53" s="253"/>
      <c r="VCN53" s="253"/>
      <c r="VCO53" s="253"/>
      <c r="VCP53" s="253"/>
      <c r="VCQ53" s="253"/>
      <c r="VCR53" s="253"/>
      <c r="VCS53" s="253"/>
      <c r="VCT53" s="253"/>
      <c r="VCU53" s="253"/>
      <c r="VCV53" s="253"/>
      <c r="VCW53" s="253"/>
      <c r="VCX53" s="253"/>
      <c r="VCY53" s="253"/>
      <c r="VCZ53" s="253"/>
      <c r="VDA53" s="253"/>
      <c r="VDB53" s="253"/>
      <c r="VDC53" s="253"/>
      <c r="VDD53" s="253"/>
      <c r="VDE53" s="253"/>
      <c r="VDF53" s="253"/>
      <c r="VDG53" s="253"/>
      <c r="VDH53" s="253"/>
      <c r="VDI53" s="253"/>
      <c r="VDJ53" s="253"/>
      <c r="VDK53" s="253"/>
      <c r="VDL53" s="253"/>
      <c r="VDM53" s="253"/>
      <c r="VDN53" s="253"/>
      <c r="VDO53" s="253"/>
      <c r="VDP53" s="253"/>
      <c r="VDQ53" s="253"/>
      <c r="VDR53" s="253"/>
      <c r="VDS53" s="253"/>
      <c r="VDT53" s="253"/>
      <c r="VDU53" s="253"/>
      <c r="VDV53" s="253"/>
      <c r="VDW53" s="253"/>
      <c r="VDX53" s="253"/>
      <c r="VDY53" s="253"/>
      <c r="VDZ53" s="253"/>
      <c r="VEA53" s="253"/>
      <c r="VEB53" s="253"/>
      <c r="VEC53" s="253"/>
      <c r="VED53" s="253"/>
      <c r="VEE53" s="253"/>
      <c r="VEF53" s="253"/>
      <c r="VEG53" s="253"/>
      <c r="VEH53" s="253"/>
      <c r="VEI53" s="253"/>
      <c r="VEJ53" s="253"/>
      <c r="VEK53" s="253"/>
      <c r="VEL53" s="253"/>
      <c r="VEM53" s="253"/>
      <c r="VEN53" s="253"/>
      <c r="VEO53" s="253"/>
      <c r="VEP53" s="253"/>
      <c r="VEQ53" s="253"/>
      <c r="VER53" s="253"/>
      <c r="VES53" s="253"/>
      <c r="VET53" s="253"/>
      <c r="VEU53" s="253"/>
      <c r="VEV53" s="253"/>
      <c r="VEW53" s="253"/>
      <c r="VEX53" s="253"/>
      <c r="VEY53" s="253"/>
      <c r="VEZ53" s="253"/>
      <c r="VFA53" s="253"/>
      <c r="VFB53" s="253"/>
      <c r="VFC53" s="253"/>
      <c r="VFD53" s="253"/>
      <c r="VFE53" s="253"/>
      <c r="VFF53" s="253"/>
      <c r="VFG53" s="253"/>
      <c r="VFH53" s="253"/>
      <c r="VFI53" s="253"/>
      <c r="VFJ53" s="253"/>
      <c r="VFK53" s="253"/>
      <c r="VFL53" s="253"/>
      <c r="VFM53" s="253"/>
      <c r="VFN53" s="253"/>
      <c r="VFO53" s="253"/>
      <c r="VFP53" s="253"/>
      <c r="VFQ53" s="253"/>
      <c r="VFR53" s="253"/>
      <c r="VFS53" s="253"/>
      <c r="VFT53" s="253"/>
      <c r="VFU53" s="253"/>
      <c r="VFV53" s="253"/>
      <c r="VFW53" s="253"/>
      <c r="VFX53" s="253"/>
      <c r="VFY53" s="253"/>
      <c r="VFZ53" s="253"/>
      <c r="VGA53" s="253"/>
      <c r="VGB53" s="253"/>
      <c r="VGC53" s="253"/>
      <c r="VGD53" s="253"/>
      <c r="VGE53" s="253"/>
      <c r="VGF53" s="253"/>
      <c r="VGG53" s="253"/>
      <c r="VGH53" s="253"/>
      <c r="VGI53" s="253"/>
      <c r="VGJ53" s="253"/>
      <c r="VGK53" s="253"/>
      <c r="VGL53" s="253"/>
      <c r="VGM53" s="253"/>
      <c r="VGN53" s="253"/>
      <c r="VGO53" s="253"/>
      <c r="VGP53" s="253"/>
      <c r="VGQ53" s="253"/>
      <c r="VGR53" s="253"/>
      <c r="VGS53" s="253"/>
      <c r="VGT53" s="253"/>
      <c r="VGU53" s="253"/>
      <c r="VGV53" s="253"/>
      <c r="VGW53" s="253"/>
      <c r="VGX53" s="253"/>
      <c r="VGY53" s="253"/>
      <c r="VGZ53" s="253"/>
      <c r="VHA53" s="253"/>
      <c r="VHB53" s="253"/>
      <c r="VHC53" s="253"/>
      <c r="VHD53" s="253"/>
      <c r="VHE53" s="253"/>
      <c r="VHF53" s="253"/>
      <c r="VHG53" s="253"/>
      <c r="VHH53" s="253"/>
      <c r="VHI53" s="253"/>
      <c r="VHJ53" s="253"/>
      <c r="VHK53" s="253"/>
      <c r="VHL53" s="253"/>
      <c r="VHM53" s="253"/>
      <c r="VHN53" s="253"/>
      <c r="VHO53" s="253"/>
      <c r="VHP53" s="253"/>
      <c r="VHQ53" s="253"/>
      <c r="VHR53" s="253"/>
      <c r="VHS53" s="253"/>
      <c r="VHT53" s="253"/>
      <c r="VHU53" s="253"/>
      <c r="VHV53" s="253"/>
      <c r="VHW53" s="253"/>
      <c r="VHX53" s="253"/>
      <c r="VHY53" s="253"/>
      <c r="VHZ53" s="253"/>
      <c r="VIA53" s="253"/>
      <c r="VIB53" s="253"/>
      <c r="VIC53" s="253"/>
      <c r="VID53" s="253"/>
      <c r="VIE53" s="253"/>
      <c r="VIF53" s="253"/>
      <c r="VIG53" s="253"/>
      <c r="VIH53" s="253"/>
      <c r="VII53" s="253"/>
      <c r="VIJ53" s="253"/>
      <c r="VIK53" s="253"/>
      <c r="VIL53" s="253"/>
      <c r="VIM53" s="253"/>
      <c r="VIN53" s="253"/>
      <c r="VIO53" s="253"/>
      <c r="VIP53" s="253"/>
      <c r="VIQ53" s="253"/>
      <c r="VIR53" s="253"/>
      <c r="VIS53" s="253"/>
      <c r="VIT53" s="253"/>
      <c r="VIU53" s="253"/>
      <c r="VIV53" s="253"/>
      <c r="VIW53" s="253"/>
      <c r="VIX53" s="253"/>
      <c r="VIY53" s="253"/>
      <c r="VIZ53" s="253"/>
      <c r="VJA53" s="253"/>
      <c r="VJB53" s="253"/>
      <c r="VJC53" s="253"/>
      <c r="VJD53" s="253"/>
      <c r="VJE53" s="253"/>
      <c r="VJF53" s="253"/>
      <c r="VJG53" s="253"/>
      <c r="VJH53" s="253"/>
      <c r="VJI53" s="253"/>
      <c r="VJJ53" s="253"/>
      <c r="VJK53" s="253"/>
      <c r="VJL53" s="253"/>
      <c r="VJM53" s="253"/>
      <c r="VJN53" s="253"/>
      <c r="VJO53" s="253"/>
      <c r="VJP53" s="253"/>
      <c r="VJQ53" s="253"/>
      <c r="VJR53" s="253"/>
      <c r="VJS53" s="253"/>
      <c r="VJT53" s="253"/>
      <c r="VJU53" s="253"/>
      <c r="VJV53" s="253"/>
      <c r="VJW53" s="253"/>
      <c r="VJX53" s="253"/>
      <c r="VJY53" s="253"/>
      <c r="VJZ53" s="253"/>
      <c r="VKA53" s="253"/>
      <c r="VKB53" s="253"/>
      <c r="VKC53" s="253"/>
      <c r="VKD53" s="253"/>
      <c r="VKE53" s="253"/>
      <c r="VKF53" s="253"/>
      <c r="VKG53" s="253"/>
      <c r="VKH53" s="253"/>
      <c r="VKI53" s="253"/>
      <c r="VKJ53" s="253"/>
      <c r="VKK53" s="253"/>
      <c r="VKL53" s="253"/>
      <c r="VKM53" s="253"/>
      <c r="VKN53" s="253"/>
      <c r="VKO53" s="253"/>
      <c r="VKP53" s="253"/>
      <c r="VKQ53" s="253"/>
      <c r="VKR53" s="253"/>
      <c r="VKS53" s="253"/>
      <c r="VKT53" s="253"/>
      <c r="VKU53" s="253"/>
      <c r="VKV53" s="253"/>
      <c r="VKW53" s="253"/>
      <c r="VKX53" s="253"/>
      <c r="VKY53" s="253"/>
      <c r="VKZ53" s="253"/>
      <c r="VLA53" s="253"/>
      <c r="VLB53" s="253"/>
      <c r="VLC53" s="253"/>
      <c r="VLD53" s="253"/>
      <c r="VLE53" s="253"/>
      <c r="VLF53" s="253"/>
      <c r="VLG53" s="253"/>
      <c r="VLH53" s="253"/>
      <c r="VLI53" s="253"/>
      <c r="VLJ53" s="253"/>
      <c r="VLK53" s="253"/>
      <c r="VLL53" s="253"/>
      <c r="VLM53" s="253"/>
      <c r="VLN53" s="253"/>
      <c r="VLO53" s="253"/>
      <c r="VLP53" s="253"/>
      <c r="VLQ53" s="253"/>
      <c r="VLR53" s="253"/>
      <c r="VLS53" s="253"/>
      <c r="VLT53" s="253"/>
      <c r="VLU53" s="253"/>
      <c r="VLV53" s="253"/>
      <c r="VLW53" s="253"/>
      <c r="VLX53" s="253"/>
      <c r="VLY53" s="253"/>
      <c r="VLZ53" s="253"/>
      <c r="VMA53" s="253"/>
      <c r="VMB53" s="253"/>
      <c r="VMC53" s="253"/>
      <c r="VMD53" s="253"/>
      <c r="VME53" s="253"/>
      <c r="VMF53" s="253"/>
      <c r="VMG53" s="253"/>
      <c r="VMH53" s="253"/>
      <c r="VMI53" s="253"/>
      <c r="VMJ53" s="253"/>
      <c r="VMK53" s="253"/>
      <c r="VML53" s="253"/>
      <c r="VMM53" s="253"/>
      <c r="VMN53" s="253"/>
      <c r="VMO53" s="253"/>
      <c r="VMP53" s="253"/>
      <c r="VMQ53" s="253"/>
      <c r="VMR53" s="253"/>
      <c r="VMS53" s="253"/>
      <c r="VMT53" s="253"/>
      <c r="VMU53" s="253"/>
      <c r="VMV53" s="253"/>
      <c r="VMW53" s="253"/>
      <c r="VMX53" s="253"/>
      <c r="VMY53" s="253"/>
      <c r="VMZ53" s="253"/>
      <c r="VNA53" s="253"/>
      <c r="VNB53" s="253"/>
      <c r="VNC53" s="253"/>
      <c r="VND53" s="253"/>
      <c r="VNE53" s="253"/>
      <c r="VNF53" s="253"/>
      <c r="VNG53" s="253"/>
      <c r="VNH53" s="253"/>
      <c r="VNI53" s="253"/>
      <c r="VNJ53" s="253"/>
      <c r="VNK53" s="253"/>
      <c r="VNL53" s="253"/>
      <c r="VNM53" s="253"/>
      <c r="VNN53" s="253"/>
      <c r="VNO53" s="253"/>
      <c r="VNP53" s="253"/>
      <c r="VNQ53" s="253"/>
      <c r="VNR53" s="253"/>
      <c r="VNS53" s="253"/>
      <c r="VNT53" s="253"/>
      <c r="VNU53" s="253"/>
      <c r="VNV53" s="253"/>
      <c r="VNW53" s="253"/>
      <c r="VNX53" s="253"/>
      <c r="VNY53" s="253"/>
      <c r="VNZ53" s="253"/>
      <c r="VOA53" s="253"/>
      <c r="VOB53" s="253"/>
      <c r="VOC53" s="253"/>
      <c r="VOD53" s="253"/>
      <c r="VOE53" s="253"/>
      <c r="VOF53" s="253"/>
      <c r="VOG53" s="253"/>
      <c r="VOH53" s="253"/>
      <c r="VOI53" s="253"/>
      <c r="VOJ53" s="253"/>
      <c r="VOK53" s="253"/>
      <c r="VOL53" s="253"/>
      <c r="VOM53" s="253"/>
      <c r="VON53" s="253"/>
      <c r="VOO53" s="253"/>
      <c r="VOP53" s="253"/>
      <c r="VOQ53" s="253"/>
      <c r="VOR53" s="253"/>
      <c r="VOS53" s="253"/>
      <c r="VOT53" s="253"/>
      <c r="VOU53" s="253"/>
      <c r="VOV53" s="253"/>
      <c r="VOW53" s="253"/>
      <c r="VOX53" s="253"/>
      <c r="VOY53" s="253"/>
      <c r="VOZ53" s="253"/>
      <c r="VPA53" s="253"/>
      <c r="VPB53" s="253"/>
      <c r="VPC53" s="253"/>
      <c r="VPD53" s="253"/>
      <c r="VPE53" s="253"/>
      <c r="VPF53" s="253"/>
      <c r="VPG53" s="253"/>
      <c r="VPH53" s="253"/>
      <c r="VPI53" s="253"/>
      <c r="VPJ53" s="253"/>
      <c r="VPK53" s="253"/>
      <c r="VPL53" s="253"/>
      <c r="VPM53" s="253"/>
      <c r="VPN53" s="253"/>
      <c r="VPO53" s="253"/>
      <c r="VPP53" s="253"/>
      <c r="VPQ53" s="253"/>
      <c r="VPR53" s="253"/>
      <c r="VPS53" s="253"/>
      <c r="VPT53" s="253"/>
      <c r="VPU53" s="253"/>
      <c r="VPV53" s="253"/>
      <c r="VPW53" s="253"/>
      <c r="VPX53" s="253"/>
      <c r="VPY53" s="253"/>
      <c r="VPZ53" s="253"/>
      <c r="VQA53" s="253"/>
      <c r="VQB53" s="253"/>
      <c r="VQC53" s="253"/>
      <c r="VQD53" s="253"/>
      <c r="VQE53" s="253"/>
      <c r="VQF53" s="253"/>
      <c r="VQG53" s="253"/>
      <c r="VQH53" s="253"/>
      <c r="VQI53" s="253"/>
      <c r="VQJ53" s="253"/>
      <c r="VQK53" s="253"/>
      <c r="VQL53" s="253"/>
      <c r="VQM53" s="253"/>
      <c r="VQN53" s="253"/>
      <c r="VQO53" s="253"/>
      <c r="VQP53" s="253"/>
      <c r="VQQ53" s="253"/>
      <c r="VQR53" s="253"/>
      <c r="VQS53" s="253"/>
      <c r="VQT53" s="253"/>
      <c r="VQU53" s="253"/>
      <c r="VQV53" s="253"/>
      <c r="VQW53" s="253"/>
      <c r="VQX53" s="253"/>
      <c r="VQY53" s="253"/>
      <c r="VQZ53" s="253"/>
      <c r="VRA53" s="253"/>
      <c r="VRB53" s="253"/>
      <c r="VRC53" s="253"/>
      <c r="VRD53" s="253"/>
      <c r="VRE53" s="253"/>
      <c r="VRF53" s="253"/>
      <c r="VRG53" s="253"/>
      <c r="VRH53" s="253"/>
      <c r="VRI53" s="253"/>
      <c r="VRJ53" s="253"/>
      <c r="VRK53" s="253"/>
      <c r="VRL53" s="253"/>
      <c r="VRM53" s="253"/>
      <c r="VRN53" s="253"/>
      <c r="VRO53" s="253"/>
      <c r="VRP53" s="253"/>
      <c r="VRQ53" s="253"/>
      <c r="VRR53" s="253"/>
      <c r="VRS53" s="253"/>
      <c r="VRT53" s="253"/>
      <c r="VRU53" s="253"/>
      <c r="VRV53" s="253"/>
      <c r="VRW53" s="253"/>
      <c r="VRX53" s="253"/>
      <c r="VRY53" s="253"/>
      <c r="VRZ53" s="253"/>
      <c r="VSA53" s="253"/>
      <c r="VSB53" s="253"/>
      <c r="VSC53" s="253"/>
      <c r="VSD53" s="253"/>
      <c r="VSE53" s="253"/>
      <c r="VSF53" s="253"/>
      <c r="VSG53" s="253"/>
      <c r="VSH53" s="253"/>
      <c r="VSI53" s="253"/>
      <c r="VSJ53" s="253"/>
      <c r="VSK53" s="253"/>
      <c r="VSL53" s="253"/>
      <c r="VSM53" s="253"/>
      <c r="VSN53" s="253"/>
      <c r="VSO53" s="253"/>
      <c r="VSP53" s="253"/>
      <c r="VSQ53" s="253"/>
      <c r="VSR53" s="253"/>
      <c r="VSS53" s="253"/>
      <c r="VST53" s="253"/>
      <c r="VSU53" s="253"/>
      <c r="VSV53" s="253"/>
      <c r="VSW53" s="253"/>
      <c r="VSX53" s="253"/>
      <c r="VSY53" s="253"/>
      <c r="VSZ53" s="253"/>
      <c r="VTA53" s="253"/>
      <c r="VTB53" s="253"/>
      <c r="VTC53" s="253"/>
      <c r="VTD53" s="253"/>
      <c r="VTE53" s="253"/>
      <c r="VTF53" s="253"/>
      <c r="VTG53" s="253"/>
      <c r="VTH53" s="253"/>
      <c r="VTI53" s="253"/>
      <c r="VTJ53" s="253"/>
      <c r="VTK53" s="253"/>
      <c r="VTL53" s="253"/>
      <c r="VTM53" s="253"/>
      <c r="VTN53" s="253"/>
      <c r="VTO53" s="253"/>
      <c r="VTP53" s="253"/>
      <c r="VTQ53" s="253"/>
      <c r="VTR53" s="253"/>
      <c r="VTS53" s="253"/>
      <c r="VTT53" s="253"/>
      <c r="VTU53" s="253"/>
      <c r="VTV53" s="253"/>
      <c r="VTW53" s="253"/>
      <c r="VTX53" s="253"/>
      <c r="VTY53" s="253"/>
      <c r="VTZ53" s="253"/>
      <c r="VUA53" s="253"/>
      <c r="VUB53" s="253"/>
      <c r="VUC53" s="253"/>
      <c r="VUD53" s="253"/>
      <c r="VUE53" s="253"/>
      <c r="VUF53" s="253"/>
      <c r="VUG53" s="253"/>
      <c r="VUH53" s="253"/>
      <c r="VUI53" s="253"/>
      <c r="VUJ53" s="253"/>
      <c r="VUK53" s="253"/>
      <c r="VUL53" s="253"/>
      <c r="VUM53" s="253"/>
      <c r="VUN53" s="253"/>
      <c r="VUO53" s="253"/>
      <c r="VUP53" s="253"/>
      <c r="VUQ53" s="253"/>
      <c r="VUR53" s="253"/>
      <c r="VUS53" s="253"/>
      <c r="VUT53" s="253"/>
      <c r="VUU53" s="253"/>
      <c r="VUV53" s="253"/>
      <c r="VUW53" s="253"/>
      <c r="VUX53" s="253"/>
      <c r="VUY53" s="253"/>
      <c r="VUZ53" s="253"/>
      <c r="VVA53" s="253"/>
      <c r="VVB53" s="253"/>
      <c r="VVC53" s="253"/>
      <c r="VVD53" s="253"/>
      <c r="VVE53" s="253"/>
      <c r="VVF53" s="253"/>
      <c r="VVG53" s="253"/>
      <c r="VVH53" s="253"/>
      <c r="VVI53" s="253"/>
      <c r="VVJ53" s="253"/>
      <c r="VVK53" s="253"/>
      <c r="VVL53" s="253"/>
      <c r="VVM53" s="253"/>
      <c r="VVN53" s="253"/>
      <c r="VVO53" s="253"/>
      <c r="VVP53" s="253"/>
      <c r="VVQ53" s="253"/>
      <c r="VVR53" s="253"/>
      <c r="VVS53" s="253"/>
      <c r="VVT53" s="253"/>
      <c r="VVU53" s="253"/>
      <c r="VVV53" s="253"/>
      <c r="VVW53" s="253"/>
      <c r="VVX53" s="253"/>
      <c r="VVY53" s="253"/>
      <c r="VVZ53" s="253"/>
      <c r="VWA53" s="253"/>
      <c r="VWB53" s="253"/>
      <c r="VWC53" s="253"/>
      <c r="VWD53" s="253"/>
      <c r="VWE53" s="253"/>
      <c r="VWF53" s="253"/>
      <c r="VWG53" s="253"/>
      <c r="VWH53" s="253"/>
      <c r="VWI53" s="253"/>
      <c r="VWJ53" s="253"/>
      <c r="VWK53" s="253"/>
      <c r="VWL53" s="253"/>
      <c r="VWM53" s="253"/>
      <c r="VWN53" s="253"/>
      <c r="VWO53" s="253"/>
      <c r="VWP53" s="253"/>
      <c r="VWQ53" s="253"/>
      <c r="VWR53" s="253"/>
      <c r="VWS53" s="253"/>
      <c r="VWT53" s="253"/>
      <c r="VWU53" s="253"/>
      <c r="VWV53" s="253"/>
      <c r="VWW53" s="253"/>
      <c r="VWX53" s="253"/>
      <c r="VWY53" s="253"/>
      <c r="VWZ53" s="253"/>
      <c r="VXA53" s="253"/>
      <c r="VXB53" s="253"/>
      <c r="VXC53" s="253"/>
      <c r="VXD53" s="253"/>
      <c r="VXE53" s="253"/>
      <c r="VXF53" s="253"/>
      <c r="VXG53" s="253"/>
      <c r="VXH53" s="253"/>
      <c r="VXI53" s="253"/>
      <c r="VXJ53" s="253"/>
      <c r="VXK53" s="253"/>
      <c r="VXL53" s="253"/>
      <c r="VXM53" s="253"/>
      <c r="VXN53" s="253"/>
      <c r="VXO53" s="253"/>
      <c r="VXP53" s="253"/>
      <c r="VXQ53" s="253"/>
      <c r="VXR53" s="253"/>
      <c r="VXS53" s="253"/>
      <c r="VXT53" s="253"/>
      <c r="VXU53" s="253"/>
      <c r="VXV53" s="253"/>
      <c r="VXW53" s="253"/>
      <c r="VXX53" s="253"/>
      <c r="VXY53" s="253"/>
      <c r="VXZ53" s="253"/>
      <c r="VYA53" s="253"/>
      <c r="VYB53" s="253"/>
      <c r="VYC53" s="253"/>
      <c r="VYD53" s="253"/>
      <c r="VYE53" s="253"/>
      <c r="VYF53" s="253"/>
      <c r="VYG53" s="253"/>
      <c r="VYH53" s="253"/>
      <c r="VYI53" s="253"/>
      <c r="VYJ53" s="253"/>
      <c r="VYK53" s="253"/>
      <c r="VYL53" s="253"/>
      <c r="VYM53" s="253"/>
      <c r="VYN53" s="253"/>
      <c r="VYO53" s="253"/>
      <c r="VYP53" s="253"/>
      <c r="VYQ53" s="253"/>
      <c r="VYR53" s="253"/>
      <c r="VYS53" s="253"/>
      <c r="VYT53" s="253"/>
      <c r="VYU53" s="253"/>
      <c r="VYV53" s="253"/>
      <c r="VYW53" s="253"/>
      <c r="VYX53" s="253"/>
      <c r="VYY53" s="253"/>
      <c r="VYZ53" s="253"/>
      <c r="VZA53" s="253"/>
      <c r="VZB53" s="253"/>
      <c r="VZC53" s="253"/>
      <c r="VZD53" s="253"/>
      <c r="VZE53" s="253"/>
      <c r="VZF53" s="253"/>
      <c r="VZG53" s="253"/>
      <c r="VZH53" s="253"/>
      <c r="VZI53" s="253"/>
      <c r="VZJ53" s="253"/>
      <c r="VZK53" s="253"/>
      <c r="VZL53" s="253"/>
      <c r="VZM53" s="253"/>
      <c r="VZN53" s="253"/>
      <c r="VZO53" s="253"/>
      <c r="VZP53" s="253"/>
      <c r="VZQ53" s="253"/>
      <c r="VZR53" s="253"/>
      <c r="VZS53" s="253"/>
      <c r="VZT53" s="253"/>
      <c r="VZU53" s="253"/>
      <c r="VZV53" s="253"/>
      <c r="VZW53" s="253"/>
      <c r="VZX53" s="253"/>
      <c r="VZY53" s="253"/>
      <c r="VZZ53" s="253"/>
      <c r="WAA53" s="253"/>
      <c r="WAB53" s="253"/>
      <c r="WAC53" s="253"/>
      <c r="WAD53" s="253"/>
      <c r="WAE53" s="253"/>
      <c r="WAF53" s="253"/>
      <c r="WAG53" s="253"/>
      <c r="WAH53" s="253"/>
      <c r="WAI53" s="253"/>
      <c r="WAJ53" s="253"/>
      <c r="WAK53" s="253"/>
      <c r="WAL53" s="253"/>
      <c r="WAM53" s="253"/>
      <c r="WAN53" s="253"/>
      <c r="WAO53" s="253"/>
      <c r="WAP53" s="253"/>
      <c r="WAQ53" s="253"/>
      <c r="WAR53" s="253"/>
      <c r="WAS53" s="253"/>
      <c r="WAT53" s="253"/>
      <c r="WAU53" s="253"/>
      <c r="WAV53" s="253"/>
      <c r="WAW53" s="253"/>
      <c r="WAX53" s="253"/>
      <c r="WAY53" s="253"/>
      <c r="WAZ53" s="253"/>
      <c r="WBA53" s="253"/>
      <c r="WBB53" s="253"/>
      <c r="WBC53" s="253"/>
      <c r="WBD53" s="253"/>
      <c r="WBE53" s="253"/>
      <c r="WBF53" s="253"/>
      <c r="WBG53" s="253"/>
      <c r="WBH53" s="253"/>
      <c r="WBI53" s="253"/>
      <c r="WBJ53" s="253"/>
      <c r="WBK53" s="253"/>
      <c r="WBL53" s="253"/>
      <c r="WBM53" s="253"/>
      <c r="WBN53" s="253"/>
      <c r="WBO53" s="253"/>
      <c r="WBP53" s="253"/>
      <c r="WBQ53" s="253"/>
      <c r="WBR53" s="253"/>
      <c r="WBS53" s="253"/>
      <c r="WBT53" s="253"/>
      <c r="WBU53" s="253"/>
      <c r="WBV53" s="253"/>
      <c r="WBW53" s="253"/>
      <c r="WBX53" s="253"/>
      <c r="WBY53" s="253"/>
      <c r="WBZ53" s="253"/>
      <c r="WCA53" s="253"/>
      <c r="WCB53" s="253"/>
      <c r="WCC53" s="253"/>
      <c r="WCD53" s="253"/>
      <c r="WCE53" s="253"/>
      <c r="WCF53" s="253"/>
      <c r="WCG53" s="253"/>
      <c r="WCH53" s="253"/>
      <c r="WCI53" s="253"/>
      <c r="WCJ53" s="253"/>
      <c r="WCK53" s="253"/>
      <c r="WCL53" s="253"/>
      <c r="WCM53" s="253"/>
      <c r="WCN53" s="253"/>
      <c r="WCO53" s="253"/>
      <c r="WCP53" s="253"/>
      <c r="WCQ53" s="253"/>
      <c r="WCR53" s="253"/>
      <c r="WCS53" s="253"/>
      <c r="WCT53" s="253"/>
      <c r="WCU53" s="253"/>
      <c r="WCV53" s="253"/>
      <c r="WCW53" s="253"/>
      <c r="WCX53" s="253"/>
      <c r="WCY53" s="253"/>
      <c r="WCZ53" s="253"/>
      <c r="WDA53" s="253"/>
      <c r="WDB53" s="253"/>
      <c r="WDC53" s="253"/>
      <c r="WDD53" s="253"/>
      <c r="WDE53" s="253"/>
      <c r="WDF53" s="253"/>
      <c r="WDG53" s="253"/>
      <c r="WDH53" s="253"/>
      <c r="WDI53" s="253"/>
      <c r="WDJ53" s="253"/>
      <c r="WDK53" s="253"/>
      <c r="WDL53" s="253"/>
      <c r="WDM53" s="253"/>
      <c r="WDN53" s="253"/>
      <c r="WDO53" s="253"/>
      <c r="WDP53" s="253"/>
      <c r="WDQ53" s="253"/>
      <c r="WDR53" s="253"/>
      <c r="WDS53" s="253"/>
      <c r="WDT53" s="253"/>
      <c r="WDU53" s="253"/>
      <c r="WDV53" s="253"/>
      <c r="WDW53" s="253"/>
      <c r="WDX53" s="253"/>
      <c r="WDY53" s="253"/>
      <c r="WDZ53" s="253"/>
      <c r="WEA53" s="253"/>
      <c r="WEB53" s="253"/>
      <c r="WEC53" s="253"/>
      <c r="WED53" s="253"/>
      <c r="WEE53" s="253"/>
      <c r="WEF53" s="253"/>
      <c r="WEG53" s="253"/>
      <c r="WEH53" s="253"/>
      <c r="WEI53" s="253"/>
      <c r="WEJ53" s="253"/>
      <c r="WEK53" s="253"/>
      <c r="WEL53" s="253"/>
      <c r="WEM53" s="253"/>
      <c r="WEN53" s="253"/>
      <c r="WEO53" s="253"/>
      <c r="WEP53" s="253"/>
      <c r="WEQ53" s="253"/>
      <c r="WER53" s="253"/>
      <c r="WES53" s="253"/>
      <c r="WET53" s="253"/>
      <c r="WEU53" s="253"/>
      <c r="WEV53" s="253"/>
      <c r="WEW53" s="253"/>
      <c r="WEX53" s="253"/>
      <c r="WEY53" s="253"/>
      <c r="WEZ53" s="253"/>
      <c r="WFA53" s="253"/>
      <c r="WFB53" s="253"/>
      <c r="WFC53" s="253"/>
      <c r="WFD53" s="253"/>
      <c r="WFE53" s="253"/>
      <c r="WFF53" s="253"/>
      <c r="WFG53" s="253"/>
      <c r="WFH53" s="253"/>
      <c r="WFI53" s="253"/>
      <c r="WFJ53" s="253"/>
      <c r="WFK53" s="253"/>
      <c r="WFL53" s="253"/>
      <c r="WFM53" s="253"/>
      <c r="WFN53" s="253"/>
      <c r="WFO53" s="253"/>
      <c r="WFP53" s="253"/>
      <c r="WFQ53" s="253"/>
      <c r="WFR53" s="253"/>
      <c r="WFS53" s="253"/>
      <c r="WFT53" s="253"/>
      <c r="WFU53" s="253"/>
      <c r="WFV53" s="253"/>
      <c r="WFW53" s="253"/>
      <c r="WFX53" s="253"/>
      <c r="WFY53" s="253"/>
      <c r="WFZ53" s="253"/>
      <c r="WGA53" s="253"/>
      <c r="WGB53" s="253"/>
      <c r="WGC53" s="253"/>
      <c r="WGD53" s="253"/>
      <c r="WGE53" s="253"/>
      <c r="WGF53" s="253"/>
      <c r="WGG53" s="253"/>
      <c r="WGH53" s="253"/>
      <c r="WGI53" s="253"/>
      <c r="WGJ53" s="253"/>
      <c r="WGK53" s="253"/>
      <c r="WGL53" s="253"/>
      <c r="WGM53" s="253"/>
      <c r="WGN53" s="253"/>
      <c r="WGO53" s="253"/>
      <c r="WGP53" s="253"/>
      <c r="WGQ53" s="253"/>
      <c r="WGR53" s="253"/>
      <c r="WGS53" s="253"/>
      <c r="WGT53" s="253"/>
      <c r="WGU53" s="253"/>
      <c r="WGV53" s="253"/>
      <c r="WGW53" s="253"/>
      <c r="WGX53" s="253"/>
      <c r="WGY53" s="253"/>
      <c r="WGZ53" s="253"/>
      <c r="WHA53" s="253"/>
      <c r="WHB53" s="253"/>
      <c r="WHC53" s="253"/>
      <c r="WHD53" s="253"/>
      <c r="WHE53" s="253"/>
      <c r="WHF53" s="253"/>
      <c r="WHG53" s="253"/>
      <c r="WHH53" s="253"/>
      <c r="WHI53" s="253"/>
      <c r="WHJ53" s="253"/>
      <c r="WHK53" s="253"/>
      <c r="WHL53" s="253"/>
      <c r="WHM53" s="253"/>
      <c r="WHN53" s="253"/>
      <c r="WHO53" s="253"/>
      <c r="WHP53" s="253"/>
      <c r="WHQ53" s="253"/>
      <c r="WHR53" s="253"/>
      <c r="WHS53" s="253"/>
      <c r="WHT53" s="253"/>
      <c r="WHU53" s="253"/>
      <c r="WHV53" s="253"/>
      <c r="WHW53" s="253"/>
      <c r="WHX53" s="253"/>
      <c r="WHY53" s="253"/>
      <c r="WHZ53" s="253"/>
      <c r="WIA53" s="253"/>
      <c r="WIB53" s="253"/>
      <c r="WIC53" s="253"/>
      <c r="WID53" s="253"/>
      <c r="WIE53" s="253"/>
      <c r="WIF53" s="253"/>
      <c r="WIG53" s="253"/>
      <c r="WIH53" s="253"/>
      <c r="WII53" s="253"/>
      <c r="WIJ53" s="253"/>
      <c r="WIK53" s="253"/>
      <c r="WIL53" s="253"/>
      <c r="WIM53" s="253"/>
      <c r="WIN53" s="253"/>
      <c r="WIO53" s="253"/>
      <c r="WIP53" s="253"/>
      <c r="WIQ53" s="253"/>
      <c r="WIR53" s="253"/>
      <c r="WIS53" s="253"/>
      <c r="WIT53" s="253"/>
      <c r="WIU53" s="253"/>
      <c r="WIV53" s="253"/>
      <c r="WIW53" s="253"/>
      <c r="WIX53" s="253"/>
      <c r="WIY53" s="253"/>
      <c r="WIZ53" s="253"/>
      <c r="WJA53" s="253"/>
      <c r="WJB53" s="253"/>
      <c r="WJC53" s="253"/>
      <c r="WJD53" s="253"/>
      <c r="WJE53" s="253"/>
      <c r="WJF53" s="253"/>
      <c r="WJG53" s="253"/>
      <c r="WJH53" s="253"/>
      <c r="WJI53" s="253"/>
      <c r="WJJ53" s="253"/>
      <c r="WJK53" s="253"/>
      <c r="WJL53" s="253"/>
      <c r="WJM53" s="253"/>
      <c r="WJN53" s="253"/>
      <c r="WJO53" s="253"/>
      <c r="WJP53" s="253"/>
      <c r="WJQ53" s="253"/>
      <c r="WJR53" s="253"/>
      <c r="WJS53" s="253"/>
      <c r="WJT53" s="253"/>
      <c r="WJU53" s="253"/>
      <c r="WJV53" s="253"/>
      <c r="WJW53" s="253"/>
      <c r="WJX53" s="253"/>
      <c r="WJY53" s="253"/>
      <c r="WJZ53" s="253"/>
      <c r="WKA53" s="253"/>
      <c r="WKB53" s="253"/>
      <c r="WKC53" s="253"/>
      <c r="WKD53" s="253"/>
      <c r="WKE53" s="253"/>
      <c r="WKF53" s="253"/>
      <c r="WKG53" s="253"/>
      <c r="WKH53" s="253"/>
      <c r="WKI53" s="253"/>
      <c r="WKJ53" s="253"/>
      <c r="WKK53" s="253"/>
      <c r="WKL53" s="253"/>
      <c r="WKM53" s="253"/>
      <c r="WKN53" s="253"/>
      <c r="WKO53" s="253"/>
      <c r="WKP53" s="253"/>
      <c r="WKQ53" s="253"/>
      <c r="WKR53" s="253"/>
      <c r="WKS53" s="253"/>
      <c r="WKT53" s="253"/>
      <c r="WKU53" s="253"/>
      <c r="WKV53" s="253"/>
      <c r="WKW53" s="253"/>
      <c r="WKX53" s="253"/>
      <c r="WKY53" s="253"/>
      <c r="WKZ53" s="253"/>
      <c r="WLA53" s="253"/>
      <c r="WLB53" s="253"/>
      <c r="WLC53" s="253"/>
      <c r="WLD53" s="253"/>
      <c r="WLE53" s="253"/>
      <c r="WLF53" s="253"/>
      <c r="WLG53" s="253"/>
      <c r="WLH53" s="253"/>
      <c r="WLI53" s="253"/>
      <c r="WLJ53" s="253"/>
      <c r="WLK53" s="253"/>
      <c r="WLL53" s="253"/>
      <c r="WLM53" s="253"/>
      <c r="WLN53" s="253"/>
      <c r="WLO53" s="253"/>
      <c r="WLP53" s="253"/>
      <c r="WLQ53" s="253"/>
      <c r="WLR53" s="253"/>
      <c r="WLS53" s="253"/>
      <c r="WLT53" s="253"/>
      <c r="WLU53" s="253"/>
      <c r="WLV53" s="253"/>
      <c r="WLW53" s="253"/>
      <c r="WLX53" s="253"/>
      <c r="WLY53" s="253"/>
      <c r="WLZ53" s="253"/>
      <c r="WMA53" s="253"/>
      <c r="WMB53" s="253"/>
      <c r="WMC53" s="253"/>
      <c r="WMD53" s="253"/>
      <c r="WME53" s="253"/>
      <c r="WMF53" s="253"/>
      <c r="WMG53" s="253"/>
      <c r="WMH53" s="253"/>
      <c r="WMI53" s="253"/>
      <c r="WMJ53" s="253"/>
      <c r="WMK53" s="253"/>
      <c r="WML53" s="253"/>
      <c r="WMM53" s="253"/>
      <c r="WMN53" s="253"/>
      <c r="WMO53" s="253"/>
      <c r="WMP53" s="253"/>
      <c r="WMQ53" s="253"/>
      <c r="WMR53" s="253"/>
      <c r="WMS53" s="253"/>
      <c r="WMT53" s="253"/>
      <c r="WMU53" s="253"/>
      <c r="WMV53" s="253"/>
      <c r="WMW53" s="253"/>
      <c r="WMX53" s="253"/>
      <c r="WMY53" s="253"/>
      <c r="WMZ53" s="253"/>
      <c r="WNA53" s="253"/>
      <c r="WNB53" s="253"/>
      <c r="WNC53" s="253"/>
      <c r="WND53" s="253"/>
      <c r="WNE53" s="253"/>
      <c r="WNF53" s="253"/>
      <c r="WNG53" s="253"/>
      <c r="WNH53" s="253"/>
      <c r="WNI53" s="253"/>
      <c r="WNJ53" s="253"/>
      <c r="WNK53" s="253"/>
      <c r="WNL53" s="253"/>
      <c r="WNM53" s="253"/>
      <c r="WNN53" s="253"/>
      <c r="WNO53" s="253"/>
      <c r="WNP53" s="253"/>
      <c r="WNQ53" s="253"/>
      <c r="WNR53" s="253"/>
      <c r="WNS53" s="253"/>
      <c r="WNT53" s="253"/>
      <c r="WNU53" s="253"/>
      <c r="WNV53" s="253"/>
      <c r="WNW53" s="253"/>
      <c r="WNX53" s="253"/>
      <c r="WNY53" s="253"/>
      <c r="WNZ53" s="253"/>
      <c r="WOA53" s="253"/>
      <c r="WOB53" s="253"/>
      <c r="WOC53" s="253"/>
      <c r="WOD53" s="253"/>
      <c r="WOE53" s="253"/>
      <c r="WOF53" s="253"/>
      <c r="WOG53" s="253"/>
      <c r="WOH53" s="253"/>
      <c r="WOI53" s="253"/>
      <c r="WOJ53" s="253"/>
      <c r="WOK53" s="253"/>
      <c r="WOL53" s="253"/>
      <c r="WOM53" s="253"/>
      <c r="WON53" s="253"/>
      <c r="WOO53" s="253"/>
      <c r="WOP53" s="253"/>
      <c r="WOQ53" s="253"/>
      <c r="WOR53" s="253"/>
      <c r="WOS53" s="253"/>
      <c r="WOT53" s="253"/>
      <c r="WOU53" s="253"/>
      <c r="WOV53" s="253"/>
      <c r="WOW53" s="253"/>
      <c r="WOX53" s="253"/>
      <c r="WOY53" s="253"/>
      <c r="WOZ53" s="253"/>
      <c r="WPA53" s="253"/>
      <c r="WPB53" s="253"/>
      <c r="WPC53" s="253"/>
      <c r="WPD53" s="253"/>
      <c r="WPE53" s="253"/>
      <c r="WPF53" s="253"/>
      <c r="WPG53" s="253"/>
      <c r="WPH53" s="253"/>
      <c r="WPI53" s="253"/>
      <c r="WPJ53" s="253"/>
      <c r="WPK53" s="253"/>
      <c r="WPL53" s="253"/>
      <c r="WPM53" s="253"/>
      <c r="WPN53" s="253"/>
      <c r="WPO53" s="253"/>
      <c r="WPP53" s="253"/>
      <c r="WPQ53" s="253"/>
      <c r="WPR53" s="253"/>
      <c r="WPS53" s="253"/>
      <c r="WPT53" s="253"/>
      <c r="WPU53" s="253"/>
      <c r="WPV53" s="253"/>
      <c r="WPW53" s="253"/>
      <c r="WPX53" s="253"/>
      <c r="WPY53" s="253"/>
      <c r="WPZ53" s="253"/>
      <c r="WQA53" s="253"/>
      <c r="WQB53" s="253"/>
      <c r="WQC53" s="253"/>
      <c r="WQD53" s="253"/>
      <c r="WQE53" s="253"/>
      <c r="WQF53" s="253"/>
      <c r="WQG53" s="253"/>
      <c r="WQH53" s="253"/>
      <c r="WQI53" s="253"/>
      <c r="WQJ53" s="253"/>
      <c r="WQK53" s="253"/>
      <c r="WQL53" s="253"/>
      <c r="WQM53" s="253"/>
      <c r="WQN53" s="253"/>
      <c r="WQO53" s="253"/>
      <c r="WQP53" s="253"/>
      <c r="WQQ53" s="253"/>
      <c r="WQR53" s="253"/>
      <c r="WQS53" s="253"/>
      <c r="WQT53" s="253"/>
      <c r="WQU53" s="253"/>
      <c r="WQV53" s="253"/>
      <c r="WQW53" s="253"/>
      <c r="WQX53" s="253"/>
      <c r="WQY53" s="253"/>
      <c r="WQZ53" s="253"/>
      <c r="WRA53" s="253"/>
      <c r="WRB53" s="253"/>
      <c r="WRC53" s="253"/>
      <c r="WRD53" s="253"/>
      <c r="WRE53" s="253"/>
      <c r="WRF53" s="253"/>
      <c r="WRG53" s="253"/>
      <c r="WRH53" s="253"/>
      <c r="WRI53" s="253"/>
      <c r="WRJ53" s="253"/>
      <c r="WRK53" s="253"/>
      <c r="WRL53" s="253"/>
      <c r="WRM53" s="253"/>
      <c r="WRN53" s="253"/>
      <c r="WRO53" s="253"/>
      <c r="WRP53" s="253"/>
      <c r="WRQ53" s="253"/>
      <c r="WRR53" s="253"/>
      <c r="WRS53" s="253"/>
      <c r="WRT53" s="253"/>
      <c r="WRU53" s="253"/>
      <c r="WRV53" s="253"/>
      <c r="WRW53" s="253"/>
      <c r="WRX53" s="253"/>
      <c r="WRY53" s="253"/>
      <c r="WRZ53" s="253"/>
      <c r="WSA53" s="253"/>
      <c r="WSB53" s="253"/>
      <c r="WSC53" s="253"/>
      <c r="WSD53" s="253"/>
      <c r="WSE53" s="253"/>
      <c r="WSF53" s="253"/>
      <c r="WSG53" s="253"/>
      <c r="WSH53" s="253"/>
      <c r="WSI53" s="253"/>
      <c r="WSJ53" s="253"/>
      <c r="WSK53" s="253"/>
      <c r="WSL53" s="253"/>
      <c r="WSM53" s="253"/>
      <c r="WSN53" s="253"/>
      <c r="WSO53" s="253"/>
      <c r="WSP53" s="253"/>
      <c r="WSQ53" s="253"/>
      <c r="WSR53" s="253"/>
      <c r="WSS53" s="253"/>
      <c r="WST53" s="253"/>
      <c r="WSU53" s="253"/>
      <c r="WSV53" s="253"/>
      <c r="WSW53" s="253"/>
      <c r="WSX53" s="253"/>
      <c r="WSY53" s="253"/>
      <c r="WSZ53" s="253"/>
      <c r="WTA53" s="253"/>
      <c r="WTB53" s="253"/>
      <c r="WTC53" s="253"/>
      <c r="WTD53" s="253"/>
      <c r="WTE53" s="253"/>
      <c r="WTF53" s="253"/>
      <c r="WTG53" s="253"/>
      <c r="WTH53" s="253"/>
      <c r="WTI53" s="253"/>
      <c r="WTJ53" s="253"/>
      <c r="WTK53" s="253"/>
      <c r="WTL53" s="253"/>
      <c r="WTM53" s="253"/>
      <c r="WTN53" s="253"/>
      <c r="WTO53" s="253"/>
      <c r="WTP53" s="253"/>
      <c r="WTQ53" s="253"/>
      <c r="WTR53" s="253"/>
      <c r="WTS53" s="253"/>
      <c r="WTT53" s="253"/>
      <c r="WTU53" s="253"/>
      <c r="WTV53" s="253"/>
      <c r="WTW53" s="253"/>
      <c r="WTX53" s="253"/>
      <c r="WTY53" s="253"/>
      <c r="WTZ53" s="253"/>
      <c r="WUA53" s="253"/>
      <c r="WUB53" s="253"/>
      <c r="WUC53" s="253"/>
      <c r="WUD53" s="253"/>
      <c r="WUE53" s="253"/>
      <c r="WUF53" s="253"/>
      <c r="WUG53" s="253"/>
      <c r="WUH53" s="253"/>
      <c r="WUI53" s="253"/>
      <c r="WUJ53" s="253"/>
      <c r="WUK53" s="253"/>
      <c r="WUL53" s="253"/>
      <c r="WUM53" s="253"/>
      <c r="WUN53" s="253"/>
      <c r="WUO53" s="253"/>
      <c r="WUP53" s="253"/>
      <c r="WUQ53" s="253"/>
      <c r="WUR53" s="253"/>
      <c r="WUS53" s="253"/>
      <c r="WUT53" s="253"/>
      <c r="WUU53" s="253"/>
      <c r="WUV53" s="253"/>
      <c r="WUW53" s="253"/>
      <c r="WUX53" s="253"/>
      <c r="WUY53" s="253"/>
      <c r="WUZ53" s="253"/>
      <c r="WVA53" s="253"/>
      <c r="WVB53" s="253"/>
      <c r="WVC53" s="253"/>
      <c r="WVD53" s="253"/>
      <c r="WVE53" s="253"/>
      <c r="WVF53" s="253"/>
      <c r="WVG53" s="253"/>
      <c r="WVH53" s="253"/>
      <c r="WVI53" s="253"/>
      <c r="WVJ53" s="253"/>
      <c r="WVK53" s="253"/>
      <c r="WVL53" s="253"/>
      <c r="WVM53" s="253"/>
      <c r="WVN53" s="253"/>
      <c r="WVO53" s="253"/>
      <c r="WVP53" s="253"/>
      <c r="WVQ53" s="253"/>
      <c r="WVR53" s="253"/>
      <c r="WVS53" s="253"/>
      <c r="WVT53" s="253"/>
      <c r="WVU53" s="253"/>
      <c r="WVV53" s="253"/>
      <c r="WVW53" s="253"/>
      <c r="WVX53" s="253"/>
      <c r="WVY53" s="253"/>
      <c r="WVZ53" s="253"/>
      <c r="WWA53" s="253"/>
      <c r="WWB53" s="253"/>
      <c r="WWC53" s="253"/>
      <c r="WWD53" s="253"/>
      <c r="WWE53" s="253"/>
      <c r="WWF53" s="253"/>
      <c r="WWG53" s="253"/>
      <c r="WWH53" s="253"/>
      <c r="WWI53" s="253"/>
      <c r="WWJ53" s="253"/>
      <c r="WWK53" s="253"/>
      <c r="WWL53" s="253"/>
      <c r="WWM53" s="253"/>
      <c r="WWN53" s="253"/>
      <c r="WWO53" s="253"/>
      <c r="WWP53" s="253"/>
      <c r="WWQ53" s="253"/>
      <c r="WWR53" s="253"/>
      <c r="WWS53" s="253"/>
      <c r="WWT53" s="253"/>
      <c r="WWU53" s="253"/>
      <c r="WWV53" s="253"/>
      <c r="WWW53" s="253"/>
      <c r="WWX53" s="253"/>
      <c r="WWY53" s="253"/>
      <c r="WWZ53" s="253"/>
      <c r="WXA53" s="253"/>
      <c r="WXB53" s="253"/>
      <c r="WXC53" s="253"/>
      <c r="WXD53" s="253"/>
      <c r="WXE53" s="253"/>
      <c r="WXF53" s="253"/>
      <c r="WXG53" s="253"/>
      <c r="WXH53" s="253"/>
      <c r="WXI53" s="253"/>
      <c r="WXJ53" s="253"/>
      <c r="WXK53" s="253"/>
      <c r="WXL53" s="253"/>
      <c r="WXM53" s="253"/>
      <c r="WXN53" s="253"/>
      <c r="WXO53" s="253"/>
      <c r="WXP53" s="253"/>
      <c r="WXQ53" s="253"/>
      <c r="WXR53" s="253"/>
      <c r="WXS53" s="253"/>
      <c r="WXT53" s="253"/>
      <c r="WXU53" s="253"/>
      <c r="WXV53" s="253"/>
      <c r="WXW53" s="253"/>
      <c r="WXX53" s="253"/>
      <c r="WXY53" s="253"/>
      <c r="WXZ53" s="253"/>
      <c r="WYA53" s="253"/>
      <c r="WYB53" s="253"/>
      <c r="WYC53" s="253"/>
      <c r="WYD53" s="253"/>
      <c r="WYE53" s="253"/>
      <c r="WYF53" s="253"/>
      <c r="WYG53" s="253"/>
      <c r="WYH53" s="253"/>
      <c r="WYI53" s="253"/>
      <c r="WYJ53" s="253"/>
      <c r="WYK53" s="253"/>
      <c r="WYL53" s="253"/>
      <c r="WYM53" s="253"/>
      <c r="WYN53" s="253"/>
      <c r="WYO53" s="253"/>
      <c r="WYP53" s="253"/>
      <c r="WYQ53" s="253"/>
      <c r="WYR53" s="253"/>
      <c r="WYS53" s="253"/>
      <c r="WYT53" s="253"/>
      <c r="WYU53" s="253"/>
      <c r="WYV53" s="253"/>
      <c r="WYW53" s="253"/>
      <c r="WYX53" s="253"/>
      <c r="WYY53" s="253"/>
      <c r="WYZ53" s="253"/>
      <c r="WZA53" s="253"/>
      <c r="WZB53" s="253"/>
      <c r="WZC53" s="253"/>
      <c r="WZD53" s="253"/>
      <c r="WZE53" s="253"/>
      <c r="WZF53" s="253"/>
      <c r="WZG53" s="253"/>
      <c r="WZH53" s="253"/>
      <c r="WZI53" s="253"/>
      <c r="WZJ53" s="253"/>
      <c r="WZK53" s="253"/>
      <c r="WZL53" s="253"/>
      <c r="WZM53" s="253"/>
      <c r="WZN53" s="253"/>
      <c r="WZO53" s="253"/>
      <c r="WZP53" s="253"/>
      <c r="WZQ53" s="253"/>
      <c r="WZR53" s="253"/>
      <c r="WZS53" s="253"/>
      <c r="WZT53" s="253"/>
      <c r="WZU53" s="253"/>
      <c r="WZV53" s="253"/>
      <c r="WZW53" s="253"/>
      <c r="WZX53" s="253"/>
      <c r="WZY53" s="253"/>
      <c r="WZZ53" s="253"/>
      <c r="XAA53" s="253"/>
      <c r="XAB53" s="253"/>
      <c r="XAC53" s="253"/>
      <c r="XAD53" s="253"/>
      <c r="XAE53" s="253"/>
      <c r="XAF53" s="253"/>
      <c r="XAG53" s="253"/>
      <c r="XAH53" s="253"/>
      <c r="XAI53" s="253"/>
      <c r="XAJ53" s="253"/>
      <c r="XAK53" s="253"/>
      <c r="XAL53" s="253"/>
      <c r="XAM53" s="253"/>
      <c r="XAN53" s="253"/>
      <c r="XAO53" s="253"/>
      <c r="XAP53" s="253"/>
      <c r="XAQ53" s="253"/>
      <c r="XAR53" s="253"/>
      <c r="XAS53" s="253"/>
      <c r="XAT53" s="253"/>
      <c r="XAU53" s="253"/>
      <c r="XAV53" s="253"/>
      <c r="XAW53" s="253"/>
      <c r="XAX53" s="253"/>
      <c r="XAY53" s="253"/>
      <c r="XAZ53" s="253"/>
      <c r="XBA53" s="253"/>
      <c r="XBB53" s="253"/>
      <c r="XBC53" s="253"/>
      <c r="XBD53" s="253"/>
      <c r="XBE53" s="253"/>
      <c r="XBF53" s="253"/>
      <c r="XBG53" s="253"/>
      <c r="XBH53" s="253"/>
      <c r="XBI53" s="253"/>
      <c r="XBJ53" s="253"/>
      <c r="XBK53" s="253"/>
      <c r="XBL53" s="253"/>
      <c r="XBM53" s="253"/>
      <c r="XBN53" s="253"/>
      <c r="XBO53" s="253"/>
      <c r="XBP53" s="253"/>
      <c r="XBQ53" s="253"/>
      <c r="XBR53" s="253"/>
      <c r="XBS53" s="253"/>
      <c r="XBT53" s="253"/>
      <c r="XBU53" s="253"/>
      <c r="XBV53" s="253"/>
      <c r="XBW53" s="253"/>
      <c r="XBX53" s="253"/>
      <c r="XBY53" s="253"/>
      <c r="XBZ53" s="253"/>
      <c r="XCA53" s="253"/>
      <c r="XCB53" s="253"/>
      <c r="XCC53" s="253"/>
      <c r="XCD53" s="253"/>
      <c r="XCE53" s="253"/>
      <c r="XCF53" s="253"/>
      <c r="XCG53" s="253"/>
      <c r="XCH53" s="253"/>
      <c r="XCI53" s="253"/>
      <c r="XCJ53" s="253"/>
      <c r="XCK53" s="253"/>
      <c r="XCL53" s="253"/>
      <c r="XCM53" s="253"/>
      <c r="XCN53" s="253"/>
      <c r="XCO53" s="253"/>
      <c r="XCP53" s="253"/>
      <c r="XCQ53" s="253"/>
      <c r="XCR53" s="253"/>
      <c r="XCS53" s="253"/>
      <c r="XCT53" s="253"/>
      <c r="XCU53" s="253"/>
      <c r="XCV53" s="253"/>
      <c r="XCW53" s="253"/>
      <c r="XCX53" s="253"/>
      <c r="XCY53" s="253"/>
      <c r="XCZ53" s="253"/>
      <c r="XDA53" s="253"/>
      <c r="XDB53" s="253"/>
      <c r="XDC53" s="253"/>
      <c r="XDD53" s="253"/>
      <c r="XDE53" s="253"/>
      <c r="XDF53" s="253"/>
      <c r="XDG53" s="253"/>
      <c r="XDH53" s="253"/>
      <c r="XDI53" s="253"/>
      <c r="XDJ53" s="253"/>
      <c r="XDK53" s="253"/>
      <c r="XDL53" s="253"/>
      <c r="XDM53" s="253"/>
      <c r="XDN53" s="253"/>
      <c r="XDO53" s="253"/>
      <c r="XDP53" s="253"/>
      <c r="XDQ53" s="253"/>
      <c r="XDR53" s="253"/>
      <c r="XDS53" s="253"/>
      <c r="XDT53" s="253"/>
      <c r="XDU53" s="253"/>
      <c r="XDV53" s="253"/>
      <c r="XDW53" s="253"/>
      <c r="XDX53" s="253"/>
      <c r="XDY53" s="253"/>
      <c r="XDZ53" s="253"/>
      <c r="XEA53" s="253"/>
      <c r="XEB53" s="253"/>
      <c r="XEC53" s="253"/>
      <c r="XED53" s="253"/>
      <c r="XEE53" s="253"/>
      <c r="XEF53" s="253"/>
      <c r="XEG53" s="253"/>
      <c r="XEH53" s="253"/>
      <c r="XEI53" s="253"/>
      <c r="XEJ53" s="253"/>
      <c r="XEK53" s="253"/>
      <c r="XEL53" s="253"/>
      <c r="XEM53" s="253"/>
      <c r="XEN53" s="253"/>
      <c r="XEO53" s="253"/>
      <c r="XEP53" s="253"/>
      <c r="XEQ53" s="253"/>
      <c r="XER53" s="253"/>
      <c r="XES53" s="253"/>
      <c r="XET53" s="253"/>
    </row>
  </sheetData>
  <mergeCells count="4">
    <mergeCell ref="A1:K1"/>
    <mergeCell ref="A2:K2"/>
    <mergeCell ref="A3:K3"/>
    <mergeCell ref="G5:K5"/>
  </mergeCells>
  <printOptions horizontalCentered="1"/>
  <pageMargins left="0.5" right="0.5" top="0.5" bottom="0.5" header="0" footer="0"/>
  <pageSetup paperSize="9" scale="73" orientation="portrait" r:id="rId1"/>
  <headerFooter>
    <oddFooter>&amp;C&amp;"B Nazanin,Regular"&amp;12&amp;A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D04D9-6173-400A-B83F-74D759442B4D}">
  <sheetPr codeName="Sheet33">
    <tabColor rgb="FFFF0000"/>
    <pageSetUpPr fitToPage="1"/>
  </sheetPr>
  <dimension ref="A1:Q62"/>
  <sheetViews>
    <sheetView rightToLeft="1" view="pageBreakPreview" zoomScaleNormal="70" zoomScaleSheetLayoutView="100" workbookViewId="0">
      <selection activeCell="L13" sqref="L13"/>
    </sheetView>
  </sheetViews>
  <sheetFormatPr defaultColWidth="8.7109375" defaultRowHeight="150" customHeight="1" x14ac:dyDescent="0.25"/>
  <cols>
    <col min="1" max="1" width="24.7109375" style="298" customWidth="1"/>
    <col min="2" max="2" width="1" style="298" customWidth="1"/>
    <col min="3" max="3" width="14" style="298" customWidth="1"/>
    <col min="4" max="4" width="0.5703125" style="298" customWidth="1"/>
    <col min="5" max="5" width="19.7109375" style="298" bestFit="1" customWidth="1"/>
    <col min="6" max="6" width="1" style="298" customWidth="1"/>
    <col min="7" max="7" width="19.7109375" style="298" bestFit="1" customWidth="1"/>
    <col min="8" max="8" width="0.85546875" style="298" customWidth="1"/>
    <col min="9" max="9" width="22.7109375" style="298" customWidth="1"/>
    <col min="10" max="10" width="18.28515625" style="298" bestFit="1" customWidth="1"/>
    <col min="11" max="11" width="0.85546875" style="298" customWidth="1"/>
    <col min="12" max="12" width="12.140625" style="440" customWidth="1"/>
    <col min="13" max="13" width="19.7109375" style="253" bestFit="1" customWidth="1"/>
    <col min="14" max="14" width="18.28515625" style="253" bestFit="1" customWidth="1"/>
    <col min="15" max="15" width="8.7109375" style="253"/>
    <col min="16" max="16" width="15.140625" style="253" bestFit="1" customWidth="1"/>
    <col min="17" max="17" width="11.42578125" style="253" bestFit="1" customWidth="1"/>
    <col min="18" max="16384" width="8.7109375" style="253"/>
  </cols>
  <sheetData>
    <row r="1" spans="1:16" s="243" customFormat="1" ht="19.5" customHeight="1" x14ac:dyDescent="0.25">
      <c r="A1" s="1122" t="str">
        <f>'1'!A1:H1</f>
        <v>شرکت پالایش میعانات گازی آدیش جنوبی (سهامي خاص) - در مرحله قبل از بهره برداری</v>
      </c>
      <c r="B1" s="1122"/>
      <c r="C1" s="1122"/>
      <c r="D1" s="1122"/>
      <c r="E1" s="1122"/>
      <c r="F1" s="1122"/>
      <c r="G1" s="1122"/>
      <c r="H1" s="1122"/>
      <c r="I1" s="1122"/>
      <c r="J1" s="385"/>
      <c r="K1" s="385"/>
      <c r="L1" s="385"/>
    </row>
    <row r="2" spans="1:16" s="243" customFormat="1" ht="19.5" customHeight="1" x14ac:dyDescent="0.25">
      <c r="A2" s="1122" t="str">
        <f>'[11]6'!A2:H2</f>
        <v xml:space="preserve">یادداشت های توضیحی صورت های مالی </v>
      </c>
      <c r="B2" s="1122"/>
      <c r="C2" s="1122"/>
      <c r="D2" s="1122"/>
      <c r="E2" s="1122"/>
      <c r="F2" s="1122"/>
      <c r="G2" s="1122"/>
      <c r="H2" s="1122"/>
      <c r="I2" s="1122"/>
      <c r="J2" s="385"/>
      <c r="K2" s="385"/>
      <c r="L2" s="385"/>
    </row>
    <row r="3" spans="1:16" s="243" customFormat="1" ht="19.5" customHeight="1" x14ac:dyDescent="0.25">
      <c r="A3" s="1122" t="str">
        <f>'5'!A3:H3</f>
        <v>سال مالی منتهی به 29 اسفندماه 1400</v>
      </c>
      <c r="B3" s="1122"/>
      <c r="C3" s="1122"/>
      <c r="D3" s="1122"/>
      <c r="E3" s="1122"/>
      <c r="F3" s="1122"/>
      <c r="G3" s="1122"/>
      <c r="H3" s="1122"/>
      <c r="I3" s="1122"/>
      <c r="J3" s="385"/>
      <c r="K3" s="385"/>
      <c r="L3" s="385"/>
    </row>
    <row r="4" spans="1:16" s="243" customFormat="1" ht="19.5" customHeight="1" x14ac:dyDescent="0.25">
      <c r="A4" s="438"/>
      <c r="B4" s="438"/>
      <c r="C4" s="438"/>
      <c r="D4" s="438"/>
      <c r="E4" s="438"/>
      <c r="F4" s="438"/>
      <c r="G4" s="438"/>
      <c r="H4" s="438"/>
      <c r="I4" s="438"/>
      <c r="J4" s="385"/>
      <c r="K4" s="385"/>
      <c r="L4" s="385"/>
    </row>
    <row r="5" spans="1:16" s="826" customFormat="1" ht="85.5" customHeight="1" x14ac:dyDescent="0.25">
      <c r="A5" s="1212" t="s">
        <v>2383</v>
      </c>
      <c r="B5" s="1212"/>
      <c r="C5" s="1212"/>
      <c r="D5" s="1212"/>
      <c r="E5" s="1212"/>
      <c r="F5" s="1212"/>
      <c r="G5" s="1212"/>
      <c r="H5" s="1212"/>
      <c r="I5" s="1212"/>
      <c r="J5" s="834"/>
      <c r="K5" s="834"/>
      <c r="L5" s="835"/>
    </row>
    <row r="6" spans="1:16" s="252" customFormat="1" ht="24" customHeight="1" x14ac:dyDescent="0.25">
      <c r="A6" s="836"/>
      <c r="B6" s="836"/>
      <c r="C6" s="836"/>
      <c r="D6" s="836"/>
      <c r="E6" s="836"/>
      <c r="F6" s="836"/>
      <c r="G6" s="836"/>
      <c r="H6" s="836"/>
      <c r="I6" s="470"/>
      <c r="J6" s="810"/>
      <c r="K6" s="810"/>
      <c r="L6" s="825"/>
    </row>
    <row r="7" spans="1:16" s="250" customFormat="1" ht="25.5" customHeight="1" x14ac:dyDescent="0.6">
      <c r="A7" s="441" t="s">
        <v>1816</v>
      </c>
      <c r="B7" s="441"/>
      <c r="C7" s="441"/>
      <c r="D7" s="441"/>
      <c r="E7" s="441"/>
      <c r="F7" s="441"/>
      <c r="G7" s="441"/>
      <c r="H7" s="441"/>
      <c r="I7" s="441"/>
    </row>
    <row r="8" spans="1:16" s="250" customFormat="1" ht="26.25" customHeight="1" x14ac:dyDescent="0.7">
      <c r="A8" s="441"/>
      <c r="B8" s="441"/>
      <c r="C8" s="442"/>
      <c r="D8" s="393"/>
      <c r="E8" s="247" t="s">
        <v>2200</v>
      </c>
      <c r="F8" s="259"/>
      <c r="G8" s="247" t="s">
        <v>1428</v>
      </c>
      <c r="H8" s="441"/>
      <c r="I8" s="441"/>
      <c r="M8" s="339"/>
    </row>
    <row r="9" spans="1:16" s="250" customFormat="1" ht="26.25" customHeight="1" x14ac:dyDescent="0.6">
      <c r="A9" s="443" t="s">
        <v>1711</v>
      </c>
      <c r="B9" s="443"/>
      <c r="C9" s="443"/>
      <c r="D9" s="443"/>
      <c r="E9" s="408">
        <f>SUM('تراز 1400'!$N$561)</f>
        <v>39224386900101</v>
      </c>
      <c r="F9" s="443"/>
      <c r="G9" s="408">
        <v>10021866547041</v>
      </c>
      <c r="H9" s="443"/>
      <c r="I9" s="443"/>
    </row>
    <row r="10" spans="1:16" s="250" customFormat="1" ht="26.25" customHeight="1" x14ac:dyDescent="0.6">
      <c r="A10" s="443" t="s">
        <v>1712</v>
      </c>
      <c r="B10" s="443"/>
      <c r="C10" s="443"/>
      <c r="D10" s="443"/>
      <c r="E10" s="408">
        <f>SUM('تراز 1400'!$N$562)</f>
        <v>0</v>
      </c>
      <c r="F10" s="443"/>
      <c r="G10" s="408">
        <v>4071582000000</v>
      </c>
      <c r="H10" s="443"/>
      <c r="I10" s="443"/>
    </row>
    <row r="11" spans="1:16" s="250" customFormat="1" ht="23.25" customHeight="1" thickBot="1" x14ac:dyDescent="0.65">
      <c r="A11" s="259"/>
      <c r="B11" s="259"/>
      <c r="C11" s="444"/>
      <c r="D11" s="398"/>
      <c r="E11" s="267">
        <f>SUM(E9:E10)</f>
        <v>39224386900101</v>
      </c>
      <c r="F11" s="259"/>
      <c r="G11" s="267">
        <f>SUM(G9:G10)</f>
        <v>14093448547041</v>
      </c>
      <c r="H11" s="248"/>
      <c r="I11" s="248"/>
    </row>
    <row r="12" spans="1:16" s="250" customFormat="1" ht="26.25" customHeight="1" thickTop="1" x14ac:dyDescent="0.6">
      <c r="A12" s="441"/>
      <c r="B12" s="441"/>
      <c r="C12" s="441"/>
      <c r="D12" s="441"/>
      <c r="E12" s="441"/>
      <c r="F12" s="441"/>
      <c r="G12" s="441"/>
      <c r="H12" s="441"/>
      <c r="I12" s="441"/>
    </row>
    <row r="13" spans="1:16" s="250" customFormat="1" ht="26.25" customHeight="1" x14ac:dyDescent="0.6">
      <c r="A13" s="441"/>
      <c r="B13" s="441"/>
      <c r="C13" s="441"/>
      <c r="D13" s="441"/>
      <c r="E13" s="441"/>
      <c r="F13" s="441"/>
      <c r="G13" s="441"/>
      <c r="H13" s="441"/>
      <c r="I13" s="441"/>
    </row>
    <row r="14" spans="1:16" s="250" customFormat="1" ht="26.25" customHeight="1" x14ac:dyDescent="0.6">
      <c r="A14" s="441" t="s">
        <v>1817</v>
      </c>
      <c r="B14" s="441"/>
      <c r="C14" s="441"/>
      <c r="D14" s="441"/>
      <c r="E14" s="441"/>
      <c r="F14" s="441"/>
      <c r="G14" s="441"/>
      <c r="H14" s="441"/>
      <c r="I14" s="441"/>
    </row>
    <row r="15" spans="1:16" s="250" customFormat="1" ht="26.25" customHeight="1" x14ac:dyDescent="0.7">
      <c r="A15" s="441"/>
      <c r="B15" s="441"/>
      <c r="C15" s="442"/>
      <c r="D15" s="393"/>
      <c r="E15" s="247" t="s">
        <v>2200</v>
      </c>
      <c r="F15" s="259"/>
      <c r="G15" s="247" t="s">
        <v>1428</v>
      </c>
      <c r="H15" s="441"/>
      <c r="I15" s="441"/>
      <c r="M15" s="339"/>
    </row>
    <row r="16" spans="1:16" s="250" customFormat="1" ht="26.25" customHeight="1" x14ac:dyDescent="0.6">
      <c r="A16" s="445" t="s">
        <v>1453</v>
      </c>
      <c r="B16" s="443"/>
      <c r="C16" s="443"/>
      <c r="D16" s="443"/>
      <c r="E16" s="408">
        <f>'تراز 1400'!$N$561</f>
        <v>39224386900101</v>
      </c>
      <c r="F16" s="443"/>
      <c r="G16" s="408">
        <v>10021866547041</v>
      </c>
      <c r="H16" s="443"/>
      <c r="I16" s="443"/>
      <c r="J16" s="250">
        <f>E16</f>
        <v>39224386900101</v>
      </c>
      <c r="L16" s="250">
        <v>238326</v>
      </c>
      <c r="M16" s="771">
        <f>J16/L16</f>
        <v>164582911.22286701</v>
      </c>
      <c r="N16" s="250">
        <f>G16</f>
        <v>10021866547041</v>
      </c>
      <c r="O16" s="250">
        <v>226199</v>
      </c>
      <c r="P16" s="771">
        <f>N16/O16</f>
        <v>44305529.852214202</v>
      </c>
    </row>
    <row r="17" spans="1:17" s="250" customFormat="1" ht="26.25" customHeight="1" x14ac:dyDescent="0.6">
      <c r="A17" s="445" t="s">
        <v>1452</v>
      </c>
      <c r="B17" s="443"/>
      <c r="C17" s="443"/>
      <c r="D17" s="443"/>
      <c r="E17" s="408">
        <f>'تراز 1400'!$N$562</f>
        <v>0</v>
      </c>
      <c r="F17" s="443"/>
      <c r="G17" s="408">
        <v>4071582000000</v>
      </c>
      <c r="H17" s="443"/>
      <c r="I17" s="443"/>
      <c r="M17" s="771">
        <v>-164582911.25</v>
      </c>
      <c r="P17" s="771">
        <v>-44305529.859999999</v>
      </c>
    </row>
    <row r="18" spans="1:17" s="250" customFormat="1" ht="23.25" customHeight="1" thickBot="1" x14ac:dyDescent="0.65">
      <c r="A18" s="259"/>
      <c r="B18" s="259"/>
      <c r="C18" s="444"/>
      <c r="D18" s="398"/>
      <c r="E18" s="267">
        <f>SUM(E16:E17)</f>
        <v>39224386900101</v>
      </c>
      <c r="F18" s="259"/>
      <c r="G18" s="267">
        <f>SUM(G16:G17)</f>
        <v>14093448547041</v>
      </c>
      <c r="H18" s="248"/>
      <c r="I18" s="248"/>
      <c r="M18" s="771">
        <f>SUM(M16:M17)</f>
        <v>-2.7132987976074219E-2</v>
      </c>
      <c r="P18" s="771">
        <f>SUM(P16:P17)</f>
        <v>-7.785797119140625E-3</v>
      </c>
    </row>
    <row r="19" spans="1:17" s="250" customFormat="1" ht="23.25" customHeight="1" thickTop="1" x14ac:dyDescent="0.6">
      <c r="A19" s="259"/>
      <c r="B19" s="259"/>
      <c r="C19" s="444"/>
      <c r="D19" s="398"/>
      <c r="E19" s="248"/>
      <c r="F19" s="259"/>
      <c r="G19" s="248"/>
      <c r="H19" s="248"/>
      <c r="I19" s="248"/>
      <c r="M19" s="250">
        <f>M17*L16</f>
        <v>-39224386906567.5</v>
      </c>
    </row>
    <row r="20" spans="1:17" s="250" customFormat="1" ht="26.25" customHeight="1" x14ac:dyDescent="0.6">
      <c r="A20" s="441" t="s">
        <v>1730</v>
      </c>
      <c r="B20" s="441"/>
      <c r="C20" s="441"/>
      <c r="D20" s="441"/>
      <c r="E20" s="441"/>
      <c r="F20" s="441"/>
      <c r="G20" s="441"/>
      <c r="H20" s="441"/>
      <c r="I20" s="441"/>
      <c r="M20" s="250">
        <f>M19+J16</f>
        <v>-6466.5</v>
      </c>
    </row>
    <row r="21" spans="1:17" s="250" customFormat="1" ht="26.25" customHeight="1" x14ac:dyDescent="0.7">
      <c r="A21" s="445"/>
      <c r="B21" s="445"/>
      <c r="C21" s="446" t="s">
        <v>125</v>
      </c>
      <c r="D21" s="393"/>
      <c r="E21" s="247" t="s">
        <v>2200</v>
      </c>
      <c r="F21" s="259"/>
      <c r="G21" s="247" t="s">
        <v>1428</v>
      </c>
    </row>
    <row r="22" spans="1:17" s="250" customFormat="1" ht="26.25" customHeight="1" x14ac:dyDescent="0.6">
      <c r="A22" s="445" t="s">
        <v>1453</v>
      </c>
      <c r="B22" s="445"/>
      <c r="C22" s="447" t="s">
        <v>1586</v>
      </c>
      <c r="E22" s="408">
        <f>SUM('تراز 1400'!$N$563)</f>
        <v>2353463214023</v>
      </c>
      <c r="G22" s="408">
        <v>601311992827</v>
      </c>
      <c r="J22" s="250">
        <f>E22</f>
        <v>2353463214023</v>
      </c>
      <c r="L22" s="250">
        <v>238226</v>
      </c>
      <c r="M22" s="771">
        <f>J22/L22</f>
        <v>9879119.8862550687</v>
      </c>
      <c r="N22" s="250">
        <f>G22</f>
        <v>601311992827</v>
      </c>
      <c r="O22" s="250">
        <v>226199</v>
      </c>
      <c r="P22" s="771">
        <f>N22/O22</f>
        <v>2658331.7911529229</v>
      </c>
    </row>
    <row r="23" spans="1:17" s="250" customFormat="1" ht="26.25" customHeight="1" x14ac:dyDescent="0.6">
      <c r="A23" s="445" t="s">
        <v>1452</v>
      </c>
      <c r="B23" s="445"/>
      <c r="C23" s="447" t="s">
        <v>1587</v>
      </c>
      <c r="E23" s="408">
        <f>SUM('تراز 1400'!$N$564)</f>
        <v>0</v>
      </c>
      <c r="G23" s="447">
        <v>55101215803</v>
      </c>
    </row>
    <row r="24" spans="1:17" s="250" customFormat="1" ht="23.25" customHeight="1" thickBot="1" x14ac:dyDescent="0.65">
      <c r="A24" s="259"/>
      <c r="B24" s="259"/>
      <c r="C24" s="444"/>
      <c r="D24" s="398"/>
      <c r="E24" s="267">
        <f>SUM(E22:E23)</f>
        <v>2353463214023</v>
      </c>
      <c r="F24" s="259"/>
      <c r="G24" s="267">
        <f>SUM(G22:G23)</f>
        <v>656413208630</v>
      </c>
      <c r="H24" s="248"/>
      <c r="I24" s="248"/>
    </row>
    <row r="25" spans="1:17" s="250" customFormat="1" ht="23.25" customHeight="1" thickTop="1" x14ac:dyDescent="0.6">
      <c r="A25" s="259"/>
      <c r="B25" s="259"/>
      <c r="C25" s="444"/>
      <c r="D25" s="398"/>
      <c r="E25" s="248"/>
      <c r="F25" s="259"/>
      <c r="G25" s="248"/>
      <c r="H25" s="248"/>
      <c r="I25" s="248"/>
    </row>
    <row r="26" spans="1:17" s="250" customFormat="1" ht="68.25" customHeight="1" x14ac:dyDescent="0.6">
      <c r="A26" s="1222" t="s">
        <v>2209</v>
      </c>
      <c r="B26" s="1222"/>
      <c r="C26" s="1222"/>
      <c r="D26" s="1222"/>
      <c r="E26" s="1222"/>
      <c r="F26" s="1222"/>
      <c r="G26" s="1222"/>
      <c r="H26" s="1222"/>
      <c r="I26" s="1222"/>
      <c r="J26" s="398"/>
      <c r="K26" s="398"/>
      <c r="L26" s="448"/>
      <c r="M26" s="339"/>
    </row>
    <row r="27" spans="1:17" s="250" customFormat="1" ht="23.25" customHeight="1" x14ac:dyDescent="0.6">
      <c r="A27" s="259"/>
      <c r="B27" s="259"/>
      <c r="C27" s="444"/>
      <c r="D27" s="398"/>
      <c r="E27" s="248"/>
      <c r="F27" s="259"/>
      <c r="G27" s="248"/>
      <c r="H27" s="248"/>
      <c r="I27" s="248"/>
      <c r="M27" s="339"/>
    </row>
    <row r="28" spans="1:17" s="250" customFormat="1" ht="58.5" customHeight="1" x14ac:dyDescent="0.6">
      <c r="A28" s="1222" t="s">
        <v>2384</v>
      </c>
      <c r="B28" s="1222"/>
      <c r="C28" s="1222"/>
      <c r="D28" s="1222"/>
      <c r="E28" s="1222"/>
      <c r="F28" s="1222"/>
      <c r="G28" s="1222"/>
      <c r="H28" s="1222"/>
      <c r="I28" s="1222"/>
      <c r="J28" s="398"/>
      <c r="K28" s="398"/>
      <c r="L28" s="448"/>
    </row>
    <row r="29" spans="1:17" s="250" customFormat="1" ht="21" customHeight="1" x14ac:dyDescent="0.6">
      <c r="A29" s="449"/>
      <c r="B29" s="449"/>
      <c r="C29" s="449"/>
      <c r="D29" s="449"/>
      <c r="E29" s="449"/>
      <c r="F29" s="449"/>
      <c r="G29" s="449"/>
      <c r="H29" s="449"/>
      <c r="I29" s="449"/>
      <c r="J29" s="398"/>
      <c r="K29" s="398"/>
      <c r="L29" s="448"/>
    </row>
    <row r="30" spans="1:17" s="410" customFormat="1" ht="21" x14ac:dyDescent="0.25">
      <c r="A30" s="409"/>
      <c r="B30" s="409"/>
      <c r="C30" s="409"/>
      <c r="D30" s="409"/>
      <c r="E30" s="409"/>
      <c r="F30" s="409"/>
      <c r="G30" s="450"/>
      <c r="H30" s="409"/>
      <c r="I30" s="451"/>
      <c r="J30" s="409"/>
      <c r="K30" s="409"/>
      <c r="L30" s="439"/>
    </row>
    <row r="31" spans="1:17" ht="150" customHeight="1" x14ac:dyDescent="0.25">
      <c r="Q31" s="253" t="e">
        <f>N29/O30</f>
        <v>#DIV/0!</v>
      </c>
    </row>
    <row r="62" spans="7:7" ht="150" customHeight="1" x14ac:dyDescent="0.25">
      <c r="G62" s="298">
        <f>SUM(G21:G61)</f>
        <v>1312826417260</v>
      </c>
    </row>
  </sheetData>
  <mergeCells count="6">
    <mergeCell ref="A28:I28"/>
    <mergeCell ref="A5:I5"/>
    <mergeCell ref="A1:I1"/>
    <mergeCell ref="A2:I2"/>
    <mergeCell ref="A3:I3"/>
    <mergeCell ref="A26:I26"/>
  </mergeCells>
  <printOptions horizontalCentered="1"/>
  <pageMargins left="0.51181102362204722" right="0.70866141732283472" top="0.51181102362204722" bottom="0.51181102362204722" header="0" footer="0"/>
  <pageSetup paperSize="9" scale="86" orientation="portrait" r:id="rId1"/>
  <headerFooter>
    <oddFooter>&amp;C&amp;"B Nazanin,Regular"&amp;12&amp;A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tabColor rgb="FFFF0000"/>
    <pageSetUpPr fitToPage="1"/>
  </sheetPr>
  <dimension ref="A1:J26"/>
  <sheetViews>
    <sheetView rightToLeft="1" view="pageBreakPreview" topLeftCell="A10" zoomScaleNormal="70" zoomScaleSheetLayoutView="100" workbookViewId="0">
      <selection activeCell="L20" sqref="L20"/>
    </sheetView>
  </sheetViews>
  <sheetFormatPr defaultColWidth="8.7109375" defaultRowHeight="150" customHeight="1" x14ac:dyDescent="0.25"/>
  <cols>
    <col min="1" max="1" width="42.7109375" style="810" customWidth="1"/>
    <col min="2" max="2" width="8.42578125" style="242" customWidth="1"/>
    <col min="3" max="3" width="0.7109375" style="298" customWidth="1"/>
    <col min="4" max="4" width="19.5703125" style="831" customWidth="1"/>
    <col min="5" max="5" width="0.7109375" style="298" customWidth="1"/>
    <col min="6" max="6" width="19.5703125" style="833" customWidth="1"/>
    <col min="7" max="7" width="0.7109375" style="298" customWidth="1"/>
    <col min="8" max="8" width="16.7109375" style="436" customWidth="1"/>
    <col min="9" max="9" width="1.140625" style="298" customWidth="1"/>
    <col min="10" max="10" width="9" style="421" bestFit="1" customWidth="1"/>
    <col min="11" max="11" width="29.5703125" style="253" bestFit="1" customWidth="1"/>
    <col min="12" max="16" width="8.7109375" style="253"/>
    <col min="17" max="17" width="11.42578125" style="253" bestFit="1" customWidth="1"/>
    <col min="18" max="16384" width="8.7109375" style="253"/>
  </cols>
  <sheetData>
    <row r="1" spans="1:10" s="243" customFormat="1" ht="19.5" customHeight="1" x14ac:dyDescent="0.55000000000000004">
      <c r="A1" s="1122" t="str">
        <f>'1'!A1:H1</f>
        <v>شرکت پالایش میعانات گازی آدیش جنوبی (سهامي خاص) - در مرحله قبل از بهره برداری</v>
      </c>
      <c r="B1" s="1122"/>
      <c r="C1" s="1122"/>
      <c r="D1" s="1122"/>
      <c r="E1" s="1122"/>
      <c r="F1" s="1122"/>
      <c r="G1" s="385"/>
      <c r="H1" s="422"/>
      <c r="I1" s="385"/>
      <c r="J1" s="793"/>
    </row>
    <row r="2" spans="1:10" s="243" customFormat="1" ht="19.5" customHeight="1" x14ac:dyDescent="0.55000000000000004">
      <c r="A2" s="1122" t="str">
        <f>'5'!A2:H2</f>
        <v xml:space="preserve">یادداشت های توضیحی صورت های مالی </v>
      </c>
      <c r="B2" s="1122"/>
      <c r="C2" s="1122"/>
      <c r="D2" s="1122"/>
      <c r="E2" s="1122"/>
      <c r="F2" s="1122"/>
      <c r="G2" s="385"/>
      <c r="H2" s="422"/>
      <c r="I2" s="385"/>
      <c r="J2" s="793"/>
    </row>
    <row r="3" spans="1:10" s="243" customFormat="1" ht="19.5" customHeight="1" x14ac:dyDescent="0.55000000000000004">
      <c r="A3" s="1122" t="str">
        <f>'5'!A3:H3</f>
        <v>سال مالی منتهی به 29 اسفندماه 1400</v>
      </c>
      <c r="B3" s="1122"/>
      <c r="C3" s="1122"/>
      <c r="D3" s="1122"/>
      <c r="E3" s="1122"/>
      <c r="F3" s="1122"/>
      <c r="G3" s="385"/>
      <c r="H3" s="422"/>
      <c r="I3" s="385"/>
      <c r="J3" s="793"/>
    </row>
    <row r="4" spans="1:10" ht="27" customHeight="1" x14ac:dyDescent="0.55000000000000004">
      <c r="A4" s="818"/>
      <c r="B4" s="759"/>
      <c r="C4" s="405"/>
      <c r="D4" s="830"/>
      <c r="E4" s="405"/>
      <c r="F4" s="832"/>
      <c r="G4" s="405"/>
      <c r="H4" s="423"/>
      <c r="I4" s="405"/>
      <c r="J4" s="794"/>
    </row>
    <row r="5" spans="1:10" ht="27" customHeight="1" x14ac:dyDescent="0.55000000000000004">
      <c r="A5" s="817" t="s">
        <v>1731</v>
      </c>
      <c r="B5" s="760" t="s">
        <v>6</v>
      </c>
      <c r="C5" s="425"/>
      <c r="D5" s="247" t="s">
        <v>1428</v>
      </c>
      <c r="E5" s="259"/>
      <c r="F5" s="785" t="s">
        <v>1428</v>
      </c>
      <c r="G5" s="305"/>
      <c r="H5" s="426"/>
      <c r="I5" s="305"/>
      <c r="J5" s="742"/>
    </row>
    <row r="6" spans="1:10" ht="27" customHeight="1" x14ac:dyDescent="0.55000000000000004">
      <c r="A6" s="255"/>
      <c r="B6" s="761"/>
      <c r="C6" s="255"/>
      <c r="D6" s="259" t="s">
        <v>7</v>
      </c>
      <c r="E6" s="255"/>
      <c r="F6" s="225" t="s">
        <v>7</v>
      </c>
      <c r="G6" s="427"/>
      <c r="H6" s="428"/>
      <c r="I6" s="305"/>
      <c r="J6" s="742"/>
    </row>
    <row r="7" spans="1:10" s="286" customFormat="1" ht="27" customHeight="1" x14ac:dyDescent="0.55000000000000004">
      <c r="A7" s="429" t="s">
        <v>262</v>
      </c>
      <c r="B7" s="230"/>
      <c r="C7" s="246"/>
      <c r="D7" s="314"/>
      <c r="E7" s="314"/>
      <c r="F7" s="227"/>
      <c r="G7" s="305"/>
      <c r="H7" s="426"/>
      <c r="I7" s="305"/>
      <c r="J7" s="742"/>
    </row>
    <row r="8" spans="1:10" s="286" customFormat="1" ht="27" customHeight="1" x14ac:dyDescent="0.6">
      <c r="A8" s="386" t="s">
        <v>261</v>
      </c>
      <c r="B8" s="762" t="s">
        <v>367</v>
      </c>
      <c r="C8" s="246"/>
      <c r="D8" s="430">
        <f>SUM('تراز 1400'!$N$250:$N$253)</f>
        <v>5140678799</v>
      </c>
      <c r="E8" s="314"/>
      <c r="F8" s="786">
        <v>1677400000</v>
      </c>
      <c r="G8" s="305"/>
      <c r="H8" s="426"/>
      <c r="I8" s="305"/>
      <c r="J8" s="742"/>
    </row>
    <row r="9" spans="1:10" s="343" customFormat="1" ht="27" customHeight="1" x14ac:dyDescent="0.7">
      <c r="A9" s="431"/>
      <c r="B9" s="763"/>
      <c r="C9" s="259"/>
      <c r="D9" s="263">
        <f>SUM(D8)</f>
        <v>5140678799</v>
      </c>
      <c r="E9" s="248"/>
      <c r="F9" s="787">
        <f>SUM(F8)</f>
        <v>1677400000</v>
      </c>
      <c r="H9" s="432"/>
      <c r="J9" s="792"/>
    </row>
    <row r="10" spans="1:10" s="286" customFormat="1" ht="27" customHeight="1" x14ac:dyDescent="0.6">
      <c r="A10" s="429" t="s">
        <v>337</v>
      </c>
      <c r="B10" s="762"/>
      <c r="C10" s="246"/>
      <c r="D10" s="314"/>
      <c r="E10" s="314"/>
      <c r="F10" s="227"/>
      <c r="G10" s="305"/>
      <c r="H10" s="426"/>
      <c r="I10" s="305"/>
      <c r="J10" s="742"/>
    </row>
    <row r="11" spans="1:10" s="286" customFormat="1" ht="27" customHeight="1" x14ac:dyDescent="0.6">
      <c r="A11" s="407" t="s">
        <v>263</v>
      </c>
      <c r="B11" s="762" t="s">
        <v>1574</v>
      </c>
      <c r="C11" s="314"/>
      <c r="D11" s="314">
        <f>'30'!G24</f>
        <v>3976068872386</v>
      </c>
      <c r="E11" s="314"/>
      <c r="F11" s="227">
        <v>575338215043</v>
      </c>
      <c r="G11" s="305"/>
      <c r="H11" s="426"/>
      <c r="I11" s="305"/>
      <c r="J11" s="742"/>
    </row>
    <row r="12" spans="1:10" s="286" customFormat="1" ht="27" customHeight="1" x14ac:dyDescent="0.6">
      <c r="A12" s="386" t="s">
        <v>261</v>
      </c>
      <c r="B12" s="762" t="s">
        <v>1732</v>
      </c>
      <c r="C12" s="314"/>
      <c r="D12" s="314">
        <f>'31'!G36</f>
        <v>2539785451125</v>
      </c>
      <c r="E12" s="314"/>
      <c r="F12" s="314">
        <f>'31'!I36</f>
        <v>426538751202</v>
      </c>
      <c r="G12" s="305"/>
      <c r="H12" s="426"/>
      <c r="I12" s="305"/>
      <c r="J12" s="742"/>
    </row>
    <row r="13" spans="1:10" s="286" customFormat="1" ht="27" customHeight="1" x14ac:dyDescent="0.6">
      <c r="A13" s="261" t="s">
        <v>150</v>
      </c>
      <c r="B13" s="762" t="s">
        <v>1733</v>
      </c>
      <c r="C13" s="314"/>
      <c r="D13" s="314">
        <f>'33'!G20</f>
        <v>161196417789</v>
      </c>
      <c r="E13" s="314"/>
      <c r="F13" s="227">
        <v>45563074063</v>
      </c>
      <c r="G13" s="305"/>
      <c r="H13" s="426"/>
      <c r="I13" s="305"/>
      <c r="J13" s="742"/>
    </row>
    <row r="14" spans="1:10" s="286" customFormat="1" ht="27" customHeight="1" x14ac:dyDescent="0.6">
      <c r="A14" s="261" t="s">
        <v>149</v>
      </c>
      <c r="B14" s="762" t="s">
        <v>1734</v>
      </c>
      <c r="C14" s="314"/>
      <c r="D14" s="314">
        <f>'33'!G36</f>
        <v>43568707682</v>
      </c>
      <c r="E14" s="314"/>
      <c r="F14" s="227">
        <v>13286761638</v>
      </c>
      <c r="G14" s="305"/>
      <c r="H14" s="426"/>
      <c r="I14" s="305"/>
      <c r="J14" s="742"/>
    </row>
    <row r="15" spans="1:10" s="286" customFormat="1" ht="27" customHeight="1" x14ac:dyDescent="0.6">
      <c r="A15" s="386" t="s">
        <v>336</v>
      </c>
      <c r="B15" s="762"/>
      <c r="C15" s="246"/>
      <c r="D15" s="246">
        <f>SUM('تراز 1400'!$L$565:$L$576)</f>
        <v>682533404</v>
      </c>
      <c r="E15" s="246"/>
      <c r="F15" s="226">
        <v>496778873</v>
      </c>
      <c r="G15" s="305"/>
      <c r="H15" s="426" t="s">
        <v>1474</v>
      </c>
      <c r="I15" s="305"/>
      <c r="J15" s="742"/>
    </row>
    <row r="16" spans="1:10" s="286" customFormat="1" ht="27" customHeight="1" x14ac:dyDescent="0.6">
      <c r="A16" s="386" t="s">
        <v>254</v>
      </c>
      <c r="B16" s="762" t="s">
        <v>1735</v>
      </c>
      <c r="C16" s="246"/>
      <c r="D16" s="246">
        <f>SUM('تراز 1400'!$N$504)</f>
        <v>540000000</v>
      </c>
      <c r="E16" s="246"/>
      <c r="F16" s="226">
        <v>250000000</v>
      </c>
      <c r="G16" s="305"/>
      <c r="H16" s="426"/>
      <c r="I16" s="305"/>
      <c r="J16" s="742"/>
    </row>
    <row r="17" spans="1:10" s="286" customFormat="1" ht="27" customHeight="1" x14ac:dyDescent="0.6">
      <c r="A17" s="386" t="s">
        <v>296</v>
      </c>
      <c r="B17" s="762" t="s">
        <v>1736</v>
      </c>
      <c r="C17" s="246"/>
      <c r="D17" s="246">
        <f>SUM('تراز 1400'!$N$433:$N$434)</f>
        <v>359007045</v>
      </c>
      <c r="E17" s="246"/>
      <c r="F17" s="226">
        <v>232868062</v>
      </c>
      <c r="G17" s="305"/>
      <c r="H17" s="426"/>
      <c r="I17" s="305"/>
      <c r="J17" s="742"/>
    </row>
    <row r="18" spans="1:10" s="286" customFormat="1" ht="27" customHeight="1" x14ac:dyDescent="0.6">
      <c r="A18" s="386" t="s">
        <v>151</v>
      </c>
      <c r="B18" s="762" t="s">
        <v>1737</v>
      </c>
      <c r="C18" s="246"/>
      <c r="D18" s="314">
        <f>SUM('تراز 1400'!$N$435:$N$495)-D15</f>
        <v>345745961</v>
      </c>
      <c r="E18" s="246"/>
      <c r="F18" s="226">
        <v>539081991</v>
      </c>
      <c r="G18" s="305"/>
      <c r="H18" s="426"/>
      <c r="I18" s="305"/>
      <c r="J18" s="742"/>
    </row>
    <row r="19" spans="1:10" s="286" customFormat="1" ht="27" customHeight="1" x14ac:dyDescent="0.6">
      <c r="A19" s="386" t="s">
        <v>152</v>
      </c>
      <c r="B19" s="762" t="s">
        <v>1738</v>
      </c>
      <c r="C19" s="246"/>
      <c r="D19" s="246">
        <f>SUM('تراز 1400'!$N$428:$N$431)-940</f>
        <v>21897177</v>
      </c>
      <c r="E19" s="246"/>
      <c r="F19" s="226">
        <v>17186985</v>
      </c>
      <c r="G19" s="305"/>
      <c r="H19" s="426"/>
      <c r="I19" s="305"/>
      <c r="J19" s="742"/>
    </row>
    <row r="20" spans="1:10" s="286" customFormat="1" ht="27" customHeight="1" x14ac:dyDescent="0.6">
      <c r="A20" s="386" t="s">
        <v>338</v>
      </c>
      <c r="B20" s="762"/>
      <c r="C20" s="246"/>
      <c r="D20" s="430">
        <f>SUM('تراز 1400'!$N$496:$N$503)</f>
        <v>184476198</v>
      </c>
      <c r="E20" s="246"/>
      <c r="F20" s="786">
        <v>87375743</v>
      </c>
      <c r="G20" s="305"/>
      <c r="H20" s="426"/>
      <c r="I20" s="305"/>
      <c r="J20" s="742"/>
    </row>
    <row r="21" spans="1:10" s="343" customFormat="1" ht="27" customHeight="1" x14ac:dyDescent="0.7">
      <c r="A21" s="431"/>
      <c r="B21" s="763"/>
      <c r="C21" s="259"/>
      <c r="D21" s="247">
        <f>SUM(D11:D20)</f>
        <v>6722753108767</v>
      </c>
      <c r="E21" s="259"/>
      <c r="F21" s="785">
        <f>SUM(F11:F20)</f>
        <v>1062350093600</v>
      </c>
      <c r="H21" s="432"/>
      <c r="J21" s="792"/>
    </row>
    <row r="22" spans="1:10" s="343" customFormat="1" ht="27" customHeight="1" thickBot="1" x14ac:dyDescent="0.75">
      <c r="A22" s="433"/>
      <c r="B22" s="764"/>
      <c r="C22" s="259"/>
      <c r="D22" s="434">
        <f>D9+D21</f>
        <v>6727893787566</v>
      </c>
      <c r="E22" s="259"/>
      <c r="F22" s="788">
        <f>F9+F21</f>
        <v>1064027493600</v>
      </c>
      <c r="G22" s="259" t="e">
        <f>#REF!+#REF!</f>
        <v>#REF!</v>
      </c>
      <c r="H22" s="432">
        <v>-23414898</v>
      </c>
      <c r="J22" s="792"/>
    </row>
    <row r="23" spans="1:10" ht="19.5" customHeight="1" thickTop="1" x14ac:dyDescent="0.55000000000000004">
      <c r="A23" s="429"/>
      <c r="B23" s="765"/>
      <c r="C23" s="259"/>
      <c r="D23" s="248"/>
      <c r="E23" s="259"/>
      <c r="F23" s="224"/>
      <c r="G23" s="305"/>
      <c r="H23" s="426">
        <v>6727917202469</v>
      </c>
      <c r="I23" s="305"/>
      <c r="J23" s="742"/>
    </row>
    <row r="24" spans="1:10" ht="19.5" customHeight="1" x14ac:dyDescent="0.55000000000000004">
      <c r="A24" s="429"/>
      <c r="B24" s="765"/>
      <c r="C24" s="259"/>
      <c r="D24" s="248"/>
      <c r="E24" s="259"/>
      <c r="F24" s="224"/>
      <c r="G24" s="305"/>
      <c r="H24" s="426"/>
      <c r="I24" s="305"/>
      <c r="J24" s="742"/>
    </row>
    <row r="25" spans="1:10" ht="90" customHeight="1" x14ac:dyDescent="0.6">
      <c r="A25" s="1223" t="s">
        <v>2388</v>
      </c>
      <c r="B25" s="1223"/>
      <c r="C25" s="1223"/>
      <c r="D25" s="1223"/>
      <c r="E25" s="1223"/>
      <c r="F25" s="1223"/>
      <c r="G25" s="1223"/>
      <c r="H25" s="426">
        <f>H22+H23-D22</f>
        <v>5</v>
      </c>
      <c r="I25" s="305"/>
      <c r="J25" s="742"/>
    </row>
    <row r="26" spans="1:10" ht="27.75" customHeight="1" x14ac:dyDescent="0.6">
      <c r="A26" s="435"/>
      <c r="B26" s="766"/>
      <c r="C26" s="435"/>
      <c r="D26" s="828"/>
      <c r="E26" s="435"/>
      <c r="F26" s="829"/>
      <c r="G26" s="435"/>
      <c r="H26" s="426"/>
      <c r="I26" s="305"/>
      <c r="J26" s="742"/>
    </row>
  </sheetData>
  <mergeCells count="4">
    <mergeCell ref="A1:F1"/>
    <mergeCell ref="A2:F2"/>
    <mergeCell ref="A3:F3"/>
    <mergeCell ref="A25:G25"/>
  </mergeCells>
  <phoneticPr fontId="68" type="noConversion"/>
  <printOptions horizontalCentered="1"/>
  <pageMargins left="0.51181102362204722" right="0.70866141732283472" top="0.51181102362204722" bottom="0.51181102362204722" header="0" footer="0"/>
  <pageSetup paperSize="9" scale="97" orientation="portrait" r:id="rId1"/>
  <headerFooter>
    <oddFooter>&amp;C&amp;"B Nazanin,Regular"&amp;12&amp;A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tabColor rgb="FFFF0000"/>
    <pageSetUpPr fitToPage="1"/>
  </sheetPr>
  <dimension ref="A1:O41"/>
  <sheetViews>
    <sheetView rightToLeft="1" view="pageBreakPreview" zoomScaleNormal="70" zoomScaleSheetLayoutView="100" workbookViewId="0">
      <selection activeCell="L20" sqref="L20"/>
    </sheetView>
  </sheetViews>
  <sheetFormatPr defaultColWidth="8.7109375" defaultRowHeight="150" customHeight="1" x14ac:dyDescent="0.25"/>
  <cols>
    <col min="1" max="1" width="23.85546875" style="298" customWidth="1"/>
    <col min="2" max="2" width="1.5703125" style="298" customWidth="1"/>
    <col min="3" max="3" width="24" style="421" customWidth="1"/>
    <col min="4" max="4" width="1.140625" style="298" customWidth="1"/>
    <col min="5" max="5" width="20.5703125" style="387" customWidth="1"/>
    <col min="6" max="6" width="1.140625" style="440" customWidth="1"/>
    <col min="7" max="7" width="20.5703125" style="298" customWidth="1"/>
    <col min="8" max="8" width="1.140625" style="440" customWidth="1"/>
    <col min="9" max="9" width="20.5703125" style="298" customWidth="1"/>
    <col min="10" max="10" width="0.7109375" style="298" customWidth="1"/>
    <col min="11" max="11" width="13.28515625" style="298" bestFit="1" customWidth="1"/>
    <col min="12" max="12" width="1.140625" style="298" customWidth="1"/>
    <col min="13" max="13" width="14" style="298" bestFit="1" customWidth="1"/>
    <col min="14" max="14" width="8.7109375" style="253"/>
    <col min="15" max="15" width="22.140625" style="383" customWidth="1"/>
    <col min="16" max="16384" width="8.7109375" style="253"/>
  </cols>
  <sheetData>
    <row r="1" spans="1:15" s="243" customFormat="1" ht="19.5" customHeight="1" x14ac:dyDescent="0.25">
      <c r="A1" s="1122" t="str">
        <f>'1'!A1:H1</f>
        <v>شرکت پالایش میعانات گازی آدیش جنوبی (سهامي خاص) - در مرحله قبل از بهره برداری</v>
      </c>
      <c r="B1" s="1122"/>
      <c r="C1" s="1122"/>
      <c r="D1" s="1122"/>
      <c r="E1" s="1122"/>
      <c r="F1" s="1122"/>
      <c r="G1" s="1122"/>
      <c r="H1" s="1122"/>
      <c r="I1" s="1122"/>
      <c r="J1" s="1122"/>
      <c r="K1" s="385"/>
      <c r="L1" s="385"/>
      <c r="M1" s="385"/>
      <c r="O1" s="383"/>
    </row>
    <row r="2" spans="1:15" s="243" customFormat="1" ht="19.5" customHeight="1" x14ac:dyDescent="0.25">
      <c r="A2" s="1122" t="str">
        <f>'5'!A2:H2</f>
        <v xml:space="preserve">یادداشت های توضیحی صورت های مالی </v>
      </c>
      <c r="B2" s="1122"/>
      <c r="C2" s="1122"/>
      <c r="D2" s="1122"/>
      <c r="E2" s="1122"/>
      <c r="F2" s="1122"/>
      <c r="G2" s="1122"/>
      <c r="H2" s="1122"/>
      <c r="I2" s="1122"/>
      <c r="J2" s="1122"/>
      <c r="K2" s="385"/>
      <c r="L2" s="385"/>
      <c r="M2" s="385"/>
      <c r="O2" s="383"/>
    </row>
    <row r="3" spans="1:15" s="243" customFormat="1" ht="19.5" customHeight="1" x14ac:dyDescent="0.25">
      <c r="A3" s="1122" t="str">
        <f>'5'!A3:H3</f>
        <v>سال مالی منتهی به 29 اسفندماه 1400</v>
      </c>
      <c r="B3" s="1122"/>
      <c r="C3" s="1122"/>
      <c r="D3" s="1122"/>
      <c r="E3" s="1122"/>
      <c r="F3" s="1122"/>
      <c r="G3" s="1122"/>
      <c r="H3" s="1122"/>
      <c r="I3" s="1122"/>
      <c r="J3" s="1122"/>
      <c r="K3" s="385"/>
      <c r="L3" s="385"/>
      <c r="M3" s="385"/>
      <c r="O3" s="383"/>
    </row>
    <row r="4" spans="1:15" s="243" customFormat="1" ht="19.5" customHeight="1" x14ac:dyDescent="0.25">
      <c r="A4" s="438"/>
      <c r="B4" s="438"/>
      <c r="C4" s="438"/>
      <c r="D4" s="438"/>
      <c r="E4" s="438"/>
      <c r="F4" s="438"/>
      <c r="G4" s="438"/>
      <c r="H4" s="438"/>
      <c r="I4" s="438"/>
      <c r="J4" s="438"/>
      <c r="K4" s="385"/>
      <c r="L4" s="385"/>
      <c r="M4" s="385"/>
      <c r="O4" s="383"/>
    </row>
    <row r="5" spans="1:15" s="380" customFormat="1" ht="79.5" customHeight="1" x14ac:dyDescent="0.6">
      <c r="A5" s="1224" t="s">
        <v>2419</v>
      </c>
      <c r="B5" s="1224"/>
      <c r="C5" s="1224"/>
      <c r="D5" s="1224"/>
      <c r="E5" s="1224"/>
      <c r="F5" s="1224"/>
      <c r="G5" s="1224"/>
      <c r="H5" s="1224"/>
      <c r="I5" s="1224"/>
      <c r="J5" s="389"/>
      <c r="K5" s="389"/>
      <c r="L5" s="389"/>
      <c r="M5" s="753"/>
      <c r="O5" s="753"/>
    </row>
    <row r="6" spans="1:15" s="243" customFormat="1" ht="31.5" customHeight="1" x14ac:dyDescent="0.25">
      <c r="A6" s="438"/>
      <c r="B6" s="438"/>
      <c r="C6" s="438"/>
      <c r="D6" s="438"/>
      <c r="E6" s="438"/>
      <c r="F6" s="438"/>
      <c r="G6" s="438"/>
      <c r="H6" s="438"/>
      <c r="I6" s="438"/>
      <c r="J6" s="438"/>
      <c r="K6" s="385"/>
      <c r="L6" s="385"/>
      <c r="M6" s="385"/>
      <c r="O6" s="383"/>
    </row>
    <row r="7" spans="1:15" s="343" customFormat="1" ht="25.5" customHeight="1" x14ac:dyDescent="0.7">
      <c r="A7" s="392" t="s">
        <v>147</v>
      </c>
      <c r="B7" s="393"/>
      <c r="C7" s="392" t="s">
        <v>148</v>
      </c>
      <c r="D7" s="393"/>
      <c r="E7" s="392" t="s">
        <v>2200</v>
      </c>
      <c r="F7" s="393"/>
      <c r="G7" s="247" t="s">
        <v>2200</v>
      </c>
      <c r="H7" s="259"/>
      <c r="I7" s="247" t="s">
        <v>1428</v>
      </c>
      <c r="J7" s="393"/>
      <c r="K7" s="393"/>
      <c r="L7" s="393"/>
      <c r="M7" s="754"/>
      <c r="O7" s="754"/>
    </row>
    <row r="8" spans="1:15" s="343" customFormat="1" ht="25.5" customHeight="1" x14ac:dyDescent="0.7">
      <c r="A8" s="395"/>
      <c r="B8" s="396"/>
      <c r="C8" s="395"/>
      <c r="D8" s="396"/>
      <c r="E8" s="395" t="s">
        <v>1822</v>
      </c>
      <c r="F8" s="393"/>
      <c r="G8" s="259" t="s">
        <v>7</v>
      </c>
      <c r="H8" s="259"/>
      <c r="I8" s="259" t="s">
        <v>7</v>
      </c>
      <c r="J8" s="393"/>
      <c r="K8" s="393"/>
      <c r="L8" s="393"/>
      <c r="M8" s="754"/>
      <c r="O8" s="754"/>
    </row>
    <row r="9" spans="1:15" s="250" customFormat="1" ht="25.5" customHeight="1" x14ac:dyDescent="0.6">
      <c r="A9" s="397" t="s">
        <v>264</v>
      </c>
      <c r="B9" s="398"/>
      <c r="C9" s="805" t="s">
        <v>294</v>
      </c>
      <c r="D9" s="398"/>
      <c r="E9" s="757">
        <f t="shared" ref="E9:E23" si="0">M9</f>
        <v>9629423.0900000762</v>
      </c>
      <c r="F9" s="398"/>
      <c r="G9" s="259">
        <f>SUM('تراز 1400'!$N$542)</f>
        <v>2534676004596</v>
      </c>
      <c r="H9" s="259"/>
      <c r="I9" s="259">
        <v>373716622154</v>
      </c>
      <c r="J9" s="398"/>
      <c r="K9" s="398"/>
      <c r="L9" s="398">
        <v>263222</v>
      </c>
      <c r="M9" s="755">
        <f t="shared" ref="M9:M23" si="1">G9/L9</f>
        <v>9629423.0900000762</v>
      </c>
      <c r="N9" s="250">
        <v>276376</v>
      </c>
      <c r="O9" s="755">
        <f t="shared" ref="O9:O23" si="2">I9/N9</f>
        <v>1352203.6000014474</v>
      </c>
    </row>
    <row r="10" spans="1:15" s="250" customFormat="1" ht="25.5" customHeight="1" x14ac:dyDescent="0.6">
      <c r="A10" s="397" t="s">
        <v>292</v>
      </c>
      <c r="B10" s="398"/>
      <c r="C10" s="805" t="s">
        <v>295</v>
      </c>
      <c r="D10" s="398"/>
      <c r="E10" s="757">
        <f t="shared" si="0"/>
        <v>2044894.4499927817</v>
      </c>
      <c r="F10" s="398"/>
      <c r="G10" s="259">
        <f>SUM('تراز 1400'!$N$543)</f>
        <v>538261206916</v>
      </c>
      <c r="H10" s="259"/>
      <c r="I10" s="259">
        <v>118092734204</v>
      </c>
      <c r="J10" s="398"/>
      <c r="K10" s="398"/>
      <c r="L10" s="398">
        <v>263222</v>
      </c>
      <c r="M10" s="755">
        <f t="shared" si="1"/>
        <v>2044894.4499927817</v>
      </c>
      <c r="N10" s="250">
        <v>276376</v>
      </c>
      <c r="O10" s="755">
        <f t="shared" si="2"/>
        <v>427290.11999594758</v>
      </c>
    </row>
    <row r="11" spans="1:15" s="250" customFormat="1" ht="25.5" customHeight="1" x14ac:dyDescent="0.6">
      <c r="A11" s="397" t="s">
        <v>673</v>
      </c>
      <c r="B11" s="398"/>
      <c r="C11" s="805" t="s">
        <v>1705</v>
      </c>
      <c r="D11" s="398"/>
      <c r="E11" s="757">
        <f t="shared" si="0"/>
        <v>920426.88199694559</v>
      </c>
      <c r="F11" s="398"/>
      <c r="G11" s="259">
        <f>SUM('تراز 1400'!$N$554)</f>
        <v>242276604733</v>
      </c>
      <c r="H11" s="259"/>
      <c r="I11" s="259">
        <v>16021787568</v>
      </c>
      <c r="J11" s="398"/>
      <c r="K11" s="398"/>
      <c r="L11" s="398">
        <v>263222</v>
      </c>
      <c r="M11" s="755">
        <f t="shared" si="1"/>
        <v>920426.88199694559</v>
      </c>
      <c r="N11" s="250">
        <v>276376</v>
      </c>
      <c r="O11" s="755">
        <f t="shared" si="2"/>
        <v>57970.979998263232</v>
      </c>
    </row>
    <row r="12" spans="1:15" s="250" customFormat="1" ht="25.5" customHeight="1" x14ac:dyDescent="0.6">
      <c r="A12" s="397" t="s">
        <v>657</v>
      </c>
      <c r="B12" s="398"/>
      <c r="C12" s="805" t="s">
        <v>2480</v>
      </c>
      <c r="D12" s="398"/>
      <c r="E12" s="757">
        <f t="shared" si="0"/>
        <v>588000</v>
      </c>
      <c r="F12" s="398"/>
      <c r="G12" s="259">
        <f>SUM('تراز 1400'!$N$548)</f>
        <v>154774536000</v>
      </c>
      <c r="H12" s="259"/>
      <c r="I12" s="259">
        <v>0</v>
      </c>
      <c r="J12" s="398"/>
      <c r="K12" s="398"/>
      <c r="L12" s="398">
        <v>263222</v>
      </c>
      <c r="M12" s="755">
        <f t="shared" si="1"/>
        <v>588000</v>
      </c>
      <c r="N12" s="250">
        <v>276376</v>
      </c>
      <c r="O12" s="755">
        <f t="shared" si="2"/>
        <v>0</v>
      </c>
    </row>
    <row r="13" spans="1:15" s="250" customFormat="1" ht="25.5" customHeight="1" x14ac:dyDescent="0.6">
      <c r="A13" s="397" t="s">
        <v>293</v>
      </c>
      <c r="B13" s="398"/>
      <c r="C13" s="805" t="s">
        <v>181</v>
      </c>
      <c r="D13" s="398"/>
      <c r="E13" s="757">
        <f t="shared" si="0"/>
        <v>397805.78201670072</v>
      </c>
      <c r="F13" s="398"/>
      <c r="G13" s="259">
        <f>SUM('تراز 1400'!$N$544)</f>
        <v>104711233554</v>
      </c>
      <c r="H13" s="259"/>
      <c r="I13" s="259">
        <v>54601096825</v>
      </c>
      <c r="J13" s="398"/>
      <c r="K13" s="398"/>
      <c r="L13" s="398">
        <v>263222</v>
      </c>
      <c r="M13" s="755">
        <f t="shared" si="1"/>
        <v>397805.78201670072</v>
      </c>
      <c r="N13" s="250">
        <v>276376</v>
      </c>
      <c r="O13" s="755">
        <f t="shared" si="2"/>
        <v>197560.9199966712</v>
      </c>
    </row>
    <row r="14" spans="1:15" s="250" customFormat="1" ht="25.5" customHeight="1" x14ac:dyDescent="0.6">
      <c r="A14" s="397" t="s">
        <v>545</v>
      </c>
      <c r="B14" s="398"/>
      <c r="C14" s="805" t="s">
        <v>1704</v>
      </c>
      <c r="D14" s="398"/>
      <c r="E14" s="757">
        <f t="shared" si="0"/>
        <v>323652.76999642886</v>
      </c>
      <c r="F14" s="398"/>
      <c r="G14" s="259">
        <f>SUM('تراز 1400'!$N$551)</f>
        <v>85192529424</v>
      </c>
      <c r="H14" s="259"/>
      <c r="I14" s="259">
        <v>12905974292</v>
      </c>
      <c r="J14" s="398"/>
      <c r="K14" s="398"/>
      <c r="L14" s="398">
        <v>263222</v>
      </c>
      <c r="M14" s="755">
        <f t="shared" si="1"/>
        <v>323652.76999642886</v>
      </c>
      <c r="N14" s="250">
        <v>276376</v>
      </c>
      <c r="O14" s="755">
        <f t="shared" si="2"/>
        <v>46697.159999421077</v>
      </c>
    </row>
    <row r="15" spans="1:15" s="250" customFormat="1" ht="25.5" customHeight="1" x14ac:dyDescent="0.6">
      <c r="A15" s="397" t="s">
        <v>653</v>
      </c>
      <c r="B15" s="398"/>
      <c r="C15" s="805" t="s">
        <v>2481</v>
      </c>
      <c r="D15" s="398"/>
      <c r="E15" s="757">
        <f t="shared" si="0"/>
        <v>302794.19999848038</v>
      </c>
      <c r="F15" s="398"/>
      <c r="G15" s="259">
        <f>SUM('تراز 1400'!$N$546)</f>
        <v>79702094912</v>
      </c>
      <c r="H15" s="259"/>
      <c r="I15" s="259">
        <v>0</v>
      </c>
      <c r="J15" s="398"/>
      <c r="K15" s="398"/>
      <c r="L15" s="398">
        <v>263222</v>
      </c>
      <c r="M15" s="755">
        <f t="shared" si="1"/>
        <v>302794.19999848038</v>
      </c>
      <c r="N15" s="250">
        <v>276376</v>
      </c>
      <c r="O15" s="755">
        <f t="shared" si="2"/>
        <v>0</v>
      </c>
    </row>
    <row r="16" spans="1:15" s="250" customFormat="1" ht="25.5" customHeight="1" x14ac:dyDescent="0.6">
      <c r="A16" s="397" t="s">
        <v>655</v>
      </c>
      <c r="B16" s="398"/>
      <c r="C16" s="805" t="s">
        <v>2482</v>
      </c>
      <c r="D16" s="398"/>
      <c r="E16" s="757">
        <f t="shared" si="0"/>
        <v>257355.85000113971</v>
      </c>
      <c r="F16" s="398"/>
      <c r="G16" s="259">
        <f>SUM('تراز 1400'!$N$547)</f>
        <v>67741721549</v>
      </c>
      <c r="H16" s="259"/>
      <c r="I16" s="259">
        <v>0</v>
      </c>
      <c r="J16" s="398"/>
      <c r="K16" s="398"/>
      <c r="L16" s="398">
        <v>263222</v>
      </c>
      <c r="M16" s="755">
        <f t="shared" si="1"/>
        <v>257355.85000113971</v>
      </c>
      <c r="N16" s="250">
        <v>276376</v>
      </c>
      <c r="O16" s="755">
        <f t="shared" si="2"/>
        <v>0</v>
      </c>
    </row>
    <row r="17" spans="1:15" s="250" customFormat="1" ht="25.5" customHeight="1" x14ac:dyDescent="0.6">
      <c r="A17" s="397" t="s">
        <v>651</v>
      </c>
      <c r="B17" s="398"/>
      <c r="C17" s="805" t="s">
        <v>2483</v>
      </c>
      <c r="D17" s="398"/>
      <c r="E17" s="757">
        <f t="shared" si="0"/>
        <v>183152.26000106375</v>
      </c>
      <c r="F17" s="398"/>
      <c r="G17" s="259">
        <f>SUM('تراز 1400'!$N$545)</f>
        <v>48209704182</v>
      </c>
      <c r="H17" s="259"/>
      <c r="I17" s="259">
        <v>0</v>
      </c>
      <c r="J17" s="398"/>
      <c r="K17" s="398"/>
      <c r="L17" s="398">
        <v>263222</v>
      </c>
      <c r="M17" s="755">
        <f t="shared" si="1"/>
        <v>183152.26000106375</v>
      </c>
      <c r="N17" s="250">
        <v>276376</v>
      </c>
      <c r="O17" s="755">
        <f t="shared" si="2"/>
        <v>0</v>
      </c>
    </row>
    <row r="18" spans="1:15" s="250" customFormat="1" ht="25.5" customHeight="1" x14ac:dyDescent="0.6">
      <c r="A18" s="397" t="s">
        <v>679</v>
      </c>
      <c r="B18" s="398"/>
      <c r="C18" s="805" t="s">
        <v>2484</v>
      </c>
      <c r="D18" s="398"/>
      <c r="E18" s="757">
        <f t="shared" si="0"/>
        <v>153118.93999741663</v>
      </c>
      <c r="F18" s="398"/>
      <c r="G18" s="259">
        <f>SUM('تراز 1400'!$N$555)</f>
        <v>40304273624</v>
      </c>
      <c r="H18" s="259"/>
      <c r="I18" s="259">
        <v>0</v>
      </c>
      <c r="J18" s="398"/>
      <c r="K18" s="398"/>
      <c r="L18" s="398">
        <v>263222</v>
      </c>
      <c r="M18" s="755">
        <f t="shared" si="1"/>
        <v>153118.93999741663</v>
      </c>
      <c r="N18" s="250">
        <v>276376</v>
      </c>
      <c r="O18" s="755">
        <f t="shared" si="2"/>
        <v>0</v>
      </c>
    </row>
    <row r="19" spans="1:15" s="250" customFormat="1" ht="25.5" customHeight="1" x14ac:dyDescent="0.6">
      <c r="A19" s="397" t="s">
        <v>671</v>
      </c>
      <c r="B19" s="398"/>
      <c r="C19" s="805" t="s">
        <v>2485</v>
      </c>
      <c r="D19" s="398"/>
      <c r="E19" s="757">
        <f t="shared" si="0"/>
        <v>118242.5</v>
      </c>
      <c r="F19" s="398"/>
      <c r="G19" s="259">
        <f>SUM('تراز 1400'!$N$553)</f>
        <v>31124027335</v>
      </c>
      <c r="H19" s="259"/>
      <c r="I19" s="259">
        <v>0</v>
      </c>
      <c r="J19" s="398"/>
      <c r="K19" s="398"/>
      <c r="L19" s="398">
        <v>263222</v>
      </c>
      <c r="M19" s="755">
        <f t="shared" si="1"/>
        <v>118242.5</v>
      </c>
      <c r="N19" s="250">
        <v>276376</v>
      </c>
      <c r="O19" s="755">
        <f t="shared" si="2"/>
        <v>0</v>
      </c>
    </row>
    <row r="20" spans="1:15" s="250" customFormat="1" ht="25.5" customHeight="1" x14ac:dyDescent="0.6">
      <c r="A20" s="397" t="s">
        <v>659</v>
      </c>
      <c r="B20" s="398"/>
      <c r="C20" s="805" t="s">
        <v>2486</v>
      </c>
      <c r="D20" s="398"/>
      <c r="E20" s="757">
        <f t="shared" si="0"/>
        <v>94854.860000303932</v>
      </c>
      <c r="F20" s="398"/>
      <c r="G20" s="259">
        <f>SUM('تراز 1400'!$N$549)</f>
        <v>24967885959</v>
      </c>
      <c r="H20" s="259"/>
      <c r="I20" s="259">
        <v>0</v>
      </c>
      <c r="J20" s="398"/>
      <c r="K20" s="398"/>
      <c r="L20" s="398">
        <v>263222</v>
      </c>
      <c r="M20" s="755">
        <f t="shared" si="1"/>
        <v>94854.860000303932</v>
      </c>
      <c r="N20" s="250">
        <v>276376</v>
      </c>
      <c r="O20" s="755">
        <f t="shared" si="2"/>
        <v>0</v>
      </c>
    </row>
    <row r="21" spans="1:15" s="250" customFormat="1" ht="25.5" customHeight="1" x14ac:dyDescent="0.6">
      <c r="A21" s="397" t="s">
        <v>665</v>
      </c>
      <c r="B21" s="398"/>
      <c r="C21" s="805" t="s">
        <v>2487</v>
      </c>
      <c r="D21" s="398"/>
      <c r="E21" s="757">
        <f t="shared" si="0"/>
        <v>49148.400000759815</v>
      </c>
      <c r="F21" s="398"/>
      <c r="G21" s="259">
        <f>SUM('تراز 1400'!$N$552)</f>
        <v>12936940145</v>
      </c>
      <c r="H21" s="259"/>
      <c r="I21" s="259">
        <v>0</v>
      </c>
      <c r="J21" s="398"/>
      <c r="K21" s="398"/>
      <c r="L21" s="398">
        <v>263222</v>
      </c>
      <c r="M21" s="755">
        <f t="shared" si="1"/>
        <v>49148.400000759815</v>
      </c>
      <c r="N21" s="250">
        <v>276376</v>
      </c>
      <c r="O21" s="755">
        <f t="shared" si="2"/>
        <v>0</v>
      </c>
    </row>
    <row r="22" spans="1:15" s="250" customFormat="1" ht="25.5" customHeight="1" x14ac:dyDescent="0.6">
      <c r="A22" s="397" t="s">
        <v>2099</v>
      </c>
      <c r="B22" s="398"/>
      <c r="C22" s="805" t="s">
        <v>2488</v>
      </c>
      <c r="D22" s="398"/>
      <c r="E22" s="757">
        <f t="shared" si="0"/>
        <v>25342.779999392147</v>
      </c>
      <c r="F22" s="398"/>
      <c r="G22" s="259">
        <f>SUM('تراز 1400'!$N$556)</f>
        <v>6670777237</v>
      </c>
      <c r="H22" s="259"/>
      <c r="I22" s="259">
        <v>0</v>
      </c>
      <c r="J22" s="398"/>
      <c r="K22" s="398"/>
      <c r="L22" s="398">
        <v>263222</v>
      </c>
      <c r="M22" s="755">
        <f t="shared" si="1"/>
        <v>25342.779999392147</v>
      </c>
      <c r="N22" s="250">
        <v>276376</v>
      </c>
      <c r="O22" s="755">
        <f t="shared" si="2"/>
        <v>0</v>
      </c>
    </row>
    <row r="23" spans="1:15" s="250" customFormat="1" ht="25.5" customHeight="1" x14ac:dyDescent="0.6">
      <c r="A23" s="397" t="s">
        <v>663</v>
      </c>
      <c r="B23" s="398"/>
      <c r="C23" s="805" t="s">
        <v>2489</v>
      </c>
      <c r="D23" s="398"/>
      <c r="E23" s="757">
        <f t="shared" si="0"/>
        <v>17169.279999392147</v>
      </c>
      <c r="F23" s="398"/>
      <c r="G23" s="259">
        <f>SUM('تراز 1400'!$N$550)</f>
        <v>4519332220</v>
      </c>
      <c r="H23" s="259"/>
      <c r="I23" s="259">
        <v>0</v>
      </c>
      <c r="J23" s="398"/>
      <c r="K23" s="398"/>
      <c r="L23" s="398">
        <v>263222</v>
      </c>
      <c r="M23" s="755">
        <f t="shared" si="1"/>
        <v>17169.279999392147</v>
      </c>
      <c r="N23" s="250">
        <v>276376</v>
      </c>
      <c r="O23" s="755">
        <f t="shared" si="2"/>
        <v>0</v>
      </c>
    </row>
    <row r="24" spans="1:15" s="343" customFormat="1" ht="25.5" customHeight="1" thickBot="1" x14ac:dyDescent="0.75">
      <c r="A24" s="396"/>
      <c r="B24" s="393"/>
      <c r="C24" s="401"/>
      <c r="D24" s="393"/>
      <c r="E24" s="758">
        <f>SUM(E9:E22)</f>
        <v>15088212.764001489</v>
      </c>
      <c r="F24" s="393"/>
      <c r="G24" s="267">
        <f>SUM(G9:G23)</f>
        <v>3976068872386</v>
      </c>
      <c r="H24" s="259"/>
      <c r="I24" s="267">
        <f>SUM(I9:I23)</f>
        <v>575338215043</v>
      </c>
      <c r="J24" s="393"/>
      <c r="K24" s="393"/>
      <c r="L24" s="393"/>
      <c r="M24" s="754"/>
      <c r="O24" s="754"/>
    </row>
    <row r="25" spans="1:15" ht="25.5" customHeight="1" thickTop="1" x14ac:dyDescent="0.55000000000000004">
      <c r="A25" s="415"/>
      <c r="B25" s="415"/>
      <c r="C25" s="416"/>
      <c r="D25" s="415"/>
      <c r="E25" s="801"/>
      <c r="F25" s="795"/>
      <c r="G25" s="415"/>
      <c r="H25" s="795"/>
      <c r="I25" s="259"/>
      <c r="J25" s="259"/>
    </row>
    <row r="41" ht="24.75" customHeight="1" x14ac:dyDescent="0.25"/>
  </sheetData>
  <mergeCells count="4">
    <mergeCell ref="A5:I5"/>
    <mergeCell ref="A1:J1"/>
    <mergeCell ref="A2:J2"/>
    <mergeCell ref="A3:J3"/>
  </mergeCells>
  <printOptions horizontalCentered="1"/>
  <pageMargins left="0.5" right="0.5" top="0.5" bottom="0.5" header="0" footer="0"/>
  <pageSetup paperSize="9" scale="80" orientation="portrait" r:id="rId1"/>
  <headerFooter>
    <oddFooter>&amp;C&amp;"B Nazanin,Regular"&amp;12&amp;A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54DF3-F66C-4D82-B81D-92F9B953E24E}">
  <sheetPr codeName="Sheet36">
    <tabColor rgb="FFFF0000"/>
    <pageSetUpPr fitToPage="1"/>
  </sheetPr>
  <dimension ref="A1:O86"/>
  <sheetViews>
    <sheetView rightToLeft="1" view="pageBreakPreview" topLeftCell="A19" zoomScaleNormal="70" zoomScaleSheetLayoutView="100" workbookViewId="0">
      <selection activeCell="L20" sqref="L20"/>
    </sheetView>
  </sheetViews>
  <sheetFormatPr defaultColWidth="8.7109375" defaultRowHeight="150" customHeight="1" x14ac:dyDescent="0.25"/>
  <cols>
    <col min="1" max="1" width="23.85546875" style="810" customWidth="1"/>
    <col min="2" max="2" width="1.5703125" style="298" customWidth="1"/>
    <col min="3" max="3" width="17.28515625" style="421" customWidth="1"/>
    <col min="4" max="4" width="1.140625" style="298" customWidth="1"/>
    <col min="5" max="5" width="11.5703125" style="387" customWidth="1"/>
    <col min="6" max="6" width="1.140625" style="440" customWidth="1"/>
    <col min="7" max="7" width="21.28515625" style="298" customWidth="1"/>
    <col min="8" max="8" width="1.140625" style="440" customWidth="1"/>
    <col min="9" max="9" width="21.28515625" style="298" customWidth="1"/>
    <col min="10" max="10" width="0.7109375" style="298" customWidth="1"/>
    <col min="11" max="11" width="13.28515625" style="298" bestFit="1" customWidth="1"/>
    <col min="12" max="12" width="1.140625" style="298" customWidth="1"/>
    <col min="13" max="13" width="14" style="298" bestFit="1" customWidth="1"/>
    <col min="14" max="14" width="8.7109375" style="253"/>
    <col min="15" max="15" width="22.140625" style="383" customWidth="1"/>
    <col min="16" max="16384" width="8.7109375" style="253"/>
  </cols>
  <sheetData>
    <row r="1" spans="1:15" s="243" customFormat="1" ht="19.5" customHeight="1" x14ac:dyDescent="0.25">
      <c r="A1" s="1122" t="str">
        <f>'1'!A1:H1</f>
        <v>شرکت پالایش میعانات گازی آدیش جنوبی (سهامي خاص) - در مرحله قبل از بهره برداری</v>
      </c>
      <c r="B1" s="1122"/>
      <c r="C1" s="1122"/>
      <c r="D1" s="1122"/>
      <c r="E1" s="1122"/>
      <c r="F1" s="1122"/>
      <c r="G1" s="1122"/>
      <c r="H1" s="1122"/>
      <c r="I1" s="1122"/>
      <c r="J1" s="1122"/>
      <c r="K1" s="385"/>
      <c r="L1" s="385"/>
      <c r="M1" s="385"/>
      <c r="O1" s="383"/>
    </row>
    <row r="2" spans="1:15" s="243" customFormat="1" ht="19.5" customHeight="1" x14ac:dyDescent="0.25">
      <c r="A2" s="1122" t="str">
        <f>'5'!A2:H2</f>
        <v xml:space="preserve">یادداشت های توضیحی صورت های مالی </v>
      </c>
      <c r="B2" s="1122"/>
      <c r="C2" s="1122"/>
      <c r="D2" s="1122"/>
      <c r="E2" s="1122"/>
      <c r="F2" s="1122"/>
      <c r="G2" s="1122"/>
      <c r="H2" s="1122"/>
      <c r="I2" s="1122"/>
      <c r="J2" s="1122"/>
      <c r="K2" s="385"/>
      <c r="L2" s="385"/>
      <c r="M2" s="385"/>
      <c r="O2" s="383"/>
    </row>
    <row r="3" spans="1:15" s="243" customFormat="1" ht="19.5" customHeight="1" x14ac:dyDescent="0.25">
      <c r="A3" s="1122" t="str">
        <f>'5'!A3:H3</f>
        <v>سال مالی منتهی به 29 اسفندماه 1400</v>
      </c>
      <c r="B3" s="1122"/>
      <c r="C3" s="1122"/>
      <c r="D3" s="1122"/>
      <c r="E3" s="1122"/>
      <c r="F3" s="1122"/>
      <c r="G3" s="1122"/>
      <c r="H3" s="1122"/>
      <c r="I3" s="1122"/>
      <c r="J3" s="1122"/>
      <c r="K3" s="385"/>
      <c r="L3" s="385"/>
      <c r="M3" s="385"/>
      <c r="O3" s="383"/>
    </row>
    <row r="4" spans="1:15" ht="23.25" customHeight="1" x14ac:dyDescent="0.6">
      <c r="A4" s="398"/>
      <c r="B4" s="415"/>
      <c r="C4" s="416"/>
      <c r="D4" s="415"/>
      <c r="E4" s="801"/>
      <c r="F4" s="795"/>
      <c r="G4" s="415"/>
      <c r="H4" s="795"/>
      <c r="I4" s="259"/>
      <c r="J4" s="259"/>
    </row>
    <row r="5" spans="1:15" ht="25.5" customHeight="1" x14ac:dyDescent="0.25">
      <c r="A5" s="1225" t="s">
        <v>2408</v>
      </c>
      <c r="B5" s="1225"/>
      <c r="C5" s="1225"/>
      <c r="D5" s="1225"/>
      <c r="E5" s="1225"/>
      <c r="F5" s="1225"/>
      <c r="G5" s="1225"/>
      <c r="H5" s="1225"/>
      <c r="I5" s="1225"/>
      <c r="J5" s="436"/>
      <c r="K5" s="253"/>
      <c r="L5" s="253"/>
      <c r="M5" s="253"/>
      <c r="O5" s="253"/>
    </row>
    <row r="6" spans="1:15" s="343" customFormat="1" ht="23.25" customHeight="1" x14ac:dyDescent="0.7">
      <c r="A6" s="393"/>
      <c r="C6" s="393"/>
      <c r="E6" s="760" t="s">
        <v>6</v>
      </c>
      <c r="G6" s="247" t="s">
        <v>2200</v>
      </c>
      <c r="I6" s="785" t="s">
        <v>1428</v>
      </c>
    </row>
    <row r="7" spans="1:15" s="343" customFormat="1" ht="21.75" customHeight="1" x14ac:dyDescent="0.7">
      <c r="A7" s="393"/>
      <c r="C7" s="393"/>
      <c r="E7" s="802"/>
      <c r="G7" s="259" t="s">
        <v>7</v>
      </c>
      <c r="I7" s="225" t="s">
        <v>7</v>
      </c>
    </row>
    <row r="8" spans="1:15" ht="21.75" customHeight="1" x14ac:dyDescent="0.6">
      <c r="A8" s="386" t="s">
        <v>1596</v>
      </c>
      <c r="B8" s="253"/>
      <c r="C8" s="398"/>
      <c r="D8" s="253"/>
      <c r="E8" s="800" t="s">
        <v>2389</v>
      </c>
      <c r="F8" s="253"/>
      <c r="G8" s="437">
        <f>SUM('تراز 1400'!$N$263)</f>
        <v>840282284356</v>
      </c>
      <c r="H8" s="253"/>
      <c r="I8" s="789">
        <v>271297255016</v>
      </c>
      <c r="J8" s="253"/>
      <c r="K8" s="388"/>
      <c r="L8" s="253"/>
      <c r="M8" s="253"/>
      <c r="O8" s="253"/>
    </row>
    <row r="9" spans="1:15" ht="21.75" customHeight="1" x14ac:dyDescent="0.6">
      <c r="A9" s="386" t="s">
        <v>649</v>
      </c>
      <c r="B9" s="253"/>
      <c r="C9" s="398"/>
      <c r="D9" s="253"/>
      <c r="E9" s="229" t="s">
        <v>2390</v>
      </c>
      <c r="F9" s="253"/>
      <c r="G9" s="399">
        <f>SUM('تراز 1400'!$N$277)</f>
        <v>509861316449</v>
      </c>
      <c r="H9" s="253"/>
      <c r="I9" s="789">
        <v>0</v>
      </c>
      <c r="J9" s="253"/>
      <c r="K9" s="388"/>
      <c r="L9" s="253"/>
      <c r="M9" s="253"/>
      <c r="O9" s="253"/>
    </row>
    <row r="10" spans="1:15" ht="21.75" customHeight="1" x14ac:dyDescent="0.6">
      <c r="A10" s="386" t="s">
        <v>265</v>
      </c>
      <c r="B10" s="253"/>
      <c r="C10" s="398"/>
      <c r="D10" s="253"/>
      <c r="E10" s="800" t="s">
        <v>2391</v>
      </c>
      <c r="F10" s="253"/>
      <c r="G10" s="399">
        <f>SUM('تراز 1400'!$N$274)</f>
        <v>295744819035</v>
      </c>
      <c r="H10" s="253"/>
      <c r="I10" s="789">
        <v>75646264346</v>
      </c>
      <c r="J10" s="253"/>
      <c r="K10" s="388"/>
      <c r="L10" s="253"/>
      <c r="M10" s="253"/>
      <c r="O10" s="253"/>
    </row>
    <row r="11" spans="1:15" ht="21.75" customHeight="1" x14ac:dyDescent="0.6">
      <c r="A11" s="386" t="s">
        <v>673</v>
      </c>
      <c r="B11" s="253"/>
      <c r="C11" s="398"/>
      <c r="D11" s="253"/>
      <c r="E11" s="229" t="s">
        <v>2392</v>
      </c>
      <c r="F11" s="253"/>
      <c r="G11" s="399">
        <f>SUM('تراز 1400'!$N$326)</f>
        <v>196231142895</v>
      </c>
      <c r="H11" s="253"/>
      <c r="I11" s="789">
        <v>0</v>
      </c>
      <c r="J11" s="253"/>
      <c r="K11" s="388"/>
      <c r="L11" s="253"/>
      <c r="M11" s="253"/>
      <c r="O11" s="253"/>
    </row>
    <row r="12" spans="1:15" ht="21.75" customHeight="1" x14ac:dyDescent="0.6">
      <c r="A12" s="386" t="s">
        <v>292</v>
      </c>
      <c r="B12" s="253"/>
      <c r="C12" s="398"/>
      <c r="D12" s="253"/>
      <c r="E12" s="800" t="s">
        <v>2393</v>
      </c>
      <c r="F12" s="253"/>
      <c r="G12" s="399">
        <f>SUM('تراز 1400'!$N$269)</f>
        <v>191950246593</v>
      </c>
      <c r="H12" s="253"/>
      <c r="I12" s="789">
        <v>0</v>
      </c>
      <c r="J12" s="253"/>
      <c r="K12" s="388"/>
      <c r="L12" s="253"/>
      <c r="M12" s="253"/>
      <c r="O12" s="253"/>
    </row>
    <row r="13" spans="1:15" ht="21.75" customHeight="1" x14ac:dyDescent="0.6">
      <c r="A13" s="386" t="s">
        <v>663</v>
      </c>
      <c r="B13" s="253"/>
      <c r="C13" s="398"/>
      <c r="D13" s="253"/>
      <c r="E13" s="229" t="s">
        <v>2394</v>
      </c>
      <c r="F13" s="253"/>
      <c r="G13" s="399">
        <f>SUM('تراز 1400'!$N$312)</f>
        <v>138203711494</v>
      </c>
      <c r="H13" s="253"/>
      <c r="I13" s="789">
        <v>0</v>
      </c>
      <c r="J13" s="253"/>
      <c r="K13" s="388"/>
      <c r="L13" s="253"/>
      <c r="M13" s="253"/>
      <c r="O13" s="253"/>
    </row>
    <row r="14" spans="1:15" ht="21.75" customHeight="1" x14ac:dyDescent="0.6">
      <c r="A14" s="386" t="s">
        <v>679</v>
      </c>
      <c r="B14" s="253"/>
      <c r="C14" s="398"/>
      <c r="D14" s="253"/>
      <c r="E14" s="229" t="s">
        <v>2395</v>
      </c>
      <c r="F14" s="253"/>
      <c r="G14" s="399">
        <f>SUM('تراز 1400'!$N$334)</f>
        <v>118021458703</v>
      </c>
      <c r="H14" s="253"/>
      <c r="I14" s="789">
        <v>0</v>
      </c>
      <c r="J14" s="253"/>
      <c r="K14" s="388"/>
      <c r="L14" s="253"/>
      <c r="M14" s="253"/>
      <c r="O14" s="253"/>
    </row>
    <row r="15" spans="1:15" ht="21.75" customHeight="1" x14ac:dyDescent="0.6">
      <c r="A15" s="386" t="s">
        <v>1405</v>
      </c>
      <c r="B15" s="253"/>
      <c r="C15" s="398"/>
      <c r="D15" s="253"/>
      <c r="E15" s="229" t="s">
        <v>2396</v>
      </c>
      <c r="F15" s="253"/>
      <c r="G15" s="399">
        <f>SUM('تراز 1400'!$N$337)</f>
        <v>87192428800</v>
      </c>
      <c r="H15" s="253"/>
      <c r="I15" s="789">
        <v>0</v>
      </c>
      <c r="J15" s="253"/>
      <c r="K15" s="388"/>
      <c r="L15" s="253"/>
      <c r="M15" s="253"/>
      <c r="O15" s="253"/>
    </row>
    <row r="16" spans="1:15" ht="21.75" customHeight="1" x14ac:dyDescent="0.6">
      <c r="A16" s="386" t="s">
        <v>1923</v>
      </c>
      <c r="B16" s="253"/>
      <c r="C16" s="398"/>
      <c r="D16" s="253"/>
      <c r="E16" s="229" t="s">
        <v>2397</v>
      </c>
      <c r="F16" s="253"/>
      <c r="G16" s="399">
        <f>SUM('تراز 1400'!$N$349)</f>
        <v>64360560000</v>
      </c>
      <c r="H16" s="253"/>
      <c r="I16" s="789">
        <v>0</v>
      </c>
      <c r="J16" s="253"/>
      <c r="K16" s="388"/>
      <c r="L16" s="253"/>
      <c r="M16" s="253"/>
      <c r="O16" s="253"/>
    </row>
    <row r="17" spans="1:15" ht="21.75" customHeight="1" x14ac:dyDescent="0.6">
      <c r="A17" s="386" t="s">
        <v>267</v>
      </c>
      <c r="B17" s="253"/>
      <c r="C17" s="398"/>
      <c r="D17" s="253"/>
      <c r="E17" s="229" t="s">
        <v>2398</v>
      </c>
      <c r="F17" s="253"/>
      <c r="G17" s="399">
        <f>SUM('تراز 1400'!$N$288)</f>
        <v>37212077020</v>
      </c>
      <c r="H17" s="253"/>
      <c r="I17" s="789">
        <v>4065134470</v>
      </c>
      <c r="J17" s="253"/>
      <c r="K17" s="388"/>
      <c r="L17" s="253"/>
      <c r="M17" s="253"/>
      <c r="O17" s="253"/>
    </row>
    <row r="18" spans="1:15" ht="21.75" customHeight="1" x14ac:dyDescent="0.6">
      <c r="A18" s="386" t="s">
        <v>1953</v>
      </c>
      <c r="B18" s="253"/>
      <c r="C18" s="398"/>
      <c r="D18" s="253"/>
      <c r="E18" s="229" t="s">
        <v>2399</v>
      </c>
      <c r="F18" s="253"/>
      <c r="G18" s="399">
        <f>SUM('تراز 1400'!$N$392)</f>
        <v>12800526891</v>
      </c>
      <c r="H18" s="253"/>
      <c r="I18" s="789">
        <v>0</v>
      </c>
      <c r="J18" s="253"/>
      <c r="K18" s="388"/>
      <c r="L18" s="253"/>
      <c r="M18" s="253"/>
      <c r="O18" s="253"/>
    </row>
    <row r="19" spans="1:15" ht="21.75" customHeight="1" x14ac:dyDescent="0.6">
      <c r="A19" s="386" t="s">
        <v>1943</v>
      </c>
      <c r="B19" s="253"/>
      <c r="C19" s="398"/>
      <c r="D19" s="253"/>
      <c r="E19" s="229" t="s">
        <v>2400</v>
      </c>
      <c r="F19" s="253"/>
      <c r="G19" s="399">
        <f>SUM('تراز 1400'!$N$364)</f>
        <v>8888631038</v>
      </c>
      <c r="H19" s="253"/>
      <c r="I19" s="789">
        <v>0</v>
      </c>
      <c r="J19" s="253"/>
      <c r="K19" s="388"/>
      <c r="L19" s="253"/>
      <c r="M19" s="253"/>
      <c r="O19" s="253"/>
    </row>
    <row r="20" spans="1:15" ht="21.75" customHeight="1" x14ac:dyDescent="0.6">
      <c r="A20" s="386" t="s">
        <v>268</v>
      </c>
      <c r="B20" s="253"/>
      <c r="C20" s="398"/>
      <c r="D20" s="253"/>
      <c r="E20" s="229" t="s">
        <v>2401</v>
      </c>
      <c r="F20" s="253"/>
      <c r="G20" s="399">
        <f>SUM('تراز 1400'!$N$297)</f>
        <v>8165281000</v>
      </c>
      <c r="H20" s="253"/>
      <c r="I20" s="789">
        <v>21595230000</v>
      </c>
      <c r="J20" s="253"/>
      <c r="K20" s="388"/>
      <c r="L20" s="253"/>
      <c r="M20" s="253"/>
      <c r="O20" s="253"/>
    </row>
    <row r="21" spans="1:15" ht="21.75" customHeight="1" x14ac:dyDescent="0.6">
      <c r="A21" s="386" t="s">
        <v>1945</v>
      </c>
      <c r="B21" s="253"/>
      <c r="C21" s="398"/>
      <c r="D21" s="253"/>
      <c r="E21" s="229" t="s">
        <v>2402</v>
      </c>
      <c r="F21" s="253"/>
      <c r="G21" s="399">
        <f>SUM('تراز 1400'!$N$365)</f>
        <v>8048000000</v>
      </c>
      <c r="H21" s="253"/>
      <c r="I21" s="789">
        <v>0</v>
      </c>
      <c r="J21" s="253"/>
      <c r="K21" s="388"/>
      <c r="L21" s="253"/>
      <c r="M21" s="253"/>
      <c r="O21" s="253"/>
    </row>
    <row r="22" spans="1:15" ht="21.75" customHeight="1" x14ac:dyDescent="0.6">
      <c r="A22" s="386" t="s">
        <v>1917</v>
      </c>
      <c r="B22" s="253"/>
      <c r="C22" s="398"/>
      <c r="D22" s="253"/>
      <c r="E22" s="229" t="s">
        <v>2403</v>
      </c>
      <c r="F22" s="253"/>
      <c r="G22" s="399">
        <f>SUM('تراز 1400'!$N$344)</f>
        <v>5605547798</v>
      </c>
      <c r="H22" s="253"/>
      <c r="I22" s="789">
        <v>0</v>
      </c>
      <c r="J22" s="253"/>
      <c r="K22" s="388"/>
      <c r="L22" s="253"/>
      <c r="M22" s="253"/>
      <c r="O22" s="253"/>
    </row>
    <row r="23" spans="1:15" ht="21.75" customHeight="1" x14ac:dyDescent="0.6">
      <c r="A23" s="386" t="s">
        <v>1472</v>
      </c>
      <c r="B23" s="253"/>
      <c r="C23" s="398"/>
      <c r="D23" s="253"/>
      <c r="E23" s="229" t="s">
        <v>2404</v>
      </c>
      <c r="F23" s="253"/>
      <c r="G23" s="399">
        <f>SUM('تراز 1400'!$N$280)</f>
        <v>7263080564</v>
      </c>
      <c r="H23" s="253"/>
      <c r="I23" s="789">
        <v>27772322256</v>
      </c>
      <c r="J23" s="253"/>
      <c r="K23" s="388"/>
      <c r="L23" s="253"/>
      <c r="M23" s="253"/>
      <c r="O23" s="253"/>
    </row>
    <row r="24" spans="1:15" ht="21.75" customHeight="1" x14ac:dyDescent="0.6">
      <c r="A24" s="386" t="s">
        <v>651</v>
      </c>
      <c r="B24" s="253"/>
      <c r="C24" s="398"/>
      <c r="D24" s="253"/>
      <c r="E24" s="229" t="s">
        <v>2405</v>
      </c>
      <c r="F24" s="253"/>
      <c r="G24" s="399">
        <f>SUM('تراز 1400'!$N$302)</f>
        <v>2491586256</v>
      </c>
      <c r="H24" s="253"/>
      <c r="I24" s="789">
        <v>0</v>
      </c>
      <c r="J24" s="253"/>
      <c r="K24" s="388"/>
      <c r="L24" s="253"/>
      <c r="M24" s="253"/>
      <c r="O24" s="253"/>
    </row>
    <row r="25" spans="1:15" ht="21.75" customHeight="1" x14ac:dyDescent="0.6">
      <c r="A25" s="386" t="s">
        <v>2107</v>
      </c>
      <c r="B25" s="253"/>
      <c r="C25" s="398"/>
      <c r="D25" s="253"/>
      <c r="E25" s="229" t="s">
        <v>2406</v>
      </c>
      <c r="F25" s="253"/>
      <c r="G25" s="399">
        <f>SUM('تراز 1400'!$N$400)</f>
        <v>2458980000</v>
      </c>
      <c r="H25" s="253"/>
      <c r="I25" s="789">
        <v>0</v>
      </c>
      <c r="J25" s="253"/>
      <c r="K25" s="796">
        <v>169282444</v>
      </c>
      <c r="L25" s="387"/>
      <c r="M25" s="387" t="s">
        <v>2385</v>
      </c>
      <c r="O25" s="253"/>
    </row>
    <row r="26" spans="1:15" ht="21.75" customHeight="1" x14ac:dyDescent="0.6">
      <c r="A26" s="386" t="s">
        <v>853</v>
      </c>
      <c r="B26" s="253"/>
      <c r="C26" s="398"/>
      <c r="D26" s="253"/>
      <c r="E26" s="229" t="s">
        <v>2407</v>
      </c>
      <c r="F26" s="253"/>
      <c r="G26" s="399">
        <f>SUM('تراز 1400'!$N$294)</f>
        <v>2411767500</v>
      </c>
      <c r="H26" s="253"/>
      <c r="I26" s="789">
        <v>0</v>
      </c>
      <c r="J26" s="253"/>
      <c r="K26" s="796">
        <v>3390000000</v>
      </c>
      <c r="L26" s="387"/>
      <c r="M26" s="387" t="s">
        <v>2386</v>
      </c>
      <c r="O26" s="253"/>
    </row>
    <row r="27" spans="1:15" ht="21.75" customHeight="1" x14ac:dyDescent="0.6">
      <c r="A27" s="386" t="s">
        <v>254</v>
      </c>
      <c r="B27" s="253"/>
      <c r="C27" s="398"/>
      <c r="D27" s="253"/>
      <c r="E27" s="229"/>
      <c r="F27" s="253"/>
      <c r="G27" s="399">
        <f>SUM(G40:$G$68)</f>
        <v>2592004733</v>
      </c>
      <c r="H27" s="253"/>
      <c r="I27" s="789">
        <f>K25+K26+K27</f>
        <v>3758891294</v>
      </c>
      <c r="J27" s="253"/>
      <c r="K27" s="796">
        <v>199608850</v>
      </c>
      <c r="L27" s="387"/>
      <c r="M27" s="387" t="s">
        <v>2387</v>
      </c>
      <c r="O27" s="253"/>
    </row>
    <row r="28" spans="1:15" ht="21.75" customHeight="1" x14ac:dyDescent="0.6">
      <c r="A28" s="386" t="s">
        <v>266</v>
      </c>
      <c r="B28" s="253"/>
      <c r="C28" s="398"/>
      <c r="D28" s="253"/>
      <c r="E28" s="229"/>
      <c r="F28" s="253"/>
      <c r="G28" s="399">
        <f>SUM('تراز 1400'!$N$283)</f>
        <v>0</v>
      </c>
      <c r="H28" s="253"/>
      <c r="I28" s="789">
        <v>2168566199</v>
      </c>
      <c r="J28" s="253"/>
      <c r="K28" s="388"/>
      <c r="L28" s="253"/>
      <c r="M28" s="253"/>
      <c r="O28" s="253"/>
    </row>
    <row r="29" spans="1:15" ht="21.75" customHeight="1" x14ac:dyDescent="0.6">
      <c r="A29" s="386" t="s">
        <v>686</v>
      </c>
      <c r="B29" s="253"/>
      <c r="C29" s="398"/>
      <c r="D29" s="253"/>
      <c r="E29" s="229"/>
      <c r="F29" s="253"/>
      <c r="G29" s="399">
        <f>SUM('تراز 1400'!$N$264)</f>
        <v>0</v>
      </c>
      <c r="H29" s="253"/>
      <c r="I29" s="789">
        <v>14303053051</v>
      </c>
      <c r="J29" s="253"/>
      <c r="K29" s="388"/>
      <c r="L29" s="253"/>
      <c r="M29" s="253"/>
      <c r="O29" s="253"/>
    </row>
    <row r="30" spans="1:15" ht="21.75" customHeight="1" x14ac:dyDescent="0.6">
      <c r="A30" s="386" t="s">
        <v>947</v>
      </c>
      <c r="B30" s="253"/>
      <c r="C30" s="398"/>
      <c r="D30" s="253"/>
      <c r="E30" s="229"/>
      <c r="F30" s="253"/>
      <c r="G30" s="399">
        <f>SUM('تراز 1400'!$N$336)</f>
        <v>0</v>
      </c>
      <c r="H30" s="253"/>
      <c r="I30" s="789">
        <v>3284697500</v>
      </c>
      <c r="J30" s="253"/>
      <c r="K30" s="388"/>
      <c r="L30" s="253"/>
      <c r="M30" s="253"/>
      <c r="O30" s="253"/>
    </row>
    <row r="31" spans="1:15" ht="21.75" customHeight="1" x14ac:dyDescent="0.6">
      <c r="A31" s="386" t="s">
        <v>931</v>
      </c>
      <c r="B31" s="253"/>
      <c r="C31" s="398"/>
      <c r="D31" s="253"/>
      <c r="E31" s="229"/>
      <c r="F31" s="253"/>
      <c r="G31" s="399">
        <f>SUM('تراز 1400'!$N$332)</f>
        <v>0</v>
      </c>
      <c r="H31" s="253"/>
      <c r="I31" s="789">
        <v>1117874520</v>
      </c>
      <c r="J31" s="253"/>
      <c r="K31" s="388"/>
      <c r="L31" s="253"/>
      <c r="M31" s="253"/>
      <c r="O31" s="253"/>
    </row>
    <row r="32" spans="1:15" ht="21.75" customHeight="1" x14ac:dyDescent="0.6">
      <c r="A32" s="386" t="s">
        <v>1607</v>
      </c>
      <c r="B32" s="253"/>
      <c r="C32" s="398"/>
      <c r="D32" s="253"/>
      <c r="E32" s="229"/>
      <c r="F32" s="253"/>
      <c r="G32" s="399">
        <f>SUM('تراز 1400'!$N$320)</f>
        <v>0</v>
      </c>
      <c r="H32" s="253"/>
      <c r="I32" s="789">
        <v>495106050</v>
      </c>
      <c r="J32" s="253"/>
      <c r="K32" s="388"/>
      <c r="L32" s="253"/>
      <c r="M32" s="253"/>
      <c r="O32" s="253"/>
    </row>
    <row r="33" spans="1:15" ht="21.75" customHeight="1" x14ac:dyDescent="0.6">
      <c r="A33" s="386" t="s">
        <v>901</v>
      </c>
      <c r="B33" s="253"/>
      <c r="C33" s="398"/>
      <c r="D33" s="253"/>
      <c r="E33" s="229"/>
      <c r="F33" s="253"/>
      <c r="G33" s="399">
        <f>SUM('تراز 1400'!$N$316)</f>
        <v>0</v>
      </c>
      <c r="H33" s="253"/>
      <c r="I33" s="789">
        <v>289316700</v>
      </c>
      <c r="J33" s="253"/>
      <c r="K33" s="388"/>
      <c r="L33" s="253"/>
      <c r="M33" s="253"/>
      <c r="O33" s="253"/>
    </row>
    <row r="34" spans="1:15" ht="21.75" customHeight="1" x14ac:dyDescent="0.6">
      <c r="A34" s="386" t="s">
        <v>1609</v>
      </c>
      <c r="B34" s="253"/>
      <c r="C34" s="398"/>
      <c r="D34" s="253"/>
      <c r="E34" s="229"/>
      <c r="F34" s="253"/>
      <c r="G34" s="399">
        <f>SUM('تراز 1400'!$N$298)</f>
        <v>0</v>
      </c>
      <c r="H34" s="253"/>
      <c r="I34" s="789">
        <v>177339800</v>
      </c>
      <c r="J34" s="253"/>
      <c r="K34" s="388"/>
      <c r="L34" s="253"/>
      <c r="M34" s="253"/>
      <c r="O34" s="253"/>
    </row>
    <row r="35" spans="1:15" ht="21.75" customHeight="1" x14ac:dyDescent="0.6">
      <c r="A35" s="386" t="s">
        <v>951</v>
      </c>
      <c r="B35" s="253"/>
      <c r="C35" s="398"/>
      <c r="D35" s="253"/>
      <c r="E35" s="229"/>
      <c r="F35" s="253"/>
      <c r="G35" s="399">
        <f>SUM('تراز 1400'!$N$342)</f>
        <v>0</v>
      </c>
      <c r="H35" s="253"/>
      <c r="I35" s="789">
        <v>567700000</v>
      </c>
      <c r="J35" s="253"/>
      <c r="K35" s="388"/>
      <c r="L35" s="253"/>
      <c r="M35" s="253"/>
      <c r="O35" s="253"/>
    </row>
    <row r="36" spans="1:15" s="343" customFormat="1" ht="21.75" customHeight="1" thickBot="1" x14ac:dyDescent="0.75">
      <c r="A36" s="393"/>
      <c r="C36" s="393"/>
      <c r="E36" s="802"/>
      <c r="G36" s="267">
        <f>SUM(G8:G35)</f>
        <v>2539785451125</v>
      </c>
      <c r="I36" s="790">
        <f>SUM(I8:I35)</f>
        <v>426538751202</v>
      </c>
    </row>
    <row r="37" spans="1:15" ht="15" customHeight="1" thickTop="1" x14ac:dyDescent="0.25">
      <c r="B37" s="242"/>
      <c r="C37" s="298"/>
      <c r="D37" s="248"/>
      <c r="E37" s="259"/>
      <c r="F37" s="224"/>
      <c r="G37" s="224"/>
      <c r="H37" s="224"/>
      <c r="J37" s="436"/>
      <c r="K37" s="253"/>
      <c r="L37" s="253"/>
      <c r="M37" s="253"/>
      <c r="O37" s="253"/>
    </row>
    <row r="38" spans="1:15" ht="15" customHeight="1" x14ac:dyDescent="0.25"/>
    <row r="39" spans="1:15" ht="15" customHeight="1" x14ac:dyDescent="0.25">
      <c r="A39" s="811" t="s">
        <v>2205</v>
      </c>
      <c r="B39" s="242"/>
      <c r="C39" s="298"/>
      <c r="D39" s="248"/>
      <c r="E39" s="259"/>
      <c r="F39" s="298"/>
      <c r="G39" s="224"/>
      <c r="H39" s="298"/>
      <c r="I39" s="436"/>
      <c r="K39" s="253"/>
      <c r="L39" s="253"/>
      <c r="M39" s="253"/>
      <c r="O39" s="253"/>
    </row>
    <row r="40" spans="1:15" ht="15" customHeight="1" x14ac:dyDescent="0.25">
      <c r="A40" s="812" t="s">
        <v>704</v>
      </c>
      <c r="B40" s="242"/>
      <c r="C40" s="298"/>
      <c r="D40" s="253"/>
      <c r="E40" s="750">
        <v>0</v>
      </c>
      <c r="F40" s="298"/>
      <c r="G40" s="750">
        <v>18605955</v>
      </c>
      <c r="H40" s="298"/>
      <c r="I40" s="436"/>
      <c r="K40" s="253"/>
      <c r="L40" s="253"/>
      <c r="M40" s="253"/>
      <c r="O40" s="253"/>
    </row>
    <row r="41" spans="1:15" ht="15" customHeight="1" x14ac:dyDescent="0.25">
      <c r="A41" s="812" t="s">
        <v>843</v>
      </c>
      <c r="B41" s="242"/>
      <c r="C41" s="298"/>
      <c r="D41" s="253"/>
      <c r="E41" s="750">
        <v>0</v>
      </c>
      <c r="F41" s="298"/>
      <c r="G41" s="750">
        <v>800000</v>
      </c>
      <c r="H41" s="298"/>
      <c r="I41" s="436"/>
      <c r="K41" s="253"/>
      <c r="L41" s="253"/>
      <c r="M41" s="253"/>
      <c r="O41" s="253"/>
    </row>
    <row r="42" spans="1:15" ht="15" customHeight="1" x14ac:dyDescent="0.25">
      <c r="A42" s="812" t="s">
        <v>543</v>
      </c>
      <c r="B42" s="242"/>
      <c r="C42" s="298"/>
      <c r="D42" s="253"/>
      <c r="E42" s="750">
        <v>0</v>
      </c>
      <c r="F42" s="298"/>
      <c r="G42" s="750">
        <v>17000</v>
      </c>
      <c r="H42" s="298"/>
      <c r="I42" s="436"/>
      <c r="K42" s="253"/>
      <c r="L42" s="253"/>
      <c r="M42" s="253"/>
      <c r="O42" s="253"/>
    </row>
    <row r="43" spans="1:15" ht="15" customHeight="1" x14ac:dyDescent="0.25">
      <c r="A43" s="812" t="s">
        <v>619</v>
      </c>
      <c r="B43" s="242"/>
      <c r="C43" s="298"/>
      <c r="D43" s="253"/>
      <c r="E43" s="750">
        <v>0</v>
      </c>
      <c r="F43" s="298"/>
      <c r="G43" s="750">
        <v>22950000</v>
      </c>
      <c r="H43" s="298"/>
      <c r="I43" s="436"/>
      <c r="K43" s="253"/>
      <c r="L43" s="253"/>
      <c r="M43" s="253"/>
      <c r="O43" s="253"/>
    </row>
    <row r="44" spans="1:15" ht="15" customHeight="1" x14ac:dyDescent="0.25">
      <c r="A44" s="812" t="s">
        <v>580</v>
      </c>
      <c r="B44" s="242"/>
      <c r="C44" s="298"/>
      <c r="D44" s="253"/>
      <c r="E44" s="750">
        <v>0</v>
      </c>
      <c r="F44" s="298"/>
      <c r="G44" s="750">
        <v>1</v>
      </c>
      <c r="H44" s="298"/>
      <c r="I44" s="436"/>
      <c r="K44" s="253"/>
      <c r="L44" s="253"/>
      <c r="M44" s="253"/>
      <c r="O44" s="253"/>
    </row>
    <row r="45" spans="1:15" ht="15" customHeight="1" x14ac:dyDescent="0.25">
      <c r="A45" s="812" t="s">
        <v>849</v>
      </c>
      <c r="B45" s="242"/>
      <c r="C45" s="298"/>
      <c r="D45" s="253"/>
      <c r="E45" s="750">
        <v>0</v>
      </c>
      <c r="F45" s="298"/>
      <c r="G45" s="750">
        <v>13625000</v>
      </c>
      <c r="H45" s="298"/>
      <c r="I45" s="436"/>
      <c r="K45" s="253"/>
      <c r="L45" s="253"/>
      <c r="M45" s="253"/>
      <c r="O45" s="253"/>
    </row>
    <row r="46" spans="1:15" ht="15" customHeight="1" x14ac:dyDescent="0.25">
      <c r="A46" s="812" t="s">
        <v>631</v>
      </c>
      <c r="B46" s="242"/>
      <c r="C46" s="298"/>
      <c r="D46" s="253"/>
      <c r="E46" s="750">
        <v>0</v>
      </c>
      <c r="F46" s="298"/>
      <c r="G46" s="750">
        <v>10313570</v>
      </c>
      <c r="H46" s="298"/>
      <c r="I46" s="436"/>
      <c r="K46" s="253"/>
      <c r="L46" s="253"/>
      <c r="M46" s="253"/>
      <c r="O46" s="253"/>
    </row>
    <row r="47" spans="1:15" ht="15" customHeight="1" x14ac:dyDescent="0.25">
      <c r="A47" s="812" t="s">
        <v>883</v>
      </c>
      <c r="B47" s="242"/>
      <c r="C47" s="298"/>
      <c r="D47" s="253"/>
      <c r="E47" s="750">
        <v>0</v>
      </c>
      <c r="F47" s="298"/>
      <c r="G47" s="750">
        <v>26586523</v>
      </c>
      <c r="H47" s="298"/>
      <c r="I47" s="436"/>
      <c r="K47" s="253"/>
      <c r="L47" s="253"/>
      <c r="M47" s="253"/>
      <c r="O47" s="253"/>
    </row>
    <row r="48" spans="1:15" ht="15" customHeight="1" x14ac:dyDescent="0.25">
      <c r="A48" s="812" t="s">
        <v>586</v>
      </c>
      <c r="B48" s="242"/>
      <c r="C48" s="298"/>
      <c r="D48" s="253"/>
      <c r="E48" s="750">
        <v>0</v>
      </c>
      <c r="F48" s="298"/>
      <c r="G48" s="750">
        <v>104372</v>
      </c>
      <c r="H48" s="298"/>
      <c r="I48" s="436"/>
      <c r="K48" s="253"/>
      <c r="L48" s="253"/>
      <c r="M48" s="253"/>
      <c r="O48" s="253"/>
    </row>
    <row r="49" spans="1:15" ht="15" customHeight="1" x14ac:dyDescent="0.25">
      <c r="A49" s="812" t="s">
        <v>588</v>
      </c>
      <c r="B49" s="242"/>
      <c r="C49" s="298"/>
      <c r="D49" s="253"/>
      <c r="E49" s="750">
        <v>0</v>
      </c>
      <c r="F49" s="298"/>
      <c r="G49" s="750">
        <v>1609703</v>
      </c>
      <c r="H49" s="298"/>
      <c r="I49" s="436"/>
      <c r="K49" s="253"/>
      <c r="L49" s="253"/>
      <c r="M49" s="253"/>
      <c r="O49" s="253"/>
    </row>
    <row r="50" spans="1:15" ht="15" customHeight="1" x14ac:dyDescent="0.25">
      <c r="A50" s="812" t="s">
        <v>641</v>
      </c>
      <c r="B50" s="242"/>
      <c r="C50" s="298"/>
      <c r="D50" s="253"/>
      <c r="E50" s="750">
        <v>0</v>
      </c>
      <c r="F50" s="298"/>
      <c r="G50" s="750">
        <v>372267900</v>
      </c>
      <c r="H50" s="298"/>
      <c r="I50" s="436"/>
      <c r="K50" s="253"/>
      <c r="L50" s="253"/>
      <c r="M50" s="253"/>
      <c r="O50" s="253"/>
    </row>
    <row r="51" spans="1:15" ht="15" customHeight="1" x14ac:dyDescent="0.25">
      <c r="A51" s="812" t="s">
        <v>923</v>
      </c>
      <c r="B51" s="242"/>
      <c r="C51" s="298"/>
      <c r="D51" s="253"/>
      <c r="E51" s="750">
        <v>0</v>
      </c>
      <c r="F51" s="298"/>
      <c r="G51" s="750">
        <v>7117466</v>
      </c>
      <c r="H51" s="298"/>
      <c r="I51" s="436"/>
      <c r="K51" s="253"/>
      <c r="L51" s="253"/>
      <c r="M51" s="253"/>
      <c r="O51" s="253"/>
    </row>
    <row r="52" spans="1:15" ht="15" customHeight="1" x14ac:dyDescent="0.25">
      <c r="A52" s="812" t="s">
        <v>645</v>
      </c>
      <c r="B52" s="242"/>
      <c r="C52" s="298"/>
      <c r="D52" s="253"/>
      <c r="E52" s="750">
        <v>0</v>
      </c>
      <c r="F52" s="298"/>
      <c r="G52" s="750">
        <v>-1141448</v>
      </c>
      <c r="H52" s="298"/>
      <c r="I52" s="436"/>
      <c r="K52" s="253"/>
      <c r="L52" s="253"/>
      <c r="M52" s="253"/>
      <c r="O52" s="253"/>
    </row>
    <row r="53" spans="1:15" ht="15" customHeight="1" x14ac:dyDescent="0.25">
      <c r="A53" s="812" t="s">
        <v>722</v>
      </c>
      <c r="B53" s="242"/>
      <c r="C53" s="298"/>
      <c r="D53" s="253"/>
      <c r="E53" s="750">
        <v>0</v>
      </c>
      <c r="F53" s="298"/>
      <c r="G53" s="750">
        <v>109000</v>
      </c>
      <c r="H53" s="298"/>
      <c r="I53" s="436"/>
      <c r="K53" s="253"/>
      <c r="L53" s="253"/>
      <c r="M53" s="253"/>
      <c r="O53" s="253"/>
    </row>
    <row r="54" spans="1:15" ht="15" customHeight="1" x14ac:dyDescent="0.25">
      <c r="A54" s="812" t="s">
        <v>1933</v>
      </c>
      <c r="B54" s="242"/>
      <c r="C54" s="298"/>
      <c r="D54" s="253"/>
      <c r="E54" s="750">
        <v>0</v>
      </c>
      <c r="F54" s="298"/>
      <c r="G54" s="750">
        <v>52500</v>
      </c>
      <c r="H54" s="298"/>
      <c r="I54" s="436"/>
      <c r="K54" s="253"/>
      <c r="L54" s="253"/>
      <c r="M54" s="253"/>
      <c r="O54" s="253"/>
    </row>
    <row r="55" spans="1:15" ht="15" customHeight="1" x14ac:dyDescent="0.25">
      <c r="A55" s="812" t="s">
        <v>1982</v>
      </c>
      <c r="B55" s="242"/>
      <c r="C55" s="298"/>
      <c r="D55" s="253"/>
      <c r="E55" s="750">
        <v>0</v>
      </c>
      <c r="F55" s="298"/>
      <c r="G55" s="750">
        <v>-22272500</v>
      </c>
      <c r="H55" s="298"/>
      <c r="I55" s="436"/>
      <c r="K55" s="253"/>
      <c r="L55" s="253"/>
      <c r="M55" s="253"/>
      <c r="O55" s="253"/>
    </row>
    <row r="56" spans="1:15" ht="15" customHeight="1" x14ac:dyDescent="0.25">
      <c r="A56" s="812" t="s">
        <v>2073</v>
      </c>
      <c r="B56" s="242"/>
      <c r="C56" s="298"/>
      <c r="D56" s="253"/>
      <c r="E56" s="750">
        <v>0</v>
      </c>
      <c r="F56" s="298"/>
      <c r="G56" s="750">
        <v>-10</v>
      </c>
      <c r="H56" s="298"/>
      <c r="I56" s="436"/>
      <c r="K56" s="253"/>
      <c r="L56" s="253"/>
      <c r="M56" s="253"/>
      <c r="O56" s="253"/>
    </row>
    <row r="57" spans="1:15" ht="15" customHeight="1" x14ac:dyDescent="0.25">
      <c r="A57" s="812" t="s">
        <v>2077</v>
      </c>
      <c r="B57" s="242"/>
      <c r="C57" s="298"/>
      <c r="D57" s="253"/>
      <c r="E57" s="750">
        <v>0</v>
      </c>
      <c r="F57" s="298"/>
      <c r="G57" s="750">
        <v>581023250</v>
      </c>
      <c r="H57" s="298"/>
      <c r="I57" s="436"/>
      <c r="K57" s="253"/>
      <c r="L57" s="253"/>
      <c r="M57" s="253"/>
      <c r="O57" s="253"/>
    </row>
    <row r="58" spans="1:15" ht="15" customHeight="1" x14ac:dyDescent="0.25">
      <c r="A58" s="812" t="s">
        <v>2003</v>
      </c>
      <c r="B58" s="242"/>
      <c r="C58" s="298"/>
      <c r="D58" s="253"/>
      <c r="E58" s="750">
        <v>0</v>
      </c>
      <c r="F58" s="298"/>
      <c r="G58" s="750">
        <v>86210899</v>
      </c>
      <c r="H58" s="298"/>
      <c r="I58" s="436"/>
      <c r="K58" s="253"/>
      <c r="L58" s="253"/>
      <c r="M58" s="253"/>
      <c r="O58" s="253"/>
    </row>
    <row r="59" spans="1:15" ht="15" customHeight="1" x14ac:dyDescent="0.25">
      <c r="A59" s="812" t="s">
        <v>511</v>
      </c>
      <c r="B59" s="242"/>
      <c r="C59" s="298"/>
      <c r="D59" s="253"/>
      <c r="E59" s="750">
        <v>0</v>
      </c>
      <c r="F59" s="298"/>
      <c r="G59" s="750">
        <v>82669120</v>
      </c>
      <c r="H59" s="298"/>
      <c r="I59" s="436"/>
      <c r="K59" s="253"/>
      <c r="L59" s="253"/>
      <c r="M59" s="253"/>
      <c r="O59" s="253"/>
    </row>
    <row r="60" spans="1:15" ht="15" customHeight="1" x14ac:dyDescent="0.25">
      <c r="A60" s="812" t="s">
        <v>2117</v>
      </c>
      <c r="B60" s="242"/>
      <c r="C60" s="298"/>
      <c r="D60" s="253"/>
      <c r="E60" s="750">
        <v>0</v>
      </c>
      <c r="F60" s="298"/>
      <c r="G60" s="750">
        <v>31860000</v>
      </c>
      <c r="H60" s="298"/>
      <c r="I60" s="436"/>
      <c r="K60" s="253"/>
      <c r="L60" s="253"/>
      <c r="M60" s="253"/>
      <c r="O60" s="253"/>
    </row>
    <row r="61" spans="1:15" ht="15" customHeight="1" x14ac:dyDescent="0.25">
      <c r="A61" s="812" t="s">
        <v>1880</v>
      </c>
      <c r="B61" s="242"/>
      <c r="C61" s="298"/>
      <c r="D61" s="253"/>
      <c r="E61" s="750">
        <v>0</v>
      </c>
      <c r="F61" s="298"/>
      <c r="G61" s="750">
        <v>151000000</v>
      </c>
      <c r="H61" s="298"/>
      <c r="I61" s="436"/>
      <c r="K61" s="253"/>
      <c r="L61" s="253"/>
      <c r="M61" s="253"/>
      <c r="O61" s="253"/>
    </row>
    <row r="62" spans="1:15" ht="15" customHeight="1" x14ac:dyDescent="0.25">
      <c r="A62" s="812" t="s">
        <v>1967</v>
      </c>
      <c r="B62" s="242"/>
      <c r="C62" s="298"/>
      <c r="D62" s="253"/>
      <c r="E62" s="750">
        <v>0</v>
      </c>
      <c r="F62" s="298"/>
      <c r="G62" s="750">
        <v>194270000</v>
      </c>
      <c r="H62" s="298"/>
      <c r="I62" s="436"/>
      <c r="K62" s="253"/>
      <c r="L62" s="253"/>
      <c r="M62" s="253"/>
      <c r="O62" s="253"/>
    </row>
    <row r="63" spans="1:15" ht="15" customHeight="1" x14ac:dyDescent="0.25">
      <c r="A63" s="812" t="s">
        <v>269</v>
      </c>
      <c r="B63" s="242"/>
      <c r="C63" s="298"/>
      <c r="D63" s="253"/>
      <c r="E63" s="768">
        <v>1</v>
      </c>
      <c r="F63" s="298"/>
      <c r="G63" s="750">
        <v>-1</v>
      </c>
      <c r="H63" s="298"/>
      <c r="I63" s="436"/>
      <c r="K63" s="253"/>
      <c r="L63" s="253"/>
      <c r="M63" s="253"/>
      <c r="O63" s="253"/>
    </row>
    <row r="64" spans="1:15" ht="15" customHeight="1" x14ac:dyDescent="0.25">
      <c r="A64" s="812" t="s">
        <v>841</v>
      </c>
      <c r="B64" s="242"/>
      <c r="C64" s="298"/>
      <c r="D64" s="253"/>
      <c r="E64" s="770">
        <v>3</v>
      </c>
      <c r="F64" s="298"/>
      <c r="G64" s="750">
        <v>-3</v>
      </c>
      <c r="H64" s="298"/>
      <c r="I64" s="436"/>
      <c r="K64" s="253"/>
      <c r="L64" s="253"/>
      <c r="M64" s="253"/>
      <c r="O64" s="253"/>
    </row>
    <row r="65" spans="1:15" ht="15" customHeight="1" x14ac:dyDescent="0.25">
      <c r="A65" s="812" t="s">
        <v>592</v>
      </c>
      <c r="B65" s="242"/>
      <c r="C65" s="298"/>
      <c r="D65" s="253"/>
      <c r="E65" s="770">
        <v>1</v>
      </c>
      <c r="F65" s="298"/>
      <c r="G65" s="750">
        <v>-1</v>
      </c>
      <c r="H65" s="298"/>
      <c r="I65" s="436"/>
      <c r="K65" s="253"/>
      <c r="L65" s="253"/>
      <c r="M65" s="253"/>
      <c r="O65" s="253"/>
    </row>
    <row r="66" spans="1:15" ht="15" customHeight="1" x14ac:dyDescent="0.25">
      <c r="A66" s="812" t="s">
        <v>2113</v>
      </c>
      <c r="B66" s="242"/>
      <c r="C66" s="298"/>
      <c r="D66" s="253"/>
      <c r="E66" s="770">
        <v>0</v>
      </c>
      <c r="F66" s="298"/>
      <c r="G66" s="750">
        <f>SUM('تراز 1400'!$N$403)</f>
        <v>600000000</v>
      </c>
      <c r="H66" s="298"/>
      <c r="I66" s="436"/>
      <c r="K66" s="253"/>
      <c r="L66" s="253"/>
      <c r="M66" s="253"/>
      <c r="O66" s="253"/>
    </row>
    <row r="67" spans="1:15" ht="15" customHeight="1" x14ac:dyDescent="0.25">
      <c r="A67" s="812" t="s">
        <v>1473</v>
      </c>
      <c r="B67" s="242"/>
      <c r="C67" s="298"/>
      <c r="D67" s="253"/>
      <c r="E67" s="770">
        <v>0</v>
      </c>
      <c r="F67" s="298"/>
      <c r="G67" s="750">
        <f>SUM('تراز 1400'!$N$289)</f>
        <v>214000000</v>
      </c>
      <c r="H67" s="298"/>
      <c r="I67" s="436"/>
      <c r="K67" s="253"/>
      <c r="L67" s="253"/>
      <c r="M67" s="253"/>
      <c r="O67" s="253"/>
    </row>
    <row r="68" spans="1:15" ht="15" customHeight="1" x14ac:dyDescent="0.25">
      <c r="A68" s="812" t="s">
        <v>1608</v>
      </c>
      <c r="B68" s="242"/>
      <c r="C68" s="298"/>
      <c r="D68" s="253"/>
      <c r="E68" s="770">
        <v>0</v>
      </c>
      <c r="F68" s="298"/>
      <c r="G68" s="750">
        <f>SUM('تراز 1400'!$N$293)</f>
        <v>200226437</v>
      </c>
      <c r="H68" s="298"/>
      <c r="I68" s="436"/>
      <c r="K68" s="253"/>
      <c r="L68" s="253"/>
      <c r="M68" s="253"/>
      <c r="O68" s="253"/>
    </row>
    <row r="86" ht="24.75" customHeight="1" x14ac:dyDescent="0.25"/>
  </sheetData>
  <mergeCells count="4">
    <mergeCell ref="A1:J1"/>
    <mergeCell ref="A2:J2"/>
    <mergeCell ref="A3:J3"/>
    <mergeCell ref="A5:I5"/>
  </mergeCells>
  <printOptions horizontalCentered="1"/>
  <pageMargins left="0.51181102362204722" right="0.70866141732283472" top="0.51181102362204722" bottom="0.51181102362204722" header="0" footer="0"/>
  <pageSetup paperSize="9" scale="88" orientation="portrait" r:id="rId1"/>
  <headerFooter>
    <oddFooter>&amp;C&amp;"B Nazanin,Regular"&amp;12&amp;A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22B77-6191-4303-A9E6-E6F759675C32}">
  <sheetPr codeName="Sheet37">
    <tabColor rgb="FFFF0000"/>
    <pageSetUpPr fitToPage="1"/>
  </sheetPr>
  <dimension ref="A1:O24"/>
  <sheetViews>
    <sheetView rightToLeft="1" view="pageBreakPreview" topLeftCell="A19" zoomScaleNormal="70" zoomScaleSheetLayoutView="100" workbookViewId="0">
      <selection activeCell="L20" sqref="L20"/>
    </sheetView>
  </sheetViews>
  <sheetFormatPr defaultColWidth="8.7109375" defaultRowHeight="150" customHeight="1" x14ac:dyDescent="0.25"/>
  <cols>
    <col min="1" max="1" width="2.140625" style="253" customWidth="1"/>
    <col min="2" max="2" width="23.5703125" style="384" customWidth="1"/>
    <col min="3" max="3" width="0.7109375" style="298" customWidth="1"/>
    <col min="4" max="4" width="23.5703125" style="298" customWidth="1"/>
    <col min="5" max="5" width="0.7109375" style="298" customWidth="1"/>
    <col min="6" max="6" width="23.5703125" style="791" customWidth="1"/>
    <col min="7" max="7" width="0.7109375" style="298" customWidth="1"/>
    <col min="8" max="8" width="18.28515625" style="436" customWidth="1"/>
    <col min="9" max="9" width="1.140625" style="298" customWidth="1"/>
    <col min="10" max="10" width="18.28515625" style="421" customWidth="1"/>
    <col min="11" max="11" width="29.5703125" style="253" bestFit="1" customWidth="1"/>
    <col min="12" max="16" width="8.7109375" style="253"/>
    <col min="17" max="17" width="11.42578125" style="253" bestFit="1" customWidth="1"/>
    <col min="18" max="16384" width="8.7109375" style="253"/>
  </cols>
  <sheetData>
    <row r="1" spans="1:15" s="243" customFormat="1" ht="18" customHeight="1" x14ac:dyDescent="0.25">
      <c r="A1" s="1122" t="str">
        <f>'29'!A1:F1</f>
        <v>شرکت پالایش میعانات گازی آدیش جنوبی (سهامي خاص) - در مرحله قبل از بهره برداری</v>
      </c>
      <c r="B1" s="1122"/>
      <c r="C1" s="1122"/>
      <c r="D1" s="1122"/>
      <c r="E1" s="1122"/>
      <c r="F1" s="1122"/>
      <c r="G1" s="1122"/>
      <c r="H1" s="1122"/>
      <c r="I1" s="1122"/>
      <c r="J1" s="1122"/>
      <c r="K1" s="385"/>
      <c r="L1" s="385"/>
      <c r="M1" s="385"/>
      <c r="O1" s="383"/>
    </row>
    <row r="2" spans="1:15" s="243" customFormat="1" ht="18" customHeight="1" x14ac:dyDescent="0.25">
      <c r="A2" s="1122" t="str">
        <f>'30'!A2:J2</f>
        <v xml:space="preserve">یادداشت های توضیحی صورت های مالی </v>
      </c>
      <c r="B2" s="1122"/>
      <c r="C2" s="1122"/>
      <c r="D2" s="1122"/>
      <c r="E2" s="1122"/>
      <c r="F2" s="1122"/>
      <c r="G2" s="1122"/>
      <c r="H2" s="1122"/>
      <c r="I2" s="1122"/>
      <c r="J2" s="1122"/>
      <c r="K2" s="385"/>
      <c r="L2" s="385"/>
      <c r="M2" s="385"/>
      <c r="O2" s="383"/>
    </row>
    <row r="3" spans="1:15" s="243" customFormat="1" ht="18" customHeight="1" x14ac:dyDescent="0.25">
      <c r="A3" s="1122" t="str">
        <f>'30'!A3:J3</f>
        <v>سال مالی منتهی به 29 اسفندماه 1400</v>
      </c>
      <c r="B3" s="1122"/>
      <c r="C3" s="1122"/>
      <c r="D3" s="1122"/>
      <c r="E3" s="1122"/>
      <c r="F3" s="1122"/>
      <c r="G3" s="1122"/>
      <c r="H3" s="1122"/>
      <c r="I3" s="1122"/>
      <c r="J3" s="1122"/>
      <c r="K3" s="385"/>
      <c r="L3" s="385"/>
      <c r="M3" s="385"/>
      <c r="O3" s="383"/>
    </row>
    <row r="4" spans="1:15" ht="36" customHeight="1" x14ac:dyDescent="0.55000000000000004">
      <c r="B4" s="424"/>
      <c r="C4" s="405"/>
      <c r="D4" s="405"/>
      <c r="E4" s="405"/>
      <c r="F4" s="784"/>
      <c r="G4" s="405"/>
      <c r="H4" s="423"/>
      <c r="I4" s="405"/>
      <c r="J4" s="794"/>
    </row>
    <row r="5" spans="1:15" s="252" customFormat="1" ht="65.25" customHeight="1" x14ac:dyDescent="0.25">
      <c r="B5" s="1226" t="s">
        <v>2409</v>
      </c>
      <c r="C5" s="1226"/>
      <c r="D5" s="1226"/>
      <c r="E5" s="1226"/>
      <c r="F5" s="1226"/>
      <c r="G5" s="1226"/>
      <c r="H5" s="1226"/>
      <c r="I5" s="1226"/>
      <c r="J5" s="1226"/>
    </row>
    <row r="6" spans="1:15" s="252" customFormat="1" ht="12.75" customHeight="1" x14ac:dyDescent="0.7">
      <c r="B6" s="817"/>
      <c r="C6" s="818"/>
      <c r="D6" s="818"/>
      <c r="E6" s="818"/>
      <c r="F6" s="819"/>
      <c r="G6" s="818"/>
      <c r="H6" s="820"/>
      <c r="I6" s="818"/>
      <c r="J6" s="821"/>
    </row>
    <row r="7" spans="1:15" s="252" customFormat="1" ht="65.25" customHeight="1" x14ac:dyDescent="0.25">
      <c r="B7" s="1226" t="s">
        <v>2410</v>
      </c>
      <c r="C7" s="1226"/>
      <c r="D7" s="1226"/>
      <c r="E7" s="1226"/>
      <c r="F7" s="1226"/>
      <c r="G7" s="1226"/>
      <c r="H7" s="1226"/>
      <c r="I7" s="1226"/>
      <c r="J7" s="1226"/>
    </row>
    <row r="8" spans="1:15" s="252" customFormat="1" ht="12.75" customHeight="1" x14ac:dyDescent="0.7">
      <c r="B8" s="817"/>
      <c r="C8" s="818"/>
      <c r="D8" s="818"/>
      <c r="E8" s="818"/>
      <c r="F8" s="819"/>
      <c r="G8" s="818"/>
      <c r="H8" s="820"/>
      <c r="I8" s="818"/>
      <c r="J8" s="821"/>
    </row>
    <row r="9" spans="1:15" s="252" customFormat="1" ht="93" customHeight="1" x14ac:dyDescent="0.25">
      <c r="B9" s="1226" t="s">
        <v>2411</v>
      </c>
      <c r="C9" s="1226"/>
      <c r="D9" s="1226"/>
      <c r="E9" s="1226"/>
      <c r="F9" s="1226"/>
      <c r="G9" s="1226"/>
      <c r="H9" s="1226"/>
      <c r="I9" s="1226"/>
      <c r="J9" s="1226"/>
      <c r="O9" s="822"/>
    </row>
    <row r="10" spans="1:15" s="252" customFormat="1" ht="12.75" customHeight="1" x14ac:dyDescent="0.25">
      <c r="B10" s="823"/>
      <c r="C10" s="248"/>
      <c r="D10" s="259"/>
      <c r="E10" s="824"/>
      <c r="F10" s="825"/>
      <c r="G10" s="810"/>
      <c r="H10" s="825"/>
      <c r="I10" s="408"/>
      <c r="J10" s="408"/>
    </row>
    <row r="11" spans="1:15" s="826" customFormat="1" ht="52.5" customHeight="1" x14ac:dyDescent="0.25">
      <c r="B11" s="1226" t="s">
        <v>2413</v>
      </c>
      <c r="C11" s="1226"/>
      <c r="D11" s="1226"/>
      <c r="E11" s="1226"/>
      <c r="F11" s="1226"/>
      <c r="G11" s="1226"/>
      <c r="H11" s="1226"/>
      <c r="I11" s="1226"/>
      <c r="J11" s="1226"/>
      <c r="O11" s="827"/>
    </row>
    <row r="12" spans="1:15" s="252" customFormat="1" ht="12.75" customHeight="1" x14ac:dyDescent="0.25">
      <c r="B12" s="823"/>
      <c r="C12" s="248"/>
      <c r="D12" s="259"/>
      <c r="E12" s="824"/>
      <c r="F12" s="825"/>
      <c r="G12" s="810"/>
      <c r="H12" s="825"/>
      <c r="I12" s="408"/>
      <c r="J12" s="408"/>
    </row>
    <row r="13" spans="1:15" s="826" customFormat="1" ht="52.5" customHeight="1" x14ac:dyDescent="0.25">
      <c r="B13" s="1226" t="s">
        <v>2412</v>
      </c>
      <c r="C13" s="1226"/>
      <c r="D13" s="1226"/>
      <c r="E13" s="1226"/>
      <c r="F13" s="1226"/>
      <c r="G13" s="1226"/>
      <c r="H13" s="1226"/>
      <c r="I13" s="1226"/>
      <c r="J13" s="1226"/>
      <c r="O13" s="827"/>
    </row>
    <row r="14" spans="1:15" s="252" customFormat="1" ht="12.75" customHeight="1" x14ac:dyDescent="0.25">
      <c r="B14" s="823"/>
      <c r="C14" s="248"/>
      <c r="D14" s="259"/>
      <c r="E14" s="824"/>
      <c r="F14" s="825"/>
      <c r="G14" s="810"/>
      <c r="H14" s="825"/>
      <c r="I14" s="408"/>
      <c r="J14" s="408"/>
    </row>
    <row r="15" spans="1:15" s="826" customFormat="1" ht="66" customHeight="1" x14ac:dyDescent="0.25">
      <c r="B15" s="1226" t="s">
        <v>2414</v>
      </c>
      <c r="C15" s="1226"/>
      <c r="D15" s="1226"/>
      <c r="E15" s="1226"/>
      <c r="F15" s="1226"/>
      <c r="G15" s="1226"/>
      <c r="H15" s="1226"/>
      <c r="I15" s="1226"/>
      <c r="J15" s="1226"/>
      <c r="O15" s="827"/>
    </row>
    <row r="16" spans="1:15" s="252" customFormat="1" ht="12.75" customHeight="1" x14ac:dyDescent="0.25">
      <c r="B16" s="823"/>
      <c r="C16" s="248"/>
      <c r="D16" s="259"/>
      <c r="E16" s="824"/>
      <c r="F16" s="825"/>
      <c r="G16" s="810"/>
      <c r="H16" s="825"/>
      <c r="I16" s="408"/>
      <c r="J16" s="408"/>
    </row>
    <row r="17" spans="2:15" s="826" customFormat="1" ht="52.5" customHeight="1" x14ac:dyDescent="0.25">
      <c r="B17" s="1226" t="s">
        <v>2415</v>
      </c>
      <c r="C17" s="1226"/>
      <c r="D17" s="1226"/>
      <c r="E17" s="1226"/>
      <c r="F17" s="1226"/>
      <c r="G17" s="1226"/>
      <c r="H17" s="1226"/>
      <c r="I17" s="1226"/>
      <c r="J17" s="1226"/>
      <c r="O17" s="827"/>
    </row>
    <row r="18" spans="2:15" s="252" customFormat="1" ht="12.75" customHeight="1" x14ac:dyDescent="0.25">
      <c r="B18" s="823"/>
      <c r="C18" s="248"/>
      <c r="D18" s="259"/>
      <c r="E18" s="824"/>
      <c r="F18" s="825"/>
      <c r="G18" s="810"/>
      <c r="H18" s="825"/>
      <c r="I18" s="408"/>
      <c r="J18" s="408"/>
    </row>
    <row r="19" spans="2:15" s="826" customFormat="1" ht="61.5" customHeight="1" x14ac:dyDescent="0.25">
      <c r="B19" s="1226" t="s">
        <v>2416</v>
      </c>
      <c r="C19" s="1226"/>
      <c r="D19" s="1226"/>
      <c r="E19" s="1226"/>
      <c r="F19" s="1226"/>
      <c r="G19" s="1226"/>
      <c r="H19" s="1226"/>
      <c r="I19" s="1226"/>
      <c r="J19" s="1226"/>
      <c r="O19" s="827"/>
    </row>
    <row r="20" spans="2:15" s="252" customFormat="1" ht="12.75" customHeight="1" x14ac:dyDescent="0.25">
      <c r="B20" s="823"/>
      <c r="C20" s="248"/>
      <c r="D20" s="259"/>
      <c r="E20" s="824"/>
      <c r="F20" s="825"/>
      <c r="G20" s="810"/>
      <c r="H20" s="825"/>
      <c r="I20" s="408"/>
      <c r="J20" s="408"/>
    </row>
    <row r="21" spans="2:15" s="826" customFormat="1" ht="52.5" customHeight="1" x14ac:dyDescent="0.25">
      <c r="B21" s="1226" t="s">
        <v>2417</v>
      </c>
      <c r="C21" s="1226"/>
      <c r="D21" s="1226"/>
      <c r="E21" s="1226"/>
      <c r="F21" s="1226"/>
      <c r="G21" s="1226"/>
      <c r="H21" s="1226"/>
      <c r="I21" s="1226"/>
      <c r="J21" s="1226"/>
      <c r="O21" s="827"/>
    </row>
    <row r="22" spans="2:15" s="252" customFormat="1" ht="12.75" customHeight="1" x14ac:dyDescent="0.25">
      <c r="B22" s="823"/>
      <c r="C22" s="248"/>
      <c r="D22" s="259"/>
      <c r="E22" s="824"/>
      <c r="F22" s="825"/>
      <c r="G22" s="810"/>
      <c r="H22" s="825"/>
      <c r="I22" s="408"/>
      <c r="J22" s="408"/>
    </row>
    <row r="23" spans="2:15" s="826" customFormat="1" ht="52.5" customHeight="1" x14ac:dyDescent="0.25">
      <c r="B23" s="1226" t="s">
        <v>2418</v>
      </c>
      <c r="C23" s="1226"/>
      <c r="D23" s="1226"/>
      <c r="E23" s="1226"/>
      <c r="F23" s="1226"/>
      <c r="G23" s="1226"/>
      <c r="H23" s="1226"/>
      <c r="I23" s="1226"/>
      <c r="J23" s="1226"/>
      <c r="O23" s="827"/>
    </row>
    <row r="24" spans="2:15" ht="26.25" customHeight="1" x14ac:dyDescent="0.25">
      <c r="B24" s="809"/>
      <c r="C24" s="248"/>
      <c r="D24" s="259"/>
      <c r="E24" s="387"/>
      <c r="F24" s="440"/>
      <c r="H24" s="440"/>
      <c r="I24" s="408"/>
      <c r="J24" s="408"/>
    </row>
  </sheetData>
  <mergeCells count="13">
    <mergeCell ref="B15:J15"/>
    <mergeCell ref="B17:J17"/>
    <mergeCell ref="B19:J19"/>
    <mergeCell ref="B21:J21"/>
    <mergeCell ref="B23:J23"/>
    <mergeCell ref="B13:J13"/>
    <mergeCell ref="A3:J3"/>
    <mergeCell ref="B9:J9"/>
    <mergeCell ref="A1:J1"/>
    <mergeCell ref="A2:J2"/>
    <mergeCell ref="B5:J5"/>
    <mergeCell ref="B7:J7"/>
    <mergeCell ref="B11:J11"/>
  </mergeCells>
  <printOptions horizontalCentered="1"/>
  <pageMargins left="0.51181102362204722" right="0.51181102362204722" top="0.51181102362204722" bottom="0.51181102362204722" header="0" footer="0"/>
  <pageSetup paperSize="9" scale="81" orientation="portrait" r:id="rId1"/>
  <headerFooter>
    <oddFooter>&amp;C&amp;"B Nazanin,Regular"&amp;12&amp;A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6A4FB-5BED-4F22-A823-0E98FCE28091}">
  <sheetPr codeName="Sheet4">
    <tabColor rgb="FF00FFFF"/>
  </sheetPr>
  <dimension ref="A1:XFD984"/>
  <sheetViews>
    <sheetView rightToLeft="1" view="pageBreakPreview" topLeftCell="H385" zoomScaleNormal="100" zoomScaleSheetLayoutView="100" workbookViewId="0">
      <selection activeCell="R401" sqref="R401"/>
    </sheetView>
  </sheetViews>
  <sheetFormatPr defaultColWidth="9.140625" defaultRowHeight="15" x14ac:dyDescent="0.25"/>
  <cols>
    <col min="1" max="1" width="5.28515625" style="101" hidden="1" customWidth="1"/>
    <col min="2" max="2" width="23.28515625" style="101" hidden="1" customWidth="1"/>
    <col min="3" max="3" width="8.28515625" style="101" customWidth="1"/>
    <col min="4" max="4" width="25.85546875" style="101" customWidth="1"/>
    <col min="5" max="5" width="8.28515625" style="101" customWidth="1"/>
    <col min="6" max="6" width="30.85546875" style="962" customWidth="1"/>
    <col min="7" max="7" width="7.85546875" style="101" customWidth="1"/>
    <col min="8" max="8" width="32" style="101" customWidth="1"/>
    <col min="9" max="14" width="20" style="740" customWidth="1"/>
    <col min="15" max="15" width="9.140625" style="748"/>
    <col min="16" max="16" width="17.5703125" style="863" bestFit="1" customWidth="1"/>
    <col min="17" max="17" width="17.28515625" style="101" bestFit="1" customWidth="1"/>
    <col min="18" max="19" width="16.42578125" style="101" bestFit="1" customWidth="1"/>
    <col min="20" max="20" width="21.140625" style="101" customWidth="1"/>
    <col min="21" max="21" width="16.42578125" style="101" bestFit="1" customWidth="1"/>
    <col min="22" max="16384" width="9.140625" style="101"/>
  </cols>
  <sheetData>
    <row r="1" spans="1:16" x14ac:dyDescent="0.25">
      <c r="A1" s="737" t="s">
        <v>458</v>
      </c>
      <c r="B1" s="737" t="s">
        <v>1477</v>
      </c>
      <c r="C1" s="737" t="s">
        <v>459</v>
      </c>
      <c r="D1" s="737" t="s">
        <v>1479</v>
      </c>
      <c r="E1" s="737" t="s">
        <v>460</v>
      </c>
      <c r="F1" s="954" t="s">
        <v>1480</v>
      </c>
      <c r="G1" s="737" t="s">
        <v>462</v>
      </c>
      <c r="H1" s="737" t="s">
        <v>461</v>
      </c>
      <c r="I1" s="738" t="s">
        <v>465</v>
      </c>
      <c r="J1" s="738" t="s">
        <v>466</v>
      </c>
      <c r="K1" s="738" t="s">
        <v>463</v>
      </c>
      <c r="L1" s="738" t="s">
        <v>464</v>
      </c>
      <c r="M1" s="738" t="s">
        <v>467</v>
      </c>
      <c r="N1" s="738" t="s">
        <v>468</v>
      </c>
    </row>
    <row r="2" spans="1:16" s="747" customFormat="1" x14ac:dyDescent="0.25">
      <c r="A2" s="99" t="s">
        <v>469</v>
      </c>
      <c r="B2" s="99" t="s">
        <v>470</v>
      </c>
      <c r="C2" s="926" t="s">
        <v>471</v>
      </c>
      <c r="D2" s="99" t="s">
        <v>472</v>
      </c>
      <c r="E2" s="99" t="s">
        <v>473</v>
      </c>
      <c r="F2" s="955" t="s">
        <v>474</v>
      </c>
      <c r="G2" s="99" t="s">
        <v>475</v>
      </c>
      <c r="H2" s="99" t="s">
        <v>476</v>
      </c>
      <c r="I2" s="746">
        <v>2656699391</v>
      </c>
      <c r="J2" s="746">
        <v>0</v>
      </c>
      <c r="K2" s="746">
        <v>35245884374</v>
      </c>
      <c r="L2" s="746">
        <v>33735723168</v>
      </c>
      <c r="M2" s="746">
        <v>4166860597</v>
      </c>
      <c r="N2" s="746">
        <v>0</v>
      </c>
      <c r="O2" s="749" t="s">
        <v>328</v>
      </c>
      <c r="P2" s="864"/>
    </row>
    <row r="3" spans="1:16" s="747" customFormat="1" x14ac:dyDescent="0.25">
      <c r="A3" s="99" t="s">
        <v>469</v>
      </c>
      <c r="B3" s="99" t="s">
        <v>470</v>
      </c>
      <c r="C3" s="926" t="s">
        <v>471</v>
      </c>
      <c r="D3" s="99" t="s">
        <v>472</v>
      </c>
      <c r="E3" s="99" t="s">
        <v>478</v>
      </c>
      <c r="F3" s="955" t="s">
        <v>479</v>
      </c>
      <c r="G3" s="99" t="s">
        <v>480</v>
      </c>
      <c r="H3" s="99" t="s">
        <v>481</v>
      </c>
      <c r="I3" s="746">
        <v>50000000</v>
      </c>
      <c r="J3" s="746">
        <v>0</v>
      </c>
      <c r="K3" s="746">
        <v>2241289165705</v>
      </c>
      <c r="L3" s="746">
        <v>2241289165705</v>
      </c>
      <c r="M3" s="746">
        <v>50000000</v>
      </c>
      <c r="N3" s="746">
        <v>0</v>
      </c>
      <c r="O3" s="749">
        <v>10</v>
      </c>
      <c r="P3" s="864"/>
    </row>
    <row r="4" spans="1:16" s="747" customFormat="1" x14ac:dyDescent="0.25">
      <c r="A4" s="99" t="s">
        <v>469</v>
      </c>
      <c r="B4" s="99" t="s">
        <v>470</v>
      </c>
      <c r="C4" s="926" t="s">
        <v>471</v>
      </c>
      <c r="D4" s="99" t="s">
        <v>472</v>
      </c>
      <c r="E4" s="99" t="s">
        <v>478</v>
      </c>
      <c r="F4" s="955" t="s">
        <v>479</v>
      </c>
      <c r="G4" s="99" t="s">
        <v>482</v>
      </c>
      <c r="H4" s="99" t="s">
        <v>483</v>
      </c>
      <c r="I4" s="746">
        <v>56039178744</v>
      </c>
      <c r="J4" s="746">
        <v>0</v>
      </c>
      <c r="K4" s="746">
        <v>3069106919455</v>
      </c>
      <c r="L4" s="746">
        <v>3101405816274</v>
      </c>
      <c r="M4" s="746">
        <v>23740281925</v>
      </c>
      <c r="N4" s="746">
        <v>0</v>
      </c>
      <c r="O4" s="749">
        <v>10</v>
      </c>
      <c r="P4" s="864"/>
    </row>
    <row r="5" spans="1:16" s="747" customFormat="1" x14ac:dyDescent="0.25">
      <c r="A5" s="99" t="s">
        <v>469</v>
      </c>
      <c r="B5" s="99" t="s">
        <v>470</v>
      </c>
      <c r="C5" s="926" t="s">
        <v>471</v>
      </c>
      <c r="D5" s="99" t="s">
        <v>472</v>
      </c>
      <c r="E5" s="99" t="s">
        <v>478</v>
      </c>
      <c r="F5" s="955" t="s">
        <v>479</v>
      </c>
      <c r="G5" s="99" t="s">
        <v>484</v>
      </c>
      <c r="H5" s="99" t="s">
        <v>485</v>
      </c>
      <c r="I5" s="746">
        <v>272940089</v>
      </c>
      <c r="J5" s="746">
        <v>0</v>
      </c>
      <c r="K5" s="746">
        <v>710119812072</v>
      </c>
      <c r="L5" s="746">
        <v>705999267192</v>
      </c>
      <c r="M5" s="746">
        <v>4393484969</v>
      </c>
      <c r="N5" s="746">
        <v>0</v>
      </c>
      <c r="O5" s="749">
        <v>10</v>
      </c>
      <c r="P5" s="864"/>
    </row>
    <row r="6" spans="1:16" s="747" customFormat="1" x14ac:dyDescent="0.25">
      <c r="A6" s="99" t="s">
        <v>469</v>
      </c>
      <c r="B6" s="99" t="s">
        <v>470</v>
      </c>
      <c r="C6" s="926" t="s">
        <v>471</v>
      </c>
      <c r="D6" s="99" t="s">
        <v>472</v>
      </c>
      <c r="E6" s="99" t="s">
        <v>478</v>
      </c>
      <c r="F6" s="955" t="s">
        <v>479</v>
      </c>
      <c r="G6" s="99" t="s">
        <v>486</v>
      </c>
      <c r="H6" s="99" t="s">
        <v>487</v>
      </c>
      <c r="I6" s="746">
        <v>1042095936</v>
      </c>
      <c r="J6" s="746">
        <v>0</v>
      </c>
      <c r="K6" s="746">
        <v>101885900</v>
      </c>
      <c r="L6" s="746">
        <v>82800</v>
      </c>
      <c r="M6" s="746">
        <v>1143899036</v>
      </c>
      <c r="N6" s="746">
        <v>0</v>
      </c>
      <c r="O6" s="749">
        <v>10</v>
      </c>
      <c r="P6" s="864"/>
    </row>
    <row r="7" spans="1:16" s="747" customFormat="1" x14ac:dyDescent="0.25">
      <c r="A7" s="99" t="s">
        <v>469</v>
      </c>
      <c r="B7" s="99" t="s">
        <v>470</v>
      </c>
      <c r="C7" s="926" t="s">
        <v>471</v>
      </c>
      <c r="D7" s="99" t="s">
        <v>472</v>
      </c>
      <c r="E7" s="99" t="s">
        <v>478</v>
      </c>
      <c r="F7" s="955" t="s">
        <v>479</v>
      </c>
      <c r="G7" s="99" t="s">
        <v>488</v>
      </c>
      <c r="H7" s="99" t="s">
        <v>489</v>
      </c>
      <c r="I7" s="746">
        <v>0</v>
      </c>
      <c r="J7" s="746">
        <v>0</v>
      </c>
      <c r="K7" s="746">
        <v>2820000</v>
      </c>
      <c r="L7" s="746">
        <v>2820000</v>
      </c>
      <c r="M7" s="746">
        <v>0</v>
      </c>
      <c r="N7" s="746">
        <v>0</v>
      </c>
      <c r="O7" s="749">
        <v>10</v>
      </c>
      <c r="P7" s="864"/>
    </row>
    <row r="8" spans="1:16" s="747" customFormat="1" x14ac:dyDescent="0.25">
      <c r="A8" s="99" t="s">
        <v>469</v>
      </c>
      <c r="B8" s="99" t="s">
        <v>470</v>
      </c>
      <c r="C8" s="926" t="s">
        <v>471</v>
      </c>
      <c r="D8" s="99" t="s">
        <v>472</v>
      </c>
      <c r="E8" s="99" t="s">
        <v>478</v>
      </c>
      <c r="F8" s="955" t="s">
        <v>479</v>
      </c>
      <c r="G8" s="99" t="s">
        <v>490</v>
      </c>
      <c r="H8" s="99" t="s">
        <v>491</v>
      </c>
      <c r="I8" s="746">
        <v>4925583681</v>
      </c>
      <c r="J8" s="746">
        <v>0</v>
      </c>
      <c r="K8" s="746">
        <v>465428963040</v>
      </c>
      <c r="L8" s="746">
        <v>451391913858</v>
      </c>
      <c r="M8" s="746">
        <v>18962632863</v>
      </c>
      <c r="N8" s="746">
        <v>0</v>
      </c>
      <c r="O8" s="749">
        <v>10</v>
      </c>
      <c r="P8" s="864"/>
    </row>
    <row r="9" spans="1:16" s="747" customFormat="1" x14ac:dyDescent="0.25">
      <c r="A9" s="99" t="s">
        <v>469</v>
      </c>
      <c r="B9" s="99" t="s">
        <v>470</v>
      </c>
      <c r="C9" s="926" t="s">
        <v>471</v>
      </c>
      <c r="D9" s="99" t="s">
        <v>472</v>
      </c>
      <c r="E9" s="99" t="s">
        <v>478</v>
      </c>
      <c r="F9" s="955" t="s">
        <v>479</v>
      </c>
      <c r="G9" s="99" t="s">
        <v>492</v>
      </c>
      <c r="H9" s="99" t="s">
        <v>493</v>
      </c>
      <c r="I9" s="746">
        <v>21326</v>
      </c>
      <c r="J9" s="746">
        <v>0</v>
      </c>
      <c r="K9" s="746">
        <v>0</v>
      </c>
      <c r="L9" s="746">
        <v>0</v>
      </c>
      <c r="M9" s="746">
        <v>21326</v>
      </c>
      <c r="N9" s="746">
        <v>0</v>
      </c>
      <c r="O9" s="749">
        <v>10</v>
      </c>
      <c r="P9" s="864"/>
    </row>
    <row r="10" spans="1:16" s="747" customFormat="1" x14ac:dyDescent="0.25">
      <c r="A10" s="99" t="s">
        <v>469</v>
      </c>
      <c r="B10" s="99" t="s">
        <v>470</v>
      </c>
      <c r="C10" s="926" t="s">
        <v>471</v>
      </c>
      <c r="D10" s="99" t="s">
        <v>472</v>
      </c>
      <c r="E10" s="99" t="s">
        <v>478</v>
      </c>
      <c r="F10" s="955" t="s">
        <v>479</v>
      </c>
      <c r="G10" s="99" t="s">
        <v>494</v>
      </c>
      <c r="H10" s="99" t="s">
        <v>495</v>
      </c>
      <c r="I10" s="746">
        <v>34213867</v>
      </c>
      <c r="J10" s="746">
        <v>0</v>
      </c>
      <c r="K10" s="746">
        <v>0</v>
      </c>
      <c r="L10" s="746">
        <v>142000</v>
      </c>
      <c r="M10" s="746">
        <v>34071867</v>
      </c>
      <c r="N10" s="746">
        <v>0</v>
      </c>
      <c r="O10" s="749">
        <v>10</v>
      </c>
      <c r="P10" s="864"/>
    </row>
    <row r="11" spans="1:16" s="747" customFormat="1" x14ac:dyDescent="0.25">
      <c r="A11" s="99" t="s">
        <v>469</v>
      </c>
      <c r="B11" s="99" t="s">
        <v>470</v>
      </c>
      <c r="C11" s="926" t="s">
        <v>471</v>
      </c>
      <c r="D11" s="99" t="s">
        <v>472</v>
      </c>
      <c r="E11" s="99" t="s">
        <v>478</v>
      </c>
      <c r="F11" s="955" t="s">
        <v>479</v>
      </c>
      <c r="G11" s="99" t="s">
        <v>496</v>
      </c>
      <c r="H11" s="99" t="s">
        <v>497</v>
      </c>
      <c r="I11" s="746">
        <v>4481394</v>
      </c>
      <c r="J11" s="746">
        <v>0</v>
      </c>
      <c r="K11" s="746">
        <v>429110</v>
      </c>
      <c r="L11" s="746">
        <v>442000</v>
      </c>
      <c r="M11" s="746">
        <v>4468504</v>
      </c>
      <c r="N11" s="746">
        <v>0</v>
      </c>
      <c r="O11" s="749">
        <v>10</v>
      </c>
      <c r="P11" s="864"/>
    </row>
    <row r="12" spans="1:16" s="747" customFormat="1" x14ac:dyDescent="0.25">
      <c r="A12" s="99" t="s">
        <v>469</v>
      </c>
      <c r="B12" s="99" t="s">
        <v>470</v>
      </c>
      <c r="C12" s="926" t="s">
        <v>471</v>
      </c>
      <c r="D12" s="99" t="s">
        <v>472</v>
      </c>
      <c r="E12" s="99" t="s">
        <v>478</v>
      </c>
      <c r="F12" s="955" t="s">
        <v>479</v>
      </c>
      <c r="G12" s="99" t="s">
        <v>498</v>
      </c>
      <c r="H12" s="99" t="s">
        <v>499</v>
      </c>
      <c r="I12" s="746">
        <v>80418834</v>
      </c>
      <c r="J12" s="746">
        <v>0</v>
      </c>
      <c r="K12" s="746">
        <v>207699964000</v>
      </c>
      <c r="L12" s="746">
        <v>207551798478</v>
      </c>
      <c r="M12" s="746">
        <v>228584356</v>
      </c>
      <c r="N12" s="746">
        <v>0</v>
      </c>
      <c r="O12" s="749">
        <v>10</v>
      </c>
      <c r="P12" s="864"/>
    </row>
    <row r="13" spans="1:16" s="747" customFormat="1" x14ac:dyDescent="0.25">
      <c r="A13" s="99" t="s">
        <v>469</v>
      </c>
      <c r="B13" s="99" t="s">
        <v>470</v>
      </c>
      <c r="C13" s="926" t="s">
        <v>471</v>
      </c>
      <c r="D13" s="99" t="s">
        <v>472</v>
      </c>
      <c r="E13" s="99" t="s">
        <v>478</v>
      </c>
      <c r="F13" s="955" t="s">
        <v>479</v>
      </c>
      <c r="G13" s="99" t="s">
        <v>500</v>
      </c>
      <c r="H13" s="99" t="s">
        <v>501</v>
      </c>
      <c r="I13" s="746">
        <v>1805928198</v>
      </c>
      <c r="J13" s="746">
        <v>0</v>
      </c>
      <c r="K13" s="746">
        <v>2720863016453</v>
      </c>
      <c r="L13" s="746">
        <v>2720668944651</v>
      </c>
      <c r="M13" s="746">
        <v>2000000000</v>
      </c>
      <c r="N13" s="746">
        <v>0</v>
      </c>
      <c r="O13" s="749">
        <v>10</v>
      </c>
      <c r="P13" s="864"/>
    </row>
    <row r="14" spans="1:16" s="747" customFormat="1" x14ac:dyDescent="0.25">
      <c r="A14" s="99" t="s">
        <v>469</v>
      </c>
      <c r="B14" s="99" t="s">
        <v>470</v>
      </c>
      <c r="C14" s="926" t="s">
        <v>471</v>
      </c>
      <c r="D14" s="99" t="s">
        <v>472</v>
      </c>
      <c r="E14" s="99" t="s">
        <v>478</v>
      </c>
      <c r="F14" s="955" t="s">
        <v>479</v>
      </c>
      <c r="G14" s="99" t="s">
        <v>502</v>
      </c>
      <c r="H14" s="99" t="s">
        <v>503</v>
      </c>
      <c r="I14" s="746">
        <v>0</v>
      </c>
      <c r="J14" s="746">
        <v>0</v>
      </c>
      <c r="K14" s="746">
        <v>429974940281</v>
      </c>
      <c r="L14" s="746">
        <v>429974940281</v>
      </c>
      <c r="M14" s="746">
        <v>0</v>
      </c>
      <c r="N14" s="746">
        <v>0</v>
      </c>
      <c r="O14" s="749">
        <v>10</v>
      </c>
      <c r="P14" s="864"/>
    </row>
    <row r="15" spans="1:16" s="747" customFormat="1" x14ac:dyDescent="0.25">
      <c r="A15" s="99" t="s">
        <v>469</v>
      </c>
      <c r="B15" s="99" t="s">
        <v>470</v>
      </c>
      <c r="C15" s="926" t="s">
        <v>471</v>
      </c>
      <c r="D15" s="99" t="s">
        <v>472</v>
      </c>
      <c r="E15" s="99" t="s">
        <v>478</v>
      </c>
      <c r="F15" s="955" t="s">
        <v>479</v>
      </c>
      <c r="G15" s="99" t="s">
        <v>504</v>
      </c>
      <c r="H15" s="99" t="s">
        <v>505</v>
      </c>
      <c r="I15" s="746">
        <v>0</v>
      </c>
      <c r="J15" s="746">
        <v>0</v>
      </c>
      <c r="K15" s="746">
        <v>237938357568</v>
      </c>
      <c r="L15" s="746">
        <v>207700097377</v>
      </c>
      <c r="M15" s="746">
        <v>30238260191</v>
      </c>
      <c r="N15" s="746">
        <v>0</v>
      </c>
      <c r="O15" s="749">
        <v>10</v>
      </c>
      <c r="P15" s="864"/>
    </row>
    <row r="16" spans="1:16" s="747" customFormat="1" x14ac:dyDescent="0.25">
      <c r="A16" s="99" t="s">
        <v>469</v>
      </c>
      <c r="B16" s="99" t="s">
        <v>470</v>
      </c>
      <c r="C16" s="926" t="s">
        <v>471</v>
      </c>
      <c r="D16" s="99" t="s">
        <v>472</v>
      </c>
      <c r="E16" s="99" t="s">
        <v>478</v>
      </c>
      <c r="F16" s="955" t="s">
        <v>479</v>
      </c>
      <c r="G16" s="99" t="s">
        <v>1877</v>
      </c>
      <c r="H16" s="99" t="s">
        <v>1878</v>
      </c>
      <c r="I16" s="746">
        <v>0</v>
      </c>
      <c r="J16" s="746">
        <v>0</v>
      </c>
      <c r="K16" s="746">
        <v>2360647608889</v>
      </c>
      <c r="L16" s="746">
        <v>2210172066658</v>
      </c>
      <c r="M16" s="746">
        <v>150475542231</v>
      </c>
      <c r="N16" s="746">
        <v>0</v>
      </c>
      <c r="O16" s="749">
        <v>10</v>
      </c>
      <c r="P16" s="864"/>
    </row>
    <row r="17" spans="1:16" s="747" customFormat="1" x14ac:dyDescent="0.25">
      <c r="A17" s="99" t="s">
        <v>469</v>
      </c>
      <c r="B17" s="99" t="s">
        <v>470</v>
      </c>
      <c r="C17" s="926" t="s">
        <v>471</v>
      </c>
      <c r="D17" s="99" t="s">
        <v>472</v>
      </c>
      <c r="E17" s="99" t="s">
        <v>518</v>
      </c>
      <c r="F17" s="955" t="s">
        <v>519</v>
      </c>
      <c r="G17" s="99" t="s">
        <v>520</v>
      </c>
      <c r="H17" s="99" t="s">
        <v>521</v>
      </c>
      <c r="I17" s="746">
        <v>13511282541</v>
      </c>
      <c r="J17" s="746">
        <v>0</v>
      </c>
      <c r="K17" s="746">
        <v>0</v>
      </c>
      <c r="L17" s="746">
        <v>1428413021</v>
      </c>
      <c r="M17" s="746">
        <v>12082869520</v>
      </c>
      <c r="N17" s="746">
        <v>0</v>
      </c>
      <c r="O17" s="749" t="s">
        <v>326</v>
      </c>
      <c r="P17" s="864"/>
    </row>
    <row r="18" spans="1:16" s="747" customFormat="1" x14ac:dyDescent="0.25">
      <c r="A18" s="99" t="s">
        <v>469</v>
      </c>
      <c r="B18" s="99" t="s">
        <v>470</v>
      </c>
      <c r="C18" s="926" t="s">
        <v>471</v>
      </c>
      <c r="D18" s="99" t="s">
        <v>472</v>
      </c>
      <c r="E18" s="99" t="s">
        <v>518</v>
      </c>
      <c r="F18" s="955" t="s">
        <v>519</v>
      </c>
      <c r="G18" s="99" t="s">
        <v>522</v>
      </c>
      <c r="H18" s="99" t="s">
        <v>523</v>
      </c>
      <c r="I18" s="746">
        <v>27637600</v>
      </c>
      <c r="J18" s="746">
        <v>0</v>
      </c>
      <c r="K18" s="746">
        <v>0</v>
      </c>
      <c r="L18" s="746">
        <v>1552300</v>
      </c>
      <c r="M18" s="746">
        <v>26085300</v>
      </c>
      <c r="N18" s="746">
        <v>0</v>
      </c>
      <c r="O18" s="749" t="s">
        <v>326</v>
      </c>
      <c r="P18" s="864"/>
    </row>
    <row r="19" spans="1:16" s="747" customFormat="1" x14ac:dyDescent="0.25">
      <c r="A19" s="99" t="s">
        <v>469</v>
      </c>
      <c r="B19" s="99" t="s">
        <v>470</v>
      </c>
      <c r="C19" s="926" t="s">
        <v>471</v>
      </c>
      <c r="D19" s="99" t="s">
        <v>472</v>
      </c>
      <c r="E19" s="99" t="s">
        <v>506</v>
      </c>
      <c r="F19" s="955" t="s">
        <v>507</v>
      </c>
      <c r="G19" s="99" t="s">
        <v>508</v>
      </c>
      <c r="H19" s="99" t="s">
        <v>509</v>
      </c>
      <c r="I19" s="746">
        <v>7499750</v>
      </c>
      <c r="J19" s="746">
        <v>0</v>
      </c>
      <c r="K19" s="746">
        <v>0</v>
      </c>
      <c r="L19" s="746">
        <v>0</v>
      </c>
      <c r="M19" s="746">
        <v>7499750</v>
      </c>
      <c r="N19" s="746">
        <v>0</v>
      </c>
      <c r="O19" s="749" t="s">
        <v>327</v>
      </c>
      <c r="P19" s="864"/>
    </row>
    <row r="20" spans="1:16" s="747" customFormat="1" x14ac:dyDescent="0.25">
      <c r="A20" s="99" t="s">
        <v>469</v>
      </c>
      <c r="B20" s="99" t="s">
        <v>470</v>
      </c>
      <c r="C20" s="926" t="s">
        <v>471</v>
      </c>
      <c r="D20" s="99" t="s">
        <v>472</v>
      </c>
      <c r="E20" s="99" t="s">
        <v>506</v>
      </c>
      <c r="F20" s="955" t="s">
        <v>507</v>
      </c>
      <c r="G20" s="99" t="s">
        <v>552</v>
      </c>
      <c r="H20" s="99" t="s">
        <v>553</v>
      </c>
      <c r="I20" s="746">
        <v>0</v>
      </c>
      <c r="J20" s="746">
        <v>0</v>
      </c>
      <c r="K20" s="746">
        <v>30000000</v>
      </c>
      <c r="L20" s="746">
        <v>26007500</v>
      </c>
      <c r="M20" s="746">
        <v>3992500</v>
      </c>
      <c r="N20" s="746">
        <v>0</v>
      </c>
      <c r="O20" s="749" t="s">
        <v>327</v>
      </c>
      <c r="P20" s="864"/>
    </row>
    <row r="21" spans="1:16" s="747" customFormat="1" x14ac:dyDescent="0.25">
      <c r="A21" s="99" t="s">
        <v>469</v>
      </c>
      <c r="B21" s="99" t="s">
        <v>470</v>
      </c>
      <c r="C21" s="926" t="s">
        <v>471</v>
      </c>
      <c r="D21" s="99" t="s">
        <v>472</v>
      </c>
      <c r="E21" s="99" t="s">
        <v>506</v>
      </c>
      <c r="F21" s="955" t="s">
        <v>507</v>
      </c>
      <c r="G21" s="99" t="s">
        <v>510</v>
      </c>
      <c r="H21" s="99" t="s">
        <v>511</v>
      </c>
      <c r="I21" s="746">
        <v>313868197</v>
      </c>
      <c r="J21" s="746">
        <v>0</v>
      </c>
      <c r="K21" s="746">
        <v>7266983785</v>
      </c>
      <c r="L21" s="746">
        <v>7580851982</v>
      </c>
      <c r="M21" s="746">
        <v>0</v>
      </c>
      <c r="N21" s="746">
        <v>0</v>
      </c>
      <c r="O21" s="749" t="s">
        <v>327</v>
      </c>
      <c r="P21" s="864"/>
    </row>
    <row r="22" spans="1:16" s="747" customFormat="1" x14ac:dyDescent="0.25">
      <c r="A22" s="99" t="s">
        <v>469</v>
      </c>
      <c r="B22" s="99" t="s">
        <v>470</v>
      </c>
      <c r="C22" s="926" t="s">
        <v>471</v>
      </c>
      <c r="D22" s="99" t="s">
        <v>472</v>
      </c>
      <c r="E22" s="99" t="s">
        <v>506</v>
      </c>
      <c r="F22" s="955" t="s">
        <v>507</v>
      </c>
      <c r="G22" s="99" t="s">
        <v>1138</v>
      </c>
      <c r="H22" s="99" t="s">
        <v>1139</v>
      </c>
      <c r="I22" s="746">
        <v>0</v>
      </c>
      <c r="J22" s="746">
        <v>0</v>
      </c>
      <c r="K22" s="746">
        <v>100000000</v>
      </c>
      <c r="L22" s="746">
        <v>100000000</v>
      </c>
      <c r="M22" s="746">
        <v>0</v>
      </c>
      <c r="N22" s="746">
        <v>0</v>
      </c>
      <c r="O22" s="749" t="s">
        <v>327</v>
      </c>
      <c r="P22" s="864"/>
    </row>
    <row r="23" spans="1:16" s="747" customFormat="1" x14ac:dyDescent="0.25">
      <c r="A23" s="99" t="s">
        <v>469</v>
      </c>
      <c r="B23" s="99" t="s">
        <v>470</v>
      </c>
      <c r="C23" s="926" t="s">
        <v>471</v>
      </c>
      <c r="D23" s="99" t="s">
        <v>472</v>
      </c>
      <c r="E23" s="99" t="s">
        <v>506</v>
      </c>
      <c r="F23" s="955" t="s">
        <v>507</v>
      </c>
      <c r="G23" s="99" t="s">
        <v>1140</v>
      </c>
      <c r="H23" s="99" t="s">
        <v>1141</v>
      </c>
      <c r="I23" s="746">
        <v>0</v>
      </c>
      <c r="J23" s="746">
        <v>0</v>
      </c>
      <c r="K23" s="746">
        <v>3292215172</v>
      </c>
      <c r="L23" s="746">
        <v>3292215172</v>
      </c>
      <c r="M23" s="746">
        <v>0</v>
      </c>
      <c r="N23" s="746">
        <v>0</v>
      </c>
      <c r="O23" s="749" t="s">
        <v>327</v>
      </c>
      <c r="P23" s="864"/>
    </row>
    <row r="24" spans="1:16" s="747" customFormat="1" x14ac:dyDescent="0.25">
      <c r="A24" s="99" t="s">
        <v>469</v>
      </c>
      <c r="B24" s="99" t="s">
        <v>470</v>
      </c>
      <c r="C24" s="926" t="s">
        <v>471</v>
      </c>
      <c r="D24" s="99" t="s">
        <v>472</v>
      </c>
      <c r="E24" s="99" t="s">
        <v>506</v>
      </c>
      <c r="F24" s="955" t="s">
        <v>507</v>
      </c>
      <c r="G24" s="99" t="s">
        <v>512</v>
      </c>
      <c r="H24" s="99" t="s">
        <v>513</v>
      </c>
      <c r="I24" s="746">
        <v>0</v>
      </c>
      <c r="J24" s="746">
        <v>0</v>
      </c>
      <c r="K24" s="746">
        <v>54196000</v>
      </c>
      <c r="L24" s="746">
        <v>54196000</v>
      </c>
      <c r="M24" s="746">
        <v>0</v>
      </c>
      <c r="N24" s="746">
        <v>0</v>
      </c>
      <c r="O24" s="749" t="s">
        <v>327</v>
      </c>
      <c r="P24" s="864"/>
    </row>
    <row r="25" spans="1:16" s="747" customFormat="1" x14ac:dyDescent="0.25">
      <c r="A25" s="99" t="s">
        <v>469</v>
      </c>
      <c r="B25" s="99" t="s">
        <v>470</v>
      </c>
      <c r="C25" s="926" t="s">
        <v>471</v>
      </c>
      <c r="D25" s="99" t="s">
        <v>472</v>
      </c>
      <c r="E25" s="99" t="s">
        <v>506</v>
      </c>
      <c r="F25" s="955" t="s">
        <v>507</v>
      </c>
      <c r="G25" s="99" t="s">
        <v>1879</v>
      </c>
      <c r="H25" s="99" t="s">
        <v>1880</v>
      </c>
      <c r="I25" s="746">
        <v>0</v>
      </c>
      <c r="J25" s="746">
        <v>0</v>
      </c>
      <c r="K25" s="746">
        <v>27628926400</v>
      </c>
      <c r="L25" s="746">
        <v>27628926400</v>
      </c>
      <c r="M25" s="746">
        <v>0</v>
      </c>
      <c r="N25" s="746">
        <v>0</v>
      </c>
      <c r="O25" s="749" t="s">
        <v>327</v>
      </c>
      <c r="P25" s="864"/>
    </row>
    <row r="26" spans="1:16" s="747" customFormat="1" x14ac:dyDescent="0.25">
      <c r="A26" s="99" t="s">
        <v>469</v>
      </c>
      <c r="B26" s="99" t="s">
        <v>470</v>
      </c>
      <c r="C26" s="926" t="s">
        <v>524</v>
      </c>
      <c r="D26" s="99" t="s">
        <v>525</v>
      </c>
      <c r="E26" s="99" t="s">
        <v>526</v>
      </c>
      <c r="F26" s="955" t="s">
        <v>527</v>
      </c>
      <c r="G26" s="99" t="s">
        <v>528</v>
      </c>
      <c r="H26" s="99" t="s">
        <v>1881</v>
      </c>
      <c r="I26" s="746">
        <v>74198042689</v>
      </c>
      <c r="J26" s="746">
        <v>0</v>
      </c>
      <c r="K26" s="746">
        <v>0</v>
      </c>
      <c r="L26" s="746">
        <v>0</v>
      </c>
      <c r="M26" s="746">
        <v>74198042689</v>
      </c>
      <c r="N26" s="746">
        <v>0</v>
      </c>
      <c r="O26" s="749" t="s">
        <v>329</v>
      </c>
      <c r="P26" s="864"/>
    </row>
    <row r="27" spans="1:16" s="747" customFormat="1" x14ac:dyDescent="0.25">
      <c r="A27" s="99" t="s">
        <v>469</v>
      </c>
      <c r="B27" s="99" t="s">
        <v>470</v>
      </c>
      <c r="C27" s="926" t="s">
        <v>530</v>
      </c>
      <c r="D27" s="99" t="s">
        <v>531</v>
      </c>
      <c r="E27" s="99" t="s">
        <v>1882</v>
      </c>
      <c r="F27" s="955" t="s">
        <v>1883</v>
      </c>
      <c r="G27" s="99" t="s">
        <v>546</v>
      </c>
      <c r="H27" s="99" t="s">
        <v>547</v>
      </c>
      <c r="I27" s="746">
        <v>0</v>
      </c>
      <c r="J27" s="746">
        <v>0</v>
      </c>
      <c r="K27" s="746">
        <v>42959490</v>
      </c>
      <c r="L27" s="746">
        <v>0</v>
      </c>
      <c r="M27" s="746">
        <v>42959490</v>
      </c>
      <c r="N27" s="746">
        <v>0</v>
      </c>
      <c r="O27" s="749" t="s">
        <v>1374</v>
      </c>
      <c r="P27" s="864"/>
    </row>
    <row r="28" spans="1:16" s="747" customFormat="1" x14ac:dyDescent="0.25">
      <c r="A28" s="99" t="s">
        <v>469</v>
      </c>
      <c r="B28" s="99" t="s">
        <v>470</v>
      </c>
      <c r="C28" s="926" t="s">
        <v>530</v>
      </c>
      <c r="D28" s="99" t="s">
        <v>531</v>
      </c>
      <c r="E28" s="99" t="s">
        <v>1882</v>
      </c>
      <c r="F28" s="955" t="s">
        <v>1883</v>
      </c>
      <c r="G28" s="99" t="s">
        <v>1884</v>
      </c>
      <c r="H28" s="99" t="s">
        <v>1885</v>
      </c>
      <c r="I28" s="746">
        <v>0</v>
      </c>
      <c r="J28" s="746">
        <v>0</v>
      </c>
      <c r="K28" s="746">
        <v>703050000</v>
      </c>
      <c r="L28" s="746">
        <v>0</v>
      </c>
      <c r="M28" s="746">
        <v>703050000</v>
      </c>
      <c r="N28" s="746">
        <v>0</v>
      </c>
      <c r="O28" s="749" t="s">
        <v>1374</v>
      </c>
      <c r="P28" s="864"/>
    </row>
    <row r="29" spans="1:16" s="747" customFormat="1" x14ac:dyDescent="0.25">
      <c r="A29" s="99" t="s">
        <v>469</v>
      </c>
      <c r="B29" s="99" t="s">
        <v>470</v>
      </c>
      <c r="C29" s="926" t="s">
        <v>534</v>
      </c>
      <c r="D29" s="99" t="s">
        <v>535</v>
      </c>
      <c r="E29" s="99" t="s">
        <v>536</v>
      </c>
      <c r="F29" s="955" t="s">
        <v>535</v>
      </c>
      <c r="G29" s="99" t="s">
        <v>537</v>
      </c>
      <c r="H29" s="99" t="s">
        <v>538</v>
      </c>
      <c r="I29" s="746">
        <v>40000000000</v>
      </c>
      <c r="J29" s="746">
        <v>0</v>
      </c>
      <c r="K29" s="746">
        <v>0</v>
      </c>
      <c r="L29" s="746">
        <v>0</v>
      </c>
      <c r="M29" s="746">
        <v>40000000000</v>
      </c>
      <c r="N29" s="746">
        <v>0</v>
      </c>
      <c r="O29" s="749" t="s">
        <v>363</v>
      </c>
      <c r="P29" s="864"/>
    </row>
    <row r="30" spans="1:16" s="747" customFormat="1" x14ac:dyDescent="0.25">
      <c r="A30" s="99" t="s">
        <v>469</v>
      </c>
      <c r="B30" s="99" t="s">
        <v>470</v>
      </c>
      <c r="C30" s="926" t="s">
        <v>534</v>
      </c>
      <c r="D30" s="99" t="s">
        <v>535</v>
      </c>
      <c r="E30" s="99" t="s">
        <v>536</v>
      </c>
      <c r="F30" s="955" t="s">
        <v>535</v>
      </c>
      <c r="G30" s="99" t="s">
        <v>539</v>
      </c>
      <c r="H30" s="99" t="s">
        <v>269</v>
      </c>
      <c r="I30" s="746">
        <v>1892162</v>
      </c>
      <c r="J30" s="746">
        <v>0</v>
      </c>
      <c r="K30" s="746">
        <v>15794727</v>
      </c>
      <c r="L30" s="746">
        <v>7307086</v>
      </c>
      <c r="M30" s="887">
        <v>10379803</v>
      </c>
      <c r="N30" s="746">
        <v>0</v>
      </c>
      <c r="O30" s="749" t="s">
        <v>1715</v>
      </c>
      <c r="P30" s="864"/>
    </row>
    <row r="31" spans="1:16" s="747" customFormat="1" x14ac:dyDescent="0.25">
      <c r="A31" s="99" t="s">
        <v>469</v>
      </c>
      <c r="B31" s="99" t="s">
        <v>470</v>
      </c>
      <c r="C31" s="926" t="s">
        <v>534</v>
      </c>
      <c r="D31" s="99" t="s">
        <v>535</v>
      </c>
      <c r="E31" s="99" t="s">
        <v>536</v>
      </c>
      <c r="F31" s="955" t="s">
        <v>535</v>
      </c>
      <c r="G31" s="99" t="s">
        <v>601</v>
      </c>
      <c r="H31" s="99" t="s">
        <v>183</v>
      </c>
      <c r="I31" s="746">
        <v>0</v>
      </c>
      <c r="J31" s="746">
        <v>0</v>
      </c>
      <c r="K31" s="746">
        <v>569202340</v>
      </c>
      <c r="L31" s="746">
        <v>0</v>
      </c>
      <c r="M31" s="887">
        <v>569202340</v>
      </c>
      <c r="N31" s="746">
        <v>0</v>
      </c>
      <c r="O31" s="749" t="s">
        <v>1715</v>
      </c>
      <c r="P31" s="864"/>
    </row>
    <row r="32" spans="1:16" s="747" customFormat="1" x14ac:dyDescent="0.25">
      <c r="A32" s="99" t="s">
        <v>469</v>
      </c>
      <c r="B32" s="99" t="s">
        <v>470</v>
      </c>
      <c r="C32" s="926" t="s">
        <v>534</v>
      </c>
      <c r="D32" s="99" t="s">
        <v>535</v>
      </c>
      <c r="E32" s="99" t="s">
        <v>536</v>
      </c>
      <c r="F32" s="955" t="s">
        <v>535</v>
      </c>
      <c r="G32" s="99" t="s">
        <v>648</v>
      </c>
      <c r="H32" s="99" t="s">
        <v>649</v>
      </c>
      <c r="I32" s="746">
        <v>0</v>
      </c>
      <c r="J32" s="746">
        <v>0</v>
      </c>
      <c r="K32" s="746">
        <v>76000000</v>
      </c>
      <c r="L32" s="746">
        <v>0</v>
      </c>
      <c r="M32" s="887">
        <v>76000000</v>
      </c>
      <c r="N32" s="746">
        <v>0</v>
      </c>
      <c r="O32" s="749" t="s">
        <v>1715</v>
      </c>
      <c r="P32" s="864"/>
    </row>
    <row r="33" spans="1:16 16383:16384" s="747" customFormat="1" x14ac:dyDescent="0.25">
      <c r="A33" s="99" t="s">
        <v>469</v>
      </c>
      <c r="B33" s="99" t="s">
        <v>470</v>
      </c>
      <c r="C33" s="926" t="s">
        <v>534</v>
      </c>
      <c r="D33" s="99" t="s">
        <v>535</v>
      </c>
      <c r="E33" s="99" t="s">
        <v>536</v>
      </c>
      <c r="F33" s="955" t="s">
        <v>535</v>
      </c>
      <c r="G33" s="99" t="s">
        <v>540</v>
      </c>
      <c r="H33" s="99" t="s">
        <v>541</v>
      </c>
      <c r="I33" s="746">
        <v>16088</v>
      </c>
      <c r="J33" s="746">
        <v>0</v>
      </c>
      <c r="K33" s="746">
        <v>0</v>
      </c>
      <c r="L33" s="746">
        <v>0</v>
      </c>
      <c r="M33" s="887">
        <v>16088</v>
      </c>
      <c r="N33" s="746">
        <v>0</v>
      </c>
      <c r="O33" s="749" t="s">
        <v>1715</v>
      </c>
      <c r="P33" s="864"/>
    </row>
    <row r="34" spans="1:16 16383:16384" s="747" customFormat="1" x14ac:dyDescent="0.25">
      <c r="A34" s="99" t="s">
        <v>469</v>
      </c>
      <c r="B34" s="99" t="s">
        <v>470</v>
      </c>
      <c r="C34" s="926" t="s">
        <v>534</v>
      </c>
      <c r="D34" s="99" t="s">
        <v>535</v>
      </c>
      <c r="E34" s="99" t="s">
        <v>536</v>
      </c>
      <c r="F34" s="955" t="s">
        <v>535</v>
      </c>
      <c r="G34" s="99" t="s">
        <v>542</v>
      </c>
      <c r="H34" s="99" t="s">
        <v>543</v>
      </c>
      <c r="I34" s="746">
        <v>468165100</v>
      </c>
      <c r="J34" s="746">
        <v>0</v>
      </c>
      <c r="K34" s="746">
        <v>0</v>
      </c>
      <c r="L34" s="746">
        <v>0</v>
      </c>
      <c r="M34" s="887">
        <v>468165100</v>
      </c>
      <c r="N34" s="746">
        <v>0</v>
      </c>
      <c r="O34" s="749" t="s">
        <v>1715</v>
      </c>
      <c r="P34" s="864"/>
    </row>
    <row r="35" spans="1:16 16383:16384" s="747" customFormat="1" x14ac:dyDescent="0.25">
      <c r="A35" s="99" t="s">
        <v>469</v>
      </c>
      <c r="B35" s="99" t="s">
        <v>470</v>
      </c>
      <c r="C35" s="926" t="s">
        <v>534</v>
      </c>
      <c r="D35" s="99" t="s">
        <v>535</v>
      </c>
      <c r="E35" s="99" t="s">
        <v>536</v>
      </c>
      <c r="F35" s="955" t="s">
        <v>535</v>
      </c>
      <c r="G35" s="99" t="s">
        <v>650</v>
      </c>
      <c r="H35" s="751" t="s">
        <v>651</v>
      </c>
      <c r="I35" s="746">
        <v>0</v>
      </c>
      <c r="J35" s="746">
        <v>0</v>
      </c>
      <c r="K35" s="746">
        <v>513145817079</v>
      </c>
      <c r="L35" s="746">
        <v>0</v>
      </c>
      <c r="M35" s="914">
        <v>513145817079</v>
      </c>
      <c r="N35" s="746">
        <v>0</v>
      </c>
      <c r="O35" s="749" t="s">
        <v>1716</v>
      </c>
      <c r="P35" s="864"/>
    </row>
    <row r="36" spans="1:16 16383:16384" s="747" customFormat="1" x14ac:dyDescent="0.25">
      <c r="A36" s="99" t="s">
        <v>469</v>
      </c>
      <c r="B36" s="99" t="s">
        <v>470</v>
      </c>
      <c r="C36" s="926" t="s">
        <v>534</v>
      </c>
      <c r="D36" s="99" t="s">
        <v>535</v>
      </c>
      <c r="E36" s="99" t="s">
        <v>536</v>
      </c>
      <c r="F36" s="955" t="s">
        <v>535</v>
      </c>
      <c r="G36" s="99" t="s">
        <v>652</v>
      </c>
      <c r="H36" s="751" t="s">
        <v>653</v>
      </c>
      <c r="I36" s="746">
        <v>0</v>
      </c>
      <c r="J36" s="746">
        <v>0</v>
      </c>
      <c r="K36" s="746">
        <v>691435795108</v>
      </c>
      <c r="L36" s="746">
        <v>0</v>
      </c>
      <c r="M36" s="914">
        <v>691435795108</v>
      </c>
      <c r="N36" s="746">
        <v>0</v>
      </c>
      <c r="O36" s="749" t="s">
        <v>1716</v>
      </c>
      <c r="P36" s="864"/>
    </row>
    <row r="37" spans="1:16 16383:16384" s="747" customFormat="1" x14ac:dyDescent="0.25">
      <c r="A37" s="99" t="s">
        <v>469</v>
      </c>
      <c r="B37" s="99" t="s">
        <v>470</v>
      </c>
      <c r="C37" s="926" t="s">
        <v>534</v>
      </c>
      <c r="D37" s="99" t="s">
        <v>535</v>
      </c>
      <c r="E37" s="99" t="s">
        <v>536</v>
      </c>
      <c r="F37" s="955" t="s">
        <v>535</v>
      </c>
      <c r="G37" s="99" t="s">
        <v>544</v>
      </c>
      <c r="H37" s="751" t="s">
        <v>545</v>
      </c>
      <c r="I37" s="840">
        <v>4539200000</v>
      </c>
      <c r="J37" s="746">
        <v>0</v>
      </c>
      <c r="K37" s="840">
        <v>654253316693</v>
      </c>
      <c r="L37" s="746">
        <v>0</v>
      </c>
      <c r="M37" s="914">
        <v>658792516693</v>
      </c>
      <c r="N37" s="746">
        <v>0</v>
      </c>
      <c r="O37" s="749" t="s">
        <v>2455</v>
      </c>
      <c r="P37" s="746">
        <v>4539200000</v>
      </c>
    </row>
    <row r="38" spans="1:16 16383:16384" s="747" customFormat="1" x14ac:dyDescent="0.25">
      <c r="A38" s="99" t="s">
        <v>469</v>
      </c>
      <c r="B38" s="99" t="s">
        <v>470</v>
      </c>
      <c r="C38" s="926" t="s">
        <v>534</v>
      </c>
      <c r="D38" s="99" t="s">
        <v>535</v>
      </c>
      <c r="E38" s="99" t="s">
        <v>536</v>
      </c>
      <c r="F38" s="955" t="s">
        <v>535</v>
      </c>
      <c r="G38" s="99" t="s">
        <v>546</v>
      </c>
      <c r="H38" s="99" t="s">
        <v>547</v>
      </c>
      <c r="I38" s="746">
        <v>42959490</v>
      </c>
      <c r="J38" s="746">
        <v>0</v>
      </c>
      <c r="K38" s="746">
        <v>0</v>
      </c>
      <c r="L38" s="746">
        <v>42959490</v>
      </c>
      <c r="M38" s="887">
        <v>0</v>
      </c>
      <c r="N38" s="746">
        <v>0</v>
      </c>
      <c r="O38" s="749" t="s">
        <v>1715</v>
      </c>
      <c r="P38" s="228">
        <v>654253316693</v>
      </c>
    </row>
    <row r="39" spans="1:16 16383:16384" s="747" customFormat="1" x14ac:dyDescent="0.25">
      <c r="A39" s="99" t="s">
        <v>469</v>
      </c>
      <c r="B39" s="99" t="s">
        <v>470</v>
      </c>
      <c r="C39" s="926" t="s">
        <v>534</v>
      </c>
      <c r="D39" s="99" t="s">
        <v>535</v>
      </c>
      <c r="E39" s="99" t="s">
        <v>536</v>
      </c>
      <c r="F39" s="955" t="s">
        <v>535</v>
      </c>
      <c r="G39" s="99" t="s">
        <v>670</v>
      </c>
      <c r="H39" s="751" t="s">
        <v>671</v>
      </c>
      <c r="I39" s="746">
        <v>0</v>
      </c>
      <c r="J39" s="746">
        <v>0</v>
      </c>
      <c r="K39" s="746">
        <v>324154218957</v>
      </c>
      <c r="L39" s="746">
        <v>0</v>
      </c>
      <c r="M39" s="914">
        <v>324154218957</v>
      </c>
      <c r="N39" s="746">
        <v>0</v>
      </c>
      <c r="O39" s="749" t="s">
        <v>1716</v>
      </c>
      <c r="P39" s="864"/>
    </row>
    <row r="40" spans="1:16 16383:16384" s="747" customFormat="1" x14ac:dyDescent="0.25">
      <c r="A40" s="926" t="s">
        <v>469</v>
      </c>
      <c r="B40" s="99" t="s">
        <v>470</v>
      </c>
      <c r="C40" s="99" t="s">
        <v>534</v>
      </c>
      <c r="D40" s="99" t="s">
        <v>535</v>
      </c>
      <c r="E40" s="99" t="s">
        <v>536</v>
      </c>
      <c r="F40" s="956" t="s">
        <v>535</v>
      </c>
      <c r="G40" s="746" t="s">
        <v>1886</v>
      </c>
      <c r="H40" s="963" t="s">
        <v>1887</v>
      </c>
      <c r="I40" s="746">
        <v>4071582000000</v>
      </c>
      <c r="J40" s="746">
        <v>0</v>
      </c>
      <c r="K40" s="914">
        <v>913541574059</v>
      </c>
      <c r="L40" s="746">
        <v>4600447040039</v>
      </c>
      <c r="M40" s="914">
        <v>384676534020</v>
      </c>
      <c r="N40" s="746">
        <v>0</v>
      </c>
      <c r="O40" s="747" t="s">
        <v>1716</v>
      </c>
      <c r="XFC40" s="926"/>
      <c r="XFD40" s="99"/>
    </row>
    <row r="41" spans="1:16 16383:16384" s="747" customFormat="1" x14ac:dyDescent="0.25">
      <c r="A41" s="99" t="s">
        <v>469</v>
      </c>
      <c r="B41" s="99" t="s">
        <v>470</v>
      </c>
      <c r="C41" s="926" t="s">
        <v>534</v>
      </c>
      <c r="D41" s="99" t="s">
        <v>535</v>
      </c>
      <c r="E41" s="99" t="s">
        <v>536</v>
      </c>
      <c r="F41" s="955" t="s">
        <v>535</v>
      </c>
      <c r="G41" s="99" t="s">
        <v>548</v>
      </c>
      <c r="H41" s="99" t="s">
        <v>549</v>
      </c>
      <c r="I41" s="746">
        <v>20276484</v>
      </c>
      <c r="J41" s="746">
        <v>0</v>
      </c>
      <c r="K41" s="746">
        <v>11615000</v>
      </c>
      <c r="L41" s="746">
        <v>20300000</v>
      </c>
      <c r="M41" s="887">
        <v>11591484</v>
      </c>
      <c r="N41" s="746">
        <v>0</v>
      </c>
      <c r="O41" s="749" t="s">
        <v>1715</v>
      </c>
      <c r="P41" s="864"/>
    </row>
    <row r="42" spans="1:16 16383:16384" s="747" customFormat="1" x14ac:dyDescent="0.25">
      <c r="A42" s="99" t="s">
        <v>469</v>
      </c>
      <c r="B42" s="99" t="s">
        <v>470</v>
      </c>
      <c r="C42" s="926" t="s">
        <v>534</v>
      </c>
      <c r="D42" s="99" t="s">
        <v>535</v>
      </c>
      <c r="E42" s="99" t="s">
        <v>550</v>
      </c>
      <c r="F42" s="955" t="s">
        <v>551</v>
      </c>
      <c r="G42" s="99" t="s">
        <v>552</v>
      </c>
      <c r="H42" s="99" t="s">
        <v>553</v>
      </c>
      <c r="I42" s="746">
        <v>0</v>
      </c>
      <c r="J42" s="746">
        <v>0</v>
      </c>
      <c r="K42" s="746">
        <v>300000000</v>
      </c>
      <c r="L42" s="746">
        <v>180000000</v>
      </c>
      <c r="M42" s="887">
        <v>120000000</v>
      </c>
      <c r="N42" s="746">
        <v>0</v>
      </c>
      <c r="O42" s="749" t="s">
        <v>1717</v>
      </c>
      <c r="P42" s="864"/>
    </row>
    <row r="43" spans="1:16 16383:16384" s="747" customFormat="1" x14ac:dyDescent="0.25">
      <c r="A43" s="99" t="s">
        <v>469</v>
      </c>
      <c r="B43" s="99" t="s">
        <v>470</v>
      </c>
      <c r="C43" s="926" t="s">
        <v>534</v>
      </c>
      <c r="D43" s="99" t="s">
        <v>535</v>
      </c>
      <c r="E43" s="99" t="s">
        <v>550</v>
      </c>
      <c r="F43" s="955" t="s">
        <v>551</v>
      </c>
      <c r="G43" s="99" t="s">
        <v>554</v>
      </c>
      <c r="H43" s="99" t="s">
        <v>555</v>
      </c>
      <c r="I43" s="746">
        <v>85714288</v>
      </c>
      <c r="J43" s="746">
        <v>0</v>
      </c>
      <c r="K43" s="746">
        <v>300000000</v>
      </c>
      <c r="L43" s="746">
        <v>385714288</v>
      </c>
      <c r="M43" s="887">
        <v>0</v>
      </c>
      <c r="N43" s="746">
        <v>0</v>
      </c>
      <c r="O43" s="749" t="s">
        <v>1717</v>
      </c>
      <c r="P43" s="864"/>
    </row>
    <row r="44" spans="1:16 16383:16384" s="747" customFormat="1" x14ac:dyDescent="0.25">
      <c r="A44" s="99" t="s">
        <v>469</v>
      </c>
      <c r="B44" s="99" t="s">
        <v>470</v>
      </c>
      <c r="C44" s="926" t="s">
        <v>534</v>
      </c>
      <c r="D44" s="99" t="s">
        <v>535</v>
      </c>
      <c r="E44" s="99" t="s">
        <v>550</v>
      </c>
      <c r="F44" s="955" t="s">
        <v>551</v>
      </c>
      <c r="G44" s="99" t="s">
        <v>568</v>
      </c>
      <c r="H44" s="99" t="s">
        <v>569</v>
      </c>
      <c r="I44" s="746">
        <v>0</v>
      </c>
      <c r="J44" s="746">
        <v>0</v>
      </c>
      <c r="K44" s="746">
        <v>500000000</v>
      </c>
      <c r="L44" s="746">
        <v>50000000</v>
      </c>
      <c r="M44" s="887">
        <v>450000000</v>
      </c>
      <c r="N44" s="746">
        <v>0</v>
      </c>
      <c r="O44" s="749" t="s">
        <v>1717</v>
      </c>
      <c r="P44" s="864"/>
    </row>
    <row r="45" spans="1:16 16383:16384" s="747" customFormat="1" x14ac:dyDescent="0.25">
      <c r="A45" s="99" t="s">
        <v>469</v>
      </c>
      <c r="B45" s="99" t="s">
        <v>470</v>
      </c>
      <c r="C45" s="926" t="s">
        <v>534</v>
      </c>
      <c r="D45" s="99" t="s">
        <v>535</v>
      </c>
      <c r="E45" s="99" t="s">
        <v>550</v>
      </c>
      <c r="F45" s="955" t="s">
        <v>551</v>
      </c>
      <c r="G45" s="99" t="s">
        <v>984</v>
      </c>
      <c r="H45" s="99" t="s">
        <v>985</v>
      </c>
      <c r="I45" s="746">
        <v>0</v>
      </c>
      <c r="J45" s="746">
        <v>0</v>
      </c>
      <c r="K45" s="746">
        <v>150000000</v>
      </c>
      <c r="L45" s="746">
        <v>107142855</v>
      </c>
      <c r="M45" s="887">
        <v>42857145</v>
      </c>
      <c r="N45" s="746">
        <v>0</v>
      </c>
      <c r="O45" s="749" t="s">
        <v>1717</v>
      </c>
      <c r="P45" s="864"/>
    </row>
    <row r="46" spans="1:16 16383:16384" s="747" customFormat="1" x14ac:dyDescent="0.25">
      <c r="A46" s="99" t="s">
        <v>469</v>
      </c>
      <c r="B46" s="99" t="s">
        <v>470</v>
      </c>
      <c r="C46" s="926" t="s">
        <v>534</v>
      </c>
      <c r="D46" s="99" t="s">
        <v>535</v>
      </c>
      <c r="E46" s="99" t="s">
        <v>550</v>
      </c>
      <c r="F46" s="955" t="s">
        <v>551</v>
      </c>
      <c r="G46" s="99" t="s">
        <v>1888</v>
      </c>
      <c r="H46" s="99" t="s">
        <v>1889</v>
      </c>
      <c r="I46" s="746">
        <v>0</v>
      </c>
      <c r="J46" s="746">
        <v>0</v>
      </c>
      <c r="K46" s="746">
        <v>500000000</v>
      </c>
      <c r="L46" s="746">
        <v>300000000</v>
      </c>
      <c r="M46" s="887">
        <v>200000000</v>
      </c>
      <c r="N46" s="746">
        <v>0</v>
      </c>
      <c r="O46" s="749" t="s">
        <v>1717</v>
      </c>
      <c r="P46" s="864"/>
    </row>
    <row r="47" spans="1:16 16383:16384" s="747" customFormat="1" x14ac:dyDescent="0.25">
      <c r="A47" s="99" t="s">
        <v>469</v>
      </c>
      <c r="B47" s="99" t="s">
        <v>470</v>
      </c>
      <c r="C47" s="926" t="s">
        <v>534</v>
      </c>
      <c r="D47" s="99" t="s">
        <v>535</v>
      </c>
      <c r="E47" s="99" t="s">
        <v>550</v>
      </c>
      <c r="F47" s="955" t="s">
        <v>551</v>
      </c>
      <c r="G47" s="99" t="s">
        <v>1890</v>
      </c>
      <c r="H47" s="99" t="s">
        <v>1891</v>
      </c>
      <c r="I47" s="746">
        <v>0</v>
      </c>
      <c r="J47" s="746">
        <v>0</v>
      </c>
      <c r="K47" s="746">
        <v>500000000</v>
      </c>
      <c r="L47" s="746">
        <v>150000000</v>
      </c>
      <c r="M47" s="887">
        <v>350000000</v>
      </c>
      <c r="N47" s="746">
        <v>0</v>
      </c>
      <c r="O47" s="749" t="s">
        <v>1717</v>
      </c>
      <c r="P47" s="864"/>
    </row>
    <row r="48" spans="1:16 16383:16384" s="747" customFormat="1" x14ac:dyDescent="0.25">
      <c r="A48" s="99" t="s">
        <v>469</v>
      </c>
      <c r="B48" s="99" t="s">
        <v>470</v>
      </c>
      <c r="C48" s="926" t="s">
        <v>534</v>
      </c>
      <c r="D48" s="99" t="s">
        <v>535</v>
      </c>
      <c r="E48" s="99" t="s">
        <v>558</v>
      </c>
      <c r="F48" s="955" t="s">
        <v>559</v>
      </c>
      <c r="G48" s="99" t="s">
        <v>560</v>
      </c>
      <c r="H48" s="99" t="s">
        <v>561</v>
      </c>
      <c r="I48" s="746">
        <v>2763150</v>
      </c>
      <c r="J48" s="746">
        <v>0</v>
      </c>
      <c r="K48" s="746">
        <v>12000900</v>
      </c>
      <c r="L48" s="746">
        <v>5763375</v>
      </c>
      <c r="M48" s="887">
        <v>9000675</v>
      </c>
      <c r="N48" s="746">
        <v>0</v>
      </c>
      <c r="O48" s="749" t="s">
        <v>1717</v>
      </c>
      <c r="P48" s="864"/>
    </row>
    <row r="49" spans="1:16" s="747" customFormat="1" x14ac:dyDescent="0.25">
      <c r="A49" s="99" t="s">
        <v>469</v>
      </c>
      <c r="B49" s="99" t="s">
        <v>470</v>
      </c>
      <c r="C49" s="926" t="s">
        <v>534</v>
      </c>
      <c r="D49" s="99" t="s">
        <v>535</v>
      </c>
      <c r="E49" s="99" t="s">
        <v>558</v>
      </c>
      <c r="F49" s="955" t="s">
        <v>559</v>
      </c>
      <c r="G49" s="99" t="s">
        <v>562</v>
      </c>
      <c r="H49" s="99" t="s">
        <v>563</v>
      </c>
      <c r="I49" s="746">
        <v>8289450</v>
      </c>
      <c r="J49" s="746">
        <v>0</v>
      </c>
      <c r="K49" s="746">
        <v>36002700</v>
      </c>
      <c r="L49" s="746">
        <v>44292150</v>
      </c>
      <c r="M49" s="887">
        <v>0</v>
      </c>
      <c r="N49" s="746">
        <v>0</v>
      </c>
      <c r="O49" s="749" t="s">
        <v>1717</v>
      </c>
      <c r="P49" s="864"/>
    </row>
    <row r="50" spans="1:16" s="747" customFormat="1" x14ac:dyDescent="0.25">
      <c r="A50" s="99" t="s">
        <v>469</v>
      </c>
      <c r="B50" s="99" t="s">
        <v>470</v>
      </c>
      <c r="C50" s="926" t="s">
        <v>534</v>
      </c>
      <c r="D50" s="99" t="s">
        <v>535</v>
      </c>
      <c r="E50" s="99" t="s">
        <v>558</v>
      </c>
      <c r="F50" s="955" t="s">
        <v>559</v>
      </c>
      <c r="G50" s="99" t="s">
        <v>564</v>
      </c>
      <c r="H50" s="99" t="s">
        <v>565</v>
      </c>
      <c r="I50" s="746">
        <v>2763150</v>
      </c>
      <c r="J50" s="746">
        <v>0</v>
      </c>
      <c r="K50" s="746">
        <v>12000900</v>
      </c>
      <c r="L50" s="746">
        <v>10763750</v>
      </c>
      <c r="M50" s="887">
        <v>4000300</v>
      </c>
      <c r="N50" s="746">
        <v>0</v>
      </c>
      <c r="O50" s="749" t="s">
        <v>1717</v>
      </c>
      <c r="P50" s="864"/>
    </row>
    <row r="51" spans="1:16" s="747" customFormat="1" x14ac:dyDescent="0.25">
      <c r="A51" s="99" t="s">
        <v>469</v>
      </c>
      <c r="B51" s="99" t="s">
        <v>470</v>
      </c>
      <c r="C51" s="926" t="s">
        <v>534</v>
      </c>
      <c r="D51" s="99" t="s">
        <v>535</v>
      </c>
      <c r="E51" s="99" t="s">
        <v>558</v>
      </c>
      <c r="F51" s="955" t="s">
        <v>559</v>
      </c>
      <c r="G51" s="99" t="s">
        <v>552</v>
      </c>
      <c r="H51" s="99" t="s">
        <v>553</v>
      </c>
      <c r="I51" s="746">
        <v>0</v>
      </c>
      <c r="J51" s="746">
        <v>0</v>
      </c>
      <c r="K51" s="746">
        <v>36002700</v>
      </c>
      <c r="L51" s="746">
        <v>24001800</v>
      </c>
      <c r="M51" s="887">
        <v>12000900</v>
      </c>
      <c r="N51" s="746">
        <v>0</v>
      </c>
      <c r="O51" s="749" t="s">
        <v>1717</v>
      </c>
      <c r="P51" s="864"/>
    </row>
    <row r="52" spans="1:16" s="747" customFormat="1" x14ac:dyDescent="0.25">
      <c r="A52" s="99" t="s">
        <v>469</v>
      </c>
      <c r="B52" s="99" t="s">
        <v>470</v>
      </c>
      <c r="C52" s="926" t="s">
        <v>534</v>
      </c>
      <c r="D52" s="99" t="s">
        <v>535</v>
      </c>
      <c r="E52" s="99" t="s">
        <v>558</v>
      </c>
      <c r="F52" s="955" t="s">
        <v>559</v>
      </c>
      <c r="G52" s="99" t="s">
        <v>554</v>
      </c>
      <c r="H52" s="99" t="s">
        <v>555</v>
      </c>
      <c r="I52" s="746">
        <v>13815750</v>
      </c>
      <c r="J52" s="746">
        <v>0</v>
      </c>
      <c r="K52" s="746">
        <v>60004500</v>
      </c>
      <c r="L52" s="746">
        <v>53818750</v>
      </c>
      <c r="M52" s="887">
        <v>20001500</v>
      </c>
      <c r="N52" s="746">
        <v>0</v>
      </c>
      <c r="O52" s="749" t="s">
        <v>1717</v>
      </c>
      <c r="P52" s="864"/>
    </row>
    <row r="53" spans="1:16" s="747" customFormat="1" x14ac:dyDescent="0.25">
      <c r="A53" s="99" t="s">
        <v>469</v>
      </c>
      <c r="B53" s="99" t="s">
        <v>470</v>
      </c>
      <c r="C53" s="926" t="s">
        <v>534</v>
      </c>
      <c r="D53" s="99" t="s">
        <v>535</v>
      </c>
      <c r="E53" s="99" t="s">
        <v>558</v>
      </c>
      <c r="F53" s="955" t="s">
        <v>559</v>
      </c>
      <c r="G53" s="99" t="s">
        <v>568</v>
      </c>
      <c r="H53" s="99" t="s">
        <v>569</v>
      </c>
      <c r="I53" s="746">
        <v>2568150</v>
      </c>
      <c r="J53" s="746">
        <v>0</v>
      </c>
      <c r="K53" s="746">
        <v>12000900</v>
      </c>
      <c r="L53" s="746">
        <v>10763750</v>
      </c>
      <c r="M53" s="887">
        <v>3805300</v>
      </c>
      <c r="N53" s="746">
        <v>0</v>
      </c>
      <c r="O53" s="749" t="s">
        <v>1717</v>
      </c>
      <c r="P53" s="864"/>
    </row>
    <row r="54" spans="1:16" s="747" customFormat="1" x14ac:dyDescent="0.25">
      <c r="A54" s="99" t="s">
        <v>469</v>
      </c>
      <c r="B54" s="99" t="s">
        <v>470</v>
      </c>
      <c r="C54" s="926" t="s">
        <v>534</v>
      </c>
      <c r="D54" s="99" t="s">
        <v>535</v>
      </c>
      <c r="E54" s="99" t="s">
        <v>558</v>
      </c>
      <c r="F54" s="955" t="s">
        <v>559</v>
      </c>
      <c r="G54" s="99" t="s">
        <v>984</v>
      </c>
      <c r="H54" s="99" t="s">
        <v>985</v>
      </c>
      <c r="I54" s="746">
        <v>0</v>
      </c>
      <c r="J54" s="746">
        <v>0</v>
      </c>
      <c r="K54" s="746">
        <v>36002700</v>
      </c>
      <c r="L54" s="746">
        <v>24001800</v>
      </c>
      <c r="M54" s="887">
        <v>12000900</v>
      </c>
      <c r="N54" s="746">
        <v>0</v>
      </c>
      <c r="O54" s="749" t="s">
        <v>1717</v>
      </c>
      <c r="P54" s="864"/>
    </row>
    <row r="55" spans="1:16" s="747" customFormat="1" x14ac:dyDescent="0.25">
      <c r="A55" s="99" t="s">
        <v>469</v>
      </c>
      <c r="B55" s="99" t="s">
        <v>470</v>
      </c>
      <c r="C55" s="926" t="s">
        <v>534</v>
      </c>
      <c r="D55" s="99" t="s">
        <v>535</v>
      </c>
      <c r="E55" s="99" t="s">
        <v>558</v>
      </c>
      <c r="F55" s="955" t="s">
        <v>559</v>
      </c>
      <c r="G55" s="99" t="s">
        <v>1892</v>
      </c>
      <c r="H55" s="99" t="s">
        <v>1893</v>
      </c>
      <c r="I55" s="746">
        <v>0</v>
      </c>
      <c r="J55" s="746">
        <v>0</v>
      </c>
      <c r="K55" s="746">
        <v>15436309</v>
      </c>
      <c r="L55" s="746">
        <v>15436309</v>
      </c>
      <c r="M55" s="887">
        <v>0</v>
      </c>
      <c r="N55" s="746">
        <v>0</v>
      </c>
      <c r="O55" s="749" t="s">
        <v>1717</v>
      </c>
      <c r="P55" s="864"/>
    </row>
    <row r="56" spans="1:16" s="747" customFormat="1" x14ac:dyDescent="0.25">
      <c r="A56" s="99" t="s">
        <v>469</v>
      </c>
      <c r="B56" s="99" t="s">
        <v>470</v>
      </c>
      <c r="C56" s="926" t="s">
        <v>534</v>
      </c>
      <c r="D56" s="99" t="s">
        <v>535</v>
      </c>
      <c r="E56" s="99" t="s">
        <v>558</v>
      </c>
      <c r="F56" s="955" t="s">
        <v>559</v>
      </c>
      <c r="G56" s="99" t="s">
        <v>1888</v>
      </c>
      <c r="H56" s="99" t="s">
        <v>1889</v>
      </c>
      <c r="I56" s="746">
        <v>0</v>
      </c>
      <c r="J56" s="746">
        <v>0</v>
      </c>
      <c r="K56" s="746">
        <v>9694056</v>
      </c>
      <c r="L56" s="746">
        <v>5816430</v>
      </c>
      <c r="M56" s="887">
        <v>3877626</v>
      </c>
      <c r="N56" s="746">
        <v>0</v>
      </c>
      <c r="O56" s="749" t="s">
        <v>1717</v>
      </c>
      <c r="P56" s="864"/>
    </row>
    <row r="57" spans="1:16" s="747" customFormat="1" x14ac:dyDescent="0.25">
      <c r="A57" s="99" t="s">
        <v>469</v>
      </c>
      <c r="B57" s="99" t="s">
        <v>470</v>
      </c>
      <c r="C57" s="926" t="s">
        <v>534</v>
      </c>
      <c r="D57" s="99" t="s">
        <v>535</v>
      </c>
      <c r="E57" s="99" t="s">
        <v>558</v>
      </c>
      <c r="F57" s="955" t="s">
        <v>559</v>
      </c>
      <c r="G57" s="99" t="s">
        <v>1890</v>
      </c>
      <c r="H57" s="99" t="s">
        <v>1891</v>
      </c>
      <c r="I57" s="746">
        <v>0</v>
      </c>
      <c r="J57" s="746">
        <v>0</v>
      </c>
      <c r="K57" s="746">
        <v>20056298</v>
      </c>
      <c r="L57" s="746">
        <v>0</v>
      </c>
      <c r="M57" s="887">
        <v>20056298</v>
      </c>
      <c r="N57" s="746">
        <v>0</v>
      </c>
      <c r="O57" s="749" t="s">
        <v>1717</v>
      </c>
      <c r="P57" s="864"/>
    </row>
    <row r="58" spans="1:16" s="747" customFormat="1" x14ac:dyDescent="0.25">
      <c r="A58" s="99" t="s">
        <v>469</v>
      </c>
      <c r="B58" s="99" t="s">
        <v>470</v>
      </c>
      <c r="C58" s="926" t="s">
        <v>572</v>
      </c>
      <c r="D58" s="99" t="s">
        <v>573</v>
      </c>
      <c r="E58" s="99" t="s">
        <v>574</v>
      </c>
      <c r="F58" s="955" t="s">
        <v>575</v>
      </c>
      <c r="G58" s="99" t="s">
        <v>576</v>
      </c>
      <c r="H58" s="99" t="s">
        <v>335</v>
      </c>
      <c r="I58" s="746">
        <v>200000000</v>
      </c>
      <c r="J58" s="746">
        <v>0</v>
      </c>
      <c r="K58" s="746">
        <v>0</v>
      </c>
      <c r="L58" s="746">
        <v>200000000</v>
      </c>
      <c r="M58" s="887">
        <v>0</v>
      </c>
      <c r="N58" s="746">
        <v>0</v>
      </c>
      <c r="O58" s="749" t="s">
        <v>1718</v>
      </c>
      <c r="P58" s="864"/>
    </row>
    <row r="59" spans="1:16" s="747" customFormat="1" x14ac:dyDescent="0.25">
      <c r="A59" s="99" t="s">
        <v>469</v>
      </c>
      <c r="B59" s="99" t="s">
        <v>470</v>
      </c>
      <c r="C59" s="926" t="s">
        <v>572</v>
      </c>
      <c r="D59" s="99" t="s">
        <v>573</v>
      </c>
      <c r="E59" s="99" t="s">
        <v>597</v>
      </c>
      <c r="F59" s="955" t="s">
        <v>598</v>
      </c>
      <c r="G59" s="99" t="s">
        <v>599</v>
      </c>
      <c r="H59" s="99" t="s">
        <v>600</v>
      </c>
      <c r="I59" s="746">
        <v>369875000000</v>
      </c>
      <c r="J59" s="746">
        <v>0</v>
      </c>
      <c r="K59" s="746">
        <v>0</v>
      </c>
      <c r="L59" s="746">
        <v>200481000000</v>
      </c>
      <c r="M59" s="887">
        <v>169394000000</v>
      </c>
      <c r="N59" s="746">
        <v>0</v>
      </c>
      <c r="O59" s="749" t="s">
        <v>414</v>
      </c>
      <c r="P59" s="864"/>
    </row>
    <row r="60" spans="1:16" s="747" customFormat="1" x14ac:dyDescent="0.25">
      <c r="A60" s="99" t="s">
        <v>469</v>
      </c>
      <c r="B60" s="99" t="s">
        <v>470</v>
      </c>
      <c r="C60" s="926" t="s">
        <v>572</v>
      </c>
      <c r="D60" s="99" t="s">
        <v>573</v>
      </c>
      <c r="E60" s="99" t="s">
        <v>597</v>
      </c>
      <c r="F60" s="955" t="s">
        <v>598</v>
      </c>
      <c r="G60" s="99" t="s">
        <v>601</v>
      </c>
      <c r="H60" s="99" t="s">
        <v>183</v>
      </c>
      <c r="I60" s="746">
        <v>45964397193</v>
      </c>
      <c r="J60" s="746">
        <v>0</v>
      </c>
      <c r="K60" s="746">
        <v>0</v>
      </c>
      <c r="L60" s="746">
        <v>0</v>
      </c>
      <c r="M60" s="887">
        <v>45964397193</v>
      </c>
      <c r="N60" s="746">
        <v>0</v>
      </c>
      <c r="O60" s="749" t="s">
        <v>414</v>
      </c>
      <c r="P60" s="864"/>
    </row>
    <row r="61" spans="1:16" s="747" customFormat="1" x14ac:dyDescent="0.25">
      <c r="A61" s="99" t="s">
        <v>469</v>
      </c>
      <c r="B61" s="99" t="s">
        <v>470</v>
      </c>
      <c r="C61" s="926" t="s">
        <v>572</v>
      </c>
      <c r="D61" s="99" t="s">
        <v>573</v>
      </c>
      <c r="E61" s="99" t="s">
        <v>602</v>
      </c>
      <c r="F61" s="955" t="s">
        <v>603</v>
      </c>
      <c r="G61" s="99" t="s">
        <v>604</v>
      </c>
      <c r="H61" s="99" t="s">
        <v>605</v>
      </c>
      <c r="I61" s="746">
        <v>0</v>
      </c>
      <c r="J61" s="746">
        <v>0</v>
      </c>
      <c r="K61" s="746">
        <v>247019946192</v>
      </c>
      <c r="L61" s="746">
        <v>247019946192</v>
      </c>
      <c r="M61" s="887">
        <v>0</v>
      </c>
      <c r="N61" s="746">
        <v>0</v>
      </c>
      <c r="O61" s="749" t="s">
        <v>1715</v>
      </c>
      <c r="P61" s="864"/>
    </row>
    <row r="62" spans="1:16" s="747" customFormat="1" x14ac:dyDescent="0.25">
      <c r="A62" s="99" t="s">
        <v>469</v>
      </c>
      <c r="B62" s="99" t="s">
        <v>470</v>
      </c>
      <c r="C62" s="926" t="s">
        <v>572</v>
      </c>
      <c r="D62" s="99" t="s">
        <v>573</v>
      </c>
      <c r="E62" s="99" t="s">
        <v>577</v>
      </c>
      <c r="F62" s="955" t="s">
        <v>578</v>
      </c>
      <c r="G62" s="99" t="s">
        <v>579</v>
      </c>
      <c r="H62" s="99" t="s">
        <v>580</v>
      </c>
      <c r="I62" s="746">
        <v>0</v>
      </c>
      <c r="J62" s="746">
        <v>0</v>
      </c>
      <c r="K62" s="746">
        <v>260000000</v>
      </c>
      <c r="L62" s="746">
        <v>260000000</v>
      </c>
      <c r="M62" s="887">
        <v>0</v>
      </c>
      <c r="N62" s="746">
        <v>0</v>
      </c>
      <c r="O62" s="749" t="s">
        <v>415</v>
      </c>
      <c r="P62" s="864"/>
    </row>
    <row r="63" spans="1:16" s="747" customFormat="1" x14ac:dyDescent="0.25">
      <c r="A63" s="99" t="s">
        <v>469</v>
      </c>
      <c r="B63" s="99" t="s">
        <v>470</v>
      </c>
      <c r="C63" s="926" t="s">
        <v>572</v>
      </c>
      <c r="D63" s="99" t="s">
        <v>573</v>
      </c>
      <c r="E63" s="99" t="s">
        <v>577</v>
      </c>
      <c r="F63" s="955" t="s">
        <v>578</v>
      </c>
      <c r="G63" s="99" t="s">
        <v>587</v>
      </c>
      <c r="H63" s="99" t="s">
        <v>588</v>
      </c>
      <c r="I63" s="746">
        <v>0</v>
      </c>
      <c r="J63" s="746">
        <v>0</v>
      </c>
      <c r="K63" s="746">
        <v>1105699760</v>
      </c>
      <c r="L63" s="746">
        <v>0</v>
      </c>
      <c r="M63" s="887">
        <v>1105699760</v>
      </c>
      <c r="N63" s="746">
        <v>0</v>
      </c>
      <c r="O63" s="749" t="s">
        <v>415</v>
      </c>
      <c r="P63" s="864"/>
    </row>
    <row r="64" spans="1:16" s="747" customFormat="1" x14ac:dyDescent="0.25">
      <c r="A64" s="99" t="s">
        <v>469</v>
      </c>
      <c r="B64" s="99" t="s">
        <v>470</v>
      </c>
      <c r="C64" s="926" t="s">
        <v>572</v>
      </c>
      <c r="D64" s="99" t="s">
        <v>573</v>
      </c>
      <c r="E64" s="99" t="s">
        <v>577</v>
      </c>
      <c r="F64" s="955" t="s">
        <v>578</v>
      </c>
      <c r="G64" s="99" t="s">
        <v>589</v>
      </c>
      <c r="H64" s="99" t="s">
        <v>590</v>
      </c>
      <c r="I64" s="746">
        <v>0</v>
      </c>
      <c r="J64" s="746">
        <v>0</v>
      </c>
      <c r="K64" s="746">
        <v>320000000</v>
      </c>
      <c r="L64" s="746">
        <v>320000000</v>
      </c>
      <c r="M64" s="887">
        <v>0</v>
      </c>
      <c r="N64" s="746">
        <v>0</v>
      </c>
      <c r="O64" s="749" t="s">
        <v>415</v>
      </c>
      <c r="P64" s="864"/>
    </row>
    <row r="65" spans="1:16" s="747" customFormat="1" x14ac:dyDescent="0.25">
      <c r="A65" s="99" t="s">
        <v>469</v>
      </c>
      <c r="B65" s="99" t="s">
        <v>470</v>
      </c>
      <c r="C65" s="926" t="s">
        <v>572</v>
      </c>
      <c r="D65" s="99" t="s">
        <v>573</v>
      </c>
      <c r="E65" s="99" t="s">
        <v>577</v>
      </c>
      <c r="F65" s="955" t="s">
        <v>578</v>
      </c>
      <c r="G65" s="99" t="s">
        <v>591</v>
      </c>
      <c r="H65" s="99" t="s">
        <v>592</v>
      </c>
      <c r="I65" s="746">
        <v>0</v>
      </c>
      <c r="J65" s="746">
        <v>0</v>
      </c>
      <c r="K65" s="746">
        <v>120000000</v>
      </c>
      <c r="L65" s="746">
        <v>120000000</v>
      </c>
      <c r="M65" s="887">
        <v>0</v>
      </c>
      <c r="N65" s="746">
        <v>0</v>
      </c>
      <c r="O65" s="749" t="s">
        <v>415</v>
      </c>
      <c r="P65" s="864"/>
    </row>
    <row r="66" spans="1:16" s="747" customFormat="1" x14ac:dyDescent="0.25">
      <c r="A66" s="99" t="s">
        <v>469</v>
      </c>
      <c r="B66" s="99" t="s">
        <v>470</v>
      </c>
      <c r="C66" s="926" t="s">
        <v>572</v>
      </c>
      <c r="D66" s="99" t="s">
        <v>573</v>
      </c>
      <c r="E66" s="99" t="s">
        <v>577</v>
      </c>
      <c r="F66" s="955" t="s">
        <v>578</v>
      </c>
      <c r="G66" s="99" t="s">
        <v>593</v>
      </c>
      <c r="H66" s="99" t="s">
        <v>594</v>
      </c>
      <c r="I66" s="746">
        <v>47659909</v>
      </c>
      <c r="J66" s="746">
        <v>0</v>
      </c>
      <c r="K66" s="746">
        <v>0</v>
      </c>
      <c r="L66" s="746">
        <v>47659909</v>
      </c>
      <c r="M66" s="887">
        <v>0</v>
      </c>
      <c r="N66" s="746">
        <v>0</v>
      </c>
      <c r="O66" s="749" t="s">
        <v>415</v>
      </c>
      <c r="P66" s="864"/>
    </row>
    <row r="67" spans="1:16" s="747" customFormat="1" x14ac:dyDescent="0.25">
      <c r="A67" s="99" t="s">
        <v>469</v>
      </c>
      <c r="B67" s="99" t="s">
        <v>470</v>
      </c>
      <c r="C67" s="926" t="s">
        <v>572</v>
      </c>
      <c r="D67" s="99" t="s">
        <v>573</v>
      </c>
      <c r="E67" s="99" t="s">
        <v>577</v>
      </c>
      <c r="F67" s="955" t="s">
        <v>578</v>
      </c>
      <c r="G67" s="99" t="s">
        <v>1894</v>
      </c>
      <c r="H67" s="99" t="s">
        <v>1895</v>
      </c>
      <c r="I67" s="746">
        <v>0</v>
      </c>
      <c r="J67" s="746">
        <v>0</v>
      </c>
      <c r="K67" s="746">
        <v>40000000</v>
      </c>
      <c r="L67" s="746">
        <v>40000000</v>
      </c>
      <c r="M67" s="887">
        <v>0</v>
      </c>
      <c r="N67" s="746">
        <v>0</v>
      </c>
      <c r="O67" s="749" t="s">
        <v>415</v>
      </c>
      <c r="P67" s="864"/>
    </row>
    <row r="68" spans="1:16" s="747" customFormat="1" x14ac:dyDescent="0.25">
      <c r="A68" s="99" t="s">
        <v>469</v>
      </c>
      <c r="B68" s="99" t="s">
        <v>470</v>
      </c>
      <c r="C68" s="926" t="s">
        <v>572</v>
      </c>
      <c r="D68" s="99" t="s">
        <v>573</v>
      </c>
      <c r="E68" s="99" t="s">
        <v>577</v>
      </c>
      <c r="F68" s="955" t="s">
        <v>578</v>
      </c>
      <c r="G68" s="99" t="s">
        <v>1896</v>
      </c>
      <c r="H68" s="99" t="s">
        <v>1897</v>
      </c>
      <c r="I68" s="746">
        <v>0</v>
      </c>
      <c r="J68" s="746">
        <v>0</v>
      </c>
      <c r="K68" s="746">
        <v>2477648880</v>
      </c>
      <c r="L68" s="746">
        <v>2477648880</v>
      </c>
      <c r="M68" s="887">
        <v>0</v>
      </c>
      <c r="N68" s="746">
        <v>0</v>
      </c>
      <c r="O68" s="749" t="s">
        <v>415</v>
      </c>
      <c r="P68" s="864"/>
    </row>
    <row r="69" spans="1:16" s="747" customFormat="1" x14ac:dyDescent="0.25">
      <c r="A69" s="99" t="s">
        <v>469</v>
      </c>
      <c r="B69" s="99" t="s">
        <v>470</v>
      </c>
      <c r="C69" s="926" t="s">
        <v>572</v>
      </c>
      <c r="D69" s="99" t="s">
        <v>573</v>
      </c>
      <c r="E69" s="99" t="s">
        <v>577</v>
      </c>
      <c r="F69" s="955" t="s">
        <v>578</v>
      </c>
      <c r="G69" s="99" t="s">
        <v>1898</v>
      </c>
      <c r="H69" s="99" t="s">
        <v>1899</v>
      </c>
      <c r="I69" s="746">
        <v>0</v>
      </c>
      <c r="J69" s="746">
        <v>0</v>
      </c>
      <c r="K69" s="746">
        <v>20000000</v>
      </c>
      <c r="L69" s="746">
        <v>20000000</v>
      </c>
      <c r="M69" s="887">
        <v>0</v>
      </c>
      <c r="N69" s="746">
        <v>0</v>
      </c>
      <c r="O69" s="749" t="s">
        <v>415</v>
      </c>
      <c r="P69" s="864"/>
    </row>
    <row r="70" spans="1:16" s="953" customFormat="1" x14ac:dyDescent="0.25">
      <c r="A70" s="99" t="s">
        <v>469</v>
      </c>
      <c r="B70" s="99" t="s">
        <v>470</v>
      </c>
      <c r="C70" s="950" t="s">
        <v>572</v>
      </c>
      <c r="D70" s="950" t="s">
        <v>573</v>
      </c>
      <c r="E70" s="950" t="s">
        <v>606</v>
      </c>
      <c r="F70" s="957" t="s">
        <v>607</v>
      </c>
      <c r="G70" s="950" t="s">
        <v>608</v>
      </c>
      <c r="H70" s="964" t="s">
        <v>609</v>
      </c>
      <c r="I70" s="746">
        <v>452398000000</v>
      </c>
      <c r="J70" s="746">
        <v>0</v>
      </c>
      <c r="K70" s="746">
        <v>26002000000</v>
      </c>
      <c r="L70" s="746">
        <v>478400000000</v>
      </c>
      <c r="M70" s="746">
        <v>0</v>
      </c>
      <c r="N70" s="746">
        <v>0</v>
      </c>
      <c r="O70" s="951" t="s">
        <v>1606</v>
      </c>
      <c r="P70" s="952"/>
    </row>
    <row r="71" spans="1:16" s="923" customFormat="1" x14ac:dyDescent="0.25">
      <c r="A71" s="919" t="s">
        <v>469</v>
      </c>
      <c r="B71" s="919" t="s">
        <v>470</v>
      </c>
      <c r="C71" s="926" t="s">
        <v>1900</v>
      </c>
      <c r="D71" s="919" t="s">
        <v>1901</v>
      </c>
      <c r="E71" s="919" t="s">
        <v>1902</v>
      </c>
      <c r="F71" s="958" t="s">
        <v>1903</v>
      </c>
      <c r="G71" s="919" t="s">
        <v>1904</v>
      </c>
      <c r="H71" s="919" t="s">
        <v>1905</v>
      </c>
      <c r="I71" s="920">
        <v>0</v>
      </c>
      <c r="J71" s="920">
        <v>0</v>
      </c>
      <c r="K71" s="920">
        <v>1200842807988</v>
      </c>
      <c r="L71" s="920">
        <v>408673198778</v>
      </c>
      <c r="M71" s="920">
        <v>792169609210</v>
      </c>
      <c r="N71" s="920">
        <v>0</v>
      </c>
      <c r="O71" s="921" t="s">
        <v>2468</v>
      </c>
      <c r="P71" s="922">
        <f t="shared" ref="P71:P76" si="0">K71-L71-M71</f>
        <v>0</v>
      </c>
    </row>
    <row r="72" spans="1:16" s="923" customFormat="1" x14ac:dyDescent="0.25">
      <c r="A72" s="919" t="s">
        <v>469</v>
      </c>
      <c r="B72" s="919" t="s">
        <v>470</v>
      </c>
      <c r="C72" s="926" t="s">
        <v>1900</v>
      </c>
      <c r="D72" s="919" t="s">
        <v>1901</v>
      </c>
      <c r="E72" s="919" t="s">
        <v>1902</v>
      </c>
      <c r="F72" s="958" t="s">
        <v>1903</v>
      </c>
      <c r="G72" s="919" t="s">
        <v>1906</v>
      </c>
      <c r="H72" s="919" t="s">
        <v>1907</v>
      </c>
      <c r="I72" s="920">
        <v>0</v>
      </c>
      <c r="J72" s="920">
        <v>0</v>
      </c>
      <c r="K72" s="920">
        <v>2882771067296</v>
      </c>
      <c r="L72" s="920">
        <v>1534742466606</v>
      </c>
      <c r="M72" s="920">
        <v>1348028600690</v>
      </c>
      <c r="N72" s="920">
        <v>0</v>
      </c>
      <c r="O72" s="921" t="s">
        <v>2468</v>
      </c>
      <c r="P72" s="922">
        <f t="shared" si="0"/>
        <v>0</v>
      </c>
    </row>
    <row r="73" spans="1:16" s="923" customFormat="1" x14ac:dyDescent="0.25">
      <c r="A73" s="919" t="s">
        <v>469</v>
      </c>
      <c r="B73" s="919" t="s">
        <v>470</v>
      </c>
      <c r="C73" s="926" t="s">
        <v>1900</v>
      </c>
      <c r="D73" s="919" t="s">
        <v>1901</v>
      </c>
      <c r="E73" s="919" t="s">
        <v>1902</v>
      </c>
      <c r="F73" s="958" t="s">
        <v>1903</v>
      </c>
      <c r="G73" s="919" t="s">
        <v>1908</v>
      </c>
      <c r="H73" s="919" t="s">
        <v>1909</v>
      </c>
      <c r="I73" s="920">
        <v>0</v>
      </c>
      <c r="J73" s="920">
        <v>0</v>
      </c>
      <c r="K73" s="920">
        <v>8208839233867</v>
      </c>
      <c r="L73" s="920">
        <v>5370971732671</v>
      </c>
      <c r="M73" s="920">
        <v>2837867501196</v>
      </c>
      <c r="N73" s="920">
        <v>0</v>
      </c>
      <c r="O73" s="921" t="s">
        <v>2468</v>
      </c>
      <c r="P73" s="922">
        <f t="shared" si="0"/>
        <v>0</v>
      </c>
    </row>
    <row r="74" spans="1:16" s="923" customFormat="1" x14ac:dyDescent="0.25">
      <c r="A74" s="919" t="s">
        <v>469</v>
      </c>
      <c r="B74" s="919" t="s">
        <v>470</v>
      </c>
      <c r="C74" s="926" t="s">
        <v>1900</v>
      </c>
      <c r="D74" s="919" t="s">
        <v>1901</v>
      </c>
      <c r="E74" s="919" t="s">
        <v>1902</v>
      </c>
      <c r="F74" s="958" t="s">
        <v>1903</v>
      </c>
      <c r="G74" s="919" t="s">
        <v>1910</v>
      </c>
      <c r="H74" s="919" t="s">
        <v>1911</v>
      </c>
      <c r="I74" s="920">
        <v>0</v>
      </c>
      <c r="J74" s="920">
        <v>0</v>
      </c>
      <c r="K74" s="920">
        <v>6462238938813</v>
      </c>
      <c r="L74" s="920">
        <v>5608669816456</v>
      </c>
      <c r="M74" s="920">
        <v>853569122357</v>
      </c>
      <c r="N74" s="920">
        <v>0</v>
      </c>
      <c r="O74" s="921" t="s">
        <v>2468</v>
      </c>
      <c r="P74" s="922">
        <f t="shared" si="0"/>
        <v>0</v>
      </c>
    </row>
    <row r="75" spans="1:16" s="923" customFormat="1" x14ac:dyDescent="0.25">
      <c r="A75" s="919" t="s">
        <v>469</v>
      </c>
      <c r="B75" s="919" t="s">
        <v>470</v>
      </c>
      <c r="C75" s="926" t="s">
        <v>1900</v>
      </c>
      <c r="D75" s="919" t="s">
        <v>1901</v>
      </c>
      <c r="E75" s="919" t="s">
        <v>1902</v>
      </c>
      <c r="F75" s="958" t="s">
        <v>1903</v>
      </c>
      <c r="G75" s="919" t="s">
        <v>1912</v>
      </c>
      <c r="H75" s="919" t="s">
        <v>1913</v>
      </c>
      <c r="I75" s="920">
        <v>0</v>
      </c>
      <c r="J75" s="920">
        <v>0</v>
      </c>
      <c r="K75" s="920">
        <v>16812358579463</v>
      </c>
      <c r="L75" s="920">
        <v>7233957349539</v>
      </c>
      <c r="M75" s="920">
        <v>9578401229924</v>
      </c>
      <c r="N75" s="920">
        <v>0</v>
      </c>
      <c r="O75" s="921" t="s">
        <v>2468</v>
      </c>
      <c r="P75" s="922">
        <f t="shared" si="0"/>
        <v>0</v>
      </c>
    </row>
    <row r="76" spans="1:16" s="923" customFormat="1" x14ac:dyDescent="0.25">
      <c r="A76" s="919" t="s">
        <v>469</v>
      </c>
      <c r="B76" s="919" t="s">
        <v>470</v>
      </c>
      <c r="C76" s="926" t="s">
        <v>1900</v>
      </c>
      <c r="D76" s="919" t="s">
        <v>1901</v>
      </c>
      <c r="E76" s="919" t="s">
        <v>1902</v>
      </c>
      <c r="F76" s="958" t="s">
        <v>1903</v>
      </c>
      <c r="G76" s="919" t="s">
        <v>1914</v>
      </c>
      <c r="H76" s="919" t="s">
        <v>1915</v>
      </c>
      <c r="I76" s="920">
        <v>0</v>
      </c>
      <c r="J76" s="920">
        <v>0</v>
      </c>
      <c r="K76" s="920">
        <v>148032037007</v>
      </c>
      <c r="L76" s="920">
        <v>119393832657</v>
      </c>
      <c r="M76" s="920">
        <v>28638204350</v>
      </c>
      <c r="N76" s="920">
        <v>0</v>
      </c>
      <c r="O76" s="921" t="s">
        <v>2468</v>
      </c>
      <c r="P76" s="922">
        <f t="shared" si="0"/>
        <v>0</v>
      </c>
    </row>
    <row r="77" spans="1:16" s="890" customFormat="1" x14ac:dyDescent="0.25">
      <c r="A77" s="886" t="s">
        <v>469</v>
      </c>
      <c r="B77" s="886" t="s">
        <v>470</v>
      </c>
      <c r="C77" s="927" t="s">
        <v>610</v>
      </c>
      <c r="D77" s="886" t="s">
        <v>611</v>
      </c>
      <c r="E77" s="886" t="s">
        <v>612</v>
      </c>
      <c r="F77" s="959" t="s">
        <v>613</v>
      </c>
      <c r="G77" s="886" t="s">
        <v>821</v>
      </c>
      <c r="H77" s="886" t="s">
        <v>822</v>
      </c>
      <c r="I77" s="887">
        <v>0</v>
      </c>
      <c r="J77" s="887">
        <v>0</v>
      </c>
      <c r="K77" s="887">
        <v>11122880000</v>
      </c>
      <c r="L77" s="887">
        <v>11122880000</v>
      </c>
      <c r="M77" s="887">
        <v>0</v>
      </c>
      <c r="N77" s="887">
        <v>0</v>
      </c>
      <c r="O77" s="888" t="s">
        <v>1814</v>
      </c>
      <c r="P77" s="889"/>
    </row>
    <row r="78" spans="1:16" s="890" customFormat="1" x14ac:dyDescent="0.25">
      <c r="A78" s="886" t="s">
        <v>469</v>
      </c>
      <c r="B78" s="886" t="s">
        <v>470</v>
      </c>
      <c r="C78" s="927" t="s">
        <v>610</v>
      </c>
      <c r="D78" s="886" t="s">
        <v>611</v>
      </c>
      <c r="E78" s="886" t="s">
        <v>612</v>
      </c>
      <c r="F78" s="959" t="s">
        <v>613</v>
      </c>
      <c r="G78" s="886" t="s">
        <v>601</v>
      </c>
      <c r="H78" s="886" t="s">
        <v>183</v>
      </c>
      <c r="I78" s="887">
        <v>30000000000</v>
      </c>
      <c r="J78" s="887">
        <v>0</v>
      </c>
      <c r="K78" s="887">
        <v>0</v>
      </c>
      <c r="L78" s="887">
        <v>30000000000</v>
      </c>
      <c r="M78" s="887">
        <v>0</v>
      </c>
      <c r="N78" s="887">
        <v>0</v>
      </c>
      <c r="O78" s="888" t="s">
        <v>1814</v>
      </c>
      <c r="P78" s="889"/>
    </row>
    <row r="79" spans="1:16" s="890" customFormat="1" x14ac:dyDescent="0.25">
      <c r="A79" s="886" t="s">
        <v>469</v>
      </c>
      <c r="B79" s="886" t="s">
        <v>470</v>
      </c>
      <c r="C79" s="927" t="s">
        <v>610</v>
      </c>
      <c r="D79" s="886" t="s">
        <v>611</v>
      </c>
      <c r="E79" s="886" t="s">
        <v>612</v>
      </c>
      <c r="F79" s="959" t="s">
        <v>613</v>
      </c>
      <c r="G79" s="886" t="s">
        <v>614</v>
      </c>
      <c r="H79" s="886" t="s">
        <v>615</v>
      </c>
      <c r="I79" s="887">
        <v>930035739</v>
      </c>
      <c r="J79" s="887">
        <v>0</v>
      </c>
      <c r="K79" s="887">
        <v>26750000000</v>
      </c>
      <c r="L79" s="887">
        <v>21708527000</v>
      </c>
      <c r="M79" s="887">
        <v>5971508739</v>
      </c>
      <c r="N79" s="887">
        <v>0</v>
      </c>
      <c r="O79" s="888" t="s">
        <v>1814</v>
      </c>
      <c r="P79" s="889"/>
    </row>
    <row r="80" spans="1:16" s="890" customFormat="1" x14ac:dyDescent="0.25">
      <c r="A80" s="886" t="s">
        <v>469</v>
      </c>
      <c r="B80" s="886" t="s">
        <v>470</v>
      </c>
      <c r="C80" s="927" t="s">
        <v>610</v>
      </c>
      <c r="D80" s="886" t="s">
        <v>611</v>
      </c>
      <c r="E80" s="886" t="s">
        <v>612</v>
      </c>
      <c r="F80" s="959" t="s">
        <v>613</v>
      </c>
      <c r="G80" s="886" t="s">
        <v>648</v>
      </c>
      <c r="H80" s="886" t="s">
        <v>649</v>
      </c>
      <c r="I80" s="887">
        <v>0</v>
      </c>
      <c r="J80" s="887">
        <v>0</v>
      </c>
      <c r="K80" s="887">
        <v>11701440000</v>
      </c>
      <c r="L80" s="887">
        <v>0</v>
      </c>
      <c r="M80" s="887">
        <v>11701440000</v>
      </c>
      <c r="N80" s="887">
        <v>0</v>
      </c>
      <c r="O80" s="888" t="s">
        <v>1814</v>
      </c>
      <c r="P80" s="889"/>
    </row>
    <row r="81" spans="1:16" s="890" customFormat="1" x14ac:dyDescent="0.25">
      <c r="A81" s="886" t="s">
        <v>469</v>
      </c>
      <c r="B81" s="886" t="s">
        <v>470</v>
      </c>
      <c r="C81" s="927" t="s">
        <v>610</v>
      </c>
      <c r="D81" s="886" t="s">
        <v>611</v>
      </c>
      <c r="E81" s="886" t="s">
        <v>612</v>
      </c>
      <c r="F81" s="959" t="s">
        <v>613</v>
      </c>
      <c r="G81" s="886" t="s">
        <v>618</v>
      </c>
      <c r="H81" s="886" t="s">
        <v>619</v>
      </c>
      <c r="I81" s="887">
        <v>400000000</v>
      </c>
      <c r="J81" s="887">
        <v>0</v>
      </c>
      <c r="K81" s="887">
        <v>0</v>
      </c>
      <c r="L81" s="887">
        <v>0</v>
      </c>
      <c r="M81" s="887">
        <v>400000000</v>
      </c>
      <c r="N81" s="887">
        <v>0</v>
      </c>
      <c r="O81" s="888" t="s">
        <v>1814</v>
      </c>
      <c r="P81" s="889"/>
    </row>
    <row r="82" spans="1:16" s="890" customFormat="1" x14ac:dyDescent="0.25">
      <c r="A82" s="886" t="s">
        <v>469</v>
      </c>
      <c r="B82" s="886" t="s">
        <v>470</v>
      </c>
      <c r="C82" s="927" t="s">
        <v>610</v>
      </c>
      <c r="D82" s="886" t="s">
        <v>611</v>
      </c>
      <c r="E82" s="886" t="s">
        <v>612</v>
      </c>
      <c r="F82" s="959" t="s">
        <v>613</v>
      </c>
      <c r="G82" s="886" t="s">
        <v>846</v>
      </c>
      <c r="H82" s="886" t="s">
        <v>847</v>
      </c>
      <c r="I82" s="887">
        <v>0</v>
      </c>
      <c r="J82" s="887">
        <v>0</v>
      </c>
      <c r="K82" s="887">
        <v>127768536000</v>
      </c>
      <c r="L82" s="887">
        <v>127768536000</v>
      </c>
      <c r="M82" s="887">
        <v>0</v>
      </c>
      <c r="N82" s="887">
        <v>0</v>
      </c>
      <c r="O82" s="888" t="s">
        <v>1814</v>
      </c>
      <c r="P82" s="889"/>
    </row>
    <row r="83" spans="1:16" s="890" customFormat="1" x14ac:dyDescent="0.25">
      <c r="A83" s="886" t="s">
        <v>469</v>
      </c>
      <c r="B83" s="886" t="s">
        <v>470</v>
      </c>
      <c r="C83" s="927" t="s">
        <v>610</v>
      </c>
      <c r="D83" s="886" t="s">
        <v>611</v>
      </c>
      <c r="E83" s="886" t="s">
        <v>612</v>
      </c>
      <c r="F83" s="959" t="s">
        <v>613</v>
      </c>
      <c r="G83" s="886" t="s">
        <v>622</v>
      </c>
      <c r="H83" s="886" t="s">
        <v>623</v>
      </c>
      <c r="I83" s="887">
        <v>13860000000</v>
      </c>
      <c r="J83" s="887">
        <v>0</v>
      </c>
      <c r="K83" s="887">
        <v>0</v>
      </c>
      <c r="L83" s="887">
        <v>6958250235</v>
      </c>
      <c r="M83" s="887">
        <v>6901749765</v>
      </c>
      <c r="N83" s="887">
        <v>0</v>
      </c>
      <c r="O83" s="888" t="s">
        <v>1814</v>
      </c>
      <c r="P83" s="889"/>
    </row>
    <row r="84" spans="1:16" s="890" customFormat="1" x14ac:dyDescent="0.25">
      <c r="A84" s="886" t="s">
        <v>469</v>
      </c>
      <c r="B84" s="886" t="s">
        <v>470</v>
      </c>
      <c r="C84" s="927" t="s">
        <v>610</v>
      </c>
      <c r="D84" s="886" t="s">
        <v>611</v>
      </c>
      <c r="E84" s="886" t="s">
        <v>612</v>
      </c>
      <c r="F84" s="959" t="s">
        <v>613</v>
      </c>
      <c r="G84" s="886" t="s">
        <v>634</v>
      </c>
      <c r="H84" s="886" t="s">
        <v>635</v>
      </c>
      <c r="I84" s="887">
        <v>423859470</v>
      </c>
      <c r="J84" s="887">
        <v>0</v>
      </c>
      <c r="K84" s="887">
        <v>3228385800</v>
      </c>
      <c r="L84" s="887">
        <v>3044360037</v>
      </c>
      <c r="M84" s="887">
        <v>607885233</v>
      </c>
      <c r="N84" s="887">
        <v>0</v>
      </c>
      <c r="O84" s="888" t="s">
        <v>1814</v>
      </c>
      <c r="P84" s="889"/>
    </row>
    <row r="85" spans="1:16" s="890" customFormat="1" x14ac:dyDescent="0.25">
      <c r="A85" s="886" t="s">
        <v>469</v>
      </c>
      <c r="B85" s="886" t="s">
        <v>470</v>
      </c>
      <c r="C85" s="927" t="s">
        <v>610</v>
      </c>
      <c r="D85" s="886" t="s">
        <v>611</v>
      </c>
      <c r="E85" s="886" t="s">
        <v>612</v>
      </c>
      <c r="F85" s="959" t="s">
        <v>613</v>
      </c>
      <c r="G85" s="886" t="s">
        <v>626</v>
      </c>
      <c r="H85" s="886" t="s">
        <v>627</v>
      </c>
      <c r="I85" s="887">
        <v>0</v>
      </c>
      <c r="J85" s="887">
        <v>0</v>
      </c>
      <c r="K85" s="887">
        <v>23316071167</v>
      </c>
      <c r="L85" s="887">
        <v>23316071167</v>
      </c>
      <c r="M85" s="887">
        <v>0</v>
      </c>
      <c r="N85" s="887">
        <v>0</v>
      </c>
      <c r="O85" s="888" t="s">
        <v>1814</v>
      </c>
      <c r="P85" s="889"/>
    </row>
    <row r="86" spans="1:16" s="890" customFormat="1" x14ac:dyDescent="0.25">
      <c r="A86" s="886" t="s">
        <v>469</v>
      </c>
      <c r="B86" s="886" t="s">
        <v>470</v>
      </c>
      <c r="C86" s="927" t="s">
        <v>610</v>
      </c>
      <c r="D86" s="886" t="s">
        <v>611</v>
      </c>
      <c r="E86" s="886" t="s">
        <v>612</v>
      </c>
      <c r="F86" s="959" t="s">
        <v>613</v>
      </c>
      <c r="G86" s="886" t="s">
        <v>636</v>
      </c>
      <c r="H86" s="886" t="s">
        <v>637</v>
      </c>
      <c r="I86" s="887">
        <v>0</v>
      </c>
      <c r="J86" s="887">
        <v>0</v>
      </c>
      <c r="K86" s="887">
        <v>12527272946</v>
      </c>
      <c r="L86" s="887">
        <v>12527272946</v>
      </c>
      <c r="M86" s="887">
        <v>0</v>
      </c>
      <c r="N86" s="887">
        <v>0</v>
      </c>
      <c r="O86" s="888" t="s">
        <v>1814</v>
      </c>
      <c r="P86" s="889"/>
    </row>
    <row r="87" spans="1:16" s="890" customFormat="1" x14ac:dyDescent="0.25">
      <c r="A87" s="886" t="s">
        <v>469</v>
      </c>
      <c r="B87" s="886" t="s">
        <v>470</v>
      </c>
      <c r="C87" s="927" t="s">
        <v>610</v>
      </c>
      <c r="D87" s="886" t="s">
        <v>611</v>
      </c>
      <c r="E87" s="886" t="s">
        <v>612</v>
      </c>
      <c r="F87" s="959" t="s">
        <v>613</v>
      </c>
      <c r="G87" s="886" t="s">
        <v>624</v>
      </c>
      <c r="H87" s="886" t="s">
        <v>625</v>
      </c>
      <c r="I87" s="887">
        <v>0</v>
      </c>
      <c r="J87" s="887">
        <v>0</v>
      </c>
      <c r="K87" s="887">
        <v>6811288500</v>
      </c>
      <c r="L87" s="887">
        <v>6224263500</v>
      </c>
      <c r="M87" s="887">
        <v>587025000</v>
      </c>
      <c r="N87" s="887">
        <v>0</v>
      </c>
      <c r="O87" s="888" t="s">
        <v>1814</v>
      </c>
      <c r="P87" s="889"/>
    </row>
    <row r="88" spans="1:16" s="890" customFormat="1" x14ac:dyDescent="0.25">
      <c r="A88" s="886" t="s">
        <v>469</v>
      </c>
      <c r="B88" s="886" t="s">
        <v>470</v>
      </c>
      <c r="C88" s="927" t="s">
        <v>610</v>
      </c>
      <c r="D88" s="886" t="s">
        <v>611</v>
      </c>
      <c r="E88" s="886" t="s">
        <v>612</v>
      </c>
      <c r="F88" s="959" t="s">
        <v>613</v>
      </c>
      <c r="G88" s="886" t="s">
        <v>860</v>
      </c>
      <c r="H88" s="886" t="s">
        <v>861</v>
      </c>
      <c r="I88" s="887">
        <v>0</v>
      </c>
      <c r="J88" s="887">
        <v>0</v>
      </c>
      <c r="K88" s="887">
        <v>90457477500</v>
      </c>
      <c r="L88" s="887">
        <v>90457477500</v>
      </c>
      <c r="M88" s="887">
        <v>0</v>
      </c>
      <c r="N88" s="887">
        <v>0</v>
      </c>
      <c r="O88" s="888" t="s">
        <v>1814</v>
      </c>
      <c r="P88" s="889"/>
    </row>
    <row r="89" spans="1:16" s="890" customFormat="1" x14ac:dyDescent="0.25">
      <c r="A89" s="886" t="s">
        <v>469</v>
      </c>
      <c r="B89" s="886" t="s">
        <v>470</v>
      </c>
      <c r="C89" s="927" t="s">
        <v>610</v>
      </c>
      <c r="D89" s="886" t="s">
        <v>611</v>
      </c>
      <c r="E89" s="886" t="s">
        <v>612</v>
      </c>
      <c r="F89" s="959" t="s">
        <v>613</v>
      </c>
      <c r="G89" s="886" t="s">
        <v>628</v>
      </c>
      <c r="H89" s="886" t="s">
        <v>629</v>
      </c>
      <c r="I89" s="887">
        <v>0</v>
      </c>
      <c r="J89" s="887">
        <v>0</v>
      </c>
      <c r="K89" s="887">
        <v>427892471200</v>
      </c>
      <c r="L89" s="887">
        <v>427892471200</v>
      </c>
      <c r="M89" s="887">
        <v>0</v>
      </c>
      <c r="N89" s="887">
        <v>0</v>
      </c>
      <c r="O89" s="888" t="s">
        <v>1814</v>
      </c>
      <c r="P89" s="889"/>
    </row>
    <row r="90" spans="1:16" s="890" customFormat="1" x14ac:dyDescent="0.25">
      <c r="A90" s="886" t="s">
        <v>469</v>
      </c>
      <c r="B90" s="886" t="s">
        <v>470</v>
      </c>
      <c r="C90" s="927" t="s">
        <v>610</v>
      </c>
      <c r="D90" s="886" t="s">
        <v>611</v>
      </c>
      <c r="E90" s="886" t="s">
        <v>612</v>
      </c>
      <c r="F90" s="959" t="s">
        <v>613</v>
      </c>
      <c r="G90" s="886" t="s">
        <v>630</v>
      </c>
      <c r="H90" s="886" t="s">
        <v>631</v>
      </c>
      <c r="I90" s="887">
        <v>0</v>
      </c>
      <c r="J90" s="887">
        <v>0</v>
      </c>
      <c r="K90" s="887">
        <v>16232000022</v>
      </c>
      <c r="L90" s="887">
        <v>16232000022</v>
      </c>
      <c r="M90" s="887">
        <v>0</v>
      </c>
      <c r="N90" s="887">
        <v>0</v>
      </c>
      <c r="O90" s="888" t="s">
        <v>1814</v>
      </c>
      <c r="P90" s="889"/>
    </row>
    <row r="91" spans="1:16" s="890" customFormat="1" x14ac:dyDescent="0.25">
      <c r="A91" s="886" t="s">
        <v>469</v>
      </c>
      <c r="B91" s="886" t="s">
        <v>470</v>
      </c>
      <c r="C91" s="927" t="s">
        <v>610</v>
      </c>
      <c r="D91" s="886" t="s">
        <v>611</v>
      </c>
      <c r="E91" s="886" t="s">
        <v>612</v>
      </c>
      <c r="F91" s="959" t="s">
        <v>613</v>
      </c>
      <c r="G91" s="886" t="s">
        <v>866</v>
      </c>
      <c r="H91" s="886" t="s">
        <v>867</v>
      </c>
      <c r="I91" s="887">
        <v>0</v>
      </c>
      <c r="J91" s="887">
        <v>0</v>
      </c>
      <c r="K91" s="887">
        <v>2809431400</v>
      </c>
      <c r="L91" s="887">
        <v>2809431400</v>
      </c>
      <c r="M91" s="887">
        <v>0</v>
      </c>
      <c r="N91" s="887">
        <v>0</v>
      </c>
      <c r="O91" s="888" t="s">
        <v>1814</v>
      </c>
      <c r="P91" s="889"/>
    </row>
    <row r="92" spans="1:16" s="890" customFormat="1" x14ac:dyDescent="0.25">
      <c r="A92" s="886" t="s">
        <v>469</v>
      </c>
      <c r="B92" s="886" t="s">
        <v>470</v>
      </c>
      <c r="C92" s="927" t="s">
        <v>610</v>
      </c>
      <c r="D92" s="886" t="s">
        <v>611</v>
      </c>
      <c r="E92" s="886" t="s">
        <v>612</v>
      </c>
      <c r="F92" s="959" t="s">
        <v>613</v>
      </c>
      <c r="G92" s="886" t="s">
        <v>872</v>
      </c>
      <c r="H92" s="886" t="s">
        <v>873</v>
      </c>
      <c r="I92" s="887">
        <v>0</v>
      </c>
      <c r="J92" s="887">
        <v>0</v>
      </c>
      <c r="K92" s="887">
        <v>1131828750</v>
      </c>
      <c r="L92" s="887">
        <v>1075503000</v>
      </c>
      <c r="M92" s="887">
        <v>56325750</v>
      </c>
      <c r="N92" s="887">
        <v>0</v>
      </c>
      <c r="O92" s="888" t="s">
        <v>1814</v>
      </c>
      <c r="P92" s="889"/>
    </row>
    <row r="93" spans="1:16" s="890" customFormat="1" x14ac:dyDescent="0.25">
      <c r="A93" s="886" t="s">
        <v>469</v>
      </c>
      <c r="B93" s="886" t="s">
        <v>470</v>
      </c>
      <c r="C93" s="927" t="s">
        <v>610</v>
      </c>
      <c r="D93" s="886" t="s">
        <v>611</v>
      </c>
      <c r="E93" s="886" t="s">
        <v>612</v>
      </c>
      <c r="F93" s="959" t="s">
        <v>613</v>
      </c>
      <c r="G93" s="886" t="s">
        <v>632</v>
      </c>
      <c r="H93" s="886" t="s">
        <v>633</v>
      </c>
      <c r="I93" s="887">
        <v>5710841082</v>
      </c>
      <c r="J93" s="887">
        <v>0</v>
      </c>
      <c r="K93" s="887">
        <v>0</v>
      </c>
      <c r="L93" s="887">
        <v>5710841082</v>
      </c>
      <c r="M93" s="887">
        <v>0</v>
      </c>
      <c r="N93" s="887">
        <v>0</v>
      </c>
      <c r="O93" s="888" t="s">
        <v>1814</v>
      </c>
      <c r="P93" s="889"/>
    </row>
    <row r="94" spans="1:16" s="890" customFormat="1" x14ac:dyDescent="0.25">
      <c r="A94" s="886" t="s">
        <v>469</v>
      </c>
      <c r="B94" s="886" t="s">
        <v>470</v>
      </c>
      <c r="C94" s="927" t="s">
        <v>610</v>
      </c>
      <c r="D94" s="886" t="s">
        <v>611</v>
      </c>
      <c r="E94" s="886" t="s">
        <v>612</v>
      </c>
      <c r="F94" s="959" t="s">
        <v>613</v>
      </c>
      <c r="G94" s="886" t="s">
        <v>709</v>
      </c>
      <c r="H94" s="886" t="s">
        <v>710</v>
      </c>
      <c r="I94" s="887">
        <v>0</v>
      </c>
      <c r="J94" s="887">
        <v>0</v>
      </c>
      <c r="K94" s="887">
        <v>10111813197</v>
      </c>
      <c r="L94" s="887">
        <v>0</v>
      </c>
      <c r="M94" s="887">
        <v>10111813197</v>
      </c>
      <c r="N94" s="887">
        <v>0</v>
      </c>
      <c r="O94" s="888" t="s">
        <v>1814</v>
      </c>
      <c r="P94" s="889"/>
    </row>
    <row r="95" spans="1:16" s="890" customFormat="1" x14ac:dyDescent="0.25">
      <c r="A95" s="886" t="s">
        <v>469</v>
      </c>
      <c r="B95" s="886" t="s">
        <v>470</v>
      </c>
      <c r="C95" s="927" t="s">
        <v>610</v>
      </c>
      <c r="D95" s="886" t="s">
        <v>611</v>
      </c>
      <c r="E95" s="886" t="s">
        <v>612</v>
      </c>
      <c r="F95" s="959" t="s">
        <v>613</v>
      </c>
      <c r="G95" s="886" t="s">
        <v>900</v>
      </c>
      <c r="H95" s="886" t="s">
        <v>901</v>
      </c>
      <c r="I95" s="887">
        <v>0</v>
      </c>
      <c r="J95" s="887">
        <v>0</v>
      </c>
      <c r="K95" s="887">
        <v>13355108000</v>
      </c>
      <c r="L95" s="887">
        <v>13355108000</v>
      </c>
      <c r="M95" s="887">
        <v>0</v>
      </c>
      <c r="N95" s="887">
        <v>0</v>
      </c>
      <c r="O95" s="888" t="s">
        <v>1814</v>
      </c>
      <c r="P95" s="889"/>
    </row>
    <row r="96" spans="1:16" s="890" customFormat="1" x14ac:dyDescent="0.25">
      <c r="A96" s="886" t="s">
        <v>469</v>
      </c>
      <c r="B96" s="886" t="s">
        <v>470</v>
      </c>
      <c r="C96" s="927" t="s">
        <v>610</v>
      </c>
      <c r="D96" s="886" t="s">
        <v>611</v>
      </c>
      <c r="E96" s="886" t="s">
        <v>612</v>
      </c>
      <c r="F96" s="959" t="s">
        <v>613</v>
      </c>
      <c r="G96" s="886" t="s">
        <v>640</v>
      </c>
      <c r="H96" s="886" t="s">
        <v>641</v>
      </c>
      <c r="I96" s="887">
        <v>332505600</v>
      </c>
      <c r="J96" s="887">
        <v>0</v>
      </c>
      <c r="K96" s="887">
        <v>0</v>
      </c>
      <c r="L96" s="887">
        <v>332505600</v>
      </c>
      <c r="M96" s="887">
        <v>0</v>
      </c>
      <c r="N96" s="887">
        <v>0</v>
      </c>
      <c r="O96" s="888" t="s">
        <v>1814</v>
      </c>
      <c r="P96" s="889"/>
    </row>
    <row r="97" spans="1:16" s="890" customFormat="1" x14ac:dyDescent="0.25">
      <c r="A97" s="886" t="s">
        <v>469</v>
      </c>
      <c r="B97" s="886" t="s">
        <v>470</v>
      </c>
      <c r="C97" s="927" t="s">
        <v>610</v>
      </c>
      <c r="D97" s="886" t="s">
        <v>611</v>
      </c>
      <c r="E97" s="886" t="s">
        <v>612</v>
      </c>
      <c r="F97" s="959" t="s">
        <v>613</v>
      </c>
      <c r="G97" s="886" t="s">
        <v>644</v>
      </c>
      <c r="H97" s="886" t="s">
        <v>645</v>
      </c>
      <c r="I97" s="887">
        <v>842825060</v>
      </c>
      <c r="J97" s="887">
        <v>0</v>
      </c>
      <c r="K97" s="887">
        <v>0</v>
      </c>
      <c r="L97" s="887">
        <v>842825060</v>
      </c>
      <c r="M97" s="887">
        <v>0</v>
      </c>
      <c r="N97" s="887">
        <v>0</v>
      </c>
      <c r="O97" s="888" t="s">
        <v>1814</v>
      </c>
      <c r="P97" s="889"/>
    </row>
    <row r="98" spans="1:16" s="890" customFormat="1" x14ac:dyDescent="0.25">
      <c r="A98" s="886" t="s">
        <v>469</v>
      </c>
      <c r="B98" s="886" t="s">
        <v>470</v>
      </c>
      <c r="C98" s="927" t="s">
        <v>610</v>
      </c>
      <c r="D98" s="886" t="s">
        <v>611</v>
      </c>
      <c r="E98" s="886" t="s">
        <v>612</v>
      </c>
      <c r="F98" s="959" t="s">
        <v>613</v>
      </c>
      <c r="G98" s="886" t="s">
        <v>928</v>
      </c>
      <c r="H98" s="886" t="s">
        <v>929</v>
      </c>
      <c r="I98" s="887">
        <v>0</v>
      </c>
      <c r="J98" s="887">
        <v>0</v>
      </c>
      <c r="K98" s="887">
        <v>10000000000</v>
      </c>
      <c r="L98" s="887">
        <v>10000000000</v>
      </c>
      <c r="M98" s="887">
        <v>0</v>
      </c>
      <c r="N98" s="887">
        <v>0</v>
      </c>
      <c r="O98" s="888" t="s">
        <v>1814</v>
      </c>
      <c r="P98" s="889"/>
    </row>
    <row r="99" spans="1:16" s="890" customFormat="1" x14ac:dyDescent="0.25">
      <c r="A99" s="886" t="s">
        <v>469</v>
      </c>
      <c r="B99" s="886" t="s">
        <v>470</v>
      </c>
      <c r="C99" s="927" t="s">
        <v>610</v>
      </c>
      <c r="D99" s="886" t="s">
        <v>611</v>
      </c>
      <c r="E99" s="886" t="s">
        <v>612</v>
      </c>
      <c r="F99" s="959" t="s">
        <v>613</v>
      </c>
      <c r="G99" s="886" t="s">
        <v>1916</v>
      </c>
      <c r="H99" s="886" t="s">
        <v>1917</v>
      </c>
      <c r="I99" s="887">
        <v>0</v>
      </c>
      <c r="J99" s="887">
        <v>0</v>
      </c>
      <c r="K99" s="887">
        <v>15807765839</v>
      </c>
      <c r="L99" s="887">
        <v>15807765839</v>
      </c>
      <c r="M99" s="887">
        <v>0</v>
      </c>
      <c r="N99" s="887">
        <v>0</v>
      </c>
      <c r="O99" s="888" t="s">
        <v>1814</v>
      </c>
      <c r="P99" s="889"/>
    </row>
    <row r="100" spans="1:16" s="890" customFormat="1" x14ac:dyDescent="0.25">
      <c r="A100" s="886" t="s">
        <v>469</v>
      </c>
      <c r="B100" s="886" t="s">
        <v>470</v>
      </c>
      <c r="C100" s="927" t="s">
        <v>610</v>
      </c>
      <c r="D100" s="886" t="s">
        <v>611</v>
      </c>
      <c r="E100" s="886" t="s">
        <v>612</v>
      </c>
      <c r="F100" s="959" t="s">
        <v>613</v>
      </c>
      <c r="G100" s="886" t="s">
        <v>1918</v>
      </c>
      <c r="H100" s="886" t="s">
        <v>1919</v>
      </c>
      <c r="I100" s="887">
        <v>0</v>
      </c>
      <c r="J100" s="887">
        <v>0</v>
      </c>
      <c r="K100" s="887">
        <v>14701921490</v>
      </c>
      <c r="L100" s="887">
        <v>14701921490</v>
      </c>
      <c r="M100" s="887">
        <v>0</v>
      </c>
      <c r="N100" s="887">
        <v>0</v>
      </c>
      <c r="O100" s="888" t="s">
        <v>1814</v>
      </c>
      <c r="P100" s="889"/>
    </row>
    <row r="101" spans="1:16" s="890" customFormat="1" x14ac:dyDescent="0.25">
      <c r="A101" s="886" t="s">
        <v>469</v>
      </c>
      <c r="B101" s="886" t="s">
        <v>470</v>
      </c>
      <c r="C101" s="927" t="s">
        <v>610</v>
      </c>
      <c r="D101" s="886" t="s">
        <v>611</v>
      </c>
      <c r="E101" s="886" t="s">
        <v>612</v>
      </c>
      <c r="F101" s="959" t="s">
        <v>613</v>
      </c>
      <c r="G101" s="886" t="s">
        <v>1920</v>
      </c>
      <c r="H101" s="886" t="s">
        <v>1921</v>
      </c>
      <c r="I101" s="887">
        <v>0</v>
      </c>
      <c r="J101" s="887">
        <v>0</v>
      </c>
      <c r="K101" s="887">
        <v>5047716011</v>
      </c>
      <c r="L101" s="887">
        <v>0</v>
      </c>
      <c r="M101" s="887">
        <v>5047716011</v>
      </c>
      <c r="N101" s="887">
        <v>0</v>
      </c>
      <c r="O101" s="888" t="s">
        <v>1814</v>
      </c>
      <c r="P101" s="889"/>
    </row>
    <row r="102" spans="1:16" s="890" customFormat="1" x14ac:dyDescent="0.25">
      <c r="A102" s="886" t="s">
        <v>469</v>
      </c>
      <c r="B102" s="886" t="s">
        <v>470</v>
      </c>
      <c r="C102" s="927" t="s">
        <v>610</v>
      </c>
      <c r="D102" s="886" t="s">
        <v>611</v>
      </c>
      <c r="E102" s="886" t="s">
        <v>612</v>
      </c>
      <c r="F102" s="959" t="s">
        <v>613</v>
      </c>
      <c r="G102" s="886" t="s">
        <v>1922</v>
      </c>
      <c r="H102" s="886" t="s">
        <v>1923</v>
      </c>
      <c r="I102" s="887">
        <v>0</v>
      </c>
      <c r="J102" s="887">
        <v>0</v>
      </c>
      <c r="K102" s="887">
        <v>174145965330</v>
      </c>
      <c r="L102" s="887">
        <v>94308130330</v>
      </c>
      <c r="M102" s="887">
        <v>79837835000</v>
      </c>
      <c r="N102" s="887">
        <v>0</v>
      </c>
      <c r="O102" s="888" t="s">
        <v>1814</v>
      </c>
      <c r="P102" s="889"/>
    </row>
    <row r="103" spans="1:16" s="890" customFormat="1" x14ac:dyDescent="0.25">
      <c r="A103" s="886" t="s">
        <v>469</v>
      </c>
      <c r="B103" s="886" t="s">
        <v>470</v>
      </c>
      <c r="C103" s="927" t="s">
        <v>610</v>
      </c>
      <c r="D103" s="886" t="s">
        <v>611</v>
      </c>
      <c r="E103" s="886" t="s">
        <v>612</v>
      </c>
      <c r="F103" s="959" t="s">
        <v>613</v>
      </c>
      <c r="G103" s="886" t="s">
        <v>1924</v>
      </c>
      <c r="H103" s="886" t="s">
        <v>1925</v>
      </c>
      <c r="I103" s="887">
        <v>0</v>
      </c>
      <c r="J103" s="887">
        <v>0</v>
      </c>
      <c r="K103" s="887">
        <v>3120000000</v>
      </c>
      <c r="L103" s="887">
        <v>3120000000</v>
      </c>
      <c r="M103" s="887">
        <v>0</v>
      </c>
      <c r="N103" s="887">
        <v>0</v>
      </c>
      <c r="O103" s="888" t="s">
        <v>1814</v>
      </c>
      <c r="P103" s="889"/>
    </row>
    <row r="104" spans="1:16" s="890" customFormat="1" x14ac:dyDescent="0.25">
      <c r="A104" s="886" t="s">
        <v>469</v>
      </c>
      <c r="B104" s="886" t="s">
        <v>470</v>
      </c>
      <c r="C104" s="927" t="s">
        <v>610</v>
      </c>
      <c r="D104" s="886" t="s">
        <v>611</v>
      </c>
      <c r="E104" s="886" t="s">
        <v>612</v>
      </c>
      <c r="F104" s="959" t="s">
        <v>613</v>
      </c>
      <c r="G104" s="886" t="s">
        <v>1926</v>
      </c>
      <c r="H104" s="886" t="s">
        <v>1927</v>
      </c>
      <c r="I104" s="887">
        <v>0</v>
      </c>
      <c r="J104" s="887">
        <v>0</v>
      </c>
      <c r="K104" s="887">
        <v>4144853183</v>
      </c>
      <c r="L104" s="887">
        <v>0</v>
      </c>
      <c r="M104" s="887">
        <v>4144853183</v>
      </c>
      <c r="N104" s="887">
        <v>0</v>
      </c>
      <c r="O104" s="888" t="s">
        <v>1814</v>
      </c>
      <c r="P104" s="889"/>
    </row>
    <row r="105" spans="1:16" s="890" customFormat="1" x14ac:dyDescent="0.25">
      <c r="A105" s="886" t="s">
        <v>469</v>
      </c>
      <c r="B105" s="886" t="s">
        <v>470</v>
      </c>
      <c r="C105" s="927" t="s">
        <v>610</v>
      </c>
      <c r="D105" s="886" t="s">
        <v>611</v>
      </c>
      <c r="E105" s="886" t="s">
        <v>612</v>
      </c>
      <c r="F105" s="959" t="s">
        <v>613</v>
      </c>
      <c r="G105" s="886" t="s">
        <v>1928</v>
      </c>
      <c r="H105" s="886" t="s">
        <v>1929</v>
      </c>
      <c r="I105" s="887">
        <v>0</v>
      </c>
      <c r="J105" s="887">
        <v>0</v>
      </c>
      <c r="K105" s="887">
        <v>8125000000</v>
      </c>
      <c r="L105" s="887">
        <v>8125000000</v>
      </c>
      <c r="M105" s="887">
        <v>0</v>
      </c>
      <c r="N105" s="887">
        <v>0</v>
      </c>
      <c r="O105" s="888" t="s">
        <v>1814</v>
      </c>
      <c r="P105" s="889"/>
    </row>
    <row r="106" spans="1:16" s="890" customFormat="1" x14ac:dyDescent="0.25">
      <c r="A106" s="886" t="s">
        <v>469</v>
      </c>
      <c r="B106" s="886" t="s">
        <v>470</v>
      </c>
      <c r="C106" s="927" t="s">
        <v>610</v>
      </c>
      <c r="D106" s="886" t="s">
        <v>611</v>
      </c>
      <c r="E106" s="886" t="s">
        <v>612</v>
      </c>
      <c r="F106" s="959" t="s">
        <v>613</v>
      </c>
      <c r="G106" s="886" t="s">
        <v>1930</v>
      </c>
      <c r="H106" s="886" t="s">
        <v>1931</v>
      </c>
      <c r="I106" s="887">
        <v>0</v>
      </c>
      <c r="J106" s="887">
        <v>0</v>
      </c>
      <c r="K106" s="887">
        <v>137330458200</v>
      </c>
      <c r="L106" s="887">
        <v>0</v>
      </c>
      <c r="M106" s="887">
        <v>137330458200</v>
      </c>
      <c r="N106" s="887">
        <v>0</v>
      </c>
      <c r="O106" s="888" t="s">
        <v>1814</v>
      </c>
      <c r="P106" s="889"/>
    </row>
    <row r="107" spans="1:16" s="890" customFormat="1" x14ac:dyDescent="0.25">
      <c r="A107" s="886" t="s">
        <v>469</v>
      </c>
      <c r="B107" s="886" t="s">
        <v>470</v>
      </c>
      <c r="C107" s="927" t="s">
        <v>610</v>
      </c>
      <c r="D107" s="886" t="s">
        <v>611</v>
      </c>
      <c r="E107" s="886" t="s">
        <v>612</v>
      </c>
      <c r="F107" s="959" t="s">
        <v>613</v>
      </c>
      <c r="G107" s="886" t="s">
        <v>1932</v>
      </c>
      <c r="H107" s="886" t="s">
        <v>1933</v>
      </c>
      <c r="I107" s="887">
        <v>0</v>
      </c>
      <c r="J107" s="887">
        <v>0</v>
      </c>
      <c r="K107" s="887">
        <v>5488087500</v>
      </c>
      <c r="L107" s="887">
        <v>5488087500</v>
      </c>
      <c r="M107" s="887">
        <v>0</v>
      </c>
      <c r="N107" s="887">
        <v>0</v>
      </c>
      <c r="O107" s="888" t="s">
        <v>1814</v>
      </c>
      <c r="P107" s="889"/>
    </row>
    <row r="108" spans="1:16" s="890" customFormat="1" x14ac:dyDescent="0.25">
      <c r="A108" s="886" t="s">
        <v>469</v>
      </c>
      <c r="B108" s="886" t="s">
        <v>470</v>
      </c>
      <c r="C108" s="927" t="s">
        <v>610</v>
      </c>
      <c r="D108" s="886" t="s">
        <v>611</v>
      </c>
      <c r="E108" s="886" t="s">
        <v>612</v>
      </c>
      <c r="F108" s="959" t="s">
        <v>613</v>
      </c>
      <c r="G108" s="886" t="s">
        <v>1934</v>
      </c>
      <c r="H108" s="886" t="s">
        <v>1935</v>
      </c>
      <c r="I108" s="887">
        <v>0</v>
      </c>
      <c r="J108" s="887">
        <v>0</v>
      </c>
      <c r="K108" s="887">
        <v>15392590000</v>
      </c>
      <c r="L108" s="887">
        <v>15392590000</v>
      </c>
      <c r="M108" s="887">
        <v>0</v>
      </c>
      <c r="N108" s="887">
        <v>0</v>
      </c>
      <c r="O108" s="888" t="s">
        <v>1814</v>
      </c>
      <c r="P108" s="889"/>
    </row>
    <row r="109" spans="1:16" s="890" customFormat="1" x14ac:dyDescent="0.25">
      <c r="A109" s="886" t="s">
        <v>469</v>
      </c>
      <c r="B109" s="886" t="s">
        <v>470</v>
      </c>
      <c r="C109" s="927" t="s">
        <v>610</v>
      </c>
      <c r="D109" s="886" t="s">
        <v>611</v>
      </c>
      <c r="E109" s="886" t="s">
        <v>612</v>
      </c>
      <c r="F109" s="959" t="s">
        <v>613</v>
      </c>
      <c r="G109" s="886" t="s">
        <v>1936</v>
      </c>
      <c r="H109" s="886" t="s">
        <v>1937</v>
      </c>
      <c r="I109" s="887">
        <v>0</v>
      </c>
      <c r="J109" s="887">
        <v>0</v>
      </c>
      <c r="K109" s="887">
        <v>1515883154</v>
      </c>
      <c r="L109" s="887">
        <v>1515883154</v>
      </c>
      <c r="M109" s="887">
        <v>0</v>
      </c>
      <c r="N109" s="887">
        <v>0</v>
      </c>
      <c r="O109" s="888" t="s">
        <v>1814</v>
      </c>
      <c r="P109" s="889"/>
    </row>
    <row r="110" spans="1:16" s="890" customFormat="1" x14ac:dyDescent="0.25">
      <c r="A110" s="886" t="s">
        <v>469</v>
      </c>
      <c r="B110" s="886" t="s">
        <v>470</v>
      </c>
      <c r="C110" s="927" t="s">
        <v>610</v>
      </c>
      <c r="D110" s="886" t="s">
        <v>611</v>
      </c>
      <c r="E110" s="886" t="s">
        <v>612</v>
      </c>
      <c r="F110" s="959" t="s">
        <v>613</v>
      </c>
      <c r="G110" s="886" t="s">
        <v>1938</v>
      </c>
      <c r="H110" s="886" t="s">
        <v>1939</v>
      </c>
      <c r="I110" s="887">
        <v>0</v>
      </c>
      <c r="J110" s="887">
        <v>0</v>
      </c>
      <c r="K110" s="887">
        <v>8047500000</v>
      </c>
      <c r="L110" s="887">
        <v>8047500000</v>
      </c>
      <c r="M110" s="887">
        <v>0</v>
      </c>
      <c r="N110" s="887">
        <v>0</v>
      </c>
      <c r="O110" s="888" t="s">
        <v>1814</v>
      </c>
      <c r="P110" s="889"/>
    </row>
    <row r="111" spans="1:16" s="890" customFormat="1" x14ac:dyDescent="0.25">
      <c r="A111" s="886" t="s">
        <v>469</v>
      </c>
      <c r="B111" s="886" t="s">
        <v>470</v>
      </c>
      <c r="C111" s="927" t="s">
        <v>610</v>
      </c>
      <c r="D111" s="886" t="s">
        <v>611</v>
      </c>
      <c r="E111" s="886" t="s">
        <v>612</v>
      </c>
      <c r="F111" s="959" t="s">
        <v>613</v>
      </c>
      <c r="G111" s="886" t="s">
        <v>1940</v>
      </c>
      <c r="H111" s="886" t="s">
        <v>1941</v>
      </c>
      <c r="I111" s="887">
        <v>0</v>
      </c>
      <c r="J111" s="887">
        <v>0</v>
      </c>
      <c r="K111" s="887">
        <v>285798000</v>
      </c>
      <c r="L111" s="887">
        <v>285798000</v>
      </c>
      <c r="M111" s="887">
        <v>0</v>
      </c>
      <c r="N111" s="887">
        <v>0</v>
      </c>
      <c r="O111" s="888" t="s">
        <v>1814</v>
      </c>
      <c r="P111" s="889"/>
    </row>
    <row r="112" spans="1:16" s="890" customFormat="1" x14ac:dyDescent="0.25">
      <c r="A112" s="886" t="s">
        <v>469</v>
      </c>
      <c r="B112" s="886" t="s">
        <v>470</v>
      </c>
      <c r="C112" s="927" t="s">
        <v>610</v>
      </c>
      <c r="D112" s="886" t="s">
        <v>611</v>
      </c>
      <c r="E112" s="886" t="s">
        <v>612</v>
      </c>
      <c r="F112" s="959" t="s">
        <v>613</v>
      </c>
      <c r="G112" s="886" t="s">
        <v>1942</v>
      </c>
      <c r="H112" s="886" t="s">
        <v>1943</v>
      </c>
      <c r="I112" s="887">
        <v>0</v>
      </c>
      <c r="J112" s="887">
        <v>0</v>
      </c>
      <c r="K112" s="887">
        <v>14235000000</v>
      </c>
      <c r="L112" s="887">
        <v>12427420727</v>
      </c>
      <c r="M112" s="887">
        <v>1807579273</v>
      </c>
      <c r="N112" s="887">
        <v>0</v>
      </c>
      <c r="O112" s="888" t="s">
        <v>1814</v>
      </c>
      <c r="P112" s="889"/>
    </row>
    <row r="113" spans="1:17" s="890" customFormat="1" x14ac:dyDescent="0.25">
      <c r="A113" s="886" t="s">
        <v>469</v>
      </c>
      <c r="B113" s="886" t="s">
        <v>470</v>
      </c>
      <c r="C113" s="927" t="s">
        <v>610</v>
      </c>
      <c r="D113" s="886" t="s">
        <v>611</v>
      </c>
      <c r="E113" s="886" t="s">
        <v>612</v>
      </c>
      <c r="F113" s="959" t="s">
        <v>613</v>
      </c>
      <c r="G113" s="886" t="s">
        <v>1944</v>
      </c>
      <c r="H113" s="886" t="s">
        <v>1945</v>
      </c>
      <c r="I113" s="887">
        <v>0</v>
      </c>
      <c r="J113" s="887">
        <v>0</v>
      </c>
      <c r="K113" s="887">
        <v>15594000000</v>
      </c>
      <c r="L113" s="887">
        <v>1092000000</v>
      </c>
      <c r="M113" s="887">
        <v>14502000000</v>
      </c>
      <c r="N113" s="887">
        <v>0</v>
      </c>
      <c r="O113" s="888" t="s">
        <v>1814</v>
      </c>
      <c r="P113" s="889"/>
    </row>
    <row r="114" spans="1:17" s="890" customFormat="1" x14ac:dyDescent="0.25">
      <c r="A114" s="886" t="s">
        <v>469</v>
      </c>
      <c r="B114" s="886" t="s">
        <v>470</v>
      </c>
      <c r="C114" s="927" t="s">
        <v>610</v>
      </c>
      <c r="D114" s="886" t="s">
        <v>611</v>
      </c>
      <c r="E114" s="886" t="s">
        <v>612</v>
      </c>
      <c r="F114" s="959" t="s">
        <v>613</v>
      </c>
      <c r="G114" s="886" t="s">
        <v>1946</v>
      </c>
      <c r="H114" s="886" t="s">
        <v>1947</v>
      </c>
      <c r="I114" s="887">
        <v>0</v>
      </c>
      <c r="J114" s="887">
        <v>0</v>
      </c>
      <c r="K114" s="887">
        <v>45632850</v>
      </c>
      <c r="L114" s="887">
        <v>45632850</v>
      </c>
      <c r="M114" s="887">
        <v>0</v>
      </c>
      <c r="N114" s="887">
        <v>0</v>
      </c>
      <c r="O114" s="888" t="s">
        <v>1814</v>
      </c>
      <c r="P114" s="889"/>
    </row>
    <row r="115" spans="1:17" s="890" customFormat="1" x14ac:dyDescent="0.25">
      <c r="A115" s="886" t="s">
        <v>469</v>
      </c>
      <c r="B115" s="886" t="s">
        <v>470</v>
      </c>
      <c r="C115" s="927" t="s">
        <v>610</v>
      </c>
      <c r="D115" s="886" t="s">
        <v>611</v>
      </c>
      <c r="E115" s="886" t="s">
        <v>612</v>
      </c>
      <c r="F115" s="959" t="s">
        <v>613</v>
      </c>
      <c r="G115" s="886" t="s">
        <v>1948</v>
      </c>
      <c r="H115" s="886" t="s">
        <v>1949</v>
      </c>
      <c r="I115" s="887">
        <v>0</v>
      </c>
      <c r="J115" s="887">
        <v>0</v>
      </c>
      <c r="K115" s="887">
        <v>1479339840</v>
      </c>
      <c r="L115" s="887">
        <v>0</v>
      </c>
      <c r="M115" s="887">
        <v>1479339840</v>
      </c>
      <c r="N115" s="887">
        <v>0</v>
      </c>
      <c r="O115" s="888" t="s">
        <v>1814</v>
      </c>
      <c r="P115" s="889"/>
    </row>
    <row r="116" spans="1:17" s="890" customFormat="1" x14ac:dyDescent="0.25">
      <c r="A116" s="886" t="s">
        <v>469</v>
      </c>
      <c r="B116" s="886" t="s">
        <v>470</v>
      </c>
      <c r="C116" s="927" t="s">
        <v>610</v>
      </c>
      <c r="D116" s="886" t="s">
        <v>611</v>
      </c>
      <c r="E116" s="886" t="s">
        <v>612</v>
      </c>
      <c r="F116" s="959" t="s">
        <v>613</v>
      </c>
      <c r="G116" s="886" t="s">
        <v>1950</v>
      </c>
      <c r="H116" s="886" t="s">
        <v>1951</v>
      </c>
      <c r="I116" s="887">
        <v>0</v>
      </c>
      <c r="J116" s="887">
        <v>0</v>
      </c>
      <c r="K116" s="887">
        <v>2805000000</v>
      </c>
      <c r="L116" s="887">
        <v>0</v>
      </c>
      <c r="M116" s="887">
        <v>2805000000</v>
      </c>
      <c r="N116" s="887">
        <v>0</v>
      </c>
      <c r="O116" s="888" t="s">
        <v>1814</v>
      </c>
      <c r="P116" s="889"/>
    </row>
    <row r="117" spans="1:17" s="890" customFormat="1" x14ac:dyDescent="0.25">
      <c r="A117" s="886" t="s">
        <v>469</v>
      </c>
      <c r="B117" s="886" t="s">
        <v>470</v>
      </c>
      <c r="C117" s="927" t="s">
        <v>610</v>
      </c>
      <c r="D117" s="886" t="s">
        <v>611</v>
      </c>
      <c r="E117" s="886" t="s">
        <v>612</v>
      </c>
      <c r="F117" s="959" t="s">
        <v>613</v>
      </c>
      <c r="G117" s="886" t="s">
        <v>1952</v>
      </c>
      <c r="H117" s="886" t="s">
        <v>1953</v>
      </c>
      <c r="I117" s="887">
        <v>0</v>
      </c>
      <c r="J117" s="887">
        <v>0</v>
      </c>
      <c r="K117" s="887">
        <v>44132446807</v>
      </c>
      <c r="L117" s="887">
        <v>12800526891</v>
      </c>
      <c r="M117" s="887">
        <v>31331919916</v>
      </c>
      <c r="N117" s="887">
        <v>0</v>
      </c>
      <c r="O117" s="888" t="s">
        <v>1814</v>
      </c>
      <c r="P117" s="889"/>
    </row>
    <row r="118" spans="1:17" s="890" customFormat="1" x14ac:dyDescent="0.25">
      <c r="A118" s="886" t="s">
        <v>469</v>
      </c>
      <c r="B118" s="886" t="s">
        <v>470</v>
      </c>
      <c r="C118" s="927" t="s">
        <v>610</v>
      </c>
      <c r="D118" s="886" t="s">
        <v>611</v>
      </c>
      <c r="E118" s="886" t="s">
        <v>612</v>
      </c>
      <c r="F118" s="959" t="s">
        <v>613</v>
      </c>
      <c r="G118" s="886" t="s">
        <v>1954</v>
      </c>
      <c r="H118" s="886" t="s">
        <v>1955</v>
      </c>
      <c r="I118" s="887">
        <v>0</v>
      </c>
      <c r="J118" s="887">
        <v>0</v>
      </c>
      <c r="K118" s="887">
        <v>1100000000</v>
      </c>
      <c r="L118" s="887">
        <v>1100000000</v>
      </c>
      <c r="M118" s="887">
        <v>0</v>
      </c>
      <c r="N118" s="887">
        <v>0</v>
      </c>
      <c r="O118" s="888" t="s">
        <v>1814</v>
      </c>
      <c r="P118" s="889"/>
    </row>
    <row r="119" spans="1:17" s="890" customFormat="1" x14ac:dyDescent="0.25">
      <c r="A119" s="886" t="s">
        <v>469</v>
      </c>
      <c r="B119" s="886" t="s">
        <v>470</v>
      </c>
      <c r="C119" s="927" t="s">
        <v>610</v>
      </c>
      <c r="D119" s="886" t="s">
        <v>611</v>
      </c>
      <c r="E119" s="886" t="s">
        <v>612</v>
      </c>
      <c r="F119" s="959" t="s">
        <v>613</v>
      </c>
      <c r="G119" s="886" t="s">
        <v>1956</v>
      </c>
      <c r="H119" s="886" t="s">
        <v>1957</v>
      </c>
      <c r="I119" s="887">
        <v>0</v>
      </c>
      <c r="J119" s="887">
        <v>0</v>
      </c>
      <c r="K119" s="887">
        <v>5500000000</v>
      </c>
      <c r="L119" s="887">
        <v>5500000000</v>
      </c>
      <c r="M119" s="887">
        <v>0</v>
      </c>
      <c r="N119" s="887">
        <v>0</v>
      </c>
      <c r="O119" s="888" t="s">
        <v>1814</v>
      </c>
      <c r="P119" s="889"/>
    </row>
    <row r="120" spans="1:17" s="890" customFormat="1" x14ac:dyDescent="0.25">
      <c r="A120" s="886" t="s">
        <v>469</v>
      </c>
      <c r="B120" s="886" t="s">
        <v>470</v>
      </c>
      <c r="C120" s="927" t="s">
        <v>610</v>
      </c>
      <c r="D120" s="886" t="s">
        <v>611</v>
      </c>
      <c r="E120" s="886" t="s">
        <v>612</v>
      </c>
      <c r="F120" s="959" t="s">
        <v>613</v>
      </c>
      <c r="G120" s="886" t="s">
        <v>1958</v>
      </c>
      <c r="H120" s="886" t="s">
        <v>1959</v>
      </c>
      <c r="I120" s="887">
        <v>0</v>
      </c>
      <c r="J120" s="887">
        <v>0</v>
      </c>
      <c r="K120" s="887">
        <v>1750000000</v>
      </c>
      <c r="L120" s="887">
        <v>1750000000</v>
      </c>
      <c r="M120" s="887">
        <v>0</v>
      </c>
      <c r="N120" s="887">
        <v>0</v>
      </c>
      <c r="O120" s="888" t="s">
        <v>1814</v>
      </c>
      <c r="P120" s="889"/>
    </row>
    <row r="121" spans="1:17" s="890" customFormat="1" x14ac:dyDescent="0.25">
      <c r="A121" s="886" t="s">
        <v>469</v>
      </c>
      <c r="B121" s="886" t="s">
        <v>470</v>
      </c>
      <c r="C121" s="927" t="s">
        <v>610</v>
      </c>
      <c r="D121" s="886" t="s">
        <v>611</v>
      </c>
      <c r="E121" s="886" t="s">
        <v>612</v>
      </c>
      <c r="F121" s="959" t="s">
        <v>613</v>
      </c>
      <c r="G121" s="886" t="s">
        <v>1960</v>
      </c>
      <c r="H121" s="886" t="s">
        <v>1961</v>
      </c>
      <c r="I121" s="887">
        <v>0</v>
      </c>
      <c r="J121" s="887">
        <v>0</v>
      </c>
      <c r="K121" s="887">
        <v>153500000</v>
      </c>
      <c r="L121" s="887">
        <v>153500000</v>
      </c>
      <c r="M121" s="887">
        <v>0</v>
      </c>
      <c r="N121" s="887">
        <v>0</v>
      </c>
      <c r="O121" s="888" t="s">
        <v>1814</v>
      </c>
      <c r="P121" s="889"/>
    </row>
    <row r="122" spans="1:17" s="890" customFormat="1" x14ac:dyDescent="0.25">
      <c r="A122" s="886" t="s">
        <v>469</v>
      </c>
      <c r="B122" s="886" t="s">
        <v>470</v>
      </c>
      <c r="C122" s="927" t="s">
        <v>610</v>
      </c>
      <c r="D122" s="886" t="s">
        <v>611</v>
      </c>
      <c r="E122" s="886" t="s">
        <v>612</v>
      </c>
      <c r="F122" s="959" t="s">
        <v>613</v>
      </c>
      <c r="G122" s="886" t="s">
        <v>1962</v>
      </c>
      <c r="H122" s="886" t="s">
        <v>1963</v>
      </c>
      <c r="I122" s="887">
        <v>0</v>
      </c>
      <c r="J122" s="887">
        <v>0</v>
      </c>
      <c r="K122" s="887">
        <v>41125000</v>
      </c>
      <c r="L122" s="887">
        <v>41125000</v>
      </c>
      <c r="M122" s="887">
        <v>0</v>
      </c>
      <c r="N122" s="887">
        <v>0</v>
      </c>
      <c r="O122" s="888" t="s">
        <v>1814</v>
      </c>
      <c r="P122" s="889"/>
    </row>
    <row r="123" spans="1:17" s="890" customFormat="1" x14ac:dyDescent="0.25">
      <c r="A123" s="886" t="s">
        <v>469</v>
      </c>
      <c r="B123" s="886" t="s">
        <v>470</v>
      </c>
      <c r="C123" s="927" t="s">
        <v>610</v>
      </c>
      <c r="D123" s="886" t="s">
        <v>611</v>
      </c>
      <c r="E123" s="886" t="s">
        <v>612</v>
      </c>
      <c r="F123" s="959" t="s">
        <v>613</v>
      </c>
      <c r="G123" s="886" t="s">
        <v>1964</v>
      </c>
      <c r="H123" s="886" t="s">
        <v>1965</v>
      </c>
      <c r="I123" s="887">
        <v>0</v>
      </c>
      <c r="J123" s="887">
        <v>0</v>
      </c>
      <c r="K123" s="887">
        <v>36500000</v>
      </c>
      <c r="L123" s="887">
        <v>36500000</v>
      </c>
      <c r="M123" s="887">
        <v>0</v>
      </c>
      <c r="N123" s="887">
        <v>0</v>
      </c>
      <c r="O123" s="888" t="s">
        <v>1814</v>
      </c>
      <c r="P123" s="889"/>
    </row>
    <row r="124" spans="1:17" s="890" customFormat="1" x14ac:dyDescent="0.25">
      <c r="A124" s="886" t="s">
        <v>469</v>
      </c>
      <c r="B124" s="886" t="s">
        <v>470</v>
      </c>
      <c r="C124" s="927" t="s">
        <v>610</v>
      </c>
      <c r="D124" s="886" t="s">
        <v>611</v>
      </c>
      <c r="E124" s="886" t="s">
        <v>612</v>
      </c>
      <c r="F124" s="959" t="s">
        <v>613</v>
      </c>
      <c r="G124" s="886" t="s">
        <v>1966</v>
      </c>
      <c r="H124" s="886" t="s">
        <v>1967</v>
      </c>
      <c r="I124" s="887">
        <v>0</v>
      </c>
      <c r="J124" s="887">
        <v>0</v>
      </c>
      <c r="K124" s="887">
        <v>3970000000</v>
      </c>
      <c r="L124" s="887">
        <v>3970000000</v>
      </c>
      <c r="M124" s="887">
        <v>0</v>
      </c>
      <c r="N124" s="887">
        <v>0</v>
      </c>
      <c r="O124" s="888" t="s">
        <v>1814</v>
      </c>
      <c r="P124" s="889"/>
    </row>
    <row r="125" spans="1:17" s="890" customFormat="1" x14ac:dyDescent="0.25">
      <c r="A125" s="886" t="s">
        <v>469</v>
      </c>
      <c r="B125" s="886" t="s">
        <v>470</v>
      </c>
      <c r="C125" s="927" t="s">
        <v>610</v>
      </c>
      <c r="D125" s="886" t="s">
        <v>611</v>
      </c>
      <c r="E125" s="886" t="s">
        <v>612</v>
      </c>
      <c r="F125" s="959" t="s">
        <v>613</v>
      </c>
      <c r="G125" s="886" t="s">
        <v>1968</v>
      </c>
      <c r="H125" s="886" t="s">
        <v>1969</v>
      </c>
      <c r="I125" s="887">
        <v>0</v>
      </c>
      <c r="J125" s="887">
        <v>0</v>
      </c>
      <c r="K125" s="887">
        <v>5625000000</v>
      </c>
      <c r="L125" s="887">
        <v>0</v>
      </c>
      <c r="M125" s="887">
        <v>5625000000</v>
      </c>
      <c r="N125" s="887">
        <v>0</v>
      </c>
      <c r="O125" s="888" t="s">
        <v>1814</v>
      </c>
      <c r="P125" s="891">
        <v>0</v>
      </c>
      <c r="Q125" s="890">
        <v>1</v>
      </c>
    </row>
    <row r="126" spans="1:17" s="890" customFormat="1" x14ac:dyDescent="0.25">
      <c r="A126" s="886" t="s">
        <v>469</v>
      </c>
      <c r="B126" s="886" t="s">
        <v>470</v>
      </c>
      <c r="C126" s="927" t="s">
        <v>610</v>
      </c>
      <c r="D126" s="886" t="s">
        <v>611</v>
      </c>
      <c r="E126" s="886" t="s">
        <v>646</v>
      </c>
      <c r="F126" s="959" t="s">
        <v>647</v>
      </c>
      <c r="G126" s="886" t="s">
        <v>599</v>
      </c>
      <c r="H126" s="886" t="s">
        <v>600</v>
      </c>
      <c r="I126" s="887">
        <v>1499920257399</v>
      </c>
      <c r="J126" s="887">
        <v>0</v>
      </c>
      <c r="K126" s="887">
        <v>0</v>
      </c>
      <c r="L126" s="887">
        <v>1125179089908</v>
      </c>
      <c r="M126" s="887">
        <v>374741167491</v>
      </c>
      <c r="N126" s="887">
        <v>0</v>
      </c>
      <c r="O126" s="888" t="s">
        <v>1812</v>
      </c>
      <c r="P126" s="891">
        <v>57349788190</v>
      </c>
      <c r="Q126" s="890">
        <v>6</v>
      </c>
    </row>
    <row r="127" spans="1:17" s="890" customFormat="1" x14ac:dyDescent="0.25">
      <c r="A127" s="886" t="s">
        <v>469</v>
      </c>
      <c r="B127" s="886" t="s">
        <v>470</v>
      </c>
      <c r="C127" s="927" t="s">
        <v>610</v>
      </c>
      <c r="D127" s="886" t="s">
        <v>611</v>
      </c>
      <c r="E127" s="886" t="s">
        <v>646</v>
      </c>
      <c r="F127" s="959" t="s">
        <v>647</v>
      </c>
      <c r="G127" s="886" t="s">
        <v>601</v>
      </c>
      <c r="H127" s="886" t="s">
        <v>183</v>
      </c>
      <c r="I127" s="887">
        <v>534087091898</v>
      </c>
      <c r="J127" s="887">
        <v>0</v>
      </c>
      <c r="K127" s="887">
        <v>82886576813</v>
      </c>
      <c r="L127" s="887">
        <v>513664758010</v>
      </c>
      <c r="M127" s="887">
        <v>103308910701</v>
      </c>
      <c r="N127" s="887">
        <v>0</v>
      </c>
      <c r="O127" s="888" t="s">
        <v>1812</v>
      </c>
      <c r="P127" s="891">
        <v>45959122511</v>
      </c>
      <c r="Q127" s="890">
        <v>39</v>
      </c>
    </row>
    <row r="128" spans="1:17" s="890" customFormat="1" x14ac:dyDescent="0.25">
      <c r="A128" s="886" t="s">
        <v>469</v>
      </c>
      <c r="B128" s="886" t="s">
        <v>470</v>
      </c>
      <c r="C128" s="927" t="s">
        <v>610</v>
      </c>
      <c r="D128" s="886" t="s">
        <v>611</v>
      </c>
      <c r="E128" s="886" t="s">
        <v>646</v>
      </c>
      <c r="F128" s="959" t="s">
        <v>647</v>
      </c>
      <c r="G128" s="886" t="s">
        <v>648</v>
      </c>
      <c r="H128" s="886" t="s">
        <v>649</v>
      </c>
      <c r="I128" s="887">
        <v>43400065471</v>
      </c>
      <c r="J128" s="887">
        <v>0</v>
      </c>
      <c r="K128" s="887">
        <v>220444584000</v>
      </c>
      <c r="L128" s="887">
        <v>80090257477</v>
      </c>
      <c r="M128" s="887">
        <v>183754391994</v>
      </c>
      <c r="N128" s="887">
        <v>0</v>
      </c>
      <c r="O128" s="888" t="s">
        <v>1812</v>
      </c>
      <c r="P128" s="891">
        <v>0</v>
      </c>
    </row>
    <row r="129" spans="1:16" s="890" customFormat="1" x14ac:dyDescent="0.25">
      <c r="A129" s="886" t="s">
        <v>469</v>
      </c>
      <c r="B129" s="886" t="s">
        <v>470</v>
      </c>
      <c r="C129" s="927" t="s">
        <v>610</v>
      </c>
      <c r="D129" s="886" t="s">
        <v>611</v>
      </c>
      <c r="E129" s="886" t="s">
        <v>646</v>
      </c>
      <c r="F129" s="959" t="s">
        <v>647</v>
      </c>
      <c r="G129" s="886" t="s">
        <v>650</v>
      </c>
      <c r="H129" s="886" t="s">
        <v>651</v>
      </c>
      <c r="I129" s="887">
        <v>133556201875</v>
      </c>
      <c r="J129" s="887">
        <v>0</v>
      </c>
      <c r="K129" s="887">
        <v>2491586256</v>
      </c>
      <c r="L129" s="887">
        <v>136047788131</v>
      </c>
      <c r="M129" s="887">
        <v>0</v>
      </c>
      <c r="N129" s="887">
        <v>0</v>
      </c>
      <c r="O129" s="888" t="s">
        <v>1812</v>
      </c>
      <c r="P129" s="891">
        <v>144154391994</v>
      </c>
    </row>
    <row r="130" spans="1:16" s="890" customFormat="1" x14ac:dyDescent="0.25">
      <c r="A130" s="886" t="s">
        <v>469</v>
      </c>
      <c r="B130" s="886" t="s">
        <v>470</v>
      </c>
      <c r="C130" s="927" t="s">
        <v>610</v>
      </c>
      <c r="D130" s="886" t="s">
        <v>611</v>
      </c>
      <c r="E130" s="886" t="s">
        <v>646</v>
      </c>
      <c r="F130" s="959" t="s">
        <v>647</v>
      </c>
      <c r="G130" s="886" t="s">
        <v>652</v>
      </c>
      <c r="H130" s="886" t="s">
        <v>653</v>
      </c>
      <c r="I130" s="887">
        <v>90066075300</v>
      </c>
      <c r="J130" s="887">
        <v>0</v>
      </c>
      <c r="K130" s="887">
        <v>0</v>
      </c>
      <c r="L130" s="887">
        <v>90066075300</v>
      </c>
      <c r="M130" s="887">
        <v>0</v>
      </c>
      <c r="N130" s="887">
        <v>0</v>
      </c>
      <c r="O130" s="888" t="s">
        <v>1812</v>
      </c>
      <c r="P130" s="891">
        <v>39600000000</v>
      </c>
    </row>
    <row r="131" spans="1:16" s="890" customFormat="1" x14ac:dyDescent="0.25">
      <c r="A131" s="886" t="s">
        <v>469</v>
      </c>
      <c r="B131" s="886" t="s">
        <v>470</v>
      </c>
      <c r="C131" s="927" t="s">
        <v>610</v>
      </c>
      <c r="D131" s="886" t="s">
        <v>611</v>
      </c>
      <c r="E131" s="886" t="s">
        <v>646</v>
      </c>
      <c r="F131" s="959" t="s">
        <v>647</v>
      </c>
      <c r="G131" s="886" t="s">
        <v>656</v>
      </c>
      <c r="H131" s="886" t="s">
        <v>657</v>
      </c>
      <c r="I131" s="887">
        <v>179822160000</v>
      </c>
      <c r="J131" s="887">
        <v>0</v>
      </c>
      <c r="K131" s="887">
        <v>0</v>
      </c>
      <c r="L131" s="887">
        <v>179822160000</v>
      </c>
      <c r="M131" s="887">
        <v>0</v>
      </c>
      <c r="N131" s="887">
        <v>0</v>
      </c>
      <c r="O131" s="888" t="s">
        <v>1812</v>
      </c>
      <c r="P131" s="891"/>
    </row>
    <row r="132" spans="1:16" s="890" customFormat="1" x14ac:dyDescent="0.25">
      <c r="A132" s="886" t="s">
        <v>469</v>
      </c>
      <c r="B132" s="886" t="s">
        <v>470</v>
      </c>
      <c r="C132" s="927" t="s">
        <v>610</v>
      </c>
      <c r="D132" s="886" t="s">
        <v>611</v>
      </c>
      <c r="E132" s="886" t="s">
        <v>646</v>
      </c>
      <c r="F132" s="959" t="s">
        <v>647</v>
      </c>
      <c r="G132" s="886" t="s">
        <v>658</v>
      </c>
      <c r="H132" s="886" t="s">
        <v>659</v>
      </c>
      <c r="I132" s="887">
        <v>41598619625</v>
      </c>
      <c r="J132" s="887">
        <v>0</v>
      </c>
      <c r="K132" s="887">
        <v>0</v>
      </c>
      <c r="L132" s="887">
        <v>39737990465</v>
      </c>
      <c r="M132" s="887">
        <v>1860629160</v>
      </c>
      <c r="N132" s="887">
        <v>0</v>
      </c>
      <c r="O132" s="888" t="s">
        <v>1812</v>
      </c>
      <c r="P132" s="891">
        <v>30943754625</v>
      </c>
    </row>
    <row r="133" spans="1:16" s="890" customFormat="1" x14ac:dyDescent="0.25">
      <c r="A133" s="886" t="s">
        <v>469</v>
      </c>
      <c r="B133" s="886" t="s">
        <v>470</v>
      </c>
      <c r="C133" s="927" t="s">
        <v>610</v>
      </c>
      <c r="D133" s="886" t="s">
        <v>611</v>
      </c>
      <c r="E133" s="886" t="s">
        <v>646</v>
      </c>
      <c r="F133" s="959" t="s">
        <v>647</v>
      </c>
      <c r="G133" s="886" t="s">
        <v>660</v>
      </c>
      <c r="H133" s="886" t="s">
        <v>661</v>
      </c>
      <c r="I133" s="887">
        <v>116385918000</v>
      </c>
      <c r="J133" s="887">
        <v>0</v>
      </c>
      <c r="K133" s="887">
        <v>0</v>
      </c>
      <c r="L133" s="887">
        <v>0</v>
      </c>
      <c r="M133" s="887">
        <v>116385918000</v>
      </c>
      <c r="N133" s="887">
        <v>0</v>
      </c>
      <c r="O133" s="888" t="s">
        <v>1812</v>
      </c>
      <c r="P133" s="891">
        <v>8794235840</v>
      </c>
    </row>
    <row r="134" spans="1:16" s="890" customFormat="1" x14ac:dyDescent="0.25">
      <c r="A134" s="886" t="s">
        <v>469</v>
      </c>
      <c r="B134" s="886" t="s">
        <v>470</v>
      </c>
      <c r="C134" s="927" t="s">
        <v>610</v>
      </c>
      <c r="D134" s="886" t="s">
        <v>611</v>
      </c>
      <c r="E134" s="886" t="s">
        <v>646</v>
      </c>
      <c r="F134" s="959" t="s">
        <v>647</v>
      </c>
      <c r="G134" s="886" t="s">
        <v>662</v>
      </c>
      <c r="H134" s="886" t="s">
        <v>663</v>
      </c>
      <c r="I134" s="887">
        <v>24311442115</v>
      </c>
      <c r="J134" s="887">
        <v>0</v>
      </c>
      <c r="K134" s="887">
        <v>0</v>
      </c>
      <c r="L134" s="887">
        <v>5190917192</v>
      </c>
      <c r="M134" s="887">
        <v>19120524923</v>
      </c>
      <c r="N134" s="887">
        <v>0</v>
      </c>
      <c r="O134" s="888" t="s">
        <v>1812</v>
      </c>
      <c r="P134" s="892">
        <v>56319318000</v>
      </c>
    </row>
    <row r="135" spans="1:16" s="890" customFormat="1" x14ac:dyDescent="0.25">
      <c r="A135" s="886" t="s">
        <v>469</v>
      </c>
      <c r="B135" s="886" t="s">
        <v>470</v>
      </c>
      <c r="C135" s="927" t="s">
        <v>610</v>
      </c>
      <c r="D135" s="886" t="s">
        <v>611</v>
      </c>
      <c r="E135" s="886" t="s">
        <v>646</v>
      </c>
      <c r="F135" s="959" t="s">
        <v>647</v>
      </c>
      <c r="G135" s="886" t="s">
        <v>544</v>
      </c>
      <c r="H135" s="886" t="s">
        <v>545</v>
      </c>
      <c r="I135" s="887">
        <v>67357392154</v>
      </c>
      <c r="J135" s="887">
        <v>0</v>
      </c>
      <c r="K135" s="887">
        <v>0</v>
      </c>
      <c r="L135" s="887">
        <v>67357392154</v>
      </c>
      <c r="M135" s="887">
        <v>0</v>
      </c>
      <c r="N135" s="887">
        <v>0</v>
      </c>
      <c r="O135" s="888" t="s">
        <v>1812</v>
      </c>
      <c r="P135" s="892">
        <v>16271388000</v>
      </c>
    </row>
    <row r="136" spans="1:16" s="890" customFormat="1" x14ac:dyDescent="0.25">
      <c r="A136" s="886" t="s">
        <v>469</v>
      </c>
      <c r="B136" s="886" t="s">
        <v>470</v>
      </c>
      <c r="C136" s="927" t="s">
        <v>610</v>
      </c>
      <c r="D136" s="886" t="s">
        <v>611</v>
      </c>
      <c r="E136" s="886" t="s">
        <v>646</v>
      </c>
      <c r="F136" s="959" t="s">
        <v>647</v>
      </c>
      <c r="G136" s="886" t="s">
        <v>664</v>
      </c>
      <c r="H136" s="886" t="s">
        <v>665</v>
      </c>
      <c r="I136" s="887">
        <v>14651582367</v>
      </c>
      <c r="J136" s="887">
        <v>0</v>
      </c>
      <c r="K136" s="887">
        <v>0</v>
      </c>
      <c r="L136" s="887">
        <v>14651582367</v>
      </c>
      <c r="M136" s="887">
        <v>0</v>
      </c>
      <c r="N136" s="887">
        <v>0</v>
      </c>
      <c r="O136" s="888" t="s">
        <v>1812</v>
      </c>
      <c r="P136" s="892">
        <v>11710212000</v>
      </c>
    </row>
    <row r="137" spans="1:16" s="890" customFormat="1" x14ac:dyDescent="0.25">
      <c r="A137" s="886" t="s">
        <v>469</v>
      </c>
      <c r="B137" s="886" t="s">
        <v>470</v>
      </c>
      <c r="C137" s="927" t="s">
        <v>610</v>
      </c>
      <c r="D137" s="886" t="s">
        <v>611</v>
      </c>
      <c r="E137" s="886" t="s">
        <v>646</v>
      </c>
      <c r="F137" s="959" t="s">
        <v>647</v>
      </c>
      <c r="G137" s="886" t="s">
        <v>666</v>
      </c>
      <c r="H137" s="886" t="s">
        <v>667</v>
      </c>
      <c r="I137" s="887">
        <v>57707761250</v>
      </c>
      <c r="J137" s="887">
        <v>0</v>
      </c>
      <c r="K137" s="887">
        <v>0</v>
      </c>
      <c r="L137" s="887">
        <v>0</v>
      </c>
      <c r="M137" s="887">
        <v>57707761250</v>
      </c>
      <c r="N137" s="887">
        <v>0</v>
      </c>
      <c r="O137" s="888" t="s">
        <v>1812</v>
      </c>
      <c r="P137" s="892">
        <v>32085000000</v>
      </c>
    </row>
    <row r="138" spans="1:16" s="890" customFormat="1" x14ac:dyDescent="0.25">
      <c r="A138" s="886" t="s">
        <v>469</v>
      </c>
      <c r="B138" s="886" t="s">
        <v>470</v>
      </c>
      <c r="C138" s="927" t="s">
        <v>610</v>
      </c>
      <c r="D138" s="886" t="s">
        <v>611</v>
      </c>
      <c r="E138" s="886" t="s">
        <v>646</v>
      </c>
      <c r="F138" s="959" t="s">
        <v>647</v>
      </c>
      <c r="G138" s="886" t="s">
        <v>668</v>
      </c>
      <c r="H138" s="886" t="s">
        <v>669</v>
      </c>
      <c r="I138" s="887">
        <v>0</v>
      </c>
      <c r="J138" s="887">
        <v>0</v>
      </c>
      <c r="K138" s="887">
        <v>83552800489</v>
      </c>
      <c r="L138" s="887">
        <v>0</v>
      </c>
      <c r="M138" s="887">
        <v>83552800489</v>
      </c>
      <c r="N138" s="887">
        <v>0</v>
      </c>
      <c r="O138" s="888" t="s">
        <v>1812</v>
      </c>
      <c r="P138" s="892">
        <v>20637500000</v>
      </c>
    </row>
    <row r="139" spans="1:16" s="890" customFormat="1" x14ac:dyDescent="0.25">
      <c r="A139" s="886" t="s">
        <v>469</v>
      </c>
      <c r="B139" s="886" t="s">
        <v>470</v>
      </c>
      <c r="C139" s="927" t="s">
        <v>610</v>
      </c>
      <c r="D139" s="886" t="s">
        <v>611</v>
      </c>
      <c r="E139" s="886" t="s">
        <v>646</v>
      </c>
      <c r="F139" s="959" t="s">
        <v>647</v>
      </c>
      <c r="G139" s="886" t="s">
        <v>670</v>
      </c>
      <c r="H139" s="886" t="s">
        <v>671</v>
      </c>
      <c r="I139" s="887">
        <v>0</v>
      </c>
      <c r="J139" s="887">
        <v>0</v>
      </c>
      <c r="K139" s="887">
        <v>102830348500</v>
      </c>
      <c r="L139" s="887">
        <v>79491567657</v>
      </c>
      <c r="M139" s="887">
        <v>23338780843</v>
      </c>
      <c r="N139" s="887">
        <v>0</v>
      </c>
      <c r="O139" s="888" t="s">
        <v>1812</v>
      </c>
      <c r="P139" s="892">
        <v>19247643750</v>
      </c>
    </row>
    <row r="140" spans="1:16" s="890" customFormat="1" x14ac:dyDescent="0.25">
      <c r="A140" s="886" t="s">
        <v>469</v>
      </c>
      <c r="B140" s="886" t="s">
        <v>470</v>
      </c>
      <c r="C140" s="927" t="s">
        <v>610</v>
      </c>
      <c r="D140" s="886" t="s">
        <v>611</v>
      </c>
      <c r="E140" s="886" t="s">
        <v>646</v>
      </c>
      <c r="F140" s="959" t="s">
        <v>647</v>
      </c>
      <c r="G140" s="886" t="s">
        <v>672</v>
      </c>
      <c r="H140" s="886" t="s">
        <v>673</v>
      </c>
      <c r="I140" s="887">
        <v>0</v>
      </c>
      <c r="J140" s="887">
        <v>0</v>
      </c>
      <c r="K140" s="887">
        <v>27170000000</v>
      </c>
      <c r="L140" s="887">
        <v>0</v>
      </c>
      <c r="M140" s="887">
        <v>27170000000</v>
      </c>
      <c r="N140" s="887">
        <v>0</v>
      </c>
      <c r="O140" s="888" t="s">
        <v>1812</v>
      </c>
      <c r="P140" s="892">
        <v>17822617500</v>
      </c>
    </row>
    <row r="141" spans="1:16" s="890" customFormat="1" x14ac:dyDescent="0.25">
      <c r="A141" s="886" t="s">
        <v>469</v>
      </c>
      <c r="B141" s="886" t="s">
        <v>470</v>
      </c>
      <c r="C141" s="927" t="s">
        <v>610</v>
      </c>
      <c r="D141" s="886" t="s">
        <v>611</v>
      </c>
      <c r="E141" s="886" t="s">
        <v>646</v>
      </c>
      <c r="F141" s="959" t="s">
        <v>647</v>
      </c>
      <c r="G141" s="886" t="s">
        <v>674</v>
      </c>
      <c r="H141" s="886" t="s">
        <v>675</v>
      </c>
      <c r="I141" s="887">
        <v>161872095000</v>
      </c>
      <c r="J141" s="887">
        <v>0</v>
      </c>
      <c r="K141" s="887">
        <v>0</v>
      </c>
      <c r="L141" s="887">
        <v>0</v>
      </c>
      <c r="M141" s="887">
        <v>161872095000</v>
      </c>
      <c r="N141" s="887">
        <v>0</v>
      </c>
      <c r="O141" s="888" t="s">
        <v>1812</v>
      </c>
      <c r="P141" s="889"/>
    </row>
    <row r="142" spans="1:16" s="890" customFormat="1" x14ac:dyDescent="0.25">
      <c r="A142" s="886" t="s">
        <v>469</v>
      </c>
      <c r="B142" s="886" t="s">
        <v>470</v>
      </c>
      <c r="C142" s="927" t="s">
        <v>610</v>
      </c>
      <c r="D142" s="886" t="s">
        <v>611</v>
      </c>
      <c r="E142" s="886" t="s">
        <v>646</v>
      </c>
      <c r="F142" s="959" t="s">
        <v>647</v>
      </c>
      <c r="G142" s="886" t="s">
        <v>676</v>
      </c>
      <c r="H142" s="886" t="s">
        <v>677</v>
      </c>
      <c r="I142" s="887">
        <v>12142200000</v>
      </c>
      <c r="J142" s="887">
        <v>0</v>
      </c>
      <c r="K142" s="887">
        <v>0</v>
      </c>
      <c r="L142" s="887">
        <v>0</v>
      </c>
      <c r="M142" s="887">
        <v>12142200000</v>
      </c>
      <c r="N142" s="887">
        <v>0</v>
      </c>
      <c r="O142" s="888" t="s">
        <v>1812</v>
      </c>
      <c r="P142" s="889"/>
    </row>
    <row r="143" spans="1:16" s="890" customFormat="1" x14ac:dyDescent="0.25">
      <c r="A143" s="886" t="s">
        <v>469</v>
      </c>
      <c r="B143" s="886" t="s">
        <v>470</v>
      </c>
      <c r="C143" s="927" t="s">
        <v>610</v>
      </c>
      <c r="D143" s="886" t="s">
        <v>611</v>
      </c>
      <c r="E143" s="886" t="s">
        <v>646</v>
      </c>
      <c r="F143" s="959" t="s">
        <v>647</v>
      </c>
      <c r="G143" s="886" t="s">
        <v>678</v>
      </c>
      <c r="H143" s="886" t="s">
        <v>679</v>
      </c>
      <c r="I143" s="887">
        <v>0</v>
      </c>
      <c r="J143" s="887">
        <v>0</v>
      </c>
      <c r="K143" s="887">
        <v>102335438050</v>
      </c>
      <c r="L143" s="887">
        <v>101368183456</v>
      </c>
      <c r="M143" s="887">
        <v>967254594</v>
      </c>
      <c r="N143" s="887">
        <v>0</v>
      </c>
      <c r="O143" s="888" t="s">
        <v>1812</v>
      </c>
      <c r="P143" s="889"/>
    </row>
    <row r="144" spans="1:16" s="890" customFormat="1" x14ac:dyDescent="0.25">
      <c r="A144" s="886" t="s">
        <v>469</v>
      </c>
      <c r="B144" s="886" t="s">
        <v>470</v>
      </c>
      <c r="C144" s="927" t="s">
        <v>610</v>
      </c>
      <c r="D144" s="886" t="s">
        <v>611</v>
      </c>
      <c r="E144" s="886" t="s">
        <v>646</v>
      </c>
      <c r="F144" s="959" t="s">
        <v>647</v>
      </c>
      <c r="G144" s="886" t="s">
        <v>1402</v>
      </c>
      <c r="H144" s="886" t="s">
        <v>1403</v>
      </c>
      <c r="I144" s="887">
        <v>0</v>
      </c>
      <c r="J144" s="887">
        <v>0</v>
      </c>
      <c r="K144" s="887">
        <v>38960024125</v>
      </c>
      <c r="L144" s="887">
        <v>0</v>
      </c>
      <c r="M144" s="887">
        <v>38960024125</v>
      </c>
      <c r="N144" s="887">
        <v>0</v>
      </c>
      <c r="O144" s="888" t="s">
        <v>1812</v>
      </c>
      <c r="P144" s="889"/>
    </row>
    <row r="145" spans="1:16" s="890" customFormat="1" x14ac:dyDescent="0.25">
      <c r="A145" s="886" t="s">
        <v>469</v>
      </c>
      <c r="B145" s="886" t="s">
        <v>470</v>
      </c>
      <c r="C145" s="927" t="s">
        <v>610</v>
      </c>
      <c r="D145" s="886" t="s">
        <v>611</v>
      </c>
      <c r="E145" s="886" t="s">
        <v>646</v>
      </c>
      <c r="F145" s="959" t="s">
        <v>647</v>
      </c>
      <c r="G145" s="886" t="s">
        <v>1404</v>
      </c>
      <c r="H145" s="886" t="s">
        <v>1405</v>
      </c>
      <c r="I145" s="887">
        <v>0</v>
      </c>
      <c r="J145" s="887">
        <v>0</v>
      </c>
      <c r="K145" s="887">
        <v>130480397806</v>
      </c>
      <c r="L145" s="887">
        <v>0</v>
      </c>
      <c r="M145" s="887">
        <v>130480397806</v>
      </c>
      <c r="N145" s="887">
        <v>0</v>
      </c>
      <c r="O145" s="888" t="s">
        <v>1812</v>
      </c>
      <c r="P145" s="889"/>
    </row>
    <row r="146" spans="1:16" s="890" customFormat="1" x14ac:dyDescent="0.25">
      <c r="A146" s="886" t="s">
        <v>469</v>
      </c>
      <c r="B146" s="886" t="s">
        <v>470</v>
      </c>
      <c r="C146" s="927" t="s">
        <v>610</v>
      </c>
      <c r="D146" s="886" t="s">
        <v>611</v>
      </c>
      <c r="E146" s="886" t="s">
        <v>646</v>
      </c>
      <c r="F146" s="959" t="s">
        <v>647</v>
      </c>
      <c r="G146" s="886" t="s">
        <v>1916</v>
      </c>
      <c r="H146" s="886" t="s">
        <v>1917</v>
      </c>
      <c r="I146" s="887">
        <v>0</v>
      </c>
      <c r="J146" s="887">
        <v>0</v>
      </c>
      <c r="K146" s="887">
        <v>2434498000</v>
      </c>
      <c r="L146" s="887">
        <v>0</v>
      </c>
      <c r="M146" s="887">
        <v>2434498000</v>
      </c>
      <c r="N146" s="887">
        <v>0</v>
      </c>
      <c r="O146" s="888" t="s">
        <v>1812</v>
      </c>
      <c r="P146" s="889"/>
    </row>
    <row r="147" spans="1:16" s="890" customFormat="1" x14ac:dyDescent="0.25">
      <c r="A147" s="886" t="s">
        <v>469</v>
      </c>
      <c r="B147" s="886" t="s">
        <v>470</v>
      </c>
      <c r="C147" s="927" t="s">
        <v>610</v>
      </c>
      <c r="D147" s="886" t="s">
        <v>611</v>
      </c>
      <c r="E147" s="886" t="s">
        <v>646</v>
      </c>
      <c r="F147" s="959" t="s">
        <v>647</v>
      </c>
      <c r="G147" s="886" t="s">
        <v>1970</v>
      </c>
      <c r="H147" s="886" t="s">
        <v>1971</v>
      </c>
      <c r="I147" s="887">
        <v>0</v>
      </c>
      <c r="J147" s="887">
        <v>0</v>
      </c>
      <c r="K147" s="887">
        <v>32290170720</v>
      </c>
      <c r="L147" s="887">
        <v>32290170720</v>
      </c>
      <c r="M147" s="887">
        <v>0</v>
      </c>
      <c r="N147" s="887">
        <v>0</v>
      </c>
      <c r="O147" s="888" t="s">
        <v>1812</v>
      </c>
      <c r="P147" s="889"/>
    </row>
    <row r="148" spans="1:16" s="890" customFormat="1" x14ac:dyDescent="0.25">
      <c r="A148" s="886" t="s">
        <v>469</v>
      </c>
      <c r="B148" s="886" t="s">
        <v>470</v>
      </c>
      <c r="C148" s="927" t="s">
        <v>610</v>
      </c>
      <c r="D148" s="886" t="s">
        <v>611</v>
      </c>
      <c r="E148" s="886" t="s">
        <v>646</v>
      </c>
      <c r="F148" s="959" t="s">
        <v>647</v>
      </c>
      <c r="G148" s="886" t="s">
        <v>1972</v>
      </c>
      <c r="H148" s="886" t="s">
        <v>1973</v>
      </c>
      <c r="I148" s="887">
        <v>0</v>
      </c>
      <c r="J148" s="887">
        <v>0</v>
      </c>
      <c r="K148" s="887">
        <v>96949280511</v>
      </c>
      <c r="L148" s="887">
        <v>0</v>
      </c>
      <c r="M148" s="887">
        <v>96949280511</v>
      </c>
      <c r="N148" s="887">
        <v>0</v>
      </c>
      <c r="O148" s="888" t="s">
        <v>1812</v>
      </c>
      <c r="P148" s="889"/>
    </row>
    <row r="149" spans="1:16" s="890" customFormat="1" x14ac:dyDescent="0.25">
      <c r="A149" s="886" t="s">
        <v>469</v>
      </c>
      <c r="B149" s="886" t="s">
        <v>470</v>
      </c>
      <c r="C149" s="927" t="s">
        <v>610</v>
      </c>
      <c r="D149" s="886" t="s">
        <v>611</v>
      </c>
      <c r="E149" s="886" t="s">
        <v>646</v>
      </c>
      <c r="F149" s="959" t="s">
        <v>647</v>
      </c>
      <c r="G149" s="886" t="s">
        <v>1946</v>
      </c>
      <c r="H149" s="886" t="s">
        <v>1947</v>
      </c>
      <c r="I149" s="887">
        <v>0</v>
      </c>
      <c r="J149" s="887">
        <v>0</v>
      </c>
      <c r="K149" s="887">
        <v>5636122400</v>
      </c>
      <c r="L149" s="887">
        <v>0</v>
      </c>
      <c r="M149" s="887">
        <v>5636122400</v>
      </c>
      <c r="N149" s="887">
        <v>0</v>
      </c>
      <c r="O149" s="888" t="s">
        <v>1812</v>
      </c>
      <c r="P149" s="889"/>
    </row>
    <row r="150" spans="1:16" s="890" customFormat="1" x14ac:dyDescent="0.25">
      <c r="A150" s="886" t="s">
        <v>469</v>
      </c>
      <c r="B150" s="886" t="s">
        <v>470</v>
      </c>
      <c r="C150" s="927" t="s">
        <v>610</v>
      </c>
      <c r="D150" s="886" t="s">
        <v>611</v>
      </c>
      <c r="E150" s="886" t="s">
        <v>646</v>
      </c>
      <c r="F150" s="959" t="s">
        <v>647</v>
      </c>
      <c r="G150" s="886" t="s">
        <v>1974</v>
      </c>
      <c r="H150" s="886" t="s">
        <v>1975</v>
      </c>
      <c r="I150" s="887">
        <v>0</v>
      </c>
      <c r="J150" s="887">
        <v>0</v>
      </c>
      <c r="K150" s="887">
        <v>187114098498</v>
      </c>
      <c r="L150" s="887">
        <v>0</v>
      </c>
      <c r="M150" s="887">
        <v>187114098498</v>
      </c>
      <c r="N150" s="887">
        <v>0</v>
      </c>
      <c r="O150" s="888" t="s">
        <v>1812</v>
      </c>
      <c r="P150" s="889"/>
    </row>
    <row r="151" spans="1:16" s="890" customFormat="1" x14ac:dyDescent="0.25">
      <c r="A151" s="886" t="s">
        <v>469</v>
      </c>
      <c r="B151" s="886" t="s">
        <v>470</v>
      </c>
      <c r="C151" s="927" t="s">
        <v>610</v>
      </c>
      <c r="D151" s="886" t="s">
        <v>611</v>
      </c>
      <c r="E151" s="886" t="s">
        <v>646</v>
      </c>
      <c r="F151" s="959" t="s">
        <v>647</v>
      </c>
      <c r="G151" s="886" t="s">
        <v>1976</v>
      </c>
      <c r="H151" s="886" t="s">
        <v>1977</v>
      </c>
      <c r="I151" s="887">
        <v>0</v>
      </c>
      <c r="J151" s="887">
        <v>0</v>
      </c>
      <c r="K151" s="887">
        <v>16375318950</v>
      </c>
      <c r="L151" s="887">
        <v>0</v>
      </c>
      <c r="M151" s="887">
        <v>16375318950</v>
      </c>
      <c r="N151" s="887">
        <v>0</v>
      </c>
      <c r="O151" s="888" t="s">
        <v>1812</v>
      </c>
      <c r="P151" s="889"/>
    </row>
    <row r="152" spans="1:16" s="890" customFormat="1" x14ac:dyDescent="0.25">
      <c r="A152" s="886" t="s">
        <v>469</v>
      </c>
      <c r="B152" s="886" t="s">
        <v>470</v>
      </c>
      <c r="C152" s="927" t="s">
        <v>610</v>
      </c>
      <c r="D152" s="886" t="s">
        <v>611</v>
      </c>
      <c r="E152" s="886" t="s">
        <v>680</v>
      </c>
      <c r="F152" s="959" t="s">
        <v>247</v>
      </c>
      <c r="G152" s="886" t="s">
        <v>604</v>
      </c>
      <c r="H152" s="886" t="s">
        <v>605</v>
      </c>
      <c r="I152" s="887">
        <v>0</v>
      </c>
      <c r="J152" s="887">
        <v>0</v>
      </c>
      <c r="K152" s="887">
        <v>1619352000</v>
      </c>
      <c r="L152" s="887">
        <v>1619352000</v>
      </c>
      <c r="M152" s="887">
        <v>0</v>
      </c>
      <c r="N152" s="887">
        <v>0</v>
      </c>
      <c r="O152" s="888" t="s">
        <v>1741</v>
      </c>
      <c r="P152" s="889"/>
    </row>
    <row r="153" spans="1:16" s="890" customFormat="1" x14ac:dyDescent="0.25">
      <c r="A153" s="886" t="s">
        <v>469</v>
      </c>
      <c r="B153" s="886" t="s">
        <v>470</v>
      </c>
      <c r="C153" s="927" t="s">
        <v>610</v>
      </c>
      <c r="D153" s="886" t="s">
        <v>611</v>
      </c>
      <c r="E153" s="886" t="s">
        <v>680</v>
      </c>
      <c r="F153" s="959" t="s">
        <v>247</v>
      </c>
      <c r="G153" s="886" t="s">
        <v>683</v>
      </c>
      <c r="H153" s="886" t="s">
        <v>684</v>
      </c>
      <c r="I153" s="887">
        <v>77297567</v>
      </c>
      <c r="J153" s="887">
        <v>0</v>
      </c>
      <c r="K153" s="887">
        <v>114549408</v>
      </c>
      <c r="L153" s="887">
        <v>77297568</v>
      </c>
      <c r="M153" s="887">
        <v>114549407</v>
      </c>
      <c r="N153" s="887">
        <v>0</v>
      </c>
      <c r="O153" s="888" t="s">
        <v>1741</v>
      </c>
      <c r="P153" s="889"/>
    </row>
    <row r="154" spans="1:16" s="890" customFormat="1" x14ac:dyDescent="0.25">
      <c r="A154" s="886" t="s">
        <v>469</v>
      </c>
      <c r="B154" s="886" t="s">
        <v>470</v>
      </c>
      <c r="C154" s="927" t="s">
        <v>610</v>
      </c>
      <c r="D154" s="886" t="s">
        <v>611</v>
      </c>
      <c r="E154" s="886" t="s">
        <v>680</v>
      </c>
      <c r="F154" s="959" t="s">
        <v>247</v>
      </c>
      <c r="G154" s="886" t="s">
        <v>681</v>
      </c>
      <c r="H154" s="886" t="s">
        <v>682</v>
      </c>
      <c r="I154" s="887">
        <v>403000000</v>
      </c>
      <c r="J154" s="887">
        <v>0</v>
      </c>
      <c r="K154" s="887">
        <v>0</v>
      </c>
      <c r="L154" s="887">
        <v>0</v>
      </c>
      <c r="M154" s="887">
        <v>403000000</v>
      </c>
      <c r="N154" s="887">
        <v>0</v>
      </c>
      <c r="O154" s="888" t="s">
        <v>1741</v>
      </c>
      <c r="P154" s="889"/>
    </row>
    <row r="155" spans="1:16" s="890" customFormat="1" x14ac:dyDescent="0.25">
      <c r="A155" s="886" t="s">
        <v>469</v>
      </c>
      <c r="B155" s="886" t="s">
        <v>470</v>
      </c>
      <c r="C155" s="927" t="s">
        <v>610</v>
      </c>
      <c r="D155" s="886" t="s">
        <v>611</v>
      </c>
      <c r="E155" s="886" t="s">
        <v>680</v>
      </c>
      <c r="F155" s="959" t="s">
        <v>247</v>
      </c>
      <c r="G155" s="886" t="s">
        <v>685</v>
      </c>
      <c r="H155" s="886" t="s">
        <v>1978</v>
      </c>
      <c r="I155" s="887">
        <v>240000000</v>
      </c>
      <c r="J155" s="887">
        <v>0</v>
      </c>
      <c r="K155" s="887">
        <v>0</v>
      </c>
      <c r="L155" s="887">
        <v>0</v>
      </c>
      <c r="M155" s="887">
        <v>240000000</v>
      </c>
      <c r="N155" s="887">
        <v>0</v>
      </c>
      <c r="O155" s="888" t="s">
        <v>1741</v>
      </c>
      <c r="P155" s="889"/>
    </row>
    <row r="156" spans="1:16" s="890" customFormat="1" x14ac:dyDescent="0.25">
      <c r="A156" s="886" t="s">
        <v>469</v>
      </c>
      <c r="B156" s="886" t="s">
        <v>470</v>
      </c>
      <c r="C156" s="927" t="s">
        <v>610</v>
      </c>
      <c r="D156" s="886" t="s">
        <v>611</v>
      </c>
      <c r="E156" s="886" t="s">
        <v>680</v>
      </c>
      <c r="F156" s="959" t="s">
        <v>247</v>
      </c>
      <c r="G156" s="886" t="s">
        <v>703</v>
      </c>
      <c r="H156" s="886" t="s">
        <v>704</v>
      </c>
      <c r="I156" s="887">
        <v>0</v>
      </c>
      <c r="J156" s="887">
        <v>0</v>
      </c>
      <c r="K156" s="887">
        <v>111872000</v>
      </c>
      <c r="L156" s="887">
        <v>111872000</v>
      </c>
      <c r="M156" s="887">
        <v>0</v>
      </c>
      <c r="N156" s="887">
        <v>0</v>
      </c>
      <c r="O156" s="888" t="s">
        <v>1741</v>
      </c>
      <c r="P156" s="889"/>
    </row>
    <row r="157" spans="1:16" s="890" customFormat="1" x14ac:dyDescent="0.25">
      <c r="A157" s="886" t="s">
        <v>469</v>
      </c>
      <c r="B157" s="886" t="s">
        <v>470</v>
      </c>
      <c r="C157" s="927" t="s">
        <v>610</v>
      </c>
      <c r="D157" s="886" t="s">
        <v>611</v>
      </c>
      <c r="E157" s="886" t="s">
        <v>680</v>
      </c>
      <c r="F157" s="959" t="s">
        <v>247</v>
      </c>
      <c r="G157" s="886" t="s">
        <v>693</v>
      </c>
      <c r="H157" s="886" t="s">
        <v>694</v>
      </c>
      <c r="I157" s="887">
        <v>90000000</v>
      </c>
      <c r="J157" s="887">
        <v>0</v>
      </c>
      <c r="K157" s="887">
        <v>0</v>
      </c>
      <c r="L157" s="887">
        <v>90000000</v>
      </c>
      <c r="M157" s="887">
        <v>0</v>
      </c>
      <c r="N157" s="887">
        <v>0</v>
      </c>
      <c r="O157" s="888" t="s">
        <v>1741</v>
      </c>
      <c r="P157" s="889"/>
    </row>
    <row r="158" spans="1:16" s="890" customFormat="1" x14ac:dyDescent="0.25">
      <c r="A158" s="886" t="s">
        <v>469</v>
      </c>
      <c r="B158" s="886" t="s">
        <v>470</v>
      </c>
      <c r="C158" s="927" t="s">
        <v>610</v>
      </c>
      <c r="D158" s="886" t="s">
        <v>611</v>
      </c>
      <c r="E158" s="886" t="s">
        <v>680</v>
      </c>
      <c r="F158" s="959" t="s">
        <v>247</v>
      </c>
      <c r="G158" s="886" t="s">
        <v>687</v>
      </c>
      <c r="H158" s="886" t="s">
        <v>688</v>
      </c>
      <c r="I158" s="887">
        <v>306367608</v>
      </c>
      <c r="J158" s="887">
        <v>0</v>
      </c>
      <c r="K158" s="887">
        <v>454121904</v>
      </c>
      <c r="L158" s="887">
        <v>306367608</v>
      </c>
      <c r="M158" s="887">
        <v>454121904</v>
      </c>
      <c r="N158" s="887">
        <v>0</v>
      </c>
      <c r="O158" s="888" t="s">
        <v>1741</v>
      </c>
      <c r="P158" s="889"/>
    </row>
    <row r="159" spans="1:16" s="890" customFormat="1" x14ac:dyDescent="0.25">
      <c r="A159" s="886" t="s">
        <v>469</v>
      </c>
      <c r="B159" s="886" t="s">
        <v>470</v>
      </c>
      <c r="C159" s="927" t="s">
        <v>610</v>
      </c>
      <c r="D159" s="886" t="s">
        <v>611</v>
      </c>
      <c r="E159" s="886" t="s">
        <v>680</v>
      </c>
      <c r="F159" s="959" t="s">
        <v>247</v>
      </c>
      <c r="G159" s="886" t="s">
        <v>1981</v>
      </c>
      <c r="H159" s="886" t="s">
        <v>1982</v>
      </c>
      <c r="I159" s="887">
        <v>0</v>
      </c>
      <c r="J159" s="887">
        <v>0</v>
      </c>
      <c r="K159" s="887">
        <v>162669781</v>
      </c>
      <c r="L159" s="887">
        <v>86364500</v>
      </c>
      <c r="M159" s="887">
        <v>76305281</v>
      </c>
      <c r="N159" s="887">
        <v>0</v>
      </c>
      <c r="O159" s="888" t="s">
        <v>1741</v>
      </c>
      <c r="P159" s="889"/>
    </row>
    <row r="160" spans="1:16" s="890" customFormat="1" x14ac:dyDescent="0.25">
      <c r="A160" s="886" t="s">
        <v>469</v>
      </c>
      <c r="B160" s="886" t="s">
        <v>470</v>
      </c>
      <c r="C160" s="927" t="s">
        <v>610</v>
      </c>
      <c r="D160" s="886" t="s">
        <v>611</v>
      </c>
      <c r="E160" s="886" t="s">
        <v>680</v>
      </c>
      <c r="F160" s="959" t="s">
        <v>247</v>
      </c>
      <c r="G160" s="886" t="s">
        <v>695</v>
      </c>
      <c r="H160" s="886" t="s">
        <v>696</v>
      </c>
      <c r="I160" s="887">
        <v>40000000</v>
      </c>
      <c r="J160" s="887">
        <v>0</v>
      </c>
      <c r="K160" s="887">
        <v>0</v>
      </c>
      <c r="L160" s="887">
        <v>0</v>
      </c>
      <c r="M160" s="887">
        <v>40000000</v>
      </c>
      <c r="N160" s="887">
        <v>0</v>
      </c>
      <c r="O160" s="888" t="s">
        <v>1741</v>
      </c>
      <c r="P160" s="889"/>
    </row>
    <row r="161" spans="1:16" s="890" customFormat="1" x14ac:dyDescent="0.25">
      <c r="A161" s="886" t="s">
        <v>469</v>
      </c>
      <c r="B161" s="886" t="s">
        <v>470</v>
      </c>
      <c r="C161" s="927" t="s">
        <v>610</v>
      </c>
      <c r="D161" s="886" t="s">
        <v>611</v>
      </c>
      <c r="E161" s="886" t="s">
        <v>697</v>
      </c>
      <c r="F161" s="959" t="s">
        <v>698</v>
      </c>
      <c r="G161" s="886" t="s">
        <v>699</v>
      </c>
      <c r="H161" s="886" t="s">
        <v>1983</v>
      </c>
      <c r="I161" s="887">
        <v>0</v>
      </c>
      <c r="J161" s="887">
        <v>0</v>
      </c>
      <c r="K161" s="887">
        <v>600000000</v>
      </c>
      <c r="L161" s="887">
        <v>600000000</v>
      </c>
      <c r="M161" s="887">
        <v>0</v>
      </c>
      <c r="N161" s="887">
        <v>0</v>
      </c>
      <c r="O161" s="888" t="s">
        <v>1214</v>
      </c>
      <c r="P161" s="889"/>
    </row>
    <row r="162" spans="1:16" s="890" customFormat="1" x14ac:dyDescent="0.25">
      <c r="A162" s="886" t="s">
        <v>469</v>
      </c>
      <c r="B162" s="886" t="s">
        <v>470</v>
      </c>
      <c r="C162" s="927" t="s">
        <v>610</v>
      </c>
      <c r="D162" s="886" t="s">
        <v>611</v>
      </c>
      <c r="E162" s="886" t="s">
        <v>697</v>
      </c>
      <c r="F162" s="959" t="s">
        <v>698</v>
      </c>
      <c r="G162" s="886" t="s">
        <v>701</v>
      </c>
      <c r="H162" s="886" t="s">
        <v>702</v>
      </c>
      <c r="I162" s="887">
        <v>55825154</v>
      </c>
      <c r="J162" s="887">
        <v>0</v>
      </c>
      <c r="K162" s="887">
        <v>0</v>
      </c>
      <c r="L162" s="887">
        <v>55825154</v>
      </c>
      <c r="M162" s="887">
        <v>0</v>
      </c>
      <c r="N162" s="887">
        <v>0</v>
      </c>
      <c r="O162" s="888" t="s">
        <v>1214</v>
      </c>
      <c r="P162" s="889"/>
    </row>
    <row r="163" spans="1:16" s="890" customFormat="1" x14ac:dyDescent="0.25">
      <c r="A163" s="886" t="s">
        <v>469</v>
      </c>
      <c r="B163" s="886" t="s">
        <v>470</v>
      </c>
      <c r="C163" s="927" t="s">
        <v>610</v>
      </c>
      <c r="D163" s="886" t="s">
        <v>611</v>
      </c>
      <c r="E163" s="886" t="s">
        <v>697</v>
      </c>
      <c r="F163" s="959" t="s">
        <v>698</v>
      </c>
      <c r="G163" s="886" t="s">
        <v>705</v>
      </c>
      <c r="H163" s="886" t="s">
        <v>706</v>
      </c>
      <c r="I163" s="887">
        <v>24834091</v>
      </c>
      <c r="J163" s="887">
        <v>0</v>
      </c>
      <c r="K163" s="887">
        <v>0</v>
      </c>
      <c r="L163" s="887">
        <v>24834091</v>
      </c>
      <c r="M163" s="887">
        <v>0</v>
      </c>
      <c r="N163" s="887">
        <v>0</v>
      </c>
      <c r="O163" s="888" t="s">
        <v>1214</v>
      </c>
      <c r="P163" s="889"/>
    </row>
    <row r="164" spans="1:16" s="890" customFormat="1" x14ac:dyDescent="0.25">
      <c r="A164" s="886" t="s">
        <v>469</v>
      </c>
      <c r="B164" s="886" t="s">
        <v>470</v>
      </c>
      <c r="C164" s="927" t="s">
        <v>610</v>
      </c>
      <c r="D164" s="886" t="s">
        <v>611</v>
      </c>
      <c r="E164" s="886" t="s">
        <v>697</v>
      </c>
      <c r="F164" s="959" t="s">
        <v>698</v>
      </c>
      <c r="G164" s="886" t="s">
        <v>707</v>
      </c>
      <c r="H164" s="886" t="s">
        <v>708</v>
      </c>
      <c r="I164" s="887">
        <v>200000000</v>
      </c>
      <c r="J164" s="887">
        <v>0</v>
      </c>
      <c r="K164" s="887">
        <v>0</v>
      </c>
      <c r="L164" s="887">
        <v>200000000</v>
      </c>
      <c r="M164" s="887">
        <v>0</v>
      </c>
      <c r="N164" s="887">
        <v>0</v>
      </c>
      <c r="O164" s="888" t="s">
        <v>1214</v>
      </c>
      <c r="P164" s="889"/>
    </row>
    <row r="165" spans="1:16" s="890" customFormat="1" x14ac:dyDescent="0.25">
      <c r="A165" s="886" t="s">
        <v>469</v>
      </c>
      <c r="B165" s="886" t="s">
        <v>470</v>
      </c>
      <c r="C165" s="927" t="s">
        <v>610</v>
      </c>
      <c r="D165" s="886" t="s">
        <v>611</v>
      </c>
      <c r="E165" s="886" t="s">
        <v>697</v>
      </c>
      <c r="F165" s="959" t="s">
        <v>698</v>
      </c>
      <c r="G165" s="886" t="s">
        <v>721</v>
      </c>
      <c r="H165" s="886" t="s">
        <v>722</v>
      </c>
      <c r="I165" s="887">
        <v>0</v>
      </c>
      <c r="J165" s="887">
        <v>0</v>
      </c>
      <c r="K165" s="887">
        <v>149657000</v>
      </c>
      <c r="L165" s="887">
        <v>149657000</v>
      </c>
      <c r="M165" s="887">
        <v>0</v>
      </c>
      <c r="N165" s="887">
        <v>0</v>
      </c>
      <c r="O165" s="888" t="s">
        <v>1214</v>
      </c>
      <c r="P165" s="889"/>
    </row>
    <row r="166" spans="1:16" s="890" customFormat="1" x14ac:dyDescent="0.25">
      <c r="A166" s="886" t="s">
        <v>469</v>
      </c>
      <c r="B166" s="886" t="s">
        <v>470</v>
      </c>
      <c r="C166" s="927" t="s">
        <v>610</v>
      </c>
      <c r="D166" s="886" t="s">
        <v>611</v>
      </c>
      <c r="E166" s="886" t="s">
        <v>697</v>
      </c>
      <c r="F166" s="959" t="s">
        <v>698</v>
      </c>
      <c r="G166" s="886" t="s">
        <v>723</v>
      </c>
      <c r="H166" s="886" t="s">
        <v>724</v>
      </c>
      <c r="I166" s="887">
        <v>18900000</v>
      </c>
      <c r="J166" s="887">
        <v>0</v>
      </c>
      <c r="K166" s="887">
        <v>0</v>
      </c>
      <c r="L166" s="887">
        <v>18900000</v>
      </c>
      <c r="M166" s="887">
        <v>0</v>
      </c>
      <c r="N166" s="887">
        <v>0</v>
      </c>
      <c r="O166" s="888" t="s">
        <v>1214</v>
      </c>
      <c r="P166" s="889"/>
    </row>
    <row r="167" spans="1:16" s="890" customFormat="1" x14ac:dyDescent="0.25">
      <c r="A167" s="886" t="s">
        <v>469</v>
      </c>
      <c r="B167" s="886" t="s">
        <v>470</v>
      </c>
      <c r="C167" s="927" t="s">
        <v>610</v>
      </c>
      <c r="D167" s="886" t="s">
        <v>611</v>
      </c>
      <c r="E167" s="886" t="s">
        <v>725</v>
      </c>
      <c r="F167" s="959" t="s">
        <v>726</v>
      </c>
      <c r="G167" s="886" t="s">
        <v>729</v>
      </c>
      <c r="H167" s="886" t="s">
        <v>730</v>
      </c>
      <c r="I167" s="887">
        <v>29022927834</v>
      </c>
      <c r="J167" s="887">
        <v>0</v>
      </c>
      <c r="K167" s="887">
        <v>0</v>
      </c>
      <c r="L167" s="887">
        <f>18112384080+3226776+313540915+28218683</f>
        <v>18457370454</v>
      </c>
      <c r="M167" s="887">
        <f>10910543754-(3226776+313540915+28218683)</f>
        <v>10565557380</v>
      </c>
      <c r="N167" s="887">
        <v>0</v>
      </c>
      <c r="O167" s="888" t="s">
        <v>1740</v>
      </c>
      <c r="P167" s="889"/>
    </row>
    <row r="168" spans="1:16" s="747" customFormat="1" x14ac:dyDescent="0.25">
      <c r="A168" s="99" t="s">
        <v>469</v>
      </c>
      <c r="B168" s="99" t="s">
        <v>470</v>
      </c>
      <c r="C168" s="926" t="s">
        <v>610</v>
      </c>
      <c r="D168" s="99" t="s">
        <v>611</v>
      </c>
      <c r="E168" s="99" t="s">
        <v>731</v>
      </c>
      <c r="F168" s="955" t="s">
        <v>732</v>
      </c>
      <c r="G168" s="99" t="s">
        <v>836</v>
      </c>
      <c r="H168" s="99" t="s">
        <v>837</v>
      </c>
      <c r="I168" s="746">
        <v>0</v>
      </c>
      <c r="J168" s="746">
        <v>0</v>
      </c>
      <c r="K168" s="746">
        <v>27250000</v>
      </c>
      <c r="L168" s="746">
        <v>27250000</v>
      </c>
      <c r="M168" s="746">
        <v>0</v>
      </c>
      <c r="N168" s="746">
        <v>0</v>
      </c>
      <c r="O168" s="749" t="s">
        <v>1813</v>
      </c>
      <c r="P168" s="864"/>
    </row>
    <row r="169" spans="1:16" s="747" customFormat="1" x14ac:dyDescent="0.25">
      <c r="A169" s="99" t="s">
        <v>469</v>
      </c>
      <c r="B169" s="99" t="s">
        <v>470</v>
      </c>
      <c r="C169" s="926" t="s">
        <v>610</v>
      </c>
      <c r="D169" s="99" t="s">
        <v>611</v>
      </c>
      <c r="E169" s="99" t="s">
        <v>731</v>
      </c>
      <c r="F169" s="955" t="s">
        <v>732</v>
      </c>
      <c r="G169" s="99" t="s">
        <v>737</v>
      </c>
      <c r="H169" s="99" t="s">
        <v>738</v>
      </c>
      <c r="I169" s="746">
        <v>2250000000</v>
      </c>
      <c r="J169" s="746">
        <v>0</v>
      </c>
      <c r="K169" s="746">
        <v>0</v>
      </c>
      <c r="L169" s="746">
        <v>2250000000</v>
      </c>
      <c r="M169" s="746">
        <v>0</v>
      </c>
      <c r="N169" s="746">
        <v>0</v>
      </c>
      <c r="O169" s="749" t="s">
        <v>1813</v>
      </c>
      <c r="P169" s="864"/>
    </row>
    <row r="170" spans="1:16" s="747" customFormat="1" x14ac:dyDescent="0.25">
      <c r="A170" s="99" t="s">
        <v>469</v>
      </c>
      <c r="B170" s="99" t="s">
        <v>470</v>
      </c>
      <c r="C170" s="926" t="s">
        <v>610</v>
      </c>
      <c r="D170" s="99" t="s">
        <v>611</v>
      </c>
      <c r="E170" s="99" t="s">
        <v>731</v>
      </c>
      <c r="F170" s="955" t="s">
        <v>732</v>
      </c>
      <c r="G170" s="99" t="s">
        <v>1979</v>
      </c>
      <c r="H170" s="99" t="s">
        <v>1980</v>
      </c>
      <c r="I170" s="746">
        <v>0</v>
      </c>
      <c r="J170" s="746">
        <v>0</v>
      </c>
      <c r="K170" s="746">
        <v>1362500000</v>
      </c>
      <c r="L170" s="746">
        <v>0</v>
      </c>
      <c r="M170" s="746">
        <v>1362500000</v>
      </c>
      <c r="N170" s="746">
        <v>0</v>
      </c>
      <c r="O170" s="749" t="s">
        <v>1813</v>
      </c>
      <c r="P170" s="864"/>
    </row>
    <row r="171" spans="1:16" s="747" customFormat="1" x14ac:dyDescent="0.25">
      <c r="A171" s="99" t="s">
        <v>469</v>
      </c>
      <c r="B171" s="99" t="s">
        <v>470</v>
      </c>
      <c r="C171" s="926" t="s">
        <v>610</v>
      </c>
      <c r="D171" s="99" t="s">
        <v>611</v>
      </c>
      <c r="E171" s="99" t="s">
        <v>731</v>
      </c>
      <c r="F171" s="955" t="s">
        <v>732</v>
      </c>
      <c r="G171" s="99" t="s">
        <v>1984</v>
      </c>
      <c r="H171" s="99" t="s">
        <v>1985</v>
      </c>
      <c r="I171" s="746">
        <v>0</v>
      </c>
      <c r="J171" s="746">
        <v>0</v>
      </c>
      <c r="K171" s="746">
        <v>326922050000</v>
      </c>
      <c r="L171" s="746">
        <v>0</v>
      </c>
      <c r="M171" s="746">
        <v>326922050000</v>
      </c>
      <c r="N171" s="746">
        <v>0</v>
      </c>
      <c r="O171" s="749" t="s">
        <v>1813</v>
      </c>
      <c r="P171" s="864"/>
    </row>
    <row r="172" spans="1:16" s="747" customFormat="1" x14ac:dyDescent="0.25">
      <c r="A172" s="99" t="s">
        <v>469</v>
      </c>
      <c r="B172" s="99" t="s">
        <v>470</v>
      </c>
      <c r="C172" s="926" t="s">
        <v>610</v>
      </c>
      <c r="D172" s="99" t="s">
        <v>611</v>
      </c>
      <c r="E172" s="99" t="s">
        <v>731</v>
      </c>
      <c r="F172" s="955" t="s">
        <v>732</v>
      </c>
      <c r="G172" s="99" t="s">
        <v>1986</v>
      </c>
      <c r="H172" s="99" t="s">
        <v>1987</v>
      </c>
      <c r="I172" s="746">
        <v>0</v>
      </c>
      <c r="J172" s="746">
        <v>0</v>
      </c>
      <c r="K172" s="746">
        <v>23126516495</v>
      </c>
      <c r="L172" s="746">
        <v>0</v>
      </c>
      <c r="M172" s="746">
        <v>23126516495</v>
      </c>
      <c r="N172" s="746">
        <v>0</v>
      </c>
      <c r="O172" s="749" t="s">
        <v>1813</v>
      </c>
      <c r="P172" s="864"/>
    </row>
    <row r="173" spans="1:16" s="747" customFormat="1" x14ac:dyDescent="0.25">
      <c r="A173" s="99" t="s">
        <v>469</v>
      </c>
      <c r="B173" s="99" t="s">
        <v>470</v>
      </c>
      <c r="C173" s="926" t="s">
        <v>610</v>
      </c>
      <c r="D173" s="99" t="s">
        <v>611</v>
      </c>
      <c r="E173" s="99" t="s">
        <v>731</v>
      </c>
      <c r="F173" s="955" t="s">
        <v>732</v>
      </c>
      <c r="G173" s="99" t="s">
        <v>1988</v>
      </c>
      <c r="H173" s="99" t="s">
        <v>1989</v>
      </c>
      <c r="I173" s="746">
        <v>0</v>
      </c>
      <c r="J173" s="746">
        <v>0</v>
      </c>
      <c r="K173" s="746">
        <v>35244248000</v>
      </c>
      <c r="L173" s="746">
        <v>0</v>
      </c>
      <c r="M173" s="746">
        <v>35244248000</v>
      </c>
      <c r="N173" s="746">
        <v>0</v>
      </c>
      <c r="O173" s="749" t="s">
        <v>1813</v>
      </c>
      <c r="P173" s="864"/>
    </row>
    <row r="174" spans="1:16" s="747" customFormat="1" x14ac:dyDescent="0.25">
      <c r="A174" s="99" t="s">
        <v>469</v>
      </c>
      <c r="B174" s="99" t="s">
        <v>470</v>
      </c>
      <c r="C174" s="926" t="s">
        <v>610</v>
      </c>
      <c r="D174" s="837" t="s">
        <v>611</v>
      </c>
      <c r="E174" s="837" t="s">
        <v>1990</v>
      </c>
      <c r="F174" s="960" t="s">
        <v>1991</v>
      </c>
      <c r="G174" s="837" t="s">
        <v>699</v>
      </c>
      <c r="H174" s="837" t="s">
        <v>1983</v>
      </c>
      <c r="I174" s="228">
        <v>0</v>
      </c>
      <c r="J174" s="228">
        <v>0</v>
      </c>
      <c r="K174" s="228">
        <v>36000000</v>
      </c>
      <c r="L174" s="228">
        <v>36000000</v>
      </c>
      <c r="M174" s="228">
        <v>0</v>
      </c>
      <c r="N174" s="228">
        <v>0</v>
      </c>
      <c r="O174" s="749" t="s">
        <v>2454</v>
      </c>
      <c r="P174" s="864"/>
    </row>
    <row r="175" spans="1:16" s="747" customFormat="1" x14ac:dyDescent="0.25">
      <c r="A175" s="99" t="s">
        <v>469</v>
      </c>
      <c r="B175" s="99" t="s">
        <v>470</v>
      </c>
      <c r="C175" s="926" t="s">
        <v>610</v>
      </c>
      <c r="D175" s="837" t="s">
        <v>611</v>
      </c>
      <c r="E175" s="837" t="s">
        <v>1990</v>
      </c>
      <c r="F175" s="960" t="s">
        <v>1991</v>
      </c>
      <c r="G175" s="837" t="s">
        <v>827</v>
      </c>
      <c r="H175" s="837" t="s">
        <v>828</v>
      </c>
      <c r="I175" s="228">
        <v>0</v>
      </c>
      <c r="J175" s="228">
        <v>0</v>
      </c>
      <c r="K175" s="228">
        <v>18090000</v>
      </c>
      <c r="L175" s="228">
        <v>18090000</v>
      </c>
      <c r="M175" s="228">
        <v>0</v>
      </c>
      <c r="N175" s="228">
        <v>0</v>
      </c>
      <c r="O175" s="749" t="s">
        <v>2454</v>
      </c>
      <c r="P175" s="864"/>
    </row>
    <row r="176" spans="1:16" s="747" customFormat="1" x14ac:dyDescent="0.25">
      <c r="A176" s="99" t="s">
        <v>469</v>
      </c>
      <c r="B176" s="99" t="s">
        <v>470</v>
      </c>
      <c r="C176" s="926" t="s">
        <v>610</v>
      </c>
      <c r="D176" s="837" t="s">
        <v>611</v>
      </c>
      <c r="E176" s="837" t="s">
        <v>1990</v>
      </c>
      <c r="F176" s="960" t="s">
        <v>1991</v>
      </c>
      <c r="G176" s="837" t="s">
        <v>836</v>
      </c>
      <c r="H176" s="837" t="s">
        <v>837</v>
      </c>
      <c r="I176" s="228">
        <v>0</v>
      </c>
      <c r="J176" s="228">
        <v>0</v>
      </c>
      <c r="K176" s="228">
        <v>17910000</v>
      </c>
      <c r="L176" s="228">
        <v>17910000</v>
      </c>
      <c r="M176" s="228">
        <v>0</v>
      </c>
      <c r="N176" s="228">
        <v>0</v>
      </c>
      <c r="O176" s="749" t="s">
        <v>2454</v>
      </c>
      <c r="P176" s="864"/>
    </row>
    <row r="177" spans="1:16" s="747" customFormat="1" x14ac:dyDescent="0.25">
      <c r="A177" s="99" t="s">
        <v>469</v>
      </c>
      <c r="B177" s="99" t="s">
        <v>470</v>
      </c>
      <c r="C177" s="926" t="s">
        <v>610</v>
      </c>
      <c r="D177" s="837" t="s">
        <v>611</v>
      </c>
      <c r="E177" s="837" t="s">
        <v>1990</v>
      </c>
      <c r="F177" s="960" t="s">
        <v>1991</v>
      </c>
      <c r="G177" s="837" t="s">
        <v>703</v>
      </c>
      <c r="H177" s="837" t="s">
        <v>704</v>
      </c>
      <c r="I177" s="228">
        <v>0</v>
      </c>
      <c r="J177" s="228">
        <v>0</v>
      </c>
      <c r="K177" s="228">
        <v>14318100</v>
      </c>
      <c r="L177" s="228">
        <v>14318100</v>
      </c>
      <c r="M177" s="228">
        <v>0</v>
      </c>
      <c r="N177" s="228">
        <v>0</v>
      </c>
      <c r="O177" s="749" t="s">
        <v>2454</v>
      </c>
      <c r="P177" s="864"/>
    </row>
    <row r="178" spans="1:16" s="747" customFormat="1" x14ac:dyDescent="0.25">
      <c r="A178" s="99" t="s">
        <v>469</v>
      </c>
      <c r="B178" s="99" t="s">
        <v>470</v>
      </c>
      <c r="C178" s="926" t="s">
        <v>610</v>
      </c>
      <c r="D178" s="837" t="s">
        <v>611</v>
      </c>
      <c r="E178" s="837" t="s">
        <v>1990</v>
      </c>
      <c r="F178" s="960" t="s">
        <v>1991</v>
      </c>
      <c r="G178" s="837" t="s">
        <v>1992</v>
      </c>
      <c r="H178" s="837" t="s">
        <v>1993</v>
      </c>
      <c r="I178" s="228">
        <v>0</v>
      </c>
      <c r="J178" s="228">
        <v>0</v>
      </c>
      <c r="K178" s="228">
        <v>1615016</v>
      </c>
      <c r="L178" s="228">
        <v>1615016</v>
      </c>
      <c r="M178" s="228">
        <v>0</v>
      </c>
      <c r="N178" s="228">
        <v>0</v>
      </c>
      <c r="O178" s="749" t="s">
        <v>2454</v>
      </c>
      <c r="P178" s="864"/>
    </row>
    <row r="179" spans="1:16" s="747" customFormat="1" x14ac:dyDescent="0.25">
      <c r="A179" s="99" t="s">
        <v>469</v>
      </c>
      <c r="B179" s="99" t="s">
        <v>470</v>
      </c>
      <c r="C179" s="926" t="s">
        <v>610</v>
      </c>
      <c r="D179" s="837" t="s">
        <v>611</v>
      </c>
      <c r="E179" s="837" t="s">
        <v>1990</v>
      </c>
      <c r="F179" s="960" t="s">
        <v>1991</v>
      </c>
      <c r="G179" s="837" t="s">
        <v>882</v>
      </c>
      <c r="H179" s="837" t="s">
        <v>883</v>
      </c>
      <c r="I179" s="228">
        <v>0</v>
      </c>
      <c r="J179" s="228">
        <v>0</v>
      </c>
      <c r="K179" s="228">
        <v>649157430</v>
      </c>
      <c r="L179" s="228">
        <v>649157430</v>
      </c>
      <c r="M179" s="228">
        <v>0</v>
      </c>
      <c r="N179" s="228">
        <v>0</v>
      </c>
      <c r="O179" s="749" t="s">
        <v>2454</v>
      </c>
      <c r="P179" s="864"/>
    </row>
    <row r="180" spans="1:16" s="747" customFormat="1" x14ac:dyDescent="0.25">
      <c r="A180" s="99" t="s">
        <v>469</v>
      </c>
      <c r="B180" s="99" t="s">
        <v>470</v>
      </c>
      <c r="C180" s="926" t="s">
        <v>610</v>
      </c>
      <c r="D180" s="837" t="s">
        <v>611</v>
      </c>
      <c r="E180" s="837" t="s">
        <v>1990</v>
      </c>
      <c r="F180" s="960" t="s">
        <v>1991</v>
      </c>
      <c r="G180" s="837" t="s">
        <v>715</v>
      </c>
      <c r="H180" s="837" t="s">
        <v>716</v>
      </c>
      <c r="I180" s="228">
        <v>0</v>
      </c>
      <c r="J180" s="228">
        <v>0</v>
      </c>
      <c r="K180" s="228">
        <v>778857</v>
      </c>
      <c r="L180" s="228">
        <v>778857</v>
      </c>
      <c r="M180" s="228">
        <v>0</v>
      </c>
      <c r="N180" s="228">
        <v>0</v>
      </c>
      <c r="O180" s="749" t="s">
        <v>2454</v>
      </c>
      <c r="P180" s="864"/>
    </row>
    <row r="181" spans="1:16" s="747" customFormat="1" x14ac:dyDescent="0.25">
      <c r="A181" s="99" t="s">
        <v>469</v>
      </c>
      <c r="B181" s="99" t="s">
        <v>470</v>
      </c>
      <c r="C181" s="926" t="s">
        <v>610</v>
      </c>
      <c r="D181" s="837" t="s">
        <v>611</v>
      </c>
      <c r="E181" s="837" t="s">
        <v>1990</v>
      </c>
      <c r="F181" s="960" t="s">
        <v>1991</v>
      </c>
      <c r="G181" s="837" t="s">
        <v>721</v>
      </c>
      <c r="H181" s="837" t="s">
        <v>722</v>
      </c>
      <c r="I181" s="228">
        <v>0</v>
      </c>
      <c r="J181" s="228">
        <v>0</v>
      </c>
      <c r="K181" s="228">
        <v>24264000</v>
      </c>
      <c r="L181" s="228">
        <v>24264000</v>
      </c>
      <c r="M181" s="228">
        <v>0</v>
      </c>
      <c r="N181" s="228">
        <v>0</v>
      </c>
      <c r="O181" s="749" t="s">
        <v>2454</v>
      </c>
      <c r="P181" s="864"/>
    </row>
    <row r="182" spans="1:16" s="747" customFormat="1" x14ac:dyDescent="0.25">
      <c r="A182" s="99" t="s">
        <v>469</v>
      </c>
      <c r="B182" s="99" t="s">
        <v>470</v>
      </c>
      <c r="C182" s="926" t="s">
        <v>610</v>
      </c>
      <c r="D182" s="837" t="s">
        <v>611</v>
      </c>
      <c r="E182" s="837" t="s">
        <v>1990</v>
      </c>
      <c r="F182" s="960" t="s">
        <v>1991</v>
      </c>
      <c r="G182" s="837" t="s">
        <v>689</v>
      </c>
      <c r="H182" s="837" t="s">
        <v>690</v>
      </c>
      <c r="I182" s="228">
        <v>0</v>
      </c>
      <c r="J182" s="228">
        <v>0</v>
      </c>
      <c r="K182" s="228">
        <v>128829600</v>
      </c>
      <c r="L182" s="228">
        <v>128829600</v>
      </c>
      <c r="M182" s="228">
        <v>0</v>
      </c>
      <c r="N182" s="228">
        <v>0</v>
      </c>
      <c r="O182" s="749" t="s">
        <v>2454</v>
      </c>
      <c r="P182" s="864"/>
    </row>
    <row r="183" spans="1:16" s="747" customFormat="1" x14ac:dyDescent="0.25">
      <c r="A183" s="99" t="s">
        <v>469</v>
      </c>
      <c r="B183" s="99" t="s">
        <v>470</v>
      </c>
      <c r="C183" s="926" t="s">
        <v>610</v>
      </c>
      <c r="D183" s="837" t="s">
        <v>611</v>
      </c>
      <c r="E183" s="837" t="s">
        <v>1990</v>
      </c>
      <c r="F183" s="960" t="s">
        <v>1991</v>
      </c>
      <c r="G183" s="837" t="s">
        <v>1896</v>
      </c>
      <c r="H183" s="837" t="s">
        <v>1897</v>
      </c>
      <c r="I183" s="228">
        <v>0</v>
      </c>
      <c r="J183" s="228">
        <v>0</v>
      </c>
      <c r="K183" s="228">
        <v>498028733</v>
      </c>
      <c r="L183" s="228">
        <v>498028733</v>
      </c>
      <c r="M183" s="228">
        <v>0</v>
      </c>
      <c r="N183" s="228">
        <v>0</v>
      </c>
      <c r="O183" s="749" t="s">
        <v>2454</v>
      </c>
      <c r="P183" s="864"/>
    </row>
    <row r="184" spans="1:16" s="747" customFormat="1" x14ac:dyDescent="0.25">
      <c r="A184" s="99" t="s">
        <v>469</v>
      </c>
      <c r="B184" s="99" t="s">
        <v>470</v>
      </c>
      <c r="C184" s="926" t="s">
        <v>610</v>
      </c>
      <c r="D184" s="837" t="s">
        <v>611</v>
      </c>
      <c r="E184" s="837" t="s">
        <v>1990</v>
      </c>
      <c r="F184" s="960" t="s">
        <v>1991</v>
      </c>
      <c r="G184" s="837" t="s">
        <v>1994</v>
      </c>
      <c r="H184" s="837" t="s">
        <v>1995</v>
      </c>
      <c r="I184" s="228">
        <v>0</v>
      </c>
      <c r="J184" s="228">
        <v>0</v>
      </c>
      <c r="K184" s="228">
        <v>3879000</v>
      </c>
      <c r="L184" s="228">
        <v>3879000</v>
      </c>
      <c r="M184" s="228">
        <v>0</v>
      </c>
      <c r="N184" s="228">
        <v>0</v>
      </c>
      <c r="O184" s="749" t="s">
        <v>2454</v>
      </c>
      <c r="P184" s="864"/>
    </row>
    <row r="185" spans="1:16" s="747" customFormat="1" x14ac:dyDescent="0.25">
      <c r="A185" s="99" t="s">
        <v>469</v>
      </c>
      <c r="B185" s="99" t="s">
        <v>470</v>
      </c>
      <c r="C185" s="926" t="s">
        <v>610</v>
      </c>
      <c r="D185" s="837" t="s">
        <v>611</v>
      </c>
      <c r="E185" s="837" t="s">
        <v>1990</v>
      </c>
      <c r="F185" s="960" t="s">
        <v>1991</v>
      </c>
      <c r="G185" s="837" t="s">
        <v>1996</v>
      </c>
      <c r="H185" s="837" t="s">
        <v>1997</v>
      </c>
      <c r="I185" s="228">
        <v>0</v>
      </c>
      <c r="J185" s="228">
        <v>0</v>
      </c>
      <c r="K185" s="228">
        <v>1171476</v>
      </c>
      <c r="L185" s="228">
        <v>1171476</v>
      </c>
      <c r="M185" s="228">
        <v>0</v>
      </c>
      <c r="N185" s="228">
        <v>0</v>
      </c>
      <c r="O185" s="749" t="s">
        <v>2454</v>
      </c>
      <c r="P185" s="864"/>
    </row>
    <row r="186" spans="1:16" s="747" customFormat="1" x14ac:dyDescent="0.25">
      <c r="A186" s="99" t="s">
        <v>469</v>
      </c>
      <c r="B186" s="99" t="s">
        <v>470</v>
      </c>
      <c r="C186" s="926" t="s">
        <v>610</v>
      </c>
      <c r="D186" s="837" t="s">
        <v>611</v>
      </c>
      <c r="E186" s="837" t="s">
        <v>1990</v>
      </c>
      <c r="F186" s="960" t="s">
        <v>1991</v>
      </c>
      <c r="G186" s="837" t="s">
        <v>1998</v>
      </c>
      <c r="H186" s="837" t="s">
        <v>1999</v>
      </c>
      <c r="I186" s="228">
        <v>0</v>
      </c>
      <c r="J186" s="228">
        <v>0</v>
      </c>
      <c r="K186" s="228">
        <v>2781000</v>
      </c>
      <c r="L186" s="228">
        <v>2781000</v>
      </c>
      <c r="M186" s="228">
        <v>0</v>
      </c>
      <c r="N186" s="228">
        <v>0</v>
      </c>
      <c r="O186" s="749" t="s">
        <v>2454</v>
      </c>
      <c r="P186" s="864"/>
    </row>
    <row r="187" spans="1:16" s="747" customFormat="1" x14ac:dyDescent="0.25">
      <c r="A187" s="99" t="s">
        <v>469</v>
      </c>
      <c r="B187" s="99" t="s">
        <v>470</v>
      </c>
      <c r="C187" s="926" t="s">
        <v>610</v>
      </c>
      <c r="D187" s="837" t="s">
        <v>611</v>
      </c>
      <c r="E187" s="837" t="s">
        <v>1990</v>
      </c>
      <c r="F187" s="960" t="s">
        <v>1991</v>
      </c>
      <c r="G187" s="837" t="s">
        <v>2000</v>
      </c>
      <c r="H187" s="837" t="s">
        <v>2001</v>
      </c>
      <c r="I187" s="228">
        <v>0</v>
      </c>
      <c r="J187" s="228">
        <v>0</v>
      </c>
      <c r="K187" s="228">
        <v>8525998</v>
      </c>
      <c r="L187" s="228">
        <v>8525998</v>
      </c>
      <c r="M187" s="228">
        <v>0</v>
      </c>
      <c r="N187" s="228">
        <v>0</v>
      </c>
      <c r="O187" s="749" t="s">
        <v>2454</v>
      </c>
      <c r="P187" s="864"/>
    </row>
    <row r="188" spans="1:16" s="747" customFormat="1" x14ac:dyDescent="0.25">
      <c r="A188" s="99" t="s">
        <v>469</v>
      </c>
      <c r="B188" s="99" t="s">
        <v>470</v>
      </c>
      <c r="C188" s="926" t="s">
        <v>610</v>
      </c>
      <c r="D188" s="837" t="s">
        <v>611</v>
      </c>
      <c r="E188" s="837" t="s">
        <v>1990</v>
      </c>
      <c r="F188" s="960" t="s">
        <v>1991</v>
      </c>
      <c r="G188" s="837" t="s">
        <v>2002</v>
      </c>
      <c r="H188" s="837" t="s">
        <v>2003</v>
      </c>
      <c r="I188" s="228">
        <v>0</v>
      </c>
      <c r="J188" s="228">
        <v>0</v>
      </c>
      <c r="K188" s="228">
        <v>7118331</v>
      </c>
      <c r="L188" s="228">
        <v>7118331</v>
      </c>
      <c r="M188" s="228">
        <v>0</v>
      </c>
      <c r="N188" s="228">
        <v>0</v>
      </c>
      <c r="O188" s="749" t="s">
        <v>2454</v>
      </c>
      <c r="P188" s="864"/>
    </row>
    <row r="189" spans="1:16" s="747" customFormat="1" x14ac:dyDescent="0.25">
      <c r="A189" s="99" t="s">
        <v>469</v>
      </c>
      <c r="B189" s="99" t="s">
        <v>470</v>
      </c>
      <c r="C189" s="926" t="s">
        <v>610</v>
      </c>
      <c r="D189" s="837" t="s">
        <v>611</v>
      </c>
      <c r="E189" s="837" t="s">
        <v>1990</v>
      </c>
      <c r="F189" s="960" t="s">
        <v>1991</v>
      </c>
      <c r="G189" s="837" t="s">
        <v>2004</v>
      </c>
      <c r="H189" s="837" t="s">
        <v>2005</v>
      </c>
      <c r="I189" s="228">
        <v>0</v>
      </c>
      <c r="J189" s="228">
        <v>0</v>
      </c>
      <c r="K189" s="228">
        <v>83286333</v>
      </c>
      <c r="L189" s="228">
        <v>83286333</v>
      </c>
      <c r="M189" s="228">
        <v>0</v>
      </c>
      <c r="N189" s="228">
        <v>0</v>
      </c>
      <c r="O189" s="749" t="s">
        <v>2454</v>
      </c>
      <c r="P189" s="864"/>
    </row>
    <row r="190" spans="1:16" s="747" customFormat="1" x14ac:dyDescent="0.25">
      <c r="A190" s="99" t="s">
        <v>157</v>
      </c>
      <c r="B190" s="99" t="s">
        <v>741</v>
      </c>
      <c r="C190" s="926" t="s">
        <v>742</v>
      </c>
      <c r="D190" s="99" t="s">
        <v>743</v>
      </c>
      <c r="E190" s="99" t="s">
        <v>744</v>
      </c>
      <c r="F190" s="955" t="s">
        <v>745</v>
      </c>
      <c r="G190" s="99" t="s">
        <v>537</v>
      </c>
      <c r="H190" s="99" t="s">
        <v>538</v>
      </c>
      <c r="I190" s="746">
        <v>120000000000</v>
      </c>
      <c r="J190" s="746">
        <v>0</v>
      </c>
      <c r="K190" s="746">
        <v>0</v>
      </c>
      <c r="L190" s="746">
        <v>0</v>
      </c>
      <c r="M190" s="746">
        <v>120000000000</v>
      </c>
      <c r="N190" s="746">
        <v>0</v>
      </c>
      <c r="O190" s="749" t="s">
        <v>362</v>
      </c>
      <c r="P190" s="864"/>
    </row>
    <row r="191" spans="1:16" s="747" customFormat="1" x14ac:dyDescent="0.25">
      <c r="A191" s="99" t="s">
        <v>157</v>
      </c>
      <c r="B191" s="99" t="s">
        <v>741</v>
      </c>
      <c r="C191" s="926" t="s">
        <v>746</v>
      </c>
      <c r="D191" s="837" t="s">
        <v>747</v>
      </c>
      <c r="E191" s="837" t="s">
        <v>748</v>
      </c>
      <c r="F191" s="960" t="s">
        <v>165</v>
      </c>
      <c r="G191" s="837" t="s">
        <v>477</v>
      </c>
      <c r="H191" s="837" t="s">
        <v>477</v>
      </c>
      <c r="I191" s="228">
        <v>22926893696</v>
      </c>
      <c r="J191" s="228">
        <v>0</v>
      </c>
      <c r="K191" s="750">
        <v>214151620000</v>
      </c>
      <c r="L191" s="750">
        <v>0</v>
      </c>
      <c r="M191" s="228">
        <v>237078513696</v>
      </c>
      <c r="N191" s="228">
        <v>0</v>
      </c>
      <c r="O191" s="749" t="s">
        <v>1193</v>
      </c>
      <c r="P191" s="864"/>
    </row>
    <row r="192" spans="1:16" s="747" customFormat="1" x14ac:dyDescent="0.25">
      <c r="A192" s="99" t="s">
        <v>157</v>
      </c>
      <c r="B192" s="99" t="s">
        <v>741</v>
      </c>
      <c r="C192" s="926" t="s">
        <v>746</v>
      </c>
      <c r="D192" s="837" t="s">
        <v>747</v>
      </c>
      <c r="E192" s="837" t="s">
        <v>749</v>
      </c>
      <c r="F192" s="960" t="s">
        <v>750</v>
      </c>
      <c r="G192" s="837" t="s">
        <v>477</v>
      </c>
      <c r="H192" s="837" t="s">
        <v>477</v>
      </c>
      <c r="I192" s="228">
        <v>56111290259</v>
      </c>
      <c r="J192" s="228">
        <v>0</v>
      </c>
      <c r="K192" s="750">
        <v>5098556600</v>
      </c>
      <c r="L192" s="750">
        <v>0</v>
      </c>
      <c r="M192" s="228">
        <v>61209846859</v>
      </c>
      <c r="N192" s="228">
        <v>0</v>
      </c>
      <c r="O192" s="749" t="s">
        <v>1193</v>
      </c>
      <c r="P192" s="864"/>
    </row>
    <row r="193" spans="1:17" s="747" customFormat="1" x14ac:dyDescent="0.25">
      <c r="A193" s="99" t="s">
        <v>157</v>
      </c>
      <c r="B193" s="99" t="s">
        <v>741</v>
      </c>
      <c r="C193" s="926" t="s">
        <v>746</v>
      </c>
      <c r="D193" s="837" t="s">
        <v>747</v>
      </c>
      <c r="E193" s="837" t="s">
        <v>752</v>
      </c>
      <c r="F193" s="960" t="s">
        <v>145</v>
      </c>
      <c r="G193" s="837" t="s">
        <v>477</v>
      </c>
      <c r="H193" s="837" t="s">
        <v>477</v>
      </c>
      <c r="I193" s="228">
        <v>3175876865</v>
      </c>
      <c r="J193" s="228">
        <v>0</v>
      </c>
      <c r="K193" s="750">
        <v>518350000</v>
      </c>
      <c r="L193" s="750">
        <v>0</v>
      </c>
      <c r="M193" s="228">
        <v>3694226865</v>
      </c>
      <c r="N193" s="228">
        <v>0</v>
      </c>
      <c r="O193" s="749" t="s">
        <v>1193</v>
      </c>
      <c r="P193" s="864"/>
    </row>
    <row r="194" spans="1:17" s="747" customFormat="1" x14ac:dyDescent="0.25">
      <c r="A194" s="99" t="s">
        <v>157</v>
      </c>
      <c r="B194" s="99" t="s">
        <v>741</v>
      </c>
      <c r="C194" s="926" t="s">
        <v>746</v>
      </c>
      <c r="D194" s="837" t="s">
        <v>747</v>
      </c>
      <c r="E194" s="837" t="s">
        <v>755</v>
      </c>
      <c r="F194" s="960" t="s">
        <v>164</v>
      </c>
      <c r="G194" s="837" t="s">
        <v>477</v>
      </c>
      <c r="H194" s="837" t="s">
        <v>477</v>
      </c>
      <c r="I194" s="228">
        <v>2426475512</v>
      </c>
      <c r="J194" s="228">
        <v>0</v>
      </c>
      <c r="K194" s="750">
        <v>0</v>
      </c>
      <c r="L194" s="750">
        <v>0</v>
      </c>
      <c r="M194" s="228">
        <v>2426475512</v>
      </c>
      <c r="N194" s="228">
        <v>0</v>
      </c>
      <c r="O194" s="749" t="s">
        <v>1193</v>
      </c>
      <c r="P194" s="864"/>
    </row>
    <row r="195" spans="1:17" s="747" customFormat="1" x14ac:dyDescent="0.25">
      <c r="A195" s="99" t="s">
        <v>157</v>
      </c>
      <c r="B195" s="99" t="s">
        <v>741</v>
      </c>
      <c r="C195" s="926" t="s">
        <v>746</v>
      </c>
      <c r="D195" s="837" t="s">
        <v>747</v>
      </c>
      <c r="E195" s="837" t="s">
        <v>757</v>
      </c>
      <c r="F195" s="960" t="s">
        <v>53</v>
      </c>
      <c r="G195" s="837" t="s">
        <v>477</v>
      </c>
      <c r="H195" s="837" t="s">
        <v>477</v>
      </c>
      <c r="I195" s="228">
        <v>18648598332</v>
      </c>
      <c r="J195" s="228">
        <v>0</v>
      </c>
      <c r="K195" s="750">
        <v>7212900744</v>
      </c>
      <c r="L195" s="750">
        <v>0</v>
      </c>
      <c r="M195" s="228">
        <v>25861499076</v>
      </c>
      <c r="N195" s="228">
        <v>0</v>
      </c>
      <c r="O195" s="749" t="s">
        <v>1193</v>
      </c>
      <c r="P195" s="864"/>
    </row>
    <row r="196" spans="1:17" s="747" customFormat="1" x14ac:dyDescent="0.25">
      <c r="A196" s="99" t="s">
        <v>157</v>
      </c>
      <c r="B196" s="99" t="s">
        <v>741</v>
      </c>
      <c r="C196" s="926" t="s">
        <v>746</v>
      </c>
      <c r="D196" s="837" t="s">
        <v>747</v>
      </c>
      <c r="E196" s="837" t="s">
        <v>758</v>
      </c>
      <c r="F196" s="960" t="s">
        <v>759</v>
      </c>
      <c r="G196" s="837" t="s">
        <v>477</v>
      </c>
      <c r="H196" s="837" t="s">
        <v>477</v>
      </c>
      <c r="I196" s="228">
        <v>0</v>
      </c>
      <c r="J196" s="228">
        <v>486174154</v>
      </c>
      <c r="K196" s="750">
        <v>0</v>
      </c>
      <c r="L196" s="750">
        <v>4011460616</v>
      </c>
      <c r="M196" s="228">
        <v>0</v>
      </c>
      <c r="N196" s="228">
        <v>4497634770</v>
      </c>
      <c r="O196" s="749" t="s">
        <v>1193</v>
      </c>
      <c r="P196" s="864"/>
    </row>
    <row r="197" spans="1:17" s="747" customFormat="1" x14ac:dyDescent="0.25">
      <c r="A197" s="99" t="s">
        <v>157</v>
      </c>
      <c r="B197" s="99" t="s">
        <v>741</v>
      </c>
      <c r="C197" s="926" t="s">
        <v>746</v>
      </c>
      <c r="D197" s="837" t="s">
        <v>747</v>
      </c>
      <c r="E197" s="837" t="s">
        <v>760</v>
      </c>
      <c r="F197" s="960" t="s">
        <v>761</v>
      </c>
      <c r="G197" s="837" t="s">
        <v>477</v>
      </c>
      <c r="H197" s="837" t="s">
        <v>477</v>
      </c>
      <c r="I197" s="228">
        <v>0</v>
      </c>
      <c r="J197" s="228">
        <v>528627687</v>
      </c>
      <c r="K197" s="750">
        <v>0</v>
      </c>
      <c r="L197" s="750">
        <v>373212852</v>
      </c>
      <c r="M197" s="228">
        <v>0</v>
      </c>
      <c r="N197" s="228">
        <v>901840539</v>
      </c>
      <c r="O197" s="749" t="s">
        <v>1193</v>
      </c>
      <c r="P197" s="864"/>
    </row>
    <row r="198" spans="1:17" s="747" customFormat="1" x14ac:dyDescent="0.25">
      <c r="A198" s="99" t="s">
        <v>157</v>
      </c>
      <c r="B198" s="99" t="s">
        <v>741</v>
      </c>
      <c r="C198" s="926" t="s">
        <v>746</v>
      </c>
      <c r="D198" s="837" t="s">
        <v>747</v>
      </c>
      <c r="E198" s="837" t="s">
        <v>764</v>
      </c>
      <c r="F198" s="960" t="s">
        <v>765</v>
      </c>
      <c r="G198" s="837" t="s">
        <v>477</v>
      </c>
      <c r="H198" s="837" t="s">
        <v>477</v>
      </c>
      <c r="I198" s="228">
        <v>0</v>
      </c>
      <c r="J198" s="228">
        <v>1018544565</v>
      </c>
      <c r="K198" s="750">
        <v>0</v>
      </c>
      <c r="L198" s="750">
        <v>404412585</v>
      </c>
      <c r="M198" s="228">
        <v>0</v>
      </c>
      <c r="N198" s="228">
        <v>1422957150</v>
      </c>
      <c r="O198" s="749" t="s">
        <v>1193</v>
      </c>
      <c r="P198" s="864"/>
    </row>
    <row r="199" spans="1:17" s="747" customFormat="1" x14ac:dyDescent="0.25">
      <c r="A199" s="99" t="s">
        <v>157</v>
      </c>
      <c r="B199" s="99" t="s">
        <v>741</v>
      </c>
      <c r="C199" s="926" t="s">
        <v>746</v>
      </c>
      <c r="D199" s="837" t="s">
        <v>747</v>
      </c>
      <c r="E199" s="837" t="s">
        <v>766</v>
      </c>
      <c r="F199" s="960" t="s">
        <v>767</v>
      </c>
      <c r="G199" s="837" t="s">
        <v>477</v>
      </c>
      <c r="H199" s="837" t="s">
        <v>477</v>
      </c>
      <c r="I199" s="228">
        <v>0</v>
      </c>
      <c r="J199" s="228">
        <v>7329703326</v>
      </c>
      <c r="K199" s="750">
        <v>0</v>
      </c>
      <c r="L199" s="750">
        <v>5668747682</v>
      </c>
      <c r="M199" s="228">
        <v>0</v>
      </c>
      <c r="N199" s="228">
        <v>12998451008</v>
      </c>
      <c r="O199" s="749" t="s">
        <v>1193</v>
      </c>
      <c r="P199" s="864"/>
    </row>
    <row r="200" spans="1:17" x14ac:dyDescent="0.25">
      <c r="A200" s="95" t="s">
        <v>157</v>
      </c>
      <c r="B200" s="95" t="s">
        <v>741</v>
      </c>
      <c r="C200" s="926" t="s">
        <v>768</v>
      </c>
      <c r="D200" s="95" t="s">
        <v>769</v>
      </c>
      <c r="E200" s="95" t="s">
        <v>770</v>
      </c>
      <c r="F200" s="961" t="s">
        <v>144</v>
      </c>
      <c r="G200" s="95" t="s">
        <v>1288</v>
      </c>
      <c r="H200" s="95" t="s">
        <v>1289</v>
      </c>
      <c r="I200" s="739">
        <v>564311609821</v>
      </c>
      <c r="J200" s="739">
        <v>0</v>
      </c>
      <c r="K200" s="739">
        <v>0</v>
      </c>
      <c r="L200" s="739">
        <v>0</v>
      </c>
      <c r="M200" s="739">
        <v>564311609821</v>
      </c>
      <c r="N200" s="739">
        <v>0</v>
      </c>
      <c r="O200" s="921" t="s">
        <v>2454</v>
      </c>
    </row>
    <row r="201" spans="1:17" x14ac:dyDescent="0.25">
      <c r="A201" s="95" t="s">
        <v>157</v>
      </c>
      <c r="B201" s="95" t="s">
        <v>741</v>
      </c>
      <c r="C201" s="926" t="s">
        <v>768</v>
      </c>
      <c r="D201" s="95" t="s">
        <v>769</v>
      </c>
      <c r="E201" s="95" t="s">
        <v>770</v>
      </c>
      <c r="F201" s="961" t="s">
        <v>144</v>
      </c>
      <c r="G201" s="95" t="s">
        <v>1290</v>
      </c>
      <c r="H201" s="95" t="s">
        <v>1291</v>
      </c>
      <c r="I201" s="739">
        <v>271705589918</v>
      </c>
      <c r="J201" s="739">
        <v>0</v>
      </c>
      <c r="K201" s="739">
        <v>0</v>
      </c>
      <c r="L201" s="739">
        <v>0</v>
      </c>
      <c r="M201" s="739">
        <v>271705589918</v>
      </c>
      <c r="N201" s="739">
        <v>0</v>
      </c>
      <c r="O201" s="921" t="s">
        <v>2454</v>
      </c>
    </row>
    <row r="202" spans="1:17" x14ac:dyDescent="0.25">
      <c r="A202" s="95" t="s">
        <v>157</v>
      </c>
      <c r="B202" s="95" t="s">
        <v>741</v>
      </c>
      <c r="C202" s="926" t="s">
        <v>768</v>
      </c>
      <c r="D202" s="95" t="s">
        <v>769</v>
      </c>
      <c r="E202" s="95" t="s">
        <v>770</v>
      </c>
      <c r="F202" s="961" t="s">
        <v>144</v>
      </c>
      <c r="G202" s="95" t="s">
        <v>1292</v>
      </c>
      <c r="H202" s="95" t="s">
        <v>1293</v>
      </c>
      <c r="I202" s="739">
        <v>209004299936</v>
      </c>
      <c r="J202" s="739">
        <v>0</v>
      </c>
      <c r="K202" s="739">
        <v>0</v>
      </c>
      <c r="L202" s="739">
        <v>0</v>
      </c>
      <c r="M202" s="739">
        <v>209004299936</v>
      </c>
      <c r="N202" s="739">
        <v>0</v>
      </c>
      <c r="O202" s="921" t="s">
        <v>2454</v>
      </c>
    </row>
    <row r="203" spans="1:17" x14ac:dyDescent="0.25">
      <c r="A203" s="95" t="s">
        <v>157</v>
      </c>
      <c r="B203" s="95" t="s">
        <v>741</v>
      </c>
      <c r="C203" s="926" t="s">
        <v>768</v>
      </c>
      <c r="D203" s="95" t="s">
        <v>769</v>
      </c>
      <c r="E203" s="95" t="s">
        <v>785</v>
      </c>
      <c r="F203" s="961" t="s">
        <v>786</v>
      </c>
      <c r="G203" s="95" t="s">
        <v>1288</v>
      </c>
      <c r="H203" s="95" t="s">
        <v>1289</v>
      </c>
      <c r="I203" s="739">
        <v>4349936610</v>
      </c>
      <c r="J203" s="739">
        <v>0</v>
      </c>
      <c r="K203" s="739">
        <v>0</v>
      </c>
      <c r="L203" s="739">
        <v>0</v>
      </c>
      <c r="M203" s="739">
        <v>4349936610</v>
      </c>
      <c r="N203" s="739">
        <v>0</v>
      </c>
      <c r="O203" s="921" t="s">
        <v>2454</v>
      </c>
    </row>
    <row r="204" spans="1:17" x14ac:dyDescent="0.25">
      <c r="A204" s="95" t="s">
        <v>157</v>
      </c>
      <c r="B204" s="95" t="s">
        <v>741</v>
      </c>
      <c r="C204" s="926" t="s">
        <v>768</v>
      </c>
      <c r="D204" s="95" t="s">
        <v>769</v>
      </c>
      <c r="E204" s="95" t="s">
        <v>785</v>
      </c>
      <c r="F204" s="961" t="s">
        <v>786</v>
      </c>
      <c r="G204" s="95" t="s">
        <v>1290</v>
      </c>
      <c r="H204" s="95" t="s">
        <v>1291</v>
      </c>
      <c r="I204" s="739">
        <v>2107143524</v>
      </c>
      <c r="J204" s="739">
        <v>0</v>
      </c>
      <c r="K204" s="739">
        <v>0</v>
      </c>
      <c r="L204" s="739">
        <v>0</v>
      </c>
      <c r="M204" s="739">
        <v>2107143524</v>
      </c>
      <c r="N204" s="739">
        <v>0</v>
      </c>
      <c r="O204" s="921" t="s">
        <v>2454</v>
      </c>
    </row>
    <row r="205" spans="1:17" x14ac:dyDescent="0.25">
      <c r="A205" s="95" t="s">
        <v>157</v>
      </c>
      <c r="B205" s="95" t="s">
        <v>741</v>
      </c>
      <c r="C205" s="926" t="s">
        <v>768</v>
      </c>
      <c r="D205" s="95" t="s">
        <v>769</v>
      </c>
      <c r="E205" s="95" t="s">
        <v>785</v>
      </c>
      <c r="F205" s="961" t="s">
        <v>786</v>
      </c>
      <c r="G205" s="95" t="s">
        <v>1292</v>
      </c>
      <c r="H205" s="95" t="s">
        <v>1293</v>
      </c>
      <c r="I205" s="739">
        <v>1614270035</v>
      </c>
      <c r="J205" s="739">
        <v>0</v>
      </c>
      <c r="K205" s="739">
        <v>0</v>
      </c>
      <c r="L205" s="739">
        <v>0</v>
      </c>
      <c r="M205" s="739">
        <v>1614270035</v>
      </c>
      <c r="N205" s="739">
        <v>0</v>
      </c>
      <c r="O205" s="921" t="s">
        <v>2454</v>
      </c>
    </row>
    <row r="206" spans="1:17" s="923" customFormat="1" x14ac:dyDescent="0.25">
      <c r="A206" s="919" t="s">
        <v>157</v>
      </c>
      <c r="B206" s="919" t="s">
        <v>741</v>
      </c>
      <c r="C206" s="926" t="s">
        <v>768</v>
      </c>
      <c r="D206" s="837" t="s">
        <v>769</v>
      </c>
      <c r="E206" s="837" t="s">
        <v>787</v>
      </c>
      <c r="F206" s="960" t="s">
        <v>788</v>
      </c>
      <c r="G206" s="837" t="s">
        <v>1288</v>
      </c>
      <c r="H206" s="837" t="s">
        <v>1289</v>
      </c>
      <c r="I206" s="228">
        <v>6000991529362</v>
      </c>
      <c r="J206" s="228">
        <v>0</v>
      </c>
      <c r="K206" s="924">
        <v>10425675939359</v>
      </c>
      <c r="L206" s="924">
        <v>350250924603</v>
      </c>
      <c r="M206" s="228">
        <v>16076416544118</v>
      </c>
      <c r="N206" s="228">
        <v>0</v>
      </c>
      <c r="O206" s="921" t="s">
        <v>1852</v>
      </c>
      <c r="P206" s="922">
        <f>K206-L206</f>
        <v>10075425014756</v>
      </c>
      <c r="Q206" s="922">
        <f>P206-M206</f>
        <v>-6000991529362</v>
      </c>
    </row>
    <row r="207" spans="1:17" s="923" customFormat="1" x14ac:dyDescent="0.25">
      <c r="A207" s="919" t="s">
        <v>157</v>
      </c>
      <c r="B207" s="919" t="s">
        <v>741</v>
      </c>
      <c r="C207" s="926" t="s">
        <v>768</v>
      </c>
      <c r="D207" s="837" t="s">
        <v>769</v>
      </c>
      <c r="E207" s="837" t="s">
        <v>787</v>
      </c>
      <c r="F207" s="960" t="s">
        <v>788</v>
      </c>
      <c r="G207" s="837" t="s">
        <v>1290</v>
      </c>
      <c r="H207" s="837" t="s">
        <v>1291</v>
      </c>
      <c r="I207" s="228">
        <v>2803132986659</v>
      </c>
      <c r="J207" s="228">
        <v>0</v>
      </c>
      <c r="K207" s="924">
        <v>2926421652290</v>
      </c>
      <c r="L207" s="924">
        <v>76673786393</v>
      </c>
      <c r="M207" s="228">
        <v>5652880852556</v>
      </c>
      <c r="N207" s="228">
        <v>0</v>
      </c>
      <c r="O207" s="921" t="s">
        <v>1852</v>
      </c>
      <c r="P207" s="922">
        <f t="shared" ref="P207:P228" si="1">K207-L207</f>
        <v>2849747865897</v>
      </c>
      <c r="Q207" s="922">
        <f t="shared" ref="Q207:Q228" si="2">P207-M207</f>
        <v>-2803132986659</v>
      </c>
    </row>
    <row r="208" spans="1:17" s="923" customFormat="1" x14ac:dyDescent="0.25">
      <c r="A208" s="919" t="s">
        <v>157</v>
      </c>
      <c r="B208" s="919" t="s">
        <v>741</v>
      </c>
      <c r="C208" s="926" t="s">
        <v>768</v>
      </c>
      <c r="D208" s="837" t="s">
        <v>769</v>
      </c>
      <c r="E208" s="837" t="s">
        <v>787</v>
      </c>
      <c r="F208" s="960" t="s">
        <v>788</v>
      </c>
      <c r="G208" s="837" t="s">
        <v>2006</v>
      </c>
      <c r="H208" s="837" t="s">
        <v>2007</v>
      </c>
      <c r="I208" s="228">
        <v>0</v>
      </c>
      <c r="J208" s="228">
        <v>0</v>
      </c>
      <c r="K208" s="924">
        <v>3434415007</v>
      </c>
      <c r="L208" s="924">
        <v>0</v>
      </c>
      <c r="M208" s="228">
        <v>3434415007</v>
      </c>
      <c r="N208" s="228">
        <v>0</v>
      </c>
      <c r="O208" s="921" t="s">
        <v>1852</v>
      </c>
      <c r="P208" s="922">
        <f t="shared" si="1"/>
        <v>3434415007</v>
      </c>
      <c r="Q208" s="922">
        <f t="shared" si="2"/>
        <v>0</v>
      </c>
    </row>
    <row r="209" spans="1:17" s="923" customFormat="1" x14ac:dyDescent="0.25">
      <c r="A209" s="919" t="s">
        <v>157</v>
      </c>
      <c r="B209" s="919" t="s">
        <v>741</v>
      </c>
      <c r="C209" s="926" t="s">
        <v>768</v>
      </c>
      <c r="D209" s="837" t="s">
        <v>769</v>
      </c>
      <c r="E209" s="837" t="s">
        <v>787</v>
      </c>
      <c r="F209" s="960" t="s">
        <v>788</v>
      </c>
      <c r="G209" s="837" t="s">
        <v>2008</v>
      </c>
      <c r="H209" s="837" t="s">
        <v>2009</v>
      </c>
      <c r="I209" s="228">
        <v>0</v>
      </c>
      <c r="J209" s="228">
        <v>0</v>
      </c>
      <c r="K209" s="924">
        <v>2211672898</v>
      </c>
      <c r="L209" s="924">
        <v>0</v>
      </c>
      <c r="M209" s="228">
        <v>2211672898</v>
      </c>
      <c r="N209" s="228">
        <v>0</v>
      </c>
      <c r="O209" s="921" t="s">
        <v>1852</v>
      </c>
      <c r="P209" s="922">
        <f t="shared" si="1"/>
        <v>2211672898</v>
      </c>
      <c r="Q209" s="922">
        <f t="shared" si="2"/>
        <v>0</v>
      </c>
    </row>
    <row r="210" spans="1:17" s="923" customFormat="1" x14ac:dyDescent="0.25">
      <c r="A210" s="919" t="s">
        <v>157</v>
      </c>
      <c r="B210" s="919" t="s">
        <v>741</v>
      </c>
      <c r="C210" s="926" t="s">
        <v>768</v>
      </c>
      <c r="D210" s="837" t="s">
        <v>769</v>
      </c>
      <c r="E210" s="837" t="s">
        <v>787</v>
      </c>
      <c r="F210" s="960" t="s">
        <v>788</v>
      </c>
      <c r="G210" s="837" t="s">
        <v>1292</v>
      </c>
      <c r="H210" s="837" t="s">
        <v>1293</v>
      </c>
      <c r="I210" s="228">
        <v>1710777108852</v>
      </c>
      <c r="J210" s="228">
        <v>0</v>
      </c>
      <c r="K210" s="924">
        <v>5242874425450</v>
      </c>
      <c r="L210" s="924">
        <v>12789454493</v>
      </c>
      <c r="M210" s="228">
        <v>6940862079809</v>
      </c>
      <c r="N210" s="228">
        <v>0</v>
      </c>
      <c r="O210" s="921" t="s">
        <v>1852</v>
      </c>
      <c r="P210" s="922">
        <f t="shared" si="1"/>
        <v>5230084970957</v>
      </c>
      <c r="Q210" s="922">
        <f t="shared" si="2"/>
        <v>-1710777108852</v>
      </c>
    </row>
    <row r="211" spans="1:17" s="923" customFormat="1" x14ac:dyDescent="0.25">
      <c r="A211" s="919" t="s">
        <v>157</v>
      </c>
      <c r="B211" s="919" t="s">
        <v>741</v>
      </c>
      <c r="C211" s="926" t="s">
        <v>768</v>
      </c>
      <c r="D211" s="837" t="s">
        <v>769</v>
      </c>
      <c r="E211" s="837" t="s">
        <v>787</v>
      </c>
      <c r="F211" s="960" t="s">
        <v>788</v>
      </c>
      <c r="G211" s="837" t="s">
        <v>1294</v>
      </c>
      <c r="H211" s="837" t="s">
        <v>1295</v>
      </c>
      <c r="I211" s="228">
        <v>31443213127</v>
      </c>
      <c r="J211" s="228">
        <v>0</v>
      </c>
      <c r="K211" s="924">
        <v>16247963567</v>
      </c>
      <c r="L211" s="924">
        <v>0</v>
      </c>
      <c r="M211" s="228">
        <v>47691176694</v>
      </c>
      <c r="N211" s="228">
        <v>0</v>
      </c>
      <c r="O211" s="921" t="s">
        <v>1852</v>
      </c>
      <c r="P211" s="922">
        <f t="shared" si="1"/>
        <v>16247963567</v>
      </c>
      <c r="Q211" s="922">
        <f t="shared" si="2"/>
        <v>-31443213127</v>
      </c>
    </row>
    <row r="212" spans="1:17" s="923" customFormat="1" x14ac:dyDescent="0.25">
      <c r="A212" s="919" t="s">
        <v>157</v>
      </c>
      <c r="B212" s="919" t="s">
        <v>741</v>
      </c>
      <c r="C212" s="926" t="s">
        <v>768</v>
      </c>
      <c r="D212" s="837" t="s">
        <v>769</v>
      </c>
      <c r="E212" s="837" t="s">
        <v>787</v>
      </c>
      <c r="F212" s="960" t="s">
        <v>788</v>
      </c>
      <c r="G212" s="837" t="s">
        <v>1296</v>
      </c>
      <c r="H212" s="837" t="s">
        <v>1297</v>
      </c>
      <c r="I212" s="228">
        <v>6091363334</v>
      </c>
      <c r="J212" s="228">
        <v>0</v>
      </c>
      <c r="K212" s="924">
        <v>8405571546</v>
      </c>
      <c r="L212" s="924">
        <v>0</v>
      </c>
      <c r="M212" s="228">
        <v>14496934880</v>
      </c>
      <c r="N212" s="228">
        <v>0</v>
      </c>
      <c r="O212" s="921" t="s">
        <v>1852</v>
      </c>
      <c r="P212" s="922">
        <f t="shared" si="1"/>
        <v>8405571546</v>
      </c>
      <c r="Q212" s="922">
        <f t="shared" si="2"/>
        <v>-6091363334</v>
      </c>
    </row>
    <row r="213" spans="1:17" s="923" customFormat="1" x14ac:dyDescent="0.25">
      <c r="A213" s="919" t="s">
        <v>157</v>
      </c>
      <c r="B213" s="919" t="s">
        <v>741</v>
      </c>
      <c r="C213" s="926" t="s">
        <v>768</v>
      </c>
      <c r="D213" s="837" t="s">
        <v>769</v>
      </c>
      <c r="E213" s="837" t="s">
        <v>787</v>
      </c>
      <c r="F213" s="960" t="s">
        <v>788</v>
      </c>
      <c r="G213" s="837" t="s">
        <v>2010</v>
      </c>
      <c r="H213" s="837" t="s">
        <v>2011</v>
      </c>
      <c r="I213" s="228">
        <v>0</v>
      </c>
      <c r="J213" s="228">
        <v>0</v>
      </c>
      <c r="K213" s="924">
        <v>75914558697</v>
      </c>
      <c r="L213" s="924">
        <v>0</v>
      </c>
      <c r="M213" s="228">
        <v>75914558697</v>
      </c>
      <c r="N213" s="228">
        <v>0</v>
      </c>
      <c r="O213" s="921" t="s">
        <v>1852</v>
      </c>
      <c r="P213" s="922">
        <f t="shared" si="1"/>
        <v>75914558697</v>
      </c>
      <c r="Q213" s="922">
        <f t="shared" si="2"/>
        <v>0</v>
      </c>
    </row>
    <row r="214" spans="1:17" s="923" customFormat="1" x14ac:dyDescent="0.25">
      <c r="A214" s="919" t="s">
        <v>157</v>
      </c>
      <c r="B214" s="919" t="s">
        <v>741</v>
      </c>
      <c r="C214" s="926" t="s">
        <v>768</v>
      </c>
      <c r="D214" s="837" t="s">
        <v>769</v>
      </c>
      <c r="E214" s="837" t="s">
        <v>787</v>
      </c>
      <c r="F214" s="960" t="s">
        <v>788</v>
      </c>
      <c r="G214" s="837" t="s">
        <v>1298</v>
      </c>
      <c r="H214" s="837" t="s">
        <v>1299</v>
      </c>
      <c r="I214" s="228">
        <v>67775234244</v>
      </c>
      <c r="J214" s="228">
        <v>0</v>
      </c>
      <c r="K214" s="924">
        <v>1110825436178</v>
      </c>
      <c r="L214" s="924">
        <v>0</v>
      </c>
      <c r="M214" s="228">
        <v>1178600670422</v>
      </c>
      <c r="N214" s="228">
        <v>0</v>
      </c>
      <c r="O214" s="921" t="s">
        <v>1852</v>
      </c>
      <c r="P214" s="922">
        <f t="shared" si="1"/>
        <v>1110825436178</v>
      </c>
      <c r="Q214" s="922">
        <f t="shared" si="2"/>
        <v>-67775234244</v>
      </c>
    </row>
    <row r="215" spans="1:17" s="923" customFormat="1" x14ac:dyDescent="0.25">
      <c r="A215" s="919" t="s">
        <v>157</v>
      </c>
      <c r="B215" s="919" t="s">
        <v>741</v>
      </c>
      <c r="C215" s="926" t="s">
        <v>768</v>
      </c>
      <c r="D215" s="837" t="s">
        <v>769</v>
      </c>
      <c r="E215" s="837" t="s">
        <v>787</v>
      </c>
      <c r="F215" s="960" t="s">
        <v>788</v>
      </c>
      <c r="G215" s="837" t="s">
        <v>1300</v>
      </c>
      <c r="H215" s="837" t="s">
        <v>1301</v>
      </c>
      <c r="I215" s="228">
        <v>0</v>
      </c>
      <c r="J215" s="228">
        <v>0</v>
      </c>
      <c r="K215" s="924">
        <v>6898560052</v>
      </c>
      <c r="L215" s="924">
        <v>930400000</v>
      </c>
      <c r="M215" s="228">
        <v>5968160052</v>
      </c>
      <c r="N215" s="228">
        <v>0</v>
      </c>
      <c r="O215" s="921" t="s">
        <v>1852</v>
      </c>
      <c r="P215" s="922">
        <f t="shared" si="1"/>
        <v>5968160052</v>
      </c>
      <c r="Q215" s="922">
        <f t="shared" si="2"/>
        <v>0</v>
      </c>
    </row>
    <row r="216" spans="1:17" s="923" customFormat="1" x14ac:dyDescent="0.25">
      <c r="A216" s="919" t="s">
        <v>157</v>
      </c>
      <c r="B216" s="919" t="s">
        <v>741</v>
      </c>
      <c r="C216" s="926" t="s">
        <v>768</v>
      </c>
      <c r="D216" s="837" t="s">
        <v>769</v>
      </c>
      <c r="E216" s="837" t="s">
        <v>787</v>
      </c>
      <c r="F216" s="960" t="s">
        <v>788</v>
      </c>
      <c r="G216" s="837" t="s">
        <v>1302</v>
      </c>
      <c r="H216" s="837" t="s">
        <v>1303</v>
      </c>
      <c r="I216" s="228">
        <v>12182726668</v>
      </c>
      <c r="J216" s="228">
        <v>0</v>
      </c>
      <c r="K216" s="924">
        <v>22690812048</v>
      </c>
      <c r="L216" s="924">
        <v>0</v>
      </c>
      <c r="M216" s="228">
        <v>34873538716</v>
      </c>
      <c r="N216" s="228">
        <v>0</v>
      </c>
      <c r="O216" s="921" t="s">
        <v>1852</v>
      </c>
      <c r="P216" s="922">
        <f t="shared" si="1"/>
        <v>22690812048</v>
      </c>
      <c r="Q216" s="922">
        <f t="shared" si="2"/>
        <v>-12182726668</v>
      </c>
    </row>
    <row r="217" spans="1:17" s="923" customFormat="1" x14ac:dyDescent="0.25">
      <c r="A217" s="919" t="s">
        <v>157</v>
      </c>
      <c r="B217" s="919" t="s">
        <v>741</v>
      </c>
      <c r="C217" s="926" t="s">
        <v>768</v>
      </c>
      <c r="D217" s="837" t="s">
        <v>769</v>
      </c>
      <c r="E217" s="837" t="s">
        <v>787</v>
      </c>
      <c r="F217" s="960" t="s">
        <v>788</v>
      </c>
      <c r="G217" s="837" t="s">
        <v>2012</v>
      </c>
      <c r="H217" s="837" t="s">
        <v>2013</v>
      </c>
      <c r="I217" s="228">
        <v>0</v>
      </c>
      <c r="J217" s="228">
        <v>0</v>
      </c>
      <c r="K217" s="924">
        <v>384100000</v>
      </c>
      <c r="L217" s="924">
        <v>0</v>
      </c>
      <c r="M217" s="228">
        <v>384100000</v>
      </c>
      <c r="N217" s="228">
        <v>0</v>
      </c>
      <c r="O217" s="921" t="s">
        <v>1852</v>
      </c>
      <c r="P217" s="922">
        <f t="shared" si="1"/>
        <v>384100000</v>
      </c>
      <c r="Q217" s="922">
        <f t="shared" si="2"/>
        <v>0</v>
      </c>
    </row>
    <row r="218" spans="1:17" s="923" customFormat="1" x14ac:dyDescent="0.25">
      <c r="A218" s="919" t="s">
        <v>157</v>
      </c>
      <c r="B218" s="919" t="s">
        <v>741</v>
      </c>
      <c r="C218" s="926" t="s">
        <v>768</v>
      </c>
      <c r="D218" s="837" t="s">
        <v>769</v>
      </c>
      <c r="E218" s="837" t="s">
        <v>787</v>
      </c>
      <c r="F218" s="960" t="s">
        <v>788</v>
      </c>
      <c r="G218" s="837" t="s">
        <v>2014</v>
      </c>
      <c r="H218" s="837" t="s">
        <v>2015</v>
      </c>
      <c r="I218" s="228">
        <v>0</v>
      </c>
      <c r="J218" s="228">
        <v>0</v>
      </c>
      <c r="K218" s="924">
        <v>36284000</v>
      </c>
      <c r="L218" s="924">
        <v>0</v>
      </c>
      <c r="M218" s="228">
        <v>36284000</v>
      </c>
      <c r="N218" s="228">
        <v>0</v>
      </c>
      <c r="O218" s="921" t="s">
        <v>1852</v>
      </c>
      <c r="P218" s="922">
        <f t="shared" si="1"/>
        <v>36284000</v>
      </c>
      <c r="Q218" s="922">
        <f t="shared" si="2"/>
        <v>0</v>
      </c>
    </row>
    <row r="219" spans="1:17" s="923" customFormat="1" x14ac:dyDescent="0.25">
      <c r="A219" s="919" t="s">
        <v>157</v>
      </c>
      <c r="B219" s="919" t="s">
        <v>741</v>
      </c>
      <c r="C219" s="926" t="s">
        <v>768</v>
      </c>
      <c r="D219" s="837" t="s">
        <v>769</v>
      </c>
      <c r="E219" s="837" t="s">
        <v>787</v>
      </c>
      <c r="F219" s="960" t="s">
        <v>788</v>
      </c>
      <c r="G219" s="837" t="s">
        <v>1304</v>
      </c>
      <c r="H219" s="837" t="s">
        <v>1305</v>
      </c>
      <c r="I219" s="228">
        <v>12182726668</v>
      </c>
      <c r="J219" s="228">
        <v>0</v>
      </c>
      <c r="K219" s="924">
        <v>12810426473</v>
      </c>
      <c r="L219" s="924">
        <v>0</v>
      </c>
      <c r="M219" s="228">
        <v>24993153141</v>
      </c>
      <c r="N219" s="228">
        <v>0</v>
      </c>
      <c r="O219" s="921" t="s">
        <v>1852</v>
      </c>
      <c r="P219" s="922">
        <f t="shared" si="1"/>
        <v>12810426473</v>
      </c>
      <c r="Q219" s="922">
        <f t="shared" si="2"/>
        <v>-12182726668</v>
      </c>
    </row>
    <row r="220" spans="1:17" s="923" customFormat="1" x14ac:dyDescent="0.25">
      <c r="A220" s="919" t="s">
        <v>157</v>
      </c>
      <c r="B220" s="919" t="s">
        <v>741</v>
      </c>
      <c r="C220" s="926" t="s">
        <v>768</v>
      </c>
      <c r="D220" s="837" t="s">
        <v>769</v>
      </c>
      <c r="E220" s="837" t="s">
        <v>787</v>
      </c>
      <c r="F220" s="960" t="s">
        <v>788</v>
      </c>
      <c r="G220" s="837" t="s">
        <v>1316</v>
      </c>
      <c r="H220" s="837" t="s">
        <v>1317</v>
      </c>
      <c r="I220" s="228">
        <v>6780000000</v>
      </c>
      <c r="J220" s="228">
        <v>0</v>
      </c>
      <c r="K220" s="924">
        <v>0</v>
      </c>
      <c r="L220" s="924">
        <v>0</v>
      </c>
      <c r="M220" s="228">
        <v>6780000000</v>
      </c>
      <c r="N220" s="228">
        <v>0</v>
      </c>
      <c r="O220" s="921" t="s">
        <v>1852</v>
      </c>
      <c r="P220" s="922">
        <f t="shared" si="1"/>
        <v>0</v>
      </c>
      <c r="Q220" s="922">
        <f t="shared" si="2"/>
        <v>-6780000000</v>
      </c>
    </row>
    <row r="221" spans="1:17" s="923" customFormat="1" x14ac:dyDescent="0.25">
      <c r="A221" s="919" t="s">
        <v>157</v>
      </c>
      <c r="B221" s="919" t="s">
        <v>741</v>
      </c>
      <c r="C221" s="926" t="s">
        <v>768</v>
      </c>
      <c r="D221" s="837" t="s">
        <v>769</v>
      </c>
      <c r="E221" s="837" t="s">
        <v>787</v>
      </c>
      <c r="F221" s="960" t="s">
        <v>788</v>
      </c>
      <c r="G221" s="837" t="s">
        <v>2016</v>
      </c>
      <c r="H221" s="837" t="s">
        <v>2017</v>
      </c>
      <c r="I221" s="228">
        <v>0</v>
      </c>
      <c r="J221" s="228">
        <v>0</v>
      </c>
      <c r="K221" s="924">
        <v>89371223771</v>
      </c>
      <c r="L221" s="924">
        <v>0</v>
      </c>
      <c r="M221" s="228">
        <v>89371223771</v>
      </c>
      <c r="N221" s="228">
        <v>0</v>
      </c>
      <c r="O221" s="921" t="s">
        <v>1852</v>
      </c>
      <c r="P221" s="922">
        <f t="shared" si="1"/>
        <v>89371223771</v>
      </c>
      <c r="Q221" s="922">
        <f t="shared" si="2"/>
        <v>0</v>
      </c>
    </row>
    <row r="222" spans="1:17" s="923" customFormat="1" x14ac:dyDescent="0.25">
      <c r="A222" s="919" t="s">
        <v>157</v>
      </c>
      <c r="B222" s="919" t="s">
        <v>741</v>
      </c>
      <c r="C222" s="926" t="s">
        <v>768</v>
      </c>
      <c r="D222" s="837" t="s">
        <v>769</v>
      </c>
      <c r="E222" s="837" t="s">
        <v>787</v>
      </c>
      <c r="F222" s="960" t="s">
        <v>788</v>
      </c>
      <c r="G222" s="837" t="s">
        <v>2018</v>
      </c>
      <c r="H222" s="837" t="s">
        <v>2019</v>
      </c>
      <c r="I222" s="228">
        <v>0</v>
      </c>
      <c r="J222" s="228">
        <v>0</v>
      </c>
      <c r="K222" s="924">
        <v>480164000</v>
      </c>
      <c r="L222" s="924">
        <v>0</v>
      </c>
      <c r="M222" s="228">
        <v>480164000</v>
      </c>
      <c r="N222" s="228">
        <v>0</v>
      </c>
      <c r="O222" s="921" t="s">
        <v>1852</v>
      </c>
      <c r="P222" s="922">
        <f t="shared" si="1"/>
        <v>480164000</v>
      </c>
      <c r="Q222" s="922">
        <f t="shared" si="2"/>
        <v>0</v>
      </c>
    </row>
    <row r="223" spans="1:17" s="923" customFormat="1" x14ac:dyDescent="0.25">
      <c r="A223" s="919" t="s">
        <v>157</v>
      </c>
      <c r="B223" s="919" t="s">
        <v>741</v>
      </c>
      <c r="C223" s="926" t="s">
        <v>768</v>
      </c>
      <c r="D223" s="837" t="s">
        <v>769</v>
      </c>
      <c r="E223" s="837" t="s">
        <v>787</v>
      </c>
      <c r="F223" s="960" t="s">
        <v>788</v>
      </c>
      <c r="G223" s="837" t="s">
        <v>791</v>
      </c>
      <c r="H223" s="837" t="s">
        <v>792</v>
      </c>
      <c r="I223" s="228">
        <v>74705518417</v>
      </c>
      <c r="J223" s="228">
        <v>0</v>
      </c>
      <c r="K223" s="924">
        <v>262545776200</v>
      </c>
      <c r="L223" s="924">
        <v>36431818454</v>
      </c>
      <c r="M223" s="228">
        <v>300819476163</v>
      </c>
      <c r="N223" s="228">
        <v>0</v>
      </c>
      <c r="O223" s="921" t="s">
        <v>1852</v>
      </c>
      <c r="P223" s="922">
        <f t="shared" si="1"/>
        <v>226113957746</v>
      </c>
      <c r="Q223" s="922">
        <f t="shared" si="2"/>
        <v>-74705518417</v>
      </c>
    </row>
    <row r="224" spans="1:17" s="923" customFormat="1" x14ac:dyDescent="0.25">
      <c r="A224" s="919" t="s">
        <v>157</v>
      </c>
      <c r="B224" s="919" t="s">
        <v>741</v>
      </c>
      <c r="C224" s="926" t="s">
        <v>768</v>
      </c>
      <c r="D224" s="837" t="s">
        <v>769</v>
      </c>
      <c r="E224" s="837" t="s">
        <v>787</v>
      </c>
      <c r="F224" s="960" t="s">
        <v>788</v>
      </c>
      <c r="G224" s="837" t="s">
        <v>1306</v>
      </c>
      <c r="H224" s="837" t="s">
        <v>1307</v>
      </c>
      <c r="I224" s="228">
        <v>186951306822</v>
      </c>
      <c r="J224" s="228">
        <v>0</v>
      </c>
      <c r="K224" s="924">
        <v>0</v>
      </c>
      <c r="L224" s="924">
        <v>0</v>
      </c>
      <c r="M224" s="228">
        <v>186951306822</v>
      </c>
      <c r="N224" s="228">
        <v>0</v>
      </c>
      <c r="O224" s="921" t="s">
        <v>1852</v>
      </c>
      <c r="P224" s="922">
        <f t="shared" si="1"/>
        <v>0</v>
      </c>
      <c r="Q224" s="922">
        <f t="shared" si="2"/>
        <v>-186951306822</v>
      </c>
    </row>
    <row r="225" spans="1:17" s="923" customFormat="1" x14ac:dyDescent="0.25">
      <c r="A225" s="919" t="s">
        <v>157</v>
      </c>
      <c r="B225" s="919" t="s">
        <v>741</v>
      </c>
      <c r="C225" s="926" t="s">
        <v>768</v>
      </c>
      <c r="D225" s="837" t="s">
        <v>769</v>
      </c>
      <c r="E225" s="837" t="s">
        <v>787</v>
      </c>
      <c r="F225" s="960" t="s">
        <v>788</v>
      </c>
      <c r="G225" s="837" t="s">
        <v>2020</v>
      </c>
      <c r="H225" s="837" t="s">
        <v>2021</v>
      </c>
      <c r="I225" s="228">
        <v>0</v>
      </c>
      <c r="J225" s="228">
        <v>0</v>
      </c>
      <c r="K225" s="924">
        <v>40931620125</v>
      </c>
      <c r="L225" s="924">
        <v>0</v>
      </c>
      <c r="M225" s="228">
        <v>40931620125</v>
      </c>
      <c r="N225" s="228">
        <v>0</v>
      </c>
      <c r="O225" s="921" t="s">
        <v>1852</v>
      </c>
      <c r="P225" s="922">
        <f t="shared" si="1"/>
        <v>40931620125</v>
      </c>
      <c r="Q225" s="922">
        <f t="shared" si="2"/>
        <v>0</v>
      </c>
    </row>
    <row r="226" spans="1:17" s="923" customFormat="1" x14ac:dyDescent="0.25">
      <c r="A226" s="919" t="s">
        <v>157</v>
      </c>
      <c r="B226" s="919" t="s">
        <v>741</v>
      </c>
      <c r="C226" s="926" t="s">
        <v>768</v>
      </c>
      <c r="D226" s="837" t="s">
        <v>769</v>
      </c>
      <c r="E226" s="837" t="s">
        <v>787</v>
      </c>
      <c r="F226" s="960" t="s">
        <v>788</v>
      </c>
      <c r="G226" s="837" t="s">
        <v>2022</v>
      </c>
      <c r="H226" s="837" t="s">
        <v>2023</v>
      </c>
      <c r="I226" s="228">
        <v>0</v>
      </c>
      <c r="J226" s="228">
        <v>0</v>
      </c>
      <c r="K226" s="924">
        <v>615844383</v>
      </c>
      <c r="L226" s="924">
        <v>0</v>
      </c>
      <c r="M226" s="228">
        <v>615844383</v>
      </c>
      <c r="N226" s="228">
        <v>0</v>
      </c>
      <c r="O226" s="921" t="s">
        <v>1852</v>
      </c>
      <c r="P226" s="922">
        <f t="shared" si="1"/>
        <v>615844383</v>
      </c>
      <c r="Q226" s="922">
        <f t="shared" si="2"/>
        <v>0</v>
      </c>
    </row>
    <row r="227" spans="1:17" s="923" customFormat="1" x14ac:dyDescent="0.25">
      <c r="A227" s="919" t="s">
        <v>157</v>
      </c>
      <c r="B227" s="919" t="s">
        <v>741</v>
      </c>
      <c r="C227" s="926" t="s">
        <v>768</v>
      </c>
      <c r="D227" s="837" t="s">
        <v>769</v>
      </c>
      <c r="E227" s="837" t="s">
        <v>787</v>
      </c>
      <c r="F227" s="960" t="s">
        <v>788</v>
      </c>
      <c r="G227" s="837" t="s">
        <v>2024</v>
      </c>
      <c r="H227" s="837" t="s">
        <v>2025</v>
      </c>
      <c r="I227" s="228">
        <v>0</v>
      </c>
      <c r="J227" s="228">
        <v>0</v>
      </c>
      <c r="K227" s="924">
        <v>17811414843</v>
      </c>
      <c r="L227" s="924">
        <v>0</v>
      </c>
      <c r="M227" s="228">
        <v>17811414843</v>
      </c>
      <c r="N227" s="228">
        <v>0</v>
      </c>
      <c r="O227" s="921" t="s">
        <v>1852</v>
      </c>
      <c r="P227" s="922">
        <f t="shared" si="1"/>
        <v>17811414843</v>
      </c>
      <c r="Q227" s="922">
        <f t="shared" si="2"/>
        <v>0</v>
      </c>
    </row>
    <row r="228" spans="1:17" s="923" customFormat="1" x14ac:dyDescent="0.25">
      <c r="A228" s="919" t="s">
        <v>157</v>
      </c>
      <c r="B228" s="919" t="s">
        <v>741</v>
      </c>
      <c r="C228" s="926" t="s">
        <v>768</v>
      </c>
      <c r="D228" s="837" t="s">
        <v>769</v>
      </c>
      <c r="E228" s="837" t="s">
        <v>787</v>
      </c>
      <c r="F228" s="960" t="s">
        <v>788</v>
      </c>
      <c r="G228" s="837" t="s">
        <v>2026</v>
      </c>
      <c r="H228" s="837" t="s">
        <v>2027</v>
      </c>
      <c r="I228" s="228">
        <v>0</v>
      </c>
      <c r="J228" s="228">
        <v>0</v>
      </c>
      <c r="K228" s="924">
        <v>8184428420</v>
      </c>
      <c r="L228" s="924">
        <v>0</v>
      </c>
      <c r="M228" s="228">
        <v>8184428420</v>
      </c>
      <c r="N228" s="228">
        <v>0</v>
      </c>
      <c r="O228" s="921" t="s">
        <v>1852</v>
      </c>
      <c r="P228" s="922">
        <f t="shared" si="1"/>
        <v>8184428420</v>
      </c>
      <c r="Q228" s="922">
        <f t="shared" si="2"/>
        <v>0</v>
      </c>
    </row>
    <row r="229" spans="1:17" x14ac:dyDescent="0.25">
      <c r="A229" s="95" t="s">
        <v>157</v>
      </c>
      <c r="B229" s="95" t="s">
        <v>741</v>
      </c>
      <c r="C229" s="926" t="s">
        <v>768</v>
      </c>
      <c r="D229" s="95" t="s">
        <v>769</v>
      </c>
      <c r="E229" s="95" t="s">
        <v>789</v>
      </c>
      <c r="F229" s="961" t="s">
        <v>790</v>
      </c>
      <c r="G229" s="95" t="s">
        <v>1288</v>
      </c>
      <c r="H229" s="95" t="s">
        <v>1289</v>
      </c>
      <c r="I229" s="739">
        <v>1028892024325</v>
      </c>
      <c r="J229" s="739">
        <v>0</v>
      </c>
      <c r="K229" s="739">
        <v>0</v>
      </c>
      <c r="L229" s="739">
        <v>0</v>
      </c>
      <c r="M229" s="739">
        <v>1028892024325</v>
      </c>
      <c r="N229" s="739">
        <v>0</v>
      </c>
      <c r="O229" s="921" t="s">
        <v>2454</v>
      </c>
    </row>
    <row r="230" spans="1:17" x14ac:dyDescent="0.25">
      <c r="A230" s="95" t="s">
        <v>157</v>
      </c>
      <c r="B230" s="95" t="s">
        <v>741</v>
      </c>
      <c r="C230" s="926" t="s">
        <v>768</v>
      </c>
      <c r="D230" s="95" t="s">
        <v>769</v>
      </c>
      <c r="E230" s="95" t="s">
        <v>789</v>
      </c>
      <c r="F230" s="961" t="s">
        <v>790</v>
      </c>
      <c r="G230" s="95" t="s">
        <v>1290</v>
      </c>
      <c r="H230" s="95" t="s">
        <v>1291</v>
      </c>
      <c r="I230" s="739">
        <v>521349725527</v>
      </c>
      <c r="J230" s="739">
        <v>0</v>
      </c>
      <c r="K230" s="739">
        <v>0</v>
      </c>
      <c r="L230" s="739">
        <v>0</v>
      </c>
      <c r="M230" s="739">
        <v>521349725527</v>
      </c>
      <c r="N230" s="739">
        <v>0</v>
      </c>
      <c r="O230" s="921" t="s">
        <v>2454</v>
      </c>
    </row>
    <row r="231" spans="1:17" x14ac:dyDescent="0.25">
      <c r="A231" s="95" t="s">
        <v>157</v>
      </c>
      <c r="B231" s="95" t="s">
        <v>741</v>
      </c>
      <c r="C231" s="926" t="s">
        <v>768</v>
      </c>
      <c r="D231" s="95" t="s">
        <v>769</v>
      </c>
      <c r="E231" s="95" t="s">
        <v>789</v>
      </c>
      <c r="F231" s="961" t="s">
        <v>790</v>
      </c>
      <c r="G231" s="95" t="s">
        <v>1292</v>
      </c>
      <c r="H231" s="95" t="s">
        <v>1293</v>
      </c>
      <c r="I231" s="739">
        <v>741639416151</v>
      </c>
      <c r="J231" s="739">
        <v>0</v>
      </c>
      <c r="K231" s="739">
        <v>0</v>
      </c>
      <c r="L231" s="739">
        <v>0</v>
      </c>
      <c r="M231" s="739">
        <v>741639416151</v>
      </c>
      <c r="N231" s="739">
        <v>0</v>
      </c>
      <c r="O231" s="921" t="s">
        <v>2454</v>
      </c>
    </row>
    <row r="232" spans="1:17" x14ac:dyDescent="0.25">
      <c r="A232" s="95" t="s">
        <v>157</v>
      </c>
      <c r="B232" s="95" t="s">
        <v>741</v>
      </c>
      <c r="C232" s="926" t="s">
        <v>768</v>
      </c>
      <c r="D232" s="95" t="s">
        <v>769</v>
      </c>
      <c r="E232" s="95" t="s">
        <v>789</v>
      </c>
      <c r="F232" s="961" t="s">
        <v>790</v>
      </c>
      <c r="G232" s="95" t="s">
        <v>1294</v>
      </c>
      <c r="H232" s="95" t="s">
        <v>1295</v>
      </c>
      <c r="I232" s="739">
        <v>58968115239</v>
      </c>
      <c r="J232" s="739">
        <v>0</v>
      </c>
      <c r="K232" s="739">
        <v>0</v>
      </c>
      <c r="L232" s="739">
        <v>0</v>
      </c>
      <c r="M232" s="739">
        <v>58968115239</v>
      </c>
      <c r="N232" s="739">
        <v>0</v>
      </c>
      <c r="O232" s="921" t="s">
        <v>2454</v>
      </c>
    </row>
    <row r="233" spans="1:17" x14ac:dyDescent="0.25">
      <c r="A233" s="95" t="s">
        <v>157</v>
      </c>
      <c r="B233" s="95" t="s">
        <v>741</v>
      </c>
      <c r="C233" s="926" t="s">
        <v>768</v>
      </c>
      <c r="D233" s="95" t="s">
        <v>769</v>
      </c>
      <c r="E233" s="95" t="s">
        <v>789</v>
      </c>
      <c r="F233" s="961" t="s">
        <v>790</v>
      </c>
      <c r="G233" s="95" t="s">
        <v>1296</v>
      </c>
      <c r="H233" s="95" t="s">
        <v>1297</v>
      </c>
      <c r="I233" s="739">
        <v>16109269926</v>
      </c>
      <c r="J233" s="739">
        <v>0</v>
      </c>
      <c r="K233" s="739">
        <v>0</v>
      </c>
      <c r="L233" s="739">
        <v>0</v>
      </c>
      <c r="M233" s="739">
        <v>16109269926</v>
      </c>
      <c r="N233" s="739">
        <v>0</v>
      </c>
      <c r="O233" s="921" t="s">
        <v>2454</v>
      </c>
    </row>
    <row r="234" spans="1:17" x14ac:dyDescent="0.25">
      <c r="A234" s="95" t="s">
        <v>157</v>
      </c>
      <c r="B234" s="95" t="s">
        <v>741</v>
      </c>
      <c r="C234" s="926" t="s">
        <v>768</v>
      </c>
      <c r="D234" s="95" t="s">
        <v>769</v>
      </c>
      <c r="E234" s="95" t="s">
        <v>789</v>
      </c>
      <c r="F234" s="961" t="s">
        <v>790</v>
      </c>
      <c r="G234" s="95" t="s">
        <v>1298</v>
      </c>
      <c r="H234" s="95" t="s">
        <v>1299</v>
      </c>
      <c r="I234" s="739">
        <v>85829798794</v>
      </c>
      <c r="J234" s="739">
        <v>0</v>
      </c>
      <c r="K234" s="739">
        <v>0</v>
      </c>
      <c r="L234" s="739">
        <v>0</v>
      </c>
      <c r="M234" s="739">
        <v>85829798794</v>
      </c>
      <c r="N234" s="739">
        <v>0</v>
      </c>
      <c r="O234" s="921" t="s">
        <v>2454</v>
      </c>
    </row>
    <row r="235" spans="1:17" x14ac:dyDescent="0.25">
      <c r="A235" s="95" t="s">
        <v>157</v>
      </c>
      <c r="B235" s="95" t="s">
        <v>741</v>
      </c>
      <c r="C235" s="926" t="s">
        <v>768</v>
      </c>
      <c r="D235" s="95" t="s">
        <v>769</v>
      </c>
      <c r="E235" s="95" t="s">
        <v>789</v>
      </c>
      <c r="F235" s="961" t="s">
        <v>790</v>
      </c>
      <c r="G235" s="95" t="s">
        <v>1302</v>
      </c>
      <c r="H235" s="95" t="s">
        <v>1303</v>
      </c>
      <c r="I235" s="739">
        <v>18258048190</v>
      </c>
      <c r="J235" s="739">
        <v>0</v>
      </c>
      <c r="K235" s="739">
        <v>0</v>
      </c>
      <c r="L235" s="739">
        <v>0</v>
      </c>
      <c r="M235" s="739">
        <v>18258048190</v>
      </c>
      <c r="N235" s="739">
        <v>0</v>
      </c>
      <c r="O235" s="921" t="s">
        <v>2454</v>
      </c>
    </row>
    <row r="236" spans="1:17" x14ac:dyDescent="0.25">
      <c r="A236" s="95" t="s">
        <v>157</v>
      </c>
      <c r="B236" s="95" t="s">
        <v>741</v>
      </c>
      <c r="C236" s="926" t="s">
        <v>768</v>
      </c>
      <c r="D236" s="95" t="s">
        <v>769</v>
      </c>
      <c r="E236" s="95" t="s">
        <v>789</v>
      </c>
      <c r="F236" s="961" t="s">
        <v>790</v>
      </c>
      <c r="G236" s="95" t="s">
        <v>1304</v>
      </c>
      <c r="H236" s="95" t="s">
        <v>1305</v>
      </c>
      <c r="I236" s="739">
        <v>48014960588</v>
      </c>
      <c r="J236" s="739">
        <v>0</v>
      </c>
      <c r="K236" s="739">
        <v>0</v>
      </c>
      <c r="L236" s="739">
        <v>0</v>
      </c>
      <c r="M236" s="739">
        <v>48014960588</v>
      </c>
      <c r="N236" s="739">
        <v>0</v>
      </c>
      <c r="O236" s="921" t="s">
        <v>2454</v>
      </c>
    </row>
    <row r="237" spans="1:17" x14ac:dyDescent="0.25">
      <c r="A237" s="95" t="s">
        <v>157</v>
      </c>
      <c r="B237" s="95" t="s">
        <v>741</v>
      </c>
      <c r="C237" s="926" t="s">
        <v>768</v>
      </c>
      <c r="D237" s="95" t="s">
        <v>769</v>
      </c>
      <c r="E237" s="95" t="s">
        <v>789</v>
      </c>
      <c r="F237" s="961" t="s">
        <v>790</v>
      </c>
      <c r="G237" s="95" t="s">
        <v>1316</v>
      </c>
      <c r="H237" s="95" t="s">
        <v>1317</v>
      </c>
      <c r="I237" s="739">
        <v>19942399532</v>
      </c>
      <c r="J237" s="739">
        <v>0</v>
      </c>
      <c r="K237" s="739">
        <v>0</v>
      </c>
      <c r="L237" s="739">
        <v>0</v>
      </c>
      <c r="M237" s="739">
        <v>19942399532</v>
      </c>
      <c r="N237" s="739">
        <v>0</v>
      </c>
      <c r="O237" s="921" t="s">
        <v>2454</v>
      </c>
    </row>
    <row r="238" spans="1:17" x14ac:dyDescent="0.25">
      <c r="A238" s="95" t="s">
        <v>157</v>
      </c>
      <c r="B238" s="95" t="s">
        <v>741</v>
      </c>
      <c r="C238" s="926" t="s">
        <v>768</v>
      </c>
      <c r="D238" s="95" t="s">
        <v>769</v>
      </c>
      <c r="E238" s="95" t="s">
        <v>789</v>
      </c>
      <c r="F238" s="961" t="s">
        <v>790</v>
      </c>
      <c r="G238" s="95" t="s">
        <v>791</v>
      </c>
      <c r="H238" s="95" t="s">
        <v>792</v>
      </c>
      <c r="I238" s="739">
        <v>15512568447</v>
      </c>
      <c r="J238" s="739">
        <v>0</v>
      </c>
      <c r="K238" s="739">
        <v>0</v>
      </c>
      <c r="L238" s="739">
        <v>0</v>
      </c>
      <c r="M238" s="739">
        <v>15512568447</v>
      </c>
      <c r="N238" s="739">
        <v>0</v>
      </c>
      <c r="O238" s="921" t="s">
        <v>2454</v>
      </c>
    </row>
    <row r="239" spans="1:17" x14ac:dyDescent="0.25">
      <c r="A239" s="95" t="s">
        <v>157</v>
      </c>
      <c r="B239" s="95" t="s">
        <v>741</v>
      </c>
      <c r="C239" s="926" t="s">
        <v>768</v>
      </c>
      <c r="D239" s="95" t="s">
        <v>769</v>
      </c>
      <c r="E239" s="95" t="s">
        <v>789</v>
      </c>
      <c r="F239" s="961" t="s">
        <v>790</v>
      </c>
      <c r="G239" s="95" t="s">
        <v>1306</v>
      </c>
      <c r="H239" s="95" t="s">
        <v>1307</v>
      </c>
      <c r="I239" s="739">
        <v>4129411231</v>
      </c>
      <c r="J239" s="739">
        <v>0</v>
      </c>
      <c r="K239" s="739">
        <v>0</v>
      </c>
      <c r="L239" s="739">
        <v>0</v>
      </c>
      <c r="M239" s="739">
        <v>4129411231</v>
      </c>
      <c r="N239" s="739">
        <v>0</v>
      </c>
      <c r="O239" s="921" t="s">
        <v>2454</v>
      </c>
    </row>
    <row r="240" spans="1:17" x14ac:dyDescent="0.25">
      <c r="A240" s="95" t="s">
        <v>157</v>
      </c>
      <c r="B240" s="95" t="s">
        <v>741</v>
      </c>
      <c r="C240" s="926" t="s">
        <v>768</v>
      </c>
      <c r="D240" s="95" t="s">
        <v>769</v>
      </c>
      <c r="E240" s="95" t="s">
        <v>793</v>
      </c>
      <c r="F240" s="961" t="s">
        <v>331</v>
      </c>
      <c r="G240" s="95" t="s">
        <v>1288</v>
      </c>
      <c r="H240" s="95" t="s">
        <v>1289</v>
      </c>
      <c r="I240" s="739">
        <v>25001624727</v>
      </c>
      <c r="J240" s="739">
        <v>0</v>
      </c>
      <c r="K240" s="739">
        <v>0</v>
      </c>
      <c r="L240" s="739">
        <v>0</v>
      </c>
      <c r="M240" s="739">
        <v>25001624727</v>
      </c>
      <c r="N240" s="739">
        <v>0</v>
      </c>
      <c r="O240" s="921" t="s">
        <v>2454</v>
      </c>
    </row>
    <row r="241" spans="1:16" x14ac:dyDescent="0.25">
      <c r="A241" s="95" t="s">
        <v>157</v>
      </c>
      <c r="B241" s="95" t="s">
        <v>741</v>
      </c>
      <c r="C241" s="926" t="s">
        <v>768</v>
      </c>
      <c r="D241" s="95" t="s">
        <v>769</v>
      </c>
      <c r="E241" s="95" t="s">
        <v>793</v>
      </c>
      <c r="F241" s="961" t="s">
        <v>331</v>
      </c>
      <c r="G241" s="95" t="s">
        <v>1290</v>
      </c>
      <c r="H241" s="95" t="s">
        <v>1291</v>
      </c>
      <c r="I241" s="739">
        <v>12037819313</v>
      </c>
      <c r="J241" s="739">
        <v>0</v>
      </c>
      <c r="K241" s="739">
        <v>0</v>
      </c>
      <c r="L241" s="739">
        <v>0</v>
      </c>
      <c r="M241" s="739">
        <v>12037819313</v>
      </c>
      <c r="N241" s="739">
        <v>0</v>
      </c>
      <c r="O241" s="921" t="s">
        <v>2454</v>
      </c>
    </row>
    <row r="242" spans="1:16" x14ac:dyDescent="0.25">
      <c r="A242" s="95" t="s">
        <v>157</v>
      </c>
      <c r="B242" s="95" t="s">
        <v>741</v>
      </c>
      <c r="C242" s="926" t="s">
        <v>768</v>
      </c>
      <c r="D242" s="95" t="s">
        <v>769</v>
      </c>
      <c r="E242" s="95" t="s">
        <v>793</v>
      </c>
      <c r="F242" s="961" t="s">
        <v>331</v>
      </c>
      <c r="G242" s="95" t="s">
        <v>1292</v>
      </c>
      <c r="H242" s="95" t="s">
        <v>1293</v>
      </c>
      <c r="I242" s="739">
        <v>9259861010</v>
      </c>
      <c r="J242" s="739">
        <v>0</v>
      </c>
      <c r="K242" s="739">
        <v>0</v>
      </c>
      <c r="L242" s="739">
        <v>0</v>
      </c>
      <c r="M242" s="739">
        <v>9259861010</v>
      </c>
      <c r="N242" s="739">
        <v>0</v>
      </c>
      <c r="O242" s="921" t="s">
        <v>2454</v>
      </c>
    </row>
    <row r="243" spans="1:16" s="747" customFormat="1" x14ac:dyDescent="0.25">
      <c r="A243" s="99" t="s">
        <v>157</v>
      </c>
      <c r="B243" s="99" t="s">
        <v>741</v>
      </c>
      <c r="C243" s="926" t="s">
        <v>768</v>
      </c>
      <c r="D243" s="99" t="s">
        <v>769</v>
      </c>
      <c r="E243" s="99" t="s">
        <v>794</v>
      </c>
      <c r="F243" s="955" t="s">
        <v>795</v>
      </c>
      <c r="G243" s="99" t="s">
        <v>477</v>
      </c>
      <c r="H243" s="99" t="s">
        <v>477</v>
      </c>
      <c r="I243" s="746">
        <v>22843599040</v>
      </c>
      <c r="J243" s="746">
        <v>0</v>
      </c>
      <c r="K243" s="746">
        <v>17603000000</v>
      </c>
      <c r="L243" s="746">
        <v>36446599040</v>
      </c>
      <c r="M243" s="746">
        <v>4000000000</v>
      </c>
      <c r="N243" s="746">
        <v>0</v>
      </c>
      <c r="O243" s="749" t="s">
        <v>1828</v>
      </c>
      <c r="P243" s="864">
        <f>M244-N245</f>
        <v>1604063822</v>
      </c>
    </row>
    <row r="244" spans="1:16" s="747" customFormat="1" x14ac:dyDescent="0.25">
      <c r="A244" s="99" t="s">
        <v>157</v>
      </c>
      <c r="B244" s="99" t="s">
        <v>741</v>
      </c>
      <c r="C244" s="926" t="s">
        <v>796</v>
      </c>
      <c r="D244" s="99" t="s">
        <v>797</v>
      </c>
      <c r="E244" s="99" t="s">
        <v>798</v>
      </c>
      <c r="F244" s="955" t="s">
        <v>88</v>
      </c>
      <c r="G244" s="99" t="s">
        <v>477</v>
      </c>
      <c r="H244" s="99" t="s">
        <v>477</v>
      </c>
      <c r="I244" s="746">
        <v>2736305700</v>
      </c>
      <c r="J244" s="746">
        <v>0</v>
      </c>
      <c r="K244" s="746">
        <v>1000145176</v>
      </c>
      <c r="L244" s="746">
        <v>0</v>
      </c>
      <c r="M244" s="746">
        <v>3736450876</v>
      </c>
      <c r="N244" s="746">
        <v>0</v>
      </c>
      <c r="O244" s="749" t="s">
        <v>2439</v>
      </c>
      <c r="P244" s="864"/>
    </row>
    <row r="245" spans="1:16" s="747" customFormat="1" x14ac:dyDescent="0.25">
      <c r="A245" s="99" t="s">
        <v>157</v>
      </c>
      <c r="B245" s="99" t="s">
        <v>741</v>
      </c>
      <c r="C245" s="926" t="s">
        <v>796</v>
      </c>
      <c r="D245" s="99" t="s">
        <v>797</v>
      </c>
      <c r="E245" s="99" t="s">
        <v>799</v>
      </c>
      <c r="F245" s="955" t="s">
        <v>800</v>
      </c>
      <c r="G245" s="99" t="s">
        <v>477</v>
      </c>
      <c r="H245" s="99" t="s">
        <v>477</v>
      </c>
      <c r="I245" s="746">
        <v>0</v>
      </c>
      <c r="J245" s="746">
        <v>1334035557</v>
      </c>
      <c r="K245" s="746">
        <v>0</v>
      </c>
      <c r="L245" s="746">
        <v>798351497</v>
      </c>
      <c r="M245" s="746">
        <v>0</v>
      </c>
      <c r="N245" s="746">
        <v>2132387054</v>
      </c>
      <c r="O245" s="749" t="s">
        <v>2439</v>
      </c>
      <c r="P245" s="864"/>
    </row>
    <row r="246" spans="1:16" s="747" customFormat="1" x14ac:dyDescent="0.25">
      <c r="A246" s="99" t="s">
        <v>157</v>
      </c>
      <c r="B246" s="99" t="s">
        <v>741</v>
      </c>
      <c r="C246" s="926" t="s">
        <v>796</v>
      </c>
      <c r="D246" s="99" t="s">
        <v>797</v>
      </c>
      <c r="E246" s="99" t="s">
        <v>801</v>
      </c>
      <c r="F246" s="955" t="s">
        <v>802</v>
      </c>
      <c r="G246" s="99" t="s">
        <v>477</v>
      </c>
      <c r="H246" s="99" t="s">
        <v>477</v>
      </c>
      <c r="I246" s="746">
        <v>23545080000</v>
      </c>
      <c r="J246" s="746">
        <v>0</v>
      </c>
      <c r="K246" s="746">
        <v>0</v>
      </c>
      <c r="L246" s="746">
        <v>0</v>
      </c>
      <c r="M246" s="746">
        <v>23545080000</v>
      </c>
      <c r="N246" s="746">
        <v>0</v>
      </c>
      <c r="O246" s="749" t="s">
        <v>2440</v>
      </c>
      <c r="P246" s="864"/>
    </row>
    <row r="247" spans="1:16" s="747" customFormat="1" x14ac:dyDescent="0.25">
      <c r="A247" s="99" t="s">
        <v>157</v>
      </c>
      <c r="B247" s="99" t="s">
        <v>741</v>
      </c>
      <c r="C247" s="926" t="s">
        <v>796</v>
      </c>
      <c r="D247" s="99" t="s">
        <v>797</v>
      </c>
      <c r="E247" s="99" t="s">
        <v>803</v>
      </c>
      <c r="F247" s="955" t="s">
        <v>804</v>
      </c>
      <c r="G247" s="99" t="s">
        <v>477</v>
      </c>
      <c r="H247" s="99" t="s">
        <v>477</v>
      </c>
      <c r="I247" s="746">
        <v>7928325000</v>
      </c>
      <c r="J247" s="746">
        <v>0</v>
      </c>
      <c r="K247" s="746">
        <v>0</v>
      </c>
      <c r="L247" s="746">
        <v>0</v>
      </c>
      <c r="M247" s="746">
        <v>7928325000</v>
      </c>
      <c r="N247" s="746">
        <v>0</v>
      </c>
      <c r="O247" s="749" t="s">
        <v>2440</v>
      </c>
      <c r="P247" s="864"/>
    </row>
    <row r="248" spans="1:16" s="747" customFormat="1" x14ac:dyDescent="0.25">
      <c r="A248" s="99" t="s">
        <v>157</v>
      </c>
      <c r="B248" s="99" t="s">
        <v>741</v>
      </c>
      <c r="C248" s="926" t="s">
        <v>796</v>
      </c>
      <c r="D248" s="99" t="s">
        <v>797</v>
      </c>
      <c r="E248" s="99" t="s">
        <v>805</v>
      </c>
      <c r="F248" s="955" t="s">
        <v>806</v>
      </c>
      <c r="G248" s="99" t="s">
        <v>477</v>
      </c>
      <c r="H248" s="99" t="s">
        <v>477</v>
      </c>
      <c r="I248" s="746">
        <v>141422954</v>
      </c>
      <c r="J248" s="746">
        <v>0</v>
      </c>
      <c r="K248" s="746">
        <v>0</v>
      </c>
      <c r="L248" s="746">
        <v>0</v>
      </c>
      <c r="M248" s="746">
        <v>141422954</v>
      </c>
      <c r="N248" s="746">
        <v>0</v>
      </c>
      <c r="O248" s="749" t="s">
        <v>2440</v>
      </c>
      <c r="P248" s="864"/>
    </row>
    <row r="249" spans="1:16" s="839" customFormat="1" x14ac:dyDescent="0.25">
      <c r="A249" s="928"/>
      <c r="B249" s="928"/>
      <c r="C249" s="928"/>
      <c r="D249" s="928"/>
      <c r="E249" s="928"/>
      <c r="F249" s="928"/>
      <c r="G249" s="928"/>
      <c r="H249" s="928"/>
      <c r="I249" s="929"/>
      <c r="J249" s="929"/>
      <c r="K249" s="929"/>
      <c r="L249" s="929"/>
      <c r="M249" s="929"/>
      <c r="N249" s="929"/>
      <c r="O249" s="930"/>
      <c r="P249" s="865"/>
    </row>
    <row r="250" spans="1:16" s="747" customFormat="1" x14ac:dyDescent="0.25">
      <c r="A250" s="99" t="s">
        <v>807</v>
      </c>
      <c r="B250" s="99" t="s">
        <v>808</v>
      </c>
      <c r="C250" s="925" t="s">
        <v>2028</v>
      </c>
      <c r="D250" s="99" t="s">
        <v>2029</v>
      </c>
      <c r="E250" s="99" t="s">
        <v>2030</v>
      </c>
      <c r="F250" s="99" t="s">
        <v>2029</v>
      </c>
      <c r="G250" s="99" t="s">
        <v>952</v>
      </c>
      <c r="H250" s="99" t="s">
        <v>953</v>
      </c>
      <c r="I250" s="746">
        <v>0</v>
      </c>
      <c r="J250" s="746">
        <v>0</v>
      </c>
      <c r="K250" s="746">
        <v>216218872168</v>
      </c>
      <c r="L250" s="746">
        <v>216218872168</v>
      </c>
      <c r="M250" s="746">
        <v>0</v>
      </c>
      <c r="N250" s="746">
        <v>0</v>
      </c>
      <c r="O250" s="749" t="s">
        <v>367</v>
      </c>
      <c r="P250" s="864"/>
    </row>
    <row r="251" spans="1:16" s="747" customFormat="1" x14ac:dyDescent="0.25">
      <c r="A251" s="99" t="s">
        <v>807</v>
      </c>
      <c r="B251" s="99" t="s">
        <v>808</v>
      </c>
      <c r="C251" s="925" t="s">
        <v>809</v>
      </c>
      <c r="D251" s="99" t="s">
        <v>810</v>
      </c>
      <c r="E251" s="99" t="s">
        <v>811</v>
      </c>
      <c r="F251" s="99" t="s">
        <v>812</v>
      </c>
      <c r="G251" s="99" t="s">
        <v>480</v>
      </c>
      <c r="H251" s="99" t="s">
        <v>481</v>
      </c>
      <c r="I251" s="746">
        <v>0</v>
      </c>
      <c r="J251" s="746">
        <v>0</v>
      </c>
      <c r="K251" s="746">
        <v>25321697258</v>
      </c>
      <c r="L251" s="746">
        <v>25321697258</v>
      </c>
      <c r="M251" s="746">
        <v>0</v>
      </c>
      <c r="N251" s="746">
        <v>0</v>
      </c>
      <c r="O251" s="749" t="s">
        <v>367</v>
      </c>
      <c r="P251" s="864"/>
    </row>
    <row r="252" spans="1:16" s="747" customFormat="1" x14ac:dyDescent="0.25">
      <c r="A252" s="99" t="s">
        <v>807</v>
      </c>
      <c r="B252" s="99" t="s">
        <v>808</v>
      </c>
      <c r="C252" s="925" t="s">
        <v>809</v>
      </c>
      <c r="D252" s="99" t="s">
        <v>810</v>
      </c>
      <c r="E252" s="99" t="s">
        <v>811</v>
      </c>
      <c r="F252" s="99" t="s">
        <v>812</v>
      </c>
      <c r="G252" s="99" t="s">
        <v>484</v>
      </c>
      <c r="H252" s="99" t="s">
        <v>485</v>
      </c>
      <c r="I252" s="746">
        <v>0</v>
      </c>
      <c r="J252" s="746">
        <v>0</v>
      </c>
      <c r="K252" s="746">
        <v>3884999008</v>
      </c>
      <c r="L252" s="746">
        <v>3884999008</v>
      </c>
      <c r="M252" s="746">
        <v>0</v>
      </c>
      <c r="N252" s="746">
        <v>0</v>
      </c>
      <c r="O252" s="749" t="s">
        <v>367</v>
      </c>
      <c r="P252" s="864"/>
    </row>
    <row r="253" spans="1:16" s="747" customFormat="1" x14ac:dyDescent="0.25">
      <c r="A253" s="99" t="s">
        <v>807</v>
      </c>
      <c r="B253" s="99" t="s">
        <v>808</v>
      </c>
      <c r="C253" s="925" t="s">
        <v>809</v>
      </c>
      <c r="D253" s="99" t="s">
        <v>810</v>
      </c>
      <c r="E253" s="99" t="s">
        <v>811</v>
      </c>
      <c r="F253" s="99" t="s">
        <v>812</v>
      </c>
      <c r="G253" s="99" t="s">
        <v>500</v>
      </c>
      <c r="H253" s="99" t="s">
        <v>501</v>
      </c>
      <c r="I253" s="746">
        <v>0</v>
      </c>
      <c r="J253" s="746">
        <v>1677400000</v>
      </c>
      <c r="K253" s="746">
        <v>22560510298</v>
      </c>
      <c r="L253" s="746">
        <v>26023789097</v>
      </c>
      <c r="M253" s="746">
        <v>0</v>
      </c>
      <c r="N253" s="746">
        <v>5140678799</v>
      </c>
      <c r="O253" s="749" t="s">
        <v>367</v>
      </c>
      <c r="P253" s="864"/>
    </row>
    <row r="254" spans="1:16" s="747" customFormat="1" x14ac:dyDescent="0.25">
      <c r="A254" s="99" t="s">
        <v>807</v>
      </c>
      <c r="B254" s="99" t="s">
        <v>808</v>
      </c>
      <c r="C254" s="925" t="s">
        <v>809</v>
      </c>
      <c r="D254" s="99" t="s">
        <v>810</v>
      </c>
      <c r="E254" s="751" t="s">
        <v>813</v>
      </c>
      <c r="F254" s="99" t="s">
        <v>814</v>
      </c>
      <c r="G254" s="99" t="s">
        <v>2031</v>
      </c>
      <c r="H254" s="99" t="s">
        <v>2032</v>
      </c>
      <c r="I254" s="746">
        <v>0</v>
      </c>
      <c r="J254" s="746">
        <v>0</v>
      </c>
      <c r="K254" s="746">
        <v>131076000</v>
      </c>
      <c r="L254" s="746">
        <v>131076000</v>
      </c>
      <c r="M254" s="746">
        <v>0</v>
      </c>
      <c r="N254" s="746">
        <v>0</v>
      </c>
      <c r="O254" s="749" t="s">
        <v>2204</v>
      </c>
      <c r="P254" s="864"/>
    </row>
    <row r="255" spans="1:16" s="747" customFormat="1" x14ac:dyDescent="0.25">
      <c r="A255" s="99" t="s">
        <v>807</v>
      </c>
      <c r="B255" s="99" t="s">
        <v>808</v>
      </c>
      <c r="C255" s="925" t="s">
        <v>809</v>
      </c>
      <c r="D255" s="99" t="s">
        <v>810</v>
      </c>
      <c r="E255" s="751" t="s">
        <v>813</v>
      </c>
      <c r="F255" s="99" t="s">
        <v>814</v>
      </c>
      <c r="G255" s="99" t="s">
        <v>699</v>
      </c>
      <c r="H255" s="99" t="s">
        <v>1983</v>
      </c>
      <c r="I255" s="746">
        <v>0</v>
      </c>
      <c r="J255" s="746">
        <v>0</v>
      </c>
      <c r="K255" s="746">
        <v>872000000</v>
      </c>
      <c r="L255" s="746">
        <v>872000000</v>
      </c>
      <c r="M255" s="746">
        <v>0</v>
      </c>
      <c r="N255" s="746">
        <v>0</v>
      </c>
      <c r="O255" s="749" t="s">
        <v>2204</v>
      </c>
      <c r="P255" s="864"/>
    </row>
    <row r="256" spans="1:16" s="747" customFormat="1" x14ac:dyDescent="0.25">
      <c r="A256" s="99" t="s">
        <v>807</v>
      </c>
      <c r="B256" s="99" t="s">
        <v>808</v>
      </c>
      <c r="C256" s="925" t="s">
        <v>809</v>
      </c>
      <c r="D256" s="99" t="s">
        <v>810</v>
      </c>
      <c r="E256" s="751" t="s">
        <v>813</v>
      </c>
      <c r="F256" s="99" t="s">
        <v>814</v>
      </c>
      <c r="G256" s="99" t="s">
        <v>701</v>
      </c>
      <c r="H256" s="99" t="s">
        <v>702</v>
      </c>
      <c r="I256" s="746">
        <v>0</v>
      </c>
      <c r="J256" s="746">
        <v>0</v>
      </c>
      <c r="K256" s="746">
        <v>49050000</v>
      </c>
      <c r="L256" s="746">
        <v>49050000</v>
      </c>
      <c r="M256" s="746">
        <v>0</v>
      </c>
      <c r="N256" s="746">
        <v>0</v>
      </c>
      <c r="O256" s="749" t="s">
        <v>2204</v>
      </c>
      <c r="P256" s="864"/>
    </row>
    <row r="257" spans="1:16" s="747" customFormat="1" x14ac:dyDescent="0.25">
      <c r="A257" s="99" t="s">
        <v>807</v>
      </c>
      <c r="B257" s="99" t="s">
        <v>808</v>
      </c>
      <c r="C257" s="925" t="s">
        <v>809</v>
      </c>
      <c r="D257" s="99" t="s">
        <v>810</v>
      </c>
      <c r="E257" s="751" t="s">
        <v>813</v>
      </c>
      <c r="F257" s="99" t="s">
        <v>814</v>
      </c>
      <c r="G257" s="99" t="s">
        <v>815</v>
      </c>
      <c r="H257" s="99" t="s">
        <v>816</v>
      </c>
      <c r="I257" s="746">
        <v>0</v>
      </c>
      <c r="J257" s="746">
        <v>0</v>
      </c>
      <c r="K257" s="746">
        <v>32236750</v>
      </c>
      <c r="L257" s="746">
        <v>32236750</v>
      </c>
      <c r="M257" s="746">
        <v>0</v>
      </c>
      <c r="N257" s="746">
        <v>0</v>
      </c>
      <c r="O257" s="749" t="s">
        <v>2204</v>
      </c>
      <c r="P257" s="864"/>
    </row>
    <row r="258" spans="1:16" s="747" customFormat="1" x14ac:dyDescent="0.25">
      <c r="A258" s="99" t="s">
        <v>807</v>
      </c>
      <c r="B258" s="99" t="s">
        <v>808</v>
      </c>
      <c r="C258" s="925" t="s">
        <v>809</v>
      </c>
      <c r="D258" s="99" t="s">
        <v>810</v>
      </c>
      <c r="E258" s="751" t="s">
        <v>813</v>
      </c>
      <c r="F258" s="99" t="s">
        <v>814</v>
      </c>
      <c r="G258" s="99" t="s">
        <v>683</v>
      </c>
      <c r="H258" s="99" t="s">
        <v>684</v>
      </c>
      <c r="I258" s="746">
        <v>0</v>
      </c>
      <c r="J258" s="746">
        <v>0</v>
      </c>
      <c r="K258" s="746">
        <v>77297568</v>
      </c>
      <c r="L258" s="746">
        <v>77297568</v>
      </c>
      <c r="M258" s="746">
        <v>0</v>
      </c>
      <c r="N258" s="746">
        <v>0</v>
      </c>
      <c r="O258" s="749" t="s">
        <v>2204</v>
      </c>
      <c r="P258" s="864"/>
    </row>
    <row r="259" spans="1:16" s="747" customFormat="1" x14ac:dyDescent="0.25">
      <c r="A259" s="99" t="s">
        <v>807</v>
      </c>
      <c r="B259" s="99" t="s">
        <v>808</v>
      </c>
      <c r="C259" s="925" t="s">
        <v>809</v>
      </c>
      <c r="D259" s="99" t="s">
        <v>810</v>
      </c>
      <c r="E259" s="751" t="s">
        <v>813</v>
      </c>
      <c r="F259" s="99" t="s">
        <v>814</v>
      </c>
      <c r="G259" s="99" t="s">
        <v>819</v>
      </c>
      <c r="H259" s="99" t="s">
        <v>820</v>
      </c>
      <c r="I259" s="746">
        <v>0</v>
      </c>
      <c r="J259" s="746">
        <v>0</v>
      </c>
      <c r="K259" s="746">
        <v>191100000</v>
      </c>
      <c r="L259" s="746">
        <v>191100000</v>
      </c>
      <c r="M259" s="746">
        <v>0</v>
      </c>
      <c r="N259" s="746">
        <v>0</v>
      </c>
      <c r="O259" s="749" t="s">
        <v>2204</v>
      </c>
      <c r="P259" s="864"/>
    </row>
    <row r="260" spans="1:16" s="747" customFormat="1" x14ac:dyDescent="0.25">
      <c r="A260" s="99" t="s">
        <v>807</v>
      </c>
      <c r="B260" s="99" t="s">
        <v>808</v>
      </c>
      <c r="C260" s="925" t="s">
        <v>809</v>
      </c>
      <c r="D260" s="99" t="s">
        <v>810</v>
      </c>
      <c r="E260" s="751" t="s">
        <v>813</v>
      </c>
      <c r="F260" s="99" t="s">
        <v>814</v>
      </c>
      <c r="G260" s="99" t="s">
        <v>821</v>
      </c>
      <c r="H260" s="99" t="s">
        <v>822</v>
      </c>
      <c r="I260" s="746">
        <v>1</v>
      </c>
      <c r="J260" s="746">
        <v>0</v>
      </c>
      <c r="K260" s="746">
        <v>24247794164</v>
      </c>
      <c r="L260" s="746">
        <v>24247794165</v>
      </c>
      <c r="M260" s="746">
        <v>0</v>
      </c>
      <c r="N260" s="746">
        <v>0</v>
      </c>
      <c r="O260" s="749" t="s">
        <v>2204</v>
      </c>
      <c r="P260" s="864"/>
    </row>
    <row r="261" spans="1:16" s="747" customFormat="1" x14ac:dyDescent="0.25">
      <c r="A261" s="99" t="s">
        <v>807</v>
      </c>
      <c r="B261" s="99" t="s">
        <v>808</v>
      </c>
      <c r="C261" s="925" t="s">
        <v>809</v>
      </c>
      <c r="D261" s="99" t="s">
        <v>810</v>
      </c>
      <c r="E261" s="751" t="s">
        <v>813</v>
      </c>
      <c r="F261" s="99" t="s">
        <v>814</v>
      </c>
      <c r="G261" s="99" t="s">
        <v>681</v>
      </c>
      <c r="H261" s="99" t="s">
        <v>682</v>
      </c>
      <c r="I261" s="746">
        <v>0</v>
      </c>
      <c r="J261" s="746">
        <v>0</v>
      </c>
      <c r="K261" s="746">
        <v>381500000</v>
      </c>
      <c r="L261" s="746">
        <v>381500000</v>
      </c>
      <c r="M261" s="746">
        <v>0</v>
      </c>
      <c r="N261" s="746">
        <v>0</v>
      </c>
      <c r="O261" s="749" t="s">
        <v>2204</v>
      </c>
      <c r="P261" s="864"/>
    </row>
    <row r="262" spans="1:16" s="747" customFormat="1" x14ac:dyDescent="0.25">
      <c r="A262" s="99" t="s">
        <v>807</v>
      </c>
      <c r="B262" s="99" t="s">
        <v>808</v>
      </c>
      <c r="C262" s="925" t="s">
        <v>809</v>
      </c>
      <c r="D262" s="99" t="s">
        <v>810</v>
      </c>
      <c r="E262" s="751" t="s">
        <v>813</v>
      </c>
      <c r="F262" s="99" t="s">
        <v>814</v>
      </c>
      <c r="G262" s="99" t="s">
        <v>539</v>
      </c>
      <c r="H262" s="99" t="s">
        <v>269</v>
      </c>
      <c r="I262" s="746">
        <v>0</v>
      </c>
      <c r="J262" s="746">
        <v>1</v>
      </c>
      <c r="K262" s="746">
        <v>5332384555</v>
      </c>
      <c r="L262" s="746">
        <v>5332384553</v>
      </c>
      <c r="M262" s="840">
        <v>1</v>
      </c>
      <c r="N262" s="746">
        <v>0</v>
      </c>
      <c r="O262" s="749" t="s">
        <v>2204</v>
      </c>
      <c r="P262" s="864"/>
    </row>
    <row r="263" spans="1:16" s="747" customFormat="1" x14ac:dyDescent="0.25">
      <c r="A263" s="99" t="s">
        <v>807</v>
      </c>
      <c r="B263" s="99" t="s">
        <v>808</v>
      </c>
      <c r="C263" s="925" t="s">
        <v>809</v>
      </c>
      <c r="D263" s="99" t="s">
        <v>810</v>
      </c>
      <c r="E263" s="751" t="s">
        <v>813</v>
      </c>
      <c r="F263" s="99" t="s">
        <v>814</v>
      </c>
      <c r="G263" s="99" t="s">
        <v>599</v>
      </c>
      <c r="H263" s="99" t="s">
        <v>600</v>
      </c>
      <c r="I263" s="746">
        <v>0</v>
      </c>
      <c r="J263" s="746">
        <v>271297255016</v>
      </c>
      <c r="K263" s="746">
        <v>21280972159659</v>
      </c>
      <c r="L263" s="746">
        <v>21849957188999</v>
      </c>
      <c r="M263" s="746">
        <v>0</v>
      </c>
      <c r="N263" s="746">
        <v>840282284356</v>
      </c>
      <c r="O263" s="749" t="s">
        <v>1732</v>
      </c>
      <c r="P263" s="864"/>
    </row>
    <row r="264" spans="1:16" s="747" customFormat="1" x14ac:dyDescent="0.25">
      <c r="A264" s="99" t="s">
        <v>807</v>
      </c>
      <c r="B264" s="99" t="s">
        <v>808</v>
      </c>
      <c r="C264" s="925" t="s">
        <v>809</v>
      </c>
      <c r="D264" s="99" t="s">
        <v>810</v>
      </c>
      <c r="E264" s="751" t="s">
        <v>813</v>
      </c>
      <c r="F264" s="99" t="s">
        <v>814</v>
      </c>
      <c r="G264" s="99" t="s">
        <v>685</v>
      </c>
      <c r="H264" s="99" t="s">
        <v>1978</v>
      </c>
      <c r="I264" s="746">
        <v>0</v>
      </c>
      <c r="J264" s="746">
        <v>14303053051</v>
      </c>
      <c r="K264" s="746">
        <v>217963437709</v>
      </c>
      <c r="L264" s="746">
        <v>203660384658</v>
      </c>
      <c r="M264" s="746">
        <v>0</v>
      </c>
      <c r="N264" s="746">
        <v>0</v>
      </c>
      <c r="O264" s="749" t="s">
        <v>1732</v>
      </c>
      <c r="P264" s="864"/>
    </row>
    <row r="265" spans="1:16" s="747" customFormat="1" x14ac:dyDescent="0.25">
      <c r="A265" s="99" t="s">
        <v>807</v>
      </c>
      <c r="B265" s="99" t="s">
        <v>808</v>
      </c>
      <c r="C265" s="925" t="s">
        <v>809</v>
      </c>
      <c r="D265" s="99" t="s">
        <v>810</v>
      </c>
      <c r="E265" s="751" t="s">
        <v>813</v>
      </c>
      <c r="F265" s="99" t="s">
        <v>814</v>
      </c>
      <c r="G265" s="99" t="s">
        <v>2033</v>
      </c>
      <c r="H265" s="99" t="s">
        <v>2034</v>
      </c>
      <c r="I265" s="746">
        <v>0</v>
      </c>
      <c r="J265" s="746">
        <v>0</v>
      </c>
      <c r="K265" s="746">
        <v>52820000</v>
      </c>
      <c r="L265" s="746">
        <v>52820000</v>
      </c>
      <c r="M265" s="746">
        <v>0</v>
      </c>
      <c r="N265" s="746">
        <v>0</v>
      </c>
      <c r="O265" s="749" t="s">
        <v>2204</v>
      </c>
      <c r="P265" s="864"/>
    </row>
    <row r="266" spans="1:16" s="747" customFormat="1" x14ac:dyDescent="0.25">
      <c r="A266" s="99" t="s">
        <v>807</v>
      </c>
      <c r="B266" s="99" t="s">
        <v>808</v>
      </c>
      <c r="C266" s="925" t="s">
        <v>809</v>
      </c>
      <c r="D266" s="99" t="s">
        <v>810</v>
      </c>
      <c r="E266" s="751" t="s">
        <v>813</v>
      </c>
      <c r="F266" s="99" t="s">
        <v>814</v>
      </c>
      <c r="G266" s="99" t="s">
        <v>823</v>
      </c>
      <c r="H266" s="99" t="s">
        <v>824</v>
      </c>
      <c r="I266" s="746">
        <v>0</v>
      </c>
      <c r="J266" s="746">
        <v>0</v>
      </c>
      <c r="K266" s="746">
        <v>436000000</v>
      </c>
      <c r="L266" s="746">
        <v>436000000</v>
      </c>
      <c r="M266" s="746">
        <v>0</v>
      </c>
      <c r="N266" s="746">
        <v>0</v>
      </c>
      <c r="O266" s="749" t="s">
        <v>2204</v>
      </c>
      <c r="P266" s="864"/>
    </row>
    <row r="267" spans="1:16" s="747" customFormat="1" x14ac:dyDescent="0.25">
      <c r="A267" s="99" t="s">
        <v>807</v>
      </c>
      <c r="B267" s="99" t="s">
        <v>808</v>
      </c>
      <c r="C267" s="925" t="s">
        <v>809</v>
      </c>
      <c r="D267" s="99" t="s">
        <v>810</v>
      </c>
      <c r="E267" s="751" t="s">
        <v>813</v>
      </c>
      <c r="F267" s="99" t="s">
        <v>814</v>
      </c>
      <c r="G267" s="99" t="s">
        <v>2035</v>
      </c>
      <c r="H267" s="99" t="s">
        <v>2036</v>
      </c>
      <c r="I267" s="746">
        <v>0</v>
      </c>
      <c r="J267" s="746">
        <v>0</v>
      </c>
      <c r="K267" s="746">
        <v>112161000</v>
      </c>
      <c r="L267" s="746">
        <v>112161000</v>
      </c>
      <c r="M267" s="746">
        <v>0</v>
      </c>
      <c r="N267" s="746">
        <v>0</v>
      </c>
      <c r="O267" s="749" t="s">
        <v>2204</v>
      </c>
      <c r="P267" s="864"/>
    </row>
    <row r="268" spans="1:16" s="747" customFormat="1" x14ac:dyDescent="0.25">
      <c r="A268" s="99" t="s">
        <v>807</v>
      </c>
      <c r="B268" s="99" t="s">
        <v>808</v>
      </c>
      <c r="C268" s="925" t="s">
        <v>809</v>
      </c>
      <c r="D268" s="99" t="s">
        <v>810</v>
      </c>
      <c r="E268" s="751" t="s">
        <v>813</v>
      </c>
      <c r="F268" s="99" t="s">
        <v>814</v>
      </c>
      <c r="G268" s="99" t="s">
        <v>827</v>
      </c>
      <c r="H268" s="99" t="s">
        <v>828</v>
      </c>
      <c r="I268" s="746">
        <v>0</v>
      </c>
      <c r="J268" s="746">
        <v>0</v>
      </c>
      <c r="K268" s="746">
        <v>2703363500</v>
      </c>
      <c r="L268" s="746">
        <v>2703363500</v>
      </c>
      <c r="M268" s="746">
        <v>0</v>
      </c>
      <c r="N268" s="746">
        <v>0</v>
      </c>
      <c r="O268" s="749" t="s">
        <v>2204</v>
      </c>
      <c r="P268" s="864"/>
    </row>
    <row r="269" spans="1:16" s="747" customFormat="1" x14ac:dyDescent="0.25">
      <c r="A269" s="99" t="s">
        <v>807</v>
      </c>
      <c r="B269" s="99" t="s">
        <v>808</v>
      </c>
      <c r="C269" s="925" t="s">
        <v>809</v>
      </c>
      <c r="D269" s="99" t="s">
        <v>810</v>
      </c>
      <c r="E269" s="751" t="s">
        <v>813</v>
      </c>
      <c r="F269" s="99" t="s">
        <v>814</v>
      </c>
      <c r="G269" s="99" t="s">
        <v>601</v>
      </c>
      <c r="H269" s="99" t="s">
        <v>183</v>
      </c>
      <c r="I269" s="746">
        <v>0</v>
      </c>
      <c r="J269" s="746">
        <v>0</v>
      </c>
      <c r="K269" s="746">
        <v>3730549796507</v>
      </c>
      <c r="L269" s="746">
        <v>3922500043100</v>
      </c>
      <c r="M269" s="746">
        <v>0</v>
      </c>
      <c r="N269" s="746">
        <v>191950246593</v>
      </c>
      <c r="O269" s="749" t="s">
        <v>1732</v>
      </c>
      <c r="P269" s="864"/>
    </row>
    <row r="270" spans="1:16" s="747" customFormat="1" x14ac:dyDescent="0.25">
      <c r="A270" s="99" t="s">
        <v>807</v>
      </c>
      <c r="B270" s="99" t="s">
        <v>808</v>
      </c>
      <c r="C270" s="925" t="s">
        <v>809</v>
      </c>
      <c r="D270" s="99" t="s">
        <v>810</v>
      </c>
      <c r="E270" s="751" t="s">
        <v>813</v>
      </c>
      <c r="F270" s="99" t="s">
        <v>814</v>
      </c>
      <c r="G270" s="99" t="s">
        <v>2037</v>
      </c>
      <c r="H270" s="99" t="s">
        <v>2038</v>
      </c>
      <c r="I270" s="746">
        <v>0</v>
      </c>
      <c r="J270" s="746">
        <v>0</v>
      </c>
      <c r="K270" s="746">
        <v>260000000</v>
      </c>
      <c r="L270" s="746">
        <v>260000000</v>
      </c>
      <c r="M270" s="746">
        <v>0</v>
      </c>
      <c r="N270" s="746">
        <v>0</v>
      </c>
      <c r="O270" s="749" t="s">
        <v>2204</v>
      </c>
      <c r="P270" s="864"/>
    </row>
    <row r="271" spans="1:16" s="747" customFormat="1" x14ac:dyDescent="0.25">
      <c r="A271" s="99" t="s">
        <v>807</v>
      </c>
      <c r="B271" s="99" t="s">
        <v>808</v>
      </c>
      <c r="C271" s="925" t="s">
        <v>809</v>
      </c>
      <c r="D271" s="99" t="s">
        <v>810</v>
      </c>
      <c r="E271" s="751" t="s">
        <v>813</v>
      </c>
      <c r="F271" s="99" t="s">
        <v>814</v>
      </c>
      <c r="G271" s="99" t="s">
        <v>829</v>
      </c>
      <c r="H271" s="99" t="s">
        <v>830</v>
      </c>
      <c r="I271" s="746">
        <v>0</v>
      </c>
      <c r="J271" s="746">
        <v>0</v>
      </c>
      <c r="K271" s="746">
        <v>631355250</v>
      </c>
      <c r="L271" s="746">
        <v>631355250</v>
      </c>
      <c r="M271" s="746">
        <v>0</v>
      </c>
      <c r="N271" s="746">
        <v>0</v>
      </c>
      <c r="O271" s="749" t="s">
        <v>2204</v>
      </c>
      <c r="P271" s="864"/>
    </row>
    <row r="272" spans="1:16" s="747" customFormat="1" x14ac:dyDescent="0.25">
      <c r="A272" s="99" t="s">
        <v>807</v>
      </c>
      <c r="B272" s="99" t="s">
        <v>808</v>
      </c>
      <c r="C272" s="925" t="s">
        <v>809</v>
      </c>
      <c r="D272" s="99" t="s">
        <v>810</v>
      </c>
      <c r="E272" s="751" t="s">
        <v>813</v>
      </c>
      <c r="F272" s="99" t="s">
        <v>814</v>
      </c>
      <c r="G272" s="99" t="s">
        <v>614</v>
      </c>
      <c r="H272" s="99" t="s">
        <v>615</v>
      </c>
      <c r="I272" s="746">
        <v>0</v>
      </c>
      <c r="J272" s="746">
        <v>0</v>
      </c>
      <c r="K272" s="746">
        <v>25158527000</v>
      </c>
      <c r="L272" s="746">
        <v>25158527000</v>
      </c>
      <c r="M272" s="746">
        <v>0</v>
      </c>
      <c r="N272" s="746">
        <v>0</v>
      </c>
      <c r="O272" s="749" t="s">
        <v>2204</v>
      </c>
      <c r="P272" s="864"/>
    </row>
    <row r="273" spans="1:16" s="747" customFormat="1" x14ac:dyDescent="0.25">
      <c r="A273" s="99" t="s">
        <v>807</v>
      </c>
      <c r="B273" s="99" t="s">
        <v>808</v>
      </c>
      <c r="C273" s="925" t="s">
        <v>809</v>
      </c>
      <c r="D273" s="99" t="s">
        <v>810</v>
      </c>
      <c r="E273" s="751" t="s">
        <v>813</v>
      </c>
      <c r="F273" s="99" t="s">
        <v>814</v>
      </c>
      <c r="G273" s="99" t="s">
        <v>831</v>
      </c>
      <c r="H273" s="99" t="s">
        <v>832</v>
      </c>
      <c r="I273" s="746">
        <v>0</v>
      </c>
      <c r="J273" s="746">
        <v>0</v>
      </c>
      <c r="K273" s="746">
        <v>39980000</v>
      </c>
      <c r="L273" s="746">
        <v>39980000</v>
      </c>
      <c r="M273" s="746">
        <v>0</v>
      </c>
      <c r="N273" s="746">
        <v>0</v>
      </c>
      <c r="O273" s="749" t="s">
        <v>2204</v>
      </c>
      <c r="P273" s="864"/>
    </row>
    <row r="274" spans="1:16" s="747" customFormat="1" x14ac:dyDescent="0.25">
      <c r="A274" s="99" t="s">
        <v>807</v>
      </c>
      <c r="B274" s="99" t="s">
        <v>808</v>
      </c>
      <c r="C274" s="925" t="s">
        <v>809</v>
      </c>
      <c r="D274" s="99" t="s">
        <v>810</v>
      </c>
      <c r="E274" s="751" t="s">
        <v>813</v>
      </c>
      <c r="F274" s="99" t="s">
        <v>814</v>
      </c>
      <c r="G274" s="99" t="s">
        <v>833</v>
      </c>
      <c r="H274" s="99" t="s">
        <v>324</v>
      </c>
      <c r="I274" s="746">
        <v>0</v>
      </c>
      <c r="J274" s="746">
        <v>75646264346</v>
      </c>
      <c r="K274" s="746">
        <v>2107401148581</v>
      </c>
      <c r="L274" s="746">
        <v>2327499703270</v>
      </c>
      <c r="M274" s="746">
        <v>0</v>
      </c>
      <c r="N274" s="746">
        <v>295744819035</v>
      </c>
      <c r="O274" s="749" t="s">
        <v>1732</v>
      </c>
      <c r="P274" s="864"/>
    </row>
    <row r="275" spans="1:16" s="747" customFormat="1" x14ac:dyDescent="0.25">
      <c r="A275" s="99" t="s">
        <v>807</v>
      </c>
      <c r="B275" s="99" t="s">
        <v>808</v>
      </c>
      <c r="C275" s="925" t="s">
        <v>809</v>
      </c>
      <c r="D275" s="99" t="s">
        <v>810</v>
      </c>
      <c r="E275" s="751" t="s">
        <v>813</v>
      </c>
      <c r="F275" s="99" t="s">
        <v>814</v>
      </c>
      <c r="G275" s="99" t="s">
        <v>834</v>
      </c>
      <c r="H275" s="99" t="s">
        <v>835</v>
      </c>
      <c r="I275" s="746">
        <v>0</v>
      </c>
      <c r="J275" s="746">
        <v>0</v>
      </c>
      <c r="K275" s="746">
        <v>4514537920</v>
      </c>
      <c r="L275" s="746">
        <v>4514537920</v>
      </c>
      <c r="M275" s="746">
        <v>0</v>
      </c>
      <c r="N275" s="746">
        <v>0</v>
      </c>
      <c r="O275" s="749" t="s">
        <v>2204</v>
      </c>
      <c r="P275" s="864"/>
    </row>
    <row r="276" spans="1:16" s="747" customFormat="1" x14ac:dyDescent="0.25">
      <c r="A276" s="99" t="s">
        <v>807</v>
      </c>
      <c r="B276" s="99" t="s">
        <v>808</v>
      </c>
      <c r="C276" s="925" t="s">
        <v>809</v>
      </c>
      <c r="D276" s="99" t="s">
        <v>810</v>
      </c>
      <c r="E276" s="751" t="s">
        <v>813</v>
      </c>
      <c r="F276" s="99" t="s">
        <v>814</v>
      </c>
      <c r="G276" s="99" t="s">
        <v>836</v>
      </c>
      <c r="H276" s="99" t="s">
        <v>837</v>
      </c>
      <c r="I276" s="746">
        <v>0</v>
      </c>
      <c r="J276" s="746">
        <v>0</v>
      </c>
      <c r="K276" s="746">
        <v>216910000</v>
      </c>
      <c r="L276" s="746">
        <v>216910000</v>
      </c>
      <c r="M276" s="746">
        <v>0</v>
      </c>
      <c r="N276" s="746">
        <v>0</v>
      </c>
      <c r="O276" s="749" t="s">
        <v>2204</v>
      </c>
      <c r="P276" s="864"/>
    </row>
    <row r="277" spans="1:16" s="747" customFormat="1" x14ac:dyDescent="0.25">
      <c r="A277" s="99" t="s">
        <v>807</v>
      </c>
      <c r="B277" s="99" t="s">
        <v>808</v>
      </c>
      <c r="C277" s="925" t="s">
        <v>809</v>
      </c>
      <c r="D277" s="99" t="s">
        <v>810</v>
      </c>
      <c r="E277" s="751" t="s">
        <v>813</v>
      </c>
      <c r="F277" s="99" t="s">
        <v>814</v>
      </c>
      <c r="G277" s="99" t="s">
        <v>648</v>
      </c>
      <c r="H277" s="99" t="s">
        <v>649</v>
      </c>
      <c r="I277" s="746">
        <v>0</v>
      </c>
      <c r="J277" s="746">
        <v>0</v>
      </c>
      <c r="K277" s="746">
        <v>482677458311</v>
      </c>
      <c r="L277" s="746">
        <v>992538774760</v>
      </c>
      <c r="M277" s="746">
        <v>0</v>
      </c>
      <c r="N277" s="746">
        <v>509861316449</v>
      </c>
      <c r="O277" s="749" t="s">
        <v>1732</v>
      </c>
      <c r="P277" s="864"/>
    </row>
    <row r="278" spans="1:16" s="747" customFormat="1" x14ac:dyDescent="0.25">
      <c r="A278" s="99" t="s">
        <v>807</v>
      </c>
      <c r="B278" s="99" t="s">
        <v>808</v>
      </c>
      <c r="C278" s="925" t="s">
        <v>809</v>
      </c>
      <c r="D278" s="99" t="s">
        <v>810</v>
      </c>
      <c r="E278" s="751" t="s">
        <v>813</v>
      </c>
      <c r="F278" s="99" t="s">
        <v>814</v>
      </c>
      <c r="G278" s="99" t="s">
        <v>703</v>
      </c>
      <c r="H278" s="99" t="s">
        <v>704</v>
      </c>
      <c r="I278" s="746">
        <v>0</v>
      </c>
      <c r="J278" s="746">
        <v>0</v>
      </c>
      <c r="K278" s="746">
        <v>339251945</v>
      </c>
      <c r="L278" s="746">
        <v>357857900</v>
      </c>
      <c r="M278" s="746">
        <v>0</v>
      </c>
      <c r="N278" s="746">
        <v>18605955</v>
      </c>
      <c r="O278" s="749" t="s">
        <v>1732</v>
      </c>
      <c r="P278" s="864"/>
    </row>
    <row r="279" spans="1:16" s="747" customFormat="1" x14ac:dyDescent="0.25">
      <c r="A279" s="99" t="s">
        <v>807</v>
      </c>
      <c r="B279" s="99" t="s">
        <v>808</v>
      </c>
      <c r="C279" s="925" t="s">
        <v>809</v>
      </c>
      <c r="D279" s="99" t="s">
        <v>810</v>
      </c>
      <c r="E279" s="751" t="s">
        <v>813</v>
      </c>
      <c r="F279" s="99" t="s">
        <v>814</v>
      </c>
      <c r="G279" s="99" t="s">
        <v>838</v>
      </c>
      <c r="H279" s="99" t="s">
        <v>839</v>
      </c>
      <c r="I279" s="746">
        <v>0</v>
      </c>
      <c r="J279" s="746">
        <v>0</v>
      </c>
      <c r="K279" s="746">
        <v>15000000</v>
      </c>
      <c r="L279" s="746">
        <v>15000000</v>
      </c>
      <c r="M279" s="746">
        <v>0</v>
      </c>
      <c r="N279" s="746">
        <v>0</v>
      </c>
      <c r="O279" s="749" t="s">
        <v>2204</v>
      </c>
      <c r="P279" s="864"/>
    </row>
    <row r="280" spans="1:16" s="747" customFormat="1" x14ac:dyDescent="0.25">
      <c r="A280" s="99" t="s">
        <v>807</v>
      </c>
      <c r="B280" s="99" t="s">
        <v>808</v>
      </c>
      <c r="C280" s="925" t="s">
        <v>809</v>
      </c>
      <c r="D280" s="99" t="s">
        <v>810</v>
      </c>
      <c r="E280" s="751" t="s">
        <v>813</v>
      </c>
      <c r="F280" s="99" t="s">
        <v>814</v>
      </c>
      <c r="G280" s="99" t="s">
        <v>729</v>
      </c>
      <c r="H280" s="99" t="s">
        <v>730</v>
      </c>
      <c r="I280" s="746">
        <v>0</v>
      </c>
      <c r="J280" s="746">
        <v>27772322256</v>
      </c>
      <c r="K280" s="746">
        <v>23965517043</v>
      </c>
      <c r="L280" s="746">
        <v>3456275351</v>
      </c>
      <c r="M280" s="746">
        <v>0</v>
      </c>
      <c r="N280" s="746">
        <v>7263080564</v>
      </c>
      <c r="O280" s="749" t="s">
        <v>1732</v>
      </c>
      <c r="P280" s="864"/>
    </row>
    <row r="281" spans="1:16" s="747" customFormat="1" x14ac:dyDescent="0.25">
      <c r="A281" s="99" t="s">
        <v>807</v>
      </c>
      <c r="B281" s="99" t="s">
        <v>808</v>
      </c>
      <c r="C281" s="925" t="s">
        <v>809</v>
      </c>
      <c r="D281" s="99" t="s">
        <v>810</v>
      </c>
      <c r="E281" s="751" t="s">
        <v>813</v>
      </c>
      <c r="F281" s="99" t="s">
        <v>814</v>
      </c>
      <c r="G281" s="99" t="s">
        <v>840</v>
      </c>
      <c r="H281" s="99" t="s">
        <v>841</v>
      </c>
      <c r="I281" s="746">
        <v>0</v>
      </c>
      <c r="J281" s="746">
        <v>11900000</v>
      </c>
      <c r="K281" s="746">
        <v>3310363333</v>
      </c>
      <c r="L281" s="746">
        <v>3298463330</v>
      </c>
      <c r="M281" s="840">
        <v>3</v>
      </c>
      <c r="N281" s="746">
        <v>0</v>
      </c>
      <c r="O281" s="749" t="s">
        <v>2204</v>
      </c>
      <c r="P281" s="864"/>
    </row>
    <row r="282" spans="1:16" s="747" customFormat="1" x14ac:dyDescent="0.25">
      <c r="A282" s="99" t="s">
        <v>807</v>
      </c>
      <c r="B282" s="99" t="s">
        <v>808</v>
      </c>
      <c r="C282" s="925" t="s">
        <v>809</v>
      </c>
      <c r="D282" s="99" t="s">
        <v>810</v>
      </c>
      <c r="E282" s="751" t="s">
        <v>813</v>
      </c>
      <c r="F282" s="99" t="s">
        <v>814</v>
      </c>
      <c r="G282" s="99" t="s">
        <v>842</v>
      </c>
      <c r="H282" s="99" t="s">
        <v>843</v>
      </c>
      <c r="I282" s="746">
        <v>0</v>
      </c>
      <c r="J282" s="746">
        <v>800000</v>
      </c>
      <c r="K282" s="746">
        <v>630000000</v>
      </c>
      <c r="L282" s="746">
        <v>630000000</v>
      </c>
      <c r="M282" s="746">
        <v>0</v>
      </c>
      <c r="N282" s="746">
        <v>800000</v>
      </c>
      <c r="O282" s="749" t="s">
        <v>1732</v>
      </c>
      <c r="P282" s="864"/>
    </row>
    <row r="283" spans="1:16" s="747" customFormat="1" x14ac:dyDescent="0.25">
      <c r="A283" s="99" t="s">
        <v>807</v>
      </c>
      <c r="B283" s="99" t="s">
        <v>808</v>
      </c>
      <c r="C283" s="925" t="s">
        <v>809</v>
      </c>
      <c r="D283" s="99" t="s">
        <v>810</v>
      </c>
      <c r="E283" s="751" t="s">
        <v>813</v>
      </c>
      <c r="F283" s="99" t="s">
        <v>814</v>
      </c>
      <c r="G283" s="99" t="s">
        <v>616</v>
      </c>
      <c r="H283" s="99" t="s">
        <v>617</v>
      </c>
      <c r="I283" s="746">
        <v>0</v>
      </c>
      <c r="J283" s="746">
        <v>2168566199</v>
      </c>
      <c r="K283" s="746">
        <v>37833842899</v>
      </c>
      <c r="L283" s="746">
        <v>35665276700</v>
      </c>
      <c r="M283" s="746">
        <v>0</v>
      </c>
      <c r="N283" s="746">
        <v>0</v>
      </c>
      <c r="O283" s="749" t="s">
        <v>1732</v>
      </c>
      <c r="P283" s="864"/>
    </row>
    <row r="284" spans="1:16" s="747" customFormat="1" x14ac:dyDescent="0.25">
      <c r="A284" s="99" t="s">
        <v>807</v>
      </c>
      <c r="B284" s="99" t="s">
        <v>808</v>
      </c>
      <c r="C284" s="925" t="s">
        <v>809</v>
      </c>
      <c r="D284" s="99" t="s">
        <v>810</v>
      </c>
      <c r="E284" s="751" t="s">
        <v>813</v>
      </c>
      <c r="F284" s="99" t="s">
        <v>814</v>
      </c>
      <c r="G284" s="99" t="s">
        <v>844</v>
      </c>
      <c r="H284" s="99" t="s">
        <v>845</v>
      </c>
      <c r="I284" s="746">
        <v>0</v>
      </c>
      <c r="J284" s="746">
        <v>0</v>
      </c>
      <c r="K284" s="746">
        <v>327000000</v>
      </c>
      <c r="L284" s="746">
        <v>327000000</v>
      </c>
      <c r="M284" s="746">
        <v>0</v>
      </c>
      <c r="N284" s="746">
        <v>0</v>
      </c>
      <c r="O284" s="749" t="s">
        <v>2204</v>
      </c>
      <c r="P284" s="864"/>
    </row>
    <row r="285" spans="1:16" s="747" customFormat="1" x14ac:dyDescent="0.25">
      <c r="A285" s="99" t="s">
        <v>807</v>
      </c>
      <c r="B285" s="99" t="s">
        <v>808</v>
      </c>
      <c r="C285" s="925" t="s">
        <v>809</v>
      </c>
      <c r="D285" s="99" t="s">
        <v>810</v>
      </c>
      <c r="E285" s="751" t="s">
        <v>813</v>
      </c>
      <c r="F285" s="99" t="s">
        <v>814</v>
      </c>
      <c r="G285" s="99" t="s">
        <v>542</v>
      </c>
      <c r="H285" s="99" t="s">
        <v>543</v>
      </c>
      <c r="I285" s="746">
        <v>0</v>
      </c>
      <c r="J285" s="746">
        <v>17000</v>
      </c>
      <c r="K285" s="746">
        <v>0</v>
      </c>
      <c r="L285" s="746">
        <v>0</v>
      </c>
      <c r="M285" s="746">
        <v>0</v>
      </c>
      <c r="N285" s="746">
        <v>17000</v>
      </c>
      <c r="O285" s="749" t="s">
        <v>1732</v>
      </c>
      <c r="P285" s="864"/>
    </row>
    <row r="286" spans="1:16" s="747" customFormat="1" x14ac:dyDescent="0.25">
      <c r="A286" s="99" t="s">
        <v>807</v>
      </c>
      <c r="B286" s="99" t="s">
        <v>808</v>
      </c>
      <c r="C286" s="925" t="s">
        <v>809</v>
      </c>
      <c r="D286" s="99" t="s">
        <v>810</v>
      </c>
      <c r="E286" s="751" t="s">
        <v>813</v>
      </c>
      <c r="F286" s="99" t="s">
        <v>814</v>
      </c>
      <c r="G286" s="99" t="s">
        <v>618</v>
      </c>
      <c r="H286" s="99" t="s">
        <v>619</v>
      </c>
      <c r="I286" s="746">
        <v>0</v>
      </c>
      <c r="J286" s="746">
        <v>22950000</v>
      </c>
      <c r="K286" s="746">
        <v>0</v>
      </c>
      <c r="L286" s="746">
        <v>0</v>
      </c>
      <c r="M286" s="746">
        <v>0</v>
      </c>
      <c r="N286" s="746">
        <v>22950000</v>
      </c>
      <c r="O286" s="749" t="s">
        <v>1732</v>
      </c>
      <c r="P286" s="864"/>
    </row>
    <row r="287" spans="1:16" s="747" customFormat="1" x14ac:dyDescent="0.25">
      <c r="A287" s="99" t="s">
        <v>807</v>
      </c>
      <c r="B287" s="99" t="s">
        <v>808</v>
      </c>
      <c r="C287" s="925" t="s">
        <v>809</v>
      </c>
      <c r="D287" s="99" t="s">
        <v>810</v>
      </c>
      <c r="E287" s="751" t="s">
        <v>813</v>
      </c>
      <c r="F287" s="99" t="s">
        <v>814</v>
      </c>
      <c r="G287" s="99" t="s">
        <v>579</v>
      </c>
      <c r="H287" s="99" t="s">
        <v>580</v>
      </c>
      <c r="I287" s="746">
        <v>0</v>
      </c>
      <c r="J287" s="746">
        <v>0</v>
      </c>
      <c r="K287" s="746">
        <v>3217004791</v>
      </c>
      <c r="L287" s="746">
        <v>3217004792</v>
      </c>
      <c r="M287" s="746">
        <v>0</v>
      </c>
      <c r="N287" s="746">
        <v>1</v>
      </c>
      <c r="O287" s="749" t="s">
        <v>1732</v>
      </c>
      <c r="P287" s="864"/>
    </row>
    <row r="288" spans="1:16" s="747" customFormat="1" x14ac:dyDescent="0.25">
      <c r="A288" s="99" t="s">
        <v>807</v>
      </c>
      <c r="B288" s="99" t="s">
        <v>808</v>
      </c>
      <c r="C288" s="925" t="s">
        <v>809</v>
      </c>
      <c r="D288" s="99" t="s">
        <v>810</v>
      </c>
      <c r="E288" s="751" t="s">
        <v>813</v>
      </c>
      <c r="F288" s="99" t="s">
        <v>814</v>
      </c>
      <c r="G288" s="99" t="s">
        <v>846</v>
      </c>
      <c r="H288" s="99" t="s">
        <v>847</v>
      </c>
      <c r="I288" s="746">
        <v>0</v>
      </c>
      <c r="J288" s="746">
        <v>4065134470</v>
      </c>
      <c r="K288" s="746">
        <v>475682843967</v>
      </c>
      <c r="L288" s="746">
        <v>508829786517</v>
      </c>
      <c r="M288" s="746">
        <v>0</v>
      </c>
      <c r="N288" s="746">
        <v>37212077020</v>
      </c>
      <c r="O288" s="749" t="s">
        <v>1732</v>
      </c>
      <c r="P288" s="864"/>
    </row>
    <row r="289" spans="1:16" s="747" customFormat="1" x14ac:dyDescent="0.25">
      <c r="A289" s="99" t="s">
        <v>807</v>
      </c>
      <c r="B289" s="99" t="s">
        <v>808</v>
      </c>
      <c r="C289" s="925" t="s">
        <v>809</v>
      </c>
      <c r="D289" s="99" t="s">
        <v>810</v>
      </c>
      <c r="E289" s="751" t="s">
        <v>813</v>
      </c>
      <c r="F289" s="99" t="s">
        <v>814</v>
      </c>
      <c r="G289" s="99" t="s">
        <v>622</v>
      </c>
      <c r="H289" s="99" t="s">
        <v>623</v>
      </c>
      <c r="I289" s="746">
        <v>0</v>
      </c>
      <c r="J289" s="746">
        <v>3390000000</v>
      </c>
      <c r="K289" s="746">
        <v>17092500470</v>
      </c>
      <c r="L289" s="746">
        <v>13916500470</v>
      </c>
      <c r="M289" s="746">
        <v>0</v>
      </c>
      <c r="N289" s="746">
        <v>214000000</v>
      </c>
      <c r="O289" s="749" t="s">
        <v>1732</v>
      </c>
      <c r="P289" s="864"/>
    </row>
    <row r="290" spans="1:16" s="747" customFormat="1" x14ac:dyDescent="0.25">
      <c r="A290" s="99" t="s">
        <v>807</v>
      </c>
      <c r="B290" s="99" t="s">
        <v>808</v>
      </c>
      <c r="C290" s="925" t="s">
        <v>809</v>
      </c>
      <c r="D290" s="99" t="s">
        <v>810</v>
      </c>
      <c r="E290" s="751" t="s">
        <v>813</v>
      </c>
      <c r="F290" s="99" t="s">
        <v>814</v>
      </c>
      <c r="G290" s="99" t="s">
        <v>634</v>
      </c>
      <c r="H290" s="99" t="s">
        <v>635</v>
      </c>
      <c r="I290" s="746">
        <v>0</v>
      </c>
      <c r="J290" s="746">
        <v>0</v>
      </c>
      <c r="K290" s="746">
        <v>3129253577</v>
      </c>
      <c r="L290" s="746">
        <v>3129253577</v>
      </c>
      <c r="M290" s="746">
        <v>0</v>
      </c>
      <c r="N290" s="746">
        <v>0</v>
      </c>
      <c r="O290" s="749" t="s">
        <v>2204</v>
      </c>
      <c r="P290" s="864"/>
    </row>
    <row r="291" spans="1:16" s="747" customFormat="1" x14ac:dyDescent="0.25">
      <c r="A291" s="99" t="s">
        <v>807</v>
      </c>
      <c r="B291" s="99" t="s">
        <v>808</v>
      </c>
      <c r="C291" s="925" t="s">
        <v>809</v>
      </c>
      <c r="D291" s="99" t="s">
        <v>810</v>
      </c>
      <c r="E291" s="751" t="s">
        <v>813</v>
      </c>
      <c r="F291" s="99" t="s">
        <v>814</v>
      </c>
      <c r="G291" s="99" t="s">
        <v>626</v>
      </c>
      <c r="H291" s="99" t="s">
        <v>627</v>
      </c>
      <c r="I291" s="746">
        <v>0</v>
      </c>
      <c r="J291" s="746">
        <v>0</v>
      </c>
      <c r="K291" s="746">
        <v>48521106750</v>
      </c>
      <c r="L291" s="746">
        <v>48521106750</v>
      </c>
      <c r="M291" s="746">
        <v>0</v>
      </c>
      <c r="N291" s="746">
        <v>0</v>
      </c>
      <c r="O291" s="749" t="s">
        <v>2204</v>
      </c>
      <c r="P291" s="864"/>
    </row>
    <row r="292" spans="1:16" s="747" customFormat="1" x14ac:dyDescent="0.25">
      <c r="A292" s="99" t="s">
        <v>807</v>
      </c>
      <c r="B292" s="99" t="s">
        <v>808</v>
      </c>
      <c r="C292" s="925" t="s">
        <v>809</v>
      </c>
      <c r="D292" s="99" t="s">
        <v>810</v>
      </c>
      <c r="E292" s="751" t="s">
        <v>813</v>
      </c>
      <c r="F292" s="99" t="s">
        <v>814</v>
      </c>
      <c r="G292" s="99" t="s">
        <v>848</v>
      </c>
      <c r="H292" s="99" t="s">
        <v>849</v>
      </c>
      <c r="I292" s="746">
        <v>0</v>
      </c>
      <c r="J292" s="746">
        <v>13625000</v>
      </c>
      <c r="K292" s="746">
        <v>0</v>
      </c>
      <c r="L292" s="746">
        <v>0</v>
      </c>
      <c r="M292" s="746">
        <v>0</v>
      </c>
      <c r="N292" s="746">
        <v>13625000</v>
      </c>
      <c r="O292" s="749" t="s">
        <v>1732</v>
      </c>
      <c r="P292" s="864"/>
    </row>
    <row r="293" spans="1:16" s="747" customFormat="1" x14ac:dyDescent="0.25">
      <c r="A293" s="99" t="s">
        <v>807</v>
      </c>
      <c r="B293" s="99" t="s">
        <v>808</v>
      </c>
      <c r="C293" s="925" t="s">
        <v>809</v>
      </c>
      <c r="D293" s="99" t="s">
        <v>810</v>
      </c>
      <c r="E293" s="751" t="s">
        <v>813</v>
      </c>
      <c r="F293" s="99" t="s">
        <v>814</v>
      </c>
      <c r="G293" s="99" t="s">
        <v>636</v>
      </c>
      <c r="H293" s="99" t="s">
        <v>637</v>
      </c>
      <c r="I293" s="746">
        <v>0</v>
      </c>
      <c r="J293" s="746">
        <v>199608850</v>
      </c>
      <c r="K293" s="746">
        <v>348614744475</v>
      </c>
      <c r="L293" s="746">
        <v>348615362062</v>
      </c>
      <c r="M293" s="746">
        <v>0</v>
      </c>
      <c r="N293" s="746">
        <v>200226437</v>
      </c>
      <c r="O293" s="749" t="s">
        <v>1732</v>
      </c>
      <c r="P293" s="864"/>
    </row>
    <row r="294" spans="1:16" s="747" customFormat="1" x14ac:dyDescent="0.25">
      <c r="A294" s="99" t="s">
        <v>807</v>
      </c>
      <c r="B294" s="99" t="s">
        <v>808</v>
      </c>
      <c r="C294" s="925" t="s">
        <v>809</v>
      </c>
      <c r="D294" s="99" t="s">
        <v>810</v>
      </c>
      <c r="E294" s="751" t="s">
        <v>813</v>
      </c>
      <c r="F294" s="99" t="s">
        <v>814</v>
      </c>
      <c r="G294" s="99" t="s">
        <v>852</v>
      </c>
      <c r="H294" s="99" t="s">
        <v>853</v>
      </c>
      <c r="I294" s="746">
        <v>0</v>
      </c>
      <c r="J294" s="746">
        <v>0</v>
      </c>
      <c r="K294" s="746">
        <v>6930547400</v>
      </c>
      <c r="L294" s="746">
        <v>9342314900</v>
      </c>
      <c r="M294" s="746">
        <v>0</v>
      </c>
      <c r="N294" s="746">
        <v>2411767500</v>
      </c>
      <c r="O294" s="749" t="s">
        <v>1732</v>
      </c>
      <c r="P294" s="864"/>
    </row>
    <row r="295" spans="1:16" s="747" customFormat="1" x14ac:dyDescent="0.25">
      <c r="A295" s="99" t="s">
        <v>807</v>
      </c>
      <c r="B295" s="99" t="s">
        <v>808</v>
      </c>
      <c r="C295" s="925" t="s">
        <v>809</v>
      </c>
      <c r="D295" s="99" t="s">
        <v>810</v>
      </c>
      <c r="E295" s="751" t="s">
        <v>813</v>
      </c>
      <c r="F295" s="99" t="s">
        <v>814</v>
      </c>
      <c r="G295" s="99" t="s">
        <v>858</v>
      </c>
      <c r="H295" s="99" t="s">
        <v>2039</v>
      </c>
      <c r="I295" s="746">
        <v>0</v>
      </c>
      <c r="J295" s="746">
        <v>0</v>
      </c>
      <c r="K295" s="746">
        <v>4184060423</v>
      </c>
      <c r="L295" s="746">
        <v>4184060423</v>
      </c>
      <c r="M295" s="746">
        <v>0</v>
      </c>
      <c r="N295" s="746">
        <v>0</v>
      </c>
      <c r="O295" s="749" t="s">
        <v>2204</v>
      </c>
      <c r="P295" s="864"/>
    </row>
    <row r="296" spans="1:16" s="747" customFormat="1" x14ac:dyDescent="0.25">
      <c r="A296" s="99" t="s">
        <v>807</v>
      </c>
      <c r="B296" s="99" t="s">
        <v>808</v>
      </c>
      <c r="C296" s="925" t="s">
        <v>809</v>
      </c>
      <c r="D296" s="99" t="s">
        <v>810</v>
      </c>
      <c r="E296" s="751" t="s">
        <v>813</v>
      </c>
      <c r="F296" s="99" t="s">
        <v>814</v>
      </c>
      <c r="G296" s="99" t="s">
        <v>624</v>
      </c>
      <c r="H296" s="99" t="s">
        <v>625</v>
      </c>
      <c r="I296" s="746">
        <v>0</v>
      </c>
      <c r="J296" s="746">
        <v>0</v>
      </c>
      <c r="K296" s="746">
        <v>9514907000</v>
      </c>
      <c r="L296" s="746">
        <v>9514907000</v>
      </c>
      <c r="M296" s="746">
        <v>0</v>
      </c>
      <c r="N296" s="746">
        <v>0</v>
      </c>
      <c r="O296" s="749" t="s">
        <v>2204</v>
      </c>
      <c r="P296" s="864"/>
    </row>
    <row r="297" spans="1:16" s="747" customFormat="1" x14ac:dyDescent="0.25">
      <c r="A297" s="99" t="s">
        <v>807</v>
      </c>
      <c r="B297" s="99" t="s">
        <v>808</v>
      </c>
      <c r="C297" s="925" t="s">
        <v>809</v>
      </c>
      <c r="D297" s="99" t="s">
        <v>810</v>
      </c>
      <c r="E297" s="751" t="s">
        <v>813</v>
      </c>
      <c r="F297" s="99" t="s">
        <v>814</v>
      </c>
      <c r="G297" s="99" t="s">
        <v>860</v>
      </c>
      <c r="H297" s="99" t="s">
        <v>861</v>
      </c>
      <c r="I297" s="746">
        <v>0</v>
      </c>
      <c r="J297" s="746">
        <v>21595230000</v>
      </c>
      <c r="K297" s="746">
        <v>197838961700</v>
      </c>
      <c r="L297" s="746">
        <v>184409012700</v>
      </c>
      <c r="M297" s="746">
        <v>0</v>
      </c>
      <c r="N297" s="746">
        <v>8165281000</v>
      </c>
      <c r="O297" s="749" t="s">
        <v>1732</v>
      </c>
      <c r="P297" s="864"/>
    </row>
    <row r="298" spans="1:16" s="747" customFormat="1" x14ac:dyDescent="0.25">
      <c r="A298" s="99" t="s">
        <v>807</v>
      </c>
      <c r="B298" s="99" t="s">
        <v>808</v>
      </c>
      <c r="C298" s="925" t="s">
        <v>809</v>
      </c>
      <c r="D298" s="99" t="s">
        <v>810</v>
      </c>
      <c r="E298" s="751" t="s">
        <v>813</v>
      </c>
      <c r="F298" s="99" t="s">
        <v>814</v>
      </c>
      <c r="G298" s="99" t="s">
        <v>628</v>
      </c>
      <c r="H298" s="99" t="s">
        <v>629</v>
      </c>
      <c r="I298" s="746">
        <v>0</v>
      </c>
      <c r="J298" s="746">
        <v>177339800</v>
      </c>
      <c r="K298" s="746">
        <v>591418490800</v>
      </c>
      <c r="L298" s="746">
        <v>591241151000</v>
      </c>
      <c r="M298" s="746">
        <v>0</v>
      </c>
      <c r="N298" s="746">
        <v>0</v>
      </c>
      <c r="O298" s="749" t="s">
        <v>1732</v>
      </c>
      <c r="P298" s="864"/>
    </row>
    <row r="299" spans="1:16" s="747" customFormat="1" x14ac:dyDescent="0.25">
      <c r="A299" s="99" t="s">
        <v>807</v>
      </c>
      <c r="B299" s="99" t="s">
        <v>808</v>
      </c>
      <c r="C299" s="925" t="s">
        <v>809</v>
      </c>
      <c r="D299" s="99" t="s">
        <v>810</v>
      </c>
      <c r="E299" s="751" t="s">
        <v>813</v>
      </c>
      <c r="F299" s="99" t="s">
        <v>814</v>
      </c>
      <c r="G299" s="99" t="s">
        <v>2040</v>
      </c>
      <c r="H299" s="99" t="s">
        <v>2041</v>
      </c>
      <c r="I299" s="746">
        <v>0</v>
      </c>
      <c r="J299" s="746">
        <v>0</v>
      </c>
      <c r="K299" s="746">
        <v>7012951000</v>
      </c>
      <c r="L299" s="746">
        <v>7012951000</v>
      </c>
      <c r="M299" s="746">
        <v>0</v>
      </c>
      <c r="N299" s="746">
        <v>0</v>
      </c>
      <c r="O299" s="749" t="s">
        <v>2204</v>
      </c>
      <c r="P299" s="864"/>
    </row>
    <row r="300" spans="1:16" s="747" customFormat="1" x14ac:dyDescent="0.25">
      <c r="A300" s="99" t="s">
        <v>807</v>
      </c>
      <c r="B300" s="99" t="s">
        <v>808</v>
      </c>
      <c r="C300" s="925" t="s">
        <v>809</v>
      </c>
      <c r="D300" s="99" t="s">
        <v>810</v>
      </c>
      <c r="E300" s="751" t="s">
        <v>813</v>
      </c>
      <c r="F300" s="99" t="s">
        <v>814</v>
      </c>
      <c r="G300" s="99" t="s">
        <v>630</v>
      </c>
      <c r="H300" s="99" t="s">
        <v>631</v>
      </c>
      <c r="I300" s="746">
        <v>0</v>
      </c>
      <c r="J300" s="746">
        <v>0</v>
      </c>
      <c r="K300" s="746">
        <v>34234007107</v>
      </c>
      <c r="L300" s="746">
        <v>34244320677</v>
      </c>
      <c r="M300" s="746">
        <v>0</v>
      </c>
      <c r="N300" s="746">
        <v>10313570</v>
      </c>
      <c r="O300" s="749" t="s">
        <v>1732</v>
      </c>
      <c r="P300" s="864"/>
    </row>
    <row r="301" spans="1:16" s="747" customFormat="1" x14ac:dyDescent="0.25">
      <c r="A301" s="99" t="s">
        <v>807</v>
      </c>
      <c r="B301" s="99" t="s">
        <v>808</v>
      </c>
      <c r="C301" s="925" t="s">
        <v>809</v>
      </c>
      <c r="D301" s="99" t="s">
        <v>810</v>
      </c>
      <c r="E301" s="751" t="s">
        <v>813</v>
      </c>
      <c r="F301" s="99" t="s">
        <v>814</v>
      </c>
      <c r="G301" s="99" t="s">
        <v>866</v>
      </c>
      <c r="H301" s="99" t="s">
        <v>867</v>
      </c>
      <c r="I301" s="746">
        <v>0</v>
      </c>
      <c r="J301" s="746">
        <v>0</v>
      </c>
      <c r="K301" s="746">
        <v>9103156800</v>
      </c>
      <c r="L301" s="746">
        <v>9103156800</v>
      </c>
      <c r="M301" s="746">
        <v>0</v>
      </c>
      <c r="N301" s="746">
        <v>0</v>
      </c>
      <c r="O301" s="749" t="s">
        <v>2204</v>
      </c>
      <c r="P301" s="864"/>
    </row>
    <row r="302" spans="1:16" s="747" customFormat="1" x14ac:dyDescent="0.25">
      <c r="A302" s="99" t="s">
        <v>807</v>
      </c>
      <c r="B302" s="99" t="s">
        <v>808</v>
      </c>
      <c r="C302" s="925" t="s">
        <v>809</v>
      </c>
      <c r="D302" s="99" t="s">
        <v>810</v>
      </c>
      <c r="E302" s="751" t="s">
        <v>813</v>
      </c>
      <c r="F302" s="99" t="s">
        <v>814</v>
      </c>
      <c r="G302" s="99" t="s">
        <v>650</v>
      </c>
      <c r="H302" s="99" t="s">
        <v>651</v>
      </c>
      <c r="I302" s="746">
        <v>0</v>
      </c>
      <c r="J302" s="746">
        <v>0</v>
      </c>
      <c r="K302" s="746">
        <v>0</v>
      </c>
      <c r="L302" s="746">
        <v>2491586256</v>
      </c>
      <c r="M302" s="746">
        <v>0</v>
      </c>
      <c r="N302" s="746">
        <v>2491586256</v>
      </c>
      <c r="O302" s="749" t="s">
        <v>1732</v>
      </c>
      <c r="P302" s="864"/>
    </row>
    <row r="303" spans="1:16" s="747" customFormat="1" x14ac:dyDescent="0.25">
      <c r="A303" s="99" t="s">
        <v>807</v>
      </c>
      <c r="B303" s="99" t="s">
        <v>808</v>
      </c>
      <c r="C303" s="925" t="s">
        <v>809</v>
      </c>
      <c r="D303" s="99" t="s">
        <v>810</v>
      </c>
      <c r="E303" s="751" t="s">
        <v>813</v>
      </c>
      <c r="F303" s="99" t="s">
        <v>814</v>
      </c>
      <c r="G303" s="99" t="s">
        <v>872</v>
      </c>
      <c r="H303" s="99" t="s">
        <v>873</v>
      </c>
      <c r="I303" s="746">
        <v>0</v>
      </c>
      <c r="J303" s="746">
        <v>26370</v>
      </c>
      <c r="K303" s="746">
        <v>62823096548</v>
      </c>
      <c r="L303" s="746">
        <v>62823070178</v>
      </c>
      <c r="M303" s="746">
        <v>0</v>
      </c>
      <c r="N303" s="746">
        <v>0</v>
      </c>
      <c r="O303" s="749" t="s">
        <v>2204</v>
      </c>
      <c r="P303" s="864"/>
    </row>
    <row r="304" spans="1:16" s="747" customFormat="1" x14ac:dyDescent="0.25">
      <c r="A304" s="99" t="s">
        <v>807</v>
      </c>
      <c r="B304" s="99" t="s">
        <v>808</v>
      </c>
      <c r="C304" s="925" t="s">
        <v>809</v>
      </c>
      <c r="D304" s="99" t="s">
        <v>810</v>
      </c>
      <c r="E304" s="751" t="s">
        <v>813</v>
      </c>
      <c r="F304" s="99" t="s">
        <v>814</v>
      </c>
      <c r="G304" s="99" t="s">
        <v>876</v>
      </c>
      <c r="H304" s="99" t="s">
        <v>877</v>
      </c>
      <c r="I304" s="746">
        <v>0</v>
      </c>
      <c r="J304" s="746">
        <v>0</v>
      </c>
      <c r="K304" s="746">
        <v>160756800</v>
      </c>
      <c r="L304" s="746">
        <v>160756800</v>
      </c>
      <c r="M304" s="746">
        <v>0</v>
      </c>
      <c r="N304" s="746">
        <v>0</v>
      </c>
      <c r="O304" s="749" t="s">
        <v>2204</v>
      </c>
      <c r="P304" s="864"/>
    </row>
    <row r="305" spans="1:16" s="747" customFormat="1" x14ac:dyDescent="0.25">
      <c r="A305" s="99" t="s">
        <v>807</v>
      </c>
      <c r="B305" s="99" t="s">
        <v>808</v>
      </c>
      <c r="C305" s="925" t="s">
        <v>809</v>
      </c>
      <c r="D305" s="99" t="s">
        <v>810</v>
      </c>
      <c r="E305" s="751" t="s">
        <v>813</v>
      </c>
      <c r="F305" s="99" t="s">
        <v>814</v>
      </c>
      <c r="G305" s="99" t="s">
        <v>654</v>
      </c>
      <c r="H305" s="99" t="s">
        <v>655</v>
      </c>
      <c r="I305" s="746">
        <v>0</v>
      </c>
      <c r="J305" s="746">
        <v>0</v>
      </c>
      <c r="K305" s="746">
        <v>684954151163</v>
      </c>
      <c r="L305" s="746">
        <v>684954151163</v>
      </c>
      <c r="M305" s="746">
        <v>0</v>
      </c>
      <c r="N305" s="746">
        <v>0</v>
      </c>
      <c r="O305" s="749" t="s">
        <v>2204</v>
      </c>
      <c r="P305" s="864"/>
    </row>
    <row r="306" spans="1:16" s="747" customFormat="1" x14ac:dyDescent="0.25">
      <c r="A306" s="99" t="s">
        <v>807</v>
      </c>
      <c r="B306" s="99" t="s">
        <v>808</v>
      </c>
      <c r="C306" s="925" t="s">
        <v>809</v>
      </c>
      <c r="D306" s="99" t="s">
        <v>810</v>
      </c>
      <c r="E306" s="751" t="s">
        <v>813</v>
      </c>
      <c r="F306" s="99" t="s">
        <v>814</v>
      </c>
      <c r="G306" s="99" t="s">
        <v>656</v>
      </c>
      <c r="H306" s="99" t="s">
        <v>657</v>
      </c>
      <c r="I306" s="746">
        <v>0</v>
      </c>
      <c r="J306" s="746">
        <v>0</v>
      </c>
      <c r="K306" s="746">
        <v>1347629849999</v>
      </c>
      <c r="L306" s="746">
        <v>1347629849999</v>
      </c>
      <c r="M306" s="746">
        <v>0</v>
      </c>
      <c r="N306" s="746">
        <v>0</v>
      </c>
      <c r="O306" s="749" t="s">
        <v>2204</v>
      </c>
      <c r="P306" s="864"/>
    </row>
    <row r="307" spans="1:16" s="747" customFormat="1" x14ac:dyDescent="0.25">
      <c r="A307" s="99" t="s">
        <v>807</v>
      </c>
      <c r="B307" s="99" t="s">
        <v>808</v>
      </c>
      <c r="C307" s="925" t="s">
        <v>809</v>
      </c>
      <c r="D307" s="99" t="s">
        <v>810</v>
      </c>
      <c r="E307" s="751" t="s">
        <v>813</v>
      </c>
      <c r="F307" s="99" t="s">
        <v>814</v>
      </c>
      <c r="G307" s="99" t="s">
        <v>882</v>
      </c>
      <c r="H307" s="99" t="s">
        <v>883</v>
      </c>
      <c r="I307" s="746">
        <v>0</v>
      </c>
      <c r="J307" s="746">
        <v>0</v>
      </c>
      <c r="K307" s="746">
        <v>22613701267</v>
      </c>
      <c r="L307" s="746">
        <v>22640287790</v>
      </c>
      <c r="M307" s="746">
        <v>0</v>
      </c>
      <c r="N307" s="746">
        <v>26586523</v>
      </c>
      <c r="O307" s="749" t="s">
        <v>1732</v>
      </c>
      <c r="P307" s="864"/>
    </row>
    <row r="308" spans="1:16" s="747" customFormat="1" x14ac:dyDescent="0.25">
      <c r="A308" s="99" t="s">
        <v>807</v>
      </c>
      <c r="B308" s="99" t="s">
        <v>808</v>
      </c>
      <c r="C308" s="925" t="s">
        <v>809</v>
      </c>
      <c r="D308" s="99" t="s">
        <v>810</v>
      </c>
      <c r="E308" s="751" t="s">
        <v>813</v>
      </c>
      <c r="F308" s="99" t="s">
        <v>814</v>
      </c>
      <c r="G308" s="99" t="s">
        <v>658</v>
      </c>
      <c r="H308" s="99" t="s">
        <v>659</v>
      </c>
      <c r="I308" s="746">
        <v>0</v>
      </c>
      <c r="J308" s="746">
        <v>0</v>
      </c>
      <c r="K308" s="746">
        <v>236007880859</v>
      </c>
      <c r="L308" s="746">
        <v>236007880859</v>
      </c>
      <c r="M308" s="746">
        <v>0</v>
      </c>
      <c r="N308" s="746">
        <v>0</v>
      </c>
      <c r="O308" s="749" t="s">
        <v>2204</v>
      </c>
      <c r="P308" s="864"/>
    </row>
    <row r="309" spans="1:16" s="747" customFormat="1" x14ac:dyDescent="0.25">
      <c r="A309" s="99" t="s">
        <v>807</v>
      </c>
      <c r="B309" s="99" t="s">
        <v>808</v>
      </c>
      <c r="C309" s="925" t="s">
        <v>809</v>
      </c>
      <c r="D309" s="99" t="s">
        <v>810</v>
      </c>
      <c r="E309" s="751" t="s">
        <v>813</v>
      </c>
      <c r="F309" s="99" t="s">
        <v>814</v>
      </c>
      <c r="G309" s="99" t="s">
        <v>585</v>
      </c>
      <c r="H309" s="99" t="s">
        <v>586</v>
      </c>
      <c r="I309" s="746">
        <v>0</v>
      </c>
      <c r="J309" s="746">
        <v>104372</v>
      </c>
      <c r="K309" s="746">
        <v>0</v>
      </c>
      <c r="L309" s="746">
        <v>0</v>
      </c>
      <c r="M309" s="746">
        <v>0</v>
      </c>
      <c r="N309" s="746">
        <v>104372</v>
      </c>
      <c r="O309" s="749" t="s">
        <v>1732</v>
      </c>
      <c r="P309" s="864"/>
    </row>
    <row r="310" spans="1:16" s="747" customFormat="1" x14ac:dyDescent="0.25">
      <c r="A310" s="99" t="s">
        <v>807</v>
      </c>
      <c r="B310" s="99" t="s">
        <v>808</v>
      </c>
      <c r="C310" s="925" t="s">
        <v>809</v>
      </c>
      <c r="D310" s="99" t="s">
        <v>810</v>
      </c>
      <c r="E310" s="751" t="s">
        <v>813</v>
      </c>
      <c r="F310" s="99" t="s">
        <v>814</v>
      </c>
      <c r="G310" s="99" t="s">
        <v>707</v>
      </c>
      <c r="H310" s="99" t="s">
        <v>708</v>
      </c>
      <c r="I310" s="746">
        <v>0</v>
      </c>
      <c r="J310" s="746">
        <v>0</v>
      </c>
      <c r="K310" s="746">
        <v>200000000</v>
      </c>
      <c r="L310" s="746">
        <v>200000000</v>
      </c>
      <c r="M310" s="746">
        <v>0</v>
      </c>
      <c r="N310" s="746">
        <v>0</v>
      </c>
      <c r="O310" s="749" t="s">
        <v>2204</v>
      </c>
      <c r="P310" s="864"/>
    </row>
    <row r="311" spans="1:16" s="747" customFormat="1" x14ac:dyDescent="0.25">
      <c r="A311" s="99" t="s">
        <v>807</v>
      </c>
      <c r="B311" s="99" t="s">
        <v>808</v>
      </c>
      <c r="C311" s="925" t="s">
        <v>809</v>
      </c>
      <c r="D311" s="99" t="s">
        <v>810</v>
      </c>
      <c r="E311" s="751" t="s">
        <v>813</v>
      </c>
      <c r="F311" s="99" t="s">
        <v>814</v>
      </c>
      <c r="G311" s="99" t="s">
        <v>884</v>
      </c>
      <c r="H311" s="99" t="s">
        <v>885</v>
      </c>
      <c r="I311" s="746">
        <v>0</v>
      </c>
      <c r="J311" s="746">
        <v>0</v>
      </c>
      <c r="K311" s="746">
        <v>2784296000</v>
      </c>
      <c r="L311" s="746">
        <v>2784296000</v>
      </c>
      <c r="M311" s="746">
        <v>0</v>
      </c>
      <c r="N311" s="746">
        <v>0</v>
      </c>
      <c r="O311" s="749" t="s">
        <v>2204</v>
      </c>
      <c r="P311" s="864"/>
    </row>
    <row r="312" spans="1:16" s="747" customFormat="1" x14ac:dyDescent="0.25">
      <c r="A312" s="99" t="s">
        <v>807</v>
      </c>
      <c r="B312" s="99" t="s">
        <v>808</v>
      </c>
      <c r="C312" s="925" t="s">
        <v>809</v>
      </c>
      <c r="D312" s="99" t="s">
        <v>810</v>
      </c>
      <c r="E312" s="751" t="s">
        <v>813</v>
      </c>
      <c r="F312" s="99" t="s">
        <v>814</v>
      </c>
      <c r="G312" s="99" t="s">
        <v>662</v>
      </c>
      <c r="H312" s="99" t="s">
        <v>663</v>
      </c>
      <c r="I312" s="746">
        <v>0</v>
      </c>
      <c r="J312" s="746">
        <v>0</v>
      </c>
      <c r="K312" s="746">
        <v>40716904597</v>
      </c>
      <c r="L312" s="746">
        <v>178920616091</v>
      </c>
      <c r="M312" s="746">
        <v>0</v>
      </c>
      <c r="N312" s="746">
        <v>138203711494</v>
      </c>
      <c r="O312" s="749" t="s">
        <v>1732</v>
      </c>
      <c r="P312" s="864"/>
    </row>
    <row r="313" spans="1:16" s="747" customFormat="1" x14ac:dyDescent="0.25">
      <c r="A313" s="99" t="s">
        <v>807</v>
      </c>
      <c r="B313" s="99" t="s">
        <v>808</v>
      </c>
      <c r="C313" s="925" t="s">
        <v>809</v>
      </c>
      <c r="D313" s="99" t="s">
        <v>810</v>
      </c>
      <c r="E313" s="751" t="s">
        <v>813</v>
      </c>
      <c r="F313" s="99" t="s">
        <v>814</v>
      </c>
      <c r="G313" s="99" t="s">
        <v>691</v>
      </c>
      <c r="H313" s="99" t="s">
        <v>692</v>
      </c>
      <c r="I313" s="746">
        <v>0</v>
      </c>
      <c r="J313" s="746">
        <v>0</v>
      </c>
      <c r="K313" s="746">
        <v>311300484</v>
      </c>
      <c r="L313" s="746">
        <v>311300484</v>
      </c>
      <c r="M313" s="746">
        <v>0</v>
      </c>
      <c r="N313" s="746">
        <v>0</v>
      </c>
      <c r="O313" s="749" t="s">
        <v>2204</v>
      </c>
      <c r="P313" s="864"/>
    </row>
    <row r="314" spans="1:16" s="747" customFormat="1" x14ac:dyDescent="0.25">
      <c r="A314" s="99" t="s">
        <v>807</v>
      </c>
      <c r="B314" s="99" t="s">
        <v>808</v>
      </c>
      <c r="C314" s="925" t="s">
        <v>809</v>
      </c>
      <c r="D314" s="99" t="s">
        <v>810</v>
      </c>
      <c r="E314" s="751" t="s">
        <v>813</v>
      </c>
      <c r="F314" s="99" t="s">
        <v>814</v>
      </c>
      <c r="G314" s="99" t="s">
        <v>892</v>
      </c>
      <c r="H314" s="99" t="s">
        <v>893</v>
      </c>
      <c r="I314" s="746">
        <v>0</v>
      </c>
      <c r="J314" s="746">
        <v>0</v>
      </c>
      <c r="K314" s="746">
        <v>110000000</v>
      </c>
      <c r="L314" s="746">
        <v>110000000</v>
      </c>
      <c r="M314" s="746">
        <v>0</v>
      </c>
      <c r="N314" s="746">
        <v>0</v>
      </c>
      <c r="O314" s="749" t="s">
        <v>2204</v>
      </c>
      <c r="P314" s="864"/>
    </row>
    <row r="315" spans="1:16" s="747" customFormat="1" x14ac:dyDescent="0.25">
      <c r="A315" s="99" t="s">
        <v>807</v>
      </c>
      <c r="B315" s="99" t="s">
        <v>808</v>
      </c>
      <c r="C315" s="925" t="s">
        <v>809</v>
      </c>
      <c r="D315" s="99" t="s">
        <v>810</v>
      </c>
      <c r="E315" s="751" t="s">
        <v>813</v>
      </c>
      <c r="F315" s="99" t="s">
        <v>814</v>
      </c>
      <c r="G315" s="99" t="s">
        <v>894</v>
      </c>
      <c r="H315" s="99" t="s">
        <v>2042</v>
      </c>
      <c r="I315" s="746">
        <v>0</v>
      </c>
      <c r="J315" s="746">
        <v>0</v>
      </c>
      <c r="K315" s="746">
        <v>29047732505</v>
      </c>
      <c r="L315" s="746">
        <v>29047732505</v>
      </c>
      <c r="M315" s="746">
        <v>0</v>
      </c>
      <c r="N315" s="746">
        <v>0</v>
      </c>
      <c r="O315" s="749" t="s">
        <v>2204</v>
      </c>
      <c r="P315" s="864"/>
    </row>
    <row r="316" spans="1:16" s="747" customFormat="1" x14ac:dyDescent="0.25">
      <c r="A316" s="99" t="s">
        <v>807</v>
      </c>
      <c r="B316" s="99" t="s">
        <v>808</v>
      </c>
      <c r="C316" s="925" t="s">
        <v>809</v>
      </c>
      <c r="D316" s="99" t="s">
        <v>810</v>
      </c>
      <c r="E316" s="751" t="s">
        <v>813</v>
      </c>
      <c r="F316" s="99" t="s">
        <v>814</v>
      </c>
      <c r="G316" s="99" t="s">
        <v>900</v>
      </c>
      <c r="H316" s="99" t="s">
        <v>901</v>
      </c>
      <c r="I316" s="746">
        <v>0</v>
      </c>
      <c r="J316" s="746">
        <v>289316700</v>
      </c>
      <c r="K316" s="746">
        <v>22329770700</v>
      </c>
      <c r="L316" s="746">
        <v>22040454000</v>
      </c>
      <c r="M316" s="746">
        <v>0</v>
      </c>
      <c r="N316" s="746">
        <v>0</v>
      </c>
      <c r="O316" s="749" t="s">
        <v>1732</v>
      </c>
      <c r="P316" s="864"/>
    </row>
    <row r="317" spans="1:16" s="747" customFormat="1" x14ac:dyDescent="0.25">
      <c r="A317" s="99" t="s">
        <v>807</v>
      </c>
      <c r="B317" s="99" t="s">
        <v>808</v>
      </c>
      <c r="C317" s="925" t="s">
        <v>809</v>
      </c>
      <c r="D317" s="99" t="s">
        <v>810</v>
      </c>
      <c r="E317" s="751" t="s">
        <v>813</v>
      </c>
      <c r="F317" s="99" t="s">
        <v>814</v>
      </c>
      <c r="G317" s="99" t="s">
        <v>693</v>
      </c>
      <c r="H317" s="99" t="s">
        <v>694</v>
      </c>
      <c r="I317" s="746">
        <v>0</v>
      </c>
      <c r="J317" s="746">
        <v>0</v>
      </c>
      <c r="K317" s="746">
        <v>540396000</v>
      </c>
      <c r="L317" s="746">
        <v>540396000</v>
      </c>
      <c r="M317" s="746">
        <v>0</v>
      </c>
      <c r="N317" s="746">
        <v>0</v>
      </c>
      <c r="O317" s="749" t="s">
        <v>2204</v>
      </c>
      <c r="P317" s="864"/>
    </row>
    <row r="318" spans="1:16" s="747" customFormat="1" x14ac:dyDescent="0.25">
      <c r="A318" s="99" t="s">
        <v>807</v>
      </c>
      <c r="B318" s="99" t="s">
        <v>808</v>
      </c>
      <c r="C318" s="925" t="s">
        <v>809</v>
      </c>
      <c r="D318" s="99" t="s">
        <v>810</v>
      </c>
      <c r="E318" s="751" t="s">
        <v>813</v>
      </c>
      <c r="F318" s="99" t="s">
        <v>814</v>
      </c>
      <c r="G318" s="99" t="s">
        <v>587</v>
      </c>
      <c r="H318" s="99" t="s">
        <v>588</v>
      </c>
      <c r="I318" s="1254">
        <v>0</v>
      </c>
      <c r="J318" s="1254">
        <v>1609702</v>
      </c>
      <c r="K318" s="1254">
        <v>20491784089</v>
      </c>
      <c r="L318" s="1254">
        <v>20491784090</v>
      </c>
      <c r="M318" s="1254">
        <v>0</v>
      </c>
      <c r="N318" s="1254">
        <v>1609703</v>
      </c>
      <c r="O318" s="749" t="s">
        <v>1732</v>
      </c>
      <c r="P318" s="864"/>
    </row>
    <row r="319" spans="1:16" s="747" customFormat="1" x14ac:dyDescent="0.25">
      <c r="A319" s="99" t="s">
        <v>807</v>
      </c>
      <c r="B319" s="99" t="s">
        <v>808</v>
      </c>
      <c r="C319" s="925" t="s">
        <v>809</v>
      </c>
      <c r="D319" s="99" t="s">
        <v>810</v>
      </c>
      <c r="E319" s="751" t="s">
        <v>813</v>
      </c>
      <c r="F319" s="99" t="s">
        <v>814</v>
      </c>
      <c r="G319" s="99" t="s">
        <v>908</v>
      </c>
      <c r="H319" s="99" t="s">
        <v>909</v>
      </c>
      <c r="I319" s="746">
        <v>0</v>
      </c>
      <c r="J319" s="746">
        <v>0</v>
      </c>
      <c r="K319" s="746">
        <v>3619244720</v>
      </c>
      <c r="L319" s="746">
        <v>3619244720</v>
      </c>
      <c r="M319" s="746">
        <v>0</v>
      </c>
      <c r="N319" s="746">
        <v>0</v>
      </c>
      <c r="O319" s="749" t="s">
        <v>2204</v>
      </c>
      <c r="P319" s="864"/>
    </row>
    <row r="320" spans="1:16" s="747" customFormat="1" x14ac:dyDescent="0.25">
      <c r="A320" s="99" t="s">
        <v>807</v>
      </c>
      <c r="B320" s="99" t="s">
        <v>808</v>
      </c>
      <c r="C320" s="925" t="s">
        <v>809</v>
      </c>
      <c r="D320" s="99" t="s">
        <v>810</v>
      </c>
      <c r="E320" s="751" t="s">
        <v>813</v>
      </c>
      <c r="F320" s="99" t="s">
        <v>814</v>
      </c>
      <c r="G320" s="99" t="s">
        <v>910</v>
      </c>
      <c r="H320" s="99" t="s">
        <v>911</v>
      </c>
      <c r="I320" s="746">
        <v>0</v>
      </c>
      <c r="J320" s="746">
        <v>495106050</v>
      </c>
      <c r="K320" s="746">
        <v>977331592</v>
      </c>
      <c r="L320" s="746">
        <v>482225542</v>
      </c>
      <c r="M320" s="746">
        <v>0</v>
      </c>
      <c r="N320" s="746">
        <v>0</v>
      </c>
      <c r="O320" s="749" t="s">
        <v>1732</v>
      </c>
      <c r="P320" s="864"/>
    </row>
    <row r="321" spans="1:16" s="747" customFormat="1" x14ac:dyDescent="0.25">
      <c r="A321" s="99" t="s">
        <v>807</v>
      </c>
      <c r="B321" s="99" t="s">
        <v>808</v>
      </c>
      <c r="C321" s="925" t="s">
        <v>809</v>
      </c>
      <c r="D321" s="99" t="s">
        <v>810</v>
      </c>
      <c r="E321" s="751" t="s">
        <v>813</v>
      </c>
      <c r="F321" s="99" t="s">
        <v>814</v>
      </c>
      <c r="G321" s="99" t="s">
        <v>664</v>
      </c>
      <c r="H321" s="99" t="s">
        <v>665</v>
      </c>
      <c r="I321" s="746">
        <v>0</v>
      </c>
      <c r="J321" s="746">
        <v>0</v>
      </c>
      <c r="K321" s="746">
        <v>112263622284</v>
      </c>
      <c r="L321" s="746">
        <v>112263622284</v>
      </c>
      <c r="M321" s="746">
        <v>0</v>
      </c>
      <c r="N321" s="746">
        <v>0</v>
      </c>
      <c r="O321" s="749" t="s">
        <v>2204</v>
      </c>
      <c r="P321" s="864"/>
    </row>
    <row r="322" spans="1:16" s="747" customFormat="1" x14ac:dyDescent="0.25">
      <c r="A322" s="99" t="s">
        <v>807</v>
      </c>
      <c r="B322" s="99" t="s">
        <v>808</v>
      </c>
      <c r="C322" s="925" t="s">
        <v>809</v>
      </c>
      <c r="D322" s="99" t="s">
        <v>810</v>
      </c>
      <c r="E322" s="751" t="s">
        <v>813</v>
      </c>
      <c r="F322" s="99" t="s">
        <v>814</v>
      </c>
      <c r="G322" s="99" t="s">
        <v>640</v>
      </c>
      <c r="H322" s="99" t="s">
        <v>641</v>
      </c>
      <c r="I322" s="746">
        <v>0</v>
      </c>
      <c r="J322" s="746">
        <v>0</v>
      </c>
      <c r="K322" s="746">
        <v>24955948700</v>
      </c>
      <c r="L322" s="746">
        <v>25328216600</v>
      </c>
      <c r="M322" s="746">
        <v>0</v>
      </c>
      <c r="N322" s="746">
        <v>372267900</v>
      </c>
      <c r="O322" s="749" t="s">
        <v>1732</v>
      </c>
      <c r="P322" s="864"/>
    </row>
    <row r="323" spans="1:16" s="747" customFormat="1" x14ac:dyDescent="0.25">
      <c r="A323" s="99" t="s">
        <v>807</v>
      </c>
      <c r="B323" s="99" t="s">
        <v>808</v>
      </c>
      <c r="C323" s="925" t="s">
        <v>809</v>
      </c>
      <c r="D323" s="99" t="s">
        <v>810</v>
      </c>
      <c r="E323" s="751" t="s">
        <v>813</v>
      </c>
      <c r="F323" s="99" t="s">
        <v>814</v>
      </c>
      <c r="G323" s="99" t="s">
        <v>589</v>
      </c>
      <c r="H323" s="99" t="s">
        <v>590</v>
      </c>
      <c r="I323" s="746">
        <v>0</v>
      </c>
      <c r="J323" s="746">
        <v>0</v>
      </c>
      <c r="K323" s="746">
        <v>1272766765</v>
      </c>
      <c r="L323" s="746">
        <v>1272766765</v>
      </c>
      <c r="M323" s="746">
        <v>0</v>
      </c>
      <c r="N323" s="746">
        <v>0</v>
      </c>
      <c r="O323" s="749" t="s">
        <v>2204</v>
      </c>
      <c r="P323" s="864"/>
    </row>
    <row r="324" spans="1:16" s="747" customFormat="1" x14ac:dyDescent="0.25">
      <c r="A324" s="99" t="s">
        <v>807</v>
      </c>
      <c r="B324" s="99" t="s">
        <v>808</v>
      </c>
      <c r="C324" s="925" t="s">
        <v>809</v>
      </c>
      <c r="D324" s="99" t="s">
        <v>810</v>
      </c>
      <c r="E324" s="751" t="s">
        <v>813</v>
      </c>
      <c r="F324" s="99" t="s">
        <v>814</v>
      </c>
      <c r="G324" s="99" t="s">
        <v>914</v>
      </c>
      <c r="H324" s="99" t="s">
        <v>915</v>
      </c>
      <c r="I324" s="746">
        <v>0</v>
      </c>
      <c r="J324" s="746">
        <v>0</v>
      </c>
      <c r="K324" s="746">
        <v>621000000</v>
      </c>
      <c r="L324" s="746">
        <v>621000000</v>
      </c>
      <c r="M324" s="746">
        <v>0</v>
      </c>
      <c r="N324" s="746">
        <v>0</v>
      </c>
      <c r="O324" s="749" t="s">
        <v>2204</v>
      </c>
      <c r="P324" s="864"/>
    </row>
    <row r="325" spans="1:16" s="747" customFormat="1" x14ac:dyDescent="0.25">
      <c r="A325" s="99" t="s">
        <v>807</v>
      </c>
      <c r="B325" s="99" t="s">
        <v>808</v>
      </c>
      <c r="C325" s="925" t="s">
        <v>809</v>
      </c>
      <c r="D325" s="99" t="s">
        <v>810</v>
      </c>
      <c r="E325" s="751" t="s">
        <v>813</v>
      </c>
      <c r="F325" s="99" t="s">
        <v>814</v>
      </c>
      <c r="G325" s="99" t="s">
        <v>591</v>
      </c>
      <c r="H325" s="99" t="s">
        <v>592</v>
      </c>
      <c r="I325" s="746">
        <v>0</v>
      </c>
      <c r="J325" s="746">
        <v>0</v>
      </c>
      <c r="K325" s="746">
        <v>191820472</v>
      </c>
      <c r="L325" s="746">
        <v>191820471</v>
      </c>
      <c r="M325" s="840">
        <v>1</v>
      </c>
      <c r="N325" s="746">
        <v>0</v>
      </c>
      <c r="O325" s="749" t="s">
        <v>2204</v>
      </c>
      <c r="P325" s="864"/>
    </row>
    <row r="326" spans="1:16" s="747" customFormat="1" x14ac:dyDescent="0.25">
      <c r="A326" s="99" t="s">
        <v>807</v>
      </c>
      <c r="B326" s="99" t="s">
        <v>808</v>
      </c>
      <c r="C326" s="925" t="s">
        <v>809</v>
      </c>
      <c r="D326" s="99" t="s">
        <v>810</v>
      </c>
      <c r="E326" s="751" t="s">
        <v>813</v>
      </c>
      <c r="F326" s="99" t="s">
        <v>814</v>
      </c>
      <c r="G326" s="99" t="s">
        <v>672</v>
      </c>
      <c r="H326" s="99" t="s">
        <v>673</v>
      </c>
      <c r="I326" s="746">
        <v>0</v>
      </c>
      <c r="J326" s="746">
        <v>0</v>
      </c>
      <c r="K326" s="746">
        <v>2294410388414</v>
      </c>
      <c r="L326" s="746">
        <v>2490641531309</v>
      </c>
      <c r="M326" s="746">
        <v>0</v>
      </c>
      <c r="N326" s="746">
        <v>196231142895</v>
      </c>
      <c r="O326" s="749" t="s">
        <v>1732</v>
      </c>
      <c r="P326" s="864"/>
    </row>
    <row r="327" spans="1:16" s="747" customFormat="1" x14ac:dyDescent="0.25">
      <c r="A327" s="99" t="s">
        <v>807</v>
      </c>
      <c r="B327" s="99" t="s">
        <v>808</v>
      </c>
      <c r="C327" s="925" t="s">
        <v>809</v>
      </c>
      <c r="D327" s="99" t="s">
        <v>810</v>
      </c>
      <c r="E327" s="751" t="s">
        <v>813</v>
      </c>
      <c r="F327" s="99" t="s">
        <v>814</v>
      </c>
      <c r="G327" s="99" t="s">
        <v>593</v>
      </c>
      <c r="H327" s="99" t="s">
        <v>594</v>
      </c>
      <c r="I327" s="746">
        <v>0</v>
      </c>
      <c r="J327" s="746">
        <v>0</v>
      </c>
      <c r="K327" s="746">
        <v>36606080</v>
      </c>
      <c r="L327" s="746">
        <v>36606080</v>
      </c>
      <c r="M327" s="746">
        <v>0</v>
      </c>
      <c r="N327" s="746">
        <v>0</v>
      </c>
      <c r="O327" s="749" t="s">
        <v>2204</v>
      </c>
      <c r="P327" s="864"/>
    </row>
    <row r="328" spans="1:16" s="747" customFormat="1" x14ac:dyDescent="0.25">
      <c r="A328" s="99" t="s">
        <v>807</v>
      </c>
      <c r="B328" s="99" t="s">
        <v>808</v>
      </c>
      <c r="C328" s="925" t="s">
        <v>809</v>
      </c>
      <c r="D328" s="99" t="s">
        <v>810</v>
      </c>
      <c r="E328" s="751" t="s">
        <v>813</v>
      </c>
      <c r="F328" s="99" t="s">
        <v>814</v>
      </c>
      <c r="G328" s="99" t="s">
        <v>922</v>
      </c>
      <c r="H328" s="99" t="s">
        <v>923</v>
      </c>
      <c r="I328" s="746">
        <v>0</v>
      </c>
      <c r="J328" s="746">
        <v>0</v>
      </c>
      <c r="K328" s="746">
        <v>139135113915</v>
      </c>
      <c r="L328" s="746">
        <v>139142231381</v>
      </c>
      <c r="M328" s="746">
        <v>0</v>
      </c>
      <c r="N328" s="746">
        <v>7117466</v>
      </c>
      <c r="O328" s="749" t="s">
        <v>1732</v>
      </c>
      <c r="P328" s="864"/>
    </row>
    <row r="329" spans="1:16" s="747" customFormat="1" x14ac:dyDescent="0.25">
      <c r="A329" s="99" t="s">
        <v>807</v>
      </c>
      <c r="B329" s="99" t="s">
        <v>808</v>
      </c>
      <c r="C329" s="925" t="s">
        <v>809</v>
      </c>
      <c r="D329" s="99" t="s">
        <v>810</v>
      </c>
      <c r="E329" s="751" t="s">
        <v>813</v>
      </c>
      <c r="F329" s="99" t="s">
        <v>814</v>
      </c>
      <c r="G329" s="99" t="s">
        <v>644</v>
      </c>
      <c r="H329" s="99" t="s">
        <v>645</v>
      </c>
      <c r="I329" s="746">
        <v>0</v>
      </c>
      <c r="J329" s="746">
        <v>0</v>
      </c>
      <c r="K329" s="746">
        <v>842825060</v>
      </c>
      <c r="L329" s="746">
        <v>841683612</v>
      </c>
      <c r="M329" s="840">
        <v>1141448</v>
      </c>
      <c r="N329" s="746">
        <v>0</v>
      </c>
      <c r="O329" s="749" t="s">
        <v>1732</v>
      </c>
      <c r="P329" s="864"/>
    </row>
    <row r="330" spans="1:16" s="747" customFormat="1" x14ac:dyDescent="0.25">
      <c r="A330" s="99" t="s">
        <v>807</v>
      </c>
      <c r="B330" s="99" t="s">
        <v>808</v>
      </c>
      <c r="C330" s="925" t="s">
        <v>809</v>
      </c>
      <c r="D330" s="99" t="s">
        <v>810</v>
      </c>
      <c r="E330" s="751" t="s">
        <v>813</v>
      </c>
      <c r="F330" s="99" t="s">
        <v>814</v>
      </c>
      <c r="G330" s="99" t="s">
        <v>2043</v>
      </c>
      <c r="H330" s="99" t="s">
        <v>2044</v>
      </c>
      <c r="I330" s="746">
        <v>0</v>
      </c>
      <c r="J330" s="746">
        <v>0</v>
      </c>
      <c r="K330" s="746">
        <v>90140000</v>
      </c>
      <c r="L330" s="746">
        <v>90140000</v>
      </c>
      <c r="M330" s="746">
        <v>0</v>
      </c>
      <c r="N330" s="746">
        <v>0</v>
      </c>
      <c r="O330" s="749" t="s">
        <v>2204</v>
      </c>
      <c r="P330" s="864"/>
    </row>
    <row r="331" spans="1:16" s="747" customFormat="1" x14ac:dyDescent="0.25">
      <c r="A331" s="99" t="s">
        <v>807</v>
      </c>
      <c r="B331" s="99" t="s">
        <v>808</v>
      </c>
      <c r="C331" s="925" t="s">
        <v>809</v>
      </c>
      <c r="D331" s="99" t="s">
        <v>810</v>
      </c>
      <c r="E331" s="751" t="s">
        <v>813</v>
      </c>
      <c r="F331" s="99" t="s">
        <v>814</v>
      </c>
      <c r="G331" s="99" t="s">
        <v>928</v>
      </c>
      <c r="H331" s="99" t="s">
        <v>929</v>
      </c>
      <c r="I331" s="746">
        <v>0</v>
      </c>
      <c r="J331" s="746">
        <v>0</v>
      </c>
      <c r="K331" s="746">
        <v>28319900400</v>
      </c>
      <c r="L331" s="746">
        <v>28319900400</v>
      </c>
      <c r="M331" s="746">
        <v>0</v>
      </c>
      <c r="N331" s="746">
        <v>0</v>
      </c>
      <c r="O331" s="749" t="s">
        <v>2204</v>
      </c>
      <c r="P331" s="864"/>
    </row>
    <row r="332" spans="1:16" s="747" customFormat="1" x14ac:dyDescent="0.25">
      <c r="A332" s="99" t="s">
        <v>807</v>
      </c>
      <c r="B332" s="99" t="s">
        <v>808</v>
      </c>
      <c r="C332" s="925" t="s">
        <v>809</v>
      </c>
      <c r="D332" s="99" t="s">
        <v>810</v>
      </c>
      <c r="E332" s="751" t="s">
        <v>813</v>
      </c>
      <c r="F332" s="99" t="s">
        <v>814</v>
      </c>
      <c r="G332" s="99" t="s">
        <v>930</v>
      </c>
      <c r="H332" s="99" t="s">
        <v>931</v>
      </c>
      <c r="I332" s="746">
        <v>0</v>
      </c>
      <c r="J332" s="746">
        <v>1117874520</v>
      </c>
      <c r="K332" s="746">
        <v>1399794880</v>
      </c>
      <c r="L332" s="746">
        <v>281920360</v>
      </c>
      <c r="M332" s="746">
        <v>0</v>
      </c>
      <c r="N332" s="746">
        <v>0</v>
      </c>
      <c r="O332" s="749" t="s">
        <v>1732</v>
      </c>
      <c r="P332" s="864"/>
    </row>
    <row r="333" spans="1:16" s="747" customFormat="1" x14ac:dyDescent="0.25">
      <c r="A333" s="99" t="s">
        <v>807</v>
      </c>
      <c r="B333" s="99" t="s">
        <v>808</v>
      </c>
      <c r="C333" s="925" t="s">
        <v>809</v>
      </c>
      <c r="D333" s="99" t="s">
        <v>810</v>
      </c>
      <c r="E333" s="751" t="s">
        <v>813</v>
      </c>
      <c r="F333" s="99" t="s">
        <v>814</v>
      </c>
      <c r="G333" s="99" t="s">
        <v>1400</v>
      </c>
      <c r="H333" s="99" t="s">
        <v>1401</v>
      </c>
      <c r="I333" s="746">
        <v>0</v>
      </c>
      <c r="J333" s="746">
        <v>0</v>
      </c>
      <c r="K333" s="746">
        <v>2101040000</v>
      </c>
      <c r="L333" s="746">
        <v>2101040000</v>
      </c>
      <c r="M333" s="746">
        <v>0</v>
      </c>
      <c r="N333" s="746">
        <v>0</v>
      </c>
      <c r="O333" s="749" t="s">
        <v>2204</v>
      </c>
      <c r="P333" s="864"/>
    </row>
    <row r="334" spans="1:16" s="747" customFormat="1" x14ac:dyDescent="0.25">
      <c r="A334" s="99" t="s">
        <v>807</v>
      </c>
      <c r="B334" s="99" t="s">
        <v>808</v>
      </c>
      <c r="C334" s="925" t="s">
        <v>809</v>
      </c>
      <c r="D334" s="99" t="s">
        <v>810</v>
      </c>
      <c r="E334" s="751" t="s">
        <v>813</v>
      </c>
      <c r="F334" s="99" t="s">
        <v>814</v>
      </c>
      <c r="G334" s="99" t="s">
        <v>678</v>
      </c>
      <c r="H334" s="99" t="s">
        <v>679</v>
      </c>
      <c r="I334" s="746">
        <v>0</v>
      </c>
      <c r="J334" s="746">
        <v>0</v>
      </c>
      <c r="K334" s="746">
        <v>418844899284</v>
      </c>
      <c r="L334" s="746">
        <v>536866357987</v>
      </c>
      <c r="M334" s="746">
        <v>0</v>
      </c>
      <c r="N334" s="746">
        <v>118021458703</v>
      </c>
      <c r="O334" s="749" t="s">
        <v>1732</v>
      </c>
      <c r="P334" s="864"/>
    </row>
    <row r="335" spans="1:16" s="747" customFormat="1" x14ac:dyDescent="0.25">
      <c r="A335" s="99" t="s">
        <v>807</v>
      </c>
      <c r="B335" s="99" t="s">
        <v>808</v>
      </c>
      <c r="C335" s="925" t="s">
        <v>809</v>
      </c>
      <c r="D335" s="99" t="s">
        <v>810</v>
      </c>
      <c r="E335" s="751" t="s">
        <v>813</v>
      </c>
      <c r="F335" s="99" t="s">
        <v>814</v>
      </c>
      <c r="G335" s="99" t="s">
        <v>944</v>
      </c>
      <c r="H335" s="99" t="s">
        <v>945</v>
      </c>
      <c r="I335" s="746">
        <v>0</v>
      </c>
      <c r="J335" s="746">
        <v>0</v>
      </c>
      <c r="K335" s="746">
        <v>28000000</v>
      </c>
      <c r="L335" s="746">
        <v>28000000</v>
      </c>
      <c r="M335" s="746">
        <v>0</v>
      </c>
      <c r="N335" s="746">
        <v>0</v>
      </c>
      <c r="O335" s="749" t="s">
        <v>2204</v>
      </c>
      <c r="P335" s="864"/>
    </row>
    <row r="336" spans="1:16" s="747" customFormat="1" x14ac:dyDescent="0.25">
      <c r="A336" s="99" t="s">
        <v>807</v>
      </c>
      <c r="B336" s="99" t="s">
        <v>808</v>
      </c>
      <c r="C336" s="925" t="s">
        <v>809</v>
      </c>
      <c r="D336" s="99" t="s">
        <v>810</v>
      </c>
      <c r="E336" s="751" t="s">
        <v>813</v>
      </c>
      <c r="F336" s="99" t="s">
        <v>814</v>
      </c>
      <c r="G336" s="99" t="s">
        <v>946</v>
      </c>
      <c r="H336" s="99" t="s">
        <v>947</v>
      </c>
      <c r="I336" s="746">
        <v>0</v>
      </c>
      <c r="J336" s="746">
        <v>3284697500</v>
      </c>
      <c r="K336" s="746">
        <v>9365168000</v>
      </c>
      <c r="L336" s="746">
        <v>6080470500</v>
      </c>
      <c r="M336" s="746">
        <v>0</v>
      </c>
      <c r="N336" s="746">
        <v>0</v>
      </c>
      <c r="O336" s="749" t="s">
        <v>1732</v>
      </c>
      <c r="P336" s="864"/>
    </row>
    <row r="337" spans="1:16" s="747" customFormat="1" x14ac:dyDescent="0.25">
      <c r="A337" s="99" t="s">
        <v>807</v>
      </c>
      <c r="B337" s="99" t="s">
        <v>808</v>
      </c>
      <c r="C337" s="925" t="s">
        <v>809</v>
      </c>
      <c r="D337" s="99" t="s">
        <v>810</v>
      </c>
      <c r="E337" s="751" t="s">
        <v>813</v>
      </c>
      <c r="F337" s="99" t="s">
        <v>814</v>
      </c>
      <c r="G337" s="99" t="s">
        <v>1404</v>
      </c>
      <c r="H337" s="99" t="s">
        <v>1405</v>
      </c>
      <c r="I337" s="746">
        <v>0</v>
      </c>
      <c r="J337" s="746">
        <v>0</v>
      </c>
      <c r="K337" s="746">
        <v>0</v>
      </c>
      <c r="L337" s="746">
        <v>87192428800</v>
      </c>
      <c r="M337" s="746">
        <v>0</v>
      </c>
      <c r="N337" s="746">
        <v>87192428800</v>
      </c>
      <c r="O337" s="749" t="s">
        <v>1732</v>
      </c>
      <c r="P337" s="864"/>
    </row>
    <row r="338" spans="1:16" s="747" customFormat="1" x14ac:dyDescent="0.25">
      <c r="A338" s="99" t="s">
        <v>807</v>
      </c>
      <c r="B338" s="99" t="s">
        <v>808</v>
      </c>
      <c r="C338" s="925" t="s">
        <v>809</v>
      </c>
      <c r="D338" s="99" t="s">
        <v>810</v>
      </c>
      <c r="E338" s="751" t="s">
        <v>813</v>
      </c>
      <c r="F338" s="99" t="s">
        <v>814</v>
      </c>
      <c r="G338" s="99" t="s">
        <v>721</v>
      </c>
      <c r="H338" s="99" t="s">
        <v>722</v>
      </c>
      <c r="I338" s="746">
        <v>0</v>
      </c>
      <c r="J338" s="746">
        <v>0</v>
      </c>
      <c r="K338" s="746">
        <v>293755000</v>
      </c>
      <c r="L338" s="746">
        <v>293864000</v>
      </c>
      <c r="M338" s="746">
        <v>0</v>
      </c>
      <c r="N338" s="746">
        <v>109000</v>
      </c>
      <c r="O338" s="749" t="s">
        <v>1732</v>
      </c>
      <c r="P338" s="864"/>
    </row>
    <row r="339" spans="1:16" s="747" customFormat="1" x14ac:dyDescent="0.25">
      <c r="A339" s="99" t="s">
        <v>807</v>
      </c>
      <c r="B339" s="99" t="s">
        <v>808</v>
      </c>
      <c r="C339" s="925" t="s">
        <v>809</v>
      </c>
      <c r="D339" s="99" t="s">
        <v>810</v>
      </c>
      <c r="E339" s="751" t="s">
        <v>813</v>
      </c>
      <c r="F339" s="99" t="s">
        <v>814</v>
      </c>
      <c r="G339" s="99" t="s">
        <v>948</v>
      </c>
      <c r="H339" s="99" t="s">
        <v>2045</v>
      </c>
      <c r="I339" s="746">
        <v>0</v>
      </c>
      <c r="J339" s="746">
        <v>0</v>
      </c>
      <c r="K339" s="746">
        <v>45000000</v>
      </c>
      <c r="L339" s="746">
        <v>45000000</v>
      </c>
      <c r="M339" s="746">
        <v>0</v>
      </c>
      <c r="N339" s="746">
        <v>0</v>
      </c>
      <c r="O339" s="749" t="s">
        <v>2204</v>
      </c>
      <c r="P339" s="864"/>
    </row>
    <row r="340" spans="1:16" s="747" customFormat="1" x14ac:dyDescent="0.25">
      <c r="A340" s="99" t="s">
        <v>807</v>
      </c>
      <c r="B340" s="99" t="s">
        <v>808</v>
      </c>
      <c r="C340" s="925" t="s">
        <v>809</v>
      </c>
      <c r="D340" s="99" t="s">
        <v>810</v>
      </c>
      <c r="E340" s="751" t="s">
        <v>813</v>
      </c>
      <c r="F340" s="99" t="s">
        <v>814</v>
      </c>
      <c r="G340" s="99" t="s">
        <v>689</v>
      </c>
      <c r="H340" s="99" t="s">
        <v>690</v>
      </c>
      <c r="I340" s="746">
        <v>0</v>
      </c>
      <c r="J340" s="746">
        <v>0</v>
      </c>
      <c r="K340" s="746">
        <v>1827821000</v>
      </c>
      <c r="L340" s="746">
        <v>1827821000</v>
      </c>
      <c r="M340" s="746">
        <v>0</v>
      </c>
      <c r="N340" s="746">
        <v>0</v>
      </c>
      <c r="O340" s="749" t="s">
        <v>2204</v>
      </c>
      <c r="P340" s="864"/>
    </row>
    <row r="341" spans="1:16" s="747" customFormat="1" x14ac:dyDescent="0.25">
      <c r="A341" s="99" t="s">
        <v>807</v>
      </c>
      <c r="B341" s="99" t="s">
        <v>808</v>
      </c>
      <c r="C341" s="925" t="s">
        <v>809</v>
      </c>
      <c r="D341" s="99" t="s">
        <v>810</v>
      </c>
      <c r="E341" s="751" t="s">
        <v>813</v>
      </c>
      <c r="F341" s="99" t="s">
        <v>814</v>
      </c>
      <c r="G341" s="99" t="s">
        <v>737</v>
      </c>
      <c r="H341" s="99" t="s">
        <v>738</v>
      </c>
      <c r="I341" s="746">
        <v>0</v>
      </c>
      <c r="J341" s="746">
        <v>0</v>
      </c>
      <c r="K341" s="746">
        <v>4905000000</v>
      </c>
      <c r="L341" s="746">
        <v>4905000000</v>
      </c>
      <c r="M341" s="746">
        <v>0</v>
      </c>
      <c r="N341" s="746">
        <v>0</v>
      </c>
      <c r="O341" s="749" t="s">
        <v>2204</v>
      </c>
      <c r="P341" s="864"/>
    </row>
    <row r="342" spans="1:16" s="747" customFormat="1" x14ac:dyDescent="0.25">
      <c r="A342" s="99" t="s">
        <v>807</v>
      </c>
      <c r="B342" s="99" t="s">
        <v>808</v>
      </c>
      <c r="C342" s="925" t="s">
        <v>809</v>
      </c>
      <c r="D342" s="99" t="s">
        <v>810</v>
      </c>
      <c r="E342" s="751" t="s">
        <v>813</v>
      </c>
      <c r="F342" s="99" t="s">
        <v>814</v>
      </c>
      <c r="G342" s="99" t="s">
        <v>950</v>
      </c>
      <c r="H342" s="99" t="s">
        <v>951</v>
      </c>
      <c r="I342" s="746">
        <v>0</v>
      </c>
      <c r="J342" s="746">
        <v>567700000</v>
      </c>
      <c r="K342" s="746">
        <v>1766650000</v>
      </c>
      <c r="L342" s="746">
        <v>1198950000</v>
      </c>
      <c r="M342" s="746">
        <v>0</v>
      </c>
      <c r="N342" s="746">
        <v>0</v>
      </c>
      <c r="O342" s="749" t="s">
        <v>1732</v>
      </c>
      <c r="P342" s="864"/>
    </row>
    <row r="343" spans="1:16" s="747" customFormat="1" x14ac:dyDescent="0.25">
      <c r="A343" s="99" t="s">
        <v>807</v>
      </c>
      <c r="B343" s="99" t="s">
        <v>808</v>
      </c>
      <c r="C343" s="925" t="s">
        <v>809</v>
      </c>
      <c r="D343" s="99" t="s">
        <v>810</v>
      </c>
      <c r="E343" s="751" t="s">
        <v>813</v>
      </c>
      <c r="F343" s="99" t="s">
        <v>814</v>
      </c>
      <c r="G343" s="99" t="s">
        <v>2046</v>
      </c>
      <c r="H343" s="99" t="s">
        <v>2047</v>
      </c>
      <c r="I343" s="746">
        <v>0</v>
      </c>
      <c r="J343" s="746">
        <v>0</v>
      </c>
      <c r="K343" s="746">
        <v>70850000</v>
      </c>
      <c r="L343" s="746">
        <v>70850000</v>
      </c>
      <c r="M343" s="746">
        <v>0</v>
      </c>
      <c r="N343" s="746">
        <v>0</v>
      </c>
      <c r="O343" s="749" t="s">
        <v>2204</v>
      </c>
      <c r="P343" s="864"/>
    </row>
    <row r="344" spans="1:16" s="747" customFormat="1" x14ac:dyDescent="0.25">
      <c r="A344" s="99" t="s">
        <v>807</v>
      </c>
      <c r="B344" s="99" t="s">
        <v>808</v>
      </c>
      <c r="C344" s="925" t="s">
        <v>809</v>
      </c>
      <c r="D344" s="99" t="s">
        <v>810</v>
      </c>
      <c r="E344" s="751" t="s">
        <v>813</v>
      </c>
      <c r="F344" s="99" t="s">
        <v>814</v>
      </c>
      <c r="G344" s="99" t="s">
        <v>1916</v>
      </c>
      <c r="H344" s="99" t="s">
        <v>1917</v>
      </c>
      <c r="I344" s="746">
        <v>0</v>
      </c>
      <c r="J344" s="746">
        <v>0</v>
      </c>
      <c r="K344" s="746">
        <v>63476545214</v>
      </c>
      <c r="L344" s="746">
        <v>69082093012</v>
      </c>
      <c r="M344" s="746">
        <v>0</v>
      </c>
      <c r="N344" s="746">
        <v>5605547798</v>
      </c>
      <c r="O344" s="749" t="s">
        <v>1732</v>
      </c>
      <c r="P344" s="864"/>
    </row>
    <row r="345" spans="1:16" s="747" customFormat="1" x14ac:dyDescent="0.25">
      <c r="A345" s="99" t="s">
        <v>807</v>
      </c>
      <c r="B345" s="99" t="s">
        <v>808</v>
      </c>
      <c r="C345" s="925" t="s">
        <v>809</v>
      </c>
      <c r="D345" s="99" t="s">
        <v>810</v>
      </c>
      <c r="E345" s="751" t="s">
        <v>813</v>
      </c>
      <c r="F345" s="99" t="s">
        <v>814</v>
      </c>
      <c r="G345" s="99" t="s">
        <v>2048</v>
      </c>
      <c r="H345" s="99" t="s">
        <v>2049</v>
      </c>
      <c r="I345" s="746">
        <v>0</v>
      </c>
      <c r="J345" s="746">
        <v>0</v>
      </c>
      <c r="K345" s="746">
        <v>1517790120</v>
      </c>
      <c r="L345" s="746">
        <v>1517790120</v>
      </c>
      <c r="M345" s="746">
        <v>0</v>
      </c>
      <c r="N345" s="746">
        <v>0</v>
      </c>
      <c r="O345" s="749" t="s">
        <v>2204</v>
      </c>
      <c r="P345" s="864"/>
    </row>
    <row r="346" spans="1:16" s="747" customFormat="1" x14ac:dyDescent="0.25">
      <c r="A346" s="99" t="s">
        <v>807</v>
      </c>
      <c r="B346" s="99" t="s">
        <v>808</v>
      </c>
      <c r="C346" s="925" t="s">
        <v>809</v>
      </c>
      <c r="D346" s="99" t="s">
        <v>810</v>
      </c>
      <c r="E346" s="751" t="s">
        <v>813</v>
      </c>
      <c r="F346" s="99" t="s">
        <v>814</v>
      </c>
      <c r="G346" s="99" t="s">
        <v>1970</v>
      </c>
      <c r="H346" s="99" t="s">
        <v>1971</v>
      </c>
      <c r="I346" s="746">
        <v>0</v>
      </c>
      <c r="J346" s="746">
        <v>0</v>
      </c>
      <c r="K346" s="746">
        <v>32290170720</v>
      </c>
      <c r="L346" s="746">
        <v>32290170720</v>
      </c>
      <c r="M346" s="746">
        <v>0</v>
      </c>
      <c r="N346" s="746">
        <v>0</v>
      </c>
      <c r="O346" s="749" t="s">
        <v>2204</v>
      </c>
      <c r="P346" s="864"/>
    </row>
    <row r="347" spans="1:16" s="747" customFormat="1" x14ac:dyDescent="0.25">
      <c r="A347" s="99" t="s">
        <v>807</v>
      </c>
      <c r="B347" s="99" t="s">
        <v>808</v>
      </c>
      <c r="C347" s="925" t="s">
        <v>809</v>
      </c>
      <c r="D347" s="99" t="s">
        <v>810</v>
      </c>
      <c r="E347" s="751" t="s">
        <v>813</v>
      </c>
      <c r="F347" s="99" t="s">
        <v>814</v>
      </c>
      <c r="G347" s="99" t="s">
        <v>1918</v>
      </c>
      <c r="H347" s="99" t="s">
        <v>1919</v>
      </c>
      <c r="I347" s="746">
        <v>0</v>
      </c>
      <c r="J347" s="746">
        <v>0</v>
      </c>
      <c r="K347" s="746">
        <v>33448878758</v>
      </c>
      <c r="L347" s="746">
        <v>33448878758</v>
      </c>
      <c r="M347" s="746">
        <v>0</v>
      </c>
      <c r="N347" s="746">
        <v>0</v>
      </c>
      <c r="O347" s="749" t="s">
        <v>2204</v>
      </c>
      <c r="P347" s="864"/>
    </row>
    <row r="348" spans="1:16" s="747" customFormat="1" x14ac:dyDescent="0.25">
      <c r="A348" s="99" t="s">
        <v>807</v>
      </c>
      <c r="B348" s="99" t="s">
        <v>808</v>
      </c>
      <c r="C348" s="925" t="s">
        <v>809</v>
      </c>
      <c r="D348" s="99" t="s">
        <v>810</v>
      </c>
      <c r="E348" s="751" t="s">
        <v>813</v>
      </c>
      <c r="F348" s="99" t="s">
        <v>814</v>
      </c>
      <c r="G348" s="99" t="s">
        <v>2050</v>
      </c>
      <c r="H348" s="99" t="s">
        <v>2051</v>
      </c>
      <c r="I348" s="746">
        <v>0</v>
      </c>
      <c r="J348" s="746">
        <v>0</v>
      </c>
      <c r="K348" s="746">
        <v>6976000</v>
      </c>
      <c r="L348" s="746">
        <v>6976000</v>
      </c>
      <c r="M348" s="746">
        <v>0</v>
      </c>
      <c r="N348" s="746">
        <v>0</v>
      </c>
      <c r="O348" s="749" t="s">
        <v>2204</v>
      </c>
      <c r="P348" s="864"/>
    </row>
    <row r="349" spans="1:16" s="747" customFormat="1" x14ac:dyDescent="0.25">
      <c r="A349" s="99" t="s">
        <v>807</v>
      </c>
      <c r="B349" s="99" t="s">
        <v>808</v>
      </c>
      <c r="C349" s="925" t="s">
        <v>809</v>
      </c>
      <c r="D349" s="99" t="s">
        <v>810</v>
      </c>
      <c r="E349" s="751" t="s">
        <v>813</v>
      </c>
      <c r="F349" s="99" t="s">
        <v>814</v>
      </c>
      <c r="G349" s="99" t="s">
        <v>1922</v>
      </c>
      <c r="H349" s="99" t="s">
        <v>1923</v>
      </c>
      <c r="I349" s="746">
        <v>0</v>
      </c>
      <c r="J349" s="746">
        <v>0</v>
      </c>
      <c r="K349" s="746">
        <v>180940389692</v>
      </c>
      <c r="L349" s="746">
        <v>245300949692</v>
      </c>
      <c r="M349" s="746">
        <v>0</v>
      </c>
      <c r="N349" s="746">
        <v>64360560000</v>
      </c>
      <c r="O349" s="749" t="s">
        <v>1732</v>
      </c>
      <c r="P349" s="864"/>
    </row>
    <row r="350" spans="1:16" s="747" customFormat="1" x14ac:dyDescent="0.25">
      <c r="A350" s="99" t="s">
        <v>807</v>
      </c>
      <c r="B350" s="99" t="s">
        <v>808</v>
      </c>
      <c r="C350" s="925" t="s">
        <v>809</v>
      </c>
      <c r="D350" s="99" t="s">
        <v>810</v>
      </c>
      <c r="E350" s="751" t="s">
        <v>813</v>
      </c>
      <c r="F350" s="99" t="s">
        <v>814</v>
      </c>
      <c r="G350" s="99" t="s">
        <v>1924</v>
      </c>
      <c r="H350" s="99" t="s">
        <v>1925</v>
      </c>
      <c r="I350" s="746">
        <v>0</v>
      </c>
      <c r="J350" s="746">
        <v>0</v>
      </c>
      <c r="K350" s="746">
        <v>5200000000</v>
      </c>
      <c r="L350" s="746">
        <v>5200000000</v>
      </c>
      <c r="M350" s="746">
        <v>0</v>
      </c>
      <c r="N350" s="746">
        <v>0</v>
      </c>
      <c r="O350" s="749" t="s">
        <v>2204</v>
      </c>
      <c r="P350" s="864"/>
    </row>
    <row r="351" spans="1:16" s="747" customFormat="1" x14ac:dyDescent="0.25">
      <c r="A351" s="99" t="s">
        <v>807</v>
      </c>
      <c r="B351" s="99" t="s">
        <v>808</v>
      </c>
      <c r="C351" s="925" t="s">
        <v>809</v>
      </c>
      <c r="D351" s="99" t="s">
        <v>810</v>
      </c>
      <c r="E351" s="751" t="s">
        <v>813</v>
      </c>
      <c r="F351" s="99" t="s">
        <v>814</v>
      </c>
      <c r="G351" s="99" t="s">
        <v>1928</v>
      </c>
      <c r="H351" s="99" t="s">
        <v>1929</v>
      </c>
      <c r="I351" s="746">
        <v>0</v>
      </c>
      <c r="J351" s="746">
        <v>0</v>
      </c>
      <c r="K351" s="746">
        <v>16250000000</v>
      </c>
      <c r="L351" s="746">
        <v>16250000000</v>
      </c>
      <c r="M351" s="746">
        <v>0</v>
      </c>
      <c r="N351" s="746">
        <v>0</v>
      </c>
      <c r="O351" s="749" t="s">
        <v>2204</v>
      </c>
      <c r="P351" s="864"/>
    </row>
    <row r="352" spans="1:16" s="747" customFormat="1" x14ac:dyDescent="0.25">
      <c r="A352" s="99" t="s">
        <v>807</v>
      </c>
      <c r="B352" s="99" t="s">
        <v>808</v>
      </c>
      <c r="C352" s="925" t="s">
        <v>809</v>
      </c>
      <c r="D352" s="99" t="s">
        <v>810</v>
      </c>
      <c r="E352" s="751" t="s">
        <v>813</v>
      </c>
      <c r="F352" s="99" t="s">
        <v>814</v>
      </c>
      <c r="G352" s="99" t="s">
        <v>2052</v>
      </c>
      <c r="H352" s="99" t="s">
        <v>2053</v>
      </c>
      <c r="I352" s="746">
        <v>0</v>
      </c>
      <c r="J352" s="746">
        <v>0</v>
      </c>
      <c r="K352" s="746">
        <v>38160900</v>
      </c>
      <c r="L352" s="746">
        <v>38160900</v>
      </c>
      <c r="M352" s="746">
        <v>0</v>
      </c>
      <c r="N352" s="746">
        <v>0</v>
      </c>
      <c r="O352" s="749" t="s">
        <v>2204</v>
      </c>
      <c r="P352" s="864"/>
    </row>
    <row r="353" spans="1:16" s="747" customFormat="1" x14ac:dyDescent="0.25">
      <c r="A353" s="99" t="s">
        <v>807</v>
      </c>
      <c r="B353" s="99" t="s">
        <v>808</v>
      </c>
      <c r="C353" s="925" t="s">
        <v>809</v>
      </c>
      <c r="D353" s="99" t="s">
        <v>810</v>
      </c>
      <c r="E353" s="751" t="s">
        <v>813</v>
      </c>
      <c r="F353" s="99" t="s">
        <v>814</v>
      </c>
      <c r="G353" s="99" t="s">
        <v>1932</v>
      </c>
      <c r="H353" s="99" t="s">
        <v>1933</v>
      </c>
      <c r="I353" s="746">
        <v>0</v>
      </c>
      <c r="J353" s="746">
        <v>0</v>
      </c>
      <c r="K353" s="746">
        <v>11011508400</v>
      </c>
      <c r="L353" s="746">
        <v>11011560900</v>
      </c>
      <c r="M353" s="746">
        <v>0</v>
      </c>
      <c r="N353" s="746">
        <v>52500</v>
      </c>
      <c r="O353" s="749" t="s">
        <v>1732</v>
      </c>
      <c r="P353" s="864"/>
    </row>
    <row r="354" spans="1:16" s="747" customFormat="1" x14ac:dyDescent="0.25">
      <c r="A354" s="99" t="s">
        <v>807</v>
      </c>
      <c r="B354" s="99" t="s">
        <v>808</v>
      </c>
      <c r="C354" s="925" t="s">
        <v>809</v>
      </c>
      <c r="D354" s="99" t="s">
        <v>810</v>
      </c>
      <c r="E354" s="751" t="s">
        <v>813</v>
      </c>
      <c r="F354" s="99" t="s">
        <v>814</v>
      </c>
      <c r="G354" s="99" t="s">
        <v>1934</v>
      </c>
      <c r="H354" s="99" t="s">
        <v>1935</v>
      </c>
      <c r="I354" s="746">
        <v>0</v>
      </c>
      <c r="J354" s="746">
        <v>0</v>
      </c>
      <c r="K354" s="746">
        <v>20926015000</v>
      </c>
      <c r="L354" s="746">
        <v>20926015000</v>
      </c>
      <c r="M354" s="746">
        <v>0</v>
      </c>
      <c r="N354" s="746">
        <v>0</v>
      </c>
      <c r="O354" s="749" t="s">
        <v>2204</v>
      </c>
      <c r="P354" s="864"/>
    </row>
    <row r="355" spans="1:16" s="747" customFormat="1" x14ac:dyDescent="0.25">
      <c r="A355" s="99" t="s">
        <v>807</v>
      </c>
      <c r="B355" s="99" t="s">
        <v>808</v>
      </c>
      <c r="C355" s="925" t="s">
        <v>809</v>
      </c>
      <c r="D355" s="99" t="s">
        <v>810</v>
      </c>
      <c r="E355" s="751" t="s">
        <v>813</v>
      </c>
      <c r="F355" s="99" t="s">
        <v>814</v>
      </c>
      <c r="G355" s="99" t="s">
        <v>1936</v>
      </c>
      <c r="H355" s="99" t="s">
        <v>1937</v>
      </c>
      <c r="I355" s="746">
        <v>0</v>
      </c>
      <c r="J355" s="746">
        <v>0</v>
      </c>
      <c r="K355" s="746">
        <v>1894853943</v>
      </c>
      <c r="L355" s="746">
        <v>1894853943</v>
      </c>
      <c r="M355" s="746">
        <v>0</v>
      </c>
      <c r="N355" s="746">
        <v>0</v>
      </c>
      <c r="O355" s="749" t="s">
        <v>2204</v>
      </c>
      <c r="P355" s="864"/>
    </row>
    <row r="356" spans="1:16" s="747" customFormat="1" x14ac:dyDescent="0.25">
      <c r="A356" s="99" t="s">
        <v>807</v>
      </c>
      <c r="B356" s="99" t="s">
        <v>808</v>
      </c>
      <c r="C356" s="925" t="s">
        <v>809</v>
      </c>
      <c r="D356" s="99" t="s">
        <v>810</v>
      </c>
      <c r="E356" s="751" t="s">
        <v>813</v>
      </c>
      <c r="F356" s="99" t="s">
        <v>814</v>
      </c>
      <c r="G356" s="99" t="s">
        <v>1938</v>
      </c>
      <c r="H356" s="99" t="s">
        <v>1939</v>
      </c>
      <c r="I356" s="746">
        <v>0</v>
      </c>
      <c r="J356" s="746">
        <v>0</v>
      </c>
      <c r="K356" s="746">
        <v>11695700000</v>
      </c>
      <c r="L356" s="746">
        <v>11695700000</v>
      </c>
      <c r="M356" s="746">
        <v>0</v>
      </c>
      <c r="N356" s="746">
        <v>0</v>
      </c>
      <c r="O356" s="749" t="s">
        <v>2204</v>
      </c>
      <c r="P356" s="864"/>
    </row>
    <row r="357" spans="1:16" s="747" customFormat="1" x14ac:dyDescent="0.25">
      <c r="A357" s="99" t="s">
        <v>807</v>
      </c>
      <c r="B357" s="99" t="s">
        <v>808</v>
      </c>
      <c r="C357" s="925" t="s">
        <v>809</v>
      </c>
      <c r="D357" s="99" t="s">
        <v>810</v>
      </c>
      <c r="E357" s="751" t="s">
        <v>813</v>
      </c>
      <c r="F357" s="99" t="s">
        <v>814</v>
      </c>
      <c r="G357" s="99" t="s">
        <v>1940</v>
      </c>
      <c r="H357" s="99" t="s">
        <v>1941</v>
      </c>
      <c r="I357" s="746">
        <v>0</v>
      </c>
      <c r="J357" s="746">
        <v>0</v>
      </c>
      <c r="K357" s="746">
        <v>285798000</v>
      </c>
      <c r="L357" s="746">
        <v>285798000</v>
      </c>
      <c r="M357" s="746">
        <v>0</v>
      </c>
      <c r="N357" s="746">
        <v>0</v>
      </c>
      <c r="O357" s="749" t="s">
        <v>2204</v>
      </c>
      <c r="P357" s="864"/>
    </row>
    <row r="358" spans="1:16" s="747" customFormat="1" x14ac:dyDescent="0.25">
      <c r="A358" s="99" t="s">
        <v>807</v>
      </c>
      <c r="B358" s="99" t="s">
        <v>808</v>
      </c>
      <c r="C358" s="925" t="s">
        <v>809</v>
      </c>
      <c r="D358" s="99" t="s">
        <v>810</v>
      </c>
      <c r="E358" s="751" t="s">
        <v>813</v>
      </c>
      <c r="F358" s="99" t="s">
        <v>814</v>
      </c>
      <c r="G358" s="99" t="s">
        <v>2054</v>
      </c>
      <c r="H358" s="99" t="s">
        <v>2055</v>
      </c>
      <c r="I358" s="746">
        <v>0</v>
      </c>
      <c r="J358" s="746">
        <v>0</v>
      </c>
      <c r="K358" s="746">
        <v>1731100000</v>
      </c>
      <c r="L358" s="746">
        <v>1731100000</v>
      </c>
      <c r="M358" s="746">
        <v>0</v>
      </c>
      <c r="N358" s="746">
        <v>0</v>
      </c>
      <c r="O358" s="749" t="s">
        <v>2204</v>
      </c>
      <c r="P358" s="864"/>
    </row>
    <row r="359" spans="1:16" s="747" customFormat="1" x14ac:dyDescent="0.25">
      <c r="A359" s="99" t="s">
        <v>807</v>
      </c>
      <c r="B359" s="99" t="s">
        <v>808</v>
      </c>
      <c r="C359" s="925" t="s">
        <v>809</v>
      </c>
      <c r="D359" s="99" t="s">
        <v>810</v>
      </c>
      <c r="E359" s="751" t="s">
        <v>813</v>
      </c>
      <c r="F359" s="99" t="s">
        <v>814</v>
      </c>
      <c r="G359" s="99" t="s">
        <v>2056</v>
      </c>
      <c r="H359" s="99" t="s">
        <v>2057</v>
      </c>
      <c r="I359" s="746">
        <v>0</v>
      </c>
      <c r="J359" s="746">
        <v>0</v>
      </c>
      <c r="K359" s="746">
        <v>9881690</v>
      </c>
      <c r="L359" s="746">
        <v>9881690</v>
      </c>
      <c r="M359" s="746">
        <v>0</v>
      </c>
      <c r="N359" s="746">
        <v>0</v>
      </c>
      <c r="O359" s="749" t="s">
        <v>2204</v>
      </c>
      <c r="P359" s="864"/>
    </row>
    <row r="360" spans="1:16" s="747" customFormat="1" x14ac:dyDescent="0.25">
      <c r="A360" s="99" t="s">
        <v>807</v>
      </c>
      <c r="B360" s="99" t="s">
        <v>808</v>
      </c>
      <c r="C360" s="925" t="s">
        <v>809</v>
      </c>
      <c r="D360" s="99" t="s">
        <v>810</v>
      </c>
      <c r="E360" s="751" t="s">
        <v>813</v>
      </c>
      <c r="F360" s="99" t="s">
        <v>814</v>
      </c>
      <c r="G360" s="99" t="s">
        <v>2058</v>
      </c>
      <c r="H360" s="99" t="s">
        <v>2059</v>
      </c>
      <c r="I360" s="746">
        <v>0</v>
      </c>
      <c r="J360" s="746">
        <v>0</v>
      </c>
      <c r="K360" s="746">
        <v>47705520</v>
      </c>
      <c r="L360" s="746">
        <v>47705520</v>
      </c>
      <c r="M360" s="746">
        <v>0</v>
      </c>
      <c r="N360" s="746">
        <v>0</v>
      </c>
      <c r="O360" s="749" t="s">
        <v>2204</v>
      </c>
      <c r="P360" s="864"/>
    </row>
    <row r="361" spans="1:16" s="747" customFormat="1" x14ac:dyDescent="0.25">
      <c r="A361" s="99" t="s">
        <v>807</v>
      </c>
      <c r="B361" s="99" t="s">
        <v>808</v>
      </c>
      <c r="C361" s="925" t="s">
        <v>809</v>
      </c>
      <c r="D361" s="99" t="s">
        <v>810</v>
      </c>
      <c r="E361" s="751" t="s">
        <v>813</v>
      </c>
      <c r="F361" s="99" t="s">
        <v>814</v>
      </c>
      <c r="G361" s="99" t="s">
        <v>2060</v>
      </c>
      <c r="H361" s="99" t="s">
        <v>2061</v>
      </c>
      <c r="I361" s="746">
        <v>0</v>
      </c>
      <c r="J361" s="746">
        <v>0</v>
      </c>
      <c r="K361" s="746">
        <v>97010000</v>
      </c>
      <c r="L361" s="746">
        <v>97010000</v>
      </c>
      <c r="M361" s="746">
        <v>0</v>
      </c>
      <c r="N361" s="746">
        <v>0</v>
      </c>
      <c r="O361" s="749" t="s">
        <v>2204</v>
      </c>
      <c r="P361" s="864"/>
    </row>
    <row r="362" spans="1:16" s="747" customFormat="1" x14ac:dyDescent="0.25">
      <c r="A362" s="99" t="s">
        <v>807</v>
      </c>
      <c r="B362" s="99" t="s">
        <v>808</v>
      </c>
      <c r="C362" s="925" t="s">
        <v>809</v>
      </c>
      <c r="D362" s="99" t="s">
        <v>810</v>
      </c>
      <c r="E362" s="751" t="s">
        <v>813</v>
      </c>
      <c r="F362" s="99" t="s">
        <v>814</v>
      </c>
      <c r="G362" s="99" t="s">
        <v>1894</v>
      </c>
      <c r="H362" s="99" t="s">
        <v>1895</v>
      </c>
      <c r="I362" s="746">
        <v>0</v>
      </c>
      <c r="J362" s="746">
        <v>0</v>
      </c>
      <c r="K362" s="746">
        <v>83097582</v>
      </c>
      <c r="L362" s="746">
        <v>83097582</v>
      </c>
      <c r="M362" s="746">
        <v>0</v>
      </c>
      <c r="N362" s="746">
        <v>0</v>
      </c>
      <c r="O362" s="749" t="s">
        <v>2204</v>
      </c>
      <c r="P362" s="864"/>
    </row>
    <row r="363" spans="1:16" s="747" customFormat="1" x14ac:dyDescent="0.25">
      <c r="A363" s="99" t="s">
        <v>807</v>
      </c>
      <c r="B363" s="99" t="s">
        <v>808</v>
      </c>
      <c r="C363" s="925" t="s">
        <v>809</v>
      </c>
      <c r="D363" s="99" t="s">
        <v>810</v>
      </c>
      <c r="E363" s="751" t="s">
        <v>813</v>
      </c>
      <c r="F363" s="99" t="s">
        <v>814</v>
      </c>
      <c r="G363" s="99" t="s">
        <v>2062</v>
      </c>
      <c r="H363" s="99" t="s">
        <v>2063</v>
      </c>
      <c r="I363" s="746">
        <v>0</v>
      </c>
      <c r="J363" s="746">
        <v>0</v>
      </c>
      <c r="K363" s="746">
        <v>64811400</v>
      </c>
      <c r="L363" s="746">
        <v>64811400</v>
      </c>
      <c r="M363" s="746">
        <v>0</v>
      </c>
      <c r="N363" s="746">
        <v>0</v>
      </c>
      <c r="O363" s="749" t="s">
        <v>2204</v>
      </c>
      <c r="P363" s="864"/>
    </row>
    <row r="364" spans="1:16" s="747" customFormat="1" x14ac:dyDescent="0.25">
      <c r="A364" s="99" t="s">
        <v>807</v>
      </c>
      <c r="B364" s="99" t="s">
        <v>808</v>
      </c>
      <c r="C364" s="925" t="s">
        <v>809</v>
      </c>
      <c r="D364" s="99" t="s">
        <v>810</v>
      </c>
      <c r="E364" s="751" t="s">
        <v>813</v>
      </c>
      <c r="F364" s="99" t="s">
        <v>814</v>
      </c>
      <c r="G364" s="99" t="s">
        <v>1942</v>
      </c>
      <c r="H364" s="99" t="s">
        <v>1943</v>
      </c>
      <c r="I364" s="746">
        <v>0</v>
      </c>
      <c r="J364" s="746">
        <v>0</v>
      </c>
      <c r="K364" s="746">
        <v>24969695933</v>
      </c>
      <c r="L364" s="746">
        <v>33858326971</v>
      </c>
      <c r="M364" s="746">
        <v>0</v>
      </c>
      <c r="N364" s="746">
        <v>8888631038</v>
      </c>
      <c r="O364" s="749" t="s">
        <v>1732</v>
      </c>
      <c r="P364" s="864"/>
    </row>
    <row r="365" spans="1:16" s="747" customFormat="1" x14ac:dyDescent="0.25">
      <c r="A365" s="99" t="s">
        <v>807</v>
      </c>
      <c r="B365" s="99" t="s">
        <v>808</v>
      </c>
      <c r="C365" s="925" t="s">
        <v>809</v>
      </c>
      <c r="D365" s="99" t="s">
        <v>810</v>
      </c>
      <c r="E365" s="751" t="s">
        <v>813</v>
      </c>
      <c r="F365" s="99" t="s">
        <v>814</v>
      </c>
      <c r="G365" s="99" t="s">
        <v>1944</v>
      </c>
      <c r="H365" s="99" t="s">
        <v>1945</v>
      </c>
      <c r="I365" s="746">
        <v>0</v>
      </c>
      <c r="J365" s="746">
        <v>0</v>
      </c>
      <c r="K365" s="746">
        <v>1820000000</v>
      </c>
      <c r="L365" s="746">
        <v>9868000000</v>
      </c>
      <c r="M365" s="746">
        <v>0</v>
      </c>
      <c r="N365" s="746">
        <v>8048000000</v>
      </c>
      <c r="O365" s="749" t="s">
        <v>1732</v>
      </c>
      <c r="P365" s="864"/>
    </row>
    <row r="366" spans="1:16" s="747" customFormat="1" x14ac:dyDescent="0.25">
      <c r="A366" s="99" t="s">
        <v>807</v>
      </c>
      <c r="B366" s="99" t="s">
        <v>808</v>
      </c>
      <c r="C366" s="925" t="s">
        <v>809</v>
      </c>
      <c r="D366" s="99" t="s">
        <v>810</v>
      </c>
      <c r="E366" s="751" t="s">
        <v>813</v>
      </c>
      <c r="F366" s="99" t="s">
        <v>814</v>
      </c>
      <c r="G366" s="99" t="s">
        <v>1981</v>
      </c>
      <c r="H366" s="99" t="s">
        <v>1982</v>
      </c>
      <c r="I366" s="746">
        <v>0</v>
      </c>
      <c r="J366" s="746">
        <v>0</v>
      </c>
      <c r="K366" s="746">
        <v>405282500</v>
      </c>
      <c r="L366" s="746">
        <v>383010000</v>
      </c>
      <c r="M366" s="840">
        <v>22272500</v>
      </c>
      <c r="N366" s="746">
        <v>0</v>
      </c>
      <c r="O366" s="749" t="s">
        <v>1732</v>
      </c>
      <c r="P366" s="864"/>
    </row>
    <row r="367" spans="1:16" s="747" customFormat="1" x14ac:dyDescent="0.25">
      <c r="A367" s="99" t="s">
        <v>807</v>
      </c>
      <c r="B367" s="99" t="s">
        <v>808</v>
      </c>
      <c r="C367" s="925" t="s">
        <v>809</v>
      </c>
      <c r="D367" s="99" t="s">
        <v>810</v>
      </c>
      <c r="E367" s="751" t="s">
        <v>813</v>
      </c>
      <c r="F367" s="99" t="s">
        <v>814</v>
      </c>
      <c r="G367" s="99" t="s">
        <v>2064</v>
      </c>
      <c r="H367" s="99" t="s">
        <v>2065</v>
      </c>
      <c r="I367" s="746">
        <v>0</v>
      </c>
      <c r="J367" s="746">
        <v>0</v>
      </c>
      <c r="K367" s="746">
        <v>39000000</v>
      </c>
      <c r="L367" s="746">
        <v>39000000</v>
      </c>
      <c r="M367" s="746">
        <v>0</v>
      </c>
      <c r="N367" s="746">
        <v>0</v>
      </c>
      <c r="O367" s="749" t="s">
        <v>2204</v>
      </c>
      <c r="P367" s="864"/>
    </row>
    <row r="368" spans="1:16" s="747" customFormat="1" x14ac:dyDescent="0.25">
      <c r="A368" s="99" t="s">
        <v>807</v>
      </c>
      <c r="B368" s="99" t="s">
        <v>808</v>
      </c>
      <c r="C368" s="925" t="s">
        <v>809</v>
      </c>
      <c r="D368" s="99" t="s">
        <v>810</v>
      </c>
      <c r="E368" s="751" t="s">
        <v>813</v>
      </c>
      <c r="F368" s="99" t="s">
        <v>814</v>
      </c>
      <c r="G368" s="99" t="s">
        <v>1896</v>
      </c>
      <c r="H368" s="99" t="s">
        <v>1897</v>
      </c>
      <c r="I368" s="746">
        <v>0</v>
      </c>
      <c r="J368" s="746">
        <v>0</v>
      </c>
      <c r="K368" s="746">
        <v>58057018518</v>
      </c>
      <c r="L368" s="746">
        <v>58057018518</v>
      </c>
      <c r="M368" s="746">
        <v>0</v>
      </c>
      <c r="N368" s="746">
        <v>0</v>
      </c>
      <c r="O368" s="749" t="s">
        <v>2204</v>
      </c>
      <c r="P368" s="864"/>
    </row>
    <row r="369" spans="1:16" s="747" customFormat="1" x14ac:dyDescent="0.25">
      <c r="A369" s="99" t="s">
        <v>807</v>
      </c>
      <c r="B369" s="99" t="s">
        <v>808</v>
      </c>
      <c r="C369" s="925" t="s">
        <v>809</v>
      </c>
      <c r="D369" s="99" t="s">
        <v>810</v>
      </c>
      <c r="E369" s="751" t="s">
        <v>813</v>
      </c>
      <c r="F369" s="99" t="s">
        <v>814</v>
      </c>
      <c r="G369" s="99" t="s">
        <v>2066</v>
      </c>
      <c r="H369" s="99" t="s">
        <v>2067</v>
      </c>
      <c r="I369" s="746">
        <v>0</v>
      </c>
      <c r="J369" s="746">
        <v>0</v>
      </c>
      <c r="K369" s="746">
        <v>172800000</v>
      </c>
      <c r="L369" s="746">
        <v>172800000</v>
      </c>
      <c r="M369" s="746">
        <v>0</v>
      </c>
      <c r="N369" s="746">
        <v>0</v>
      </c>
      <c r="O369" s="749" t="s">
        <v>2204</v>
      </c>
      <c r="P369" s="864"/>
    </row>
    <row r="370" spans="1:16" s="747" customFormat="1" x14ac:dyDescent="0.25">
      <c r="A370" s="99" t="s">
        <v>807</v>
      </c>
      <c r="B370" s="99" t="s">
        <v>808</v>
      </c>
      <c r="C370" s="925" t="s">
        <v>809</v>
      </c>
      <c r="D370" s="99" t="s">
        <v>810</v>
      </c>
      <c r="E370" s="751" t="s">
        <v>813</v>
      </c>
      <c r="F370" s="99" t="s">
        <v>814</v>
      </c>
      <c r="G370" s="99" t="s">
        <v>1946</v>
      </c>
      <c r="H370" s="99" t="s">
        <v>1947</v>
      </c>
      <c r="I370" s="746">
        <v>0</v>
      </c>
      <c r="J370" s="746">
        <v>0</v>
      </c>
      <c r="K370" s="746">
        <v>45632850</v>
      </c>
      <c r="L370" s="746">
        <v>45632850</v>
      </c>
      <c r="M370" s="746">
        <v>0</v>
      </c>
      <c r="N370" s="746">
        <v>0</v>
      </c>
      <c r="O370" s="749" t="s">
        <v>2204</v>
      </c>
      <c r="P370" s="864"/>
    </row>
    <row r="371" spans="1:16" s="747" customFormat="1" x14ac:dyDescent="0.25">
      <c r="A371" s="99" t="s">
        <v>807</v>
      </c>
      <c r="B371" s="99" t="s">
        <v>808</v>
      </c>
      <c r="C371" s="925" t="s">
        <v>809</v>
      </c>
      <c r="D371" s="99" t="s">
        <v>810</v>
      </c>
      <c r="E371" s="751" t="s">
        <v>813</v>
      </c>
      <c r="F371" s="99" t="s">
        <v>814</v>
      </c>
      <c r="G371" s="99" t="s">
        <v>2068</v>
      </c>
      <c r="H371" s="99" t="s">
        <v>2069</v>
      </c>
      <c r="I371" s="746">
        <v>0</v>
      </c>
      <c r="J371" s="746">
        <v>0</v>
      </c>
      <c r="K371" s="746">
        <v>136250000</v>
      </c>
      <c r="L371" s="746">
        <v>136250000</v>
      </c>
      <c r="M371" s="746">
        <v>0</v>
      </c>
      <c r="N371" s="746">
        <v>0</v>
      </c>
      <c r="O371" s="749" t="s">
        <v>2204</v>
      </c>
      <c r="P371" s="864"/>
    </row>
    <row r="372" spans="1:16" s="747" customFormat="1" x14ac:dyDescent="0.25">
      <c r="A372" s="99" t="s">
        <v>807</v>
      </c>
      <c r="B372" s="99" t="s">
        <v>808</v>
      </c>
      <c r="C372" s="925" t="s">
        <v>809</v>
      </c>
      <c r="D372" s="99" t="s">
        <v>810</v>
      </c>
      <c r="E372" s="751" t="s">
        <v>813</v>
      </c>
      <c r="F372" s="99" t="s">
        <v>814</v>
      </c>
      <c r="G372" s="99" t="s">
        <v>2070</v>
      </c>
      <c r="H372" s="99" t="s">
        <v>2071</v>
      </c>
      <c r="I372" s="746">
        <v>0</v>
      </c>
      <c r="J372" s="746">
        <v>0</v>
      </c>
      <c r="K372" s="746">
        <v>558431000</v>
      </c>
      <c r="L372" s="746">
        <v>558431000</v>
      </c>
      <c r="M372" s="746">
        <v>0</v>
      </c>
      <c r="N372" s="746">
        <v>0</v>
      </c>
      <c r="O372" s="749" t="s">
        <v>2204</v>
      </c>
      <c r="P372" s="864"/>
    </row>
    <row r="373" spans="1:16" s="747" customFormat="1" x14ac:dyDescent="0.25">
      <c r="A373" s="99" t="s">
        <v>807</v>
      </c>
      <c r="B373" s="99" t="s">
        <v>808</v>
      </c>
      <c r="C373" s="925" t="s">
        <v>809</v>
      </c>
      <c r="D373" s="99" t="s">
        <v>810</v>
      </c>
      <c r="E373" s="751" t="s">
        <v>813</v>
      </c>
      <c r="F373" s="99" t="s">
        <v>814</v>
      </c>
      <c r="G373" s="99" t="s">
        <v>2072</v>
      </c>
      <c r="H373" s="99" t="s">
        <v>2073</v>
      </c>
      <c r="I373" s="746">
        <v>0</v>
      </c>
      <c r="J373" s="746">
        <v>0</v>
      </c>
      <c r="K373" s="746">
        <v>6581154931</v>
      </c>
      <c r="L373" s="746">
        <v>6581154921</v>
      </c>
      <c r="M373" s="840">
        <v>10</v>
      </c>
      <c r="N373" s="746">
        <v>0</v>
      </c>
      <c r="O373" s="749" t="s">
        <v>1732</v>
      </c>
      <c r="P373" s="864"/>
    </row>
    <row r="374" spans="1:16" s="747" customFormat="1" x14ac:dyDescent="0.25">
      <c r="A374" s="99" t="s">
        <v>807</v>
      </c>
      <c r="B374" s="99" t="s">
        <v>808</v>
      </c>
      <c r="C374" s="925" t="s">
        <v>809</v>
      </c>
      <c r="D374" s="99" t="s">
        <v>810</v>
      </c>
      <c r="E374" s="751" t="s">
        <v>813</v>
      </c>
      <c r="F374" s="99" t="s">
        <v>814</v>
      </c>
      <c r="G374" s="99" t="s">
        <v>2074</v>
      </c>
      <c r="H374" s="99" t="s">
        <v>2075</v>
      </c>
      <c r="I374" s="746">
        <v>0</v>
      </c>
      <c r="J374" s="746">
        <v>0</v>
      </c>
      <c r="K374" s="746">
        <v>40000000</v>
      </c>
      <c r="L374" s="746">
        <v>40000000</v>
      </c>
      <c r="M374" s="746">
        <v>0</v>
      </c>
      <c r="N374" s="746">
        <v>0</v>
      </c>
      <c r="O374" s="749" t="s">
        <v>2204</v>
      </c>
      <c r="P374" s="864"/>
    </row>
    <row r="375" spans="1:16" s="747" customFormat="1" x14ac:dyDescent="0.25">
      <c r="A375" s="99" t="s">
        <v>807</v>
      </c>
      <c r="B375" s="99" t="s">
        <v>808</v>
      </c>
      <c r="C375" s="925" t="s">
        <v>809</v>
      </c>
      <c r="D375" s="99" t="s">
        <v>810</v>
      </c>
      <c r="E375" s="751" t="s">
        <v>813</v>
      </c>
      <c r="F375" s="99" t="s">
        <v>814</v>
      </c>
      <c r="G375" s="99" t="s">
        <v>2076</v>
      </c>
      <c r="H375" s="99" t="s">
        <v>2077</v>
      </c>
      <c r="I375" s="746">
        <v>0</v>
      </c>
      <c r="J375" s="746">
        <v>0</v>
      </c>
      <c r="K375" s="746">
        <v>1120000000</v>
      </c>
      <c r="L375" s="746">
        <v>1701023250</v>
      </c>
      <c r="M375" s="746">
        <v>0</v>
      </c>
      <c r="N375" s="746">
        <v>581023250</v>
      </c>
      <c r="O375" s="749" t="s">
        <v>1732</v>
      </c>
      <c r="P375" s="864"/>
    </row>
    <row r="376" spans="1:16" s="747" customFormat="1" x14ac:dyDescent="0.25">
      <c r="A376" s="99" t="s">
        <v>807</v>
      </c>
      <c r="B376" s="99" t="s">
        <v>808</v>
      </c>
      <c r="C376" s="925" t="s">
        <v>809</v>
      </c>
      <c r="D376" s="99" t="s">
        <v>810</v>
      </c>
      <c r="E376" s="751" t="s">
        <v>813</v>
      </c>
      <c r="F376" s="99" t="s">
        <v>814</v>
      </c>
      <c r="G376" s="99" t="s">
        <v>1898</v>
      </c>
      <c r="H376" s="99" t="s">
        <v>1899</v>
      </c>
      <c r="I376" s="746">
        <v>0</v>
      </c>
      <c r="J376" s="746">
        <v>0</v>
      </c>
      <c r="K376" s="746">
        <v>83886400</v>
      </c>
      <c r="L376" s="746">
        <v>83886400</v>
      </c>
      <c r="M376" s="746">
        <v>0</v>
      </c>
      <c r="N376" s="746">
        <v>0</v>
      </c>
      <c r="O376" s="749" t="s">
        <v>2204</v>
      </c>
      <c r="P376" s="864"/>
    </row>
    <row r="377" spans="1:16" s="747" customFormat="1" x14ac:dyDescent="0.25">
      <c r="A377" s="99" t="s">
        <v>807</v>
      </c>
      <c r="B377" s="99" t="s">
        <v>808</v>
      </c>
      <c r="C377" s="925" t="s">
        <v>809</v>
      </c>
      <c r="D377" s="99" t="s">
        <v>810</v>
      </c>
      <c r="E377" s="751" t="s">
        <v>813</v>
      </c>
      <c r="F377" s="99" t="s">
        <v>814</v>
      </c>
      <c r="G377" s="99" t="s">
        <v>2078</v>
      </c>
      <c r="H377" s="99" t="s">
        <v>2079</v>
      </c>
      <c r="I377" s="746">
        <v>0</v>
      </c>
      <c r="J377" s="746">
        <v>0</v>
      </c>
      <c r="K377" s="746">
        <v>190000000</v>
      </c>
      <c r="L377" s="746">
        <v>190000000</v>
      </c>
      <c r="M377" s="746">
        <v>0</v>
      </c>
      <c r="N377" s="746">
        <v>0</v>
      </c>
      <c r="O377" s="749" t="s">
        <v>2204</v>
      </c>
      <c r="P377" s="864"/>
    </row>
    <row r="378" spans="1:16" s="747" customFormat="1" x14ac:dyDescent="0.25">
      <c r="A378" s="99" t="s">
        <v>807</v>
      </c>
      <c r="B378" s="99" t="s">
        <v>808</v>
      </c>
      <c r="C378" s="925" t="s">
        <v>809</v>
      </c>
      <c r="D378" s="99" t="s">
        <v>810</v>
      </c>
      <c r="E378" s="751" t="s">
        <v>813</v>
      </c>
      <c r="F378" s="99" t="s">
        <v>814</v>
      </c>
      <c r="G378" s="99" t="s">
        <v>2080</v>
      </c>
      <c r="H378" s="99" t="s">
        <v>2081</v>
      </c>
      <c r="I378" s="746">
        <v>0</v>
      </c>
      <c r="J378" s="746">
        <v>0</v>
      </c>
      <c r="K378" s="746">
        <v>117175000</v>
      </c>
      <c r="L378" s="746">
        <v>117175000</v>
      </c>
      <c r="M378" s="746">
        <v>0</v>
      </c>
      <c r="N378" s="746">
        <v>0</v>
      </c>
      <c r="O378" s="749" t="s">
        <v>2204</v>
      </c>
      <c r="P378" s="864"/>
    </row>
    <row r="379" spans="1:16" s="747" customFormat="1" x14ac:dyDescent="0.25">
      <c r="A379" s="99" t="s">
        <v>807</v>
      </c>
      <c r="B379" s="99" t="s">
        <v>808</v>
      </c>
      <c r="C379" s="925" t="s">
        <v>809</v>
      </c>
      <c r="D379" s="99" t="s">
        <v>810</v>
      </c>
      <c r="E379" s="751" t="s">
        <v>813</v>
      </c>
      <c r="F379" s="99" t="s">
        <v>814</v>
      </c>
      <c r="G379" s="99" t="s">
        <v>2082</v>
      </c>
      <c r="H379" s="99" t="s">
        <v>2083</v>
      </c>
      <c r="I379" s="746">
        <v>0</v>
      </c>
      <c r="J379" s="746">
        <v>0</v>
      </c>
      <c r="K379" s="746">
        <v>13858042</v>
      </c>
      <c r="L379" s="746">
        <v>13858042</v>
      </c>
      <c r="M379" s="746">
        <v>0</v>
      </c>
      <c r="N379" s="746">
        <v>0</v>
      </c>
      <c r="O379" s="749" t="s">
        <v>2204</v>
      </c>
      <c r="P379" s="864"/>
    </row>
    <row r="380" spans="1:16" s="747" customFormat="1" x14ac:dyDescent="0.25">
      <c r="A380" s="99" t="s">
        <v>807</v>
      </c>
      <c r="B380" s="99" t="s">
        <v>808</v>
      </c>
      <c r="C380" s="925" t="s">
        <v>809</v>
      </c>
      <c r="D380" s="99" t="s">
        <v>810</v>
      </c>
      <c r="E380" s="751" t="s">
        <v>813</v>
      </c>
      <c r="F380" s="99" t="s">
        <v>814</v>
      </c>
      <c r="G380" s="99" t="s">
        <v>1994</v>
      </c>
      <c r="H380" s="99" t="s">
        <v>1995</v>
      </c>
      <c r="I380" s="746">
        <v>0</v>
      </c>
      <c r="J380" s="746">
        <v>0</v>
      </c>
      <c r="K380" s="746">
        <v>46979000</v>
      </c>
      <c r="L380" s="746">
        <v>46979000</v>
      </c>
      <c r="M380" s="746">
        <v>0</v>
      </c>
      <c r="N380" s="746">
        <v>0</v>
      </c>
      <c r="O380" s="749" t="s">
        <v>2204</v>
      </c>
      <c r="P380" s="864"/>
    </row>
    <row r="381" spans="1:16" s="747" customFormat="1" x14ac:dyDescent="0.25">
      <c r="A381" s="99" t="s">
        <v>807</v>
      </c>
      <c r="B381" s="99" t="s">
        <v>808</v>
      </c>
      <c r="C381" s="925" t="s">
        <v>809</v>
      </c>
      <c r="D381" s="99" t="s">
        <v>810</v>
      </c>
      <c r="E381" s="751" t="s">
        <v>813</v>
      </c>
      <c r="F381" s="99" t="s">
        <v>814</v>
      </c>
      <c r="G381" s="99" t="s">
        <v>1984</v>
      </c>
      <c r="H381" s="99" t="s">
        <v>1985</v>
      </c>
      <c r="I381" s="746">
        <v>0</v>
      </c>
      <c r="J381" s="746">
        <v>0</v>
      </c>
      <c r="K381" s="746">
        <v>762348000</v>
      </c>
      <c r="L381" s="746">
        <v>762348000</v>
      </c>
      <c r="M381" s="746">
        <v>0</v>
      </c>
      <c r="N381" s="746">
        <v>0</v>
      </c>
      <c r="O381" s="749" t="s">
        <v>2204</v>
      </c>
      <c r="P381" s="864"/>
    </row>
    <row r="382" spans="1:16" s="747" customFormat="1" x14ac:dyDescent="0.25">
      <c r="A382" s="99" t="s">
        <v>807</v>
      </c>
      <c r="B382" s="99" t="s">
        <v>808</v>
      </c>
      <c r="C382" s="925" t="s">
        <v>809</v>
      </c>
      <c r="D382" s="99" t="s">
        <v>810</v>
      </c>
      <c r="E382" s="751" t="s">
        <v>813</v>
      </c>
      <c r="F382" s="99" t="s">
        <v>814</v>
      </c>
      <c r="G382" s="99" t="s">
        <v>2084</v>
      </c>
      <c r="H382" s="99" t="s">
        <v>2085</v>
      </c>
      <c r="I382" s="746">
        <v>0</v>
      </c>
      <c r="J382" s="746">
        <v>0</v>
      </c>
      <c r="K382" s="746">
        <v>0</v>
      </c>
      <c r="L382" s="746">
        <v>0</v>
      </c>
      <c r="M382" s="746">
        <v>0</v>
      </c>
      <c r="N382" s="746">
        <v>0</v>
      </c>
      <c r="O382" s="749" t="s">
        <v>2204</v>
      </c>
      <c r="P382" s="864"/>
    </row>
    <row r="383" spans="1:16" s="747" customFormat="1" x14ac:dyDescent="0.25">
      <c r="A383" s="99" t="s">
        <v>807</v>
      </c>
      <c r="B383" s="99" t="s">
        <v>808</v>
      </c>
      <c r="C383" s="925" t="s">
        <v>809</v>
      </c>
      <c r="D383" s="99" t="s">
        <v>810</v>
      </c>
      <c r="E383" s="751" t="s">
        <v>813</v>
      </c>
      <c r="F383" s="99" t="s">
        <v>814</v>
      </c>
      <c r="G383" s="99" t="s">
        <v>2086</v>
      </c>
      <c r="H383" s="99" t="s">
        <v>2087</v>
      </c>
      <c r="I383" s="746">
        <v>0</v>
      </c>
      <c r="J383" s="746">
        <v>0</v>
      </c>
      <c r="K383" s="746">
        <v>4031564600</v>
      </c>
      <c r="L383" s="746">
        <v>4031564600</v>
      </c>
      <c r="M383" s="746">
        <v>0</v>
      </c>
      <c r="N383" s="746">
        <v>0</v>
      </c>
      <c r="O383" s="749" t="s">
        <v>2204</v>
      </c>
      <c r="P383" s="864"/>
    </row>
    <row r="384" spans="1:16" s="747" customFormat="1" x14ac:dyDescent="0.25">
      <c r="A384" s="99" t="s">
        <v>807</v>
      </c>
      <c r="B384" s="99" t="s">
        <v>808</v>
      </c>
      <c r="C384" s="925" t="s">
        <v>809</v>
      </c>
      <c r="D384" s="99" t="s">
        <v>810</v>
      </c>
      <c r="E384" s="751" t="s">
        <v>813</v>
      </c>
      <c r="F384" s="99" t="s">
        <v>814</v>
      </c>
      <c r="G384" s="99" t="s">
        <v>2088</v>
      </c>
      <c r="H384" s="99" t="s">
        <v>2089</v>
      </c>
      <c r="I384" s="746">
        <v>0</v>
      </c>
      <c r="J384" s="746">
        <v>0</v>
      </c>
      <c r="K384" s="746">
        <v>326063000</v>
      </c>
      <c r="L384" s="746">
        <v>326063000</v>
      </c>
      <c r="M384" s="746">
        <v>0</v>
      </c>
      <c r="N384" s="746">
        <v>0</v>
      </c>
      <c r="O384" s="749" t="s">
        <v>2204</v>
      </c>
      <c r="P384" s="864"/>
    </row>
    <row r="385" spans="1:21" s="747" customFormat="1" x14ac:dyDescent="0.25">
      <c r="A385" s="99" t="s">
        <v>807</v>
      </c>
      <c r="B385" s="99" t="s">
        <v>808</v>
      </c>
      <c r="C385" s="925" t="s">
        <v>809</v>
      </c>
      <c r="D385" s="99" t="s">
        <v>810</v>
      </c>
      <c r="E385" s="751" t="s">
        <v>813</v>
      </c>
      <c r="F385" s="99" t="s">
        <v>814</v>
      </c>
      <c r="G385" s="99" t="s">
        <v>1996</v>
      </c>
      <c r="H385" s="99" t="s">
        <v>1997</v>
      </c>
      <c r="I385" s="746">
        <v>0</v>
      </c>
      <c r="J385" s="746">
        <v>0</v>
      </c>
      <c r="K385" s="746">
        <v>14187876</v>
      </c>
      <c r="L385" s="746">
        <v>14187876</v>
      </c>
      <c r="M385" s="746">
        <v>0</v>
      </c>
      <c r="N385" s="746">
        <v>0</v>
      </c>
      <c r="O385" s="749" t="s">
        <v>2204</v>
      </c>
      <c r="P385" s="864"/>
    </row>
    <row r="386" spans="1:21" s="747" customFormat="1" x14ac:dyDescent="0.25">
      <c r="A386" s="99" t="s">
        <v>807</v>
      </c>
      <c r="B386" s="99" t="s">
        <v>808</v>
      </c>
      <c r="C386" s="925" t="s">
        <v>809</v>
      </c>
      <c r="D386" s="99" t="s">
        <v>810</v>
      </c>
      <c r="E386" s="751" t="s">
        <v>813</v>
      </c>
      <c r="F386" s="99" t="s">
        <v>814</v>
      </c>
      <c r="G386" s="99" t="s">
        <v>1998</v>
      </c>
      <c r="H386" s="99" t="s">
        <v>1999</v>
      </c>
      <c r="I386" s="746">
        <v>0</v>
      </c>
      <c r="J386" s="746">
        <v>0</v>
      </c>
      <c r="K386" s="746">
        <v>33681000</v>
      </c>
      <c r="L386" s="746">
        <v>33681000</v>
      </c>
      <c r="M386" s="746">
        <v>0</v>
      </c>
      <c r="N386" s="746">
        <v>0</v>
      </c>
      <c r="O386" s="749" t="s">
        <v>2204</v>
      </c>
      <c r="P386" s="864"/>
    </row>
    <row r="387" spans="1:21" s="747" customFormat="1" x14ac:dyDescent="0.25">
      <c r="A387" s="99" t="s">
        <v>807</v>
      </c>
      <c r="B387" s="99" t="s">
        <v>808</v>
      </c>
      <c r="C387" s="925" t="s">
        <v>809</v>
      </c>
      <c r="D387" s="99" t="s">
        <v>810</v>
      </c>
      <c r="E387" s="751" t="s">
        <v>813</v>
      </c>
      <c r="F387" s="99" t="s">
        <v>814</v>
      </c>
      <c r="G387" s="99" t="s">
        <v>2090</v>
      </c>
      <c r="H387" s="99" t="s">
        <v>2091</v>
      </c>
      <c r="I387" s="746">
        <v>0</v>
      </c>
      <c r="J387" s="746">
        <v>0</v>
      </c>
      <c r="K387" s="746">
        <v>39550000</v>
      </c>
      <c r="L387" s="746">
        <v>39550000</v>
      </c>
      <c r="M387" s="746">
        <v>0</v>
      </c>
      <c r="N387" s="746">
        <v>0</v>
      </c>
      <c r="O387" s="749" t="s">
        <v>2204</v>
      </c>
      <c r="P387" s="864"/>
    </row>
    <row r="388" spans="1:21" s="747" customFormat="1" x14ac:dyDescent="0.25">
      <c r="A388" s="99" t="s">
        <v>807</v>
      </c>
      <c r="B388" s="99" t="s">
        <v>808</v>
      </c>
      <c r="C388" s="925" t="s">
        <v>809</v>
      </c>
      <c r="D388" s="99" t="s">
        <v>810</v>
      </c>
      <c r="E388" s="751" t="s">
        <v>813</v>
      </c>
      <c r="F388" s="99" t="s">
        <v>814</v>
      </c>
      <c r="G388" s="99" t="s">
        <v>2092</v>
      </c>
      <c r="H388" s="99" t="s">
        <v>2093</v>
      </c>
      <c r="I388" s="746">
        <v>0</v>
      </c>
      <c r="J388" s="746">
        <v>0</v>
      </c>
      <c r="K388" s="746">
        <v>17380413050</v>
      </c>
      <c r="L388" s="746">
        <v>17380413050</v>
      </c>
      <c r="M388" s="746">
        <v>0</v>
      </c>
      <c r="N388" s="746">
        <v>0</v>
      </c>
      <c r="O388" s="749" t="s">
        <v>2204</v>
      </c>
      <c r="P388" s="864"/>
    </row>
    <row r="389" spans="1:21" s="747" customFormat="1" x14ac:dyDescent="0.25">
      <c r="A389" s="99" t="s">
        <v>807</v>
      </c>
      <c r="B389" s="99" t="s">
        <v>808</v>
      </c>
      <c r="C389" s="925" t="s">
        <v>809</v>
      </c>
      <c r="D389" s="99" t="s">
        <v>810</v>
      </c>
      <c r="E389" s="751" t="s">
        <v>813</v>
      </c>
      <c r="F389" s="99" t="s">
        <v>814</v>
      </c>
      <c r="G389" s="99" t="s">
        <v>2094</v>
      </c>
      <c r="H389" s="99" t="s">
        <v>2095</v>
      </c>
      <c r="I389" s="746">
        <v>0</v>
      </c>
      <c r="J389" s="746">
        <v>0</v>
      </c>
      <c r="K389" s="746">
        <v>20075355550</v>
      </c>
      <c r="L389" s="746">
        <v>20075355550</v>
      </c>
      <c r="M389" s="746">
        <v>0</v>
      </c>
      <c r="N389" s="746">
        <v>0</v>
      </c>
      <c r="O389" s="749" t="s">
        <v>2204</v>
      </c>
      <c r="P389" s="864"/>
    </row>
    <row r="390" spans="1:21" s="747" customFormat="1" x14ac:dyDescent="0.25">
      <c r="A390" s="99" t="s">
        <v>807</v>
      </c>
      <c r="B390" s="99" t="s">
        <v>808</v>
      </c>
      <c r="C390" s="925" t="s">
        <v>809</v>
      </c>
      <c r="D390" s="99" t="s">
        <v>810</v>
      </c>
      <c r="E390" s="751" t="s">
        <v>813</v>
      </c>
      <c r="F390" s="99" t="s">
        <v>814</v>
      </c>
      <c r="G390" s="99" t="s">
        <v>2002</v>
      </c>
      <c r="H390" s="99" t="s">
        <v>2003</v>
      </c>
      <c r="I390" s="746">
        <v>0</v>
      </c>
      <c r="J390" s="746">
        <v>0</v>
      </c>
      <c r="K390" s="746">
        <v>0</v>
      </c>
      <c r="L390" s="746">
        <v>86210899</v>
      </c>
      <c r="M390" s="746">
        <v>0</v>
      </c>
      <c r="N390" s="746">
        <v>86210899</v>
      </c>
      <c r="O390" s="749" t="s">
        <v>1732</v>
      </c>
      <c r="P390" s="864"/>
    </row>
    <row r="391" spans="1:21" s="747" customFormat="1" x14ac:dyDescent="0.25">
      <c r="A391" s="99" t="s">
        <v>807</v>
      </c>
      <c r="B391" s="99" t="s">
        <v>808</v>
      </c>
      <c r="C391" s="925" t="s">
        <v>809</v>
      </c>
      <c r="D391" s="99" t="s">
        <v>810</v>
      </c>
      <c r="E391" s="751" t="s">
        <v>813</v>
      </c>
      <c r="F391" s="99" t="s">
        <v>814</v>
      </c>
      <c r="G391" s="99" t="s">
        <v>2004</v>
      </c>
      <c r="H391" s="99" t="s">
        <v>2005</v>
      </c>
      <c r="I391" s="746">
        <v>0</v>
      </c>
      <c r="J391" s="746">
        <v>0</v>
      </c>
      <c r="K391" s="746">
        <v>2555580000</v>
      </c>
      <c r="L391" s="746">
        <v>2555580000</v>
      </c>
      <c r="M391" s="746">
        <v>0</v>
      </c>
      <c r="N391" s="746">
        <v>0</v>
      </c>
      <c r="O391" s="749" t="s">
        <v>2204</v>
      </c>
      <c r="P391" s="864"/>
    </row>
    <row r="392" spans="1:21" s="747" customFormat="1" x14ac:dyDescent="0.25">
      <c r="A392" s="99" t="s">
        <v>807</v>
      </c>
      <c r="B392" s="99" t="s">
        <v>808</v>
      </c>
      <c r="C392" s="925" t="s">
        <v>809</v>
      </c>
      <c r="D392" s="99" t="s">
        <v>810</v>
      </c>
      <c r="E392" s="751" t="s">
        <v>813</v>
      </c>
      <c r="F392" s="99" t="s">
        <v>814</v>
      </c>
      <c r="G392" s="99" t="s">
        <v>1952</v>
      </c>
      <c r="H392" s="99" t="s">
        <v>1953</v>
      </c>
      <c r="I392" s="746">
        <v>0</v>
      </c>
      <c r="J392" s="746">
        <v>0</v>
      </c>
      <c r="K392" s="746">
        <v>12800526891</v>
      </c>
      <c r="L392" s="746">
        <v>25601053782</v>
      </c>
      <c r="M392" s="746">
        <v>0</v>
      </c>
      <c r="N392" s="746">
        <v>12800526891</v>
      </c>
      <c r="O392" s="749" t="s">
        <v>1732</v>
      </c>
      <c r="P392" s="864"/>
    </row>
    <row r="393" spans="1:21" s="747" customFormat="1" x14ac:dyDescent="0.25">
      <c r="A393" s="99" t="s">
        <v>807</v>
      </c>
      <c r="B393" s="99" t="s">
        <v>808</v>
      </c>
      <c r="C393" s="925" t="s">
        <v>809</v>
      </c>
      <c r="D393" s="99" t="s">
        <v>810</v>
      </c>
      <c r="E393" s="751" t="s">
        <v>813</v>
      </c>
      <c r="F393" s="99" t="s">
        <v>814</v>
      </c>
      <c r="G393" s="99" t="s">
        <v>2096</v>
      </c>
      <c r="H393" s="99" t="s">
        <v>2097</v>
      </c>
      <c r="I393" s="746">
        <v>0</v>
      </c>
      <c r="J393" s="746">
        <v>0</v>
      </c>
      <c r="K393" s="746">
        <v>34000000</v>
      </c>
      <c r="L393" s="746">
        <v>34000000</v>
      </c>
      <c r="M393" s="746">
        <v>0</v>
      </c>
      <c r="N393" s="746">
        <v>0</v>
      </c>
      <c r="O393" s="749" t="s">
        <v>2204</v>
      </c>
      <c r="P393" s="864"/>
    </row>
    <row r="394" spans="1:21" s="747" customFormat="1" x14ac:dyDescent="0.25">
      <c r="A394" s="99" t="s">
        <v>807</v>
      </c>
      <c r="B394" s="99" t="s">
        <v>808</v>
      </c>
      <c r="C394" s="925" t="s">
        <v>809</v>
      </c>
      <c r="D394" s="99" t="s">
        <v>810</v>
      </c>
      <c r="E394" s="751" t="s">
        <v>813</v>
      </c>
      <c r="F394" s="99" t="s">
        <v>814</v>
      </c>
      <c r="G394" s="99" t="s">
        <v>2098</v>
      </c>
      <c r="H394" s="99" t="s">
        <v>2099</v>
      </c>
      <c r="I394" s="746">
        <v>0</v>
      </c>
      <c r="J394" s="746">
        <v>0</v>
      </c>
      <c r="K394" s="746">
        <v>70205825214</v>
      </c>
      <c r="L394" s="746">
        <v>70205825214</v>
      </c>
      <c r="M394" s="746">
        <v>0</v>
      </c>
      <c r="N394" s="746">
        <v>0</v>
      </c>
      <c r="O394" s="749" t="s">
        <v>2204</v>
      </c>
      <c r="P394" s="864"/>
    </row>
    <row r="395" spans="1:21" s="747" customFormat="1" x14ac:dyDescent="0.25">
      <c r="A395" s="99" t="s">
        <v>807</v>
      </c>
      <c r="B395" s="99" t="s">
        <v>808</v>
      </c>
      <c r="C395" s="925" t="s">
        <v>809</v>
      </c>
      <c r="D395" s="99" t="s">
        <v>810</v>
      </c>
      <c r="E395" s="751" t="s">
        <v>813</v>
      </c>
      <c r="F395" s="99" t="s">
        <v>814</v>
      </c>
      <c r="G395" s="99" t="s">
        <v>952</v>
      </c>
      <c r="H395" s="99" t="s">
        <v>953</v>
      </c>
      <c r="I395" s="1254">
        <v>0</v>
      </c>
      <c r="J395" s="1254">
        <v>537459706053</v>
      </c>
      <c r="K395" s="1254">
        <v>648546000000</v>
      </c>
      <c r="L395" s="1254">
        <v>1258453731631</v>
      </c>
      <c r="M395" s="1254">
        <v>0</v>
      </c>
      <c r="N395" s="1254">
        <v>1147367437684</v>
      </c>
      <c r="O395" s="749">
        <v>12</v>
      </c>
      <c r="P395" s="1254">
        <v>0</v>
      </c>
      <c r="Q395" s="1254">
        <v>537459706053</v>
      </c>
      <c r="R395" s="1254">
        <v>648546000000</v>
      </c>
      <c r="S395" s="1254">
        <v>1258453731631</v>
      </c>
      <c r="T395" s="1254">
        <v>0</v>
      </c>
      <c r="U395" s="1254">
        <v>1147367437684</v>
      </c>
    </row>
    <row r="396" spans="1:21" s="747" customFormat="1" x14ac:dyDescent="0.25">
      <c r="A396" s="99" t="s">
        <v>807</v>
      </c>
      <c r="B396" s="99" t="s">
        <v>808</v>
      </c>
      <c r="C396" s="925" t="s">
        <v>809</v>
      </c>
      <c r="D396" s="99" t="s">
        <v>810</v>
      </c>
      <c r="E396" s="751" t="s">
        <v>813</v>
      </c>
      <c r="F396" s="99" t="s">
        <v>814</v>
      </c>
      <c r="G396" s="99" t="s">
        <v>510</v>
      </c>
      <c r="H396" s="99" t="s">
        <v>511</v>
      </c>
      <c r="I396" s="746">
        <v>0</v>
      </c>
      <c r="J396" s="746">
        <v>0</v>
      </c>
      <c r="K396" s="746">
        <v>0</v>
      </c>
      <c r="L396" s="746">
        <v>82669120</v>
      </c>
      <c r="M396" s="746">
        <v>0</v>
      </c>
      <c r="N396" s="746">
        <v>82669120</v>
      </c>
      <c r="O396" s="749" t="s">
        <v>1732</v>
      </c>
      <c r="P396" s="864"/>
    </row>
    <row r="397" spans="1:21" s="747" customFormat="1" x14ac:dyDescent="0.25">
      <c r="A397" s="99" t="s">
        <v>807</v>
      </c>
      <c r="B397" s="99" t="s">
        <v>808</v>
      </c>
      <c r="C397" s="925" t="s">
        <v>809</v>
      </c>
      <c r="D397" s="99" t="s">
        <v>810</v>
      </c>
      <c r="E397" s="751" t="s">
        <v>813</v>
      </c>
      <c r="F397" s="99" t="s">
        <v>814</v>
      </c>
      <c r="G397" s="99" t="s">
        <v>2100</v>
      </c>
      <c r="H397" s="99" t="s">
        <v>2101</v>
      </c>
      <c r="I397" s="746">
        <v>0</v>
      </c>
      <c r="J397" s="746">
        <v>0</v>
      </c>
      <c r="K397" s="746">
        <v>2646528000</v>
      </c>
      <c r="L397" s="746">
        <v>2646528000</v>
      </c>
      <c r="M397" s="746">
        <v>0</v>
      </c>
      <c r="N397" s="746">
        <v>0</v>
      </c>
      <c r="O397" s="749" t="s">
        <v>2204</v>
      </c>
      <c r="P397" s="864"/>
    </row>
    <row r="398" spans="1:21" s="747" customFormat="1" x14ac:dyDescent="0.25">
      <c r="A398" s="99" t="s">
        <v>807</v>
      </c>
      <c r="B398" s="99" t="s">
        <v>808</v>
      </c>
      <c r="C398" s="925" t="s">
        <v>809</v>
      </c>
      <c r="D398" s="99" t="s">
        <v>810</v>
      </c>
      <c r="E398" s="751" t="s">
        <v>813</v>
      </c>
      <c r="F398" s="99" t="s">
        <v>814</v>
      </c>
      <c r="G398" s="99" t="s">
        <v>2102</v>
      </c>
      <c r="H398" s="99" t="s">
        <v>2103</v>
      </c>
      <c r="I398" s="746">
        <v>0</v>
      </c>
      <c r="J398" s="746">
        <v>0</v>
      </c>
      <c r="K398" s="746">
        <v>1898818500</v>
      </c>
      <c r="L398" s="746">
        <v>1898818500</v>
      </c>
      <c r="M398" s="746">
        <v>0</v>
      </c>
      <c r="N398" s="746">
        <v>0</v>
      </c>
      <c r="O398" s="749" t="s">
        <v>2204</v>
      </c>
      <c r="P398" s="864"/>
    </row>
    <row r="399" spans="1:21" s="747" customFormat="1" x14ac:dyDescent="0.25">
      <c r="A399" s="99" t="s">
        <v>807</v>
      </c>
      <c r="B399" s="99" t="s">
        <v>808</v>
      </c>
      <c r="C399" s="925" t="s">
        <v>809</v>
      </c>
      <c r="D399" s="99" t="s">
        <v>810</v>
      </c>
      <c r="E399" s="751" t="s">
        <v>813</v>
      </c>
      <c r="F399" s="99" t="s">
        <v>814</v>
      </c>
      <c r="G399" s="99" t="s">
        <v>2104</v>
      </c>
      <c r="H399" s="99" t="s">
        <v>2105</v>
      </c>
      <c r="I399" s="746">
        <v>0</v>
      </c>
      <c r="J399" s="746">
        <v>0</v>
      </c>
      <c r="K399" s="746">
        <v>185790000</v>
      </c>
      <c r="L399" s="746">
        <v>185790000</v>
      </c>
      <c r="M399" s="746">
        <v>0</v>
      </c>
      <c r="N399" s="746">
        <v>0</v>
      </c>
      <c r="O399" s="749" t="s">
        <v>2204</v>
      </c>
      <c r="P399" s="864"/>
    </row>
    <row r="400" spans="1:21" s="747" customFormat="1" x14ac:dyDescent="0.25">
      <c r="A400" s="99" t="s">
        <v>807</v>
      </c>
      <c r="B400" s="99" t="s">
        <v>808</v>
      </c>
      <c r="C400" s="925" t="s">
        <v>809</v>
      </c>
      <c r="D400" s="99" t="s">
        <v>810</v>
      </c>
      <c r="E400" s="751" t="s">
        <v>813</v>
      </c>
      <c r="F400" s="99" t="s">
        <v>814</v>
      </c>
      <c r="G400" s="99" t="s">
        <v>2106</v>
      </c>
      <c r="H400" s="99" t="s">
        <v>2107</v>
      </c>
      <c r="I400" s="746">
        <v>0</v>
      </c>
      <c r="J400" s="746">
        <v>0</v>
      </c>
      <c r="K400" s="746">
        <v>0</v>
      </c>
      <c r="L400" s="746">
        <v>2458980000</v>
      </c>
      <c r="M400" s="746">
        <v>0</v>
      </c>
      <c r="N400" s="746">
        <v>2458980000</v>
      </c>
      <c r="O400" s="749" t="s">
        <v>1732</v>
      </c>
      <c r="P400" s="864"/>
    </row>
    <row r="401" spans="1:16" s="747" customFormat="1" x14ac:dyDescent="0.25">
      <c r="A401" s="99" t="s">
        <v>807</v>
      </c>
      <c r="B401" s="99" t="s">
        <v>808</v>
      </c>
      <c r="C401" s="925" t="s">
        <v>809</v>
      </c>
      <c r="D401" s="99" t="s">
        <v>810</v>
      </c>
      <c r="E401" s="751" t="s">
        <v>813</v>
      </c>
      <c r="F401" s="99" t="s">
        <v>814</v>
      </c>
      <c r="G401" s="99" t="s">
        <v>2108</v>
      </c>
      <c r="H401" s="99" t="s">
        <v>2109</v>
      </c>
      <c r="I401" s="746">
        <v>0</v>
      </c>
      <c r="J401" s="746">
        <v>0</v>
      </c>
      <c r="K401" s="746">
        <v>30000000</v>
      </c>
      <c r="L401" s="746">
        <v>30000000</v>
      </c>
      <c r="M401" s="746">
        <v>0</v>
      </c>
      <c r="N401" s="746">
        <v>0</v>
      </c>
      <c r="O401" s="749" t="s">
        <v>2204</v>
      </c>
      <c r="P401" s="864"/>
    </row>
    <row r="402" spans="1:16" s="747" customFormat="1" x14ac:dyDescent="0.25">
      <c r="A402" s="99" t="s">
        <v>807</v>
      </c>
      <c r="B402" s="99" t="s">
        <v>808</v>
      </c>
      <c r="C402" s="925" t="s">
        <v>809</v>
      </c>
      <c r="D402" s="99" t="s">
        <v>810</v>
      </c>
      <c r="E402" s="751" t="s">
        <v>813</v>
      </c>
      <c r="F402" s="99" t="s">
        <v>814</v>
      </c>
      <c r="G402" s="99" t="s">
        <v>2110</v>
      </c>
      <c r="H402" s="99" t="s">
        <v>2111</v>
      </c>
      <c r="I402" s="746">
        <v>0</v>
      </c>
      <c r="J402" s="746">
        <v>0</v>
      </c>
      <c r="K402" s="746">
        <v>45000000</v>
      </c>
      <c r="L402" s="746">
        <v>45000000</v>
      </c>
      <c r="M402" s="746">
        <v>0</v>
      </c>
      <c r="N402" s="746">
        <v>0</v>
      </c>
      <c r="O402" s="749" t="s">
        <v>2204</v>
      </c>
      <c r="P402" s="864"/>
    </row>
    <row r="403" spans="1:16" s="747" customFormat="1" x14ac:dyDescent="0.25">
      <c r="A403" s="99" t="s">
        <v>807</v>
      </c>
      <c r="B403" s="99" t="s">
        <v>808</v>
      </c>
      <c r="C403" s="925" t="s">
        <v>809</v>
      </c>
      <c r="D403" s="99" t="s">
        <v>810</v>
      </c>
      <c r="E403" s="751" t="s">
        <v>813</v>
      </c>
      <c r="F403" s="99" t="s">
        <v>814</v>
      </c>
      <c r="G403" s="99" t="s">
        <v>2112</v>
      </c>
      <c r="H403" s="99" t="s">
        <v>2113</v>
      </c>
      <c r="I403" s="746">
        <v>0</v>
      </c>
      <c r="J403" s="746">
        <v>0</v>
      </c>
      <c r="K403" s="746">
        <v>0</v>
      </c>
      <c r="L403" s="746">
        <v>600000000</v>
      </c>
      <c r="M403" s="746">
        <v>0</v>
      </c>
      <c r="N403" s="746">
        <v>600000000</v>
      </c>
      <c r="O403" s="749" t="s">
        <v>1732</v>
      </c>
      <c r="P403" s="864"/>
    </row>
    <row r="404" spans="1:16" s="747" customFormat="1" x14ac:dyDescent="0.25">
      <c r="A404" s="99" t="s">
        <v>807</v>
      </c>
      <c r="B404" s="99" t="s">
        <v>808</v>
      </c>
      <c r="C404" s="925" t="s">
        <v>809</v>
      </c>
      <c r="D404" s="99" t="s">
        <v>810</v>
      </c>
      <c r="E404" s="751" t="s">
        <v>813</v>
      </c>
      <c r="F404" s="99" t="s">
        <v>814</v>
      </c>
      <c r="G404" s="99" t="s">
        <v>2114</v>
      </c>
      <c r="H404" s="99" t="s">
        <v>2115</v>
      </c>
      <c r="I404" s="746">
        <v>0</v>
      </c>
      <c r="J404" s="746">
        <v>0</v>
      </c>
      <c r="K404" s="746">
        <v>1348000000</v>
      </c>
      <c r="L404" s="746">
        <v>1348000000</v>
      </c>
      <c r="M404" s="746">
        <v>0</v>
      </c>
      <c r="N404" s="746">
        <v>0</v>
      </c>
      <c r="O404" s="749" t="s">
        <v>2204</v>
      </c>
      <c r="P404" s="864"/>
    </row>
    <row r="405" spans="1:16" s="747" customFormat="1" x14ac:dyDescent="0.25">
      <c r="A405" s="99" t="s">
        <v>807</v>
      </c>
      <c r="B405" s="99" t="s">
        <v>808</v>
      </c>
      <c r="C405" s="925" t="s">
        <v>809</v>
      </c>
      <c r="D405" s="99" t="s">
        <v>810</v>
      </c>
      <c r="E405" s="751" t="s">
        <v>813</v>
      </c>
      <c r="F405" s="99" t="s">
        <v>814</v>
      </c>
      <c r="G405" s="99" t="s">
        <v>1884</v>
      </c>
      <c r="H405" s="99" t="s">
        <v>1885</v>
      </c>
      <c r="I405" s="746">
        <v>0</v>
      </c>
      <c r="J405" s="746">
        <v>0</v>
      </c>
      <c r="K405" s="746">
        <v>976074300</v>
      </c>
      <c r="L405" s="746">
        <v>976074300</v>
      </c>
      <c r="M405" s="746">
        <v>0</v>
      </c>
      <c r="N405" s="746">
        <v>0</v>
      </c>
      <c r="O405" s="749" t="s">
        <v>2204</v>
      </c>
      <c r="P405" s="864"/>
    </row>
    <row r="406" spans="1:16" s="747" customFormat="1" x14ac:dyDescent="0.25">
      <c r="A406" s="99" t="s">
        <v>807</v>
      </c>
      <c r="B406" s="99" t="s">
        <v>808</v>
      </c>
      <c r="C406" s="925" t="s">
        <v>809</v>
      </c>
      <c r="D406" s="99" t="s">
        <v>810</v>
      </c>
      <c r="E406" s="751" t="s">
        <v>813</v>
      </c>
      <c r="F406" s="99" t="s">
        <v>814</v>
      </c>
      <c r="G406" s="99" t="s">
        <v>548</v>
      </c>
      <c r="H406" s="99" t="s">
        <v>549</v>
      </c>
      <c r="I406" s="746">
        <v>0</v>
      </c>
      <c r="J406" s="746">
        <v>0</v>
      </c>
      <c r="K406" s="746">
        <v>16650000000</v>
      </c>
      <c r="L406" s="746">
        <v>16650000000</v>
      </c>
      <c r="M406" s="746">
        <v>0</v>
      </c>
      <c r="N406" s="746">
        <v>0</v>
      </c>
      <c r="O406" s="749" t="s">
        <v>2204</v>
      </c>
      <c r="P406" s="864"/>
    </row>
    <row r="407" spans="1:16" s="747" customFormat="1" x14ac:dyDescent="0.25">
      <c r="A407" s="99" t="s">
        <v>807</v>
      </c>
      <c r="B407" s="99" t="s">
        <v>808</v>
      </c>
      <c r="C407" s="925" t="s">
        <v>809</v>
      </c>
      <c r="D407" s="99" t="s">
        <v>810</v>
      </c>
      <c r="E407" s="751" t="s">
        <v>813</v>
      </c>
      <c r="F407" s="99" t="s">
        <v>814</v>
      </c>
      <c r="G407" s="99" t="s">
        <v>2116</v>
      </c>
      <c r="H407" s="99" t="s">
        <v>2117</v>
      </c>
      <c r="I407" s="746">
        <v>0</v>
      </c>
      <c r="J407" s="746">
        <v>0</v>
      </c>
      <c r="K407" s="746">
        <v>5799104300</v>
      </c>
      <c r="L407" s="746">
        <v>5830964300</v>
      </c>
      <c r="M407" s="746">
        <v>0</v>
      </c>
      <c r="N407" s="746">
        <v>31860000</v>
      </c>
      <c r="O407" s="749" t="s">
        <v>1732</v>
      </c>
      <c r="P407" s="864"/>
    </row>
    <row r="408" spans="1:16" s="747" customFormat="1" x14ac:dyDescent="0.25">
      <c r="A408" s="99" t="s">
        <v>807</v>
      </c>
      <c r="B408" s="99" t="s">
        <v>808</v>
      </c>
      <c r="C408" s="925" t="s">
        <v>809</v>
      </c>
      <c r="D408" s="99" t="s">
        <v>810</v>
      </c>
      <c r="E408" s="751" t="s">
        <v>813</v>
      </c>
      <c r="F408" s="99" t="s">
        <v>814</v>
      </c>
      <c r="G408" s="99" t="s">
        <v>962</v>
      </c>
      <c r="H408" s="99" t="s">
        <v>963</v>
      </c>
      <c r="I408" s="746">
        <v>0</v>
      </c>
      <c r="J408" s="746">
        <v>118250000</v>
      </c>
      <c r="K408" s="746">
        <v>118250000</v>
      </c>
      <c r="L408" s="746">
        <v>0</v>
      </c>
      <c r="M408" s="746">
        <v>0</v>
      </c>
      <c r="N408" s="746">
        <v>0</v>
      </c>
      <c r="O408" s="749" t="s">
        <v>2204</v>
      </c>
      <c r="P408" s="864"/>
    </row>
    <row r="409" spans="1:16" s="747" customFormat="1" x14ac:dyDescent="0.25">
      <c r="A409" s="99" t="s">
        <v>807</v>
      </c>
      <c r="B409" s="99" t="s">
        <v>808</v>
      </c>
      <c r="C409" s="925" t="s">
        <v>809</v>
      </c>
      <c r="D409" s="99" t="s">
        <v>810</v>
      </c>
      <c r="E409" s="751" t="s">
        <v>813</v>
      </c>
      <c r="F409" s="99" t="s">
        <v>814</v>
      </c>
      <c r="G409" s="99" t="s">
        <v>2118</v>
      </c>
      <c r="H409" s="99" t="s">
        <v>2119</v>
      </c>
      <c r="I409" s="746">
        <v>0</v>
      </c>
      <c r="J409" s="746">
        <v>0</v>
      </c>
      <c r="K409" s="746">
        <v>930400000</v>
      </c>
      <c r="L409" s="746">
        <v>930400000</v>
      </c>
      <c r="M409" s="746">
        <v>0</v>
      </c>
      <c r="N409" s="746">
        <v>0</v>
      </c>
      <c r="O409" s="749" t="s">
        <v>2204</v>
      </c>
      <c r="P409" s="864"/>
    </row>
    <row r="410" spans="1:16" s="747" customFormat="1" x14ac:dyDescent="0.25">
      <c r="A410" s="99" t="s">
        <v>807</v>
      </c>
      <c r="B410" s="99" t="s">
        <v>808</v>
      </c>
      <c r="C410" s="925" t="s">
        <v>809</v>
      </c>
      <c r="D410" s="99" t="s">
        <v>810</v>
      </c>
      <c r="E410" s="751" t="s">
        <v>813</v>
      </c>
      <c r="F410" s="99" t="s">
        <v>814</v>
      </c>
      <c r="G410" s="99" t="s">
        <v>1954</v>
      </c>
      <c r="H410" s="99" t="s">
        <v>1955</v>
      </c>
      <c r="I410" s="746">
        <v>0</v>
      </c>
      <c r="J410" s="746">
        <v>0</v>
      </c>
      <c r="K410" s="746">
        <v>5927552000</v>
      </c>
      <c r="L410" s="746">
        <v>5927552000</v>
      </c>
      <c r="M410" s="746">
        <v>0</v>
      </c>
      <c r="N410" s="746">
        <v>0</v>
      </c>
      <c r="O410" s="749" t="s">
        <v>2204</v>
      </c>
      <c r="P410" s="864"/>
    </row>
    <row r="411" spans="1:16" s="747" customFormat="1" x14ac:dyDescent="0.25">
      <c r="A411" s="99" t="s">
        <v>807</v>
      </c>
      <c r="B411" s="99" t="s">
        <v>808</v>
      </c>
      <c r="C411" s="925" t="s">
        <v>809</v>
      </c>
      <c r="D411" s="99" t="s">
        <v>810</v>
      </c>
      <c r="E411" s="751" t="s">
        <v>813</v>
      </c>
      <c r="F411" s="99" t="s">
        <v>814</v>
      </c>
      <c r="G411" s="99" t="s">
        <v>2120</v>
      </c>
      <c r="H411" s="99" t="s">
        <v>2121</v>
      </c>
      <c r="I411" s="746">
        <v>0</v>
      </c>
      <c r="J411" s="746">
        <v>0</v>
      </c>
      <c r="K411" s="746">
        <v>4303900000</v>
      </c>
      <c r="L411" s="746">
        <v>4303900000</v>
      </c>
      <c r="M411" s="746">
        <v>0</v>
      </c>
      <c r="N411" s="746">
        <v>0</v>
      </c>
      <c r="O411" s="749" t="s">
        <v>2204</v>
      </c>
      <c r="P411" s="864"/>
    </row>
    <row r="412" spans="1:16" s="747" customFormat="1" x14ac:dyDescent="0.25">
      <c r="A412" s="99" t="s">
        <v>807</v>
      </c>
      <c r="B412" s="99" t="s">
        <v>808</v>
      </c>
      <c r="C412" s="925" t="s">
        <v>809</v>
      </c>
      <c r="D412" s="99" t="s">
        <v>810</v>
      </c>
      <c r="E412" s="751" t="s">
        <v>813</v>
      </c>
      <c r="F412" s="99" t="s">
        <v>814</v>
      </c>
      <c r="G412" s="99" t="s">
        <v>2122</v>
      </c>
      <c r="H412" s="99" t="s">
        <v>2123</v>
      </c>
      <c r="I412" s="746">
        <v>0</v>
      </c>
      <c r="J412" s="746">
        <v>0</v>
      </c>
      <c r="K412" s="746">
        <v>622566400</v>
      </c>
      <c r="L412" s="746">
        <v>622566400</v>
      </c>
      <c r="M412" s="746">
        <v>0</v>
      </c>
      <c r="N412" s="746">
        <v>0</v>
      </c>
      <c r="O412" s="749" t="s">
        <v>2204</v>
      </c>
      <c r="P412" s="864"/>
    </row>
    <row r="413" spans="1:16" s="747" customFormat="1" x14ac:dyDescent="0.25">
      <c r="A413" s="99" t="s">
        <v>807</v>
      </c>
      <c r="B413" s="99" t="s">
        <v>808</v>
      </c>
      <c r="C413" s="925" t="s">
        <v>809</v>
      </c>
      <c r="D413" s="99" t="s">
        <v>810</v>
      </c>
      <c r="E413" s="751" t="s">
        <v>813</v>
      </c>
      <c r="F413" s="99" t="s">
        <v>814</v>
      </c>
      <c r="G413" s="99" t="s">
        <v>1956</v>
      </c>
      <c r="H413" s="99" t="s">
        <v>1957</v>
      </c>
      <c r="I413" s="746">
        <v>0</v>
      </c>
      <c r="J413" s="746">
        <v>0</v>
      </c>
      <c r="K413" s="746">
        <v>14399000000</v>
      </c>
      <c r="L413" s="746">
        <v>14399000000</v>
      </c>
      <c r="M413" s="746">
        <v>0</v>
      </c>
      <c r="N413" s="746">
        <v>0</v>
      </c>
      <c r="O413" s="749" t="s">
        <v>2204</v>
      </c>
      <c r="P413" s="864"/>
    </row>
    <row r="414" spans="1:16" s="747" customFormat="1" x14ac:dyDescent="0.25">
      <c r="A414" s="99" t="s">
        <v>807</v>
      </c>
      <c r="B414" s="99" t="s">
        <v>808</v>
      </c>
      <c r="C414" s="925" t="s">
        <v>809</v>
      </c>
      <c r="D414" s="99" t="s">
        <v>810</v>
      </c>
      <c r="E414" s="751" t="s">
        <v>813</v>
      </c>
      <c r="F414" s="99" t="s">
        <v>814</v>
      </c>
      <c r="G414" s="99" t="s">
        <v>1958</v>
      </c>
      <c r="H414" s="99" t="s">
        <v>1959</v>
      </c>
      <c r="I414" s="746">
        <v>0</v>
      </c>
      <c r="J414" s="746">
        <v>0</v>
      </c>
      <c r="K414" s="746">
        <v>3100000000</v>
      </c>
      <c r="L414" s="746">
        <v>3100000000</v>
      </c>
      <c r="M414" s="746">
        <v>0</v>
      </c>
      <c r="N414" s="746">
        <v>0</v>
      </c>
      <c r="O414" s="749" t="s">
        <v>2204</v>
      </c>
      <c r="P414" s="864"/>
    </row>
    <row r="415" spans="1:16" s="747" customFormat="1" x14ac:dyDescent="0.25">
      <c r="A415" s="99" t="s">
        <v>807</v>
      </c>
      <c r="B415" s="99" t="s">
        <v>808</v>
      </c>
      <c r="C415" s="925" t="s">
        <v>809</v>
      </c>
      <c r="D415" s="99" t="s">
        <v>810</v>
      </c>
      <c r="E415" s="751" t="s">
        <v>813</v>
      </c>
      <c r="F415" s="99" t="s">
        <v>814</v>
      </c>
      <c r="G415" s="99" t="s">
        <v>1960</v>
      </c>
      <c r="H415" s="99" t="s">
        <v>1961</v>
      </c>
      <c r="I415" s="746">
        <v>0</v>
      </c>
      <c r="J415" s="746">
        <v>0</v>
      </c>
      <c r="K415" s="746">
        <v>307000000</v>
      </c>
      <c r="L415" s="746">
        <v>307000000</v>
      </c>
      <c r="M415" s="746">
        <v>0</v>
      </c>
      <c r="N415" s="746">
        <v>0</v>
      </c>
      <c r="O415" s="749" t="s">
        <v>2204</v>
      </c>
      <c r="P415" s="864"/>
    </row>
    <row r="416" spans="1:16" s="747" customFormat="1" x14ac:dyDescent="0.25">
      <c r="A416" s="99" t="s">
        <v>807</v>
      </c>
      <c r="B416" s="99" t="s">
        <v>808</v>
      </c>
      <c r="C416" s="925" t="s">
        <v>809</v>
      </c>
      <c r="D416" s="99" t="s">
        <v>810</v>
      </c>
      <c r="E416" s="751" t="s">
        <v>813</v>
      </c>
      <c r="F416" s="99" t="s">
        <v>814</v>
      </c>
      <c r="G416" s="99" t="s">
        <v>1962</v>
      </c>
      <c r="H416" s="99" t="s">
        <v>1963</v>
      </c>
      <c r="I416" s="746">
        <v>0</v>
      </c>
      <c r="J416" s="746">
        <v>0</v>
      </c>
      <c r="K416" s="746">
        <v>107000000</v>
      </c>
      <c r="L416" s="746">
        <v>107000000</v>
      </c>
      <c r="M416" s="746">
        <v>0</v>
      </c>
      <c r="N416" s="746">
        <v>0</v>
      </c>
      <c r="O416" s="749" t="s">
        <v>2204</v>
      </c>
      <c r="P416" s="864"/>
    </row>
    <row r="417" spans="1:16" s="747" customFormat="1" x14ac:dyDescent="0.25">
      <c r="A417" s="99" t="s">
        <v>807</v>
      </c>
      <c r="B417" s="99" t="s">
        <v>808</v>
      </c>
      <c r="C417" s="925" t="s">
        <v>809</v>
      </c>
      <c r="D417" s="99" t="s">
        <v>810</v>
      </c>
      <c r="E417" s="751" t="s">
        <v>813</v>
      </c>
      <c r="F417" s="99" t="s">
        <v>814</v>
      </c>
      <c r="G417" s="99" t="s">
        <v>1964</v>
      </c>
      <c r="H417" s="99" t="s">
        <v>1965</v>
      </c>
      <c r="I417" s="746">
        <v>0</v>
      </c>
      <c r="J417" s="746">
        <v>0</v>
      </c>
      <c r="K417" s="746">
        <v>73000000</v>
      </c>
      <c r="L417" s="746">
        <v>73000000</v>
      </c>
      <c r="M417" s="746">
        <v>0</v>
      </c>
      <c r="N417" s="746">
        <v>0</v>
      </c>
      <c r="O417" s="749" t="s">
        <v>2204</v>
      </c>
      <c r="P417" s="864"/>
    </row>
    <row r="418" spans="1:16" s="747" customFormat="1" x14ac:dyDescent="0.25">
      <c r="A418" s="99" t="s">
        <v>807</v>
      </c>
      <c r="B418" s="99" t="s">
        <v>808</v>
      </c>
      <c r="C418" s="925" t="s">
        <v>809</v>
      </c>
      <c r="D418" s="99" t="s">
        <v>810</v>
      </c>
      <c r="E418" s="751" t="s">
        <v>813</v>
      </c>
      <c r="F418" s="99" t="s">
        <v>814</v>
      </c>
      <c r="G418" s="99" t="s">
        <v>1879</v>
      </c>
      <c r="H418" s="99" t="s">
        <v>1880</v>
      </c>
      <c r="I418" s="746">
        <v>0</v>
      </c>
      <c r="J418" s="746">
        <v>0</v>
      </c>
      <c r="K418" s="746">
        <v>0</v>
      </c>
      <c r="L418" s="746">
        <v>151000000</v>
      </c>
      <c r="M418" s="746">
        <v>0</v>
      </c>
      <c r="N418" s="746">
        <v>151000000</v>
      </c>
      <c r="O418" s="749" t="s">
        <v>1732</v>
      </c>
      <c r="P418" s="864"/>
    </row>
    <row r="419" spans="1:16" s="747" customFormat="1" x14ac:dyDescent="0.25">
      <c r="A419" s="99" t="s">
        <v>807</v>
      </c>
      <c r="B419" s="99" t="s">
        <v>808</v>
      </c>
      <c r="C419" s="925" t="s">
        <v>809</v>
      </c>
      <c r="D419" s="99" t="s">
        <v>810</v>
      </c>
      <c r="E419" s="751" t="s">
        <v>813</v>
      </c>
      <c r="F419" s="99" t="s">
        <v>814</v>
      </c>
      <c r="G419" s="99" t="s">
        <v>2124</v>
      </c>
      <c r="H419" s="99" t="s">
        <v>2125</v>
      </c>
      <c r="I419" s="746">
        <v>0</v>
      </c>
      <c r="J419" s="746">
        <v>0</v>
      </c>
      <c r="K419" s="746">
        <v>4511684000</v>
      </c>
      <c r="L419" s="746">
        <v>4511684000</v>
      </c>
      <c r="M419" s="746">
        <v>0</v>
      </c>
      <c r="N419" s="746">
        <v>0</v>
      </c>
      <c r="O419" s="749" t="s">
        <v>2204</v>
      </c>
      <c r="P419" s="864"/>
    </row>
    <row r="420" spans="1:16" s="747" customFormat="1" x14ac:dyDescent="0.25">
      <c r="A420" s="99" t="s">
        <v>807</v>
      </c>
      <c r="B420" s="99" t="s">
        <v>808</v>
      </c>
      <c r="C420" s="925" t="s">
        <v>809</v>
      </c>
      <c r="D420" s="99" t="s">
        <v>810</v>
      </c>
      <c r="E420" s="751" t="s">
        <v>813</v>
      </c>
      <c r="F420" s="99" t="s">
        <v>814</v>
      </c>
      <c r="G420" s="99" t="s">
        <v>2126</v>
      </c>
      <c r="H420" s="99" t="s">
        <v>2127</v>
      </c>
      <c r="I420" s="746">
        <v>0</v>
      </c>
      <c r="J420" s="746">
        <v>0</v>
      </c>
      <c r="K420" s="746">
        <v>330200000</v>
      </c>
      <c r="L420" s="746">
        <v>330200000</v>
      </c>
      <c r="M420" s="746">
        <v>0</v>
      </c>
      <c r="N420" s="746">
        <v>0</v>
      </c>
      <c r="O420" s="749" t="s">
        <v>2204</v>
      </c>
      <c r="P420" s="864"/>
    </row>
    <row r="421" spans="1:16" s="747" customFormat="1" x14ac:dyDescent="0.25">
      <c r="A421" s="99" t="s">
        <v>807</v>
      </c>
      <c r="B421" s="99" t="s">
        <v>808</v>
      </c>
      <c r="C421" s="925" t="s">
        <v>809</v>
      </c>
      <c r="D421" s="99" t="s">
        <v>810</v>
      </c>
      <c r="E421" s="751" t="s">
        <v>813</v>
      </c>
      <c r="F421" s="99" t="s">
        <v>814</v>
      </c>
      <c r="G421" s="99" t="s">
        <v>2128</v>
      </c>
      <c r="H421" s="99" t="s">
        <v>2129</v>
      </c>
      <c r="I421" s="746">
        <v>0</v>
      </c>
      <c r="J421" s="746">
        <v>0</v>
      </c>
      <c r="K421" s="746">
        <v>4315200000</v>
      </c>
      <c r="L421" s="746">
        <v>4315200000</v>
      </c>
      <c r="M421" s="746">
        <v>0</v>
      </c>
      <c r="N421" s="746">
        <v>0</v>
      </c>
      <c r="O421" s="749" t="s">
        <v>2204</v>
      </c>
      <c r="P421" s="864"/>
    </row>
    <row r="422" spans="1:16" s="747" customFormat="1" x14ac:dyDescent="0.25">
      <c r="A422" s="99" t="s">
        <v>807</v>
      </c>
      <c r="B422" s="99" t="s">
        <v>808</v>
      </c>
      <c r="C422" s="925" t="s">
        <v>809</v>
      </c>
      <c r="D422" s="99" t="s">
        <v>810</v>
      </c>
      <c r="E422" s="751" t="s">
        <v>813</v>
      </c>
      <c r="F422" s="99" t="s">
        <v>814</v>
      </c>
      <c r="G422" s="99" t="s">
        <v>1966</v>
      </c>
      <c r="H422" s="99" t="s">
        <v>1967</v>
      </c>
      <c r="I422" s="746">
        <v>0</v>
      </c>
      <c r="J422" s="746">
        <v>0</v>
      </c>
      <c r="K422" s="746">
        <v>3970000000</v>
      </c>
      <c r="L422" s="746">
        <v>4164270000</v>
      </c>
      <c r="M422" s="746">
        <v>0</v>
      </c>
      <c r="N422" s="746">
        <v>194270000</v>
      </c>
      <c r="O422" s="749" t="s">
        <v>1732</v>
      </c>
      <c r="P422" s="864"/>
    </row>
    <row r="423" spans="1:16" s="747" customFormat="1" x14ac:dyDescent="0.25">
      <c r="A423" s="99" t="s">
        <v>807</v>
      </c>
      <c r="B423" s="99" t="s">
        <v>808</v>
      </c>
      <c r="C423" s="925" t="s">
        <v>809</v>
      </c>
      <c r="D423" s="99" t="s">
        <v>810</v>
      </c>
      <c r="E423" s="751" t="s">
        <v>813</v>
      </c>
      <c r="F423" s="99" t="s">
        <v>814</v>
      </c>
      <c r="G423" s="99" t="s">
        <v>2130</v>
      </c>
      <c r="H423" s="99" t="s">
        <v>2131</v>
      </c>
      <c r="I423" s="746">
        <v>0</v>
      </c>
      <c r="J423" s="746">
        <v>0</v>
      </c>
      <c r="K423" s="746">
        <v>3889295000</v>
      </c>
      <c r="L423" s="746">
        <v>3889295000</v>
      </c>
      <c r="M423" s="746">
        <v>0</v>
      </c>
      <c r="N423" s="746">
        <v>0</v>
      </c>
      <c r="O423" s="749" t="s">
        <v>2204</v>
      </c>
      <c r="P423" s="864"/>
    </row>
    <row r="424" spans="1:16" s="747" customFormat="1" x14ac:dyDescent="0.25">
      <c r="A424" s="99" t="s">
        <v>807</v>
      </c>
      <c r="B424" s="99" t="s">
        <v>808</v>
      </c>
      <c r="C424" s="925" t="s">
        <v>809</v>
      </c>
      <c r="D424" s="99" t="s">
        <v>810</v>
      </c>
      <c r="E424" s="751" t="s">
        <v>813</v>
      </c>
      <c r="F424" s="99" t="s">
        <v>814</v>
      </c>
      <c r="G424" s="99" t="s">
        <v>2132</v>
      </c>
      <c r="H424" s="99" t="s">
        <v>2133</v>
      </c>
      <c r="I424" s="746">
        <v>0</v>
      </c>
      <c r="J424" s="746">
        <v>0</v>
      </c>
      <c r="K424" s="746">
        <v>438646000</v>
      </c>
      <c r="L424" s="746">
        <v>438646000</v>
      </c>
      <c r="M424" s="746">
        <v>0</v>
      </c>
      <c r="N424" s="746">
        <v>0</v>
      </c>
      <c r="O424" s="749" t="s">
        <v>2204</v>
      </c>
      <c r="P424" s="864"/>
    </row>
    <row r="425" spans="1:16" s="747" customFormat="1" x14ac:dyDescent="0.25">
      <c r="A425" s="99" t="s">
        <v>807</v>
      </c>
      <c r="B425" s="99" t="s">
        <v>808</v>
      </c>
      <c r="C425" s="925" t="s">
        <v>809</v>
      </c>
      <c r="D425" s="99" t="s">
        <v>810</v>
      </c>
      <c r="E425" s="751" t="s">
        <v>813</v>
      </c>
      <c r="F425" s="99" t="s">
        <v>814</v>
      </c>
      <c r="G425" s="99" t="s">
        <v>2134</v>
      </c>
      <c r="H425" s="99" t="s">
        <v>2135</v>
      </c>
      <c r="I425" s="746">
        <v>0</v>
      </c>
      <c r="J425" s="746">
        <v>0</v>
      </c>
      <c r="K425" s="746">
        <v>3150000</v>
      </c>
      <c r="L425" s="746">
        <v>3150000</v>
      </c>
      <c r="M425" s="746">
        <v>0</v>
      </c>
      <c r="N425" s="746">
        <v>0</v>
      </c>
      <c r="O425" s="749" t="s">
        <v>2204</v>
      </c>
      <c r="P425" s="864"/>
    </row>
    <row r="426" spans="1:16" s="747" customFormat="1" x14ac:dyDescent="0.25">
      <c r="A426" s="99" t="s">
        <v>807</v>
      </c>
      <c r="B426" s="99" t="s">
        <v>808</v>
      </c>
      <c r="C426" s="925" t="s">
        <v>809</v>
      </c>
      <c r="D426" s="99" t="s">
        <v>810</v>
      </c>
      <c r="E426" s="751" t="s">
        <v>813</v>
      </c>
      <c r="F426" s="99" t="s">
        <v>814</v>
      </c>
      <c r="G426" s="99" t="s">
        <v>2136</v>
      </c>
      <c r="H426" s="99" t="s">
        <v>2137</v>
      </c>
      <c r="I426" s="746">
        <v>0</v>
      </c>
      <c r="J426" s="746">
        <v>0</v>
      </c>
      <c r="K426" s="746">
        <v>250400000</v>
      </c>
      <c r="L426" s="746">
        <v>250400000</v>
      </c>
      <c r="M426" s="746">
        <v>0</v>
      </c>
      <c r="N426" s="746">
        <v>0</v>
      </c>
      <c r="O426" s="749" t="s">
        <v>2204</v>
      </c>
      <c r="P426" s="864"/>
    </row>
    <row r="427" spans="1:16" s="747" customFormat="1" x14ac:dyDescent="0.25">
      <c r="A427" s="99" t="s">
        <v>807</v>
      </c>
      <c r="B427" s="99" t="s">
        <v>808</v>
      </c>
      <c r="C427" s="925" t="s">
        <v>809</v>
      </c>
      <c r="D427" s="99" t="s">
        <v>810</v>
      </c>
      <c r="E427" s="751" t="s">
        <v>813</v>
      </c>
      <c r="F427" s="99" t="s">
        <v>814</v>
      </c>
      <c r="G427" s="99" t="s">
        <v>2138</v>
      </c>
      <c r="H427" s="99" t="s">
        <v>2139</v>
      </c>
      <c r="I427" s="746">
        <v>0</v>
      </c>
      <c r="J427" s="746">
        <v>0</v>
      </c>
      <c r="K427" s="746">
        <v>185377500</v>
      </c>
      <c r="L427" s="746">
        <v>185377500</v>
      </c>
      <c r="M427" s="746">
        <v>0</v>
      </c>
      <c r="N427" s="746">
        <v>0</v>
      </c>
      <c r="O427" s="749" t="s">
        <v>2204</v>
      </c>
      <c r="P427" s="864"/>
    </row>
    <row r="428" spans="1:16" s="747" customFormat="1" x14ac:dyDescent="0.25">
      <c r="A428" s="99" t="s">
        <v>807</v>
      </c>
      <c r="B428" s="99" t="s">
        <v>808</v>
      </c>
      <c r="C428" s="925" t="s">
        <v>809</v>
      </c>
      <c r="D428" s="99" t="s">
        <v>810</v>
      </c>
      <c r="E428" s="99" t="s">
        <v>964</v>
      </c>
      <c r="F428" s="99" t="s">
        <v>152</v>
      </c>
      <c r="G428" s="99" t="s">
        <v>965</v>
      </c>
      <c r="H428" s="99" t="s">
        <v>966</v>
      </c>
      <c r="I428" s="746">
        <v>0</v>
      </c>
      <c r="J428" s="746">
        <v>21896031</v>
      </c>
      <c r="K428" s="746">
        <v>567470711</v>
      </c>
      <c r="L428" s="746">
        <v>567472797</v>
      </c>
      <c r="M428" s="746">
        <v>0</v>
      </c>
      <c r="N428" s="746">
        <v>21898117</v>
      </c>
      <c r="O428" s="749" t="s">
        <v>2206</v>
      </c>
      <c r="P428" s="864"/>
    </row>
    <row r="429" spans="1:16" s="747" customFormat="1" x14ac:dyDescent="0.25">
      <c r="A429" s="99" t="s">
        <v>807</v>
      </c>
      <c r="B429" s="99" t="s">
        <v>808</v>
      </c>
      <c r="C429" s="925" t="s">
        <v>809</v>
      </c>
      <c r="D429" s="99" t="s">
        <v>810</v>
      </c>
      <c r="E429" s="99" t="s">
        <v>967</v>
      </c>
      <c r="F429" s="99" t="s">
        <v>968</v>
      </c>
      <c r="G429" s="99" t="s">
        <v>969</v>
      </c>
      <c r="H429" s="99" t="s">
        <v>970</v>
      </c>
      <c r="I429" s="746">
        <v>4708106</v>
      </c>
      <c r="J429" s="746">
        <v>0</v>
      </c>
      <c r="K429" s="746">
        <v>2700000</v>
      </c>
      <c r="L429" s="746">
        <v>7408106</v>
      </c>
      <c r="M429" s="746">
        <v>0</v>
      </c>
      <c r="N429" s="746">
        <v>0</v>
      </c>
      <c r="O429" s="749" t="s">
        <v>2206</v>
      </c>
      <c r="P429" s="864"/>
    </row>
    <row r="430" spans="1:16" s="747" customFormat="1" x14ac:dyDescent="0.25">
      <c r="A430" s="99" t="s">
        <v>807</v>
      </c>
      <c r="B430" s="99" t="s">
        <v>808</v>
      </c>
      <c r="C430" s="925" t="s">
        <v>809</v>
      </c>
      <c r="D430" s="99" t="s">
        <v>810</v>
      </c>
      <c r="E430" s="99" t="s">
        <v>967</v>
      </c>
      <c r="F430" s="99" t="s">
        <v>968</v>
      </c>
      <c r="G430" s="99" t="s">
        <v>965</v>
      </c>
      <c r="H430" s="99" t="s">
        <v>966</v>
      </c>
      <c r="I430" s="746">
        <v>0</v>
      </c>
      <c r="J430" s="746">
        <v>0</v>
      </c>
      <c r="K430" s="746">
        <v>5333332</v>
      </c>
      <c r="L430" s="746">
        <v>5333332</v>
      </c>
      <c r="M430" s="746">
        <v>0</v>
      </c>
      <c r="N430" s="746">
        <v>0</v>
      </c>
      <c r="O430" s="749" t="s">
        <v>2206</v>
      </c>
      <c r="P430" s="864"/>
    </row>
    <row r="431" spans="1:16" s="747" customFormat="1" x14ac:dyDescent="0.25">
      <c r="A431" s="99" t="s">
        <v>807</v>
      </c>
      <c r="B431" s="99" t="s">
        <v>808</v>
      </c>
      <c r="C431" s="925" t="s">
        <v>809</v>
      </c>
      <c r="D431" s="99" t="s">
        <v>810</v>
      </c>
      <c r="E431" s="99" t="s">
        <v>967</v>
      </c>
      <c r="F431" s="99" t="s">
        <v>968</v>
      </c>
      <c r="G431" s="99" t="s">
        <v>2140</v>
      </c>
      <c r="H431" s="99" t="s">
        <v>2141</v>
      </c>
      <c r="I431" s="746">
        <v>0</v>
      </c>
      <c r="J431" s="746">
        <v>0</v>
      </c>
      <c r="K431" s="746">
        <v>591834613</v>
      </c>
      <c r="L431" s="746">
        <v>591834613</v>
      </c>
      <c r="M431" s="746">
        <v>0</v>
      </c>
      <c r="N431" s="746">
        <v>0</v>
      </c>
      <c r="O431" s="749" t="s">
        <v>2206</v>
      </c>
      <c r="P431" s="864"/>
    </row>
    <row r="432" spans="1:16" s="747" customFormat="1" x14ac:dyDescent="0.25">
      <c r="A432" s="99" t="s">
        <v>807</v>
      </c>
      <c r="B432" s="99" t="s">
        <v>808</v>
      </c>
      <c r="C432" s="925" t="s">
        <v>809</v>
      </c>
      <c r="D432" s="99" t="s">
        <v>810</v>
      </c>
      <c r="E432" s="99" t="s">
        <v>971</v>
      </c>
      <c r="F432" s="99" t="s">
        <v>972</v>
      </c>
      <c r="G432" s="99" t="s">
        <v>548</v>
      </c>
      <c r="H432" s="99" t="s">
        <v>549</v>
      </c>
      <c r="I432" s="746">
        <v>940</v>
      </c>
      <c r="J432" s="746">
        <v>0</v>
      </c>
      <c r="K432" s="746">
        <v>3750000000</v>
      </c>
      <c r="L432" s="746">
        <v>3750000000</v>
      </c>
      <c r="M432" s="840">
        <v>940</v>
      </c>
      <c r="N432" s="746">
        <v>0</v>
      </c>
      <c r="O432" s="749" t="s">
        <v>2206</v>
      </c>
      <c r="P432" s="864"/>
    </row>
    <row r="433" spans="1:16" s="747" customFormat="1" x14ac:dyDescent="0.25">
      <c r="A433" s="99" t="s">
        <v>807</v>
      </c>
      <c r="B433" s="99" t="s">
        <v>808</v>
      </c>
      <c r="C433" s="925" t="s">
        <v>809</v>
      </c>
      <c r="D433" s="99" t="s">
        <v>810</v>
      </c>
      <c r="E433" s="99" t="s">
        <v>973</v>
      </c>
      <c r="F433" s="99" t="s">
        <v>974</v>
      </c>
      <c r="G433" s="99" t="s">
        <v>975</v>
      </c>
      <c r="H433" s="99" t="s">
        <v>976</v>
      </c>
      <c r="I433" s="746">
        <v>0</v>
      </c>
      <c r="J433" s="746">
        <v>183201805</v>
      </c>
      <c r="K433" s="746">
        <v>3632029950</v>
      </c>
      <c r="L433" s="746">
        <v>3734685986</v>
      </c>
      <c r="M433" s="746">
        <v>0</v>
      </c>
      <c r="N433" s="746">
        <v>285857841</v>
      </c>
      <c r="O433" s="749" t="s">
        <v>1737</v>
      </c>
      <c r="P433" s="864"/>
    </row>
    <row r="434" spans="1:16" s="747" customFormat="1" x14ac:dyDescent="0.25">
      <c r="A434" s="99" t="s">
        <v>807</v>
      </c>
      <c r="B434" s="99" t="s">
        <v>808</v>
      </c>
      <c r="C434" s="925" t="s">
        <v>809</v>
      </c>
      <c r="D434" s="99" t="s">
        <v>810</v>
      </c>
      <c r="E434" s="99" t="s">
        <v>973</v>
      </c>
      <c r="F434" s="99" t="s">
        <v>974</v>
      </c>
      <c r="G434" s="99" t="s">
        <v>977</v>
      </c>
      <c r="H434" s="99" t="s">
        <v>978</v>
      </c>
      <c r="I434" s="746">
        <v>0</v>
      </c>
      <c r="J434" s="746">
        <v>49666257</v>
      </c>
      <c r="K434" s="746">
        <v>868547129</v>
      </c>
      <c r="L434" s="746">
        <v>892030076</v>
      </c>
      <c r="M434" s="746">
        <v>0</v>
      </c>
      <c r="N434" s="746">
        <v>73149204</v>
      </c>
      <c r="O434" s="749" t="s">
        <v>1737</v>
      </c>
      <c r="P434" s="864"/>
    </row>
    <row r="435" spans="1:16" s="747" customFormat="1" x14ac:dyDescent="0.25">
      <c r="A435" s="99" t="s">
        <v>807</v>
      </c>
      <c r="B435" s="99" t="s">
        <v>808</v>
      </c>
      <c r="C435" s="925" t="s">
        <v>809</v>
      </c>
      <c r="D435" s="99" t="s">
        <v>810</v>
      </c>
      <c r="E435" s="99" t="s">
        <v>979</v>
      </c>
      <c r="F435" s="99" t="s">
        <v>151</v>
      </c>
      <c r="G435" s="99" t="s">
        <v>560</v>
      </c>
      <c r="H435" s="99" t="s">
        <v>561</v>
      </c>
      <c r="I435" s="746">
        <v>0</v>
      </c>
      <c r="J435" s="746">
        <v>212045100</v>
      </c>
      <c r="K435" s="746">
        <v>2372154232</v>
      </c>
      <c r="L435" s="746">
        <v>2251427263</v>
      </c>
      <c r="M435" s="746">
        <v>0</v>
      </c>
      <c r="N435" s="746">
        <v>91318131</v>
      </c>
      <c r="O435" s="749" t="s">
        <v>1738</v>
      </c>
      <c r="P435" s="864"/>
    </row>
    <row r="436" spans="1:16" s="747" customFormat="1" x14ac:dyDescent="0.25">
      <c r="A436" s="99" t="s">
        <v>807</v>
      </c>
      <c r="B436" s="99" t="s">
        <v>808</v>
      </c>
      <c r="C436" s="925" t="s">
        <v>809</v>
      </c>
      <c r="D436" s="99" t="s">
        <v>810</v>
      </c>
      <c r="E436" s="99" t="s">
        <v>979</v>
      </c>
      <c r="F436" s="99" t="s">
        <v>151</v>
      </c>
      <c r="G436" s="99" t="s">
        <v>562</v>
      </c>
      <c r="H436" s="99" t="s">
        <v>563</v>
      </c>
      <c r="I436" s="746">
        <v>0</v>
      </c>
      <c r="J436" s="746">
        <v>171771585</v>
      </c>
      <c r="K436" s="746">
        <v>1485136609</v>
      </c>
      <c r="L436" s="746">
        <v>1313365024</v>
      </c>
      <c r="M436" s="746">
        <v>0</v>
      </c>
      <c r="N436" s="746">
        <v>0</v>
      </c>
      <c r="O436" s="749" t="s">
        <v>1738</v>
      </c>
      <c r="P436" s="864"/>
    </row>
    <row r="437" spans="1:16" s="747" customFormat="1" x14ac:dyDescent="0.25">
      <c r="A437" s="99" t="s">
        <v>807</v>
      </c>
      <c r="B437" s="99" t="s">
        <v>808</v>
      </c>
      <c r="C437" s="925" t="s">
        <v>809</v>
      </c>
      <c r="D437" s="99" t="s">
        <v>810</v>
      </c>
      <c r="E437" s="99" t="s">
        <v>979</v>
      </c>
      <c r="F437" s="99" t="s">
        <v>151</v>
      </c>
      <c r="G437" s="99" t="s">
        <v>564</v>
      </c>
      <c r="H437" s="99" t="s">
        <v>565</v>
      </c>
      <c r="I437" s="746">
        <v>0</v>
      </c>
      <c r="J437" s="746">
        <v>135637609</v>
      </c>
      <c r="K437" s="746">
        <v>1855919875</v>
      </c>
      <c r="L437" s="746">
        <v>1853930202</v>
      </c>
      <c r="M437" s="746">
        <v>0</v>
      </c>
      <c r="N437" s="746">
        <v>133647936</v>
      </c>
      <c r="O437" s="749" t="s">
        <v>1738</v>
      </c>
      <c r="P437" s="864"/>
    </row>
    <row r="438" spans="1:16" s="747" customFormat="1" x14ac:dyDescent="0.25">
      <c r="A438" s="99" t="s">
        <v>807</v>
      </c>
      <c r="B438" s="99" t="s">
        <v>808</v>
      </c>
      <c r="C438" s="925" t="s">
        <v>809</v>
      </c>
      <c r="D438" s="99" t="s">
        <v>810</v>
      </c>
      <c r="E438" s="99" t="s">
        <v>979</v>
      </c>
      <c r="F438" s="99" t="s">
        <v>151</v>
      </c>
      <c r="G438" s="99" t="s">
        <v>552</v>
      </c>
      <c r="H438" s="99" t="s">
        <v>553</v>
      </c>
      <c r="I438" s="746">
        <v>0</v>
      </c>
      <c r="J438" s="746">
        <v>66924157</v>
      </c>
      <c r="K438" s="746">
        <v>748770228</v>
      </c>
      <c r="L438" s="746">
        <v>783894700</v>
      </c>
      <c r="M438" s="746">
        <v>0</v>
      </c>
      <c r="N438" s="746">
        <v>102048629</v>
      </c>
      <c r="O438" s="749" t="s">
        <v>1738</v>
      </c>
      <c r="P438" s="864"/>
    </row>
    <row r="439" spans="1:16" s="747" customFormat="1" x14ac:dyDescent="0.25">
      <c r="A439" s="99" t="s">
        <v>807</v>
      </c>
      <c r="B439" s="99" t="s">
        <v>808</v>
      </c>
      <c r="C439" s="925" t="s">
        <v>809</v>
      </c>
      <c r="D439" s="99" t="s">
        <v>810</v>
      </c>
      <c r="E439" s="99" t="s">
        <v>979</v>
      </c>
      <c r="F439" s="99" t="s">
        <v>151</v>
      </c>
      <c r="G439" s="99" t="s">
        <v>554</v>
      </c>
      <c r="H439" s="99" t="s">
        <v>555</v>
      </c>
      <c r="I439" s="746">
        <v>0</v>
      </c>
      <c r="J439" s="746">
        <v>75043889</v>
      </c>
      <c r="K439" s="746">
        <v>1068477582</v>
      </c>
      <c r="L439" s="746">
        <v>1135146744</v>
      </c>
      <c r="M439" s="746">
        <v>0</v>
      </c>
      <c r="N439" s="746">
        <v>141713051</v>
      </c>
      <c r="O439" s="749" t="s">
        <v>1738</v>
      </c>
      <c r="P439" s="864"/>
    </row>
    <row r="440" spans="1:16" s="747" customFormat="1" x14ac:dyDescent="0.25">
      <c r="A440" s="99" t="s">
        <v>807</v>
      </c>
      <c r="B440" s="99" t="s">
        <v>808</v>
      </c>
      <c r="C440" s="925" t="s">
        <v>809</v>
      </c>
      <c r="D440" s="99" t="s">
        <v>810</v>
      </c>
      <c r="E440" s="99" t="s">
        <v>979</v>
      </c>
      <c r="F440" s="99" t="s">
        <v>151</v>
      </c>
      <c r="G440" s="99" t="s">
        <v>566</v>
      </c>
      <c r="H440" s="99" t="s">
        <v>567</v>
      </c>
      <c r="I440" s="746">
        <v>1</v>
      </c>
      <c r="J440" s="746">
        <v>0</v>
      </c>
      <c r="K440" s="746">
        <v>0</v>
      </c>
      <c r="L440" s="746">
        <v>1</v>
      </c>
      <c r="M440" s="746">
        <v>0</v>
      </c>
      <c r="N440" s="746">
        <v>0</v>
      </c>
      <c r="O440" s="749" t="s">
        <v>1738</v>
      </c>
      <c r="P440" s="864"/>
    </row>
    <row r="441" spans="1:16" s="747" customFormat="1" x14ac:dyDescent="0.25">
      <c r="A441" s="99" t="s">
        <v>807</v>
      </c>
      <c r="B441" s="99" t="s">
        <v>808</v>
      </c>
      <c r="C441" s="925" t="s">
        <v>809</v>
      </c>
      <c r="D441" s="99" t="s">
        <v>810</v>
      </c>
      <c r="E441" s="99" t="s">
        <v>979</v>
      </c>
      <c r="F441" s="99" t="s">
        <v>151</v>
      </c>
      <c r="G441" s="99" t="s">
        <v>568</v>
      </c>
      <c r="H441" s="99" t="s">
        <v>569</v>
      </c>
      <c r="I441" s="746">
        <v>0</v>
      </c>
      <c r="J441" s="746">
        <v>114600786</v>
      </c>
      <c r="K441" s="746">
        <v>1071082716</v>
      </c>
      <c r="L441" s="746">
        <v>1054486991</v>
      </c>
      <c r="M441" s="746">
        <v>0</v>
      </c>
      <c r="N441" s="746">
        <v>98005061</v>
      </c>
      <c r="O441" s="749" t="s">
        <v>1738</v>
      </c>
      <c r="P441" s="864"/>
    </row>
    <row r="442" spans="1:16" s="747" customFormat="1" x14ac:dyDescent="0.25">
      <c r="A442" s="99" t="s">
        <v>807</v>
      </c>
      <c r="B442" s="99" t="s">
        <v>808</v>
      </c>
      <c r="C442" s="925" t="s">
        <v>809</v>
      </c>
      <c r="D442" s="99" t="s">
        <v>810</v>
      </c>
      <c r="E442" s="99" t="s">
        <v>979</v>
      </c>
      <c r="F442" s="99" t="s">
        <v>151</v>
      </c>
      <c r="G442" s="99" t="s">
        <v>980</v>
      </c>
      <c r="H442" s="99" t="s">
        <v>981</v>
      </c>
      <c r="I442" s="746">
        <v>0</v>
      </c>
      <c r="J442" s="746">
        <v>27334457</v>
      </c>
      <c r="K442" s="746">
        <v>607990662</v>
      </c>
      <c r="L442" s="746">
        <v>610868956</v>
      </c>
      <c r="M442" s="746">
        <v>0</v>
      </c>
      <c r="N442" s="746">
        <v>30212751</v>
      </c>
      <c r="O442" s="749" t="s">
        <v>1738</v>
      </c>
      <c r="P442" s="864"/>
    </row>
    <row r="443" spans="1:16" s="747" customFormat="1" x14ac:dyDescent="0.25">
      <c r="A443" s="99" t="s">
        <v>807</v>
      </c>
      <c r="B443" s="99" t="s">
        <v>808</v>
      </c>
      <c r="C443" s="925" t="s">
        <v>809</v>
      </c>
      <c r="D443" s="99" t="s">
        <v>810</v>
      </c>
      <c r="E443" s="99" t="s">
        <v>979</v>
      </c>
      <c r="F443" s="99" t="s">
        <v>151</v>
      </c>
      <c r="G443" s="99" t="s">
        <v>984</v>
      </c>
      <c r="H443" s="99" t="s">
        <v>985</v>
      </c>
      <c r="I443" s="746">
        <v>0</v>
      </c>
      <c r="J443" s="746">
        <v>55178604</v>
      </c>
      <c r="K443" s="746">
        <v>828057448</v>
      </c>
      <c r="L443" s="746">
        <v>861927613</v>
      </c>
      <c r="M443" s="746">
        <v>0</v>
      </c>
      <c r="N443" s="746">
        <v>89048769</v>
      </c>
      <c r="O443" s="749" t="s">
        <v>1738</v>
      </c>
      <c r="P443" s="864"/>
    </row>
    <row r="444" spans="1:16" s="747" customFormat="1" x14ac:dyDescent="0.25">
      <c r="A444" s="99" t="s">
        <v>807</v>
      </c>
      <c r="B444" s="99" t="s">
        <v>808</v>
      </c>
      <c r="C444" s="925" t="s">
        <v>809</v>
      </c>
      <c r="D444" s="99" t="s">
        <v>810</v>
      </c>
      <c r="E444" s="99" t="s">
        <v>979</v>
      </c>
      <c r="F444" s="99" t="s">
        <v>151</v>
      </c>
      <c r="G444" s="99" t="s">
        <v>986</v>
      </c>
      <c r="H444" s="99" t="s">
        <v>987</v>
      </c>
      <c r="I444" s="746">
        <v>0</v>
      </c>
      <c r="J444" s="746">
        <v>0</v>
      </c>
      <c r="K444" s="746">
        <v>41636029</v>
      </c>
      <c r="L444" s="746">
        <v>41636029</v>
      </c>
      <c r="M444" s="746">
        <v>0</v>
      </c>
      <c r="N444" s="746">
        <v>0</v>
      </c>
      <c r="O444" s="749" t="s">
        <v>1738</v>
      </c>
      <c r="P444" s="864"/>
    </row>
    <row r="445" spans="1:16" s="747" customFormat="1" x14ac:dyDescent="0.25">
      <c r="A445" s="99" t="s">
        <v>807</v>
      </c>
      <c r="B445" s="99" t="s">
        <v>808</v>
      </c>
      <c r="C445" s="925" t="s">
        <v>809</v>
      </c>
      <c r="D445" s="99" t="s">
        <v>810</v>
      </c>
      <c r="E445" s="99" t="s">
        <v>979</v>
      </c>
      <c r="F445" s="99" t="s">
        <v>151</v>
      </c>
      <c r="G445" s="99" t="s">
        <v>1002</v>
      </c>
      <c r="H445" s="99" t="s">
        <v>1003</v>
      </c>
      <c r="I445" s="746">
        <v>0</v>
      </c>
      <c r="J445" s="746">
        <v>0</v>
      </c>
      <c r="K445" s="746">
        <v>123800016</v>
      </c>
      <c r="L445" s="746">
        <v>123800016</v>
      </c>
      <c r="M445" s="746">
        <v>0</v>
      </c>
      <c r="N445" s="746">
        <v>0</v>
      </c>
      <c r="O445" s="749" t="s">
        <v>1738</v>
      </c>
      <c r="P445" s="864"/>
    </row>
    <row r="446" spans="1:16" s="747" customFormat="1" x14ac:dyDescent="0.25">
      <c r="A446" s="99" t="s">
        <v>807</v>
      </c>
      <c r="B446" s="99" t="s">
        <v>808</v>
      </c>
      <c r="C446" s="925" t="s">
        <v>809</v>
      </c>
      <c r="D446" s="99" t="s">
        <v>810</v>
      </c>
      <c r="E446" s="99" t="s">
        <v>979</v>
      </c>
      <c r="F446" s="99" t="s">
        <v>151</v>
      </c>
      <c r="G446" s="99" t="s">
        <v>1008</v>
      </c>
      <c r="H446" s="99" t="s">
        <v>1009</v>
      </c>
      <c r="I446" s="746">
        <v>0</v>
      </c>
      <c r="J446" s="746">
        <v>0</v>
      </c>
      <c r="K446" s="746">
        <v>51648348</v>
      </c>
      <c r="L446" s="746">
        <v>51648348</v>
      </c>
      <c r="M446" s="746">
        <v>0</v>
      </c>
      <c r="N446" s="746">
        <v>0</v>
      </c>
      <c r="O446" s="749" t="s">
        <v>1738</v>
      </c>
      <c r="P446" s="864"/>
    </row>
    <row r="447" spans="1:16" s="747" customFormat="1" x14ac:dyDescent="0.25">
      <c r="A447" s="99" t="s">
        <v>807</v>
      </c>
      <c r="B447" s="99" t="s">
        <v>808</v>
      </c>
      <c r="C447" s="925" t="s">
        <v>809</v>
      </c>
      <c r="D447" s="99" t="s">
        <v>810</v>
      </c>
      <c r="E447" s="99" t="s">
        <v>979</v>
      </c>
      <c r="F447" s="99" t="s">
        <v>151</v>
      </c>
      <c r="G447" s="99" t="s">
        <v>2142</v>
      </c>
      <c r="H447" s="99" t="s">
        <v>2143</v>
      </c>
      <c r="I447" s="746">
        <v>0</v>
      </c>
      <c r="J447" s="746">
        <v>0</v>
      </c>
      <c r="K447" s="746">
        <v>24300000</v>
      </c>
      <c r="L447" s="746">
        <v>24300000</v>
      </c>
      <c r="M447" s="746">
        <v>0</v>
      </c>
      <c r="N447" s="746">
        <v>0</v>
      </c>
      <c r="O447" s="749" t="s">
        <v>1738</v>
      </c>
      <c r="P447" s="864"/>
    </row>
    <row r="448" spans="1:16" s="747" customFormat="1" x14ac:dyDescent="0.25">
      <c r="A448" s="99" t="s">
        <v>807</v>
      </c>
      <c r="B448" s="99" t="s">
        <v>808</v>
      </c>
      <c r="C448" s="925" t="s">
        <v>809</v>
      </c>
      <c r="D448" s="99" t="s">
        <v>810</v>
      </c>
      <c r="E448" s="99" t="s">
        <v>979</v>
      </c>
      <c r="F448" s="99" t="s">
        <v>151</v>
      </c>
      <c r="G448" s="99" t="s">
        <v>1022</v>
      </c>
      <c r="H448" s="99" t="s">
        <v>1023</v>
      </c>
      <c r="I448" s="746">
        <v>0</v>
      </c>
      <c r="J448" s="746">
        <v>14229846</v>
      </c>
      <c r="K448" s="746">
        <v>14229846</v>
      </c>
      <c r="L448" s="746">
        <v>0</v>
      </c>
      <c r="M448" s="746">
        <v>0</v>
      </c>
      <c r="N448" s="746">
        <v>0</v>
      </c>
      <c r="O448" s="749" t="s">
        <v>1738</v>
      </c>
      <c r="P448" s="864"/>
    </row>
    <row r="449" spans="1:16" s="747" customFormat="1" x14ac:dyDescent="0.25">
      <c r="A449" s="99" t="s">
        <v>807</v>
      </c>
      <c r="B449" s="99" t="s">
        <v>808</v>
      </c>
      <c r="C449" s="925" t="s">
        <v>809</v>
      </c>
      <c r="D449" s="99" t="s">
        <v>810</v>
      </c>
      <c r="E449" s="99" t="s">
        <v>979</v>
      </c>
      <c r="F449" s="99" t="s">
        <v>151</v>
      </c>
      <c r="G449" s="99" t="s">
        <v>1026</v>
      </c>
      <c r="H449" s="99" t="s">
        <v>1027</v>
      </c>
      <c r="I449" s="746">
        <v>0</v>
      </c>
      <c r="J449" s="746">
        <v>0</v>
      </c>
      <c r="K449" s="746">
        <v>131937447</v>
      </c>
      <c r="L449" s="746">
        <v>131937447</v>
      </c>
      <c r="M449" s="746">
        <v>0</v>
      </c>
      <c r="N449" s="746">
        <v>0</v>
      </c>
      <c r="O449" s="749" t="s">
        <v>1738</v>
      </c>
      <c r="P449" s="864"/>
    </row>
    <row r="450" spans="1:16" s="747" customFormat="1" x14ac:dyDescent="0.25">
      <c r="A450" s="99" t="s">
        <v>807</v>
      </c>
      <c r="B450" s="99" t="s">
        <v>808</v>
      </c>
      <c r="C450" s="925" t="s">
        <v>809</v>
      </c>
      <c r="D450" s="99" t="s">
        <v>810</v>
      </c>
      <c r="E450" s="99" t="s">
        <v>979</v>
      </c>
      <c r="F450" s="99" t="s">
        <v>151</v>
      </c>
      <c r="G450" s="99" t="s">
        <v>1034</v>
      </c>
      <c r="H450" s="99" t="s">
        <v>1035</v>
      </c>
      <c r="I450" s="746">
        <v>3</v>
      </c>
      <c r="J450" s="746">
        <v>0</v>
      </c>
      <c r="K450" s="746">
        <v>0</v>
      </c>
      <c r="L450" s="746">
        <v>3</v>
      </c>
      <c r="M450" s="746">
        <v>0</v>
      </c>
      <c r="N450" s="746">
        <v>0</v>
      </c>
      <c r="O450" s="749" t="s">
        <v>1738</v>
      </c>
      <c r="P450" s="864"/>
    </row>
    <row r="451" spans="1:16" s="747" customFormat="1" x14ac:dyDescent="0.25">
      <c r="A451" s="99" t="s">
        <v>807</v>
      </c>
      <c r="B451" s="99" t="s">
        <v>808</v>
      </c>
      <c r="C451" s="925" t="s">
        <v>809</v>
      </c>
      <c r="D451" s="99" t="s">
        <v>810</v>
      </c>
      <c r="E451" s="99" t="s">
        <v>979</v>
      </c>
      <c r="F451" s="99" t="s">
        <v>151</v>
      </c>
      <c r="G451" s="99" t="s">
        <v>1040</v>
      </c>
      <c r="H451" s="99" t="s">
        <v>1041</v>
      </c>
      <c r="I451" s="746">
        <v>0</v>
      </c>
      <c r="J451" s="746">
        <v>0</v>
      </c>
      <c r="K451" s="746">
        <v>254292300</v>
      </c>
      <c r="L451" s="746">
        <v>254292300</v>
      </c>
      <c r="M451" s="746">
        <v>0</v>
      </c>
      <c r="N451" s="746">
        <v>0</v>
      </c>
      <c r="O451" s="749" t="s">
        <v>1738</v>
      </c>
      <c r="P451" s="864"/>
    </row>
    <row r="452" spans="1:16" s="747" customFormat="1" x14ac:dyDescent="0.25">
      <c r="A452" s="99" t="s">
        <v>807</v>
      </c>
      <c r="B452" s="99" t="s">
        <v>808</v>
      </c>
      <c r="C452" s="925" t="s">
        <v>809</v>
      </c>
      <c r="D452" s="99" t="s">
        <v>810</v>
      </c>
      <c r="E452" s="99" t="s">
        <v>979</v>
      </c>
      <c r="F452" s="99" t="s">
        <v>151</v>
      </c>
      <c r="G452" s="99" t="s">
        <v>1042</v>
      </c>
      <c r="H452" s="99" t="s">
        <v>1043</v>
      </c>
      <c r="I452" s="746">
        <v>0</v>
      </c>
      <c r="J452" s="746">
        <v>0</v>
      </c>
      <c r="K452" s="746">
        <v>275850000</v>
      </c>
      <c r="L452" s="746">
        <v>275850000</v>
      </c>
      <c r="M452" s="746">
        <v>0</v>
      </c>
      <c r="N452" s="746">
        <v>0</v>
      </c>
      <c r="O452" s="749" t="s">
        <v>1738</v>
      </c>
      <c r="P452" s="864"/>
    </row>
    <row r="453" spans="1:16" s="747" customFormat="1" x14ac:dyDescent="0.25">
      <c r="A453" s="99" t="s">
        <v>807</v>
      </c>
      <c r="B453" s="99" t="s">
        <v>808</v>
      </c>
      <c r="C453" s="925" t="s">
        <v>809</v>
      </c>
      <c r="D453" s="99" t="s">
        <v>810</v>
      </c>
      <c r="E453" s="99" t="s">
        <v>979</v>
      </c>
      <c r="F453" s="99" t="s">
        <v>151</v>
      </c>
      <c r="G453" s="99" t="s">
        <v>1044</v>
      </c>
      <c r="H453" s="99" t="s">
        <v>1045</v>
      </c>
      <c r="I453" s="746">
        <v>0</v>
      </c>
      <c r="J453" s="746">
        <v>0</v>
      </c>
      <c r="K453" s="746">
        <v>161325000</v>
      </c>
      <c r="L453" s="746">
        <v>161325000</v>
      </c>
      <c r="M453" s="746">
        <v>0</v>
      </c>
      <c r="N453" s="746">
        <v>0</v>
      </c>
      <c r="O453" s="749" t="s">
        <v>1738</v>
      </c>
      <c r="P453" s="864"/>
    </row>
    <row r="454" spans="1:16" s="747" customFormat="1" x14ac:dyDescent="0.25">
      <c r="A454" s="99" t="s">
        <v>807</v>
      </c>
      <c r="B454" s="99" t="s">
        <v>808</v>
      </c>
      <c r="C454" s="925" t="s">
        <v>809</v>
      </c>
      <c r="D454" s="99" t="s">
        <v>810</v>
      </c>
      <c r="E454" s="99" t="s">
        <v>979</v>
      </c>
      <c r="F454" s="99" t="s">
        <v>151</v>
      </c>
      <c r="G454" s="99" t="s">
        <v>1046</v>
      </c>
      <c r="H454" s="99" t="s">
        <v>1047</v>
      </c>
      <c r="I454" s="746">
        <v>0</v>
      </c>
      <c r="J454" s="746">
        <v>0</v>
      </c>
      <c r="K454" s="746">
        <v>164700000</v>
      </c>
      <c r="L454" s="746">
        <v>164700000</v>
      </c>
      <c r="M454" s="746">
        <v>0</v>
      </c>
      <c r="N454" s="746">
        <v>0</v>
      </c>
      <c r="O454" s="749" t="s">
        <v>1738</v>
      </c>
      <c r="P454" s="864"/>
    </row>
    <row r="455" spans="1:16" s="747" customFormat="1" x14ac:dyDescent="0.25">
      <c r="A455" s="99" t="s">
        <v>807</v>
      </c>
      <c r="B455" s="99" t="s">
        <v>808</v>
      </c>
      <c r="C455" s="925" t="s">
        <v>809</v>
      </c>
      <c r="D455" s="99" t="s">
        <v>810</v>
      </c>
      <c r="E455" s="99" t="s">
        <v>979</v>
      </c>
      <c r="F455" s="99" t="s">
        <v>151</v>
      </c>
      <c r="G455" s="99" t="s">
        <v>1048</v>
      </c>
      <c r="H455" s="99" t="s">
        <v>1049</v>
      </c>
      <c r="I455" s="746">
        <v>0</v>
      </c>
      <c r="J455" s="746">
        <v>0</v>
      </c>
      <c r="K455" s="746">
        <v>268866000</v>
      </c>
      <c r="L455" s="746">
        <v>268866000</v>
      </c>
      <c r="M455" s="746">
        <v>0</v>
      </c>
      <c r="N455" s="746">
        <v>0</v>
      </c>
      <c r="O455" s="749" t="s">
        <v>1738</v>
      </c>
      <c r="P455" s="864"/>
    </row>
    <row r="456" spans="1:16" s="747" customFormat="1" x14ac:dyDescent="0.25">
      <c r="A456" s="99" t="s">
        <v>807</v>
      </c>
      <c r="B456" s="99" t="s">
        <v>808</v>
      </c>
      <c r="C456" s="925" t="s">
        <v>809</v>
      </c>
      <c r="D456" s="99" t="s">
        <v>810</v>
      </c>
      <c r="E456" s="99" t="s">
        <v>979</v>
      </c>
      <c r="F456" s="99" t="s">
        <v>151</v>
      </c>
      <c r="G456" s="99" t="s">
        <v>1050</v>
      </c>
      <c r="H456" s="99" t="s">
        <v>1051</v>
      </c>
      <c r="I456" s="746">
        <v>0</v>
      </c>
      <c r="J456" s="746">
        <v>0</v>
      </c>
      <c r="K456" s="746">
        <v>184609200</v>
      </c>
      <c r="L456" s="746">
        <v>184609200</v>
      </c>
      <c r="M456" s="746">
        <v>0</v>
      </c>
      <c r="N456" s="746">
        <v>0</v>
      </c>
      <c r="O456" s="749" t="s">
        <v>1738</v>
      </c>
      <c r="P456" s="864"/>
    </row>
    <row r="457" spans="1:16" s="747" customFormat="1" x14ac:dyDescent="0.25">
      <c r="A457" s="99" t="s">
        <v>807</v>
      </c>
      <c r="B457" s="99" t="s">
        <v>808</v>
      </c>
      <c r="C457" s="925" t="s">
        <v>809</v>
      </c>
      <c r="D457" s="99" t="s">
        <v>810</v>
      </c>
      <c r="E457" s="99" t="s">
        <v>979</v>
      </c>
      <c r="F457" s="99" t="s">
        <v>151</v>
      </c>
      <c r="G457" s="99" t="s">
        <v>1052</v>
      </c>
      <c r="H457" s="99" t="s">
        <v>1053</v>
      </c>
      <c r="I457" s="746">
        <v>1</v>
      </c>
      <c r="J457" s="746">
        <v>0</v>
      </c>
      <c r="K457" s="746">
        <v>11340000</v>
      </c>
      <c r="L457" s="746">
        <v>11340001</v>
      </c>
      <c r="M457" s="746">
        <v>0</v>
      </c>
      <c r="N457" s="746">
        <v>0</v>
      </c>
      <c r="O457" s="749" t="s">
        <v>1738</v>
      </c>
      <c r="P457" s="864"/>
    </row>
    <row r="458" spans="1:16" s="747" customFormat="1" x14ac:dyDescent="0.25">
      <c r="A458" s="99" t="s">
        <v>807</v>
      </c>
      <c r="B458" s="99" t="s">
        <v>808</v>
      </c>
      <c r="C458" s="925" t="s">
        <v>809</v>
      </c>
      <c r="D458" s="99" t="s">
        <v>810</v>
      </c>
      <c r="E458" s="99" t="s">
        <v>979</v>
      </c>
      <c r="F458" s="99" t="s">
        <v>151</v>
      </c>
      <c r="G458" s="99" t="s">
        <v>1054</v>
      </c>
      <c r="H458" s="99" t="s">
        <v>1055</v>
      </c>
      <c r="I458" s="746">
        <v>0</v>
      </c>
      <c r="J458" s="746">
        <v>0</v>
      </c>
      <c r="K458" s="746">
        <v>184680000</v>
      </c>
      <c r="L458" s="746">
        <v>184680000</v>
      </c>
      <c r="M458" s="746">
        <v>0</v>
      </c>
      <c r="N458" s="746">
        <v>0</v>
      </c>
      <c r="O458" s="749" t="s">
        <v>1738</v>
      </c>
      <c r="P458" s="864"/>
    </row>
    <row r="459" spans="1:16" s="747" customFormat="1" x14ac:dyDescent="0.25">
      <c r="A459" s="99" t="s">
        <v>807</v>
      </c>
      <c r="B459" s="99" t="s">
        <v>808</v>
      </c>
      <c r="C459" s="925" t="s">
        <v>809</v>
      </c>
      <c r="D459" s="99" t="s">
        <v>810</v>
      </c>
      <c r="E459" s="99" t="s">
        <v>979</v>
      </c>
      <c r="F459" s="99" t="s">
        <v>151</v>
      </c>
      <c r="G459" s="99" t="s">
        <v>1060</v>
      </c>
      <c r="H459" s="99" t="s">
        <v>1061</v>
      </c>
      <c r="I459" s="746">
        <v>0</v>
      </c>
      <c r="J459" s="746">
        <v>0</v>
      </c>
      <c r="K459" s="746">
        <v>238431038</v>
      </c>
      <c r="L459" s="746">
        <v>238431038</v>
      </c>
      <c r="M459" s="746">
        <v>0</v>
      </c>
      <c r="N459" s="746">
        <v>0</v>
      </c>
      <c r="O459" s="749" t="s">
        <v>1738</v>
      </c>
      <c r="P459" s="864"/>
    </row>
    <row r="460" spans="1:16" s="747" customFormat="1" x14ac:dyDescent="0.25">
      <c r="A460" s="99" t="s">
        <v>807</v>
      </c>
      <c r="B460" s="99" t="s">
        <v>808</v>
      </c>
      <c r="C460" s="925" t="s">
        <v>809</v>
      </c>
      <c r="D460" s="99" t="s">
        <v>810</v>
      </c>
      <c r="E460" s="99" t="s">
        <v>979</v>
      </c>
      <c r="F460" s="99" t="s">
        <v>151</v>
      </c>
      <c r="G460" s="99" t="s">
        <v>1062</v>
      </c>
      <c r="H460" s="99" t="s">
        <v>1063</v>
      </c>
      <c r="I460" s="746">
        <v>0</v>
      </c>
      <c r="J460" s="746">
        <v>0</v>
      </c>
      <c r="K460" s="746">
        <v>76500000</v>
      </c>
      <c r="L460" s="746">
        <v>76500000</v>
      </c>
      <c r="M460" s="746">
        <v>0</v>
      </c>
      <c r="N460" s="746">
        <v>0</v>
      </c>
      <c r="O460" s="749" t="s">
        <v>1738</v>
      </c>
      <c r="P460" s="864"/>
    </row>
    <row r="461" spans="1:16" s="747" customFormat="1" x14ac:dyDescent="0.25">
      <c r="A461" s="99" t="s">
        <v>807</v>
      </c>
      <c r="B461" s="99" t="s">
        <v>808</v>
      </c>
      <c r="C461" s="925" t="s">
        <v>809</v>
      </c>
      <c r="D461" s="99" t="s">
        <v>810</v>
      </c>
      <c r="E461" s="99" t="s">
        <v>979</v>
      </c>
      <c r="F461" s="99" t="s">
        <v>151</v>
      </c>
      <c r="G461" s="99" t="s">
        <v>1066</v>
      </c>
      <c r="H461" s="99" t="s">
        <v>1067</v>
      </c>
      <c r="I461" s="746">
        <v>0</v>
      </c>
      <c r="J461" s="746">
        <v>0</v>
      </c>
      <c r="K461" s="746">
        <v>208716034</v>
      </c>
      <c r="L461" s="746">
        <v>208716034</v>
      </c>
      <c r="M461" s="746">
        <v>0</v>
      </c>
      <c r="N461" s="746">
        <v>0</v>
      </c>
      <c r="O461" s="749" t="s">
        <v>1738</v>
      </c>
      <c r="P461" s="864"/>
    </row>
    <row r="462" spans="1:16" s="747" customFormat="1" x14ac:dyDescent="0.25">
      <c r="A462" s="99" t="s">
        <v>807</v>
      </c>
      <c r="B462" s="99" t="s">
        <v>808</v>
      </c>
      <c r="C462" s="925" t="s">
        <v>809</v>
      </c>
      <c r="D462" s="99" t="s">
        <v>810</v>
      </c>
      <c r="E462" s="99" t="s">
        <v>979</v>
      </c>
      <c r="F462" s="99" t="s">
        <v>151</v>
      </c>
      <c r="G462" s="99" t="s">
        <v>1074</v>
      </c>
      <c r="H462" s="99" t="s">
        <v>1075</v>
      </c>
      <c r="I462" s="746">
        <v>0</v>
      </c>
      <c r="J462" s="746">
        <v>0</v>
      </c>
      <c r="K462" s="746">
        <v>25500015</v>
      </c>
      <c r="L462" s="746">
        <v>25500015</v>
      </c>
      <c r="M462" s="746">
        <v>0</v>
      </c>
      <c r="N462" s="746">
        <v>0</v>
      </c>
      <c r="O462" s="749" t="s">
        <v>1738</v>
      </c>
      <c r="P462" s="864"/>
    </row>
    <row r="463" spans="1:16" s="747" customFormat="1" x14ac:dyDescent="0.25">
      <c r="A463" s="99" t="s">
        <v>807</v>
      </c>
      <c r="B463" s="99" t="s">
        <v>808</v>
      </c>
      <c r="C463" s="925" t="s">
        <v>809</v>
      </c>
      <c r="D463" s="99" t="s">
        <v>810</v>
      </c>
      <c r="E463" s="99" t="s">
        <v>979</v>
      </c>
      <c r="F463" s="99" t="s">
        <v>151</v>
      </c>
      <c r="G463" s="99" t="s">
        <v>1076</v>
      </c>
      <c r="H463" s="99" t="s">
        <v>1077</v>
      </c>
      <c r="I463" s="746">
        <v>0</v>
      </c>
      <c r="J463" s="746">
        <v>0</v>
      </c>
      <c r="K463" s="746">
        <v>29700000</v>
      </c>
      <c r="L463" s="746">
        <v>29700000</v>
      </c>
      <c r="M463" s="746">
        <v>0</v>
      </c>
      <c r="N463" s="746">
        <v>0</v>
      </c>
      <c r="O463" s="749" t="s">
        <v>1738</v>
      </c>
      <c r="P463" s="864"/>
    </row>
    <row r="464" spans="1:16" s="747" customFormat="1" x14ac:dyDescent="0.25">
      <c r="A464" s="99" t="s">
        <v>807</v>
      </c>
      <c r="B464" s="99" t="s">
        <v>808</v>
      </c>
      <c r="C464" s="925" t="s">
        <v>809</v>
      </c>
      <c r="D464" s="99" t="s">
        <v>810</v>
      </c>
      <c r="E464" s="99" t="s">
        <v>979</v>
      </c>
      <c r="F464" s="99" t="s">
        <v>151</v>
      </c>
      <c r="G464" s="99" t="s">
        <v>1078</v>
      </c>
      <c r="H464" s="99" t="s">
        <v>1079</v>
      </c>
      <c r="I464" s="746">
        <v>0</v>
      </c>
      <c r="J464" s="746">
        <v>0</v>
      </c>
      <c r="K464" s="746">
        <v>76342500</v>
      </c>
      <c r="L464" s="746">
        <v>76342500</v>
      </c>
      <c r="M464" s="746">
        <v>0</v>
      </c>
      <c r="N464" s="746">
        <v>0</v>
      </c>
      <c r="O464" s="749" t="s">
        <v>1738</v>
      </c>
      <c r="P464" s="864"/>
    </row>
    <row r="465" spans="1:16" s="747" customFormat="1" x14ac:dyDescent="0.25">
      <c r="A465" s="99" t="s">
        <v>807</v>
      </c>
      <c r="B465" s="99" t="s">
        <v>808</v>
      </c>
      <c r="C465" s="925" t="s">
        <v>809</v>
      </c>
      <c r="D465" s="99" t="s">
        <v>810</v>
      </c>
      <c r="E465" s="99" t="s">
        <v>979</v>
      </c>
      <c r="F465" s="99" t="s">
        <v>151</v>
      </c>
      <c r="G465" s="99" t="s">
        <v>1080</v>
      </c>
      <c r="H465" s="99" t="s">
        <v>1081</v>
      </c>
      <c r="I465" s="746">
        <v>0</v>
      </c>
      <c r="J465" s="746">
        <v>0</v>
      </c>
      <c r="K465" s="746">
        <v>22950000</v>
      </c>
      <c r="L465" s="746">
        <v>22950000</v>
      </c>
      <c r="M465" s="746">
        <v>0</v>
      </c>
      <c r="N465" s="746">
        <v>0</v>
      </c>
      <c r="O465" s="749" t="s">
        <v>1738</v>
      </c>
      <c r="P465" s="864"/>
    </row>
    <row r="466" spans="1:16" s="747" customFormat="1" x14ac:dyDescent="0.25">
      <c r="A466" s="99" t="s">
        <v>807</v>
      </c>
      <c r="B466" s="99" t="s">
        <v>808</v>
      </c>
      <c r="C466" s="925" t="s">
        <v>809</v>
      </c>
      <c r="D466" s="99" t="s">
        <v>810</v>
      </c>
      <c r="E466" s="99" t="s">
        <v>979</v>
      </c>
      <c r="F466" s="99" t="s">
        <v>151</v>
      </c>
      <c r="G466" s="99" t="s">
        <v>1084</v>
      </c>
      <c r="H466" s="99" t="s">
        <v>1085</v>
      </c>
      <c r="I466" s="746">
        <v>0</v>
      </c>
      <c r="J466" s="746">
        <v>0</v>
      </c>
      <c r="K466" s="746">
        <v>73575000</v>
      </c>
      <c r="L466" s="746">
        <v>73575000</v>
      </c>
      <c r="M466" s="746">
        <v>0</v>
      </c>
      <c r="N466" s="746">
        <v>0</v>
      </c>
      <c r="O466" s="749" t="s">
        <v>1738</v>
      </c>
      <c r="P466" s="864"/>
    </row>
    <row r="467" spans="1:16" s="747" customFormat="1" x14ac:dyDescent="0.25">
      <c r="A467" s="99" t="s">
        <v>807</v>
      </c>
      <c r="B467" s="99" t="s">
        <v>808</v>
      </c>
      <c r="C467" s="925" t="s">
        <v>809</v>
      </c>
      <c r="D467" s="99" t="s">
        <v>810</v>
      </c>
      <c r="E467" s="99" t="s">
        <v>979</v>
      </c>
      <c r="F467" s="99" t="s">
        <v>151</v>
      </c>
      <c r="G467" s="99" t="s">
        <v>1086</v>
      </c>
      <c r="H467" s="99" t="s">
        <v>1087</v>
      </c>
      <c r="I467" s="746">
        <v>0</v>
      </c>
      <c r="J467" s="746">
        <v>0</v>
      </c>
      <c r="K467" s="746">
        <v>18360000</v>
      </c>
      <c r="L467" s="746">
        <v>18360000</v>
      </c>
      <c r="M467" s="746">
        <v>0</v>
      </c>
      <c r="N467" s="746">
        <v>0</v>
      </c>
      <c r="O467" s="749" t="s">
        <v>1738</v>
      </c>
      <c r="P467" s="864"/>
    </row>
    <row r="468" spans="1:16" s="747" customFormat="1" x14ac:dyDescent="0.25">
      <c r="A468" s="99" t="s">
        <v>807</v>
      </c>
      <c r="B468" s="99" t="s">
        <v>808</v>
      </c>
      <c r="C468" s="925" t="s">
        <v>809</v>
      </c>
      <c r="D468" s="99" t="s">
        <v>810</v>
      </c>
      <c r="E468" s="99" t="s">
        <v>979</v>
      </c>
      <c r="F468" s="99" t="s">
        <v>151</v>
      </c>
      <c r="G468" s="99" t="s">
        <v>1090</v>
      </c>
      <c r="H468" s="99" t="s">
        <v>1091</v>
      </c>
      <c r="I468" s="746">
        <v>0</v>
      </c>
      <c r="J468" s="746">
        <v>0</v>
      </c>
      <c r="K468" s="746">
        <v>229682700</v>
      </c>
      <c r="L468" s="746">
        <v>229682700</v>
      </c>
      <c r="M468" s="746">
        <v>0</v>
      </c>
      <c r="N468" s="746">
        <v>0</v>
      </c>
      <c r="O468" s="749" t="s">
        <v>1738</v>
      </c>
      <c r="P468" s="864"/>
    </row>
    <row r="469" spans="1:16" s="747" customFormat="1" x14ac:dyDescent="0.25">
      <c r="A469" s="99" t="s">
        <v>807</v>
      </c>
      <c r="B469" s="99" t="s">
        <v>808</v>
      </c>
      <c r="C469" s="925" t="s">
        <v>809</v>
      </c>
      <c r="D469" s="99" t="s">
        <v>810</v>
      </c>
      <c r="E469" s="99" t="s">
        <v>979</v>
      </c>
      <c r="F469" s="99" t="s">
        <v>151</v>
      </c>
      <c r="G469" s="99" t="s">
        <v>1092</v>
      </c>
      <c r="H469" s="99" t="s">
        <v>1093</v>
      </c>
      <c r="I469" s="746">
        <v>0</v>
      </c>
      <c r="J469" s="746">
        <v>0</v>
      </c>
      <c r="K469" s="746">
        <v>47736000</v>
      </c>
      <c r="L469" s="746">
        <v>47736000</v>
      </c>
      <c r="M469" s="746">
        <v>0</v>
      </c>
      <c r="N469" s="746">
        <v>0</v>
      </c>
      <c r="O469" s="749" t="s">
        <v>1738</v>
      </c>
      <c r="P469" s="864"/>
    </row>
    <row r="470" spans="1:16" s="747" customFormat="1" x14ac:dyDescent="0.25">
      <c r="A470" s="99" t="s">
        <v>807</v>
      </c>
      <c r="B470" s="99" t="s">
        <v>808</v>
      </c>
      <c r="C470" s="925" t="s">
        <v>809</v>
      </c>
      <c r="D470" s="99" t="s">
        <v>810</v>
      </c>
      <c r="E470" s="99" t="s">
        <v>979</v>
      </c>
      <c r="F470" s="99" t="s">
        <v>151</v>
      </c>
      <c r="G470" s="99" t="s">
        <v>512</v>
      </c>
      <c r="H470" s="99" t="s">
        <v>513</v>
      </c>
      <c r="I470" s="746">
        <v>0</v>
      </c>
      <c r="J470" s="746">
        <v>0</v>
      </c>
      <c r="K470" s="746">
        <v>87993750</v>
      </c>
      <c r="L470" s="746">
        <v>87993750</v>
      </c>
      <c r="M470" s="746">
        <v>0</v>
      </c>
      <c r="N470" s="746">
        <v>0</v>
      </c>
      <c r="O470" s="749" t="s">
        <v>1738</v>
      </c>
      <c r="P470" s="864"/>
    </row>
    <row r="471" spans="1:16" s="747" customFormat="1" x14ac:dyDescent="0.25">
      <c r="A471" s="99" t="s">
        <v>807</v>
      </c>
      <c r="B471" s="99" t="s">
        <v>808</v>
      </c>
      <c r="C471" s="925" t="s">
        <v>809</v>
      </c>
      <c r="D471" s="99" t="s">
        <v>810</v>
      </c>
      <c r="E471" s="99" t="s">
        <v>979</v>
      </c>
      <c r="F471" s="99" t="s">
        <v>151</v>
      </c>
      <c r="G471" s="99" t="s">
        <v>1094</v>
      </c>
      <c r="H471" s="99" t="s">
        <v>1095</v>
      </c>
      <c r="I471" s="746">
        <v>0</v>
      </c>
      <c r="J471" s="746">
        <v>0</v>
      </c>
      <c r="K471" s="746">
        <v>66262500</v>
      </c>
      <c r="L471" s="746">
        <v>66262500</v>
      </c>
      <c r="M471" s="746">
        <v>0</v>
      </c>
      <c r="N471" s="746">
        <v>0</v>
      </c>
      <c r="O471" s="749" t="s">
        <v>1738</v>
      </c>
      <c r="P471" s="864"/>
    </row>
    <row r="472" spans="1:16" s="747" customFormat="1" x14ac:dyDescent="0.25">
      <c r="A472" s="99" t="s">
        <v>807</v>
      </c>
      <c r="B472" s="99" t="s">
        <v>808</v>
      </c>
      <c r="C472" s="925" t="s">
        <v>809</v>
      </c>
      <c r="D472" s="99" t="s">
        <v>810</v>
      </c>
      <c r="E472" s="99" t="s">
        <v>979</v>
      </c>
      <c r="F472" s="99" t="s">
        <v>151</v>
      </c>
      <c r="G472" s="99" t="s">
        <v>1096</v>
      </c>
      <c r="H472" s="99" t="s">
        <v>1097</v>
      </c>
      <c r="I472" s="746">
        <v>1</v>
      </c>
      <c r="J472" s="746">
        <v>0</v>
      </c>
      <c r="K472" s="746">
        <v>0</v>
      </c>
      <c r="L472" s="746">
        <v>1</v>
      </c>
      <c r="M472" s="746">
        <v>0</v>
      </c>
      <c r="N472" s="746">
        <v>0</v>
      </c>
      <c r="O472" s="749" t="s">
        <v>1738</v>
      </c>
      <c r="P472" s="864"/>
    </row>
    <row r="473" spans="1:16" s="747" customFormat="1" x14ac:dyDescent="0.25">
      <c r="A473" s="99" t="s">
        <v>807</v>
      </c>
      <c r="B473" s="99" t="s">
        <v>808</v>
      </c>
      <c r="C473" s="925" t="s">
        <v>809</v>
      </c>
      <c r="D473" s="99" t="s">
        <v>810</v>
      </c>
      <c r="E473" s="99" t="s">
        <v>979</v>
      </c>
      <c r="F473" s="99" t="s">
        <v>151</v>
      </c>
      <c r="G473" s="99" t="s">
        <v>1098</v>
      </c>
      <c r="H473" s="99" t="s">
        <v>1099</v>
      </c>
      <c r="I473" s="746">
        <v>0</v>
      </c>
      <c r="J473" s="746">
        <v>0</v>
      </c>
      <c r="K473" s="746">
        <v>204930000</v>
      </c>
      <c r="L473" s="746">
        <v>204930000</v>
      </c>
      <c r="M473" s="746">
        <v>0</v>
      </c>
      <c r="N473" s="746">
        <v>0</v>
      </c>
      <c r="O473" s="749" t="s">
        <v>1738</v>
      </c>
      <c r="P473" s="864"/>
    </row>
    <row r="474" spans="1:16" s="747" customFormat="1" x14ac:dyDescent="0.25">
      <c r="A474" s="99" t="s">
        <v>807</v>
      </c>
      <c r="B474" s="99" t="s">
        <v>808</v>
      </c>
      <c r="C474" s="925" t="s">
        <v>809</v>
      </c>
      <c r="D474" s="99" t="s">
        <v>810</v>
      </c>
      <c r="E474" s="99" t="s">
        <v>979</v>
      </c>
      <c r="F474" s="99" t="s">
        <v>151</v>
      </c>
      <c r="G474" s="99" t="s">
        <v>1100</v>
      </c>
      <c r="H474" s="99" t="s">
        <v>1101</v>
      </c>
      <c r="I474" s="746">
        <v>0</v>
      </c>
      <c r="J474" s="746">
        <v>0</v>
      </c>
      <c r="K474" s="746">
        <v>236074500</v>
      </c>
      <c r="L474" s="746">
        <v>236074500</v>
      </c>
      <c r="M474" s="746">
        <v>0</v>
      </c>
      <c r="N474" s="746">
        <v>0</v>
      </c>
      <c r="O474" s="749" t="s">
        <v>1738</v>
      </c>
      <c r="P474" s="864"/>
    </row>
    <row r="475" spans="1:16" s="747" customFormat="1" x14ac:dyDescent="0.25">
      <c r="A475" s="99" t="s">
        <v>807</v>
      </c>
      <c r="B475" s="99" t="s">
        <v>808</v>
      </c>
      <c r="C475" s="925" t="s">
        <v>809</v>
      </c>
      <c r="D475" s="99" t="s">
        <v>810</v>
      </c>
      <c r="E475" s="99" t="s">
        <v>979</v>
      </c>
      <c r="F475" s="99" t="s">
        <v>151</v>
      </c>
      <c r="G475" s="99" t="s">
        <v>1106</v>
      </c>
      <c r="H475" s="99" t="s">
        <v>1107</v>
      </c>
      <c r="I475" s="746">
        <v>0</v>
      </c>
      <c r="J475" s="746">
        <v>0</v>
      </c>
      <c r="K475" s="746">
        <v>9405000</v>
      </c>
      <c r="L475" s="746">
        <v>9405000</v>
      </c>
      <c r="M475" s="746">
        <v>0</v>
      </c>
      <c r="N475" s="746">
        <v>0</v>
      </c>
      <c r="O475" s="749" t="s">
        <v>1738</v>
      </c>
      <c r="P475" s="864"/>
    </row>
    <row r="476" spans="1:16" s="747" customFormat="1" x14ac:dyDescent="0.25">
      <c r="A476" s="99" t="s">
        <v>807</v>
      </c>
      <c r="B476" s="99" t="s">
        <v>808</v>
      </c>
      <c r="C476" s="925" t="s">
        <v>809</v>
      </c>
      <c r="D476" s="99" t="s">
        <v>810</v>
      </c>
      <c r="E476" s="99" t="s">
        <v>979</v>
      </c>
      <c r="F476" s="99" t="s">
        <v>151</v>
      </c>
      <c r="G476" s="99" t="s">
        <v>1108</v>
      </c>
      <c r="H476" s="99" t="s">
        <v>1109</v>
      </c>
      <c r="I476" s="746">
        <v>0</v>
      </c>
      <c r="J476" s="746">
        <v>0</v>
      </c>
      <c r="K476" s="746">
        <v>163857900</v>
      </c>
      <c r="L476" s="746">
        <v>163857900</v>
      </c>
      <c r="M476" s="746">
        <v>0</v>
      </c>
      <c r="N476" s="746">
        <v>0</v>
      </c>
      <c r="O476" s="749" t="s">
        <v>1738</v>
      </c>
      <c r="P476" s="864"/>
    </row>
    <row r="477" spans="1:16" s="747" customFormat="1" x14ac:dyDescent="0.25">
      <c r="A477" s="99" t="s">
        <v>807</v>
      </c>
      <c r="B477" s="99" t="s">
        <v>808</v>
      </c>
      <c r="C477" s="925" t="s">
        <v>809</v>
      </c>
      <c r="D477" s="99" t="s">
        <v>810</v>
      </c>
      <c r="E477" s="99" t="s">
        <v>979</v>
      </c>
      <c r="F477" s="99" t="s">
        <v>151</v>
      </c>
      <c r="G477" s="99" t="s">
        <v>1110</v>
      </c>
      <c r="H477" s="99" t="s">
        <v>1111</v>
      </c>
      <c r="I477" s="746">
        <v>0</v>
      </c>
      <c r="J477" s="746">
        <v>0</v>
      </c>
      <c r="K477" s="746">
        <v>239976000</v>
      </c>
      <c r="L477" s="746">
        <v>239976000</v>
      </c>
      <c r="M477" s="746">
        <v>0</v>
      </c>
      <c r="N477" s="746">
        <v>0</v>
      </c>
      <c r="O477" s="749" t="s">
        <v>1738</v>
      </c>
      <c r="P477" s="864"/>
    </row>
    <row r="478" spans="1:16" s="747" customFormat="1" x14ac:dyDescent="0.25">
      <c r="A478" s="99" t="s">
        <v>807</v>
      </c>
      <c r="B478" s="99" t="s">
        <v>808</v>
      </c>
      <c r="C478" s="925" t="s">
        <v>809</v>
      </c>
      <c r="D478" s="99" t="s">
        <v>810</v>
      </c>
      <c r="E478" s="99" t="s">
        <v>979</v>
      </c>
      <c r="F478" s="99" t="s">
        <v>151</v>
      </c>
      <c r="G478" s="99" t="s">
        <v>1112</v>
      </c>
      <c r="H478" s="99" t="s">
        <v>1113</v>
      </c>
      <c r="I478" s="746">
        <v>0</v>
      </c>
      <c r="J478" s="746">
        <v>0</v>
      </c>
      <c r="K478" s="746">
        <v>222156000</v>
      </c>
      <c r="L478" s="746">
        <v>222156000</v>
      </c>
      <c r="M478" s="746">
        <v>0</v>
      </c>
      <c r="N478" s="746">
        <v>0</v>
      </c>
      <c r="O478" s="749" t="s">
        <v>1738</v>
      </c>
      <c r="P478" s="864"/>
    </row>
    <row r="479" spans="1:16" s="747" customFormat="1" x14ac:dyDescent="0.25">
      <c r="A479" s="99" t="s">
        <v>807</v>
      </c>
      <c r="B479" s="99" t="s">
        <v>808</v>
      </c>
      <c r="C479" s="925" t="s">
        <v>809</v>
      </c>
      <c r="D479" s="99" t="s">
        <v>810</v>
      </c>
      <c r="E479" s="99" t="s">
        <v>979</v>
      </c>
      <c r="F479" s="99" t="s">
        <v>151</v>
      </c>
      <c r="G479" s="99" t="s">
        <v>1114</v>
      </c>
      <c r="H479" s="99" t="s">
        <v>1115</v>
      </c>
      <c r="I479" s="746">
        <v>0</v>
      </c>
      <c r="J479" s="746">
        <v>0</v>
      </c>
      <c r="K479" s="746">
        <v>70875000</v>
      </c>
      <c r="L479" s="746">
        <v>70875000</v>
      </c>
      <c r="M479" s="746">
        <v>0</v>
      </c>
      <c r="N479" s="746">
        <v>0</v>
      </c>
      <c r="O479" s="749" t="s">
        <v>1738</v>
      </c>
      <c r="P479" s="864"/>
    </row>
    <row r="480" spans="1:16" s="747" customFormat="1" x14ac:dyDescent="0.25">
      <c r="A480" s="99" t="s">
        <v>807</v>
      </c>
      <c r="B480" s="99" t="s">
        <v>808</v>
      </c>
      <c r="C480" s="925" t="s">
        <v>809</v>
      </c>
      <c r="D480" s="99" t="s">
        <v>810</v>
      </c>
      <c r="E480" s="99" t="s">
        <v>979</v>
      </c>
      <c r="F480" s="99" t="s">
        <v>151</v>
      </c>
      <c r="G480" s="99" t="s">
        <v>1118</v>
      </c>
      <c r="H480" s="99" t="s">
        <v>1119</v>
      </c>
      <c r="I480" s="746">
        <v>0</v>
      </c>
      <c r="J480" s="746">
        <v>0</v>
      </c>
      <c r="K480" s="746">
        <v>207225000</v>
      </c>
      <c r="L480" s="746">
        <v>207225000</v>
      </c>
      <c r="M480" s="746">
        <v>0</v>
      </c>
      <c r="N480" s="746">
        <v>0</v>
      </c>
      <c r="O480" s="749" t="s">
        <v>1738</v>
      </c>
      <c r="P480" s="864"/>
    </row>
    <row r="481" spans="1:16" s="747" customFormat="1" x14ac:dyDescent="0.25">
      <c r="A481" s="99" t="s">
        <v>807</v>
      </c>
      <c r="B481" s="99" t="s">
        <v>808</v>
      </c>
      <c r="C481" s="925" t="s">
        <v>809</v>
      </c>
      <c r="D481" s="99" t="s">
        <v>810</v>
      </c>
      <c r="E481" s="99" t="s">
        <v>979</v>
      </c>
      <c r="F481" s="99" t="s">
        <v>151</v>
      </c>
      <c r="G481" s="99" t="s">
        <v>1120</v>
      </c>
      <c r="H481" s="99" t="s">
        <v>1121</v>
      </c>
      <c r="I481" s="746">
        <v>0</v>
      </c>
      <c r="J481" s="746">
        <v>0</v>
      </c>
      <c r="K481" s="746">
        <v>136800000</v>
      </c>
      <c r="L481" s="746">
        <v>136800000</v>
      </c>
      <c r="M481" s="746">
        <v>0</v>
      </c>
      <c r="N481" s="746">
        <v>0</v>
      </c>
      <c r="O481" s="749" t="s">
        <v>1738</v>
      </c>
      <c r="P481" s="864"/>
    </row>
    <row r="482" spans="1:16" s="747" customFormat="1" x14ac:dyDescent="0.25">
      <c r="A482" s="99" t="s">
        <v>807</v>
      </c>
      <c r="B482" s="99" t="s">
        <v>808</v>
      </c>
      <c r="C482" s="925" t="s">
        <v>809</v>
      </c>
      <c r="D482" s="99" t="s">
        <v>810</v>
      </c>
      <c r="E482" s="99" t="s">
        <v>979</v>
      </c>
      <c r="F482" s="99" t="s">
        <v>151</v>
      </c>
      <c r="G482" s="99" t="s">
        <v>1122</v>
      </c>
      <c r="H482" s="99" t="s">
        <v>1123</v>
      </c>
      <c r="I482" s="746">
        <v>0</v>
      </c>
      <c r="J482" s="746">
        <v>53236474</v>
      </c>
      <c r="K482" s="746">
        <v>988846773</v>
      </c>
      <c r="L482" s="746">
        <v>1015038257</v>
      </c>
      <c r="M482" s="746">
        <v>0</v>
      </c>
      <c r="N482" s="746">
        <v>79427958</v>
      </c>
      <c r="O482" s="749" t="s">
        <v>1738</v>
      </c>
      <c r="P482" s="864"/>
    </row>
    <row r="483" spans="1:16" s="747" customFormat="1" x14ac:dyDescent="0.25">
      <c r="A483" s="99" t="s">
        <v>807</v>
      </c>
      <c r="B483" s="99" t="s">
        <v>808</v>
      </c>
      <c r="C483" s="925" t="s">
        <v>809</v>
      </c>
      <c r="D483" s="99" t="s">
        <v>810</v>
      </c>
      <c r="E483" s="99" t="s">
        <v>979</v>
      </c>
      <c r="F483" s="99" t="s">
        <v>151</v>
      </c>
      <c r="G483" s="99" t="s">
        <v>1124</v>
      </c>
      <c r="H483" s="99" t="s">
        <v>1125</v>
      </c>
      <c r="I483" s="746">
        <v>0</v>
      </c>
      <c r="J483" s="746">
        <v>53236474</v>
      </c>
      <c r="K483" s="746">
        <v>988846773</v>
      </c>
      <c r="L483" s="746">
        <v>1015038257</v>
      </c>
      <c r="M483" s="746">
        <v>0</v>
      </c>
      <c r="N483" s="746">
        <v>79427958</v>
      </c>
      <c r="O483" s="749" t="s">
        <v>1738</v>
      </c>
      <c r="P483" s="864"/>
    </row>
    <row r="484" spans="1:16" s="747" customFormat="1" x14ac:dyDescent="0.25">
      <c r="A484" s="99" t="s">
        <v>807</v>
      </c>
      <c r="B484" s="99" t="s">
        <v>808</v>
      </c>
      <c r="C484" s="925" t="s">
        <v>809</v>
      </c>
      <c r="D484" s="99" t="s">
        <v>810</v>
      </c>
      <c r="E484" s="99" t="s">
        <v>979</v>
      </c>
      <c r="F484" s="99" t="s">
        <v>151</v>
      </c>
      <c r="G484" s="99" t="s">
        <v>1128</v>
      </c>
      <c r="H484" s="99" t="s">
        <v>1129</v>
      </c>
      <c r="I484" s="746">
        <v>0</v>
      </c>
      <c r="J484" s="746">
        <v>0</v>
      </c>
      <c r="K484" s="746">
        <v>230292900</v>
      </c>
      <c r="L484" s="746">
        <v>230292900</v>
      </c>
      <c r="M484" s="746">
        <v>0</v>
      </c>
      <c r="N484" s="746">
        <v>0</v>
      </c>
      <c r="O484" s="749" t="s">
        <v>1738</v>
      </c>
      <c r="P484" s="864"/>
    </row>
    <row r="485" spans="1:16" s="747" customFormat="1" x14ac:dyDescent="0.25">
      <c r="A485" s="99" t="s">
        <v>807</v>
      </c>
      <c r="B485" s="99" t="s">
        <v>808</v>
      </c>
      <c r="C485" s="925" t="s">
        <v>809</v>
      </c>
      <c r="D485" s="99" t="s">
        <v>810</v>
      </c>
      <c r="E485" s="99" t="s">
        <v>979</v>
      </c>
      <c r="F485" s="99" t="s">
        <v>151</v>
      </c>
      <c r="G485" s="99" t="s">
        <v>1130</v>
      </c>
      <c r="H485" s="99" t="s">
        <v>1131</v>
      </c>
      <c r="I485" s="746">
        <v>0</v>
      </c>
      <c r="J485" s="746">
        <v>3681285</v>
      </c>
      <c r="K485" s="746">
        <v>5</v>
      </c>
      <c r="L485" s="746">
        <v>0</v>
      </c>
      <c r="M485" s="746">
        <v>0</v>
      </c>
      <c r="N485" s="746">
        <v>3681280</v>
      </c>
      <c r="O485" s="749" t="s">
        <v>1738</v>
      </c>
      <c r="P485" s="864"/>
    </row>
    <row r="486" spans="1:16" s="747" customFormat="1" x14ac:dyDescent="0.25">
      <c r="A486" s="99" t="s">
        <v>807</v>
      </c>
      <c r="B486" s="99" t="s">
        <v>808</v>
      </c>
      <c r="C486" s="925" t="s">
        <v>809</v>
      </c>
      <c r="D486" s="99" t="s">
        <v>810</v>
      </c>
      <c r="E486" s="99" t="s">
        <v>979</v>
      </c>
      <c r="F486" s="99" t="s">
        <v>151</v>
      </c>
      <c r="G486" s="99" t="s">
        <v>1134</v>
      </c>
      <c r="H486" s="99" t="s">
        <v>1135</v>
      </c>
      <c r="I486" s="746">
        <v>0</v>
      </c>
      <c r="J486" s="746">
        <v>52940604</v>
      </c>
      <c r="K486" s="746">
        <v>972394201</v>
      </c>
      <c r="L486" s="746">
        <v>997387381</v>
      </c>
      <c r="M486" s="746">
        <v>0</v>
      </c>
      <c r="N486" s="746">
        <v>77933784</v>
      </c>
      <c r="O486" s="749" t="s">
        <v>1738</v>
      </c>
      <c r="P486" s="864"/>
    </row>
    <row r="487" spans="1:16" s="747" customFormat="1" x14ac:dyDescent="0.25">
      <c r="A487" s="99" t="s">
        <v>807</v>
      </c>
      <c r="B487" s="99" t="s">
        <v>808</v>
      </c>
      <c r="C487" s="925" t="s">
        <v>809</v>
      </c>
      <c r="D487" s="99" t="s">
        <v>810</v>
      </c>
      <c r="E487" s="99" t="s">
        <v>979</v>
      </c>
      <c r="F487" s="99" t="s">
        <v>151</v>
      </c>
      <c r="G487" s="99" t="s">
        <v>1892</v>
      </c>
      <c r="H487" s="99" t="s">
        <v>1893</v>
      </c>
      <c r="I487" s="746">
        <v>0</v>
      </c>
      <c r="J487" s="746">
        <v>0</v>
      </c>
      <c r="K487" s="746">
        <v>1321994350</v>
      </c>
      <c r="L487" s="746">
        <v>1330016869</v>
      </c>
      <c r="M487" s="746">
        <v>0</v>
      </c>
      <c r="N487" s="746">
        <v>8022519</v>
      </c>
      <c r="O487" s="749" t="s">
        <v>1738</v>
      </c>
      <c r="P487" s="864"/>
    </row>
    <row r="488" spans="1:16" s="747" customFormat="1" x14ac:dyDescent="0.25">
      <c r="A488" s="99" t="s">
        <v>807</v>
      </c>
      <c r="B488" s="99" t="s">
        <v>808</v>
      </c>
      <c r="C488" s="925" t="s">
        <v>809</v>
      </c>
      <c r="D488" s="99" t="s">
        <v>810</v>
      </c>
      <c r="E488" s="99" t="s">
        <v>979</v>
      </c>
      <c r="F488" s="99" t="s">
        <v>151</v>
      </c>
      <c r="G488" s="99" t="s">
        <v>2144</v>
      </c>
      <c r="H488" s="99" t="s">
        <v>2145</v>
      </c>
      <c r="I488" s="746">
        <v>0</v>
      </c>
      <c r="J488" s="746">
        <v>0</v>
      </c>
      <c r="K488" s="746">
        <v>52408355</v>
      </c>
      <c r="L488" s="746">
        <v>52408355</v>
      </c>
      <c r="M488" s="746">
        <v>0</v>
      </c>
      <c r="N488" s="746">
        <v>0</v>
      </c>
      <c r="O488" s="749" t="s">
        <v>1738</v>
      </c>
      <c r="P488" s="864"/>
    </row>
    <row r="489" spans="1:16" s="747" customFormat="1" x14ac:dyDescent="0.25">
      <c r="A489" s="99" t="s">
        <v>807</v>
      </c>
      <c r="B489" s="99" t="s">
        <v>808</v>
      </c>
      <c r="C489" s="925" t="s">
        <v>809</v>
      </c>
      <c r="D489" s="99" t="s">
        <v>810</v>
      </c>
      <c r="E489" s="99" t="s">
        <v>979</v>
      </c>
      <c r="F489" s="99" t="s">
        <v>151</v>
      </c>
      <c r="G489" s="99" t="s">
        <v>2146</v>
      </c>
      <c r="H489" s="99" t="s">
        <v>2147</v>
      </c>
      <c r="I489" s="746">
        <v>0</v>
      </c>
      <c r="J489" s="746">
        <v>0</v>
      </c>
      <c r="K489" s="746">
        <v>193050000</v>
      </c>
      <c r="L489" s="746">
        <v>193050000</v>
      </c>
      <c r="M489" s="746">
        <v>0</v>
      </c>
      <c r="N489" s="746">
        <v>0</v>
      </c>
      <c r="O489" s="749" t="s">
        <v>1738</v>
      </c>
      <c r="P489" s="864"/>
    </row>
    <row r="490" spans="1:16" s="747" customFormat="1" x14ac:dyDescent="0.25">
      <c r="A490" s="99" t="s">
        <v>807</v>
      </c>
      <c r="B490" s="99" t="s">
        <v>808</v>
      </c>
      <c r="C490" s="925" t="s">
        <v>809</v>
      </c>
      <c r="D490" s="99" t="s">
        <v>810</v>
      </c>
      <c r="E490" s="99" t="s">
        <v>979</v>
      </c>
      <c r="F490" s="99" t="s">
        <v>151</v>
      </c>
      <c r="G490" s="99" t="s">
        <v>2148</v>
      </c>
      <c r="H490" s="99" t="s">
        <v>2149</v>
      </c>
      <c r="I490" s="746">
        <v>0</v>
      </c>
      <c r="J490" s="746">
        <v>0</v>
      </c>
      <c r="K490" s="746">
        <v>93627000</v>
      </c>
      <c r="L490" s="746">
        <v>93627000</v>
      </c>
      <c r="M490" s="746">
        <v>0</v>
      </c>
      <c r="N490" s="746">
        <v>0</v>
      </c>
      <c r="O490" s="749" t="s">
        <v>1738</v>
      </c>
      <c r="P490" s="864"/>
    </row>
    <row r="491" spans="1:16" s="747" customFormat="1" x14ac:dyDescent="0.25">
      <c r="A491" s="99" t="s">
        <v>807</v>
      </c>
      <c r="B491" s="99" t="s">
        <v>808</v>
      </c>
      <c r="C491" s="925" t="s">
        <v>809</v>
      </c>
      <c r="D491" s="99" t="s">
        <v>810</v>
      </c>
      <c r="E491" s="99" t="s">
        <v>979</v>
      </c>
      <c r="F491" s="99" t="s">
        <v>151</v>
      </c>
      <c r="G491" s="99" t="s">
        <v>1888</v>
      </c>
      <c r="H491" s="99" t="s">
        <v>1889</v>
      </c>
      <c r="I491" s="746">
        <v>0</v>
      </c>
      <c r="J491" s="746">
        <v>0</v>
      </c>
      <c r="K491" s="746">
        <v>369692695</v>
      </c>
      <c r="L491" s="746">
        <v>422768042</v>
      </c>
      <c r="M491" s="746">
        <v>0</v>
      </c>
      <c r="N491" s="746">
        <v>53075347</v>
      </c>
      <c r="O491" s="749" t="s">
        <v>1738</v>
      </c>
      <c r="P491" s="864"/>
    </row>
    <row r="492" spans="1:16" s="747" customFormat="1" x14ac:dyDescent="0.25">
      <c r="A492" s="99" t="s">
        <v>807</v>
      </c>
      <c r="B492" s="99" t="s">
        <v>808</v>
      </c>
      <c r="C492" s="925" t="s">
        <v>809</v>
      </c>
      <c r="D492" s="99" t="s">
        <v>810</v>
      </c>
      <c r="E492" s="99" t="s">
        <v>979</v>
      </c>
      <c r="F492" s="99" t="s">
        <v>151</v>
      </c>
      <c r="G492" s="99" t="s">
        <v>2150</v>
      </c>
      <c r="H492" s="99" t="s">
        <v>2151</v>
      </c>
      <c r="I492" s="746">
        <v>0</v>
      </c>
      <c r="J492" s="746">
        <v>0</v>
      </c>
      <c r="K492" s="746">
        <v>142799965</v>
      </c>
      <c r="L492" s="746">
        <v>142799965</v>
      </c>
      <c r="M492" s="746">
        <v>0</v>
      </c>
      <c r="N492" s="746">
        <v>0</v>
      </c>
      <c r="O492" s="749" t="s">
        <v>1738</v>
      </c>
      <c r="P492" s="864"/>
    </row>
    <row r="493" spans="1:16" s="747" customFormat="1" x14ac:dyDescent="0.25">
      <c r="A493" s="99" t="s">
        <v>807</v>
      </c>
      <c r="B493" s="99" t="s">
        <v>808</v>
      </c>
      <c r="C493" s="925" t="s">
        <v>809</v>
      </c>
      <c r="D493" s="99" t="s">
        <v>810</v>
      </c>
      <c r="E493" s="99" t="s">
        <v>979</v>
      </c>
      <c r="F493" s="99" t="s">
        <v>151</v>
      </c>
      <c r="G493" s="99" t="s">
        <v>2152</v>
      </c>
      <c r="H493" s="99" t="s">
        <v>2153</v>
      </c>
      <c r="I493" s="746">
        <v>0</v>
      </c>
      <c r="J493" s="746">
        <v>0</v>
      </c>
      <c r="K493" s="746">
        <v>265122707</v>
      </c>
      <c r="L493" s="746">
        <v>265122707</v>
      </c>
      <c r="M493" s="746">
        <v>0</v>
      </c>
      <c r="N493" s="746">
        <v>0</v>
      </c>
      <c r="O493" s="749" t="s">
        <v>1738</v>
      </c>
      <c r="P493" s="864"/>
    </row>
    <row r="494" spans="1:16" s="747" customFormat="1" x14ac:dyDescent="0.25">
      <c r="A494" s="99" t="s">
        <v>807</v>
      </c>
      <c r="B494" s="99" t="s">
        <v>808</v>
      </c>
      <c r="C494" s="925" t="s">
        <v>809</v>
      </c>
      <c r="D494" s="99" t="s">
        <v>810</v>
      </c>
      <c r="E494" s="99" t="s">
        <v>979</v>
      </c>
      <c r="F494" s="99" t="s">
        <v>151</v>
      </c>
      <c r="G494" s="99" t="s">
        <v>2154</v>
      </c>
      <c r="H494" s="99" t="s">
        <v>2155</v>
      </c>
      <c r="I494" s="746">
        <v>0</v>
      </c>
      <c r="J494" s="746">
        <v>0</v>
      </c>
      <c r="K494" s="746">
        <v>42300000</v>
      </c>
      <c r="L494" s="746">
        <v>42300000</v>
      </c>
      <c r="M494" s="746">
        <v>0</v>
      </c>
      <c r="N494" s="746">
        <v>0</v>
      </c>
      <c r="O494" s="749" t="s">
        <v>1738</v>
      </c>
      <c r="P494" s="864"/>
    </row>
    <row r="495" spans="1:16" s="747" customFormat="1" x14ac:dyDescent="0.25">
      <c r="A495" s="99" t="s">
        <v>807</v>
      </c>
      <c r="B495" s="99" t="s">
        <v>808</v>
      </c>
      <c r="C495" s="925" t="s">
        <v>809</v>
      </c>
      <c r="D495" s="99" t="s">
        <v>810</v>
      </c>
      <c r="E495" s="99" t="s">
        <v>979</v>
      </c>
      <c r="F495" s="99" t="s">
        <v>151</v>
      </c>
      <c r="G495" s="99" t="s">
        <v>1890</v>
      </c>
      <c r="H495" s="99" t="s">
        <v>1891</v>
      </c>
      <c r="I495" s="746">
        <v>0</v>
      </c>
      <c r="J495" s="746">
        <v>0</v>
      </c>
      <c r="K495" s="746">
        <v>282253218</v>
      </c>
      <c r="L495" s="746">
        <v>322969409</v>
      </c>
      <c r="M495" s="746">
        <v>0</v>
      </c>
      <c r="N495" s="746">
        <v>40716191</v>
      </c>
      <c r="O495" s="749" t="s">
        <v>1738</v>
      </c>
      <c r="P495" s="864"/>
    </row>
    <row r="496" spans="1:16" s="747" customFormat="1" x14ac:dyDescent="0.25">
      <c r="A496" s="99" t="s">
        <v>807</v>
      </c>
      <c r="B496" s="99" t="s">
        <v>808</v>
      </c>
      <c r="C496" s="925" t="s">
        <v>809</v>
      </c>
      <c r="D496" s="99" t="s">
        <v>810</v>
      </c>
      <c r="E496" s="99" t="s">
        <v>1136</v>
      </c>
      <c r="F496" s="99" t="s">
        <v>1137</v>
      </c>
      <c r="G496" s="99" t="s">
        <v>560</v>
      </c>
      <c r="H496" s="99" t="s">
        <v>561</v>
      </c>
      <c r="I496" s="746">
        <v>0</v>
      </c>
      <c r="J496" s="746">
        <v>31035946</v>
      </c>
      <c r="K496" s="746">
        <v>31035946</v>
      </c>
      <c r="L496" s="746">
        <v>54233914</v>
      </c>
      <c r="M496" s="746">
        <v>0</v>
      </c>
      <c r="N496" s="746">
        <v>54233914</v>
      </c>
      <c r="O496" s="749" t="s">
        <v>2207</v>
      </c>
      <c r="P496" s="864"/>
    </row>
    <row r="497" spans="1:16" s="747" customFormat="1" x14ac:dyDescent="0.25">
      <c r="A497" s="99" t="s">
        <v>807</v>
      </c>
      <c r="B497" s="99" t="s">
        <v>808</v>
      </c>
      <c r="C497" s="925" t="s">
        <v>809</v>
      </c>
      <c r="D497" s="99" t="s">
        <v>810</v>
      </c>
      <c r="E497" s="99" t="s">
        <v>1136</v>
      </c>
      <c r="F497" s="99" t="s">
        <v>1137</v>
      </c>
      <c r="G497" s="99" t="s">
        <v>562</v>
      </c>
      <c r="H497" s="99" t="s">
        <v>563</v>
      </c>
      <c r="I497" s="746">
        <v>0</v>
      </c>
      <c r="J497" s="746">
        <v>26730440</v>
      </c>
      <c r="K497" s="746">
        <v>26730440</v>
      </c>
      <c r="L497" s="746">
        <v>0</v>
      </c>
      <c r="M497" s="746">
        <v>0</v>
      </c>
      <c r="N497" s="746">
        <v>0</v>
      </c>
      <c r="O497" s="749" t="s">
        <v>2207</v>
      </c>
      <c r="P497" s="864"/>
    </row>
    <row r="498" spans="1:16" s="747" customFormat="1" x14ac:dyDescent="0.25">
      <c r="A498" s="99" t="s">
        <v>807</v>
      </c>
      <c r="B498" s="99" t="s">
        <v>808</v>
      </c>
      <c r="C498" s="925" t="s">
        <v>809</v>
      </c>
      <c r="D498" s="99" t="s">
        <v>810</v>
      </c>
      <c r="E498" s="99" t="s">
        <v>1136</v>
      </c>
      <c r="F498" s="99" t="s">
        <v>1137</v>
      </c>
      <c r="G498" s="99" t="s">
        <v>552</v>
      </c>
      <c r="H498" s="99" t="s">
        <v>553</v>
      </c>
      <c r="I498" s="746">
        <v>0</v>
      </c>
      <c r="J498" s="746">
        <v>8066173</v>
      </c>
      <c r="K498" s="746">
        <v>0</v>
      </c>
      <c r="L498" s="746">
        <v>10908443</v>
      </c>
      <c r="M498" s="746">
        <v>0</v>
      </c>
      <c r="N498" s="746">
        <v>18974616</v>
      </c>
      <c r="O498" s="749" t="s">
        <v>2207</v>
      </c>
      <c r="P498" s="864"/>
    </row>
    <row r="499" spans="1:16" s="747" customFormat="1" x14ac:dyDescent="0.25">
      <c r="A499" s="99" t="s">
        <v>807</v>
      </c>
      <c r="B499" s="99" t="s">
        <v>808</v>
      </c>
      <c r="C499" s="925" t="s">
        <v>809</v>
      </c>
      <c r="D499" s="99" t="s">
        <v>810</v>
      </c>
      <c r="E499" s="99" t="s">
        <v>1136</v>
      </c>
      <c r="F499" s="99" t="s">
        <v>1137</v>
      </c>
      <c r="G499" s="99" t="s">
        <v>554</v>
      </c>
      <c r="H499" s="99" t="s">
        <v>555</v>
      </c>
      <c r="I499" s="746">
        <v>0</v>
      </c>
      <c r="J499" s="746">
        <v>0</v>
      </c>
      <c r="K499" s="746">
        <v>0</v>
      </c>
      <c r="L499" s="746">
        <v>26395064</v>
      </c>
      <c r="M499" s="746">
        <v>0</v>
      </c>
      <c r="N499" s="746">
        <v>26395064</v>
      </c>
      <c r="O499" s="749" t="s">
        <v>2207</v>
      </c>
      <c r="P499" s="864"/>
    </row>
    <row r="500" spans="1:16" s="747" customFormat="1" x14ac:dyDescent="0.25">
      <c r="A500" s="99" t="s">
        <v>807</v>
      </c>
      <c r="B500" s="99" t="s">
        <v>808</v>
      </c>
      <c r="C500" s="925" t="s">
        <v>809</v>
      </c>
      <c r="D500" s="99" t="s">
        <v>810</v>
      </c>
      <c r="E500" s="99" t="s">
        <v>1136</v>
      </c>
      <c r="F500" s="99" t="s">
        <v>1137</v>
      </c>
      <c r="G500" s="99" t="s">
        <v>568</v>
      </c>
      <c r="H500" s="99" t="s">
        <v>569</v>
      </c>
      <c r="I500" s="746">
        <v>0</v>
      </c>
      <c r="J500" s="746">
        <v>13927275</v>
      </c>
      <c r="K500" s="746">
        <v>0</v>
      </c>
      <c r="L500" s="746">
        <v>18293432</v>
      </c>
      <c r="M500" s="746">
        <v>0</v>
      </c>
      <c r="N500" s="746">
        <v>32220707</v>
      </c>
      <c r="O500" s="749" t="s">
        <v>2207</v>
      </c>
      <c r="P500" s="864"/>
    </row>
    <row r="501" spans="1:16" s="747" customFormat="1" x14ac:dyDescent="0.25">
      <c r="A501" s="99" t="s">
        <v>807</v>
      </c>
      <c r="B501" s="99" t="s">
        <v>808</v>
      </c>
      <c r="C501" s="925" t="s">
        <v>809</v>
      </c>
      <c r="D501" s="99" t="s">
        <v>810</v>
      </c>
      <c r="E501" s="99" t="s">
        <v>1136</v>
      </c>
      <c r="F501" s="99" t="s">
        <v>1137</v>
      </c>
      <c r="G501" s="99" t="s">
        <v>984</v>
      </c>
      <c r="H501" s="99" t="s">
        <v>985</v>
      </c>
      <c r="I501" s="746">
        <v>0</v>
      </c>
      <c r="J501" s="746">
        <v>7615909</v>
      </c>
      <c r="K501" s="746">
        <v>0</v>
      </c>
      <c r="L501" s="746">
        <v>10341110</v>
      </c>
      <c r="M501" s="746">
        <v>0</v>
      </c>
      <c r="N501" s="746">
        <v>17957019</v>
      </c>
      <c r="O501" s="749" t="s">
        <v>2207</v>
      </c>
      <c r="P501" s="864"/>
    </row>
    <row r="502" spans="1:16" s="747" customFormat="1" x14ac:dyDescent="0.25">
      <c r="A502" s="99" t="s">
        <v>807</v>
      </c>
      <c r="B502" s="99" t="s">
        <v>808</v>
      </c>
      <c r="C502" s="925" t="s">
        <v>809</v>
      </c>
      <c r="D502" s="99" t="s">
        <v>810</v>
      </c>
      <c r="E502" s="99" t="s">
        <v>1136</v>
      </c>
      <c r="F502" s="99" t="s">
        <v>1137</v>
      </c>
      <c r="G502" s="99" t="s">
        <v>1888</v>
      </c>
      <c r="H502" s="99" t="s">
        <v>1889</v>
      </c>
      <c r="I502" s="746">
        <v>0</v>
      </c>
      <c r="J502" s="746">
        <v>0</v>
      </c>
      <c r="K502" s="746">
        <v>0</v>
      </c>
      <c r="L502" s="746">
        <v>21706610</v>
      </c>
      <c r="M502" s="746">
        <v>0</v>
      </c>
      <c r="N502" s="746">
        <v>21706610</v>
      </c>
      <c r="O502" s="749" t="s">
        <v>2207</v>
      </c>
      <c r="P502" s="864"/>
    </row>
    <row r="503" spans="1:16" s="747" customFormat="1" x14ac:dyDescent="0.25">
      <c r="A503" s="99" t="s">
        <v>807</v>
      </c>
      <c r="B503" s="99" t="s">
        <v>808</v>
      </c>
      <c r="C503" s="925" t="s">
        <v>809</v>
      </c>
      <c r="D503" s="99" t="s">
        <v>810</v>
      </c>
      <c r="E503" s="99" t="s">
        <v>1136</v>
      </c>
      <c r="F503" s="99" t="s">
        <v>1137</v>
      </c>
      <c r="G503" s="99" t="s">
        <v>1890</v>
      </c>
      <c r="H503" s="99" t="s">
        <v>1891</v>
      </c>
      <c r="I503" s="746">
        <v>0</v>
      </c>
      <c r="J503" s="746">
        <v>0</v>
      </c>
      <c r="K503" s="746">
        <v>0</v>
      </c>
      <c r="L503" s="746">
        <v>12988268</v>
      </c>
      <c r="M503" s="746">
        <v>0</v>
      </c>
      <c r="N503" s="746">
        <v>12988268</v>
      </c>
      <c r="O503" s="749" t="s">
        <v>2207</v>
      </c>
      <c r="P503" s="864"/>
    </row>
    <row r="504" spans="1:16" s="747" customFormat="1" x14ac:dyDescent="0.25">
      <c r="A504" s="99" t="s">
        <v>807</v>
      </c>
      <c r="B504" s="99" t="s">
        <v>808</v>
      </c>
      <c r="C504" s="925" t="s">
        <v>809</v>
      </c>
      <c r="D504" s="99" t="s">
        <v>810</v>
      </c>
      <c r="E504" s="99" t="s">
        <v>1154</v>
      </c>
      <c r="F504" s="99" t="s">
        <v>1155</v>
      </c>
      <c r="G504" s="99" t="s">
        <v>699</v>
      </c>
      <c r="H504" s="99" t="s">
        <v>1983</v>
      </c>
      <c r="I504" s="746">
        <v>0</v>
      </c>
      <c r="J504" s="746">
        <v>250000000</v>
      </c>
      <c r="K504" s="746">
        <v>250000000</v>
      </c>
      <c r="L504" s="746">
        <v>540000000</v>
      </c>
      <c r="M504" s="746">
        <v>0</v>
      </c>
      <c r="N504" s="746">
        <v>540000000</v>
      </c>
      <c r="O504" s="749" t="s">
        <v>1736</v>
      </c>
      <c r="P504" s="864"/>
    </row>
    <row r="505" spans="1:16" s="769" customFormat="1" x14ac:dyDescent="0.25">
      <c r="A505" s="767" t="s">
        <v>807</v>
      </c>
      <c r="B505" s="767" t="s">
        <v>808</v>
      </c>
      <c r="C505" s="925" t="s">
        <v>809</v>
      </c>
      <c r="D505" s="99" t="s">
        <v>810</v>
      </c>
      <c r="E505" s="99" t="s">
        <v>1156</v>
      </c>
      <c r="F505" s="99" t="s">
        <v>1157</v>
      </c>
      <c r="G505" s="99" t="s">
        <v>560</v>
      </c>
      <c r="H505" s="99" t="s">
        <v>561</v>
      </c>
      <c r="I505" s="746">
        <v>0</v>
      </c>
      <c r="J505" s="746">
        <v>0</v>
      </c>
      <c r="K505" s="746">
        <v>53473667</v>
      </c>
      <c r="L505" s="746">
        <v>53473667</v>
      </c>
      <c r="M505" s="746">
        <v>0</v>
      </c>
      <c r="N505" s="746">
        <v>0</v>
      </c>
      <c r="O505" s="749" t="s">
        <v>2204</v>
      </c>
      <c r="P505" s="866"/>
    </row>
    <row r="506" spans="1:16" s="769" customFormat="1" x14ac:dyDescent="0.25">
      <c r="A506" s="767" t="s">
        <v>807</v>
      </c>
      <c r="B506" s="767" t="s">
        <v>808</v>
      </c>
      <c r="C506" s="925" t="s">
        <v>809</v>
      </c>
      <c r="D506" s="99" t="s">
        <v>810</v>
      </c>
      <c r="E506" s="99" t="s">
        <v>1156</v>
      </c>
      <c r="F506" s="99" t="s">
        <v>1157</v>
      </c>
      <c r="G506" s="99" t="s">
        <v>562</v>
      </c>
      <c r="H506" s="99" t="s">
        <v>563</v>
      </c>
      <c r="I506" s="746">
        <v>0</v>
      </c>
      <c r="J506" s="746">
        <v>0</v>
      </c>
      <c r="K506" s="746">
        <v>47144130</v>
      </c>
      <c r="L506" s="746">
        <v>47144130</v>
      </c>
      <c r="M506" s="746">
        <v>0</v>
      </c>
      <c r="N506" s="746">
        <v>0</v>
      </c>
      <c r="O506" s="749" t="s">
        <v>2204</v>
      </c>
      <c r="P506" s="866"/>
    </row>
    <row r="507" spans="1:16" s="769" customFormat="1" x14ac:dyDescent="0.25">
      <c r="A507" s="767" t="s">
        <v>807</v>
      </c>
      <c r="B507" s="767" t="s">
        <v>808</v>
      </c>
      <c r="C507" s="925" t="s">
        <v>809</v>
      </c>
      <c r="D507" s="99" t="s">
        <v>810</v>
      </c>
      <c r="E507" s="99" t="s">
        <v>1156</v>
      </c>
      <c r="F507" s="99" t="s">
        <v>1157</v>
      </c>
      <c r="G507" s="99" t="s">
        <v>564</v>
      </c>
      <c r="H507" s="99" t="s">
        <v>565</v>
      </c>
      <c r="I507" s="746">
        <v>0</v>
      </c>
      <c r="J507" s="746">
        <v>0</v>
      </c>
      <c r="K507" s="746">
        <v>66787518</v>
      </c>
      <c r="L507" s="746">
        <v>66787518</v>
      </c>
      <c r="M507" s="746">
        <v>0</v>
      </c>
      <c r="N507" s="746">
        <v>0</v>
      </c>
      <c r="O507" s="749" t="s">
        <v>2204</v>
      </c>
      <c r="P507" s="866"/>
    </row>
    <row r="508" spans="1:16" s="769" customFormat="1" x14ac:dyDescent="0.25">
      <c r="A508" s="767" t="s">
        <v>807</v>
      </c>
      <c r="B508" s="767" t="s">
        <v>808</v>
      </c>
      <c r="C508" s="925" t="s">
        <v>809</v>
      </c>
      <c r="D508" s="99" t="s">
        <v>810</v>
      </c>
      <c r="E508" s="99" t="s">
        <v>1156</v>
      </c>
      <c r="F508" s="99" t="s">
        <v>1157</v>
      </c>
      <c r="G508" s="99" t="s">
        <v>552</v>
      </c>
      <c r="H508" s="99" t="s">
        <v>553</v>
      </c>
      <c r="I508" s="746">
        <v>0</v>
      </c>
      <c r="J508" s="746">
        <v>0</v>
      </c>
      <c r="K508" s="746">
        <v>60967737</v>
      </c>
      <c r="L508" s="746">
        <v>60967737</v>
      </c>
      <c r="M508" s="746">
        <v>0</v>
      </c>
      <c r="N508" s="746">
        <v>0</v>
      </c>
      <c r="O508" s="749" t="s">
        <v>2204</v>
      </c>
      <c r="P508" s="866"/>
    </row>
    <row r="509" spans="1:16" s="769" customFormat="1" x14ac:dyDescent="0.25">
      <c r="A509" s="767" t="s">
        <v>807</v>
      </c>
      <c r="B509" s="767" t="s">
        <v>808</v>
      </c>
      <c r="C509" s="925" t="s">
        <v>809</v>
      </c>
      <c r="D509" s="99" t="s">
        <v>810</v>
      </c>
      <c r="E509" s="99" t="s">
        <v>1156</v>
      </c>
      <c r="F509" s="99" t="s">
        <v>1157</v>
      </c>
      <c r="G509" s="99" t="s">
        <v>554</v>
      </c>
      <c r="H509" s="99" t="s">
        <v>555</v>
      </c>
      <c r="I509" s="746">
        <v>0</v>
      </c>
      <c r="J509" s="746">
        <v>0</v>
      </c>
      <c r="K509" s="746">
        <v>66787518</v>
      </c>
      <c r="L509" s="746">
        <v>66787518</v>
      </c>
      <c r="M509" s="746">
        <v>0</v>
      </c>
      <c r="N509" s="746">
        <v>0</v>
      </c>
      <c r="O509" s="749" t="s">
        <v>2204</v>
      </c>
      <c r="P509" s="866"/>
    </row>
    <row r="510" spans="1:16" s="769" customFormat="1" x14ac:dyDescent="0.25">
      <c r="A510" s="767" t="s">
        <v>807</v>
      </c>
      <c r="B510" s="767" t="s">
        <v>808</v>
      </c>
      <c r="C510" s="925" t="s">
        <v>809</v>
      </c>
      <c r="D510" s="99" t="s">
        <v>810</v>
      </c>
      <c r="E510" s="99" t="s">
        <v>1156</v>
      </c>
      <c r="F510" s="99" t="s">
        <v>1157</v>
      </c>
      <c r="G510" s="99" t="s">
        <v>568</v>
      </c>
      <c r="H510" s="99" t="s">
        <v>569</v>
      </c>
      <c r="I510" s="746">
        <v>0</v>
      </c>
      <c r="J510" s="746">
        <v>0</v>
      </c>
      <c r="K510" s="746">
        <v>66787518</v>
      </c>
      <c r="L510" s="746">
        <v>66787518</v>
      </c>
      <c r="M510" s="746">
        <v>0</v>
      </c>
      <c r="N510" s="746">
        <v>0</v>
      </c>
      <c r="O510" s="749" t="s">
        <v>2204</v>
      </c>
      <c r="P510" s="866"/>
    </row>
    <row r="511" spans="1:16" s="769" customFormat="1" x14ac:dyDescent="0.25">
      <c r="A511" s="767" t="s">
        <v>807</v>
      </c>
      <c r="B511" s="767" t="s">
        <v>808</v>
      </c>
      <c r="C511" s="925" t="s">
        <v>809</v>
      </c>
      <c r="D511" s="99" t="s">
        <v>810</v>
      </c>
      <c r="E511" s="99" t="s">
        <v>1156</v>
      </c>
      <c r="F511" s="99" t="s">
        <v>1157</v>
      </c>
      <c r="G511" s="99" t="s">
        <v>980</v>
      </c>
      <c r="H511" s="99" t="s">
        <v>981</v>
      </c>
      <c r="I511" s="746">
        <v>0</v>
      </c>
      <c r="J511" s="746">
        <v>0</v>
      </c>
      <c r="K511" s="746">
        <v>44497331</v>
      </c>
      <c r="L511" s="746">
        <v>44497331</v>
      </c>
      <c r="M511" s="746">
        <v>0</v>
      </c>
      <c r="N511" s="746">
        <v>0</v>
      </c>
      <c r="O511" s="749" t="s">
        <v>2204</v>
      </c>
      <c r="P511" s="866"/>
    </row>
    <row r="512" spans="1:16" s="769" customFormat="1" x14ac:dyDescent="0.25">
      <c r="A512" s="767" t="s">
        <v>807</v>
      </c>
      <c r="B512" s="767" t="s">
        <v>808</v>
      </c>
      <c r="C512" s="925" t="s">
        <v>809</v>
      </c>
      <c r="D512" s="99" t="s">
        <v>810</v>
      </c>
      <c r="E512" s="99" t="s">
        <v>1156</v>
      </c>
      <c r="F512" s="99" t="s">
        <v>1157</v>
      </c>
      <c r="G512" s="99" t="s">
        <v>984</v>
      </c>
      <c r="H512" s="99" t="s">
        <v>985</v>
      </c>
      <c r="I512" s="746">
        <v>0</v>
      </c>
      <c r="J512" s="746">
        <v>0</v>
      </c>
      <c r="K512" s="746">
        <v>57796889</v>
      </c>
      <c r="L512" s="746">
        <v>57796889</v>
      </c>
      <c r="M512" s="746">
        <v>0</v>
      </c>
      <c r="N512" s="746">
        <v>0</v>
      </c>
      <c r="O512" s="749" t="s">
        <v>2204</v>
      </c>
      <c r="P512" s="866"/>
    </row>
    <row r="513" spans="1:16" s="769" customFormat="1" x14ac:dyDescent="0.25">
      <c r="A513" s="767" t="s">
        <v>807</v>
      </c>
      <c r="B513" s="767" t="s">
        <v>808</v>
      </c>
      <c r="C513" s="925" t="s">
        <v>809</v>
      </c>
      <c r="D513" s="99" t="s">
        <v>810</v>
      </c>
      <c r="E513" s="99" t="s">
        <v>1156</v>
      </c>
      <c r="F513" s="99" t="s">
        <v>1157</v>
      </c>
      <c r="G513" s="99" t="s">
        <v>1122</v>
      </c>
      <c r="H513" s="99" t="s">
        <v>1123</v>
      </c>
      <c r="I513" s="746">
        <v>0</v>
      </c>
      <c r="J513" s="746">
        <v>0</v>
      </c>
      <c r="K513" s="746">
        <v>45618495</v>
      </c>
      <c r="L513" s="746">
        <v>45618495</v>
      </c>
      <c r="M513" s="746">
        <v>0</v>
      </c>
      <c r="N513" s="746">
        <v>0</v>
      </c>
      <c r="O513" s="749" t="s">
        <v>2204</v>
      </c>
      <c r="P513" s="866"/>
    </row>
    <row r="514" spans="1:16" s="769" customFormat="1" x14ac:dyDescent="0.25">
      <c r="A514" s="767" t="s">
        <v>807</v>
      </c>
      <c r="B514" s="767" t="s">
        <v>808</v>
      </c>
      <c r="C514" s="925" t="s">
        <v>809</v>
      </c>
      <c r="D514" s="99" t="s">
        <v>810</v>
      </c>
      <c r="E514" s="99" t="s">
        <v>1156</v>
      </c>
      <c r="F514" s="99" t="s">
        <v>1157</v>
      </c>
      <c r="G514" s="99" t="s">
        <v>1124</v>
      </c>
      <c r="H514" s="99" t="s">
        <v>1125</v>
      </c>
      <c r="I514" s="746">
        <v>0</v>
      </c>
      <c r="J514" s="746">
        <v>0</v>
      </c>
      <c r="K514" s="746">
        <v>45618495</v>
      </c>
      <c r="L514" s="746">
        <v>45618495</v>
      </c>
      <c r="M514" s="746">
        <v>0</v>
      </c>
      <c r="N514" s="746">
        <v>0</v>
      </c>
      <c r="O514" s="749" t="s">
        <v>2204</v>
      </c>
      <c r="P514" s="866"/>
    </row>
    <row r="515" spans="1:16" s="769" customFormat="1" x14ac:dyDescent="0.25">
      <c r="A515" s="767" t="s">
        <v>807</v>
      </c>
      <c r="B515" s="767" t="s">
        <v>808</v>
      </c>
      <c r="C515" s="925" t="s">
        <v>809</v>
      </c>
      <c r="D515" s="99" t="s">
        <v>810</v>
      </c>
      <c r="E515" s="99" t="s">
        <v>1156</v>
      </c>
      <c r="F515" s="99" t="s">
        <v>1157</v>
      </c>
      <c r="G515" s="99" t="s">
        <v>1134</v>
      </c>
      <c r="H515" s="99" t="s">
        <v>1135</v>
      </c>
      <c r="I515" s="746">
        <v>0</v>
      </c>
      <c r="J515" s="746">
        <v>0</v>
      </c>
      <c r="K515" s="746">
        <v>45618495</v>
      </c>
      <c r="L515" s="746">
        <v>45618495</v>
      </c>
      <c r="M515" s="746">
        <v>0</v>
      </c>
      <c r="N515" s="746">
        <v>0</v>
      </c>
      <c r="O515" s="749" t="s">
        <v>2204</v>
      </c>
      <c r="P515" s="866"/>
    </row>
    <row r="516" spans="1:16" s="769" customFormat="1" x14ac:dyDescent="0.25">
      <c r="A516" s="767" t="s">
        <v>807</v>
      </c>
      <c r="B516" s="767" t="s">
        <v>808</v>
      </c>
      <c r="C516" s="925" t="s">
        <v>809</v>
      </c>
      <c r="D516" s="99" t="s">
        <v>810</v>
      </c>
      <c r="E516" s="99" t="s">
        <v>1156</v>
      </c>
      <c r="F516" s="99" t="s">
        <v>1157</v>
      </c>
      <c r="G516" s="99" t="s">
        <v>1892</v>
      </c>
      <c r="H516" s="99" t="s">
        <v>1893</v>
      </c>
      <c r="I516" s="746">
        <v>0</v>
      </c>
      <c r="J516" s="746">
        <v>0</v>
      </c>
      <c r="K516" s="746">
        <v>60239722</v>
      </c>
      <c r="L516" s="746">
        <v>60239722</v>
      </c>
      <c r="M516" s="746">
        <v>0</v>
      </c>
      <c r="N516" s="746">
        <v>0</v>
      </c>
      <c r="O516" s="749" t="s">
        <v>2204</v>
      </c>
      <c r="P516" s="866"/>
    </row>
    <row r="517" spans="1:16" s="769" customFormat="1" x14ac:dyDescent="0.25">
      <c r="A517" s="767" t="s">
        <v>807</v>
      </c>
      <c r="B517" s="767" t="s">
        <v>808</v>
      </c>
      <c r="C517" s="925" t="s">
        <v>809</v>
      </c>
      <c r="D517" s="99" t="s">
        <v>810</v>
      </c>
      <c r="E517" s="99" t="s">
        <v>1156</v>
      </c>
      <c r="F517" s="99" t="s">
        <v>1157</v>
      </c>
      <c r="G517" s="99" t="s">
        <v>1888</v>
      </c>
      <c r="H517" s="99" t="s">
        <v>1889</v>
      </c>
      <c r="I517" s="746">
        <v>0</v>
      </c>
      <c r="J517" s="746">
        <v>0</v>
      </c>
      <c r="K517" s="746">
        <v>32957239</v>
      </c>
      <c r="L517" s="746">
        <v>32957239</v>
      </c>
      <c r="M517" s="746">
        <v>0</v>
      </c>
      <c r="N517" s="746">
        <v>0</v>
      </c>
      <c r="O517" s="749" t="s">
        <v>2204</v>
      </c>
      <c r="P517" s="866"/>
    </row>
    <row r="518" spans="1:16" s="769" customFormat="1" x14ac:dyDescent="0.25">
      <c r="A518" s="767" t="s">
        <v>807</v>
      </c>
      <c r="B518" s="767" t="s">
        <v>808</v>
      </c>
      <c r="C518" s="925" t="s">
        <v>809</v>
      </c>
      <c r="D518" s="99" t="s">
        <v>810</v>
      </c>
      <c r="E518" s="99" t="s">
        <v>1156</v>
      </c>
      <c r="F518" s="99" t="s">
        <v>1157</v>
      </c>
      <c r="G518" s="99" t="s">
        <v>2152</v>
      </c>
      <c r="H518" s="99" t="s">
        <v>2153</v>
      </c>
      <c r="I518" s="746">
        <v>0</v>
      </c>
      <c r="J518" s="746">
        <v>0</v>
      </c>
      <c r="K518" s="746">
        <v>1527819</v>
      </c>
      <c r="L518" s="746">
        <v>1527819</v>
      </c>
      <c r="M518" s="746">
        <v>0</v>
      </c>
      <c r="N518" s="746">
        <v>0</v>
      </c>
      <c r="O518" s="749" t="s">
        <v>2204</v>
      </c>
      <c r="P518" s="866"/>
    </row>
    <row r="519" spans="1:16" s="769" customFormat="1" x14ac:dyDescent="0.25">
      <c r="A519" s="767" t="s">
        <v>807</v>
      </c>
      <c r="B519" s="767" t="s">
        <v>808</v>
      </c>
      <c r="C519" s="925" t="s">
        <v>809</v>
      </c>
      <c r="D519" s="99" t="s">
        <v>810</v>
      </c>
      <c r="E519" s="99" t="s">
        <v>1156</v>
      </c>
      <c r="F519" s="99" t="s">
        <v>1157</v>
      </c>
      <c r="G519" s="99" t="s">
        <v>1890</v>
      </c>
      <c r="H519" s="99" t="s">
        <v>1891</v>
      </c>
      <c r="I519" s="746">
        <v>0</v>
      </c>
      <c r="J519" s="746">
        <v>0</v>
      </c>
      <c r="K519" s="746">
        <v>13532112</v>
      </c>
      <c r="L519" s="746">
        <v>13532112</v>
      </c>
      <c r="M519" s="746">
        <v>0</v>
      </c>
      <c r="N519" s="746">
        <v>0</v>
      </c>
      <c r="O519" s="749" t="s">
        <v>2204</v>
      </c>
      <c r="P519" s="866"/>
    </row>
    <row r="520" spans="1:16" s="747" customFormat="1" x14ac:dyDescent="0.25">
      <c r="A520" s="99" t="s">
        <v>807</v>
      </c>
      <c r="B520" s="99" t="s">
        <v>808</v>
      </c>
      <c r="C520" s="925" t="s">
        <v>1158</v>
      </c>
      <c r="D520" s="99" t="s">
        <v>1159</v>
      </c>
      <c r="E520" s="99" t="s">
        <v>1160</v>
      </c>
      <c r="F520" s="99" t="s">
        <v>1161</v>
      </c>
      <c r="G520" s="99" t="s">
        <v>539</v>
      </c>
      <c r="H520" s="99" t="s">
        <v>269</v>
      </c>
      <c r="I520" s="746">
        <v>0</v>
      </c>
      <c r="J520" s="746">
        <v>579362024</v>
      </c>
      <c r="K520" s="746">
        <v>0</v>
      </c>
      <c r="L520" s="746">
        <v>533238456</v>
      </c>
      <c r="M520" s="746">
        <v>0</v>
      </c>
      <c r="N520" s="746">
        <v>1112600480</v>
      </c>
      <c r="O520" s="749" t="s">
        <v>1734</v>
      </c>
      <c r="P520" s="864"/>
    </row>
    <row r="521" spans="1:16" s="747" customFormat="1" x14ac:dyDescent="0.25">
      <c r="A521" s="99" t="s">
        <v>807</v>
      </c>
      <c r="B521" s="99" t="s">
        <v>808</v>
      </c>
      <c r="C521" s="925" t="s">
        <v>1158</v>
      </c>
      <c r="D521" s="99" t="s">
        <v>1159</v>
      </c>
      <c r="E521" s="99" t="s">
        <v>1160</v>
      </c>
      <c r="F521" s="99" t="s">
        <v>1161</v>
      </c>
      <c r="G521" s="99" t="s">
        <v>833</v>
      </c>
      <c r="H521" s="99" t="s">
        <v>324</v>
      </c>
      <c r="I521" s="746">
        <v>0</v>
      </c>
      <c r="J521" s="746">
        <v>9579820102</v>
      </c>
      <c r="K521" s="746">
        <v>0</v>
      </c>
      <c r="L521" s="746">
        <v>19798695364</v>
      </c>
      <c r="M521" s="746">
        <v>0</v>
      </c>
      <c r="N521" s="746">
        <v>29378515466</v>
      </c>
      <c r="O521" s="749" t="s">
        <v>1734</v>
      </c>
      <c r="P521" s="864"/>
    </row>
    <row r="522" spans="1:16" s="747" customFormat="1" x14ac:dyDescent="0.25">
      <c r="A522" s="99" t="s">
        <v>807</v>
      </c>
      <c r="B522" s="99" t="s">
        <v>808</v>
      </c>
      <c r="C522" s="925" t="s">
        <v>1158</v>
      </c>
      <c r="D522" s="99" t="s">
        <v>1159</v>
      </c>
      <c r="E522" s="99" t="s">
        <v>1160</v>
      </c>
      <c r="F522" s="99" t="s">
        <v>1161</v>
      </c>
      <c r="G522" s="99" t="s">
        <v>1162</v>
      </c>
      <c r="H522" s="99" t="s">
        <v>1163</v>
      </c>
      <c r="I522" s="746">
        <v>0</v>
      </c>
      <c r="J522" s="746">
        <v>50000000</v>
      </c>
      <c r="K522" s="746">
        <v>0</v>
      </c>
      <c r="L522" s="746">
        <v>0</v>
      </c>
      <c r="M522" s="746">
        <v>0</v>
      </c>
      <c r="N522" s="746">
        <v>50000000</v>
      </c>
      <c r="O522" s="749" t="s">
        <v>1734</v>
      </c>
      <c r="P522" s="864"/>
    </row>
    <row r="523" spans="1:16" s="747" customFormat="1" x14ac:dyDescent="0.25">
      <c r="A523" s="99" t="s">
        <v>807</v>
      </c>
      <c r="B523" s="99" t="s">
        <v>808</v>
      </c>
      <c r="C523" s="925" t="s">
        <v>1158</v>
      </c>
      <c r="D523" s="99" t="s">
        <v>1159</v>
      </c>
      <c r="E523" s="99" t="s">
        <v>1160</v>
      </c>
      <c r="F523" s="99" t="s">
        <v>1161</v>
      </c>
      <c r="G523" s="99" t="s">
        <v>840</v>
      </c>
      <c r="H523" s="99" t="s">
        <v>841</v>
      </c>
      <c r="I523" s="746">
        <v>0</v>
      </c>
      <c r="J523" s="746">
        <v>3053090512</v>
      </c>
      <c r="K523" s="746">
        <v>0</v>
      </c>
      <c r="L523" s="746">
        <v>328707833</v>
      </c>
      <c r="M523" s="746">
        <v>0</v>
      </c>
      <c r="N523" s="746">
        <v>3381798345</v>
      </c>
      <c r="O523" s="749" t="s">
        <v>1734</v>
      </c>
      <c r="P523" s="864"/>
    </row>
    <row r="524" spans="1:16" s="747" customFormat="1" x14ac:dyDescent="0.25">
      <c r="A524" s="99" t="s">
        <v>807</v>
      </c>
      <c r="B524" s="99" t="s">
        <v>808</v>
      </c>
      <c r="C524" s="925" t="s">
        <v>1158</v>
      </c>
      <c r="D524" s="99" t="s">
        <v>1159</v>
      </c>
      <c r="E524" s="99" t="s">
        <v>1160</v>
      </c>
      <c r="F524" s="99" t="s">
        <v>1161</v>
      </c>
      <c r="G524" s="99" t="s">
        <v>618</v>
      </c>
      <c r="H524" s="99" t="s">
        <v>619</v>
      </c>
      <c r="I524" s="746">
        <v>0</v>
      </c>
      <c r="J524" s="746">
        <v>24489000</v>
      </c>
      <c r="K524" s="746">
        <v>0</v>
      </c>
      <c r="L524" s="746">
        <v>0</v>
      </c>
      <c r="M524" s="746">
        <v>0</v>
      </c>
      <c r="N524" s="746">
        <v>24489000</v>
      </c>
      <c r="O524" s="749" t="s">
        <v>1734</v>
      </c>
      <c r="P524" s="864"/>
    </row>
    <row r="525" spans="1:16" s="747" customFormat="1" x14ac:dyDescent="0.25">
      <c r="A525" s="99" t="s">
        <v>807</v>
      </c>
      <c r="B525" s="99" t="s">
        <v>808</v>
      </c>
      <c r="C525" s="925" t="s">
        <v>1158</v>
      </c>
      <c r="D525" s="99" t="s">
        <v>1159</v>
      </c>
      <c r="E525" s="99" t="s">
        <v>1160</v>
      </c>
      <c r="F525" s="99" t="s">
        <v>1161</v>
      </c>
      <c r="G525" s="99" t="s">
        <v>882</v>
      </c>
      <c r="H525" s="99" t="s">
        <v>883</v>
      </c>
      <c r="I525" s="746">
        <v>0</v>
      </c>
      <c r="J525" s="746">
        <v>0</v>
      </c>
      <c r="K525" s="746">
        <v>0</v>
      </c>
      <c r="L525" s="746">
        <v>2162749918</v>
      </c>
      <c r="M525" s="746">
        <v>0</v>
      </c>
      <c r="N525" s="746">
        <v>2162749918</v>
      </c>
      <c r="O525" s="749" t="s">
        <v>1734</v>
      </c>
      <c r="P525" s="864"/>
    </row>
    <row r="526" spans="1:16" s="747" customFormat="1" x14ac:dyDescent="0.25">
      <c r="A526" s="99" t="s">
        <v>807</v>
      </c>
      <c r="B526" s="99" t="s">
        <v>808</v>
      </c>
      <c r="C526" s="925" t="s">
        <v>1158</v>
      </c>
      <c r="D526" s="99" t="s">
        <v>1159</v>
      </c>
      <c r="E526" s="99" t="s">
        <v>1160</v>
      </c>
      <c r="F526" s="99" t="s">
        <v>1161</v>
      </c>
      <c r="G526" s="99" t="s">
        <v>1400</v>
      </c>
      <c r="H526" s="99" t="s">
        <v>1401</v>
      </c>
      <c r="I526" s="746">
        <v>0</v>
      </c>
      <c r="J526" s="746">
        <v>0</v>
      </c>
      <c r="K526" s="746">
        <v>105052000</v>
      </c>
      <c r="L526" s="746">
        <v>105052000</v>
      </c>
      <c r="M526" s="746">
        <v>0</v>
      </c>
      <c r="N526" s="746">
        <v>0</v>
      </c>
      <c r="O526" s="749" t="s">
        <v>1734</v>
      </c>
      <c r="P526" s="864"/>
    </row>
    <row r="527" spans="1:16" s="747" customFormat="1" x14ac:dyDescent="0.25">
      <c r="A527" s="99" t="s">
        <v>807</v>
      </c>
      <c r="B527" s="99" t="s">
        <v>808</v>
      </c>
      <c r="C527" s="925" t="s">
        <v>1158</v>
      </c>
      <c r="D527" s="99" t="s">
        <v>1159</v>
      </c>
      <c r="E527" s="99" t="s">
        <v>1160</v>
      </c>
      <c r="F527" s="99" t="s">
        <v>1161</v>
      </c>
      <c r="G527" s="99" t="s">
        <v>1916</v>
      </c>
      <c r="H527" s="99" t="s">
        <v>1917</v>
      </c>
      <c r="I527" s="746">
        <v>0</v>
      </c>
      <c r="J527" s="746">
        <v>0</v>
      </c>
      <c r="K527" s="746">
        <v>0</v>
      </c>
      <c r="L527" s="746">
        <v>6355853383</v>
      </c>
      <c r="M527" s="746">
        <v>0</v>
      </c>
      <c r="N527" s="746">
        <v>6355853383</v>
      </c>
      <c r="O527" s="749" t="s">
        <v>1734</v>
      </c>
      <c r="P527" s="864"/>
    </row>
    <row r="528" spans="1:16" s="747" customFormat="1" x14ac:dyDescent="0.25">
      <c r="A528" s="99" t="s">
        <v>807</v>
      </c>
      <c r="B528" s="99" t="s">
        <v>808</v>
      </c>
      <c r="C528" s="925" t="s">
        <v>1158</v>
      </c>
      <c r="D528" s="99" t="s">
        <v>1159</v>
      </c>
      <c r="E528" s="99" t="s">
        <v>1160</v>
      </c>
      <c r="F528" s="99" t="s">
        <v>1161</v>
      </c>
      <c r="G528" s="99" t="s">
        <v>1932</v>
      </c>
      <c r="H528" s="99" t="s">
        <v>1933</v>
      </c>
      <c r="I528" s="746">
        <v>0</v>
      </c>
      <c r="J528" s="746">
        <v>0</v>
      </c>
      <c r="K528" s="746">
        <v>0</v>
      </c>
      <c r="L528" s="746">
        <v>1101156090</v>
      </c>
      <c r="M528" s="746">
        <v>0</v>
      </c>
      <c r="N528" s="746">
        <v>1101156090</v>
      </c>
      <c r="O528" s="749" t="s">
        <v>1734</v>
      </c>
      <c r="P528" s="864"/>
    </row>
    <row r="529" spans="1:16" s="747" customFormat="1" x14ac:dyDescent="0.25">
      <c r="A529" s="99" t="s">
        <v>807</v>
      </c>
      <c r="B529" s="99" t="s">
        <v>808</v>
      </c>
      <c r="C529" s="925" t="s">
        <v>1158</v>
      </c>
      <c r="D529" s="99" t="s">
        <v>1159</v>
      </c>
      <c r="E529" s="99" t="s">
        <v>1160</v>
      </c>
      <c r="F529" s="99" t="s">
        <v>1161</v>
      </c>
      <c r="G529" s="99" t="s">
        <v>1998</v>
      </c>
      <c r="H529" s="99" t="s">
        <v>1999</v>
      </c>
      <c r="I529" s="746">
        <v>0</v>
      </c>
      <c r="J529" s="746">
        <v>0</v>
      </c>
      <c r="K529" s="746">
        <v>0</v>
      </c>
      <c r="L529" s="746">
        <v>1545000</v>
      </c>
      <c r="M529" s="746">
        <v>0</v>
      </c>
      <c r="N529" s="746">
        <v>1545000</v>
      </c>
      <c r="O529" s="749" t="s">
        <v>1734</v>
      </c>
      <c r="P529" s="864"/>
    </row>
    <row r="530" spans="1:16" s="747" customFormat="1" x14ac:dyDescent="0.25">
      <c r="A530" s="99" t="s">
        <v>807</v>
      </c>
      <c r="B530" s="99" t="s">
        <v>808</v>
      </c>
      <c r="C530" s="925" t="s">
        <v>1158</v>
      </c>
      <c r="D530" s="99" t="s">
        <v>1159</v>
      </c>
      <c r="E530" s="99" t="s">
        <v>1164</v>
      </c>
      <c r="F530" s="99" t="s">
        <v>150</v>
      </c>
      <c r="G530" s="99" t="s">
        <v>683</v>
      </c>
      <c r="H530" s="99" t="s">
        <v>684</v>
      </c>
      <c r="I530" s="746">
        <v>0</v>
      </c>
      <c r="J530" s="746">
        <v>2210520</v>
      </c>
      <c r="K530" s="746">
        <v>0</v>
      </c>
      <c r="L530" s="746">
        <v>0</v>
      </c>
      <c r="M530" s="746">
        <v>0</v>
      </c>
      <c r="N530" s="746">
        <v>2210520</v>
      </c>
      <c r="O530" s="749" t="s">
        <v>1733</v>
      </c>
      <c r="P530" s="864"/>
    </row>
    <row r="531" spans="1:16" s="747" customFormat="1" x14ac:dyDescent="0.25">
      <c r="A531" s="99" t="s">
        <v>807</v>
      </c>
      <c r="B531" s="99" t="s">
        <v>808</v>
      </c>
      <c r="C531" s="925" t="s">
        <v>1158</v>
      </c>
      <c r="D531" s="99" t="s">
        <v>1159</v>
      </c>
      <c r="E531" s="99" t="s">
        <v>1164</v>
      </c>
      <c r="F531" s="99" t="s">
        <v>150</v>
      </c>
      <c r="G531" s="99" t="s">
        <v>681</v>
      </c>
      <c r="H531" s="99" t="s">
        <v>682</v>
      </c>
      <c r="I531" s="746">
        <v>0</v>
      </c>
      <c r="J531" s="746">
        <v>14400000</v>
      </c>
      <c r="K531" s="746">
        <v>0</v>
      </c>
      <c r="L531" s="746">
        <v>0</v>
      </c>
      <c r="M531" s="746">
        <v>0</v>
      </c>
      <c r="N531" s="746">
        <v>14400000</v>
      </c>
      <c r="O531" s="749" t="s">
        <v>1733</v>
      </c>
      <c r="P531" s="864"/>
    </row>
    <row r="532" spans="1:16" s="747" customFormat="1" x14ac:dyDescent="0.25">
      <c r="A532" s="99" t="s">
        <v>807</v>
      </c>
      <c r="B532" s="99" t="s">
        <v>808</v>
      </c>
      <c r="C532" s="925" t="s">
        <v>1158</v>
      </c>
      <c r="D532" s="99" t="s">
        <v>1159</v>
      </c>
      <c r="E532" s="99" t="s">
        <v>1164</v>
      </c>
      <c r="F532" s="99" t="s">
        <v>150</v>
      </c>
      <c r="G532" s="99" t="s">
        <v>539</v>
      </c>
      <c r="H532" s="99" t="s">
        <v>269</v>
      </c>
      <c r="I532" s="746">
        <v>0</v>
      </c>
      <c r="J532" s="746">
        <v>289681011</v>
      </c>
      <c r="K532" s="746">
        <v>0</v>
      </c>
      <c r="L532" s="746">
        <v>266619226</v>
      </c>
      <c r="M532" s="746">
        <v>0</v>
      </c>
      <c r="N532" s="746">
        <v>556300237</v>
      </c>
      <c r="O532" s="749" t="s">
        <v>1733</v>
      </c>
      <c r="P532" s="864"/>
    </row>
    <row r="533" spans="1:16" s="747" customFormat="1" x14ac:dyDescent="0.25">
      <c r="A533" s="99" t="s">
        <v>807</v>
      </c>
      <c r="B533" s="99" t="s">
        <v>808</v>
      </c>
      <c r="C533" s="925" t="s">
        <v>1158</v>
      </c>
      <c r="D533" s="99" t="s">
        <v>1159</v>
      </c>
      <c r="E533" s="99" t="s">
        <v>1164</v>
      </c>
      <c r="F533" s="99" t="s">
        <v>150</v>
      </c>
      <c r="G533" s="99" t="s">
        <v>823</v>
      </c>
      <c r="H533" s="99" t="s">
        <v>824</v>
      </c>
      <c r="I533" s="746">
        <v>0</v>
      </c>
      <c r="J533" s="746">
        <v>45000000</v>
      </c>
      <c r="K533" s="746">
        <v>0</v>
      </c>
      <c r="L533" s="746">
        <v>20000000</v>
      </c>
      <c r="M533" s="746">
        <v>0</v>
      </c>
      <c r="N533" s="746">
        <v>65000000</v>
      </c>
      <c r="O533" s="749" t="s">
        <v>1733</v>
      </c>
      <c r="P533" s="864"/>
    </row>
    <row r="534" spans="1:16" s="747" customFormat="1" x14ac:dyDescent="0.25">
      <c r="A534" s="99" t="s">
        <v>807</v>
      </c>
      <c r="B534" s="99" t="s">
        <v>808</v>
      </c>
      <c r="C534" s="925" t="s">
        <v>1158</v>
      </c>
      <c r="D534" s="99" t="s">
        <v>1159</v>
      </c>
      <c r="E534" s="99" t="s">
        <v>1164</v>
      </c>
      <c r="F534" s="99" t="s">
        <v>150</v>
      </c>
      <c r="G534" s="99" t="s">
        <v>833</v>
      </c>
      <c r="H534" s="99" t="s">
        <v>324</v>
      </c>
      <c r="I534" s="746">
        <v>0</v>
      </c>
      <c r="J534" s="746">
        <v>43647992776</v>
      </c>
      <c r="K534" s="746">
        <v>0</v>
      </c>
      <c r="L534" s="746">
        <v>114083286626</v>
      </c>
      <c r="M534" s="746">
        <v>0</v>
      </c>
      <c r="N534" s="746">
        <v>157731279402</v>
      </c>
      <c r="O534" s="749" t="s">
        <v>1733</v>
      </c>
      <c r="P534" s="864"/>
    </row>
    <row r="535" spans="1:16" s="747" customFormat="1" x14ac:dyDescent="0.25">
      <c r="A535" s="99" t="s">
        <v>807</v>
      </c>
      <c r="B535" s="99" t="s">
        <v>808</v>
      </c>
      <c r="C535" s="925" t="s">
        <v>1158</v>
      </c>
      <c r="D535" s="99" t="s">
        <v>1159</v>
      </c>
      <c r="E535" s="99" t="s">
        <v>1164</v>
      </c>
      <c r="F535" s="99" t="s">
        <v>150</v>
      </c>
      <c r="G535" s="99" t="s">
        <v>1162</v>
      </c>
      <c r="H535" s="99" t="s">
        <v>1163</v>
      </c>
      <c r="I535" s="746">
        <v>0</v>
      </c>
      <c r="J535" s="746">
        <v>25000000</v>
      </c>
      <c r="K535" s="746">
        <v>0</v>
      </c>
      <c r="L535" s="746">
        <v>0</v>
      </c>
      <c r="M535" s="746">
        <v>0</v>
      </c>
      <c r="N535" s="746">
        <v>25000000</v>
      </c>
      <c r="O535" s="749" t="s">
        <v>1733</v>
      </c>
      <c r="P535" s="864"/>
    </row>
    <row r="536" spans="1:16" s="747" customFormat="1" x14ac:dyDescent="0.25">
      <c r="A536" s="99" t="s">
        <v>807</v>
      </c>
      <c r="B536" s="99" t="s">
        <v>808</v>
      </c>
      <c r="C536" s="925" t="s">
        <v>1158</v>
      </c>
      <c r="D536" s="99" t="s">
        <v>1159</v>
      </c>
      <c r="E536" s="99" t="s">
        <v>1164</v>
      </c>
      <c r="F536" s="99" t="s">
        <v>150</v>
      </c>
      <c r="G536" s="99" t="s">
        <v>840</v>
      </c>
      <c r="H536" s="99" t="s">
        <v>841</v>
      </c>
      <c r="I536" s="746">
        <v>0</v>
      </c>
      <c r="J536" s="746">
        <v>1526545256</v>
      </c>
      <c r="K536" s="746">
        <v>0</v>
      </c>
      <c r="L536" s="746">
        <v>164353918</v>
      </c>
      <c r="M536" s="746">
        <v>0</v>
      </c>
      <c r="N536" s="746">
        <v>1690899174</v>
      </c>
      <c r="O536" s="749" t="s">
        <v>1733</v>
      </c>
      <c r="P536" s="864"/>
    </row>
    <row r="537" spans="1:16" s="747" customFormat="1" x14ac:dyDescent="0.25">
      <c r="A537" s="99" t="s">
        <v>807</v>
      </c>
      <c r="B537" s="99" t="s">
        <v>808</v>
      </c>
      <c r="C537" s="925" t="s">
        <v>1158</v>
      </c>
      <c r="D537" s="99" t="s">
        <v>1159</v>
      </c>
      <c r="E537" s="99" t="s">
        <v>1164</v>
      </c>
      <c r="F537" s="99" t="s">
        <v>150</v>
      </c>
      <c r="G537" s="99" t="s">
        <v>618</v>
      </c>
      <c r="H537" s="99" t="s">
        <v>619</v>
      </c>
      <c r="I537" s="746">
        <v>0</v>
      </c>
      <c r="J537" s="746">
        <v>12244500</v>
      </c>
      <c r="K537" s="746">
        <v>0</v>
      </c>
      <c r="L537" s="746">
        <v>0</v>
      </c>
      <c r="M537" s="746">
        <v>0</v>
      </c>
      <c r="N537" s="746">
        <v>12244500</v>
      </c>
      <c r="O537" s="749" t="s">
        <v>1733</v>
      </c>
      <c r="P537" s="864"/>
    </row>
    <row r="538" spans="1:16" s="747" customFormat="1" x14ac:dyDescent="0.25">
      <c r="A538" s="99" t="s">
        <v>807</v>
      </c>
      <c r="B538" s="99" t="s">
        <v>808</v>
      </c>
      <c r="C538" s="925" t="s">
        <v>1158</v>
      </c>
      <c r="D538" s="99" t="s">
        <v>1159</v>
      </c>
      <c r="E538" s="99" t="s">
        <v>1164</v>
      </c>
      <c r="F538" s="99" t="s">
        <v>150</v>
      </c>
      <c r="G538" s="99" t="s">
        <v>882</v>
      </c>
      <c r="H538" s="99" t="s">
        <v>883</v>
      </c>
      <c r="I538" s="746">
        <v>0</v>
      </c>
      <c r="J538" s="746">
        <v>0</v>
      </c>
      <c r="K538" s="746">
        <v>0</v>
      </c>
      <c r="L538" s="746">
        <v>1081374956</v>
      </c>
      <c r="M538" s="746">
        <v>0</v>
      </c>
      <c r="N538" s="746">
        <v>1081374956</v>
      </c>
      <c r="O538" s="749" t="s">
        <v>1733</v>
      </c>
      <c r="P538" s="864"/>
    </row>
    <row r="539" spans="1:16" s="747" customFormat="1" x14ac:dyDescent="0.25">
      <c r="A539" s="99" t="s">
        <v>807</v>
      </c>
      <c r="B539" s="99" t="s">
        <v>808</v>
      </c>
      <c r="C539" s="925" t="s">
        <v>1158</v>
      </c>
      <c r="D539" s="99" t="s">
        <v>1159</v>
      </c>
      <c r="E539" s="99" t="s">
        <v>1164</v>
      </c>
      <c r="F539" s="99" t="s">
        <v>150</v>
      </c>
      <c r="G539" s="99" t="s">
        <v>693</v>
      </c>
      <c r="H539" s="99" t="s">
        <v>694</v>
      </c>
      <c r="I539" s="746">
        <v>0</v>
      </c>
      <c r="J539" s="746">
        <v>0</v>
      </c>
      <c r="K539" s="746">
        <v>0</v>
      </c>
      <c r="L539" s="746">
        <v>16164000</v>
      </c>
      <c r="M539" s="746">
        <v>0</v>
      </c>
      <c r="N539" s="746">
        <v>16164000</v>
      </c>
      <c r="O539" s="749" t="s">
        <v>1733</v>
      </c>
      <c r="P539" s="864"/>
    </row>
    <row r="540" spans="1:16" s="747" customFormat="1" x14ac:dyDescent="0.25">
      <c r="A540" s="99" t="s">
        <v>807</v>
      </c>
      <c r="B540" s="99" t="s">
        <v>808</v>
      </c>
      <c r="C540" s="925" t="s">
        <v>1158</v>
      </c>
      <c r="D540" s="99" t="s">
        <v>1159</v>
      </c>
      <c r="E540" s="99" t="s">
        <v>1164</v>
      </c>
      <c r="F540" s="99" t="s">
        <v>150</v>
      </c>
      <c r="G540" s="99" t="s">
        <v>1400</v>
      </c>
      <c r="H540" s="99" t="s">
        <v>1401</v>
      </c>
      <c r="I540" s="746">
        <v>0</v>
      </c>
      <c r="J540" s="746">
        <v>0</v>
      </c>
      <c r="K540" s="746">
        <v>105052000</v>
      </c>
      <c r="L540" s="746">
        <v>105052000</v>
      </c>
      <c r="M540" s="746">
        <v>0</v>
      </c>
      <c r="N540" s="746">
        <v>0</v>
      </c>
      <c r="O540" s="749" t="s">
        <v>1733</v>
      </c>
      <c r="P540" s="864"/>
    </row>
    <row r="541" spans="1:16" s="747" customFormat="1" x14ac:dyDescent="0.25">
      <c r="A541" s="99" t="s">
        <v>807</v>
      </c>
      <c r="B541" s="99" t="s">
        <v>808</v>
      </c>
      <c r="C541" s="925" t="s">
        <v>1158</v>
      </c>
      <c r="D541" s="99" t="s">
        <v>1159</v>
      </c>
      <c r="E541" s="99" t="s">
        <v>1164</v>
      </c>
      <c r="F541" s="99" t="s">
        <v>150</v>
      </c>
      <c r="G541" s="99" t="s">
        <v>1998</v>
      </c>
      <c r="H541" s="99" t="s">
        <v>1999</v>
      </c>
      <c r="I541" s="746">
        <v>0</v>
      </c>
      <c r="J541" s="746">
        <v>0</v>
      </c>
      <c r="K541" s="746">
        <v>0</v>
      </c>
      <c r="L541" s="746">
        <v>1545000</v>
      </c>
      <c r="M541" s="746">
        <v>0</v>
      </c>
      <c r="N541" s="746">
        <v>1545000</v>
      </c>
      <c r="O541" s="749" t="s">
        <v>1733</v>
      </c>
      <c r="P541" s="864"/>
    </row>
    <row r="542" spans="1:16" s="747" customFormat="1" x14ac:dyDescent="0.25">
      <c r="A542" s="99" t="s">
        <v>807</v>
      </c>
      <c r="B542" s="99" t="s">
        <v>808</v>
      </c>
      <c r="C542" s="925" t="s">
        <v>1158</v>
      </c>
      <c r="D542" s="99" t="s">
        <v>1159</v>
      </c>
      <c r="E542" s="99" t="s">
        <v>1165</v>
      </c>
      <c r="F542" s="99" t="s">
        <v>1166</v>
      </c>
      <c r="G542" s="99" t="s">
        <v>599</v>
      </c>
      <c r="H542" s="99" t="s">
        <v>600</v>
      </c>
      <c r="I542" s="746">
        <v>0</v>
      </c>
      <c r="J542" s="746">
        <v>373716622154</v>
      </c>
      <c r="K542" s="746">
        <v>80466235909</v>
      </c>
      <c r="L542" s="746">
        <v>2241425618351</v>
      </c>
      <c r="M542" s="746">
        <v>0</v>
      </c>
      <c r="N542" s="746">
        <v>2534676004596</v>
      </c>
      <c r="O542" s="749" t="s">
        <v>1574</v>
      </c>
      <c r="P542" s="864"/>
    </row>
    <row r="543" spans="1:16" s="747" customFormat="1" x14ac:dyDescent="0.25">
      <c r="A543" s="99" t="s">
        <v>807</v>
      </c>
      <c r="B543" s="99" t="s">
        <v>808</v>
      </c>
      <c r="C543" s="925" t="s">
        <v>1158</v>
      </c>
      <c r="D543" s="99" t="s">
        <v>1159</v>
      </c>
      <c r="E543" s="99" t="s">
        <v>1165</v>
      </c>
      <c r="F543" s="99" t="s">
        <v>1166</v>
      </c>
      <c r="G543" s="99" t="s">
        <v>601</v>
      </c>
      <c r="H543" s="99" t="s">
        <v>183</v>
      </c>
      <c r="I543" s="746">
        <v>0</v>
      </c>
      <c r="J543" s="746">
        <v>118092734204</v>
      </c>
      <c r="K543" s="746">
        <v>8721984251</v>
      </c>
      <c r="L543" s="746">
        <v>428890456963</v>
      </c>
      <c r="M543" s="746">
        <v>0</v>
      </c>
      <c r="N543" s="746">
        <v>538261206916</v>
      </c>
      <c r="O543" s="749" t="s">
        <v>1574</v>
      </c>
      <c r="P543" s="864"/>
    </row>
    <row r="544" spans="1:16" s="747" customFormat="1" x14ac:dyDescent="0.25">
      <c r="A544" s="99" t="s">
        <v>807</v>
      </c>
      <c r="B544" s="99" t="s">
        <v>808</v>
      </c>
      <c r="C544" s="925" t="s">
        <v>1158</v>
      </c>
      <c r="D544" s="99" t="s">
        <v>1159</v>
      </c>
      <c r="E544" s="99" t="s">
        <v>1165</v>
      </c>
      <c r="F544" s="99" t="s">
        <v>1166</v>
      </c>
      <c r="G544" s="99" t="s">
        <v>648</v>
      </c>
      <c r="H544" s="99" t="s">
        <v>649</v>
      </c>
      <c r="I544" s="746">
        <v>0</v>
      </c>
      <c r="J544" s="746">
        <v>54601096825</v>
      </c>
      <c r="K544" s="746">
        <v>3568156326</v>
      </c>
      <c r="L544" s="746">
        <v>53678293055</v>
      </c>
      <c r="M544" s="746">
        <v>0</v>
      </c>
      <c r="N544" s="746">
        <v>104711233554</v>
      </c>
      <c r="O544" s="749" t="s">
        <v>1574</v>
      </c>
      <c r="P544" s="864"/>
    </row>
    <row r="545" spans="1:23" s="747" customFormat="1" x14ac:dyDescent="0.25">
      <c r="A545" s="99" t="s">
        <v>807</v>
      </c>
      <c r="B545" s="99" t="s">
        <v>808</v>
      </c>
      <c r="C545" s="925" t="s">
        <v>1158</v>
      </c>
      <c r="D545" s="99" t="s">
        <v>1159</v>
      </c>
      <c r="E545" s="99" t="s">
        <v>1165</v>
      </c>
      <c r="F545" s="99" t="s">
        <v>1166</v>
      </c>
      <c r="G545" s="99" t="s">
        <v>650</v>
      </c>
      <c r="H545" s="99" t="s">
        <v>651</v>
      </c>
      <c r="I545" s="746">
        <v>0</v>
      </c>
      <c r="J545" s="746">
        <v>0</v>
      </c>
      <c r="K545" s="746">
        <v>2147705961</v>
      </c>
      <c r="L545" s="746">
        <v>50357410143</v>
      </c>
      <c r="M545" s="746">
        <v>0</v>
      </c>
      <c r="N545" s="746">
        <v>48209704182</v>
      </c>
      <c r="O545" s="749" t="s">
        <v>1574</v>
      </c>
      <c r="P545" s="864"/>
    </row>
    <row r="546" spans="1:23" s="747" customFormat="1" x14ac:dyDescent="0.25">
      <c r="A546" s="99" t="s">
        <v>807</v>
      </c>
      <c r="B546" s="99" t="s">
        <v>808</v>
      </c>
      <c r="C546" s="925" t="s">
        <v>1158</v>
      </c>
      <c r="D546" s="99" t="s">
        <v>1159</v>
      </c>
      <c r="E546" s="99" t="s">
        <v>1165</v>
      </c>
      <c r="F546" s="99" t="s">
        <v>1166</v>
      </c>
      <c r="G546" s="99" t="s">
        <v>652</v>
      </c>
      <c r="H546" s="99" t="s">
        <v>653</v>
      </c>
      <c r="I546" s="746">
        <v>0</v>
      </c>
      <c r="J546" s="746">
        <v>0</v>
      </c>
      <c r="K546" s="746">
        <v>480534396</v>
      </c>
      <c r="L546" s="746">
        <v>80182629308</v>
      </c>
      <c r="M546" s="746">
        <v>0</v>
      </c>
      <c r="N546" s="746">
        <v>79702094912</v>
      </c>
      <c r="O546" s="749" t="s">
        <v>1574</v>
      </c>
      <c r="P546" s="864"/>
    </row>
    <row r="547" spans="1:23" s="747" customFormat="1" x14ac:dyDescent="0.25">
      <c r="A547" s="99" t="s">
        <v>807</v>
      </c>
      <c r="B547" s="99" t="s">
        <v>808</v>
      </c>
      <c r="C547" s="925" t="s">
        <v>1158</v>
      </c>
      <c r="D547" s="99" t="s">
        <v>1159</v>
      </c>
      <c r="E547" s="99" t="s">
        <v>1165</v>
      </c>
      <c r="F547" s="99" t="s">
        <v>1166</v>
      </c>
      <c r="G547" s="99" t="s">
        <v>654</v>
      </c>
      <c r="H547" s="99" t="s">
        <v>655</v>
      </c>
      <c r="I547" s="746">
        <v>0</v>
      </c>
      <c r="J547" s="746">
        <v>0</v>
      </c>
      <c r="K547" s="746">
        <v>753693568</v>
      </c>
      <c r="L547" s="746">
        <v>68495415117</v>
      </c>
      <c r="M547" s="746">
        <v>0</v>
      </c>
      <c r="N547" s="746">
        <v>67741721549</v>
      </c>
      <c r="O547" s="749" t="s">
        <v>1574</v>
      </c>
      <c r="P547" s="864"/>
    </row>
    <row r="548" spans="1:23" s="747" customFormat="1" x14ac:dyDescent="0.25">
      <c r="A548" s="99" t="s">
        <v>807</v>
      </c>
      <c r="B548" s="99" t="s">
        <v>808</v>
      </c>
      <c r="C548" s="925" t="s">
        <v>1158</v>
      </c>
      <c r="D548" s="99" t="s">
        <v>1159</v>
      </c>
      <c r="E548" s="99" t="s">
        <v>1165</v>
      </c>
      <c r="F548" s="99" t="s">
        <v>1166</v>
      </c>
      <c r="G548" s="99" t="s">
        <v>656</v>
      </c>
      <c r="H548" s="99" t="s">
        <v>657</v>
      </c>
      <c r="I548" s="746">
        <v>0</v>
      </c>
      <c r="J548" s="746">
        <v>0</v>
      </c>
      <c r="K548" s="746">
        <v>933156000</v>
      </c>
      <c r="L548" s="746">
        <v>155707692000</v>
      </c>
      <c r="M548" s="746">
        <v>0</v>
      </c>
      <c r="N548" s="746">
        <v>154774536000</v>
      </c>
      <c r="O548" s="749" t="s">
        <v>1574</v>
      </c>
      <c r="P548" s="864"/>
    </row>
    <row r="549" spans="1:23" s="747" customFormat="1" x14ac:dyDescent="0.25">
      <c r="A549" s="99" t="s">
        <v>807</v>
      </c>
      <c r="B549" s="99" t="s">
        <v>808</v>
      </c>
      <c r="C549" s="925" t="s">
        <v>1158</v>
      </c>
      <c r="D549" s="99" t="s">
        <v>1159</v>
      </c>
      <c r="E549" s="99" t="s">
        <v>1165</v>
      </c>
      <c r="F549" s="99" t="s">
        <v>1166</v>
      </c>
      <c r="G549" s="99" t="s">
        <v>658</v>
      </c>
      <c r="H549" s="99" t="s">
        <v>659</v>
      </c>
      <c r="I549" s="746">
        <v>0</v>
      </c>
      <c r="J549" s="746">
        <v>0</v>
      </c>
      <c r="K549" s="746">
        <v>1201432760</v>
      </c>
      <c r="L549" s="746">
        <v>26169318719</v>
      </c>
      <c r="M549" s="746">
        <v>0</v>
      </c>
      <c r="N549" s="746">
        <v>24967885959</v>
      </c>
      <c r="O549" s="749" t="s">
        <v>1574</v>
      </c>
      <c r="P549" s="864"/>
    </row>
    <row r="550" spans="1:23" s="747" customFormat="1" x14ac:dyDescent="0.25">
      <c r="A550" s="99" t="s">
        <v>807</v>
      </c>
      <c r="B550" s="99" t="s">
        <v>808</v>
      </c>
      <c r="C550" s="925" t="s">
        <v>1158</v>
      </c>
      <c r="D550" s="99" t="s">
        <v>1159</v>
      </c>
      <c r="E550" s="99" t="s">
        <v>1165</v>
      </c>
      <c r="F550" s="99" t="s">
        <v>1166</v>
      </c>
      <c r="G550" s="99" t="s">
        <v>662</v>
      </c>
      <c r="H550" s="99" t="s">
        <v>663</v>
      </c>
      <c r="I550" s="746">
        <v>0</v>
      </c>
      <c r="J550" s="746">
        <v>0</v>
      </c>
      <c r="K550" s="746">
        <v>217466101</v>
      </c>
      <c r="L550" s="746">
        <v>4736798321</v>
      </c>
      <c r="M550" s="746">
        <v>0</v>
      </c>
      <c r="N550" s="746">
        <v>4519332220</v>
      </c>
      <c r="O550" s="749" t="s">
        <v>1574</v>
      </c>
      <c r="P550" s="864"/>
    </row>
    <row r="551" spans="1:23" s="747" customFormat="1" x14ac:dyDescent="0.25">
      <c r="A551" s="99" t="s">
        <v>807</v>
      </c>
      <c r="B551" s="99" t="s">
        <v>808</v>
      </c>
      <c r="C551" s="925" t="s">
        <v>1158</v>
      </c>
      <c r="D551" s="99" t="s">
        <v>1159</v>
      </c>
      <c r="E551" s="99" t="s">
        <v>1165</v>
      </c>
      <c r="F551" s="99" t="s">
        <v>1166</v>
      </c>
      <c r="G551" s="99" t="s">
        <v>544</v>
      </c>
      <c r="H551" s="99" t="s">
        <v>545</v>
      </c>
      <c r="I551" s="746">
        <v>0</v>
      </c>
      <c r="J551" s="746">
        <v>12905974292</v>
      </c>
      <c r="K551" s="746">
        <v>1053782997</v>
      </c>
      <c r="L551" s="746">
        <v>73340338129</v>
      </c>
      <c r="M551" s="746">
        <v>0</v>
      </c>
      <c r="N551" s="746">
        <v>85192529424</v>
      </c>
      <c r="O551" s="749" t="s">
        <v>1574</v>
      </c>
      <c r="P551" s="864"/>
    </row>
    <row r="552" spans="1:23" s="747" customFormat="1" x14ac:dyDescent="0.25">
      <c r="A552" s="99" t="s">
        <v>807</v>
      </c>
      <c r="B552" s="99" t="s">
        <v>808</v>
      </c>
      <c r="C552" s="925" t="s">
        <v>1158</v>
      </c>
      <c r="D552" s="99" t="s">
        <v>1159</v>
      </c>
      <c r="E552" s="99" t="s">
        <v>1165</v>
      </c>
      <c r="F552" s="99" t="s">
        <v>1166</v>
      </c>
      <c r="G552" s="99" t="s">
        <v>664</v>
      </c>
      <c r="H552" s="99" t="s">
        <v>665</v>
      </c>
      <c r="I552" s="746">
        <v>0</v>
      </c>
      <c r="J552" s="746">
        <v>0</v>
      </c>
      <c r="K552" s="746">
        <v>77998511</v>
      </c>
      <c r="L552" s="746">
        <v>13014938656</v>
      </c>
      <c r="M552" s="746">
        <v>0</v>
      </c>
      <c r="N552" s="746">
        <v>12936940145</v>
      </c>
      <c r="O552" s="749" t="s">
        <v>1574</v>
      </c>
      <c r="P552" s="864"/>
    </row>
    <row r="553" spans="1:23" s="747" customFormat="1" x14ac:dyDescent="0.25">
      <c r="A553" s="99" t="s">
        <v>807</v>
      </c>
      <c r="B553" s="99" t="s">
        <v>808</v>
      </c>
      <c r="C553" s="925" t="s">
        <v>1158</v>
      </c>
      <c r="D553" s="99" t="s">
        <v>1159</v>
      </c>
      <c r="E553" s="99" t="s">
        <v>1165</v>
      </c>
      <c r="F553" s="99" t="s">
        <v>1166</v>
      </c>
      <c r="G553" s="99" t="s">
        <v>670</v>
      </c>
      <c r="H553" s="99" t="s">
        <v>671</v>
      </c>
      <c r="I553" s="746">
        <v>0</v>
      </c>
      <c r="J553" s="746">
        <v>0</v>
      </c>
      <c r="K553" s="746">
        <v>1497659505</v>
      </c>
      <c r="L553" s="746">
        <v>32621686840</v>
      </c>
      <c r="M553" s="746">
        <v>0</v>
      </c>
      <c r="N553" s="746">
        <v>31124027335</v>
      </c>
      <c r="O553" s="749" t="s">
        <v>1574</v>
      </c>
      <c r="P553" s="864"/>
    </row>
    <row r="554" spans="1:23" s="747" customFormat="1" x14ac:dyDescent="0.25">
      <c r="A554" s="99" t="s">
        <v>807</v>
      </c>
      <c r="B554" s="99" t="s">
        <v>808</v>
      </c>
      <c r="C554" s="925" t="s">
        <v>1158</v>
      </c>
      <c r="D554" s="99" t="s">
        <v>1159</v>
      </c>
      <c r="E554" s="99" t="s">
        <v>1165</v>
      </c>
      <c r="F554" s="99" t="s">
        <v>1166</v>
      </c>
      <c r="G554" s="99" t="s">
        <v>672</v>
      </c>
      <c r="H554" s="99" t="s">
        <v>673</v>
      </c>
      <c r="I554" s="746">
        <v>0</v>
      </c>
      <c r="J554" s="746">
        <v>16021787568</v>
      </c>
      <c r="K554" s="746">
        <v>2956980635</v>
      </c>
      <c r="L554" s="746">
        <v>229211797800</v>
      </c>
      <c r="M554" s="746">
        <v>0</v>
      </c>
      <c r="N554" s="746">
        <v>242276604733</v>
      </c>
      <c r="O554" s="749" t="s">
        <v>1574</v>
      </c>
      <c r="P554" s="864"/>
    </row>
    <row r="555" spans="1:23" s="747" customFormat="1" x14ac:dyDescent="0.25">
      <c r="A555" s="99" t="s">
        <v>807</v>
      </c>
      <c r="B555" s="99" t="s">
        <v>808</v>
      </c>
      <c r="C555" s="925" t="s">
        <v>1158</v>
      </c>
      <c r="D555" s="99" t="s">
        <v>1159</v>
      </c>
      <c r="E555" s="99" t="s">
        <v>1165</v>
      </c>
      <c r="F555" s="99" t="s">
        <v>1166</v>
      </c>
      <c r="G555" s="99" t="s">
        <v>678</v>
      </c>
      <c r="H555" s="99" t="s">
        <v>679</v>
      </c>
      <c r="I555" s="746">
        <v>0</v>
      </c>
      <c r="J555" s="746">
        <v>0</v>
      </c>
      <c r="K555" s="746">
        <v>2025955153</v>
      </c>
      <c r="L555" s="746">
        <v>42330228777</v>
      </c>
      <c r="M555" s="746">
        <v>0</v>
      </c>
      <c r="N555" s="746">
        <v>40304273624</v>
      </c>
      <c r="O555" s="749" t="s">
        <v>1574</v>
      </c>
      <c r="P555" s="864"/>
    </row>
    <row r="556" spans="1:23" s="747" customFormat="1" x14ac:dyDescent="0.25">
      <c r="A556" s="99" t="s">
        <v>807</v>
      </c>
      <c r="B556" s="99" t="s">
        <v>808</v>
      </c>
      <c r="C556" s="925" t="s">
        <v>1158</v>
      </c>
      <c r="D556" s="99" t="s">
        <v>1159</v>
      </c>
      <c r="E556" s="99" t="s">
        <v>1165</v>
      </c>
      <c r="F556" s="99" t="s">
        <v>1166</v>
      </c>
      <c r="G556" s="99" t="s">
        <v>2098</v>
      </c>
      <c r="H556" s="99" t="s">
        <v>2099</v>
      </c>
      <c r="I556" s="746">
        <v>0</v>
      </c>
      <c r="J556" s="746">
        <v>0</v>
      </c>
      <c r="K556" s="746">
        <v>349805284</v>
      </c>
      <c r="L556" s="746">
        <v>7020582521</v>
      </c>
      <c r="M556" s="746">
        <v>0</v>
      </c>
      <c r="N556" s="746">
        <v>6670777237</v>
      </c>
      <c r="O556" s="749" t="s">
        <v>1574</v>
      </c>
      <c r="P556" s="864"/>
    </row>
    <row r="557" spans="1:23" s="747" customFormat="1" x14ac:dyDescent="0.25">
      <c r="A557" s="99" t="s">
        <v>1167</v>
      </c>
      <c r="B557" s="99" t="s">
        <v>1168</v>
      </c>
      <c r="C557" s="925" t="s">
        <v>1169</v>
      </c>
      <c r="D557" s="99" t="s">
        <v>1170</v>
      </c>
      <c r="E557" s="99" t="s">
        <v>1171</v>
      </c>
      <c r="F557" s="99" t="s">
        <v>321</v>
      </c>
      <c r="G557" s="99" t="s">
        <v>1172</v>
      </c>
      <c r="H557" s="99" t="s">
        <v>1173</v>
      </c>
      <c r="I557" s="1254">
        <v>0</v>
      </c>
      <c r="J557" s="1254">
        <v>207012064719</v>
      </c>
      <c r="K557" s="1254">
        <v>1256560000000</v>
      </c>
      <c r="L557" s="1254">
        <v>1754966835281</v>
      </c>
      <c r="M557" s="1254">
        <v>0</v>
      </c>
      <c r="N557" s="1254">
        <v>705418900000</v>
      </c>
      <c r="O557" s="749">
        <v>12</v>
      </c>
      <c r="P557" s="1255"/>
      <c r="Q557" s="1255"/>
      <c r="R557" s="1255"/>
      <c r="S557" s="1255"/>
      <c r="T557" s="1255"/>
      <c r="U557" s="1255"/>
      <c r="V557" s="1256"/>
      <c r="W557" s="1257"/>
    </row>
    <row r="558" spans="1:23" s="747" customFormat="1" x14ac:dyDescent="0.25">
      <c r="A558" s="99" t="s">
        <v>1167</v>
      </c>
      <c r="B558" s="99" t="s">
        <v>1168</v>
      </c>
      <c r="C558" s="925" t="s">
        <v>1169</v>
      </c>
      <c r="D558" s="99" t="s">
        <v>1170</v>
      </c>
      <c r="E558" s="99" t="s">
        <v>1171</v>
      </c>
      <c r="F558" s="99" t="s">
        <v>321</v>
      </c>
      <c r="G558" s="99" t="s">
        <v>1174</v>
      </c>
      <c r="H558" s="99" t="s">
        <v>1175</v>
      </c>
      <c r="I558" s="1254">
        <v>0</v>
      </c>
      <c r="J558" s="1254">
        <v>1125242200000</v>
      </c>
      <c r="K558" s="1254">
        <v>2295414207819</v>
      </c>
      <c r="L558" s="1254">
        <v>5387798248000</v>
      </c>
      <c r="M558" s="1254">
        <v>0</v>
      </c>
      <c r="N558" s="1254">
        <v>4217626240181</v>
      </c>
      <c r="O558" s="749">
        <v>12</v>
      </c>
      <c r="P558" s="1255"/>
      <c r="Q558" s="1255"/>
      <c r="R558" s="1255"/>
      <c r="S558" s="1255"/>
      <c r="T558" s="1255"/>
      <c r="U558" s="1255"/>
      <c r="V558" s="1256"/>
      <c r="W558" s="1257"/>
    </row>
    <row r="559" spans="1:23" s="747" customFormat="1" x14ac:dyDescent="0.25">
      <c r="A559" s="99" t="s">
        <v>1167</v>
      </c>
      <c r="B559" s="99" t="s">
        <v>1168</v>
      </c>
      <c r="C559" s="925" t="s">
        <v>1169</v>
      </c>
      <c r="D559" s="99" t="s">
        <v>1170</v>
      </c>
      <c r="E559" s="99" t="s">
        <v>1171</v>
      </c>
      <c r="F559" s="99" t="s">
        <v>321</v>
      </c>
      <c r="G559" s="99" t="s">
        <v>1176</v>
      </c>
      <c r="H559" s="99" t="s">
        <v>1177</v>
      </c>
      <c r="I559" s="1254">
        <v>0</v>
      </c>
      <c r="J559" s="1254">
        <v>51114945560</v>
      </c>
      <c r="K559" s="1254">
        <v>350156868800</v>
      </c>
      <c r="L559" s="1254">
        <v>452276322372</v>
      </c>
      <c r="M559" s="1254">
        <v>0</v>
      </c>
      <c r="N559" s="1254">
        <v>153234399132</v>
      </c>
      <c r="O559" s="749">
        <v>12</v>
      </c>
      <c r="P559" s="1255"/>
      <c r="Q559" s="1255"/>
      <c r="R559" s="1255"/>
      <c r="S559" s="1255"/>
      <c r="T559" s="1255"/>
      <c r="U559" s="1255"/>
      <c r="V559" s="1256"/>
      <c r="W559" s="1257"/>
    </row>
    <row r="560" spans="1:23" s="747" customFormat="1" x14ac:dyDescent="0.25">
      <c r="A560" s="99" t="s">
        <v>1167</v>
      </c>
      <c r="B560" s="99" t="s">
        <v>1168</v>
      </c>
      <c r="C560" s="925" t="s">
        <v>1169</v>
      </c>
      <c r="D560" s="99" t="s">
        <v>1170</v>
      </c>
      <c r="E560" s="99" t="s">
        <v>1171</v>
      </c>
      <c r="F560" s="99" t="s">
        <v>321</v>
      </c>
      <c r="G560" s="99" t="s">
        <v>1178</v>
      </c>
      <c r="H560" s="99" t="s">
        <v>1179</v>
      </c>
      <c r="I560" s="1254">
        <v>0</v>
      </c>
      <c r="J560" s="1254">
        <v>69654000000</v>
      </c>
      <c r="K560" s="1254">
        <v>305438714800</v>
      </c>
      <c r="L560" s="1254">
        <v>474572489447</v>
      </c>
      <c r="M560" s="1254">
        <v>0</v>
      </c>
      <c r="N560" s="1254">
        <v>238787774647</v>
      </c>
      <c r="O560" s="749">
        <v>12</v>
      </c>
      <c r="P560" s="1255"/>
      <c r="Q560" s="1255"/>
      <c r="R560" s="1255"/>
      <c r="S560" s="1255"/>
      <c r="T560" s="1255"/>
      <c r="U560" s="1255"/>
      <c r="V560" s="1256"/>
      <c r="W560" s="1257"/>
    </row>
    <row r="561" spans="1:16" s="747" customFormat="1" x14ac:dyDescent="0.25">
      <c r="A561" s="99" t="s">
        <v>1167</v>
      </c>
      <c r="B561" s="99" t="s">
        <v>1168</v>
      </c>
      <c r="C561" s="925" t="s">
        <v>1180</v>
      </c>
      <c r="D561" s="99" t="s">
        <v>1181</v>
      </c>
      <c r="E561" s="99" t="s">
        <v>1182</v>
      </c>
      <c r="F561" s="99" t="s">
        <v>1183</v>
      </c>
      <c r="G561" s="99" t="s">
        <v>604</v>
      </c>
      <c r="H561" s="99" t="s">
        <v>605</v>
      </c>
      <c r="I561" s="746">
        <v>0</v>
      </c>
      <c r="J561" s="746">
        <v>10021866547041</v>
      </c>
      <c r="K561" s="746">
        <v>610712687681</v>
      </c>
      <c r="L561" s="746">
        <v>29813233040741</v>
      </c>
      <c r="M561" s="746">
        <v>0</v>
      </c>
      <c r="N561" s="746">
        <v>39224386900101</v>
      </c>
      <c r="O561" s="749" t="s">
        <v>1573</v>
      </c>
      <c r="P561" s="864"/>
    </row>
    <row r="562" spans="1:16" s="747" customFormat="1" x14ac:dyDescent="0.25">
      <c r="A562" s="99" t="s">
        <v>1167</v>
      </c>
      <c r="B562" s="99" t="s">
        <v>1168</v>
      </c>
      <c r="C562" s="925" t="s">
        <v>1180</v>
      </c>
      <c r="D562" s="99" t="s">
        <v>1181</v>
      </c>
      <c r="E562" s="99" t="s">
        <v>1182</v>
      </c>
      <c r="F562" s="99" t="s">
        <v>1183</v>
      </c>
      <c r="G562" s="99" t="s">
        <v>608</v>
      </c>
      <c r="H562" s="99" t="s">
        <v>609</v>
      </c>
      <c r="I562" s="746">
        <v>0</v>
      </c>
      <c r="J562" s="746">
        <v>4523980000000</v>
      </c>
      <c r="K562" s="746">
        <v>4998877459204</v>
      </c>
      <c r="L562" s="746">
        <v>474897459204</v>
      </c>
      <c r="M562" s="746">
        <v>0</v>
      </c>
      <c r="N562" s="746">
        <v>0</v>
      </c>
      <c r="O562" s="749" t="s">
        <v>1573</v>
      </c>
      <c r="P562" s="864"/>
    </row>
    <row r="563" spans="1:16" s="747" customFormat="1" x14ac:dyDescent="0.25">
      <c r="A563" s="99" t="s">
        <v>1167</v>
      </c>
      <c r="B563" s="99" t="s">
        <v>1168</v>
      </c>
      <c r="C563" s="925" t="s">
        <v>1180</v>
      </c>
      <c r="D563" s="99" t="s">
        <v>1181</v>
      </c>
      <c r="E563" s="99" t="s">
        <v>1184</v>
      </c>
      <c r="F563" s="99" t="s">
        <v>1185</v>
      </c>
      <c r="G563" s="99" t="s">
        <v>604</v>
      </c>
      <c r="H563" s="99" t="s">
        <v>605</v>
      </c>
      <c r="I563" s="746">
        <v>0</v>
      </c>
      <c r="J563" s="746">
        <v>601311992827</v>
      </c>
      <c r="K563" s="746">
        <v>31297929607</v>
      </c>
      <c r="L563" s="746">
        <v>1783449150803</v>
      </c>
      <c r="M563" s="746">
        <v>0</v>
      </c>
      <c r="N563" s="746">
        <v>2353463214023</v>
      </c>
      <c r="O563" s="749" t="s">
        <v>1726</v>
      </c>
      <c r="P563" s="864"/>
    </row>
    <row r="564" spans="1:16" s="747" customFormat="1" x14ac:dyDescent="0.25">
      <c r="A564" s="99" t="s">
        <v>1167</v>
      </c>
      <c r="B564" s="99" t="s">
        <v>1168</v>
      </c>
      <c r="C564" s="925" t="s">
        <v>1180</v>
      </c>
      <c r="D564" s="99" t="s">
        <v>1181</v>
      </c>
      <c r="E564" s="99" t="s">
        <v>1184</v>
      </c>
      <c r="F564" s="99" t="s">
        <v>1185</v>
      </c>
      <c r="G564" s="99" t="s">
        <v>608</v>
      </c>
      <c r="H564" s="99" t="s">
        <v>609</v>
      </c>
      <c r="I564" s="746">
        <v>0</v>
      </c>
      <c r="J564" s="746">
        <v>55101215803</v>
      </c>
      <c r="K564" s="746">
        <v>401281068448</v>
      </c>
      <c r="L564" s="746">
        <v>346179852645</v>
      </c>
      <c r="M564" s="746">
        <v>0</v>
      </c>
      <c r="N564" s="746">
        <v>0</v>
      </c>
      <c r="O564" s="749" t="s">
        <v>1726</v>
      </c>
      <c r="P564" s="864"/>
    </row>
    <row r="565" spans="1:16" s="747" customFormat="1" x14ac:dyDescent="0.25">
      <c r="A565" s="99" t="s">
        <v>1167</v>
      </c>
      <c r="B565" s="99" t="s">
        <v>1168</v>
      </c>
      <c r="C565" s="925" t="s">
        <v>1188</v>
      </c>
      <c r="D565" s="99" t="s">
        <v>1189</v>
      </c>
      <c r="E565" s="99" t="s">
        <v>1190</v>
      </c>
      <c r="F565" s="99" t="s">
        <v>336</v>
      </c>
      <c r="G565" s="99" t="s">
        <v>560</v>
      </c>
      <c r="H565" s="99" t="s">
        <v>561</v>
      </c>
      <c r="I565" s="746">
        <v>0</v>
      </c>
      <c r="J565" s="746">
        <v>0</v>
      </c>
      <c r="K565" s="746">
        <v>117847722</v>
      </c>
      <c r="L565" s="746">
        <v>117847722</v>
      </c>
      <c r="M565" s="746">
        <v>0</v>
      </c>
      <c r="N565" s="746">
        <v>0</v>
      </c>
      <c r="O565" s="749" t="s">
        <v>1736</v>
      </c>
      <c r="P565" s="864"/>
    </row>
    <row r="566" spans="1:16" s="747" customFormat="1" x14ac:dyDescent="0.25">
      <c r="A566" s="99" t="s">
        <v>1167</v>
      </c>
      <c r="B566" s="99" t="s">
        <v>1168</v>
      </c>
      <c r="C566" s="925" t="s">
        <v>1188</v>
      </c>
      <c r="D566" s="99" t="s">
        <v>1189</v>
      </c>
      <c r="E566" s="99" t="s">
        <v>1190</v>
      </c>
      <c r="F566" s="99" t="s">
        <v>336</v>
      </c>
      <c r="G566" s="99" t="s">
        <v>562</v>
      </c>
      <c r="H566" s="99" t="s">
        <v>563</v>
      </c>
      <c r="I566" s="746">
        <v>0</v>
      </c>
      <c r="J566" s="746">
        <v>0</v>
      </c>
      <c r="K566" s="746">
        <v>71682876</v>
      </c>
      <c r="L566" s="746">
        <v>71682876</v>
      </c>
      <c r="M566" s="746">
        <v>0</v>
      </c>
      <c r="N566" s="746">
        <v>0</v>
      </c>
      <c r="O566" s="749" t="s">
        <v>1736</v>
      </c>
      <c r="P566" s="864"/>
    </row>
    <row r="567" spans="1:16" s="747" customFormat="1" x14ac:dyDescent="0.25">
      <c r="A567" s="99" t="s">
        <v>1167</v>
      </c>
      <c r="B567" s="99" t="s">
        <v>1168</v>
      </c>
      <c r="C567" s="925" t="s">
        <v>1188</v>
      </c>
      <c r="D567" s="99" t="s">
        <v>1189</v>
      </c>
      <c r="E567" s="99" t="s">
        <v>1190</v>
      </c>
      <c r="F567" s="99" t="s">
        <v>336</v>
      </c>
      <c r="G567" s="99" t="s">
        <v>564</v>
      </c>
      <c r="H567" s="99" t="s">
        <v>565</v>
      </c>
      <c r="I567" s="746">
        <v>0</v>
      </c>
      <c r="J567" s="746">
        <v>0</v>
      </c>
      <c r="K567" s="746">
        <v>123029332</v>
      </c>
      <c r="L567" s="746">
        <v>123029332</v>
      </c>
      <c r="M567" s="746">
        <v>0</v>
      </c>
      <c r="N567" s="746">
        <v>0</v>
      </c>
      <c r="O567" s="749" t="s">
        <v>1736</v>
      </c>
      <c r="P567" s="864"/>
    </row>
    <row r="568" spans="1:16" s="747" customFormat="1" x14ac:dyDescent="0.25">
      <c r="A568" s="99" t="s">
        <v>1167</v>
      </c>
      <c r="B568" s="99" t="s">
        <v>1168</v>
      </c>
      <c r="C568" s="925" t="s">
        <v>1188</v>
      </c>
      <c r="D568" s="99" t="s">
        <v>1189</v>
      </c>
      <c r="E568" s="99" t="s">
        <v>1190</v>
      </c>
      <c r="F568" s="99" t="s">
        <v>336</v>
      </c>
      <c r="G568" s="99" t="s">
        <v>552</v>
      </c>
      <c r="H568" s="99" t="s">
        <v>553</v>
      </c>
      <c r="I568" s="746">
        <v>0</v>
      </c>
      <c r="J568" s="746">
        <v>0</v>
      </c>
      <c r="K568" s="746">
        <v>38780954</v>
      </c>
      <c r="L568" s="746">
        <v>38780954</v>
      </c>
      <c r="M568" s="746">
        <v>0</v>
      </c>
      <c r="N568" s="746">
        <v>0</v>
      </c>
      <c r="O568" s="749" t="s">
        <v>1736</v>
      </c>
      <c r="P568" s="864"/>
    </row>
    <row r="569" spans="1:16" s="747" customFormat="1" x14ac:dyDescent="0.25">
      <c r="A569" s="99" t="s">
        <v>1167</v>
      </c>
      <c r="B569" s="99" t="s">
        <v>1168</v>
      </c>
      <c r="C569" s="925" t="s">
        <v>1188</v>
      </c>
      <c r="D569" s="99" t="s">
        <v>1189</v>
      </c>
      <c r="E569" s="99" t="s">
        <v>1190</v>
      </c>
      <c r="F569" s="99" t="s">
        <v>336</v>
      </c>
      <c r="G569" s="99" t="s">
        <v>554</v>
      </c>
      <c r="H569" s="99" t="s">
        <v>555</v>
      </c>
      <c r="I569" s="746">
        <v>0</v>
      </c>
      <c r="J569" s="746">
        <v>0</v>
      </c>
      <c r="K569" s="746">
        <v>83441739</v>
      </c>
      <c r="L569" s="746">
        <v>83441739</v>
      </c>
      <c r="M569" s="746">
        <v>0</v>
      </c>
      <c r="N569" s="746">
        <v>0</v>
      </c>
      <c r="O569" s="749" t="s">
        <v>1736</v>
      </c>
      <c r="P569" s="864"/>
    </row>
    <row r="570" spans="1:16" s="747" customFormat="1" x14ac:dyDescent="0.25">
      <c r="A570" s="99" t="s">
        <v>1167</v>
      </c>
      <c r="B570" s="99" t="s">
        <v>1168</v>
      </c>
      <c r="C570" s="925" t="s">
        <v>1188</v>
      </c>
      <c r="D570" s="99" t="s">
        <v>1189</v>
      </c>
      <c r="E570" s="99" t="s">
        <v>1190</v>
      </c>
      <c r="F570" s="99" t="s">
        <v>336</v>
      </c>
      <c r="G570" s="99" t="s">
        <v>568</v>
      </c>
      <c r="H570" s="99" t="s">
        <v>569</v>
      </c>
      <c r="I570" s="746">
        <v>0</v>
      </c>
      <c r="J570" s="746">
        <v>0</v>
      </c>
      <c r="K570" s="746">
        <v>61441741</v>
      </c>
      <c r="L570" s="746">
        <v>61441741</v>
      </c>
      <c r="M570" s="746">
        <v>0</v>
      </c>
      <c r="N570" s="746">
        <v>0</v>
      </c>
      <c r="O570" s="749" t="s">
        <v>1736</v>
      </c>
      <c r="P570" s="864"/>
    </row>
    <row r="571" spans="1:16" s="747" customFormat="1" x14ac:dyDescent="0.25">
      <c r="A571" s="99" t="s">
        <v>1167</v>
      </c>
      <c r="B571" s="99" t="s">
        <v>1168</v>
      </c>
      <c r="C571" s="925" t="s">
        <v>1188</v>
      </c>
      <c r="D571" s="99" t="s">
        <v>1189</v>
      </c>
      <c r="E571" s="99" t="s">
        <v>1190</v>
      </c>
      <c r="F571" s="99" t="s">
        <v>336</v>
      </c>
      <c r="G571" s="99" t="s">
        <v>980</v>
      </c>
      <c r="H571" s="99" t="s">
        <v>981</v>
      </c>
      <c r="I571" s="746">
        <v>0</v>
      </c>
      <c r="J571" s="746">
        <v>0</v>
      </c>
      <c r="K571" s="746">
        <v>27812285</v>
      </c>
      <c r="L571" s="746">
        <v>27812285</v>
      </c>
      <c r="M571" s="746">
        <v>0</v>
      </c>
      <c r="N571" s="746">
        <v>0</v>
      </c>
      <c r="O571" s="749" t="s">
        <v>1736</v>
      </c>
      <c r="P571" s="864"/>
    </row>
    <row r="572" spans="1:16" s="747" customFormat="1" x14ac:dyDescent="0.25">
      <c r="A572" s="99" t="s">
        <v>1167</v>
      </c>
      <c r="B572" s="99" t="s">
        <v>1168</v>
      </c>
      <c r="C572" s="925" t="s">
        <v>1188</v>
      </c>
      <c r="D572" s="99" t="s">
        <v>1189</v>
      </c>
      <c r="E572" s="99" t="s">
        <v>1190</v>
      </c>
      <c r="F572" s="99" t="s">
        <v>336</v>
      </c>
      <c r="G572" s="99" t="s">
        <v>984</v>
      </c>
      <c r="H572" s="99" t="s">
        <v>985</v>
      </c>
      <c r="I572" s="746">
        <v>0</v>
      </c>
      <c r="J572" s="746">
        <v>0</v>
      </c>
      <c r="K572" s="746">
        <v>33020401</v>
      </c>
      <c r="L572" s="746">
        <v>33020401</v>
      </c>
      <c r="M572" s="746">
        <v>0</v>
      </c>
      <c r="N572" s="746">
        <v>0</v>
      </c>
      <c r="O572" s="749" t="s">
        <v>1736</v>
      </c>
      <c r="P572" s="864"/>
    </row>
    <row r="573" spans="1:16" s="747" customFormat="1" x14ac:dyDescent="0.25">
      <c r="A573" s="99" t="s">
        <v>1167</v>
      </c>
      <c r="B573" s="99" t="s">
        <v>1168</v>
      </c>
      <c r="C573" s="925" t="s">
        <v>1188</v>
      </c>
      <c r="D573" s="99" t="s">
        <v>1189</v>
      </c>
      <c r="E573" s="99" t="s">
        <v>1190</v>
      </c>
      <c r="F573" s="99" t="s">
        <v>336</v>
      </c>
      <c r="G573" s="99" t="s">
        <v>1892</v>
      </c>
      <c r="H573" s="99" t="s">
        <v>1893</v>
      </c>
      <c r="I573" s="746">
        <v>0</v>
      </c>
      <c r="J573" s="746">
        <v>0</v>
      </c>
      <c r="K573" s="746">
        <v>67058032</v>
      </c>
      <c r="L573" s="746">
        <v>67058032</v>
      </c>
      <c r="M573" s="746">
        <v>0</v>
      </c>
      <c r="N573" s="746">
        <v>0</v>
      </c>
      <c r="O573" s="749" t="s">
        <v>1736</v>
      </c>
      <c r="P573" s="864"/>
    </row>
    <row r="574" spans="1:16" s="747" customFormat="1" x14ac:dyDescent="0.25">
      <c r="A574" s="99" t="s">
        <v>1167</v>
      </c>
      <c r="B574" s="99" t="s">
        <v>1168</v>
      </c>
      <c r="C574" s="925" t="s">
        <v>1188</v>
      </c>
      <c r="D574" s="99" t="s">
        <v>1189</v>
      </c>
      <c r="E574" s="99" t="s">
        <v>1190</v>
      </c>
      <c r="F574" s="99" t="s">
        <v>336</v>
      </c>
      <c r="G574" s="99" t="s">
        <v>1888</v>
      </c>
      <c r="H574" s="99" t="s">
        <v>1889</v>
      </c>
      <c r="I574" s="746">
        <v>0</v>
      </c>
      <c r="J574" s="746">
        <v>0</v>
      </c>
      <c r="K574" s="746">
        <v>36574579</v>
      </c>
      <c r="L574" s="746">
        <v>36574579</v>
      </c>
      <c r="M574" s="746">
        <v>0</v>
      </c>
      <c r="N574" s="746">
        <v>0</v>
      </c>
      <c r="O574" s="749" t="s">
        <v>1736</v>
      </c>
      <c r="P574" s="864"/>
    </row>
    <row r="575" spans="1:16" s="747" customFormat="1" x14ac:dyDescent="0.25">
      <c r="A575" s="99" t="s">
        <v>1167</v>
      </c>
      <c r="B575" s="99" t="s">
        <v>1168</v>
      </c>
      <c r="C575" s="925" t="s">
        <v>1188</v>
      </c>
      <c r="D575" s="99" t="s">
        <v>1189</v>
      </c>
      <c r="E575" s="99" t="s">
        <v>1190</v>
      </c>
      <c r="F575" s="99" t="s">
        <v>336</v>
      </c>
      <c r="G575" s="99" t="s">
        <v>2152</v>
      </c>
      <c r="H575" s="99" t="s">
        <v>2153</v>
      </c>
      <c r="I575" s="746">
        <v>0</v>
      </c>
      <c r="J575" s="746">
        <v>0</v>
      </c>
      <c r="K575" s="746">
        <v>1645768</v>
      </c>
      <c r="L575" s="746">
        <v>1645768</v>
      </c>
      <c r="M575" s="746">
        <v>0</v>
      </c>
      <c r="N575" s="746">
        <v>0</v>
      </c>
      <c r="O575" s="749" t="s">
        <v>1736</v>
      </c>
      <c r="P575" s="864"/>
    </row>
    <row r="576" spans="1:16" s="747" customFormat="1" x14ac:dyDescent="0.25">
      <c r="A576" s="99" t="s">
        <v>1167</v>
      </c>
      <c r="B576" s="99" t="s">
        <v>1168</v>
      </c>
      <c r="C576" s="925" t="s">
        <v>1188</v>
      </c>
      <c r="D576" s="99" t="s">
        <v>1189</v>
      </c>
      <c r="E576" s="99" t="s">
        <v>1190</v>
      </c>
      <c r="F576" s="99" t="s">
        <v>336</v>
      </c>
      <c r="G576" s="99" t="s">
        <v>1890</v>
      </c>
      <c r="H576" s="99" t="s">
        <v>1891</v>
      </c>
      <c r="I576" s="746">
        <v>0</v>
      </c>
      <c r="J576" s="746">
        <v>0</v>
      </c>
      <c r="K576" s="746">
        <v>20197975</v>
      </c>
      <c r="L576" s="746">
        <v>20197975</v>
      </c>
      <c r="M576" s="746">
        <v>0</v>
      </c>
      <c r="N576" s="746">
        <v>0</v>
      </c>
      <c r="O576" s="749" t="s">
        <v>1736</v>
      </c>
      <c r="P576" s="864"/>
    </row>
    <row r="577" spans="1:16" s="747" customFormat="1" x14ac:dyDescent="0.25">
      <c r="A577" s="99" t="s">
        <v>1193</v>
      </c>
      <c r="B577" s="99" t="s">
        <v>1194</v>
      </c>
      <c r="C577" s="925" t="s">
        <v>1195</v>
      </c>
      <c r="D577" s="99" t="s">
        <v>405</v>
      </c>
      <c r="E577" s="99" t="s">
        <v>1196</v>
      </c>
      <c r="F577" s="99" t="s">
        <v>1197</v>
      </c>
      <c r="G577" s="99" t="s">
        <v>1172</v>
      </c>
      <c r="H577" s="99" t="s">
        <v>1173</v>
      </c>
      <c r="I577" s="746">
        <v>0</v>
      </c>
      <c r="J577" s="746">
        <v>1880000000000</v>
      </c>
      <c r="K577" s="746">
        <v>203500000000</v>
      </c>
      <c r="L577" s="746">
        <v>1227500000000</v>
      </c>
      <c r="M577" s="746">
        <v>0</v>
      </c>
      <c r="N577" s="746">
        <v>2904000000000</v>
      </c>
      <c r="O577" s="749">
        <v>11</v>
      </c>
    </row>
    <row r="578" spans="1:16" s="747" customFormat="1" x14ac:dyDescent="0.25">
      <c r="A578" s="99" t="s">
        <v>1193</v>
      </c>
      <c r="B578" s="99" t="s">
        <v>1194</v>
      </c>
      <c r="C578" s="925" t="s">
        <v>1195</v>
      </c>
      <c r="D578" s="99" t="s">
        <v>405</v>
      </c>
      <c r="E578" s="99" t="s">
        <v>1196</v>
      </c>
      <c r="F578" s="99" t="s">
        <v>1197</v>
      </c>
      <c r="G578" s="99" t="s">
        <v>1174</v>
      </c>
      <c r="H578" s="99" t="s">
        <v>1175</v>
      </c>
      <c r="I578" s="746">
        <v>0</v>
      </c>
      <c r="J578" s="746">
        <v>1833000000000</v>
      </c>
      <c r="K578" s="746">
        <v>0</v>
      </c>
      <c r="L578" s="746">
        <v>1767877770000</v>
      </c>
      <c r="M578" s="746">
        <v>0</v>
      </c>
      <c r="N578" s="746">
        <v>3600877770000</v>
      </c>
      <c r="O578" s="749">
        <v>11</v>
      </c>
    </row>
    <row r="579" spans="1:16" s="747" customFormat="1" x14ac:dyDescent="0.25">
      <c r="A579" s="99" t="s">
        <v>1193</v>
      </c>
      <c r="B579" s="99" t="s">
        <v>1194</v>
      </c>
      <c r="C579" s="925" t="s">
        <v>1195</v>
      </c>
      <c r="D579" s="99" t="s">
        <v>405</v>
      </c>
      <c r="E579" s="99" t="s">
        <v>1196</v>
      </c>
      <c r="F579" s="99" t="s">
        <v>1197</v>
      </c>
      <c r="G579" s="99" t="s">
        <v>1176</v>
      </c>
      <c r="H579" s="99" t="s">
        <v>1177</v>
      </c>
      <c r="I579" s="746">
        <v>0</v>
      </c>
      <c r="J579" s="746">
        <v>511800000000</v>
      </c>
      <c r="K579" s="746">
        <v>50258970000</v>
      </c>
      <c r="L579" s="746">
        <v>340155010000</v>
      </c>
      <c r="M579" s="746">
        <v>0</v>
      </c>
      <c r="N579" s="746">
        <v>801696040000</v>
      </c>
      <c r="O579" s="749">
        <v>11</v>
      </c>
    </row>
    <row r="580" spans="1:16" s="747" customFormat="1" x14ac:dyDescent="0.25">
      <c r="A580" s="99" t="s">
        <v>1193</v>
      </c>
      <c r="B580" s="99" t="s">
        <v>1194</v>
      </c>
      <c r="C580" s="925" t="s">
        <v>1195</v>
      </c>
      <c r="D580" s="99" t="s">
        <v>405</v>
      </c>
      <c r="E580" s="99" t="s">
        <v>1196</v>
      </c>
      <c r="F580" s="99" t="s">
        <v>1197</v>
      </c>
      <c r="G580" s="99" t="s">
        <v>1198</v>
      </c>
      <c r="H580" s="99" t="s">
        <v>1199</v>
      </c>
      <c r="I580" s="746">
        <v>0</v>
      </c>
      <c r="J580" s="746">
        <v>5200000000</v>
      </c>
      <c r="K580" s="746">
        <v>0</v>
      </c>
      <c r="L580" s="746">
        <v>0</v>
      </c>
      <c r="M580" s="746">
        <v>0</v>
      </c>
      <c r="N580" s="746">
        <v>5200000000</v>
      </c>
      <c r="O580" s="749">
        <v>11</v>
      </c>
    </row>
    <row r="581" spans="1:16" s="747" customFormat="1" x14ac:dyDescent="0.25">
      <c r="A581" s="99" t="s">
        <v>1193</v>
      </c>
      <c r="B581" s="99" t="s">
        <v>1194</v>
      </c>
      <c r="C581" s="925" t="s">
        <v>1195</v>
      </c>
      <c r="D581" s="99" t="s">
        <v>405</v>
      </c>
      <c r="E581" s="99" t="s">
        <v>1196</v>
      </c>
      <c r="F581" s="99" t="s">
        <v>1197</v>
      </c>
      <c r="G581" s="99" t="s">
        <v>1178</v>
      </c>
      <c r="H581" s="99" t="s">
        <v>1179</v>
      </c>
      <c r="I581" s="746">
        <v>0</v>
      </c>
      <c r="J581" s="746">
        <v>470000000000</v>
      </c>
      <c r="K581" s="746">
        <v>76872620000</v>
      </c>
      <c r="L581" s="746">
        <v>295098810000</v>
      </c>
      <c r="M581" s="746">
        <v>0</v>
      </c>
      <c r="N581" s="746">
        <v>688226190000</v>
      </c>
      <c r="O581" s="749">
        <v>11</v>
      </c>
      <c r="P581" s="864"/>
    </row>
    <row r="582" spans="1:16" x14ac:dyDescent="0.25">
      <c r="A582" s="95" t="s">
        <v>1202</v>
      </c>
      <c r="B582" s="95" t="s">
        <v>1203</v>
      </c>
      <c r="C582" s="926" t="s">
        <v>2156</v>
      </c>
      <c r="D582" s="919" t="s">
        <v>2157</v>
      </c>
      <c r="E582" s="919" t="s">
        <v>2158</v>
      </c>
      <c r="F582" s="958" t="s">
        <v>2159</v>
      </c>
      <c r="G582" s="919" t="s">
        <v>477</v>
      </c>
      <c r="H582" s="919" t="s">
        <v>477</v>
      </c>
      <c r="I582" s="920">
        <v>0</v>
      </c>
      <c r="J582" s="920">
        <v>0</v>
      </c>
      <c r="K582" s="924">
        <v>2903518154285</v>
      </c>
      <c r="L582" s="924">
        <v>983692925847</v>
      </c>
      <c r="M582" s="920">
        <v>1919825228438</v>
      </c>
      <c r="N582" s="920">
        <v>0</v>
      </c>
      <c r="O582" s="921" t="s">
        <v>1852</v>
      </c>
    </row>
    <row r="583" spans="1:16" x14ac:dyDescent="0.25">
      <c r="A583" s="95" t="s">
        <v>1202</v>
      </c>
      <c r="B583" s="95" t="s">
        <v>1203</v>
      </c>
      <c r="C583" s="926" t="s">
        <v>1204</v>
      </c>
      <c r="D583" s="919" t="s">
        <v>1205</v>
      </c>
      <c r="E583" s="919" t="s">
        <v>1206</v>
      </c>
      <c r="F583" s="958" t="s">
        <v>1207</v>
      </c>
      <c r="G583" s="919" t="s">
        <v>482</v>
      </c>
      <c r="H583" s="919" t="s">
        <v>483</v>
      </c>
      <c r="I583" s="920">
        <v>0</v>
      </c>
      <c r="J583" s="920">
        <v>4954790652</v>
      </c>
      <c r="K583" s="924">
        <v>0</v>
      </c>
      <c r="L583" s="924">
        <v>2207814426</v>
      </c>
      <c r="M583" s="920">
        <v>0</v>
      </c>
      <c r="N583" s="920">
        <v>7162605078</v>
      </c>
      <c r="O583" s="921" t="s">
        <v>2473</v>
      </c>
    </row>
    <row r="584" spans="1:16" x14ac:dyDescent="0.25">
      <c r="A584" s="95" t="s">
        <v>1202</v>
      </c>
      <c r="B584" s="95" t="s">
        <v>1203</v>
      </c>
      <c r="C584" s="926" t="s">
        <v>1204</v>
      </c>
      <c r="D584" s="919" t="s">
        <v>1205</v>
      </c>
      <c r="E584" s="919" t="s">
        <v>1206</v>
      </c>
      <c r="F584" s="958" t="s">
        <v>1207</v>
      </c>
      <c r="G584" s="919" t="s">
        <v>486</v>
      </c>
      <c r="H584" s="919" t="s">
        <v>487</v>
      </c>
      <c r="I584" s="920">
        <v>0</v>
      </c>
      <c r="J584" s="920">
        <v>556901353</v>
      </c>
      <c r="K584" s="924">
        <v>0</v>
      </c>
      <c r="L584" s="924">
        <v>101885900</v>
      </c>
      <c r="M584" s="920">
        <v>0</v>
      </c>
      <c r="N584" s="920">
        <v>658787253</v>
      </c>
      <c r="O584" s="921" t="s">
        <v>2473</v>
      </c>
    </row>
    <row r="585" spans="1:16" x14ac:dyDescent="0.25">
      <c r="A585" s="95" t="s">
        <v>1202</v>
      </c>
      <c r="B585" s="95" t="s">
        <v>1203</v>
      </c>
      <c r="C585" s="926" t="s">
        <v>1204</v>
      </c>
      <c r="D585" s="919" t="s">
        <v>1205</v>
      </c>
      <c r="E585" s="919" t="s">
        <v>1206</v>
      </c>
      <c r="F585" s="958" t="s">
        <v>1207</v>
      </c>
      <c r="G585" s="919" t="s">
        <v>490</v>
      </c>
      <c r="H585" s="919" t="s">
        <v>491</v>
      </c>
      <c r="I585" s="920">
        <v>0</v>
      </c>
      <c r="J585" s="920">
        <v>17961695178</v>
      </c>
      <c r="K585" s="924">
        <v>0</v>
      </c>
      <c r="L585" s="924">
        <v>1913086208</v>
      </c>
      <c r="M585" s="920">
        <v>0</v>
      </c>
      <c r="N585" s="920">
        <v>19874781386</v>
      </c>
      <c r="O585" s="921" t="s">
        <v>2473</v>
      </c>
    </row>
    <row r="586" spans="1:16" x14ac:dyDescent="0.25">
      <c r="A586" s="95" t="s">
        <v>1202</v>
      </c>
      <c r="B586" s="95" t="s">
        <v>1203</v>
      </c>
      <c r="C586" s="926" t="s">
        <v>1204</v>
      </c>
      <c r="D586" s="919" t="s">
        <v>1205</v>
      </c>
      <c r="E586" s="919" t="s">
        <v>1206</v>
      </c>
      <c r="F586" s="958" t="s">
        <v>1207</v>
      </c>
      <c r="G586" s="919" t="s">
        <v>492</v>
      </c>
      <c r="H586" s="919" t="s">
        <v>493</v>
      </c>
      <c r="I586" s="920">
        <v>0</v>
      </c>
      <c r="J586" s="920">
        <v>3494672353</v>
      </c>
      <c r="K586" s="924">
        <v>0</v>
      </c>
      <c r="L586" s="924">
        <v>0</v>
      </c>
      <c r="M586" s="920">
        <v>0</v>
      </c>
      <c r="N586" s="920">
        <v>3494672353</v>
      </c>
      <c r="O586" s="921" t="s">
        <v>2473</v>
      </c>
    </row>
    <row r="587" spans="1:16" x14ac:dyDescent="0.25">
      <c r="A587" s="95" t="s">
        <v>1202</v>
      </c>
      <c r="B587" s="95" t="s">
        <v>1203</v>
      </c>
      <c r="C587" s="926" t="s">
        <v>1204</v>
      </c>
      <c r="D587" s="919" t="s">
        <v>1205</v>
      </c>
      <c r="E587" s="919" t="s">
        <v>1206</v>
      </c>
      <c r="F587" s="958" t="s">
        <v>1207</v>
      </c>
      <c r="G587" s="919" t="s">
        <v>496</v>
      </c>
      <c r="H587" s="919" t="s">
        <v>497</v>
      </c>
      <c r="I587" s="920">
        <v>0</v>
      </c>
      <c r="J587" s="920">
        <v>809441</v>
      </c>
      <c r="K587" s="924">
        <v>0</v>
      </c>
      <c r="L587" s="924">
        <v>429110</v>
      </c>
      <c r="M587" s="920">
        <v>0</v>
      </c>
      <c r="N587" s="920">
        <v>1238551</v>
      </c>
      <c r="O587" s="921" t="s">
        <v>2473</v>
      </c>
    </row>
    <row r="588" spans="1:16" x14ac:dyDescent="0.25">
      <c r="A588" s="95" t="s">
        <v>1202</v>
      </c>
      <c r="B588" s="95" t="s">
        <v>1203</v>
      </c>
      <c r="C588" s="926" t="s">
        <v>1204</v>
      </c>
      <c r="D588" s="919" t="s">
        <v>1205</v>
      </c>
      <c r="E588" s="919" t="s">
        <v>1206</v>
      </c>
      <c r="F588" s="958" t="s">
        <v>1207</v>
      </c>
      <c r="G588" s="919" t="s">
        <v>528</v>
      </c>
      <c r="H588" s="919" t="s">
        <v>1881</v>
      </c>
      <c r="I588" s="920">
        <v>0</v>
      </c>
      <c r="J588" s="920">
        <v>32815244589</v>
      </c>
      <c r="K588" s="924">
        <v>0</v>
      </c>
      <c r="L588" s="924">
        <v>14874739556</v>
      </c>
      <c r="M588" s="920">
        <v>0</v>
      </c>
      <c r="N588" s="920">
        <v>47689984145</v>
      </c>
      <c r="O588" s="921" t="s">
        <v>2473</v>
      </c>
    </row>
    <row r="589" spans="1:16" x14ac:dyDescent="0.25">
      <c r="A589" s="95" t="s">
        <v>1202</v>
      </c>
      <c r="B589" s="95" t="s">
        <v>1203</v>
      </c>
      <c r="C589" s="926" t="s">
        <v>1204</v>
      </c>
      <c r="D589" s="919" t="s">
        <v>1205</v>
      </c>
      <c r="E589" s="919" t="s">
        <v>1206</v>
      </c>
      <c r="F589" s="958" t="s">
        <v>1207</v>
      </c>
      <c r="G589" s="919" t="s">
        <v>1208</v>
      </c>
      <c r="H589" s="919" t="s">
        <v>1209</v>
      </c>
      <c r="I589" s="920">
        <v>0</v>
      </c>
      <c r="J589" s="920">
        <v>657889376</v>
      </c>
      <c r="K589" s="924">
        <v>0</v>
      </c>
      <c r="L589" s="924">
        <v>0</v>
      </c>
      <c r="M589" s="920">
        <v>0</v>
      </c>
      <c r="N589" s="920">
        <v>657889376</v>
      </c>
      <c r="O589" s="921" t="s">
        <v>2473</v>
      </c>
    </row>
    <row r="590" spans="1:16" x14ac:dyDescent="0.25">
      <c r="A590" s="95" t="s">
        <v>1202</v>
      </c>
      <c r="B590" s="95" t="s">
        <v>1203</v>
      </c>
      <c r="C590" s="926" t="s">
        <v>1204</v>
      </c>
      <c r="D590" s="919" t="s">
        <v>1205</v>
      </c>
      <c r="E590" s="919" t="s">
        <v>1206</v>
      </c>
      <c r="F590" s="958" t="s">
        <v>1207</v>
      </c>
      <c r="G590" s="919" t="s">
        <v>1210</v>
      </c>
      <c r="H590" s="919" t="s">
        <v>1211</v>
      </c>
      <c r="I590" s="920">
        <v>0</v>
      </c>
      <c r="J590" s="920">
        <v>13532712</v>
      </c>
      <c r="K590" s="924">
        <v>0</v>
      </c>
      <c r="L590" s="924">
        <v>0</v>
      </c>
      <c r="M590" s="920">
        <v>0</v>
      </c>
      <c r="N590" s="920">
        <v>13532712</v>
      </c>
      <c r="O590" s="921" t="s">
        <v>2473</v>
      </c>
    </row>
    <row r="591" spans="1:16" x14ac:dyDescent="0.25">
      <c r="A591" s="95" t="s">
        <v>1202</v>
      </c>
      <c r="B591" s="95" t="s">
        <v>1203</v>
      </c>
      <c r="C591" s="926" t="s">
        <v>1204</v>
      </c>
      <c r="D591" s="919" t="s">
        <v>1205</v>
      </c>
      <c r="E591" s="919" t="s">
        <v>1206</v>
      </c>
      <c r="F591" s="958" t="s">
        <v>1207</v>
      </c>
      <c r="G591" s="919" t="s">
        <v>502</v>
      </c>
      <c r="H591" s="919" t="s">
        <v>503</v>
      </c>
      <c r="I591" s="920">
        <v>0</v>
      </c>
      <c r="J591" s="920">
        <v>34254142</v>
      </c>
      <c r="K591" s="924">
        <v>0</v>
      </c>
      <c r="L591" s="924">
        <v>0</v>
      </c>
      <c r="M591" s="920">
        <v>0</v>
      </c>
      <c r="N591" s="920">
        <v>34254142</v>
      </c>
      <c r="O591" s="921" t="s">
        <v>2473</v>
      </c>
    </row>
    <row r="592" spans="1:16" x14ac:dyDescent="0.25">
      <c r="A592" s="95" t="s">
        <v>1202</v>
      </c>
      <c r="B592" s="95" t="s">
        <v>1203</v>
      </c>
      <c r="C592" s="926" t="s">
        <v>1204</v>
      </c>
      <c r="D592" s="919" t="s">
        <v>1205</v>
      </c>
      <c r="E592" s="919" t="s">
        <v>1206</v>
      </c>
      <c r="F592" s="958" t="s">
        <v>1207</v>
      </c>
      <c r="G592" s="919" t="s">
        <v>504</v>
      </c>
      <c r="H592" s="919" t="s">
        <v>505</v>
      </c>
      <c r="I592" s="920">
        <v>0</v>
      </c>
      <c r="J592" s="920">
        <v>137959140</v>
      </c>
      <c r="K592" s="924">
        <v>0</v>
      </c>
      <c r="L592" s="924">
        <v>238355391</v>
      </c>
      <c r="M592" s="920">
        <v>0</v>
      </c>
      <c r="N592" s="920">
        <v>376314531</v>
      </c>
      <c r="O592" s="921" t="s">
        <v>2473</v>
      </c>
    </row>
    <row r="593" spans="1:15" x14ac:dyDescent="0.25">
      <c r="A593" s="95" t="s">
        <v>1202</v>
      </c>
      <c r="B593" s="95" t="s">
        <v>1203</v>
      </c>
      <c r="C593" s="926" t="s">
        <v>1204</v>
      </c>
      <c r="D593" s="919" t="s">
        <v>1205</v>
      </c>
      <c r="E593" s="919" t="s">
        <v>1206</v>
      </c>
      <c r="F593" s="958" t="s">
        <v>1207</v>
      </c>
      <c r="G593" s="919" t="s">
        <v>1877</v>
      </c>
      <c r="H593" s="919" t="s">
        <v>1878</v>
      </c>
      <c r="I593" s="920">
        <v>0</v>
      </c>
      <c r="J593" s="920">
        <v>0</v>
      </c>
      <c r="K593" s="924">
        <v>0</v>
      </c>
      <c r="L593" s="924">
        <v>4550197860</v>
      </c>
      <c r="M593" s="920">
        <v>0</v>
      </c>
      <c r="N593" s="920">
        <v>4550197860</v>
      </c>
      <c r="O593" s="921" t="s">
        <v>2473</v>
      </c>
    </row>
    <row r="594" spans="1:15" x14ac:dyDescent="0.25">
      <c r="A594" s="95" t="s">
        <v>1202</v>
      </c>
      <c r="B594" s="95" t="s">
        <v>1203</v>
      </c>
      <c r="C594" s="926" t="s">
        <v>1204</v>
      </c>
      <c r="D594" s="919" t="s">
        <v>1205</v>
      </c>
      <c r="E594" s="919" t="s">
        <v>1212</v>
      </c>
      <c r="F594" s="958" t="s">
        <v>1213</v>
      </c>
      <c r="G594" s="919" t="s">
        <v>477</v>
      </c>
      <c r="H594" s="919" t="s">
        <v>477</v>
      </c>
      <c r="I594" s="920">
        <v>0</v>
      </c>
      <c r="J594" s="920">
        <v>25773928787</v>
      </c>
      <c r="K594" s="924">
        <v>1745764186</v>
      </c>
      <c r="L594" s="924">
        <v>318503401</v>
      </c>
      <c r="M594" s="920">
        <v>0</v>
      </c>
      <c r="N594" s="920">
        <v>24346668002</v>
      </c>
      <c r="O594" s="921" t="s">
        <v>2474</v>
      </c>
    </row>
    <row r="595" spans="1:15" x14ac:dyDescent="0.25">
      <c r="A595" s="95" t="s">
        <v>1214</v>
      </c>
      <c r="B595" s="95" t="s">
        <v>1215</v>
      </c>
      <c r="C595" s="926" t="s">
        <v>1216</v>
      </c>
      <c r="D595" s="919" t="s">
        <v>144</v>
      </c>
      <c r="E595" s="919" t="s">
        <v>1217</v>
      </c>
      <c r="F595" s="958" t="s">
        <v>1218</v>
      </c>
      <c r="G595" s="919" t="s">
        <v>771</v>
      </c>
      <c r="H595" s="919" t="s">
        <v>772</v>
      </c>
      <c r="I595" s="920">
        <v>0</v>
      </c>
      <c r="J595" s="920">
        <v>0</v>
      </c>
      <c r="K595" s="920">
        <v>5244393277</v>
      </c>
      <c r="L595" s="920">
        <v>0</v>
      </c>
      <c r="M595" s="920">
        <v>5244393277</v>
      </c>
      <c r="N595" s="920">
        <v>0</v>
      </c>
      <c r="O595" s="921" t="s">
        <v>411</v>
      </c>
    </row>
    <row r="596" spans="1:15" x14ac:dyDescent="0.25">
      <c r="A596" s="95" t="s">
        <v>1214</v>
      </c>
      <c r="B596" s="95" t="s">
        <v>1215</v>
      </c>
      <c r="C596" s="926" t="s">
        <v>1216</v>
      </c>
      <c r="D596" s="919" t="s">
        <v>144</v>
      </c>
      <c r="E596" s="919" t="s">
        <v>1217</v>
      </c>
      <c r="F596" s="958" t="s">
        <v>1218</v>
      </c>
      <c r="G596" s="919" t="s">
        <v>773</v>
      </c>
      <c r="H596" s="919" t="s">
        <v>774</v>
      </c>
      <c r="I596" s="920">
        <v>0</v>
      </c>
      <c r="J596" s="920">
        <v>0</v>
      </c>
      <c r="K596" s="920">
        <v>1393350844</v>
      </c>
      <c r="L596" s="920">
        <v>0</v>
      </c>
      <c r="M596" s="920">
        <v>1393350844</v>
      </c>
      <c r="N596" s="920">
        <v>0</v>
      </c>
      <c r="O596" s="921" t="s">
        <v>411</v>
      </c>
    </row>
    <row r="597" spans="1:15" x14ac:dyDescent="0.25">
      <c r="A597" s="95" t="s">
        <v>1214</v>
      </c>
      <c r="B597" s="95" t="s">
        <v>1215</v>
      </c>
      <c r="C597" s="926" t="s">
        <v>1216</v>
      </c>
      <c r="D597" s="919" t="s">
        <v>144</v>
      </c>
      <c r="E597" s="919" t="s">
        <v>1217</v>
      </c>
      <c r="F597" s="958" t="s">
        <v>1218</v>
      </c>
      <c r="G597" s="919" t="s">
        <v>775</v>
      </c>
      <c r="H597" s="919" t="s">
        <v>776</v>
      </c>
      <c r="I597" s="920">
        <v>0</v>
      </c>
      <c r="J597" s="920">
        <v>0</v>
      </c>
      <c r="K597" s="920">
        <v>833910301</v>
      </c>
      <c r="L597" s="920">
        <v>0</v>
      </c>
      <c r="M597" s="920">
        <v>833910301</v>
      </c>
      <c r="N597" s="920">
        <v>0</v>
      </c>
      <c r="O597" s="921" t="s">
        <v>411</v>
      </c>
    </row>
    <row r="598" spans="1:15" x14ac:dyDescent="0.25">
      <c r="A598" s="95" t="s">
        <v>1214</v>
      </c>
      <c r="B598" s="95" t="s">
        <v>1215</v>
      </c>
      <c r="C598" s="926" t="s">
        <v>1216</v>
      </c>
      <c r="D598" s="919" t="s">
        <v>144</v>
      </c>
      <c r="E598" s="919" t="s">
        <v>1217</v>
      </c>
      <c r="F598" s="958" t="s">
        <v>1218</v>
      </c>
      <c r="G598" s="919" t="s">
        <v>777</v>
      </c>
      <c r="H598" s="919" t="s">
        <v>778</v>
      </c>
      <c r="I598" s="920">
        <v>0</v>
      </c>
      <c r="J598" s="920">
        <v>0</v>
      </c>
      <c r="K598" s="920">
        <v>2548948550</v>
      </c>
      <c r="L598" s="920">
        <v>0</v>
      </c>
      <c r="M598" s="920">
        <v>2548948550</v>
      </c>
      <c r="N598" s="920">
        <v>0</v>
      </c>
      <c r="O598" s="921" t="s">
        <v>411</v>
      </c>
    </row>
    <row r="599" spans="1:15" x14ac:dyDescent="0.25">
      <c r="A599" s="95" t="s">
        <v>1214</v>
      </c>
      <c r="B599" s="95" t="s">
        <v>1215</v>
      </c>
      <c r="C599" s="926" t="s">
        <v>1216</v>
      </c>
      <c r="D599" s="919" t="s">
        <v>144</v>
      </c>
      <c r="E599" s="919" t="s">
        <v>1219</v>
      </c>
      <c r="F599" s="958" t="s">
        <v>1220</v>
      </c>
      <c r="G599" s="919" t="s">
        <v>771</v>
      </c>
      <c r="H599" s="919" t="s">
        <v>772</v>
      </c>
      <c r="I599" s="920">
        <v>0</v>
      </c>
      <c r="J599" s="920">
        <v>0</v>
      </c>
      <c r="K599" s="920">
        <v>560275459</v>
      </c>
      <c r="L599" s="920">
        <v>0</v>
      </c>
      <c r="M599" s="920">
        <v>560275459</v>
      </c>
      <c r="N599" s="920">
        <v>0</v>
      </c>
      <c r="O599" s="921" t="s">
        <v>411</v>
      </c>
    </row>
    <row r="600" spans="1:15" x14ac:dyDescent="0.25">
      <c r="A600" s="95" t="s">
        <v>1214</v>
      </c>
      <c r="B600" s="95" t="s">
        <v>1215</v>
      </c>
      <c r="C600" s="926" t="s">
        <v>1216</v>
      </c>
      <c r="D600" s="919" t="s">
        <v>144</v>
      </c>
      <c r="E600" s="919" t="s">
        <v>1219</v>
      </c>
      <c r="F600" s="958" t="s">
        <v>1220</v>
      </c>
      <c r="G600" s="919" t="s">
        <v>773</v>
      </c>
      <c r="H600" s="919" t="s">
        <v>774</v>
      </c>
      <c r="I600" s="920">
        <v>0</v>
      </c>
      <c r="J600" s="920">
        <v>0</v>
      </c>
      <c r="K600" s="920">
        <v>198337858</v>
      </c>
      <c r="L600" s="920">
        <v>0</v>
      </c>
      <c r="M600" s="920">
        <v>198337858</v>
      </c>
      <c r="N600" s="920">
        <v>0</v>
      </c>
      <c r="O600" s="921" t="s">
        <v>411</v>
      </c>
    </row>
    <row r="601" spans="1:15" x14ac:dyDescent="0.25">
      <c r="A601" s="95" t="s">
        <v>1214</v>
      </c>
      <c r="B601" s="95" t="s">
        <v>1215</v>
      </c>
      <c r="C601" s="926" t="s">
        <v>1216</v>
      </c>
      <c r="D601" s="919" t="s">
        <v>144</v>
      </c>
      <c r="E601" s="919" t="s">
        <v>1219</v>
      </c>
      <c r="F601" s="958" t="s">
        <v>1220</v>
      </c>
      <c r="G601" s="919" t="s">
        <v>775</v>
      </c>
      <c r="H601" s="919" t="s">
        <v>776</v>
      </c>
      <c r="I601" s="920">
        <v>0</v>
      </c>
      <c r="J601" s="920">
        <v>0</v>
      </c>
      <c r="K601" s="920">
        <v>496297851</v>
      </c>
      <c r="L601" s="920">
        <v>0</v>
      </c>
      <c r="M601" s="920">
        <v>496297851</v>
      </c>
      <c r="N601" s="920">
        <v>0</v>
      </c>
      <c r="O601" s="921" t="s">
        <v>411</v>
      </c>
    </row>
    <row r="602" spans="1:15" x14ac:dyDescent="0.25">
      <c r="A602" s="95" t="s">
        <v>1214</v>
      </c>
      <c r="B602" s="95" t="s">
        <v>1215</v>
      </c>
      <c r="C602" s="926" t="s">
        <v>1216</v>
      </c>
      <c r="D602" s="919" t="s">
        <v>144</v>
      </c>
      <c r="E602" s="919" t="s">
        <v>1219</v>
      </c>
      <c r="F602" s="958" t="s">
        <v>1220</v>
      </c>
      <c r="G602" s="919" t="s">
        <v>777</v>
      </c>
      <c r="H602" s="919" t="s">
        <v>778</v>
      </c>
      <c r="I602" s="920">
        <v>0</v>
      </c>
      <c r="J602" s="920">
        <v>0</v>
      </c>
      <c r="K602" s="920">
        <v>747948168</v>
      </c>
      <c r="L602" s="920">
        <v>0</v>
      </c>
      <c r="M602" s="920">
        <v>747948168</v>
      </c>
      <c r="N602" s="920">
        <v>0</v>
      </c>
      <c r="O602" s="921" t="s">
        <v>411</v>
      </c>
    </row>
    <row r="603" spans="1:15" x14ac:dyDescent="0.25">
      <c r="A603" s="95" t="s">
        <v>1214</v>
      </c>
      <c r="B603" s="95" t="s">
        <v>1215</v>
      </c>
      <c r="C603" s="926" t="s">
        <v>1216</v>
      </c>
      <c r="D603" s="919" t="s">
        <v>144</v>
      </c>
      <c r="E603" s="919" t="s">
        <v>1221</v>
      </c>
      <c r="F603" s="958" t="s">
        <v>1222</v>
      </c>
      <c r="G603" s="919" t="s">
        <v>777</v>
      </c>
      <c r="H603" s="919" t="s">
        <v>778</v>
      </c>
      <c r="I603" s="920">
        <v>0</v>
      </c>
      <c r="J603" s="920">
        <v>0</v>
      </c>
      <c r="K603" s="920">
        <v>410366340</v>
      </c>
      <c r="L603" s="920">
        <v>0</v>
      </c>
      <c r="M603" s="920">
        <v>410366340</v>
      </c>
      <c r="N603" s="920">
        <v>0</v>
      </c>
      <c r="O603" s="921" t="s">
        <v>411</v>
      </c>
    </row>
    <row r="604" spans="1:15" x14ac:dyDescent="0.25">
      <c r="A604" s="95" t="s">
        <v>1214</v>
      </c>
      <c r="B604" s="95" t="s">
        <v>1215</v>
      </c>
      <c r="C604" s="926" t="s">
        <v>1216</v>
      </c>
      <c r="D604" s="919" t="s">
        <v>144</v>
      </c>
      <c r="E604" s="919" t="s">
        <v>1223</v>
      </c>
      <c r="F604" s="958" t="s">
        <v>1224</v>
      </c>
      <c r="G604" s="919" t="s">
        <v>771</v>
      </c>
      <c r="H604" s="919" t="s">
        <v>772</v>
      </c>
      <c r="I604" s="920">
        <v>0</v>
      </c>
      <c r="J604" s="920">
        <v>0</v>
      </c>
      <c r="K604" s="920">
        <v>559650000</v>
      </c>
      <c r="L604" s="920">
        <v>0</v>
      </c>
      <c r="M604" s="920">
        <v>559650000</v>
      </c>
      <c r="N604" s="920">
        <v>0</v>
      </c>
      <c r="O604" s="921" t="s">
        <v>411</v>
      </c>
    </row>
    <row r="605" spans="1:15" x14ac:dyDescent="0.25">
      <c r="A605" s="95" t="s">
        <v>1214</v>
      </c>
      <c r="B605" s="95" t="s">
        <v>1215</v>
      </c>
      <c r="C605" s="926" t="s">
        <v>1216</v>
      </c>
      <c r="D605" s="919" t="s">
        <v>144</v>
      </c>
      <c r="E605" s="919" t="s">
        <v>1223</v>
      </c>
      <c r="F605" s="958" t="s">
        <v>1224</v>
      </c>
      <c r="G605" s="919" t="s">
        <v>773</v>
      </c>
      <c r="H605" s="919" t="s">
        <v>774</v>
      </c>
      <c r="I605" s="920">
        <v>0</v>
      </c>
      <c r="J605" s="920">
        <v>0</v>
      </c>
      <c r="K605" s="920">
        <v>252000000</v>
      </c>
      <c r="L605" s="920">
        <v>0</v>
      </c>
      <c r="M605" s="920">
        <v>252000000</v>
      </c>
      <c r="N605" s="920">
        <v>0</v>
      </c>
      <c r="O605" s="921" t="s">
        <v>411</v>
      </c>
    </row>
    <row r="606" spans="1:15" x14ac:dyDescent="0.25">
      <c r="A606" s="95" t="s">
        <v>1214</v>
      </c>
      <c r="B606" s="95" t="s">
        <v>1215</v>
      </c>
      <c r="C606" s="926" t="s">
        <v>1216</v>
      </c>
      <c r="D606" s="919" t="s">
        <v>144</v>
      </c>
      <c r="E606" s="919" t="s">
        <v>1223</v>
      </c>
      <c r="F606" s="958" t="s">
        <v>1224</v>
      </c>
      <c r="G606" s="919" t="s">
        <v>775</v>
      </c>
      <c r="H606" s="919" t="s">
        <v>776</v>
      </c>
      <c r="I606" s="920">
        <v>0</v>
      </c>
      <c r="J606" s="920">
        <v>0</v>
      </c>
      <c r="K606" s="920">
        <v>243889655</v>
      </c>
      <c r="L606" s="920">
        <v>0</v>
      </c>
      <c r="M606" s="920">
        <v>243889655</v>
      </c>
      <c r="N606" s="920">
        <v>0</v>
      </c>
      <c r="O606" s="921" t="s">
        <v>411</v>
      </c>
    </row>
    <row r="607" spans="1:15" x14ac:dyDescent="0.25">
      <c r="A607" s="95" t="s">
        <v>1214</v>
      </c>
      <c r="B607" s="95" t="s">
        <v>1215</v>
      </c>
      <c r="C607" s="926" t="s">
        <v>1216</v>
      </c>
      <c r="D607" s="919" t="s">
        <v>144</v>
      </c>
      <c r="E607" s="919" t="s">
        <v>1223</v>
      </c>
      <c r="F607" s="958" t="s">
        <v>1224</v>
      </c>
      <c r="G607" s="919" t="s">
        <v>777</v>
      </c>
      <c r="H607" s="919" t="s">
        <v>778</v>
      </c>
      <c r="I607" s="920">
        <v>0</v>
      </c>
      <c r="J607" s="920">
        <v>0</v>
      </c>
      <c r="K607" s="920">
        <v>504000000</v>
      </c>
      <c r="L607" s="920">
        <v>0</v>
      </c>
      <c r="M607" s="920">
        <v>504000000</v>
      </c>
      <c r="N607" s="920">
        <v>0</v>
      </c>
      <c r="O607" s="921" t="s">
        <v>411</v>
      </c>
    </row>
    <row r="608" spans="1:15" x14ac:dyDescent="0.25">
      <c r="A608" s="95" t="s">
        <v>1214</v>
      </c>
      <c r="B608" s="95" t="s">
        <v>1215</v>
      </c>
      <c r="C608" s="926" t="s">
        <v>1216</v>
      </c>
      <c r="D608" s="919" t="s">
        <v>144</v>
      </c>
      <c r="E608" s="919" t="s">
        <v>1225</v>
      </c>
      <c r="F608" s="958" t="s">
        <v>1226</v>
      </c>
      <c r="G608" s="919" t="s">
        <v>771</v>
      </c>
      <c r="H608" s="919" t="s">
        <v>772</v>
      </c>
      <c r="I608" s="920">
        <v>0</v>
      </c>
      <c r="J608" s="920">
        <v>0</v>
      </c>
      <c r="K608" s="920">
        <v>14074124</v>
      </c>
      <c r="L608" s="920">
        <v>0</v>
      </c>
      <c r="M608" s="920">
        <v>14074124</v>
      </c>
      <c r="N608" s="920">
        <v>0</v>
      </c>
      <c r="O608" s="921" t="s">
        <v>411</v>
      </c>
    </row>
    <row r="609" spans="1:15" x14ac:dyDescent="0.25">
      <c r="A609" s="95" t="s">
        <v>1214</v>
      </c>
      <c r="B609" s="95" t="s">
        <v>1215</v>
      </c>
      <c r="C609" s="926" t="s">
        <v>1216</v>
      </c>
      <c r="D609" s="919" t="s">
        <v>144</v>
      </c>
      <c r="E609" s="919" t="s">
        <v>1225</v>
      </c>
      <c r="F609" s="958" t="s">
        <v>1226</v>
      </c>
      <c r="G609" s="919" t="s">
        <v>773</v>
      </c>
      <c r="H609" s="919" t="s">
        <v>774</v>
      </c>
      <c r="I609" s="920">
        <v>0</v>
      </c>
      <c r="J609" s="920">
        <v>0</v>
      </c>
      <c r="K609" s="920">
        <v>31865940</v>
      </c>
      <c r="L609" s="920">
        <v>0</v>
      </c>
      <c r="M609" s="920">
        <v>31865940</v>
      </c>
      <c r="N609" s="920">
        <v>0</v>
      </c>
      <c r="O609" s="921" t="s">
        <v>411</v>
      </c>
    </row>
    <row r="610" spans="1:15" x14ac:dyDescent="0.25">
      <c r="A610" s="95" t="s">
        <v>1214</v>
      </c>
      <c r="B610" s="95" t="s">
        <v>1215</v>
      </c>
      <c r="C610" s="926" t="s">
        <v>1216</v>
      </c>
      <c r="D610" s="919" t="s">
        <v>144</v>
      </c>
      <c r="E610" s="919" t="s">
        <v>1225</v>
      </c>
      <c r="F610" s="958" t="s">
        <v>1226</v>
      </c>
      <c r="G610" s="919" t="s">
        <v>775</v>
      </c>
      <c r="H610" s="919" t="s">
        <v>776</v>
      </c>
      <c r="I610" s="920">
        <v>0</v>
      </c>
      <c r="J610" s="920">
        <v>0</v>
      </c>
      <c r="K610" s="920">
        <v>63731880</v>
      </c>
      <c r="L610" s="920">
        <v>0</v>
      </c>
      <c r="M610" s="920">
        <v>63731880</v>
      </c>
      <c r="N610" s="920">
        <v>0</v>
      </c>
      <c r="O610" s="921" t="s">
        <v>411</v>
      </c>
    </row>
    <row r="611" spans="1:15" x14ac:dyDescent="0.25">
      <c r="A611" s="95" t="s">
        <v>1214</v>
      </c>
      <c r="B611" s="95" t="s">
        <v>1215</v>
      </c>
      <c r="C611" s="926" t="s">
        <v>1216</v>
      </c>
      <c r="D611" s="919" t="s">
        <v>144</v>
      </c>
      <c r="E611" s="919" t="s">
        <v>1225</v>
      </c>
      <c r="F611" s="958" t="s">
        <v>1226</v>
      </c>
      <c r="G611" s="919" t="s">
        <v>777</v>
      </c>
      <c r="H611" s="919" t="s">
        <v>778</v>
      </c>
      <c r="I611" s="920">
        <v>0</v>
      </c>
      <c r="J611" s="920">
        <v>0</v>
      </c>
      <c r="K611" s="920">
        <v>31865940</v>
      </c>
      <c r="L611" s="920">
        <v>0</v>
      </c>
      <c r="M611" s="920">
        <v>31865940</v>
      </c>
      <c r="N611" s="920">
        <v>0</v>
      </c>
      <c r="O611" s="921" t="s">
        <v>411</v>
      </c>
    </row>
    <row r="612" spans="1:15" x14ac:dyDescent="0.25">
      <c r="A612" s="95" t="s">
        <v>1214</v>
      </c>
      <c r="B612" s="95" t="s">
        <v>1215</v>
      </c>
      <c r="C612" s="926" t="s">
        <v>1216</v>
      </c>
      <c r="D612" s="919" t="s">
        <v>144</v>
      </c>
      <c r="E612" s="919" t="s">
        <v>1227</v>
      </c>
      <c r="F612" s="958" t="s">
        <v>1228</v>
      </c>
      <c r="G612" s="919" t="s">
        <v>771</v>
      </c>
      <c r="H612" s="919" t="s">
        <v>772</v>
      </c>
      <c r="I612" s="920">
        <v>0</v>
      </c>
      <c r="J612" s="920">
        <v>0</v>
      </c>
      <c r="K612" s="920">
        <v>353580978</v>
      </c>
      <c r="L612" s="920">
        <v>0</v>
      </c>
      <c r="M612" s="920">
        <v>353580978</v>
      </c>
      <c r="N612" s="920">
        <v>0</v>
      </c>
      <c r="O612" s="921" t="s">
        <v>411</v>
      </c>
    </row>
    <row r="613" spans="1:15" x14ac:dyDescent="0.25">
      <c r="A613" s="95" t="s">
        <v>1214</v>
      </c>
      <c r="B613" s="95" t="s">
        <v>1215</v>
      </c>
      <c r="C613" s="926" t="s">
        <v>1216</v>
      </c>
      <c r="D613" s="919" t="s">
        <v>144</v>
      </c>
      <c r="E613" s="919" t="s">
        <v>1227</v>
      </c>
      <c r="F613" s="958" t="s">
        <v>1228</v>
      </c>
      <c r="G613" s="919" t="s">
        <v>773</v>
      </c>
      <c r="H613" s="919" t="s">
        <v>774</v>
      </c>
      <c r="I613" s="920">
        <v>0</v>
      </c>
      <c r="J613" s="920">
        <v>0</v>
      </c>
      <c r="K613" s="920">
        <v>132741732</v>
      </c>
      <c r="L613" s="920">
        <v>0</v>
      </c>
      <c r="M613" s="920">
        <v>132741732</v>
      </c>
      <c r="N613" s="920">
        <v>0</v>
      </c>
      <c r="O613" s="921" t="s">
        <v>411</v>
      </c>
    </row>
    <row r="614" spans="1:15" x14ac:dyDescent="0.25">
      <c r="A614" s="95" t="s">
        <v>1214</v>
      </c>
      <c r="B614" s="95" t="s">
        <v>1215</v>
      </c>
      <c r="C614" s="926" t="s">
        <v>1216</v>
      </c>
      <c r="D614" s="919" t="s">
        <v>144</v>
      </c>
      <c r="E614" s="919" t="s">
        <v>1227</v>
      </c>
      <c r="F614" s="958" t="s">
        <v>1228</v>
      </c>
      <c r="G614" s="919" t="s">
        <v>775</v>
      </c>
      <c r="H614" s="919" t="s">
        <v>776</v>
      </c>
      <c r="I614" s="920">
        <v>0</v>
      </c>
      <c r="J614" s="920">
        <v>0</v>
      </c>
      <c r="K614" s="920">
        <v>141663688</v>
      </c>
      <c r="L614" s="920">
        <v>0</v>
      </c>
      <c r="M614" s="920">
        <v>141663688</v>
      </c>
      <c r="N614" s="920">
        <v>0</v>
      </c>
      <c r="O614" s="921" t="s">
        <v>411</v>
      </c>
    </row>
    <row r="615" spans="1:15" x14ac:dyDescent="0.25">
      <c r="A615" s="95" t="s">
        <v>1214</v>
      </c>
      <c r="B615" s="95" t="s">
        <v>1215</v>
      </c>
      <c r="C615" s="926" t="s">
        <v>1216</v>
      </c>
      <c r="D615" s="919" t="s">
        <v>144</v>
      </c>
      <c r="E615" s="919" t="s">
        <v>1227</v>
      </c>
      <c r="F615" s="958" t="s">
        <v>1228</v>
      </c>
      <c r="G615" s="919" t="s">
        <v>777</v>
      </c>
      <c r="H615" s="919" t="s">
        <v>778</v>
      </c>
      <c r="I615" s="920">
        <v>0</v>
      </c>
      <c r="J615" s="920">
        <v>0</v>
      </c>
      <c r="K615" s="920">
        <v>242907504</v>
      </c>
      <c r="L615" s="920">
        <v>0</v>
      </c>
      <c r="M615" s="920">
        <v>242907504</v>
      </c>
      <c r="N615" s="920">
        <v>0</v>
      </c>
      <c r="O615" s="921" t="s">
        <v>411</v>
      </c>
    </row>
    <row r="616" spans="1:15" x14ac:dyDescent="0.25">
      <c r="A616" s="95" t="s">
        <v>1214</v>
      </c>
      <c r="B616" s="95" t="s">
        <v>1215</v>
      </c>
      <c r="C616" s="926" t="s">
        <v>1216</v>
      </c>
      <c r="D616" s="919" t="s">
        <v>144</v>
      </c>
      <c r="E616" s="919" t="s">
        <v>1229</v>
      </c>
      <c r="F616" s="958" t="s">
        <v>1230</v>
      </c>
      <c r="G616" s="919" t="s">
        <v>771</v>
      </c>
      <c r="H616" s="919" t="s">
        <v>772</v>
      </c>
      <c r="I616" s="920">
        <v>0</v>
      </c>
      <c r="J616" s="920">
        <v>0</v>
      </c>
      <c r="K616" s="920">
        <v>35724018</v>
      </c>
      <c r="L616" s="920">
        <v>0</v>
      </c>
      <c r="M616" s="920">
        <v>35724018</v>
      </c>
      <c r="N616" s="920">
        <v>0</v>
      </c>
      <c r="O616" s="921" t="s">
        <v>411</v>
      </c>
    </row>
    <row r="617" spans="1:15" x14ac:dyDescent="0.25">
      <c r="A617" s="95" t="s">
        <v>1214</v>
      </c>
      <c r="B617" s="95" t="s">
        <v>1215</v>
      </c>
      <c r="C617" s="926" t="s">
        <v>1216</v>
      </c>
      <c r="D617" s="919" t="s">
        <v>144</v>
      </c>
      <c r="E617" s="919" t="s">
        <v>1229</v>
      </c>
      <c r="F617" s="958" t="s">
        <v>1230</v>
      </c>
      <c r="G617" s="919" t="s">
        <v>777</v>
      </c>
      <c r="H617" s="919" t="s">
        <v>778</v>
      </c>
      <c r="I617" s="920">
        <v>0</v>
      </c>
      <c r="J617" s="920">
        <v>0</v>
      </c>
      <c r="K617" s="920">
        <v>10691835</v>
      </c>
      <c r="L617" s="920">
        <v>0</v>
      </c>
      <c r="M617" s="920">
        <v>10691835</v>
      </c>
      <c r="N617" s="920">
        <v>0</v>
      </c>
      <c r="O617" s="921" t="s">
        <v>411</v>
      </c>
    </row>
    <row r="618" spans="1:15" x14ac:dyDescent="0.25">
      <c r="A618" s="95" t="s">
        <v>1214</v>
      </c>
      <c r="B618" s="95" t="s">
        <v>1215</v>
      </c>
      <c r="C618" s="926" t="s">
        <v>1216</v>
      </c>
      <c r="D618" s="919" t="s">
        <v>144</v>
      </c>
      <c r="E618" s="919" t="s">
        <v>1231</v>
      </c>
      <c r="F618" s="958" t="s">
        <v>1232</v>
      </c>
      <c r="G618" s="919" t="s">
        <v>771</v>
      </c>
      <c r="H618" s="919" t="s">
        <v>772</v>
      </c>
      <c r="I618" s="920">
        <v>0</v>
      </c>
      <c r="J618" s="920">
        <v>0</v>
      </c>
      <c r="K618" s="920">
        <v>1549479147</v>
      </c>
      <c r="L618" s="920">
        <v>0</v>
      </c>
      <c r="M618" s="920">
        <v>1549479147</v>
      </c>
      <c r="N618" s="920">
        <v>0</v>
      </c>
      <c r="O618" s="921" t="s">
        <v>411</v>
      </c>
    </row>
    <row r="619" spans="1:15" x14ac:dyDescent="0.25">
      <c r="A619" s="95" t="s">
        <v>1214</v>
      </c>
      <c r="B619" s="95" t="s">
        <v>1215</v>
      </c>
      <c r="C619" s="926" t="s">
        <v>1216</v>
      </c>
      <c r="D619" s="919" t="s">
        <v>144</v>
      </c>
      <c r="E619" s="919" t="s">
        <v>1231</v>
      </c>
      <c r="F619" s="958" t="s">
        <v>1232</v>
      </c>
      <c r="G619" s="919" t="s">
        <v>773</v>
      </c>
      <c r="H619" s="919" t="s">
        <v>774</v>
      </c>
      <c r="I619" s="920">
        <v>0</v>
      </c>
      <c r="J619" s="920">
        <v>0</v>
      </c>
      <c r="K619" s="920">
        <v>477459687</v>
      </c>
      <c r="L619" s="920">
        <v>0</v>
      </c>
      <c r="M619" s="920">
        <v>477459687</v>
      </c>
      <c r="N619" s="920">
        <v>0</v>
      </c>
      <c r="O619" s="921" t="s">
        <v>411</v>
      </c>
    </row>
    <row r="620" spans="1:15" x14ac:dyDescent="0.25">
      <c r="A620" s="95" t="s">
        <v>1214</v>
      </c>
      <c r="B620" s="95" t="s">
        <v>1215</v>
      </c>
      <c r="C620" s="926" t="s">
        <v>1216</v>
      </c>
      <c r="D620" s="919" t="s">
        <v>144</v>
      </c>
      <c r="E620" s="919" t="s">
        <v>1231</v>
      </c>
      <c r="F620" s="958" t="s">
        <v>1232</v>
      </c>
      <c r="G620" s="919" t="s">
        <v>775</v>
      </c>
      <c r="H620" s="919" t="s">
        <v>776</v>
      </c>
      <c r="I620" s="920">
        <v>0</v>
      </c>
      <c r="J620" s="920">
        <v>0</v>
      </c>
      <c r="K620" s="920">
        <v>415585788</v>
      </c>
      <c r="L620" s="920">
        <v>0</v>
      </c>
      <c r="M620" s="920">
        <v>415585788</v>
      </c>
      <c r="N620" s="920">
        <v>0</v>
      </c>
      <c r="O620" s="921" t="s">
        <v>411</v>
      </c>
    </row>
    <row r="621" spans="1:15" x14ac:dyDescent="0.25">
      <c r="A621" s="95" t="s">
        <v>1214</v>
      </c>
      <c r="B621" s="95" t="s">
        <v>1215</v>
      </c>
      <c r="C621" s="926" t="s">
        <v>1216</v>
      </c>
      <c r="D621" s="919" t="s">
        <v>144</v>
      </c>
      <c r="E621" s="919" t="s">
        <v>1231</v>
      </c>
      <c r="F621" s="958" t="s">
        <v>1232</v>
      </c>
      <c r="G621" s="919" t="s">
        <v>777</v>
      </c>
      <c r="H621" s="919" t="s">
        <v>778</v>
      </c>
      <c r="I621" s="920">
        <v>0</v>
      </c>
      <c r="J621" s="920">
        <v>0</v>
      </c>
      <c r="K621" s="920">
        <v>1104624349</v>
      </c>
      <c r="L621" s="920">
        <v>0</v>
      </c>
      <c r="M621" s="920">
        <v>1104624349</v>
      </c>
      <c r="N621" s="920">
        <v>0</v>
      </c>
      <c r="O621" s="921" t="s">
        <v>411</v>
      </c>
    </row>
    <row r="622" spans="1:15" x14ac:dyDescent="0.25">
      <c r="A622" s="95" t="s">
        <v>1214</v>
      </c>
      <c r="B622" s="95" t="s">
        <v>1215</v>
      </c>
      <c r="C622" s="926" t="s">
        <v>1216</v>
      </c>
      <c r="D622" s="919" t="s">
        <v>144</v>
      </c>
      <c r="E622" s="919" t="s">
        <v>2160</v>
      </c>
      <c r="F622" s="958" t="s">
        <v>2161</v>
      </c>
      <c r="G622" s="919" t="s">
        <v>771</v>
      </c>
      <c r="H622" s="919" t="s">
        <v>772</v>
      </c>
      <c r="I622" s="920">
        <v>0</v>
      </c>
      <c r="J622" s="920">
        <v>0</v>
      </c>
      <c r="K622" s="920">
        <v>186550000</v>
      </c>
      <c r="L622" s="920">
        <v>0</v>
      </c>
      <c r="M622" s="920">
        <v>186550000</v>
      </c>
      <c r="N622" s="920">
        <v>0</v>
      </c>
      <c r="O622" s="921" t="s">
        <v>411</v>
      </c>
    </row>
    <row r="623" spans="1:15" x14ac:dyDescent="0.25">
      <c r="A623" s="95" t="s">
        <v>1214</v>
      </c>
      <c r="B623" s="95" t="s">
        <v>1215</v>
      </c>
      <c r="C623" s="926" t="s">
        <v>1216</v>
      </c>
      <c r="D623" s="919" t="s">
        <v>144</v>
      </c>
      <c r="E623" s="919" t="s">
        <v>2160</v>
      </c>
      <c r="F623" s="958" t="s">
        <v>2161</v>
      </c>
      <c r="G623" s="919" t="s">
        <v>773</v>
      </c>
      <c r="H623" s="919" t="s">
        <v>774</v>
      </c>
      <c r="I623" s="920">
        <v>0</v>
      </c>
      <c r="J623" s="920">
        <v>0</v>
      </c>
      <c r="K623" s="920">
        <v>84000000</v>
      </c>
      <c r="L623" s="920">
        <v>0</v>
      </c>
      <c r="M623" s="920">
        <v>84000000</v>
      </c>
      <c r="N623" s="920">
        <v>0</v>
      </c>
      <c r="O623" s="921" t="s">
        <v>411</v>
      </c>
    </row>
    <row r="624" spans="1:15" x14ac:dyDescent="0.25">
      <c r="A624" s="95" t="s">
        <v>1214</v>
      </c>
      <c r="B624" s="95" t="s">
        <v>1215</v>
      </c>
      <c r="C624" s="926" t="s">
        <v>1216</v>
      </c>
      <c r="D624" s="919" t="s">
        <v>144</v>
      </c>
      <c r="E624" s="919" t="s">
        <v>2160</v>
      </c>
      <c r="F624" s="958" t="s">
        <v>2161</v>
      </c>
      <c r="G624" s="919" t="s">
        <v>775</v>
      </c>
      <c r="H624" s="919" t="s">
        <v>776</v>
      </c>
      <c r="I624" s="920">
        <v>0</v>
      </c>
      <c r="J624" s="920">
        <v>0</v>
      </c>
      <c r="K624" s="920">
        <v>81296552</v>
      </c>
      <c r="L624" s="920">
        <v>0</v>
      </c>
      <c r="M624" s="920">
        <v>81296552</v>
      </c>
      <c r="N624" s="920">
        <v>0</v>
      </c>
      <c r="O624" s="921" t="s">
        <v>411</v>
      </c>
    </row>
    <row r="625" spans="1:15" x14ac:dyDescent="0.25">
      <c r="A625" s="95" t="s">
        <v>1214</v>
      </c>
      <c r="B625" s="95" t="s">
        <v>1215</v>
      </c>
      <c r="C625" s="926" t="s">
        <v>1216</v>
      </c>
      <c r="D625" s="919" t="s">
        <v>144</v>
      </c>
      <c r="E625" s="919" t="s">
        <v>2160</v>
      </c>
      <c r="F625" s="958" t="s">
        <v>2161</v>
      </c>
      <c r="G625" s="919" t="s">
        <v>777</v>
      </c>
      <c r="H625" s="919" t="s">
        <v>778</v>
      </c>
      <c r="I625" s="920">
        <v>0</v>
      </c>
      <c r="J625" s="920">
        <v>0</v>
      </c>
      <c r="K625" s="920">
        <v>42000000</v>
      </c>
      <c r="L625" s="920">
        <v>0</v>
      </c>
      <c r="M625" s="920">
        <v>42000000</v>
      </c>
      <c r="N625" s="920">
        <v>0</v>
      </c>
      <c r="O625" s="921" t="s">
        <v>411</v>
      </c>
    </row>
    <row r="626" spans="1:15" x14ac:dyDescent="0.25">
      <c r="A626" s="95" t="s">
        <v>1214</v>
      </c>
      <c r="B626" s="95" t="s">
        <v>1215</v>
      </c>
      <c r="C626" s="926" t="s">
        <v>1216</v>
      </c>
      <c r="D626" s="919" t="s">
        <v>144</v>
      </c>
      <c r="E626" s="919" t="s">
        <v>2162</v>
      </c>
      <c r="F626" s="958" t="s">
        <v>2163</v>
      </c>
      <c r="G626" s="919" t="s">
        <v>771</v>
      </c>
      <c r="H626" s="919" t="s">
        <v>772</v>
      </c>
      <c r="I626" s="920">
        <v>0</v>
      </c>
      <c r="J626" s="920">
        <v>0</v>
      </c>
      <c r="K626" s="920">
        <v>159900000</v>
      </c>
      <c r="L626" s="920">
        <v>0</v>
      </c>
      <c r="M626" s="920">
        <v>159900000</v>
      </c>
      <c r="N626" s="920">
        <v>0</v>
      </c>
      <c r="O626" s="921" t="s">
        <v>411</v>
      </c>
    </row>
    <row r="627" spans="1:15" x14ac:dyDescent="0.25">
      <c r="A627" s="95" t="s">
        <v>1214</v>
      </c>
      <c r="B627" s="95" t="s">
        <v>1215</v>
      </c>
      <c r="C627" s="926" t="s">
        <v>1216</v>
      </c>
      <c r="D627" s="919" t="s">
        <v>144</v>
      </c>
      <c r="E627" s="919" t="s">
        <v>2162</v>
      </c>
      <c r="F627" s="958" t="s">
        <v>2163</v>
      </c>
      <c r="G627" s="919" t="s">
        <v>773</v>
      </c>
      <c r="H627" s="919" t="s">
        <v>774</v>
      </c>
      <c r="I627" s="920">
        <v>0</v>
      </c>
      <c r="J627" s="920">
        <v>0</v>
      </c>
      <c r="K627" s="920">
        <v>72000000</v>
      </c>
      <c r="L627" s="920">
        <v>0</v>
      </c>
      <c r="M627" s="920">
        <v>72000000</v>
      </c>
      <c r="N627" s="920">
        <v>0</v>
      </c>
      <c r="O627" s="921" t="s">
        <v>411</v>
      </c>
    </row>
    <row r="628" spans="1:15" x14ac:dyDescent="0.25">
      <c r="A628" s="95" t="s">
        <v>1214</v>
      </c>
      <c r="B628" s="95" t="s">
        <v>1215</v>
      </c>
      <c r="C628" s="926" t="s">
        <v>1216</v>
      </c>
      <c r="D628" s="919" t="s">
        <v>144</v>
      </c>
      <c r="E628" s="919" t="s">
        <v>2162</v>
      </c>
      <c r="F628" s="958" t="s">
        <v>2163</v>
      </c>
      <c r="G628" s="919" t="s">
        <v>775</v>
      </c>
      <c r="H628" s="919" t="s">
        <v>776</v>
      </c>
      <c r="I628" s="920">
        <v>0</v>
      </c>
      <c r="J628" s="920">
        <v>0</v>
      </c>
      <c r="K628" s="920">
        <v>69682759</v>
      </c>
      <c r="L628" s="920">
        <v>0</v>
      </c>
      <c r="M628" s="920">
        <v>69682759</v>
      </c>
      <c r="N628" s="920">
        <v>0</v>
      </c>
      <c r="O628" s="921" t="s">
        <v>411</v>
      </c>
    </row>
    <row r="629" spans="1:15" x14ac:dyDescent="0.25">
      <c r="A629" s="95" t="s">
        <v>1214</v>
      </c>
      <c r="B629" s="95" t="s">
        <v>1215</v>
      </c>
      <c r="C629" s="926" t="s">
        <v>1216</v>
      </c>
      <c r="D629" s="919" t="s">
        <v>144</v>
      </c>
      <c r="E629" s="919" t="s">
        <v>2162</v>
      </c>
      <c r="F629" s="958" t="s">
        <v>2163</v>
      </c>
      <c r="G629" s="919" t="s">
        <v>777</v>
      </c>
      <c r="H629" s="919" t="s">
        <v>778</v>
      </c>
      <c r="I629" s="920">
        <v>0</v>
      </c>
      <c r="J629" s="920">
        <v>0</v>
      </c>
      <c r="K629" s="920">
        <v>36000000</v>
      </c>
      <c r="L629" s="920">
        <v>0</v>
      </c>
      <c r="M629" s="920">
        <v>36000000</v>
      </c>
      <c r="N629" s="920">
        <v>0</v>
      </c>
      <c r="O629" s="921" t="s">
        <v>411</v>
      </c>
    </row>
    <row r="630" spans="1:15" x14ac:dyDescent="0.25">
      <c r="A630" s="95" t="s">
        <v>1214</v>
      </c>
      <c r="B630" s="95" t="s">
        <v>1215</v>
      </c>
      <c r="C630" s="926" t="s">
        <v>1216</v>
      </c>
      <c r="D630" s="919" t="s">
        <v>144</v>
      </c>
      <c r="E630" s="919" t="s">
        <v>1233</v>
      </c>
      <c r="F630" s="958" t="s">
        <v>1234</v>
      </c>
      <c r="G630" s="919" t="s">
        <v>771</v>
      </c>
      <c r="H630" s="919" t="s">
        <v>772</v>
      </c>
      <c r="I630" s="920">
        <v>0</v>
      </c>
      <c r="J630" s="920">
        <v>0</v>
      </c>
      <c r="K630" s="920">
        <v>155754459</v>
      </c>
      <c r="L630" s="920">
        <v>0</v>
      </c>
      <c r="M630" s="920">
        <v>155754459</v>
      </c>
      <c r="N630" s="920">
        <v>0</v>
      </c>
      <c r="O630" s="921" t="s">
        <v>411</v>
      </c>
    </row>
    <row r="631" spans="1:15" x14ac:dyDescent="0.25">
      <c r="A631" s="95" t="s">
        <v>1214</v>
      </c>
      <c r="B631" s="95" t="s">
        <v>1215</v>
      </c>
      <c r="C631" s="926" t="s">
        <v>1216</v>
      </c>
      <c r="D631" s="919" t="s">
        <v>144</v>
      </c>
      <c r="E631" s="919" t="s">
        <v>1233</v>
      </c>
      <c r="F631" s="958" t="s">
        <v>1234</v>
      </c>
      <c r="G631" s="919" t="s">
        <v>773</v>
      </c>
      <c r="H631" s="919" t="s">
        <v>774</v>
      </c>
      <c r="I631" s="920">
        <v>0</v>
      </c>
      <c r="J631" s="920">
        <v>0</v>
      </c>
      <c r="K631" s="920">
        <v>76222984</v>
      </c>
      <c r="L631" s="920">
        <v>0</v>
      </c>
      <c r="M631" s="920">
        <v>76222984</v>
      </c>
      <c r="N631" s="920">
        <v>0</v>
      </c>
      <c r="O631" s="921" t="s">
        <v>411</v>
      </c>
    </row>
    <row r="632" spans="1:15" x14ac:dyDescent="0.25">
      <c r="A632" s="95" t="s">
        <v>1214</v>
      </c>
      <c r="B632" s="95" t="s">
        <v>1215</v>
      </c>
      <c r="C632" s="926" t="s">
        <v>1216</v>
      </c>
      <c r="D632" s="919" t="s">
        <v>144</v>
      </c>
      <c r="E632" s="919" t="s">
        <v>1233</v>
      </c>
      <c r="F632" s="958" t="s">
        <v>1234</v>
      </c>
      <c r="G632" s="919" t="s">
        <v>775</v>
      </c>
      <c r="H632" s="919" t="s">
        <v>776</v>
      </c>
      <c r="I632" s="920">
        <v>0</v>
      </c>
      <c r="J632" s="920">
        <v>0</v>
      </c>
      <c r="K632" s="920">
        <v>81817630</v>
      </c>
      <c r="L632" s="920">
        <v>0</v>
      </c>
      <c r="M632" s="920">
        <v>81817630</v>
      </c>
      <c r="N632" s="920">
        <v>0</v>
      </c>
      <c r="O632" s="921" t="s">
        <v>411</v>
      </c>
    </row>
    <row r="633" spans="1:15" x14ac:dyDescent="0.25">
      <c r="A633" s="95" t="s">
        <v>1214</v>
      </c>
      <c r="B633" s="95" t="s">
        <v>1215</v>
      </c>
      <c r="C633" s="926" t="s">
        <v>1216</v>
      </c>
      <c r="D633" s="919" t="s">
        <v>144</v>
      </c>
      <c r="E633" s="919" t="s">
        <v>1233</v>
      </c>
      <c r="F633" s="958" t="s">
        <v>1234</v>
      </c>
      <c r="G633" s="919" t="s">
        <v>777</v>
      </c>
      <c r="H633" s="919" t="s">
        <v>778</v>
      </c>
      <c r="I633" s="920">
        <v>0</v>
      </c>
      <c r="J633" s="920">
        <v>0</v>
      </c>
      <c r="K633" s="920">
        <v>103085271</v>
      </c>
      <c r="L633" s="920">
        <v>0</v>
      </c>
      <c r="M633" s="920">
        <v>103085271</v>
      </c>
      <c r="N633" s="920">
        <v>0</v>
      </c>
      <c r="O633" s="921" t="s">
        <v>411</v>
      </c>
    </row>
    <row r="634" spans="1:15" x14ac:dyDescent="0.25">
      <c r="A634" s="95" t="s">
        <v>1214</v>
      </c>
      <c r="B634" s="95" t="s">
        <v>1215</v>
      </c>
      <c r="C634" s="926" t="s">
        <v>1216</v>
      </c>
      <c r="D634" s="919" t="s">
        <v>144</v>
      </c>
      <c r="E634" s="919" t="s">
        <v>1235</v>
      </c>
      <c r="F634" s="958" t="s">
        <v>1236</v>
      </c>
      <c r="G634" s="919" t="s">
        <v>777</v>
      </c>
      <c r="H634" s="919" t="s">
        <v>778</v>
      </c>
      <c r="I634" s="920">
        <v>0</v>
      </c>
      <c r="J634" s="920">
        <v>0</v>
      </c>
      <c r="K634" s="920">
        <v>410366340</v>
      </c>
      <c r="L634" s="920">
        <v>0</v>
      </c>
      <c r="M634" s="920">
        <v>410366340</v>
      </c>
      <c r="N634" s="920">
        <v>0</v>
      </c>
      <c r="O634" s="921" t="s">
        <v>411</v>
      </c>
    </row>
    <row r="635" spans="1:15" x14ac:dyDescent="0.25">
      <c r="A635" s="95" t="s">
        <v>1214</v>
      </c>
      <c r="B635" s="95" t="s">
        <v>1215</v>
      </c>
      <c r="C635" s="926" t="s">
        <v>1216</v>
      </c>
      <c r="D635" s="919" t="s">
        <v>144</v>
      </c>
      <c r="E635" s="919" t="s">
        <v>1237</v>
      </c>
      <c r="F635" s="958" t="s">
        <v>1238</v>
      </c>
      <c r="G635" s="919" t="s">
        <v>771</v>
      </c>
      <c r="H635" s="919" t="s">
        <v>772</v>
      </c>
      <c r="I635" s="920">
        <v>0</v>
      </c>
      <c r="J635" s="920">
        <v>0</v>
      </c>
      <c r="K635" s="920">
        <v>4011259</v>
      </c>
      <c r="L635" s="920">
        <v>0</v>
      </c>
      <c r="M635" s="920">
        <v>4011259</v>
      </c>
      <c r="N635" s="920">
        <v>0</v>
      </c>
      <c r="O635" s="921" t="s">
        <v>411</v>
      </c>
    </row>
    <row r="636" spans="1:15" x14ac:dyDescent="0.25">
      <c r="A636" s="95" t="s">
        <v>1214</v>
      </c>
      <c r="B636" s="95" t="s">
        <v>1215</v>
      </c>
      <c r="C636" s="926" t="s">
        <v>1216</v>
      </c>
      <c r="D636" s="919" t="s">
        <v>144</v>
      </c>
      <c r="E636" s="919" t="s">
        <v>1243</v>
      </c>
      <c r="F636" s="958" t="s">
        <v>1244</v>
      </c>
      <c r="G636" s="919" t="s">
        <v>771</v>
      </c>
      <c r="H636" s="919" t="s">
        <v>772</v>
      </c>
      <c r="I636" s="920">
        <v>0</v>
      </c>
      <c r="J636" s="920">
        <v>0</v>
      </c>
      <c r="K636" s="920">
        <v>315147284</v>
      </c>
      <c r="L636" s="920">
        <v>0</v>
      </c>
      <c r="M636" s="920">
        <v>315147284</v>
      </c>
      <c r="N636" s="920">
        <v>0</v>
      </c>
      <c r="O636" s="921" t="s">
        <v>411</v>
      </c>
    </row>
    <row r="637" spans="1:15" x14ac:dyDescent="0.25">
      <c r="A637" s="95" t="s">
        <v>1214</v>
      </c>
      <c r="B637" s="95" t="s">
        <v>1215</v>
      </c>
      <c r="C637" s="926" t="s">
        <v>1216</v>
      </c>
      <c r="D637" s="919" t="s">
        <v>144</v>
      </c>
      <c r="E637" s="919" t="s">
        <v>1243</v>
      </c>
      <c r="F637" s="958" t="s">
        <v>1244</v>
      </c>
      <c r="G637" s="919" t="s">
        <v>773</v>
      </c>
      <c r="H637" s="919" t="s">
        <v>774</v>
      </c>
      <c r="I637" s="920">
        <v>0</v>
      </c>
      <c r="J637" s="920">
        <v>0</v>
      </c>
      <c r="K637" s="920">
        <v>61361858</v>
      </c>
      <c r="L637" s="920">
        <v>0</v>
      </c>
      <c r="M637" s="920">
        <v>61361858</v>
      </c>
      <c r="N637" s="920">
        <v>0</v>
      </c>
      <c r="O637" s="921" t="s">
        <v>411</v>
      </c>
    </row>
    <row r="638" spans="1:15" x14ac:dyDescent="0.25">
      <c r="A638" s="95" t="s">
        <v>1214</v>
      </c>
      <c r="B638" s="95" t="s">
        <v>1215</v>
      </c>
      <c r="C638" s="926" t="s">
        <v>1216</v>
      </c>
      <c r="D638" s="919" t="s">
        <v>144</v>
      </c>
      <c r="E638" s="919" t="s">
        <v>1243</v>
      </c>
      <c r="F638" s="958" t="s">
        <v>1244</v>
      </c>
      <c r="G638" s="919" t="s">
        <v>775</v>
      </c>
      <c r="H638" s="919" t="s">
        <v>776</v>
      </c>
      <c r="I638" s="920">
        <v>0</v>
      </c>
      <c r="J638" s="920">
        <v>0</v>
      </c>
      <c r="K638" s="920">
        <v>79061262</v>
      </c>
      <c r="L638" s="920">
        <v>0</v>
      </c>
      <c r="M638" s="920">
        <v>79061262</v>
      </c>
      <c r="N638" s="920">
        <v>0</v>
      </c>
      <c r="O638" s="921" t="s">
        <v>411</v>
      </c>
    </row>
    <row r="639" spans="1:15" x14ac:dyDescent="0.25">
      <c r="A639" s="95" t="s">
        <v>1214</v>
      </c>
      <c r="B639" s="95" t="s">
        <v>1215</v>
      </c>
      <c r="C639" s="926" t="s">
        <v>1216</v>
      </c>
      <c r="D639" s="919" t="s">
        <v>144</v>
      </c>
      <c r="E639" s="919" t="s">
        <v>1243</v>
      </c>
      <c r="F639" s="958" t="s">
        <v>1244</v>
      </c>
      <c r="G639" s="919" t="s">
        <v>777</v>
      </c>
      <c r="H639" s="919" t="s">
        <v>778</v>
      </c>
      <c r="I639" s="920">
        <v>0</v>
      </c>
      <c r="J639" s="920">
        <v>0</v>
      </c>
      <c r="K639" s="920">
        <v>84421356</v>
      </c>
      <c r="L639" s="920">
        <v>0</v>
      </c>
      <c r="M639" s="920">
        <v>84421356</v>
      </c>
      <c r="N639" s="920">
        <v>0</v>
      </c>
      <c r="O639" s="921" t="s">
        <v>411</v>
      </c>
    </row>
    <row r="640" spans="1:15" x14ac:dyDescent="0.25">
      <c r="A640" s="95" t="s">
        <v>1214</v>
      </c>
      <c r="B640" s="95" t="s">
        <v>1215</v>
      </c>
      <c r="C640" s="926" t="s">
        <v>1216</v>
      </c>
      <c r="D640" s="919" t="s">
        <v>144</v>
      </c>
      <c r="E640" s="919" t="s">
        <v>1245</v>
      </c>
      <c r="F640" s="958" t="s">
        <v>1246</v>
      </c>
      <c r="G640" s="919" t="s">
        <v>771</v>
      </c>
      <c r="H640" s="919" t="s">
        <v>772</v>
      </c>
      <c r="I640" s="920">
        <v>0</v>
      </c>
      <c r="J640" s="920">
        <v>0</v>
      </c>
      <c r="K640" s="920">
        <v>444359055</v>
      </c>
      <c r="L640" s="920">
        <v>0</v>
      </c>
      <c r="M640" s="920">
        <v>444359055</v>
      </c>
      <c r="N640" s="920">
        <v>0</v>
      </c>
      <c r="O640" s="921" t="s">
        <v>411</v>
      </c>
    </row>
    <row r="641" spans="1:15" x14ac:dyDescent="0.25">
      <c r="A641" s="95" t="s">
        <v>1214</v>
      </c>
      <c r="B641" s="95" t="s">
        <v>1215</v>
      </c>
      <c r="C641" s="926" t="s">
        <v>1216</v>
      </c>
      <c r="D641" s="919" t="s">
        <v>144</v>
      </c>
      <c r="E641" s="919" t="s">
        <v>1245</v>
      </c>
      <c r="F641" s="958" t="s">
        <v>1246</v>
      </c>
      <c r="G641" s="919" t="s">
        <v>773</v>
      </c>
      <c r="H641" s="919" t="s">
        <v>774</v>
      </c>
      <c r="I641" s="920">
        <v>0</v>
      </c>
      <c r="J641" s="920">
        <v>0</v>
      </c>
      <c r="K641" s="920">
        <v>120856307</v>
      </c>
      <c r="L641" s="920">
        <v>0</v>
      </c>
      <c r="M641" s="920">
        <v>120856307</v>
      </c>
      <c r="N641" s="920">
        <v>0</v>
      </c>
      <c r="O641" s="921" t="s">
        <v>411</v>
      </c>
    </row>
    <row r="642" spans="1:15" x14ac:dyDescent="0.25">
      <c r="A642" s="95" t="s">
        <v>1214</v>
      </c>
      <c r="B642" s="95" t="s">
        <v>1215</v>
      </c>
      <c r="C642" s="926" t="s">
        <v>1216</v>
      </c>
      <c r="D642" s="919" t="s">
        <v>144</v>
      </c>
      <c r="E642" s="919" t="s">
        <v>1245</v>
      </c>
      <c r="F642" s="958" t="s">
        <v>1246</v>
      </c>
      <c r="G642" s="919" t="s">
        <v>775</v>
      </c>
      <c r="H642" s="919" t="s">
        <v>776</v>
      </c>
      <c r="I642" s="920">
        <v>0</v>
      </c>
      <c r="J642" s="920">
        <v>0</v>
      </c>
      <c r="K642" s="920">
        <v>77998496</v>
      </c>
      <c r="L642" s="920">
        <v>0</v>
      </c>
      <c r="M642" s="920">
        <v>77998496</v>
      </c>
      <c r="N642" s="920">
        <v>0</v>
      </c>
      <c r="O642" s="921" t="s">
        <v>411</v>
      </c>
    </row>
    <row r="643" spans="1:15" x14ac:dyDescent="0.25">
      <c r="A643" s="95" t="s">
        <v>1214</v>
      </c>
      <c r="B643" s="95" t="s">
        <v>1215</v>
      </c>
      <c r="C643" s="926" t="s">
        <v>1216</v>
      </c>
      <c r="D643" s="919" t="s">
        <v>144</v>
      </c>
      <c r="E643" s="919" t="s">
        <v>1245</v>
      </c>
      <c r="F643" s="958" t="s">
        <v>1246</v>
      </c>
      <c r="G643" s="919" t="s">
        <v>777</v>
      </c>
      <c r="H643" s="919" t="s">
        <v>778</v>
      </c>
      <c r="I643" s="920">
        <v>0</v>
      </c>
      <c r="J643" s="920">
        <v>0</v>
      </c>
      <c r="K643" s="920">
        <v>216912828</v>
      </c>
      <c r="L643" s="920">
        <v>0</v>
      </c>
      <c r="M643" s="920">
        <v>216912828</v>
      </c>
      <c r="N643" s="920">
        <v>0</v>
      </c>
      <c r="O643" s="921" t="s">
        <v>411</v>
      </c>
    </row>
    <row r="644" spans="1:15" x14ac:dyDescent="0.25">
      <c r="A644" s="95" t="s">
        <v>1214</v>
      </c>
      <c r="B644" s="95" t="s">
        <v>1215</v>
      </c>
      <c r="C644" s="926" t="s">
        <v>1247</v>
      </c>
      <c r="D644" s="919" t="s">
        <v>2164</v>
      </c>
      <c r="E644" s="919" t="s">
        <v>1249</v>
      </c>
      <c r="F644" s="958" t="s">
        <v>1250</v>
      </c>
      <c r="G644" s="919" t="s">
        <v>773</v>
      </c>
      <c r="H644" s="919" t="s">
        <v>774</v>
      </c>
      <c r="I644" s="920">
        <v>0</v>
      </c>
      <c r="J644" s="920">
        <v>0</v>
      </c>
      <c r="K644" s="920">
        <v>589598390</v>
      </c>
      <c r="L644" s="920">
        <v>0</v>
      </c>
      <c r="M644" s="920">
        <v>589598390</v>
      </c>
      <c r="N644" s="920">
        <v>0</v>
      </c>
      <c r="O644" s="921" t="s">
        <v>412</v>
      </c>
    </row>
    <row r="645" spans="1:15" x14ac:dyDescent="0.25">
      <c r="A645" s="95" t="s">
        <v>1214</v>
      </c>
      <c r="B645" s="95" t="s">
        <v>1215</v>
      </c>
      <c r="C645" s="926" t="s">
        <v>1247</v>
      </c>
      <c r="D645" s="919" t="s">
        <v>2164</v>
      </c>
      <c r="E645" s="919" t="s">
        <v>1249</v>
      </c>
      <c r="F645" s="958" t="s">
        <v>1250</v>
      </c>
      <c r="G645" s="919" t="s">
        <v>1300</v>
      </c>
      <c r="H645" s="919" t="s">
        <v>1301</v>
      </c>
      <c r="I645" s="920">
        <v>0</v>
      </c>
      <c r="J645" s="920">
        <v>0</v>
      </c>
      <c r="K645" s="920">
        <v>3421862226</v>
      </c>
      <c r="L645" s="920">
        <v>0</v>
      </c>
      <c r="M645" s="920">
        <v>3421862226</v>
      </c>
      <c r="N645" s="920">
        <v>0</v>
      </c>
      <c r="O645" s="921" t="s">
        <v>412</v>
      </c>
    </row>
    <row r="646" spans="1:15" x14ac:dyDescent="0.25">
      <c r="A646" s="95" t="s">
        <v>1214</v>
      </c>
      <c r="B646" s="95" t="s">
        <v>1215</v>
      </c>
      <c r="C646" s="926" t="s">
        <v>1247</v>
      </c>
      <c r="D646" s="919" t="s">
        <v>2164</v>
      </c>
      <c r="E646" s="919" t="s">
        <v>1251</v>
      </c>
      <c r="F646" s="958" t="s">
        <v>1252</v>
      </c>
      <c r="G646" s="919" t="s">
        <v>773</v>
      </c>
      <c r="H646" s="919" t="s">
        <v>774</v>
      </c>
      <c r="I646" s="920">
        <v>0</v>
      </c>
      <c r="J646" s="920">
        <v>0</v>
      </c>
      <c r="K646" s="920">
        <v>373212852</v>
      </c>
      <c r="L646" s="920">
        <v>0</v>
      </c>
      <c r="M646" s="920">
        <v>373212852</v>
      </c>
      <c r="N646" s="920">
        <v>0</v>
      </c>
      <c r="O646" s="921" t="s">
        <v>412</v>
      </c>
    </row>
    <row r="647" spans="1:15" x14ac:dyDescent="0.25">
      <c r="A647" s="95" t="s">
        <v>1214</v>
      </c>
      <c r="B647" s="95" t="s">
        <v>1215</v>
      </c>
      <c r="C647" s="926" t="s">
        <v>1247</v>
      </c>
      <c r="D647" s="919" t="s">
        <v>2164</v>
      </c>
      <c r="E647" s="919" t="s">
        <v>1255</v>
      </c>
      <c r="F647" s="958" t="s">
        <v>2165</v>
      </c>
      <c r="G647" s="919" t="s">
        <v>773</v>
      </c>
      <c r="H647" s="919" t="s">
        <v>774</v>
      </c>
      <c r="I647" s="920">
        <v>0</v>
      </c>
      <c r="J647" s="920">
        <v>0</v>
      </c>
      <c r="K647" s="920">
        <v>404412585</v>
      </c>
      <c r="L647" s="920">
        <v>0</v>
      </c>
      <c r="M647" s="920">
        <v>404412585</v>
      </c>
      <c r="N647" s="920">
        <v>0</v>
      </c>
      <c r="O647" s="921" t="s">
        <v>412</v>
      </c>
    </row>
    <row r="648" spans="1:15" x14ac:dyDescent="0.25">
      <c r="A648" s="95" t="s">
        <v>1214</v>
      </c>
      <c r="B648" s="95" t="s">
        <v>1215</v>
      </c>
      <c r="C648" s="926" t="s">
        <v>1247</v>
      </c>
      <c r="D648" s="919" t="s">
        <v>2164</v>
      </c>
      <c r="E648" s="919" t="s">
        <v>1257</v>
      </c>
      <c r="F648" s="958" t="s">
        <v>2166</v>
      </c>
      <c r="G648" s="919" t="s">
        <v>773</v>
      </c>
      <c r="H648" s="919" t="s">
        <v>774</v>
      </c>
      <c r="I648" s="920">
        <v>0</v>
      </c>
      <c r="J648" s="920">
        <v>0</v>
      </c>
      <c r="K648" s="920">
        <v>5662821922</v>
      </c>
      <c r="L648" s="920">
        <v>0</v>
      </c>
      <c r="M648" s="920">
        <v>5662821922</v>
      </c>
      <c r="N648" s="920">
        <v>0</v>
      </c>
      <c r="O648" s="921" t="s">
        <v>412</v>
      </c>
    </row>
    <row r="649" spans="1:15" x14ac:dyDescent="0.25">
      <c r="A649" s="95" t="s">
        <v>1214</v>
      </c>
      <c r="B649" s="95" t="s">
        <v>1215</v>
      </c>
      <c r="C649" s="926" t="s">
        <v>1247</v>
      </c>
      <c r="D649" s="919" t="s">
        <v>2164</v>
      </c>
      <c r="E649" s="919" t="s">
        <v>1257</v>
      </c>
      <c r="F649" s="958" t="s">
        <v>2166</v>
      </c>
      <c r="G649" s="919" t="s">
        <v>1300</v>
      </c>
      <c r="H649" s="919" t="s">
        <v>1301</v>
      </c>
      <c r="I649" s="920">
        <v>0</v>
      </c>
      <c r="J649" s="920">
        <v>0</v>
      </c>
      <c r="K649" s="920">
        <v>5925760</v>
      </c>
      <c r="L649" s="920">
        <v>0</v>
      </c>
      <c r="M649" s="920">
        <v>5925760</v>
      </c>
      <c r="N649" s="920">
        <v>0</v>
      </c>
      <c r="O649" s="921" t="s">
        <v>412</v>
      </c>
    </row>
    <row r="650" spans="1:15" x14ac:dyDescent="0.25">
      <c r="A650" s="95" t="s">
        <v>1214</v>
      </c>
      <c r="B650" s="95" t="s">
        <v>1215</v>
      </c>
      <c r="C650" s="926" t="s">
        <v>1247</v>
      </c>
      <c r="D650" s="919" t="s">
        <v>2164</v>
      </c>
      <c r="E650" s="919" t="s">
        <v>1259</v>
      </c>
      <c r="F650" s="958" t="s">
        <v>1260</v>
      </c>
      <c r="G650" s="919" t="s">
        <v>773</v>
      </c>
      <c r="H650" s="919" t="s">
        <v>774</v>
      </c>
      <c r="I650" s="920">
        <v>0</v>
      </c>
      <c r="J650" s="920">
        <v>0</v>
      </c>
      <c r="K650" s="920">
        <v>798351497</v>
      </c>
      <c r="L650" s="920">
        <v>0</v>
      </c>
      <c r="M650" s="920">
        <v>798351497</v>
      </c>
      <c r="N650" s="920">
        <v>0</v>
      </c>
      <c r="O650" s="921" t="s">
        <v>412</v>
      </c>
    </row>
    <row r="651" spans="1:15" x14ac:dyDescent="0.25">
      <c r="A651" s="95" t="s">
        <v>1214</v>
      </c>
      <c r="B651" s="95" t="s">
        <v>1215</v>
      </c>
      <c r="C651" s="926" t="s">
        <v>1261</v>
      </c>
      <c r="D651" s="919" t="s">
        <v>786</v>
      </c>
      <c r="E651" s="919" t="s">
        <v>1262</v>
      </c>
      <c r="F651" s="958" t="s">
        <v>1263</v>
      </c>
      <c r="G651" s="919" t="s">
        <v>771</v>
      </c>
      <c r="H651" s="919" t="s">
        <v>772</v>
      </c>
      <c r="I651" s="920">
        <v>0</v>
      </c>
      <c r="J651" s="920">
        <v>0</v>
      </c>
      <c r="K651" s="920">
        <v>107451000</v>
      </c>
      <c r="L651" s="920">
        <v>0</v>
      </c>
      <c r="M651" s="920">
        <v>107451000</v>
      </c>
      <c r="N651" s="920">
        <v>0</v>
      </c>
      <c r="O651" s="921" t="s">
        <v>413</v>
      </c>
    </row>
    <row r="652" spans="1:15" x14ac:dyDescent="0.25">
      <c r="A652" s="95" t="s">
        <v>1214</v>
      </c>
      <c r="B652" s="95" t="s">
        <v>1215</v>
      </c>
      <c r="C652" s="926" t="s">
        <v>1261</v>
      </c>
      <c r="D652" s="919" t="s">
        <v>786</v>
      </c>
      <c r="E652" s="919" t="s">
        <v>1262</v>
      </c>
      <c r="F652" s="958" t="s">
        <v>1263</v>
      </c>
      <c r="G652" s="919" t="s">
        <v>773</v>
      </c>
      <c r="H652" s="919" t="s">
        <v>774</v>
      </c>
      <c r="I652" s="920">
        <v>0</v>
      </c>
      <c r="J652" s="920">
        <v>0</v>
      </c>
      <c r="K652" s="920">
        <v>37679200</v>
      </c>
      <c r="L652" s="920">
        <v>0</v>
      </c>
      <c r="M652" s="920">
        <v>37679200</v>
      </c>
      <c r="N652" s="920">
        <v>0</v>
      </c>
      <c r="O652" s="921" t="s">
        <v>413</v>
      </c>
    </row>
    <row r="653" spans="1:15" x14ac:dyDescent="0.25">
      <c r="A653" s="95" t="s">
        <v>1214</v>
      </c>
      <c r="B653" s="95" t="s">
        <v>1215</v>
      </c>
      <c r="C653" s="926" t="s">
        <v>1261</v>
      </c>
      <c r="D653" s="919" t="s">
        <v>786</v>
      </c>
      <c r="E653" s="919" t="s">
        <v>1262</v>
      </c>
      <c r="F653" s="958" t="s">
        <v>1263</v>
      </c>
      <c r="G653" s="919" t="s">
        <v>777</v>
      </c>
      <c r="H653" s="919" t="s">
        <v>778</v>
      </c>
      <c r="I653" s="920">
        <v>0</v>
      </c>
      <c r="J653" s="920">
        <v>0</v>
      </c>
      <c r="K653" s="920">
        <v>5735000</v>
      </c>
      <c r="L653" s="920">
        <v>0</v>
      </c>
      <c r="M653" s="920">
        <v>5735000</v>
      </c>
      <c r="N653" s="920">
        <v>0</v>
      </c>
      <c r="O653" s="921" t="s">
        <v>413</v>
      </c>
    </row>
    <row r="654" spans="1:15" x14ac:dyDescent="0.25">
      <c r="A654" s="95" t="s">
        <v>1214</v>
      </c>
      <c r="B654" s="95" t="s">
        <v>1215</v>
      </c>
      <c r="C654" s="926" t="s">
        <v>1261</v>
      </c>
      <c r="D654" s="919" t="s">
        <v>786</v>
      </c>
      <c r="E654" s="919" t="s">
        <v>1262</v>
      </c>
      <c r="F654" s="958" t="s">
        <v>1263</v>
      </c>
      <c r="G654" s="919" t="s">
        <v>1274</v>
      </c>
      <c r="H654" s="919" t="s">
        <v>1275</v>
      </c>
      <c r="I654" s="920">
        <v>0</v>
      </c>
      <c r="J654" s="920">
        <v>0</v>
      </c>
      <c r="K654" s="920">
        <v>29450000</v>
      </c>
      <c r="L654" s="920">
        <v>0</v>
      </c>
      <c r="M654" s="920">
        <v>29450000</v>
      </c>
      <c r="N654" s="920">
        <v>0</v>
      </c>
      <c r="O654" s="921" t="s">
        <v>413</v>
      </c>
    </row>
    <row r="655" spans="1:15" x14ac:dyDescent="0.25">
      <c r="A655" s="95" t="s">
        <v>1214</v>
      </c>
      <c r="B655" s="95" t="s">
        <v>1215</v>
      </c>
      <c r="C655" s="926" t="s">
        <v>1261</v>
      </c>
      <c r="D655" s="919" t="s">
        <v>786</v>
      </c>
      <c r="E655" s="919" t="s">
        <v>1264</v>
      </c>
      <c r="F655" s="958" t="s">
        <v>1265</v>
      </c>
      <c r="G655" s="919" t="s">
        <v>771</v>
      </c>
      <c r="H655" s="919" t="s">
        <v>772</v>
      </c>
      <c r="I655" s="920">
        <v>0</v>
      </c>
      <c r="J655" s="920">
        <v>0</v>
      </c>
      <c r="K655" s="920">
        <v>2415000</v>
      </c>
      <c r="L655" s="920">
        <v>0</v>
      </c>
      <c r="M655" s="920">
        <v>2415000</v>
      </c>
      <c r="N655" s="920">
        <v>0</v>
      </c>
      <c r="O655" s="921" t="s">
        <v>413</v>
      </c>
    </row>
    <row r="656" spans="1:15" x14ac:dyDescent="0.25">
      <c r="A656" s="95" t="s">
        <v>1214</v>
      </c>
      <c r="B656" s="95" t="s">
        <v>1215</v>
      </c>
      <c r="C656" s="926" t="s">
        <v>1261</v>
      </c>
      <c r="D656" s="919" t="s">
        <v>786</v>
      </c>
      <c r="E656" s="919" t="s">
        <v>1264</v>
      </c>
      <c r="F656" s="958" t="s">
        <v>1265</v>
      </c>
      <c r="G656" s="919" t="s">
        <v>773</v>
      </c>
      <c r="H656" s="919" t="s">
        <v>774</v>
      </c>
      <c r="I656" s="920">
        <v>0</v>
      </c>
      <c r="J656" s="920">
        <v>0</v>
      </c>
      <c r="K656" s="920">
        <v>37485700</v>
      </c>
      <c r="L656" s="920">
        <v>0</v>
      </c>
      <c r="M656" s="920">
        <v>37485700</v>
      </c>
      <c r="N656" s="920">
        <v>0</v>
      </c>
      <c r="O656" s="921" t="s">
        <v>413</v>
      </c>
    </row>
    <row r="657" spans="1:15" x14ac:dyDescent="0.25">
      <c r="A657" s="95" t="s">
        <v>1214</v>
      </c>
      <c r="B657" s="95" t="s">
        <v>1215</v>
      </c>
      <c r="C657" s="926" t="s">
        <v>1261</v>
      </c>
      <c r="D657" s="919" t="s">
        <v>786</v>
      </c>
      <c r="E657" s="919" t="s">
        <v>1264</v>
      </c>
      <c r="F657" s="958" t="s">
        <v>1265</v>
      </c>
      <c r="G657" s="919" t="s">
        <v>777</v>
      </c>
      <c r="H657" s="919" t="s">
        <v>778</v>
      </c>
      <c r="I657" s="920">
        <v>0</v>
      </c>
      <c r="J657" s="920">
        <v>0</v>
      </c>
      <c r="K657" s="920">
        <v>7410000</v>
      </c>
      <c r="L657" s="920">
        <v>0</v>
      </c>
      <c r="M657" s="920">
        <v>7410000</v>
      </c>
      <c r="N657" s="920">
        <v>0</v>
      </c>
      <c r="O657" s="921" t="s">
        <v>413</v>
      </c>
    </row>
    <row r="658" spans="1:15" x14ac:dyDescent="0.25">
      <c r="A658" s="95" t="s">
        <v>1214</v>
      </c>
      <c r="B658" s="95" t="s">
        <v>1215</v>
      </c>
      <c r="C658" s="926" t="s">
        <v>1261</v>
      </c>
      <c r="D658" s="919" t="s">
        <v>786</v>
      </c>
      <c r="E658" s="919" t="s">
        <v>1264</v>
      </c>
      <c r="F658" s="958" t="s">
        <v>1265</v>
      </c>
      <c r="G658" s="919" t="s">
        <v>779</v>
      </c>
      <c r="H658" s="919" t="s">
        <v>780</v>
      </c>
      <c r="I658" s="920">
        <v>0</v>
      </c>
      <c r="J658" s="920">
        <v>0</v>
      </c>
      <c r="K658" s="920">
        <v>7585000</v>
      </c>
      <c r="L658" s="920">
        <v>0</v>
      </c>
      <c r="M658" s="920">
        <v>7585000</v>
      </c>
      <c r="N658" s="920">
        <v>0</v>
      </c>
      <c r="O658" s="921" t="s">
        <v>413</v>
      </c>
    </row>
    <row r="659" spans="1:15" x14ac:dyDescent="0.25">
      <c r="A659" s="95" t="s">
        <v>1214</v>
      </c>
      <c r="B659" s="95" t="s">
        <v>1215</v>
      </c>
      <c r="C659" s="926" t="s">
        <v>1261</v>
      </c>
      <c r="D659" s="919" t="s">
        <v>786</v>
      </c>
      <c r="E659" s="919" t="s">
        <v>1264</v>
      </c>
      <c r="F659" s="958" t="s">
        <v>1265</v>
      </c>
      <c r="G659" s="919" t="s">
        <v>781</v>
      </c>
      <c r="H659" s="919" t="s">
        <v>782</v>
      </c>
      <c r="I659" s="920">
        <v>0</v>
      </c>
      <c r="J659" s="920">
        <v>0</v>
      </c>
      <c r="K659" s="920">
        <v>5300000</v>
      </c>
      <c r="L659" s="920">
        <v>0</v>
      </c>
      <c r="M659" s="920">
        <v>5300000</v>
      </c>
      <c r="N659" s="920">
        <v>0</v>
      </c>
      <c r="O659" s="921" t="s">
        <v>413</v>
      </c>
    </row>
    <row r="660" spans="1:15" x14ac:dyDescent="0.25">
      <c r="A660" s="95" t="s">
        <v>1214</v>
      </c>
      <c r="B660" s="95" t="s">
        <v>1215</v>
      </c>
      <c r="C660" s="926" t="s">
        <v>1261</v>
      </c>
      <c r="D660" s="919" t="s">
        <v>786</v>
      </c>
      <c r="E660" s="919" t="s">
        <v>1266</v>
      </c>
      <c r="F660" s="958" t="s">
        <v>1267</v>
      </c>
      <c r="G660" s="919" t="s">
        <v>771</v>
      </c>
      <c r="H660" s="919" t="s">
        <v>772</v>
      </c>
      <c r="I660" s="920">
        <v>0</v>
      </c>
      <c r="J660" s="920">
        <v>0</v>
      </c>
      <c r="K660" s="920">
        <v>9166962</v>
      </c>
      <c r="L660" s="920">
        <v>0</v>
      </c>
      <c r="M660" s="920">
        <v>9166962</v>
      </c>
      <c r="N660" s="920">
        <v>0</v>
      </c>
      <c r="O660" s="921" t="s">
        <v>413</v>
      </c>
    </row>
    <row r="661" spans="1:15" x14ac:dyDescent="0.25">
      <c r="A661" s="95" t="s">
        <v>1214</v>
      </c>
      <c r="B661" s="95" t="s">
        <v>1215</v>
      </c>
      <c r="C661" s="926" t="s">
        <v>1261</v>
      </c>
      <c r="D661" s="919" t="s">
        <v>786</v>
      </c>
      <c r="E661" s="919" t="s">
        <v>1266</v>
      </c>
      <c r="F661" s="958" t="s">
        <v>1267</v>
      </c>
      <c r="G661" s="919" t="s">
        <v>773</v>
      </c>
      <c r="H661" s="919" t="s">
        <v>774</v>
      </c>
      <c r="I661" s="920">
        <v>0</v>
      </c>
      <c r="J661" s="920">
        <v>0</v>
      </c>
      <c r="K661" s="920">
        <v>28790000</v>
      </c>
      <c r="L661" s="920">
        <v>0</v>
      </c>
      <c r="M661" s="920">
        <v>28790000</v>
      </c>
      <c r="N661" s="920">
        <v>0</v>
      </c>
      <c r="O661" s="921" t="s">
        <v>413</v>
      </c>
    </row>
    <row r="662" spans="1:15" x14ac:dyDescent="0.25">
      <c r="A662" s="95" t="s">
        <v>1214</v>
      </c>
      <c r="B662" s="95" t="s">
        <v>1215</v>
      </c>
      <c r="C662" s="926" t="s">
        <v>1261</v>
      </c>
      <c r="D662" s="919" t="s">
        <v>786</v>
      </c>
      <c r="E662" s="919" t="s">
        <v>1266</v>
      </c>
      <c r="F662" s="958" t="s">
        <v>1267</v>
      </c>
      <c r="G662" s="919" t="s">
        <v>777</v>
      </c>
      <c r="H662" s="919" t="s">
        <v>778</v>
      </c>
      <c r="I662" s="920">
        <v>0</v>
      </c>
      <c r="J662" s="920">
        <v>0</v>
      </c>
      <c r="K662" s="920">
        <v>41559000</v>
      </c>
      <c r="L662" s="920">
        <v>0</v>
      </c>
      <c r="M662" s="920">
        <v>41559000</v>
      </c>
      <c r="N662" s="920">
        <v>0</v>
      </c>
      <c r="O662" s="921" t="s">
        <v>413</v>
      </c>
    </row>
    <row r="663" spans="1:15" x14ac:dyDescent="0.25">
      <c r="A663" s="95" t="s">
        <v>1214</v>
      </c>
      <c r="B663" s="95" t="s">
        <v>1215</v>
      </c>
      <c r="C663" s="926" t="s">
        <v>1261</v>
      </c>
      <c r="D663" s="919" t="s">
        <v>786</v>
      </c>
      <c r="E663" s="919" t="s">
        <v>1266</v>
      </c>
      <c r="F663" s="958" t="s">
        <v>1267</v>
      </c>
      <c r="G663" s="919" t="s">
        <v>781</v>
      </c>
      <c r="H663" s="919" t="s">
        <v>782</v>
      </c>
      <c r="I663" s="920">
        <v>0</v>
      </c>
      <c r="J663" s="920">
        <v>0</v>
      </c>
      <c r="K663" s="920">
        <v>1450000</v>
      </c>
      <c r="L663" s="920">
        <v>0</v>
      </c>
      <c r="M663" s="920">
        <v>1450000</v>
      </c>
      <c r="N663" s="920">
        <v>0</v>
      </c>
      <c r="O663" s="921" t="s">
        <v>413</v>
      </c>
    </row>
    <row r="664" spans="1:15" x14ac:dyDescent="0.25">
      <c r="A664" s="95" t="s">
        <v>1214</v>
      </c>
      <c r="B664" s="95" t="s">
        <v>1215</v>
      </c>
      <c r="C664" s="926" t="s">
        <v>1261</v>
      </c>
      <c r="D664" s="919" t="s">
        <v>786</v>
      </c>
      <c r="E664" s="919" t="s">
        <v>1266</v>
      </c>
      <c r="F664" s="958" t="s">
        <v>1267</v>
      </c>
      <c r="G664" s="919" t="s">
        <v>783</v>
      </c>
      <c r="H664" s="919" t="s">
        <v>784</v>
      </c>
      <c r="I664" s="920">
        <v>0</v>
      </c>
      <c r="J664" s="920">
        <v>0</v>
      </c>
      <c r="K664" s="920">
        <v>750000</v>
      </c>
      <c r="L664" s="920">
        <v>0</v>
      </c>
      <c r="M664" s="920">
        <v>750000</v>
      </c>
      <c r="N664" s="920">
        <v>0</v>
      </c>
      <c r="O664" s="921" t="s">
        <v>413</v>
      </c>
    </row>
    <row r="665" spans="1:15" x14ac:dyDescent="0.25">
      <c r="A665" s="95" t="s">
        <v>1214</v>
      </c>
      <c r="B665" s="95" t="s">
        <v>1215</v>
      </c>
      <c r="C665" s="926" t="s">
        <v>1261</v>
      </c>
      <c r="D665" s="919" t="s">
        <v>786</v>
      </c>
      <c r="E665" s="919" t="s">
        <v>1268</v>
      </c>
      <c r="F665" s="958" t="s">
        <v>1269</v>
      </c>
      <c r="G665" s="919" t="s">
        <v>773</v>
      </c>
      <c r="H665" s="919" t="s">
        <v>774</v>
      </c>
      <c r="I665" s="920">
        <v>0</v>
      </c>
      <c r="J665" s="920">
        <v>0</v>
      </c>
      <c r="K665" s="920">
        <v>2046200366</v>
      </c>
      <c r="L665" s="920">
        <v>3530216</v>
      </c>
      <c r="M665" s="920">
        <v>2042670150</v>
      </c>
      <c r="N665" s="920">
        <v>0</v>
      </c>
      <c r="O665" s="921" t="s">
        <v>413</v>
      </c>
    </row>
    <row r="666" spans="1:15" x14ac:dyDescent="0.25">
      <c r="A666" s="95" t="s">
        <v>1214</v>
      </c>
      <c r="B666" s="95" t="s">
        <v>1215</v>
      </c>
      <c r="C666" s="926" t="s">
        <v>1261</v>
      </c>
      <c r="D666" s="919" t="s">
        <v>786</v>
      </c>
      <c r="E666" s="919" t="s">
        <v>1270</v>
      </c>
      <c r="F666" s="958" t="s">
        <v>1271</v>
      </c>
      <c r="G666" s="919" t="s">
        <v>771</v>
      </c>
      <c r="H666" s="919" t="s">
        <v>772</v>
      </c>
      <c r="I666" s="920">
        <v>0</v>
      </c>
      <c r="J666" s="920">
        <v>0</v>
      </c>
      <c r="K666" s="920">
        <v>397736150</v>
      </c>
      <c r="L666" s="920">
        <v>0</v>
      </c>
      <c r="M666" s="920">
        <v>397736150</v>
      </c>
      <c r="N666" s="920">
        <v>0</v>
      </c>
      <c r="O666" s="921" t="s">
        <v>413</v>
      </c>
    </row>
    <row r="667" spans="1:15" x14ac:dyDescent="0.25">
      <c r="A667" s="95" t="s">
        <v>1214</v>
      </c>
      <c r="B667" s="95" t="s">
        <v>1215</v>
      </c>
      <c r="C667" s="926" t="s">
        <v>1261</v>
      </c>
      <c r="D667" s="919" t="s">
        <v>786</v>
      </c>
      <c r="E667" s="919" t="s">
        <v>1270</v>
      </c>
      <c r="F667" s="958" t="s">
        <v>1271</v>
      </c>
      <c r="G667" s="919" t="s">
        <v>773</v>
      </c>
      <c r="H667" s="919" t="s">
        <v>774</v>
      </c>
      <c r="I667" s="920">
        <v>0</v>
      </c>
      <c r="J667" s="920">
        <v>0</v>
      </c>
      <c r="K667" s="920">
        <v>30000000</v>
      </c>
      <c r="L667" s="920">
        <v>0</v>
      </c>
      <c r="M667" s="920">
        <v>30000000</v>
      </c>
      <c r="N667" s="920">
        <v>0</v>
      </c>
      <c r="O667" s="921" t="s">
        <v>413</v>
      </c>
    </row>
    <row r="668" spans="1:15" x14ac:dyDescent="0.25">
      <c r="A668" s="95" t="s">
        <v>1214</v>
      </c>
      <c r="B668" s="95" t="s">
        <v>1215</v>
      </c>
      <c r="C668" s="926" t="s">
        <v>1261</v>
      </c>
      <c r="D668" s="919" t="s">
        <v>786</v>
      </c>
      <c r="E668" s="919" t="s">
        <v>1270</v>
      </c>
      <c r="F668" s="958" t="s">
        <v>1271</v>
      </c>
      <c r="G668" s="919" t="s">
        <v>777</v>
      </c>
      <c r="H668" s="919" t="s">
        <v>778</v>
      </c>
      <c r="I668" s="920">
        <v>0</v>
      </c>
      <c r="J668" s="920">
        <v>0</v>
      </c>
      <c r="K668" s="920">
        <v>20182000</v>
      </c>
      <c r="L668" s="920">
        <v>0</v>
      </c>
      <c r="M668" s="920">
        <v>20182000</v>
      </c>
      <c r="N668" s="920">
        <v>0</v>
      </c>
      <c r="O668" s="921" t="s">
        <v>413</v>
      </c>
    </row>
    <row r="669" spans="1:15" x14ac:dyDescent="0.25">
      <c r="A669" s="95" t="s">
        <v>1214</v>
      </c>
      <c r="B669" s="95" t="s">
        <v>1215</v>
      </c>
      <c r="C669" s="926" t="s">
        <v>1261</v>
      </c>
      <c r="D669" s="919" t="s">
        <v>786</v>
      </c>
      <c r="E669" s="919" t="s">
        <v>1276</v>
      </c>
      <c r="F669" s="958" t="s">
        <v>1277</v>
      </c>
      <c r="G669" s="919" t="s">
        <v>771</v>
      </c>
      <c r="H669" s="919" t="s">
        <v>772</v>
      </c>
      <c r="I669" s="920">
        <v>0</v>
      </c>
      <c r="J669" s="920">
        <v>0</v>
      </c>
      <c r="K669" s="920">
        <v>141105050</v>
      </c>
      <c r="L669" s="920">
        <v>0</v>
      </c>
      <c r="M669" s="920">
        <v>141105050</v>
      </c>
      <c r="N669" s="920">
        <v>0</v>
      </c>
      <c r="O669" s="921" t="s">
        <v>413</v>
      </c>
    </row>
    <row r="670" spans="1:15" x14ac:dyDescent="0.25">
      <c r="A670" s="95" t="s">
        <v>1214</v>
      </c>
      <c r="B670" s="95" t="s">
        <v>1215</v>
      </c>
      <c r="C670" s="926" t="s">
        <v>1261</v>
      </c>
      <c r="D670" s="919" t="s">
        <v>786</v>
      </c>
      <c r="E670" s="919" t="s">
        <v>1276</v>
      </c>
      <c r="F670" s="958" t="s">
        <v>1277</v>
      </c>
      <c r="G670" s="919" t="s">
        <v>773</v>
      </c>
      <c r="H670" s="919" t="s">
        <v>774</v>
      </c>
      <c r="I670" s="920">
        <v>0</v>
      </c>
      <c r="J670" s="920">
        <v>0</v>
      </c>
      <c r="K670" s="920">
        <v>589754935</v>
      </c>
      <c r="L670" s="920">
        <v>0</v>
      </c>
      <c r="M670" s="920">
        <v>589754935</v>
      </c>
      <c r="N670" s="920">
        <v>0</v>
      </c>
      <c r="O670" s="921" t="s">
        <v>413</v>
      </c>
    </row>
    <row r="671" spans="1:15" x14ac:dyDescent="0.25">
      <c r="A671" s="95" t="s">
        <v>1214</v>
      </c>
      <c r="B671" s="95" t="s">
        <v>1215</v>
      </c>
      <c r="C671" s="926" t="s">
        <v>1261</v>
      </c>
      <c r="D671" s="919" t="s">
        <v>786</v>
      </c>
      <c r="E671" s="919" t="s">
        <v>1276</v>
      </c>
      <c r="F671" s="958" t="s">
        <v>1277</v>
      </c>
      <c r="G671" s="919" t="s">
        <v>777</v>
      </c>
      <c r="H671" s="919" t="s">
        <v>778</v>
      </c>
      <c r="I671" s="920">
        <v>0</v>
      </c>
      <c r="J671" s="920">
        <v>0</v>
      </c>
      <c r="K671" s="920">
        <v>6170000</v>
      </c>
      <c r="L671" s="920">
        <v>0</v>
      </c>
      <c r="M671" s="920">
        <v>6170000</v>
      </c>
      <c r="N671" s="920">
        <v>0</v>
      </c>
      <c r="O671" s="921" t="s">
        <v>413</v>
      </c>
    </row>
    <row r="672" spans="1:15" x14ac:dyDescent="0.25">
      <c r="A672" s="95" t="s">
        <v>1214</v>
      </c>
      <c r="B672" s="95" t="s">
        <v>1215</v>
      </c>
      <c r="C672" s="926" t="s">
        <v>1261</v>
      </c>
      <c r="D672" s="919" t="s">
        <v>786</v>
      </c>
      <c r="E672" s="919" t="s">
        <v>1276</v>
      </c>
      <c r="F672" s="958" t="s">
        <v>1277</v>
      </c>
      <c r="G672" s="919" t="s">
        <v>1274</v>
      </c>
      <c r="H672" s="919" t="s">
        <v>1275</v>
      </c>
      <c r="I672" s="920">
        <v>0</v>
      </c>
      <c r="J672" s="920">
        <v>0</v>
      </c>
      <c r="K672" s="920">
        <v>46800050</v>
      </c>
      <c r="L672" s="920">
        <v>0</v>
      </c>
      <c r="M672" s="920">
        <v>46800050</v>
      </c>
      <c r="N672" s="920">
        <v>0</v>
      </c>
      <c r="O672" s="921" t="s">
        <v>413</v>
      </c>
    </row>
    <row r="673" spans="1:15" x14ac:dyDescent="0.25">
      <c r="A673" s="95" t="s">
        <v>1214</v>
      </c>
      <c r="B673" s="95" t="s">
        <v>1215</v>
      </c>
      <c r="C673" s="926" t="s">
        <v>1261</v>
      </c>
      <c r="D673" s="919" t="s">
        <v>786</v>
      </c>
      <c r="E673" s="919" t="s">
        <v>1278</v>
      </c>
      <c r="F673" s="958" t="s">
        <v>1279</v>
      </c>
      <c r="G673" s="919" t="s">
        <v>771</v>
      </c>
      <c r="H673" s="919" t="s">
        <v>772</v>
      </c>
      <c r="I673" s="920">
        <v>0</v>
      </c>
      <c r="J673" s="920">
        <v>0</v>
      </c>
      <c r="K673" s="920">
        <v>59723350</v>
      </c>
      <c r="L673" s="920">
        <v>0</v>
      </c>
      <c r="M673" s="920">
        <v>59723350</v>
      </c>
      <c r="N673" s="920">
        <v>0</v>
      </c>
      <c r="O673" s="921" t="s">
        <v>413</v>
      </c>
    </row>
    <row r="674" spans="1:15" x14ac:dyDescent="0.25">
      <c r="A674" s="95" t="s">
        <v>1214</v>
      </c>
      <c r="B674" s="95" t="s">
        <v>1215</v>
      </c>
      <c r="C674" s="926" t="s">
        <v>1261</v>
      </c>
      <c r="D674" s="919" t="s">
        <v>786</v>
      </c>
      <c r="E674" s="919" t="s">
        <v>1278</v>
      </c>
      <c r="F674" s="958" t="s">
        <v>1279</v>
      </c>
      <c r="G674" s="919" t="s">
        <v>773</v>
      </c>
      <c r="H674" s="919" t="s">
        <v>774</v>
      </c>
      <c r="I674" s="920">
        <v>0</v>
      </c>
      <c r="J674" s="920">
        <v>0</v>
      </c>
      <c r="K674" s="920">
        <v>226553447</v>
      </c>
      <c r="L674" s="920">
        <v>0</v>
      </c>
      <c r="M674" s="920">
        <v>226553447</v>
      </c>
      <c r="N674" s="920">
        <v>0</v>
      </c>
      <c r="O674" s="921" t="s">
        <v>413</v>
      </c>
    </row>
    <row r="675" spans="1:15" x14ac:dyDescent="0.25">
      <c r="A675" s="95" t="s">
        <v>1214</v>
      </c>
      <c r="B675" s="95" t="s">
        <v>1215</v>
      </c>
      <c r="C675" s="926" t="s">
        <v>1261</v>
      </c>
      <c r="D675" s="919" t="s">
        <v>786</v>
      </c>
      <c r="E675" s="919" t="s">
        <v>1278</v>
      </c>
      <c r="F675" s="958" t="s">
        <v>1279</v>
      </c>
      <c r="G675" s="919" t="s">
        <v>775</v>
      </c>
      <c r="H675" s="919" t="s">
        <v>776</v>
      </c>
      <c r="I675" s="920">
        <v>0</v>
      </c>
      <c r="J675" s="920">
        <v>0</v>
      </c>
      <c r="K675" s="920">
        <v>3100000</v>
      </c>
      <c r="L675" s="920">
        <v>0</v>
      </c>
      <c r="M675" s="920">
        <v>3100000</v>
      </c>
      <c r="N675" s="920">
        <v>0</v>
      </c>
      <c r="O675" s="921" t="s">
        <v>413</v>
      </c>
    </row>
    <row r="676" spans="1:15" x14ac:dyDescent="0.25">
      <c r="A676" s="95" t="s">
        <v>1214</v>
      </c>
      <c r="B676" s="95" t="s">
        <v>1215</v>
      </c>
      <c r="C676" s="926" t="s">
        <v>1261</v>
      </c>
      <c r="D676" s="919" t="s">
        <v>786</v>
      </c>
      <c r="E676" s="919" t="s">
        <v>1278</v>
      </c>
      <c r="F676" s="958" t="s">
        <v>1279</v>
      </c>
      <c r="G676" s="919" t="s">
        <v>779</v>
      </c>
      <c r="H676" s="919" t="s">
        <v>780</v>
      </c>
      <c r="I676" s="920">
        <v>0</v>
      </c>
      <c r="J676" s="920">
        <v>0</v>
      </c>
      <c r="K676" s="920">
        <v>75367275</v>
      </c>
      <c r="L676" s="920">
        <v>0</v>
      </c>
      <c r="M676" s="920">
        <v>75367275</v>
      </c>
      <c r="N676" s="920">
        <v>0</v>
      </c>
      <c r="O676" s="921" t="s">
        <v>413</v>
      </c>
    </row>
    <row r="677" spans="1:15" x14ac:dyDescent="0.25">
      <c r="A677" s="95" t="s">
        <v>1214</v>
      </c>
      <c r="B677" s="95" t="s">
        <v>1215</v>
      </c>
      <c r="C677" s="926" t="s">
        <v>1261</v>
      </c>
      <c r="D677" s="919" t="s">
        <v>786</v>
      </c>
      <c r="E677" s="919" t="s">
        <v>1278</v>
      </c>
      <c r="F677" s="958" t="s">
        <v>1279</v>
      </c>
      <c r="G677" s="919" t="s">
        <v>781</v>
      </c>
      <c r="H677" s="919" t="s">
        <v>782</v>
      </c>
      <c r="I677" s="920">
        <v>0</v>
      </c>
      <c r="J677" s="920">
        <v>0</v>
      </c>
      <c r="K677" s="920">
        <v>3000000</v>
      </c>
      <c r="L677" s="920">
        <v>0</v>
      </c>
      <c r="M677" s="920">
        <v>3000000</v>
      </c>
      <c r="N677" s="920">
        <v>0</v>
      </c>
      <c r="O677" s="921" t="s">
        <v>413</v>
      </c>
    </row>
    <row r="678" spans="1:15" x14ac:dyDescent="0.25">
      <c r="A678" s="95" t="s">
        <v>1214</v>
      </c>
      <c r="B678" s="95" t="s">
        <v>1215</v>
      </c>
      <c r="C678" s="926" t="s">
        <v>1261</v>
      </c>
      <c r="D678" s="919" t="s">
        <v>786</v>
      </c>
      <c r="E678" s="919" t="s">
        <v>1278</v>
      </c>
      <c r="F678" s="958" t="s">
        <v>1279</v>
      </c>
      <c r="G678" s="919" t="s">
        <v>783</v>
      </c>
      <c r="H678" s="919" t="s">
        <v>784</v>
      </c>
      <c r="I678" s="920">
        <v>0</v>
      </c>
      <c r="J678" s="920">
        <v>0</v>
      </c>
      <c r="K678" s="920">
        <v>6872000</v>
      </c>
      <c r="L678" s="920">
        <v>0</v>
      </c>
      <c r="M678" s="920">
        <v>6872000</v>
      </c>
      <c r="N678" s="920">
        <v>0</v>
      </c>
      <c r="O678" s="921" t="s">
        <v>413</v>
      </c>
    </row>
    <row r="679" spans="1:15" x14ac:dyDescent="0.25">
      <c r="A679" s="95" t="s">
        <v>1214</v>
      </c>
      <c r="B679" s="95" t="s">
        <v>1215</v>
      </c>
      <c r="C679" s="926" t="s">
        <v>1261</v>
      </c>
      <c r="D679" s="919" t="s">
        <v>786</v>
      </c>
      <c r="E679" s="919" t="s">
        <v>1272</v>
      </c>
      <c r="F679" s="958" t="s">
        <v>1273</v>
      </c>
      <c r="G679" s="919" t="s">
        <v>771</v>
      </c>
      <c r="H679" s="919" t="s">
        <v>772</v>
      </c>
      <c r="I679" s="920">
        <v>0</v>
      </c>
      <c r="J679" s="920">
        <v>0</v>
      </c>
      <c r="K679" s="920">
        <v>256845000</v>
      </c>
      <c r="L679" s="920">
        <v>8749300</v>
      </c>
      <c r="M679" s="920">
        <v>248095700</v>
      </c>
      <c r="N679" s="920">
        <v>0</v>
      </c>
      <c r="O679" s="921" t="s">
        <v>413</v>
      </c>
    </row>
    <row r="680" spans="1:15" x14ac:dyDescent="0.25">
      <c r="A680" s="95" t="s">
        <v>1214</v>
      </c>
      <c r="B680" s="95" t="s">
        <v>1215</v>
      </c>
      <c r="C680" s="926" t="s">
        <v>1261</v>
      </c>
      <c r="D680" s="919" t="s">
        <v>786</v>
      </c>
      <c r="E680" s="919" t="s">
        <v>1272</v>
      </c>
      <c r="F680" s="958" t="s">
        <v>1273</v>
      </c>
      <c r="G680" s="919" t="s">
        <v>773</v>
      </c>
      <c r="H680" s="919" t="s">
        <v>774</v>
      </c>
      <c r="I680" s="920">
        <v>0</v>
      </c>
      <c r="J680" s="920">
        <v>0</v>
      </c>
      <c r="K680" s="920">
        <v>20779320</v>
      </c>
      <c r="L680" s="920">
        <v>0</v>
      </c>
      <c r="M680" s="920">
        <v>20779320</v>
      </c>
      <c r="N680" s="920">
        <v>0</v>
      </c>
      <c r="O680" s="921" t="s">
        <v>413</v>
      </c>
    </row>
    <row r="681" spans="1:15" x14ac:dyDescent="0.25">
      <c r="A681" s="95" t="s">
        <v>1214</v>
      </c>
      <c r="B681" s="95" t="s">
        <v>1215</v>
      </c>
      <c r="C681" s="926" t="s">
        <v>1261</v>
      </c>
      <c r="D681" s="919" t="s">
        <v>786</v>
      </c>
      <c r="E681" s="919" t="s">
        <v>1272</v>
      </c>
      <c r="F681" s="958" t="s">
        <v>1273</v>
      </c>
      <c r="G681" s="919" t="s">
        <v>777</v>
      </c>
      <c r="H681" s="919" t="s">
        <v>778</v>
      </c>
      <c r="I681" s="920">
        <v>0</v>
      </c>
      <c r="J681" s="920">
        <v>0</v>
      </c>
      <c r="K681" s="920">
        <v>880670161</v>
      </c>
      <c r="L681" s="920">
        <v>0</v>
      </c>
      <c r="M681" s="920">
        <v>880670161</v>
      </c>
      <c r="N681" s="920">
        <v>0</v>
      </c>
      <c r="O681" s="921" t="s">
        <v>413</v>
      </c>
    </row>
    <row r="682" spans="1:15" x14ac:dyDescent="0.25">
      <c r="A682" s="95" t="s">
        <v>1214</v>
      </c>
      <c r="B682" s="95" t="s">
        <v>1215</v>
      </c>
      <c r="C682" s="926" t="s">
        <v>1261</v>
      </c>
      <c r="D682" s="919" t="s">
        <v>786</v>
      </c>
      <c r="E682" s="919" t="s">
        <v>1272</v>
      </c>
      <c r="F682" s="958" t="s">
        <v>1273</v>
      </c>
      <c r="G682" s="919" t="s">
        <v>779</v>
      </c>
      <c r="H682" s="919" t="s">
        <v>780</v>
      </c>
      <c r="I682" s="920">
        <v>0</v>
      </c>
      <c r="J682" s="920">
        <v>0</v>
      </c>
      <c r="K682" s="920">
        <v>2671381967</v>
      </c>
      <c r="L682" s="920">
        <v>34394616</v>
      </c>
      <c r="M682" s="920">
        <v>2636987351</v>
      </c>
      <c r="N682" s="920">
        <v>0</v>
      </c>
      <c r="O682" s="921" t="s">
        <v>413</v>
      </c>
    </row>
    <row r="683" spans="1:15" x14ac:dyDescent="0.25">
      <c r="A683" s="95" t="s">
        <v>1214</v>
      </c>
      <c r="B683" s="95" t="s">
        <v>1215</v>
      </c>
      <c r="C683" s="926" t="s">
        <v>1261</v>
      </c>
      <c r="D683" s="919" t="s">
        <v>786</v>
      </c>
      <c r="E683" s="919" t="s">
        <v>1272</v>
      </c>
      <c r="F683" s="958" t="s">
        <v>1273</v>
      </c>
      <c r="G683" s="919" t="s">
        <v>781</v>
      </c>
      <c r="H683" s="919" t="s">
        <v>782</v>
      </c>
      <c r="I683" s="920">
        <v>0</v>
      </c>
      <c r="J683" s="920">
        <v>0</v>
      </c>
      <c r="K683" s="920">
        <v>1147012243</v>
      </c>
      <c r="L683" s="920">
        <v>0</v>
      </c>
      <c r="M683" s="920">
        <v>1147012243</v>
      </c>
      <c r="N683" s="920">
        <v>0</v>
      </c>
      <c r="O683" s="921" t="s">
        <v>413</v>
      </c>
    </row>
    <row r="684" spans="1:15" x14ac:dyDescent="0.25">
      <c r="A684" s="95" t="s">
        <v>1214</v>
      </c>
      <c r="B684" s="95" t="s">
        <v>1215</v>
      </c>
      <c r="C684" s="926" t="s">
        <v>1261</v>
      </c>
      <c r="D684" s="919" t="s">
        <v>786</v>
      </c>
      <c r="E684" s="919" t="s">
        <v>1272</v>
      </c>
      <c r="F684" s="958" t="s">
        <v>1273</v>
      </c>
      <c r="G684" s="919" t="s">
        <v>783</v>
      </c>
      <c r="H684" s="919" t="s">
        <v>784</v>
      </c>
      <c r="I684" s="920">
        <v>0</v>
      </c>
      <c r="J684" s="920">
        <v>0</v>
      </c>
      <c r="K684" s="920">
        <v>176010600</v>
      </c>
      <c r="L684" s="920">
        <v>0</v>
      </c>
      <c r="M684" s="920">
        <v>176010600</v>
      </c>
      <c r="N684" s="920">
        <v>0</v>
      </c>
      <c r="O684" s="921" t="s">
        <v>413</v>
      </c>
    </row>
    <row r="685" spans="1:15" x14ac:dyDescent="0.25">
      <c r="A685" s="95" t="s">
        <v>1214</v>
      </c>
      <c r="B685" s="95" t="s">
        <v>1215</v>
      </c>
      <c r="C685" s="926" t="s">
        <v>1261</v>
      </c>
      <c r="D685" s="919" t="s">
        <v>786</v>
      </c>
      <c r="E685" s="919" t="s">
        <v>1272</v>
      </c>
      <c r="F685" s="958" t="s">
        <v>1273</v>
      </c>
      <c r="G685" s="919" t="s">
        <v>1274</v>
      </c>
      <c r="H685" s="919" t="s">
        <v>1275</v>
      </c>
      <c r="I685" s="920">
        <v>0</v>
      </c>
      <c r="J685" s="920">
        <v>0</v>
      </c>
      <c r="K685" s="920">
        <v>222185400</v>
      </c>
      <c r="L685" s="920">
        <v>26181000</v>
      </c>
      <c r="M685" s="920">
        <v>196004400</v>
      </c>
      <c r="N685" s="920">
        <v>0</v>
      </c>
      <c r="O685" s="921" t="s">
        <v>413</v>
      </c>
    </row>
    <row r="686" spans="1:15" x14ac:dyDescent="0.25">
      <c r="A686" s="95" t="s">
        <v>1214</v>
      </c>
      <c r="B686" s="95" t="s">
        <v>1215</v>
      </c>
      <c r="C686" s="926" t="s">
        <v>1261</v>
      </c>
      <c r="D686" s="919" t="s">
        <v>786</v>
      </c>
      <c r="E686" s="919" t="s">
        <v>1272</v>
      </c>
      <c r="F686" s="958" t="s">
        <v>1273</v>
      </c>
      <c r="G686" s="919" t="s">
        <v>2008</v>
      </c>
      <c r="H686" s="919" t="s">
        <v>2009</v>
      </c>
      <c r="I686" s="920">
        <v>0</v>
      </c>
      <c r="J686" s="920">
        <v>0</v>
      </c>
      <c r="K686" s="920">
        <v>3010408072</v>
      </c>
      <c r="L686" s="920">
        <v>0</v>
      </c>
      <c r="M686" s="920">
        <v>3010408072</v>
      </c>
      <c r="N686" s="920">
        <v>0</v>
      </c>
      <c r="O686" s="921" t="s">
        <v>413</v>
      </c>
    </row>
    <row r="687" spans="1:15" x14ac:dyDescent="0.25">
      <c r="A687" s="95" t="s">
        <v>1214</v>
      </c>
      <c r="B687" s="95" t="s">
        <v>1215</v>
      </c>
      <c r="C687" s="926" t="s">
        <v>1261</v>
      </c>
      <c r="D687" s="919" t="s">
        <v>786</v>
      </c>
      <c r="E687" s="919" t="s">
        <v>1280</v>
      </c>
      <c r="F687" s="958" t="s">
        <v>1281</v>
      </c>
      <c r="G687" s="919" t="s">
        <v>771</v>
      </c>
      <c r="H687" s="919" t="s">
        <v>772</v>
      </c>
      <c r="I687" s="920">
        <v>0</v>
      </c>
      <c r="J687" s="920">
        <v>0</v>
      </c>
      <c r="K687" s="920">
        <v>41091300</v>
      </c>
      <c r="L687" s="920">
        <v>0</v>
      </c>
      <c r="M687" s="920">
        <v>41091300</v>
      </c>
      <c r="N687" s="920">
        <v>0</v>
      </c>
      <c r="O687" s="921" t="s">
        <v>413</v>
      </c>
    </row>
    <row r="688" spans="1:15" x14ac:dyDescent="0.25">
      <c r="A688" s="95" t="s">
        <v>1214</v>
      </c>
      <c r="B688" s="95" t="s">
        <v>1215</v>
      </c>
      <c r="C688" s="926" t="s">
        <v>1261</v>
      </c>
      <c r="D688" s="919" t="s">
        <v>786</v>
      </c>
      <c r="E688" s="919" t="s">
        <v>1280</v>
      </c>
      <c r="F688" s="958" t="s">
        <v>1281</v>
      </c>
      <c r="G688" s="919" t="s">
        <v>773</v>
      </c>
      <c r="H688" s="919" t="s">
        <v>774</v>
      </c>
      <c r="I688" s="920">
        <v>0</v>
      </c>
      <c r="J688" s="920">
        <v>0</v>
      </c>
      <c r="K688" s="920">
        <v>641310950</v>
      </c>
      <c r="L688" s="920">
        <v>0</v>
      </c>
      <c r="M688" s="920">
        <v>641310950</v>
      </c>
      <c r="N688" s="920">
        <v>0</v>
      </c>
      <c r="O688" s="921" t="s">
        <v>413</v>
      </c>
    </row>
    <row r="689" spans="1:15" x14ac:dyDescent="0.25">
      <c r="A689" s="95" t="s">
        <v>1214</v>
      </c>
      <c r="B689" s="95" t="s">
        <v>1215</v>
      </c>
      <c r="C689" s="926" t="s">
        <v>1261</v>
      </c>
      <c r="D689" s="919" t="s">
        <v>786</v>
      </c>
      <c r="E689" s="919" t="s">
        <v>1280</v>
      </c>
      <c r="F689" s="958" t="s">
        <v>1281</v>
      </c>
      <c r="G689" s="919" t="s">
        <v>777</v>
      </c>
      <c r="H689" s="919" t="s">
        <v>778</v>
      </c>
      <c r="I689" s="920">
        <v>0</v>
      </c>
      <c r="J689" s="920">
        <v>0</v>
      </c>
      <c r="K689" s="920">
        <v>8494000</v>
      </c>
      <c r="L689" s="920">
        <v>0</v>
      </c>
      <c r="M689" s="920">
        <v>8494000</v>
      </c>
      <c r="N689" s="920">
        <v>0</v>
      </c>
      <c r="O689" s="921" t="s">
        <v>413</v>
      </c>
    </row>
    <row r="690" spans="1:15" x14ac:dyDescent="0.25">
      <c r="A690" s="95" t="s">
        <v>1214</v>
      </c>
      <c r="B690" s="95" t="s">
        <v>1215</v>
      </c>
      <c r="C690" s="926" t="s">
        <v>1261</v>
      </c>
      <c r="D690" s="919" t="s">
        <v>786</v>
      </c>
      <c r="E690" s="919" t="s">
        <v>1280</v>
      </c>
      <c r="F690" s="958" t="s">
        <v>1281</v>
      </c>
      <c r="G690" s="919" t="s">
        <v>781</v>
      </c>
      <c r="H690" s="919" t="s">
        <v>782</v>
      </c>
      <c r="I690" s="920">
        <v>0</v>
      </c>
      <c r="J690" s="920">
        <v>0</v>
      </c>
      <c r="K690" s="920">
        <v>3800000</v>
      </c>
      <c r="L690" s="920">
        <v>0</v>
      </c>
      <c r="M690" s="920">
        <v>3800000</v>
      </c>
      <c r="N690" s="920">
        <v>0</v>
      </c>
      <c r="O690" s="921" t="s">
        <v>413</v>
      </c>
    </row>
    <row r="691" spans="1:15" x14ac:dyDescent="0.25">
      <c r="A691" s="95" t="s">
        <v>1214</v>
      </c>
      <c r="B691" s="95" t="s">
        <v>1215</v>
      </c>
      <c r="C691" s="926" t="s">
        <v>1261</v>
      </c>
      <c r="D691" s="919" t="s">
        <v>786</v>
      </c>
      <c r="E691" s="919" t="s">
        <v>1282</v>
      </c>
      <c r="F691" s="958" t="s">
        <v>1283</v>
      </c>
      <c r="G691" s="919" t="s">
        <v>771</v>
      </c>
      <c r="H691" s="919" t="s">
        <v>772</v>
      </c>
      <c r="I691" s="920">
        <v>0</v>
      </c>
      <c r="J691" s="920">
        <v>0</v>
      </c>
      <c r="K691" s="920">
        <v>60264120</v>
      </c>
      <c r="L691" s="920">
        <v>0</v>
      </c>
      <c r="M691" s="920">
        <v>60264120</v>
      </c>
      <c r="N691" s="920">
        <v>0</v>
      </c>
      <c r="O691" s="921" t="s">
        <v>413</v>
      </c>
    </row>
    <row r="692" spans="1:15" x14ac:dyDescent="0.25">
      <c r="A692" s="95" t="s">
        <v>1214</v>
      </c>
      <c r="B692" s="95" t="s">
        <v>1215</v>
      </c>
      <c r="C692" s="926" t="s">
        <v>1261</v>
      </c>
      <c r="D692" s="919" t="s">
        <v>786</v>
      </c>
      <c r="E692" s="919" t="s">
        <v>1282</v>
      </c>
      <c r="F692" s="958" t="s">
        <v>1283</v>
      </c>
      <c r="G692" s="919" t="s">
        <v>773</v>
      </c>
      <c r="H692" s="919" t="s">
        <v>774</v>
      </c>
      <c r="I692" s="920">
        <v>0</v>
      </c>
      <c r="J692" s="920">
        <v>0</v>
      </c>
      <c r="K692" s="920">
        <v>8790000</v>
      </c>
      <c r="L692" s="920">
        <v>0</v>
      </c>
      <c r="M692" s="920">
        <v>8790000</v>
      </c>
      <c r="N692" s="920">
        <v>0</v>
      </c>
      <c r="O692" s="921" t="s">
        <v>413</v>
      </c>
    </row>
    <row r="693" spans="1:15" x14ac:dyDescent="0.25">
      <c r="A693" s="95" t="s">
        <v>1214</v>
      </c>
      <c r="B693" s="95" t="s">
        <v>1215</v>
      </c>
      <c r="C693" s="926" t="s">
        <v>1261</v>
      </c>
      <c r="D693" s="919" t="s">
        <v>786</v>
      </c>
      <c r="E693" s="919" t="s">
        <v>1282</v>
      </c>
      <c r="F693" s="958" t="s">
        <v>1283</v>
      </c>
      <c r="G693" s="919" t="s">
        <v>777</v>
      </c>
      <c r="H693" s="919" t="s">
        <v>778</v>
      </c>
      <c r="I693" s="920">
        <v>0</v>
      </c>
      <c r="J693" s="920">
        <v>0</v>
      </c>
      <c r="K693" s="920">
        <v>3600000</v>
      </c>
      <c r="L693" s="920">
        <v>0</v>
      </c>
      <c r="M693" s="920">
        <v>3600000</v>
      </c>
      <c r="N693" s="920">
        <v>0</v>
      </c>
      <c r="O693" s="921" t="s">
        <v>413</v>
      </c>
    </row>
    <row r="694" spans="1:15" x14ac:dyDescent="0.25">
      <c r="A694" s="95" t="s">
        <v>1214</v>
      </c>
      <c r="B694" s="95" t="s">
        <v>1215</v>
      </c>
      <c r="C694" s="926" t="s">
        <v>1261</v>
      </c>
      <c r="D694" s="919" t="s">
        <v>786</v>
      </c>
      <c r="E694" s="919" t="s">
        <v>1282</v>
      </c>
      <c r="F694" s="958" t="s">
        <v>1283</v>
      </c>
      <c r="G694" s="919" t="s">
        <v>781</v>
      </c>
      <c r="H694" s="919" t="s">
        <v>782</v>
      </c>
      <c r="I694" s="920">
        <v>0</v>
      </c>
      <c r="J694" s="920">
        <v>0</v>
      </c>
      <c r="K694" s="920">
        <v>38160900</v>
      </c>
      <c r="L694" s="920">
        <v>0</v>
      </c>
      <c r="M694" s="920">
        <v>38160900</v>
      </c>
      <c r="N694" s="920">
        <v>0</v>
      </c>
      <c r="O694" s="921" t="s">
        <v>413</v>
      </c>
    </row>
    <row r="695" spans="1:15" x14ac:dyDescent="0.25">
      <c r="A695" s="95" t="s">
        <v>1214</v>
      </c>
      <c r="B695" s="95" t="s">
        <v>1215</v>
      </c>
      <c r="C695" s="926" t="s">
        <v>1261</v>
      </c>
      <c r="D695" s="919" t="s">
        <v>786</v>
      </c>
      <c r="E695" s="919" t="s">
        <v>2167</v>
      </c>
      <c r="F695" s="958" t="s">
        <v>2168</v>
      </c>
      <c r="G695" s="919" t="s">
        <v>773</v>
      </c>
      <c r="H695" s="919" t="s">
        <v>774</v>
      </c>
      <c r="I695" s="920">
        <v>0</v>
      </c>
      <c r="J695" s="920">
        <v>0</v>
      </c>
      <c r="K695" s="920">
        <v>1590436015</v>
      </c>
      <c r="L695" s="920">
        <v>0</v>
      </c>
      <c r="M695" s="920">
        <v>1590436015</v>
      </c>
      <c r="N695" s="920">
        <v>0</v>
      </c>
      <c r="O695" s="921" t="s">
        <v>413</v>
      </c>
    </row>
    <row r="696" spans="1:15" x14ac:dyDescent="0.25">
      <c r="A696" s="95" t="s">
        <v>1214</v>
      </c>
      <c r="B696" s="95" t="s">
        <v>1215</v>
      </c>
      <c r="C696" s="926" t="s">
        <v>1261</v>
      </c>
      <c r="D696" s="919" t="s">
        <v>786</v>
      </c>
      <c r="E696" s="919" t="s">
        <v>2167</v>
      </c>
      <c r="F696" s="958" t="s">
        <v>2168</v>
      </c>
      <c r="G696" s="919" t="s">
        <v>777</v>
      </c>
      <c r="H696" s="919" t="s">
        <v>778</v>
      </c>
      <c r="I696" s="920">
        <v>0</v>
      </c>
      <c r="J696" s="920">
        <v>0</v>
      </c>
      <c r="K696" s="920">
        <v>66076395</v>
      </c>
      <c r="L696" s="920">
        <v>0</v>
      </c>
      <c r="M696" s="920">
        <v>66076395</v>
      </c>
      <c r="N696" s="920">
        <v>0</v>
      </c>
      <c r="O696" s="921" t="s">
        <v>413</v>
      </c>
    </row>
    <row r="697" spans="1:15" x14ac:dyDescent="0.25">
      <c r="A697" s="95" t="s">
        <v>1214</v>
      </c>
      <c r="B697" s="95" t="s">
        <v>1215</v>
      </c>
      <c r="C697" s="926" t="s">
        <v>1261</v>
      </c>
      <c r="D697" s="919" t="s">
        <v>786</v>
      </c>
      <c r="E697" s="919" t="s">
        <v>2169</v>
      </c>
      <c r="F697" s="958" t="s">
        <v>2170</v>
      </c>
      <c r="G697" s="919" t="s">
        <v>773</v>
      </c>
      <c r="H697" s="919" t="s">
        <v>774</v>
      </c>
      <c r="I697" s="920">
        <v>0</v>
      </c>
      <c r="J697" s="920">
        <v>0</v>
      </c>
      <c r="K697" s="920">
        <v>5000000</v>
      </c>
      <c r="L697" s="920">
        <v>0</v>
      </c>
      <c r="M697" s="920">
        <v>5000000</v>
      </c>
      <c r="N697" s="920">
        <v>0</v>
      </c>
      <c r="O697" s="921" t="s">
        <v>413</v>
      </c>
    </row>
    <row r="698" spans="1:15" x14ac:dyDescent="0.25">
      <c r="A698" s="95" t="s">
        <v>1214</v>
      </c>
      <c r="B698" s="95" t="s">
        <v>1215</v>
      </c>
      <c r="C698" s="926" t="s">
        <v>1318</v>
      </c>
      <c r="D698" s="919" t="s">
        <v>790</v>
      </c>
      <c r="E698" s="919" t="s">
        <v>1335</v>
      </c>
      <c r="F698" s="994" t="s">
        <v>1336</v>
      </c>
      <c r="G698" s="919" t="s">
        <v>771</v>
      </c>
      <c r="H698" s="919" t="s">
        <v>772</v>
      </c>
      <c r="I698" s="920">
        <v>0</v>
      </c>
      <c r="J698" s="920">
        <v>0</v>
      </c>
      <c r="K698" s="920">
        <v>217756</v>
      </c>
      <c r="L698" s="920">
        <v>0</v>
      </c>
      <c r="M698" s="995">
        <v>217756</v>
      </c>
      <c r="N698" s="920">
        <v>0</v>
      </c>
      <c r="O698" s="921" t="s">
        <v>2469</v>
      </c>
    </row>
    <row r="699" spans="1:15" x14ac:dyDescent="0.25">
      <c r="A699" s="95" t="s">
        <v>1214</v>
      </c>
      <c r="B699" s="95" t="s">
        <v>1215</v>
      </c>
      <c r="C699" s="926" t="s">
        <v>1318</v>
      </c>
      <c r="D699" s="919" t="s">
        <v>790</v>
      </c>
      <c r="E699" s="919" t="s">
        <v>1335</v>
      </c>
      <c r="F699" s="994" t="s">
        <v>1336</v>
      </c>
      <c r="G699" s="919" t="s">
        <v>773</v>
      </c>
      <c r="H699" s="919" t="s">
        <v>774</v>
      </c>
      <c r="I699" s="920">
        <v>0</v>
      </c>
      <c r="J699" s="920">
        <v>0</v>
      </c>
      <c r="K699" s="920">
        <v>617799244</v>
      </c>
      <c r="L699" s="920">
        <v>0</v>
      </c>
      <c r="M699" s="995">
        <v>617799244</v>
      </c>
      <c r="N699" s="920">
        <v>0</v>
      </c>
      <c r="O699" s="921" t="s">
        <v>2469</v>
      </c>
    </row>
    <row r="700" spans="1:15" x14ac:dyDescent="0.25">
      <c r="A700" s="95" t="s">
        <v>1214</v>
      </c>
      <c r="B700" s="95" t="s">
        <v>1215</v>
      </c>
      <c r="C700" s="926" t="s">
        <v>1318</v>
      </c>
      <c r="D700" s="919" t="s">
        <v>790</v>
      </c>
      <c r="E700" s="919" t="s">
        <v>1337</v>
      </c>
      <c r="F700" s="994" t="s">
        <v>1338</v>
      </c>
      <c r="G700" s="919" t="s">
        <v>773</v>
      </c>
      <c r="H700" s="919" t="s">
        <v>774</v>
      </c>
      <c r="I700" s="920">
        <v>0</v>
      </c>
      <c r="J700" s="920">
        <v>0</v>
      </c>
      <c r="K700" s="920">
        <v>79409979</v>
      </c>
      <c r="L700" s="920">
        <v>0</v>
      </c>
      <c r="M700" s="995">
        <v>79409979</v>
      </c>
      <c r="N700" s="920">
        <v>0</v>
      </c>
      <c r="O700" s="921" t="s">
        <v>2469</v>
      </c>
    </row>
    <row r="701" spans="1:15" x14ac:dyDescent="0.25">
      <c r="A701" s="95" t="s">
        <v>1214</v>
      </c>
      <c r="B701" s="95" t="s">
        <v>1215</v>
      </c>
      <c r="C701" s="926" t="s">
        <v>1318</v>
      </c>
      <c r="D701" s="919" t="s">
        <v>790</v>
      </c>
      <c r="E701" s="919" t="s">
        <v>1339</v>
      </c>
      <c r="F701" s="994" t="s">
        <v>1340</v>
      </c>
      <c r="G701" s="919" t="s">
        <v>773</v>
      </c>
      <c r="H701" s="919" t="s">
        <v>774</v>
      </c>
      <c r="I701" s="920">
        <v>0</v>
      </c>
      <c r="J701" s="920">
        <v>0</v>
      </c>
      <c r="K701" s="920">
        <v>17091000</v>
      </c>
      <c r="L701" s="920">
        <v>0</v>
      </c>
      <c r="M701" s="995">
        <v>17091000</v>
      </c>
      <c r="N701" s="920">
        <v>0</v>
      </c>
      <c r="O701" s="921" t="s">
        <v>2469</v>
      </c>
    </row>
    <row r="702" spans="1:15" x14ac:dyDescent="0.25">
      <c r="A702" s="95" t="s">
        <v>1214</v>
      </c>
      <c r="B702" s="95" t="s">
        <v>1215</v>
      </c>
      <c r="C702" s="926" t="s">
        <v>1318</v>
      </c>
      <c r="D702" s="919" t="s">
        <v>790</v>
      </c>
      <c r="E702" s="919" t="s">
        <v>1319</v>
      </c>
      <c r="F702" s="958" t="s">
        <v>1320</v>
      </c>
      <c r="G702" s="919" t="s">
        <v>771</v>
      </c>
      <c r="H702" s="919" t="s">
        <v>772</v>
      </c>
      <c r="I702" s="920">
        <v>0</v>
      </c>
      <c r="J702" s="920">
        <v>0</v>
      </c>
      <c r="K702" s="920">
        <v>459714000</v>
      </c>
      <c r="L702" s="920">
        <v>0</v>
      </c>
      <c r="M702" s="920">
        <v>459714000</v>
      </c>
      <c r="N702" s="920">
        <v>0</v>
      </c>
      <c r="O702" s="921" t="s">
        <v>2470</v>
      </c>
    </row>
    <row r="703" spans="1:15" x14ac:dyDescent="0.25">
      <c r="A703" s="95" t="s">
        <v>1214</v>
      </c>
      <c r="B703" s="95" t="s">
        <v>1215</v>
      </c>
      <c r="C703" s="926" t="s">
        <v>1318</v>
      </c>
      <c r="D703" s="919" t="s">
        <v>790</v>
      </c>
      <c r="E703" s="919" t="s">
        <v>1319</v>
      </c>
      <c r="F703" s="958" t="s">
        <v>1320</v>
      </c>
      <c r="G703" s="919" t="s">
        <v>779</v>
      </c>
      <c r="H703" s="919" t="s">
        <v>780</v>
      </c>
      <c r="I703" s="920">
        <v>0</v>
      </c>
      <c r="J703" s="920">
        <v>0</v>
      </c>
      <c r="K703" s="920">
        <v>250534459324</v>
      </c>
      <c r="L703" s="920">
        <v>4344719549</v>
      </c>
      <c r="M703" s="920">
        <v>246189739775</v>
      </c>
      <c r="N703" s="920">
        <v>0</v>
      </c>
      <c r="O703" s="921" t="s">
        <v>2470</v>
      </c>
    </row>
    <row r="704" spans="1:15" x14ac:dyDescent="0.25">
      <c r="A704" s="95" t="s">
        <v>1214</v>
      </c>
      <c r="B704" s="95" t="s">
        <v>1215</v>
      </c>
      <c r="C704" s="926" t="s">
        <v>1318</v>
      </c>
      <c r="D704" s="919" t="s">
        <v>790</v>
      </c>
      <c r="E704" s="919" t="s">
        <v>1319</v>
      </c>
      <c r="F704" s="958" t="s">
        <v>1320</v>
      </c>
      <c r="G704" s="919" t="s">
        <v>1288</v>
      </c>
      <c r="H704" s="919" t="s">
        <v>1289</v>
      </c>
      <c r="I704" s="920">
        <v>0</v>
      </c>
      <c r="J704" s="920">
        <v>0</v>
      </c>
      <c r="K704" s="920">
        <v>603214360486</v>
      </c>
      <c r="L704" s="920">
        <v>0</v>
      </c>
      <c r="M704" s="920">
        <v>603214360486</v>
      </c>
      <c r="N704" s="920">
        <v>0</v>
      </c>
      <c r="O704" s="921" t="s">
        <v>2470</v>
      </c>
    </row>
    <row r="705" spans="1:15" x14ac:dyDescent="0.25">
      <c r="A705" s="95" t="s">
        <v>1214</v>
      </c>
      <c r="B705" s="95" t="s">
        <v>1215</v>
      </c>
      <c r="C705" s="926" t="s">
        <v>1318</v>
      </c>
      <c r="D705" s="919" t="s">
        <v>790</v>
      </c>
      <c r="E705" s="919" t="s">
        <v>1319</v>
      </c>
      <c r="F705" s="958" t="s">
        <v>1320</v>
      </c>
      <c r="G705" s="919" t="s">
        <v>1290</v>
      </c>
      <c r="H705" s="919" t="s">
        <v>1291</v>
      </c>
      <c r="I705" s="920">
        <v>0</v>
      </c>
      <c r="J705" s="920">
        <v>0</v>
      </c>
      <c r="K705" s="920">
        <v>155394186741</v>
      </c>
      <c r="L705" s="920">
        <v>0</v>
      </c>
      <c r="M705" s="920">
        <v>155394186741</v>
      </c>
      <c r="N705" s="920">
        <v>0</v>
      </c>
      <c r="O705" s="921" t="s">
        <v>2470</v>
      </c>
    </row>
    <row r="706" spans="1:15" x14ac:dyDescent="0.25">
      <c r="A706" s="95" t="s">
        <v>1214</v>
      </c>
      <c r="B706" s="95" t="s">
        <v>1215</v>
      </c>
      <c r="C706" s="926" t="s">
        <v>1318</v>
      </c>
      <c r="D706" s="919" t="s">
        <v>790</v>
      </c>
      <c r="E706" s="919" t="s">
        <v>1319</v>
      </c>
      <c r="F706" s="958" t="s">
        <v>1320</v>
      </c>
      <c r="G706" s="919" t="s">
        <v>2006</v>
      </c>
      <c r="H706" s="919" t="s">
        <v>2007</v>
      </c>
      <c r="I706" s="920">
        <v>0</v>
      </c>
      <c r="J706" s="920">
        <v>0</v>
      </c>
      <c r="K706" s="920">
        <v>3591845180</v>
      </c>
      <c r="L706" s="920">
        <v>1725226250</v>
      </c>
      <c r="M706" s="920">
        <v>1866618930</v>
      </c>
      <c r="N706" s="920">
        <v>0</v>
      </c>
      <c r="O706" s="921" t="s">
        <v>2470</v>
      </c>
    </row>
    <row r="707" spans="1:15" x14ac:dyDescent="0.25">
      <c r="A707" s="95" t="s">
        <v>1214</v>
      </c>
      <c r="B707" s="95" t="s">
        <v>1215</v>
      </c>
      <c r="C707" s="926" t="s">
        <v>1318</v>
      </c>
      <c r="D707" s="919" t="s">
        <v>790</v>
      </c>
      <c r="E707" s="919" t="s">
        <v>1319</v>
      </c>
      <c r="F707" s="958" t="s">
        <v>1320</v>
      </c>
      <c r="G707" s="919" t="s">
        <v>2008</v>
      </c>
      <c r="H707" s="919" t="s">
        <v>2009</v>
      </c>
      <c r="I707" s="920">
        <v>0</v>
      </c>
      <c r="J707" s="920">
        <v>0</v>
      </c>
      <c r="K707" s="920">
        <v>1085628000</v>
      </c>
      <c r="L707" s="920">
        <v>0</v>
      </c>
      <c r="M707" s="920">
        <v>1085628000</v>
      </c>
      <c r="N707" s="920">
        <v>0</v>
      </c>
      <c r="O707" s="921" t="s">
        <v>2470</v>
      </c>
    </row>
    <row r="708" spans="1:15" x14ac:dyDescent="0.25">
      <c r="A708" s="95" t="s">
        <v>1214</v>
      </c>
      <c r="B708" s="95" t="s">
        <v>1215</v>
      </c>
      <c r="C708" s="926" t="s">
        <v>1318</v>
      </c>
      <c r="D708" s="919" t="s">
        <v>790</v>
      </c>
      <c r="E708" s="919" t="s">
        <v>1319</v>
      </c>
      <c r="F708" s="958" t="s">
        <v>1320</v>
      </c>
      <c r="G708" s="919" t="s">
        <v>1292</v>
      </c>
      <c r="H708" s="919" t="s">
        <v>1293</v>
      </c>
      <c r="I708" s="920">
        <v>0</v>
      </c>
      <c r="J708" s="920">
        <v>0</v>
      </c>
      <c r="K708" s="920">
        <v>731072385723</v>
      </c>
      <c r="L708" s="920">
        <v>0</v>
      </c>
      <c r="M708" s="920">
        <v>731072385723</v>
      </c>
      <c r="N708" s="920">
        <v>0</v>
      </c>
      <c r="O708" s="921" t="s">
        <v>2470</v>
      </c>
    </row>
    <row r="709" spans="1:15" x14ac:dyDescent="0.25">
      <c r="A709" s="95" t="s">
        <v>1214</v>
      </c>
      <c r="B709" s="95" t="s">
        <v>1215</v>
      </c>
      <c r="C709" s="926" t="s">
        <v>1318</v>
      </c>
      <c r="D709" s="919" t="s">
        <v>790</v>
      </c>
      <c r="E709" s="919" t="s">
        <v>1319</v>
      </c>
      <c r="F709" s="958" t="s">
        <v>1320</v>
      </c>
      <c r="G709" s="919" t="s">
        <v>1294</v>
      </c>
      <c r="H709" s="919" t="s">
        <v>1295</v>
      </c>
      <c r="I709" s="920">
        <v>0</v>
      </c>
      <c r="J709" s="920">
        <v>0</v>
      </c>
      <c r="K709" s="920">
        <v>58359995197</v>
      </c>
      <c r="L709" s="920">
        <v>74769407</v>
      </c>
      <c r="M709" s="920">
        <v>58285225790</v>
      </c>
      <c r="N709" s="920">
        <v>0</v>
      </c>
      <c r="O709" s="921" t="s">
        <v>2470</v>
      </c>
    </row>
    <row r="710" spans="1:15" x14ac:dyDescent="0.25">
      <c r="A710" s="95" t="s">
        <v>1214</v>
      </c>
      <c r="B710" s="95" t="s">
        <v>1215</v>
      </c>
      <c r="C710" s="926" t="s">
        <v>1318</v>
      </c>
      <c r="D710" s="919" t="s">
        <v>790</v>
      </c>
      <c r="E710" s="919" t="s">
        <v>1319</v>
      </c>
      <c r="F710" s="958" t="s">
        <v>1320</v>
      </c>
      <c r="G710" s="919" t="s">
        <v>1296</v>
      </c>
      <c r="H710" s="919" t="s">
        <v>1297</v>
      </c>
      <c r="I710" s="920">
        <v>0</v>
      </c>
      <c r="J710" s="920">
        <v>0</v>
      </c>
      <c r="K710" s="920">
        <v>20778289452</v>
      </c>
      <c r="L710" s="920">
        <v>69957130</v>
      </c>
      <c r="M710" s="920">
        <v>20708332322</v>
      </c>
      <c r="N710" s="920">
        <v>0</v>
      </c>
      <c r="O710" s="921" t="s">
        <v>2470</v>
      </c>
    </row>
    <row r="711" spans="1:15" x14ac:dyDescent="0.25">
      <c r="A711" s="95" t="s">
        <v>1214</v>
      </c>
      <c r="B711" s="95" t="s">
        <v>1215</v>
      </c>
      <c r="C711" s="926" t="s">
        <v>1318</v>
      </c>
      <c r="D711" s="919" t="s">
        <v>790</v>
      </c>
      <c r="E711" s="919" t="s">
        <v>1319</v>
      </c>
      <c r="F711" s="958" t="s">
        <v>1320</v>
      </c>
      <c r="G711" s="919" t="s">
        <v>2010</v>
      </c>
      <c r="H711" s="919" t="s">
        <v>2011</v>
      </c>
      <c r="I711" s="920">
        <v>0</v>
      </c>
      <c r="J711" s="920">
        <v>0</v>
      </c>
      <c r="K711" s="920">
        <v>18560579935</v>
      </c>
      <c r="L711" s="920">
        <v>0</v>
      </c>
      <c r="M711" s="920">
        <v>18560579935</v>
      </c>
      <c r="N711" s="920">
        <v>0</v>
      </c>
      <c r="O711" s="921" t="s">
        <v>2470</v>
      </c>
    </row>
    <row r="712" spans="1:15" x14ac:dyDescent="0.25">
      <c r="A712" s="95" t="s">
        <v>1214</v>
      </c>
      <c r="B712" s="95" t="s">
        <v>1215</v>
      </c>
      <c r="C712" s="926" t="s">
        <v>1318</v>
      </c>
      <c r="D712" s="919" t="s">
        <v>790</v>
      </c>
      <c r="E712" s="919" t="s">
        <v>1319</v>
      </c>
      <c r="F712" s="958" t="s">
        <v>1320</v>
      </c>
      <c r="G712" s="919" t="s">
        <v>1298</v>
      </c>
      <c r="H712" s="919" t="s">
        <v>1299</v>
      </c>
      <c r="I712" s="920">
        <v>0</v>
      </c>
      <c r="J712" s="920">
        <v>0</v>
      </c>
      <c r="K712" s="920">
        <v>183930744980</v>
      </c>
      <c r="L712" s="920">
        <v>1735460686</v>
      </c>
      <c r="M712" s="920">
        <v>182195284294</v>
      </c>
      <c r="N712" s="920">
        <v>0</v>
      </c>
      <c r="O712" s="921" t="s">
        <v>2470</v>
      </c>
    </row>
    <row r="713" spans="1:15" x14ac:dyDescent="0.25">
      <c r="A713" s="95" t="s">
        <v>1214</v>
      </c>
      <c r="B713" s="95" t="s">
        <v>1215</v>
      </c>
      <c r="C713" s="926" t="s">
        <v>1318</v>
      </c>
      <c r="D713" s="919" t="s">
        <v>790</v>
      </c>
      <c r="E713" s="919" t="s">
        <v>1319</v>
      </c>
      <c r="F713" s="958" t="s">
        <v>1320</v>
      </c>
      <c r="G713" s="919" t="s">
        <v>1300</v>
      </c>
      <c r="H713" s="919" t="s">
        <v>1301</v>
      </c>
      <c r="I713" s="920">
        <v>0</v>
      </c>
      <c r="J713" s="920">
        <v>0</v>
      </c>
      <c r="K713" s="920">
        <v>2718624968</v>
      </c>
      <c r="L713" s="920">
        <v>71023205</v>
      </c>
      <c r="M713" s="920">
        <v>2647601763</v>
      </c>
      <c r="N713" s="920">
        <v>0</v>
      </c>
      <c r="O713" s="921" t="s">
        <v>2470</v>
      </c>
    </row>
    <row r="714" spans="1:15" x14ac:dyDescent="0.25">
      <c r="A714" s="95" t="s">
        <v>1214</v>
      </c>
      <c r="B714" s="95" t="s">
        <v>1215</v>
      </c>
      <c r="C714" s="926" t="s">
        <v>1318</v>
      </c>
      <c r="D714" s="919" t="s">
        <v>790</v>
      </c>
      <c r="E714" s="919" t="s">
        <v>1319</v>
      </c>
      <c r="F714" s="958" t="s">
        <v>1320</v>
      </c>
      <c r="G714" s="919" t="s">
        <v>1302</v>
      </c>
      <c r="H714" s="919" t="s">
        <v>1303</v>
      </c>
      <c r="I714" s="920">
        <v>0</v>
      </c>
      <c r="J714" s="920">
        <v>0</v>
      </c>
      <c r="K714" s="920">
        <v>35381660871</v>
      </c>
      <c r="L714" s="920">
        <v>0</v>
      </c>
      <c r="M714" s="920">
        <v>35381660871</v>
      </c>
      <c r="N714" s="920">
        <v>0</v>
      </c>
      <c r="O714" s="921" t="s">
        <v>2470</v>
      </c>
    </row>
    <row r="715" spans="1:15" x14ac:dyDescent="0.25">
      <c r="A715" s="95" t="s">
        <v>1214</v>
      </c>
      <c r="B715" s="95" t="s">
        <v>1215</v>
      </c>
      <c r="C715" s="926" t="s">
        <v>1318</v>
      </c>
      <c r="D715" s="919" t="s">
        <v>790</v>
      </c>
      <c r="E715" s="919" t="s">
        <v>1319</v>
      </c>
      <c r="F715" s="958" t="s">
        <v>1320</v>
      </c>
      <c r="G715" s="919" t="s">
        <v>1304</v>
      </c>
      <c r="H715" s="919" t="s">
        <v>1305</v>
      </c>
      <c r="I715" s="920">
        <v>0</v>
      </c>
      <c r="J715" s="920">
        <v>0</v>
      </c>
      <c r="K715" s="920">
        <v>9891615951</v>
      </c>
      <c r="L715" s="920">
        <v>0</v>
      </c>
      <c r="M715" s="920">
        <v>9891615951</v>
      </c>
      <c r="N715" s="920">
        <v>0</v>
      </c>
      <c r="O715" s="921" t="s">
        <v>2470</v>
      </c>
    </row>
    <row r="716" spans="1:15" x14ac:dyDescent="0.25">
      <c r="A716" s="95" t="s">
        <v>1214</v>
      </c>
      <c r="B716" s="95" t="s">
        <v>1215</v>
      </c>
      <c r="C716" s="926" t="s">
        <v>1318</v>
      </c>
      <c r="D716" s="919" t="s">
        <v>790</v>
      </c>
      <c r="E716" s="919" t="s">
        <v>1319</v>
      </c>
      <c r="F716" s="958" t="s">
        <v>1320</v>
      </c>
      <c r="G716" s="919" t="s">
        <v>1316</v>
      </c>
      <c r="H716" s="919" t="s">
        <v>1317</v>
      </c>
      <c r="I716" s="920">
        <v>0</v>
      </c>
      <c r="J716" s="920">
        <v>0</v>
      </c>
      <c r="K716" s="920">
        <v>71652450844</v>
      </c>
      <c r="L716" s="920">
        <v>0</v>
      </c>
      <c r="M716" s="920">
        <v>71652450844</v>
      </c>
      <c r="N716" s="920">
        <v>0</v>
      </c>
      <c r="O716" s="921" t="s">
        <v>2470</v>
      </c>
    </row>
    <row r="717" spans="1:15" x14ac:dyDescent="0.25">
      <c r="A717" s="95" t="s">
        <v>1214</v>
      </c>
      <c r="B717" s="95" t="s">
        <v>1215</v>
      </c>
      <c r="C717" s="926" t="s">
        <v>1318</v>
      </c>
      <c r="D717" s="919" t="s">
        <v>790</v>
      </c>
      <c r="E717" s="919" t="s">
        <v>1319</v>
      </c>
      <c r="F717" s="958" t="s">
        <v>1320</v>
      </c>
      <c r="G717" s="919" t="s">
        <v>2016</v>
      </c>
      <c r="H717" s="919" t="s">
        <v>2017</v>
      </c>
      <c r="I717" s="920">
        <v>0</v>
      </c>
      <c r="J717" s="920">
        <v>0</v>
      </c>
      <c r="K717" s="920">
        <v>47482218794</v>
      </c>
      <c r="L717" s="920">
        <v>0</v>
      </c>
      <c r="M717" s="920">
        <v>47482218794</v>
      </c>
      <c r="N717" s="920">
        <v>0</v>
      </c>
      <c r="O717" s="921" t="s">
        <v>2470</v>
      </c>
    </row>
    <row r="718" spans="1:15" x14ac:dyDescent="0.25">
      <c r="A718" s="95" t="s">
        <v>1214</v>
      </c>
      <c r="B718" s="95" t="s">
        <v>1215</v>
      </c>
      <c r="C718" s="926" t="s">
        <v>1318</v>
      </c>
      <c r="D718" s="919" t="s">
        <v>790</v>
      </c>
      <c r="E718" s="919" t="s">
        <v>1319</v>
      </c>
      <c r="F718" s="958" t="s">
        <v>1320</v>
      </c>
      <c r="G718" s="919" t="s">
        <v>791</v>
      </c>
      <c r="H718" s="919" t="s">
        <v>792</v>
      </c>
      <c r="I718" s="920">
        <v>0</v>
      </c>
      <c r="J718" s="920">
        <v>0</v>
      </c>
      <c r="K718" s="920">
        <v>92340976578</v>
      </c>
      <c r="L718" s="920">
        <v>0</v>
      </c>
      <c r="M718" s="920">
        <v>92340976578</v>
      </c>
      <c r="N718" s="920">
        <v>0</v>
      </c>
      <c r="O718" s="921" t="s">
        <v>2470</v>
      </c>
    </row>
    <row r="719" spans="1:15" x14ac:dyDescent="0.25">
      <c r="A719" s="95" t="s">
        <v>1214</v>
      </c>
      <c r="B719" s="95" t="s">
        <v>1215</v>
      </c>
      <c r="C719" s="926" t="s">
        <v>1318</v>
      </c>
      <c r="D719" s="919" t="s">
        <v>790</v>
      </c>
      <c r="E719" s="919" t="s">
        <v>1319</v>
      </c>
      <c r="F719" s="958" t="s">
        <v>1320</v>
      </c>
      <c r="G719" s="919" t="s">
        <v>1306</v>
      </c>
      <c r="H719" s="919" t="s">
        <v>1307</v>
      </c>
      <c r="I719" s="920">
        <v>0</v>
      </c>
      <c r="J719" s="920">
        <v>0</v>
      </c>
      <c r="K719" s="920">
        <v>5332384553</v>
      </c>
      <c r="L719" s="920">
        <v>0</v>
      </c>
      <c r="M719" s="920">
        <v>5332384553</v>
      </c>
      <c r="N719" s="920">
        <v>0</v>
      </c>
      <c r="O719" s="921" t="s">
        <v>2470</v>
      </c>
    </row>
    <row r="720" spans="1:15" x14ac:dyDescent="0.25">
      <c r="A720" s="95" t="s">
        <v>1214</v>
      </c>
      <c r="B720" s="95" t="s">
        <v>1215</v>
      </c>
      <c r="C720" s="926" t="s">
        <v>1318</v>
      </c>
      <c r="D720" s="919" t="s">
        <v>790</v>
      </c>
      <c r="E720" s="919" t="s">
        <v>1319</v>
      </c>
      <c r="F720" s="958" t="s">
        <v>1320</v>
      </c>
      <c r="G720" s="919" t="s">
        <v>2020</v>
      </c>
      <c r="H720" s="919" t="s">
        <v>2021</v>
      </c>
      <c r="I720" s="920">
        <v>0</v>
      </c>
      <c r="J720" s="920">
        <v>0</v>
      </c>
      <c r="K720" s="920">
        <v>918681500</v>
      </c>
      <c r="L720" s="920">
        <v>13145000</v>
      </c>
      <c r="M720" s="920">
        <v>905536500</v>
      </c>
      <c r="N720" s="920">
        <v>0</v>
      </c>
      <c r="O720" s="921" t="s">
        <v>2470</v>
      </c>
    </row>
    <row r="721" spans="1:15" x14ac:dyDescent="0.25">
      <c r="A721" s="95" t="s">
        <v>1214</v>
      </c>
      <c r="B721" s="95" t="s">
        <v>1215</v>
      </c>
      <c r="C721" s="926" t="s">
        <v>1318</v>
      </c>
      <c r="D721" s="919" t="s">
        <v>790</v>
      </c>
      <c r="E721" s="919" t="s">
        <v>1319</v>
      </c>
      <c r="F721" s="958" t="s">
        <v>1320</v>
      </c>
      <c r="G721" s="919" t="s">
        <v>2022</v>
      </c>
      <c r="H721" s="919" t="s">
        <v>2023</v>
      </c>
      <c r="I721" s="920">
        <v>0</v>
      </c>
      <c r="J721" s="920">
        <v>0</v>
      </c>
      <c r="K721" s="920">
        <v>1717067500</v>
      </c>
      <c r="L721" s="920">
        <v>0</v>
      </c>
      <c r="M721" s="920">
        <v>1717067500</v>
      </c>
      <c r="N721" s="920">
        <v>0</v>
      </c>
      <c r="O721" s="921" t="s">
        <v>2470</v>
      </c>
    </row>
    <row r="722" spans="1:15" x14ac:dyDescent="0.25">
      <c r="A722" s="95" t="s">
        <v>1214</v>
      </c>
      <c r="B722" s="95" t="s">
        <v>1215</v>
      </c>
      <c r="C722" s="926" t="s">
        <v>1318</v>
      </c>
      <c r="D722" s="919" t="s">
        <v>790</v>
      </c>
      <c r="E722" s="919" t="s">
        <v>1319</v>
      </c>
      <c r="F722" s="958" t="s">
        <v>1320</v>
      </c>
      <c r="G722" s="919" t="s">
        <v>2026</v>
      </c>
      <c r="H722" s="919" t="s">
        <v>2027</v>
      </c>
      <c r="I722" s="920">
        <v>0</v>
      </c>
      <c r="J722" s="920">
        <v>0</v>
      </c>
      <c r="K722" s="920">
        <v>701587702</v>
      </c>
      <c r="L722" s="920">
        <v>0</v>
      </c>
      <c r="M722" s="920">
        <v>701587702</v>
      </c>
      <c r="N722" s="920">
        <v>0</v>
      </c>
      <c r="O722" s="921" t="s">
        <v>2470</v>
      </c>
    </row>
    <row r="723" spans="1:15" x14ac:dyDescent="0.25">
      <c r="A723" s="95" t="s">
        <v>1214</v>
      </c>
      <c r="B723" s="95" t="s">
        <v>1215</v>
      </c>
      <c r="C723" s="926" t="s">
        <v>1318</v>
      </c>
      <c r="D723" s="919" t="s">
        <v>790</v>
      </c>
      <c r="E723" s="919" t="s">
        <v>1321</v>
      </c>
      <c r="F723" s="994" t="s">
        <v>1322</v>
      </c>
      <c r="G723" s="919">
        <v>300005</v>
      </c>
      <c r="H723" s="919" t="s">
        <v>780</v>
      </c>
      <c r="I723" s="920">
        <v>0</v>
      </c>
      <c r="J723" s="920">
        <v>0</v>
      </c>
      <c r="K723" s="920">
        <f>18112384080+3226776+313540915+28218683</f>
        <v>18457370454</v>
      </c>
      <c r="L723" s="920">
        <v>0</v>
      </c>
      <c r="M723" s="995">
        <f>18112384080+3226776+313540915+28218683</f>
        <v>18457370454</v>
      </c>
      <c r="N723" s="920">
        <v>0</v>
      </c>
      <c r="O723" s="921" t="s">
        <v>2469</v>
      </c>
    </row>
    <row r="724" spans="1:15" x14ac:dyDescent="0.25">
      <c r="A724" s="95" t="s">
        <v>1214</v>
      </c>
      <c r="B724" s="95" t="s">
        <v>1215</v>
      </c>
      <c r="C724" s="926" t="s">
        <v>1318</v>
      </c>
      <c r="D724" s="919" t="s">
        <v>790</v>
      </c>
      <c r="E724" s="919" t="s">
        <v>1323</v>
      </c>
      <c r="F724" s="994" t="s">
        <v>1324</v>
      </c>
      <c r="G724" s="919" t="s">
        <v>773</v>
      </c>
      <c r="H724" s="919" t="s">
        <v>774</v>
      </c>
      <c r="I724" s="920">
        <v>0</v>
      </c>
      <c r="J724" s="920">
        <v>0</v>
      </c>
      <c r="K724" s="920">
        <v>67490000</v>
      </c>
      <c r="L724" s="920">
        <v>0</v>
      </c>
      <c r="M724" s="995">
        <v>67490000</v>
      </c>
      <c r="N724" s="920">
        <v>0</v>
      </c>
      <c r="O724" s="921" t="s">
        <v>2469</v>
      </c>
    </row>
    <row r="725" spans="1:15" x14ac:dyDescent="0.25">
      <c r="A725" s="95" t="s">
        <v>1214</v>
      </c>
      <c r="B725" s="95" t="s">
        <v>1215</v>
      </c>
      <c r="C725" s="926" t="s">
        <v>1318</v>
      </c>
      <c r="D725" s="919" t="s">
        <v>790</v>
      </c>
      <c r="E725" s="919" t="s">
        <v>1345</v>
      </c>
      <c r="F725" s="958" t="s">
        <v>1346</v>
      </c>
      <c r="G725" s="919" t="s">
        <v>779</v>
      </c>
      <c r="H725" s="919" t="s">
        <v>780</v>
      </c>
      <c r="I725" s="920">
        <v>0</v>
      </c>
      <c r="J725" s="920">
        <v>0</v>
      </c>
      <c r="K725" s="920">
        <v>722868245</v>
      </c>
      <c r="L725" s="920">
        <v>0</v>
      </c>
      <c r="M725" s="920">
        <v>722868245</v>
      </c>
      <c r="N725" s="920">
        <v>0</v>
      </c>
      <c r="O725" s="921" t="s">
        <v>2470</v>
      </c>
    </row>
    <row r="726" spans="1:15" x14ac:dyDescent="0.25">
      <c r="A726" s="95" t="s">
        <v>1214</v>
      </c>
      <c r="B726" s="95" t="s">
        <v>1215</v>
      </c>
      <c r="C726" s="926" t="s">
        <v>1318</v>
      </c>
      <c r="D726" s="919" t="s">
        <v>790</v>
      </c>
      <c r="E726" s="919" t="s">
        <v>1345</v>
      </c>
      <c r="F726" s="958" t="s">
        <v>1346</v>
      </c>
      <c r="G726" s="919" t="s">
        <v>781</v>
      </c>
      <c r="H726" s="919" t="s">
        <v>782</v>
      </c>
      <c r="I726" s="920">
        <v>0</v>
      </c>
      <c r="J726" s="920">
        <v>0</v>
      </c>
      <c r="K726" s="920">
        <v>1214676900</v>
      </c>
      <c r="L726" s="920">
        <v>0</v>
      </c>
      <c r="M726" s="920">
        <v>1214676900</v>
      </c>
      <c r="N726" s="920">
        <v>0</v>
      </c>
      <c r="O726" s="921" t="s">
        <v>2470</v>
      </c>
    </row>
    <row r="727" spans="1:15" x14ac:dyDescent="0.25">
      <c r="A727" s="95" t="s">
        <v>1214</v>
      </c>
      <c r="B727" s="95" t="s">
        <v>1215</v>
      </c>
      <c r="C727" s="926" t="s">
        <v>1318</v>
      </c>
      <c r="D727" s="919" t="s">
        <v>790</v>
      </c>
      <c r="E727" s="919" t="s">
        <v>1345</v>
      </c>
      <c r="F727" s="958" t="s">
        <v>1346</v>
      </c>
      <c r="G727" s="919" t="s">
        <v>1292</v>
      </c>
      <c r="H727" s="919" t="s">
        <v>1293</v>
      </c>
      <c r="I727" s="920">
        <v>0</v>
      </c>
      <c r="J727" s="920">
        <v>0</v>
      </c>
      <c r="K727" s="920">
        <v>110000000</v>
      </c>
      <c r="L727" s="920">
        <v>0</v>
      </c>
      <c r="M727" s="920">
        <v>110000000</v>
      </c>
      <c r="N727" s="920">
        <v>0</v>
      </c>
      <c r="O727" s="921" t="s">
        <v>2470</v>
      </c>
    </row>
    <row r="728" spans="1:15" x14ac:dyDescent="0.25">
      <c r="A728" s="95" t="s">
        <v>1214</v>
      </c>
      <c r="B728" s="95" t="s">
        <v>1215</v>
      </c>
      <c r="C728" s="926" t="s">
        <v>1318</v>
      </c>
      <c r="D728" s="919" t="s">
        <v>790</v>
      </c>
      <c r="E728" s="919" t="s">
        <v>1343</v>
      </c>
      <c r="F728" s="994" t="s">
        <v>1344</v>
      </c>
      <c r="G728" s="919" t="s">
        <v>779</v>
      </c>
      <c r="H728" s="919" t="s">
        <v>780</v>
      </c>
      <c r="I728" s="920">
        <v>0</v>
      </c>
      <c r="J728" s="920">
        <v>0</v>
      </c>
      <c r="K728" s="920">
        <v>7492075408</v>
      </c>
      <c r="L728" s="920">
        <v>0</v>
      </c>
      <c r="M728" s="995">
        <v>7492075408</v>
      </c>
      <c r="N728" s="920">
        <v>0</v>
      </c>
      <c r="O728" s="921" t="s">
        <v>2469</v>
      </c>
    </row>
    <row r="729" spans="1:15" x14ac:dyDescent="0.25">
      <c r="A729" s="95" t="s">
        <v>1214</v>
      </c>
      <c r="B729" s="95" t="s">
        <v>1215</v>
      </c>
      <c r="C729" s="926" t="s">
        <v>1318</v>
      </c>
      <c r="D729" s="919" t="s">
        <v>790</v>
      </c>
      <c r="E729" s="919" t="s">
        <v>1327</v>
      </c>
      <c r="F729" s="994" t="s">
        <v>1328</v>
      </c>
      <c r="G729" s="919" t="s">
        <v>773</v>
      </c>
      <c r="H729" s="919" t="s">
        <v>774</v>
      </c>
      <c r="I729" s="920">
        <v>0</v>
      </c>
      <c r="J729" s="920">
        <v>0</v>
      </c>
      <c r="K729" s="920">
        <v>20400000000</v>
      </c>
      <c r="L729" s="920">
        <v>0</v>
      </c>
      <c r="M729" s="995">
        <v>20400000000</v>
      </c>
      <c r="N729" s="920">
        <v>0</v>
      </c>
      <c r="O729" s="921" t="s">
        <v>2469</v>
      </c>
    </row>
    <row r="730" spans="1:15" x14ac:dyDescent="0.25">
      <c r="A730" s="95" t="s">
        <v>1214</v>
      </c>
      <c r="B730" s="95" t="s">
        <v>1215</v>
      </c>
      <c r="C730" s="926" t="s">
        <v>1318</v>
      </c>
      <c r="D730" s="919" t="s">
        <v>790</v>
      </c>
      <c r="E730" s="919" t="s">
        <v>1329</v>
      </c>
      <c r="F730" s="994" t="s">
        <v>1330</v>
      </c>
      <c r="G730" s="919" t="s">
        <v>771</v>
      </c>
      <c r="H730" s="919" t="s">
        <v>772</v>
      </c>
      <c r="I730" s="920">
        <v>0</v>
      </c>
      <c r="J730" s="920">
        <v>0</v>
      </c>
      <c r="K730" s="920">
        <v>165630000</v>
      </c>
      <c r="L730" s="920">
        <v>0</v>
      </c>
      <c r="M730" s="995">
        <v>165630000</v>
      </c>
      <c r="N730" s="920">
        <v>0</v>
      </c>
      <c r="O730" s="921" t="s">
        <v>2469</v>
      </c>
    </row>
    <row r="731" spans="1:15" x14ac:dyDescent="0.25">
      <c r="A731" s="95" t="s">
        <v>1214</v>
      </c>
      <c r="B731" s="95" t="s">
        <v>1215</v>
      </c>
      <c r="C731" s="926" t="s">
        <v>1318</v>
      </c>
      <c r="D731" s="919" t="s">
        <v>790</v>
      </c>
      <c r="E731" s="919" t="s">
        <v>1329</v>
      </c>
      <c r="F731" s="994" t="s">
        <v>1330</v>
      </c>
      <c r="G731" s="919" t="s">
        <v>773</v>
      </c>
      <c r="H731" s="919" t="s">
        <v>774</v>
      </c>
      <c r="I731" s="920">
        <v>0</v>
      </c>
      <c r="J731" s="920">
        <v>0</v>
      </c>
      <c r="K731" s="920">
        <v>4850679040</v>
      </c>
      <c r="L731" s="920">
        <v>0</v>
      </c>
      <c r="M731" s="995">
        <v>4850679040</v>
      </c>
      <c r="N731" s="920">
        <v>0</v>
      </c>
      <c r="O731" s="921" t="s">
        <v>2469</v>
      </c>
    </row>
    <row r="732" spans="1:15" x14ac:dyDescent="0.25">
      <c r="A732" s="95" t="s">
        <v>1214</v>
      </c>
      <c r="B732" s="95" t="s">
        <v>1215</v>
      </c>
      <c r="C732" s="926" t="s">
        <v>1318</v>
      </c>
      <c r="D732" s="919" t="s">
        <v>790</v>
      </c>
      <c r="E732" s="919" t="s">
        <v>1329</v>
      </c>
      <c r="F732" s="994" t="s">
        <v>1330</v>
      </c>
      <c r="G732" s="919" t="s">
        <v>775</v>
      </c>
      <c r="H732" s="919" t="s">
        <v>776</v>
      </c>
      <c r="I732" s="920">
        <v>0</v>
      </c>
      <c r="J732" s="920">
        <v>0</v>
      </c>
      <c r="K732" s="920">
        <v>22890000</v>
      </c>
      <c r="L732" s="920">
        <v>0</v>
      </c>
      <c r="M732" s="995">
        <v>22890000</v>
      </c>
      <c r="N732" s="920">
        <v>0</v>
      </c>
      <c r="O732" s="921" t="s">
        <v>2469</v>
      </c>
    </row>
    <row r="733" spans="1:15" x14ac:dyDescent="0.25">
      <c r="A733" s="95" t="s">
        <v>1214</v>
      </c>
      <c r="B733" s="95" t="s">
        <v>1215</v>
      </c>
      <c r="C733" s="926" t="s">
        <v>1318</v>
      </c>
      <c r="D733" s="919" t="s">
        <v>790</v>
      </c>
      <c r="E733" s="919" t="s">
        <v>1329</v>
      </c>
      <c r="F733" s="994" t="s">
        <v>1330</v>
      </c>
      <c r="G733" s="919" t="s">
        <v>777</v>
      </c>
      <c r="H733" s="919" t="s">
        <v>778</v>
      </c>
      <c r="I733" s="920">
        <v>0</v>
      </c>
      <c r="J733" s="920">
        <v>0</v>
      </c>
      <c r="K733" s="920">
        <v>473575000</v>
      </c>
      <c r="L733" s="920">
        <v>0</v>
      </c>
      <c r="M733" s="995">
        <v>473575000</v>
      </c>
      <c r="N733" s="920">
        <v>0</v>
      </c>
      <c r="O733" s="921" t="s">
        <v>2469</v>
      </c>
    </row>
    <row r="734" spans="1:15" x14ac:dyDescent="0.25">
      <c r="A734" s="95" t="s">
        <v>1214</v>
      </c>
      <c r="B734" s="95" t="s">
        <v>1215</v>
      </c>
      <c r="C734" s="926" t="s">
        <v>1318</v>
      </c>
      <c r="D734" s="919" t="s">
        <v>790</v>
      </c>
      <c r="E734" s="919" t="s">
        <v>1329</v>
      </c>
      <c r="F734" s="994" t="s">
        <v>1330</v>
      </c>
      <c r="G734" s="919" t="s">
        <v>779</v>
      </c>
      <c r="H734" s="919" t="s">
        <v>780</v>
      </c>
      <c r="I734" s="920">
        <v>0</v>
      </c>
      <c r="J734" s="920">
        <v>0</v>
      </c>
      <c r="K734" s="920">
        <v>156785000</v>
      </c>
      <c r="L734" s="920">
        <v>0</v>
      </c>
      <c r="M734" s="995">
        <v>156785000</v>
      </c>
      <c r="N734" s="920">
        <v>0</v>
      </c>
      <c r="O734" s="921" t="s">
        <v>2469</v>
      </c>
    </row>
    <row r="735" spans="1:15" x14ac:dyDescent="0.25">
      <c r="A735" s="95" t="s">
        <v>1214</v>
      </c>
      <c r="B735" s="95" t="s">
        <v>1215</v>
      </c>
      <c r="C735" s="926" t="s">
        <v>1318</v>
      </c>
      <c r="D735" s="919" t="s">
        <v>790</v>
      </c>
      <c r="E735" s="919" t="s">
        <v>1329</v>
      </c>
      <c r="F735" s="994" t="s">
        <v>1330</v>
      </c>
      <c r="G735" s="919" t="s">
        <v>781</v>
      </c>
      <c r="H735" s="919" t="s">
        <v>782</v>
      </c>
      <c r="I735" s="920">
        <v>0</v>
      </c>
      <c r="J735" s="920">
        <v>0</v>
      </c>
      <c r="K735" s="920">
        <v>4600000</v>
      </c>
      <c r="L735" s="920">
        <v>0</v>
      </c>
      <c r="M735" s="995">
        <v>4600000</v>
      </c>
      <c r="N735" s="920">
        <v>0</v>
      </c>
      <c r="O735" s="921" t="s">
        <v>2469</v>
      </c>
    </row>
    <row r="736" spans="1:15" x14ac:dyDescent="0.25">
      <c r="A736" s="95" t="s">
        <v>1214</v>
      </c>
      <c r="B736" s="95" t="s">
        <v>1215</v>
      </c>
      <c r="C736" s="926" t="s">
        <v>1318</v>
      </c>
      <c r="D736" s="919" t="s">
        <v>790</v>
      </c>
      <c r="E736" s="919" t="s">
        <v>1329</v>
      </c>
      <c r="F736" s="994" t="s">
        <v>1330</v>
      </c>
      <c r="G736" s="919" t="s">
        <v>1292</v>
      </c>
      <c r="H736" s="919" t="s">
        <v>1293</v>
      </c>
      <c r="I736" s="920">
        <v>0</v>
      </c>
      <c r="J736" s="920">
        <v>0</v>
      </c>
      <c r="K736" s="920">
        <v>289550000</v>
      </c>
      <c r="L736" s="920">
        <v>0</v>
      </c>
      <c r="M736" s="995">
        <v>289550000</v>
      </c>
      <c r="N736" s="920">
        <v>0</v>
      </c>
      <c r="O736" s="921" t="s">
        <v>2469</v>
      </c>
    </row>
    <row r="737" spans="1:15" x14ac:dyDescent="0.25">
      <c r="A737" s="95" t="s">
        <v>1214</v>
      </c>
      <c r="B737" s="95" t="s">
        <v>1215</v>
      </c>
      <c r="C737" s="926" t="s">
        <v>1318</v>
      </c>
      <c r="D737" s="919" t="s">
        <v>790</v>
      </c>
      <c r="E737" s="919" t="s">
        <v>1329</v>
      </c>
      <c r="F737" s="994" t="s">
        <v>1330</v>
      </c>
      <c r="G737" s="919" t="s">
        <v>2171</v>
      </c>
      <c r="H737" s="919" t="s">
        <v>2172</v>
      </c>
      <c r="I737" s="920">
        <v>0</v>
      </c>
      <c r="J737" s="920">
        <v>0</v>
      </c>
      <c r="K737" s="920">
        <v>434000000</v>
      </c>
      <c r="L737" s="920">
        <v>0</v>
      </c>
      <c r="M737" s="995">
        <v>434000000</v>
      </c>
      <c r="N737" s="920">
        <v>0</v>
      </c>
      <c r="O737" s="921" t="s">
        <v>2469</v>
      </c>
    </row>
    <row r="738" spans="1:15" x14ac:dyDescent="0.25">
      <c r="A738" s="95" t="s">
        <v>1214</v>
      </c>
      <c r="B738" s="95" t="s">
        <v>1215</v>
      </c>
      <c r="C738" s="926" t="s">
        <v>1318</v>
      </c>
      <c r="D738" s="919" t="s">
        <v>790</v>
      </c>
      <c r="E738" s="919" t="s">
        <v>1349</v>
      </c>
      <c r="F738" s="958" t="s">
        <v>1350</v>
      </c>
      <c r="G738" s="919" t="s">
        <v>781</v>
      </c>
      <c r="H738" s="919" t="s">
        <v>782</v>
      </c>
      <c r="I738" s="920">
        <v>0</v>
      </c>
      <c r="J738" s="920">
        <v>0</v>
      </c>
      <c r="K738" s="920">
        <v>27558103120</v>
      </c>
      <c r="L738" s="920">
        <v>0</v>
      </c>
      <c r="M738" s="920">
        <v>27558103120</v>
      </c>
      <c r="N738" s="920">
        <v>0</v>
      </c>
      <c r="O738" s="921" t="s">
        <v>2470</v>
      </c>
    </row>
    <row r="739" spans="1:15" x14ac:dyDescent="0.25">
      <c r="A739" s="95" t="s">
        <v>1214</v>
      </c>
      <c r="B739" s="95" t="s">
        <v>1215</v>
      </c>
      <c r="C739" s="926" t="s">
        <v>1318</v>
      </c>
      <c r="D739" s="919" t="s">
        <v>790</v>
      </c>
      <c r="E739" s="919" t="s">
        <v>2173</v>
      </c>
      <c r="F739" s="994" t="s">
        <v>2174</v>
      </c>
      <c r="G739" s="919" t="s">
        <v>2171</v>
      </c>
      <c r="H739" s="919" t="s">
        <v>2172</v>
      </c>
      <c r="I739" s="920">
        <v>0</v>
      </c>
      <c r="J739" s="920">
        <v>0</v>
      </c>
      <c r="K739" s="920">
        <v>216910000</v>
      </c>
      <c r="L739" s="920">
        <v>0</v>
      </c>
      <c r="M739" s="995">
        <v>216910000</v>
      </c>
      <c r="N739" s="920">
        <v>0</v>
      </c>
      <c r="O739" s="921" t="s">
        <v>2469</v>
      </c>
    </row>
    <row r="740" spans="1:15" x14ac:dyDescent="0.25">
      <c r="A740" s="95" t="s">
        <v>1214</v>
      </c>
      <c r="B740" s="95" t="s">
        <v>1215</v>
      </c>
      <c r="C740" s="926" t="s">
        <v>1318</v>
      </c>
      <c r="D740" s="919" t="s">
        <v>790</v>
      </c>
      <c r="E740" s="919" t="s">
        <v>1325</v>
      </c>
      <c r="F740" s="994" t="s">
        <v>1326</v>
      </c>
      <c r="G740" s="919" t="s">
        <v>771</v>
      </c>
      <c r="H740" s="919" t="s">
        <v>772</v>
      </c>
      <c r="I740" s="920">
        <v>0</v>
      </c>
      <c r="J740" s="920">
        <v>0</v>
      </c>
      <c r="K740" s="920">
        <v>89704000</v>
      </c>
      <c r="L740" s="920">
        <v>0</v>
      </c>
      <c r="M740" s="995">
        <v>89704000</v>
      </c>
      <c r="N740" s="920">
        <v>0</v>
      </c>
      <c r="O740" s="921" t="s">
        <v>2469</v>
      </c>
    </row>
    <row r="741" spans="1:15" x14ac:dyDescent="0.25">
      <c r="A741" s="95" t="s">
        <v>1214</v>
      </c>
      <c r="B741" s="95" t="s">
        <v>1215</v>
      </c>
      <c r="C741" s="926" t="s">
        <v>1318</v>
      </c>
      <c r="D741" s="919" t="s">
        <v>790</v>
      </c>
      <c r="E741" s="919" t="s">
        <v>1325</v>
      </c>
      <c r="F741" s="994" t="s">
        <v>1326</v>
      </c>
      <c r="G741" s="919" t="s">
        <v>773</v>
      </c>
      <c r="H741" s="919" t="s">
        <v>774</v>
      </c>
      <c r="I741" s="920">
        <v>0</v>
      </c>
      <c r="J741" s="920">
        <v>0</v>
      </c>
      <c r="K741" s="920">
        <v>9864500</v>
      </c>
      <c r="L741" s="920">
        <v>0</v>
      </c>
      <c r="M741" s="995">
        <v>9864500</v>
      </c>
      <c r="N741" s="920">
        <v>0</v>
      </c>
      <c r="O741" s="921" t="s">
        <v>2469</v>
      </c>
    </row>
    <row r="742" spans="1:15" x14ac:dyDescent="0.25">
      <c r="A742" s="95" t="s">
        <v>1214</v>
      </c>
      <c r="B742" s="95" t="s">
        <v>1215</v>
      </c>
      <c r="C742" s="926" t="s">
        <v>1318</v>
      </c>
      <c r="D742" s="919" t="s">
        <v>790</v>
      </c>
      <c r="E742" s="919" t="s">
        <v>1325</v>
      </c>
      <c r="F742" s="994" t="s">
        <v>1326</v>
      </c>
      <c r="G742" s="919" t="s">
        <v>777</v>
      </c>
      <c r="H742" s="919" t="s">
        <v>778</v>
      </c>
      <c r="I742" s="920">
        <v>0</v>
      </c>
      <c r="J742" s="920">
        <v>0</v>
      </c>
      <c r="K742" s="920">
        <v>17658000</v>
      </c>
      <c r="L742" s="920">
        <v>0</v>
      </c>
      <c r="M742" s="995">
        <v>17658000</v>
      </c>
      <c r="N742" s="920">
        <v>0</v>
      </c>
      <c r="O742" s="921" t="s">
        <v>2469</v>
      </c>
    </row>
    <row r="743" spans="1:15" x14ac:dyDescent="0.25">
      <c r="A743" s="95" t="s">
        <v>1214</v>
      </c>
      <c r="B743" s="95" t="s">
        <v>1215</v>
      </c>
      <c r="C743" s="926" t="s">
        <v>1318</v>
      </c>
      <c r="D743" s="919" t="s">
        <v>790</v>
      </c>
      <c r="E743" s="919" t="s">
        <v>1325</v>
      </c>
      <c r="F743" s="994" t="s">
        <v>1326</v>
      </c>
      <c r="G743" s="919" t="s">
        <v>779</v>
      </c>
      <c r="H743" s="919" t="s">
        <v>780</v>
      </c>
      <c r="I743" s="920">
        <v>0</v>
      </c>
      <c r="J743" s="920">
        <v>0</v>
      </c>
      <c r="K743" s="920">
        <v>30531000</v>
      </c>
      <c r="L743" s="920">
        <v>0</v>
      </c>
      <c r="M743" s="995">
        <v>30531000</v>
      </c>
      <c r="N743" s="920">
        <v>0</v>
      </c>
      <c r="O743" s="921" t="s">
        <v>2469</v>
      </c>
    </row>
    <row r="744" spans="1:15" x14ac:dyDescent="0.25">
      <c r="A744" s="95" t="s">
        <v>1214</v>
      </c>
      <c r="B744" s="95" t="s">
        <v>1215</v>
      </c>
      <c r="C744" s="926" t="s">
        <v>1318</v>
      </c>
      <c r="D744" s="919" t="s">
        <v>790</v>
      </c>
      <c r="E744" s="919" t="s">
        <v>1325</v>
      </c>
      <c r="F744" s="994" t="s">
        <v>1326</v>
      </c>
      <c r="G744" s="919" t="s">
        <v>783</v>
      </c>
      <c r="H744" s="919" t="s">
        <v>784</v>
      </c>
      <c r="I744" s="920">
        <v>0</v>
      </c>
      <c r="J744" s="920">
        <v>0</v>
      </c>
      <c r="K744" s="920">
        <v>981000</v>
      </c>
      <c r="L744" s="920">
        <v>0</v>
      </c>
      <c r="M744" s="995">
        <v>981000</v>
      </c>
      <c r="N744" s="920">
        <v>0</v>
      </c>
      <c r="O744" s="921" t="s">
        <v>2469</v>
      </c>
    </row>
    <row r="745" spans="1:15" x14ac:dyDescent="0.25">
      <c r="A745" s="95" t="s">
        <v>1214</v>
      </c>
      <c r="B745" s="95" t="s">
        <v>1215</v>
      </c>
      <c r="C745" s="926" t="s">
        <v>1318</v>
      </c>
      <c r="D745" s="919" t="s">
        <v>790</v>
      </c>
      <c r="E745" s="919" t="s">
        <v>1347</v>
      </c>
      <c r="F745" s="994" t="s">
        <v>1348</v>
      </c>
      <c r="G745" s="919" t="s">
        <v>777</v>
      </c>
      <c r="H745" s="919" t="s">
        <v>778</v>
      </c>
      <c r="I745" s="1254">
        <v>0</v>
      </c>
      <c r="J745" s="1254">
        <v>0</v>
      </c>
      <c r="K745" s="1254">
        <v>280027082401</v>
      </c>
      <c r="L745" s="1254">
        <v>0</v>
      </c>
      <c r="M745" s="1254">
        <v>280027082401</v>
      </c>
      <c r="N745" s="1254">
        <v>0</v>
      </c>
      <c r="O745" s="921" t="s">
        <v>2469</v>
      </c>
    </row>
    <row r="746" spans="1:15" x14ac:dyDescent="0.25">
      <c r="A746" s="95" t="s">
        <v>1214</v>
      </c>
      <c r="B746" s="95" t="s">
        <v>1215</v>
      </c>
      <c r="C746" s="926" t="s">
        <v>1318</v>
      </c>
      <c r="D746" s="919" t="s">
        <v>790</v>
      </c>
      <c r="E746" s="919" t="s">
        <v>1347</v>
      </c>
      <c r="F746" s="994" t="s">
        <v>1348</v>
      </c>
      <c r="G746" s="919" t="s">
        <v>2008</v>
      </c>
      <c r="H746" s="919" t="s">
        <v>2009</v>
      </c>
      <c r="I746" s="920">
        <v>0</v>
      </c>
      <c r="J746" s="920">
        <v>0</v>
      </c>
      <c r="K746" s="920">
        <v>30672648325</v>
      </c>
      <c r="L746" s="920">
        <v>0</v>
      </c>
      <c r="M746" s="995">
        <v>30672648325</v>
      </c>
      <c r="N746" s="920">
        <v>0</v>
      </c>
      <c r="O746" s="921" t="s">
        <v>2469</v>
      </c>
    </row>
    <row r="747" spans="1:15" x14ac:dyDescent="0.25">
      <c r="A747" s="95" t="s">
        <v>1214</v>
      </c>
      <c r="B747" s="95" t="s">
        <v>1215</v>
      </c>
      <c r="C747" s="926" t="s">
        <v>1318</v>
      </c>
      <c r="D747" s="919" t="s">
        <v>790</v>
      </c>
      <c r="E747" s="919" t="s">
        <v>1331</v>
      </c>
      <c r="F747" s="958" t="s">
        <v>1332</v>
      </c>
      <c r="G747" s="919" t="s">
        <v>777</v>
      </c>
      <c r="H747" s="919" t="s">
        <v>778</v>
      </c>
      <c r="I747" s="920">
        <v>0</v>
      </c>
      <c r="J747" s="920">
        <v>0</v>
      </c>
      <c r="K747" s="920">
        <v>235326406</v>
      </c>
      <c r="L747" s="920">
        <v>0</v>
      </c>
      <c r="M747" s="920">
        <v>235326406</v>
      </c>
      <c r="N747" s="920">
        <v>0</v>
      </c>
      <c r="O747" s="921" t="s">
        <v>2470</v>
      </c>
    </row>
    <row r="748" spans="1:15" x14ac:dyDescent="0.25">
      <c r="A748" s="95" t="s">
        <v>1214</v>
      </c>
      <c r="B748" s="95" t="s">
        <v>1215</v>
      </c>
      <c r="C748" s="926" t="s">
        <v>1318</v>
      </c>
      <c r="D748" s="919" t="s">
        <v>790</v>
      </c>
      <c r="E748" s="919" t="s">
        <v>1331</v>
      </c>
      <c r="F748" s="958" t="s">
        <v>1332</v>
      </c>
      <c r="G748" s="919" t="s">
        <v>779</v>
      </c>
      <c r="H748" s="919" t="s">
        <v>780</v>
      </c>
      <c r="I748" s="920">
        <v>0</v>
      </c>
      <c r="J748" s="920">
        <v>0</v>
      </c>
      <c r="K748" s="920">
        <v>5557269704</v>
      </c>
      <c r="L748" s="920">
        <v>0</v>
      </c>
      <c r="M748" s="920">
        <v>5557269704</v>
      </c>
      <c r="N748" s="920">
        <v>0</v>
      </c>
      <c r="O748" s="921" t="s">
        <v>2470</v>
      </c>
    </row>
    <row r="749" spans="1:15" x14ac:dyDescent="0.25">
      <c r="A749" s="95" t="s">
        <v>1214</v>
      </c>
      <c r="B749" s="95" t="s">
        <v>1215</v>
      </c>
      <c r="C749" s="926" t="s">
        <v>1318</v>
      </c>
      <c r="D749" s="919" t="s">
        <v>790</v>
      </c>
      <c r="E749" s="919" t="s">
        <v>1331</v>
      </c>
      <c r="F749" s="958" t="s">
        <v>1332</v>
      </c>
      <c r="G749" s="919" t="s">
        <v>781</v>
      </c>
      <c r="H749" s="919" t="s">
        <v>782</v>
      </c>
      <c r="I749" s="920">
        <v>0</v>
      </c>
      <c r="J749" s="920">
        <v>0</v>
      </c>
      <c r="K749" s="920">
        <v>125750000</v>
      </c>
      <c r="L749" s="920">
        <v>0</v>
      </c>
      <c r="M749" s="920">
        <v>125750000</v>
      </c>
      <c r="N749" s="920">
        <v>0</v>
      </c>
      <c r="O749" s="921" t="s">
        <v>2470</v>
      </c>
    </row>
    <row r="750" spans="1:15" x14ac:dyDescent="0.25">
      <c r="A750" s="95" t="s">
        <v>1214</v>
      </c>
      <c r="B750" s="95" t="s">
        <v>1215</v>
      </c>
      <c r="C750" s="926" t="s">
        <v>1318</v>
      </c>
      <c r="D750" s="919" t="s">
        <v>790</v>
      </c>
      <c r="E750" s="919" t="s">
        <v>1351</v>
      </c>
      <c r="F750" s="994" t="s">
        <v>1352</v>
      </c>
      <c r="G750" s="919" t="s">
        <v>777</v>
      </c>
      <c r="H750" s="919" t="s">
        <v>778</v>
      </c>
      <c r="I750" s="920">
        <v>0</v>
      </c>
      <c r="J750" s="920">
        <v>0</v>
      </c>
      <c r="K750" s="920">
        <v>43213563150</v>
      </c>
      <c r="L750" s="920">
        <v>0</v>
      </c>
      <c r="M750" s="995">
        <v>43213563150</v>
      </c>
      <c r="N750" s="920">
        <v>0</v>
      </c>
      <c r="O750" s="921" t="s">
        <v>2469</v>
      </c>
    </row>
    <row r="751" spans="1:15" x14ac:dyDescent="0.25">
      <c r="A751" s="95" t="s">
        <v>1214</v>
      </c>
      <c r="B751" s="95" t="s">
        <v>1215</v>
      </c>
      <c r="C751" s="926" t="s">
        <v>1355</v>
      </c>
      <c r="D751" s="919" t="s">
        <v>331</v>
      </c>
      <c r="E751" s="919" t="s">
        <v>2175</v>
      </c>
      <c r="F751" s="958" t="s">
        <v>2176</v>
      </c>
      <c r="G751" s="919" t="s">
        <v>771</v>
      </c>
      <c r="H751" s="919" t="s">
        <v>772</v>
      </c>
      <c r="I751" s="920">
        <v>0</v>
      </c>
      <c r="J751" s="920">
        <v>0</v>
      </c>
      <c r="K751" s="920">
        <v>1937888325556</v>
      </c>
      <c r="L751" s="920">
        <v>0</v>
      </c>
      <c r="M751" s="920">
        <v>1937888325556</v>
      </c>
      <c r="N751" s="920">
        <v>0</v>
      </c>
      <c r="O751" s="921" t="s">
        <v>2471</v>
      </c>
    </row>
    <row r="752" spans="1:15" x14ac:dyDescent="0.25">
      <c r="A752" s="95" t="s">
        <v>1214</v>
      </c>
      <c r="B752" s="95" t="s">
        <v>1215</v>
      </c>
      <c r="C752" s="926" t="s">
        <v>1355</v>
      </c>
      <c r="D752" s="919" t="s">
        <v>331</v>
      </c>
      <c r="E752" s="919" t="s">
        <v>1356</v>
      </c>
      <c r="F752" s="958" t="s">
        <v>1357</v>
      </c>
      <c r="G752" s="919" t="s">
        <v>771</v>
      </c>
      <c r="H752" s="919" t="s">
        <v>772</v>
      </c>
      <c r="I752" s="920">
        <v>0</v>
      </c>
      <c r="J752" s="920">
        <v>0</v>
      </c>
      <c r="K752" s="920">
        <v>1649980000</v>
      </c>
      <c r="L752" s="920">
        <v>0</v>
      </c>
      <c r="M752" s="920">
        <v>1649980000</v>
      </c>
      <c r="N752" s="920">
        <v>0</v>
      </c>
      <c r="O752" s="921" t="s">
        <v>2471</v>
      </c>
    </row>
    <row r="753" spans="1:16" x14ac:dyDescent="0.25">
      <c r="A753" s="95" t="s">
        <v>1214</v>
      </c>
      <c r="B753" s="95" t="s">
        <v>1215</v>
      </c>
      <c r="C753" s="926" t="s">
        <v>1355</v>
      </c>
      <c r="D753" s="919" t="s">
        <v>331</v>
      </c>
      <c r="E753" s="919" t="s">
        <v>1358</v>
      </c>
      <c r="F753" s="958" t="s">
        <v>1359</v>
      </c>
      <c r="G753" s="919" t="s">
        <v>771</v>
      </c>
      <c r="H753" s="919" t="s">
        <v>772</v>
      </c>
      <c r="I753" s="920">
        <v>0</v>
      </c>
      <c r="J753" s="920">
        <v>0</v>
      </c>
      <c r="K753" s="920">
        <v>86690485</v>
      </c>
      <c r="L753" s="920">
        <v>1261837</v>
      </c>
      <c r="M753" s="920">
        <v>85428648</v>
      </c>
      <c r="N753" s="920">
        <v>0</v>
      </c>
      <c r="O753" s="921" t="s">
        <v>2471</v>
      </c>
    </row>
    <row r="754" spans="1:16" x14ac:dyDescent="0.25">
      <c r="A754" s="95" t="s">
        <v>1214</v>
      </c>
      <c r="B754" s="95" t="s">
        <v>1215</v>
      </c>
      <c r="C754" s="926" t="s">
        <v>1355</v>
      </c>
      <c r="D754" s="919" t="s">
        <v>331</v>
      </c>
      <c r="E754" s="919" t="s">
        <v>1360</v>
      </c>
      <c r="F754" s="958" t="s">
        <v>1361</v>
      </c>
      <c r="G754" s="919" t="s">
        <v>771</v>
      </c>
      <c r="H754" s="919" t="s">
        <v>772</v>
      </c>
      <c r="I754" s="920">
        <v>0</v>
      </c>
      <c r="J754" s="920">
        <v>0</v>
      </c>
      <c r="K754" s="920">
        <v>451386651798</v>
      </c>
      <c r="L754" s="920">
        <v>37186943836</v>
      </c>
      <c r="M754" s="920">
        <v>414199707962</v>
      </c>
      <c r="N754" s="920">
        <v>0</v>
      </c>
      <c r="O754" s="921" t="s">
        <v>2471</v>
      </c>
    </row>
    <row r="755" spans="1:16" x14ac:dyDescent="0.25">
      <c r="A755" s="95" t="s">
        <v>1214</v>
      </c>
      <c r="B755" s="95" t="s">
        <v>1215</v>
      </c>
      <c r="C755" s="926" t="s">
        <v>1355</v>
      </c>
      <c r="D755" s="919" t="s">
        <v>331</v>
      </c>
      <c r="E755" s="919" t="s">
        <v>1366</v>
      </c>
      <c r="F755" s="958" t="s">
        <v>1367</v>
      </c>
      <c r="G755" s="919" t="s">
        <v>771</v>
      </c>
      <c r="H755" s="919" t="s">
        <v>772</v>
      </c>
      <c r="I755" s="920">
        <v>0</v>
      </c>
      <c r="J755" s="920">
        <v>0</v>
      </c>
      <c r="K755" s="920">
        <v>17567105947</v>
      </c>
      <c r="L755" s="920">
        <v>0</v>
      </c>
      <c r="M755" s="920">
        <v>17567105947</v>
      </c>
      <c r="N755" s="920">
        <v>0</v>
      </c>
      <c r="O755" s="921" t="s">
        <v>2471</v>
      </c>
    </row>
    <row r="756" spans="1:16" x14ac:dyDescent="0.25">
      <c r="A756" s="95" t="s">
        <v>1214</v>
      </c>
      <c r="B756" s="95" t="s">
        <v>1215</v>
      </c>
      <c r="C756" s="926" t="s">
        <v>1368</v>
      </c>
      <c r="D756" s="919" t="s">
        <v>1369</v>
      </c>
      <c r="E756" s="919" t="s">
        <v>1370</v>
      </c>
      <c r="F756" s="958" t="s">
        <v>1371</v>
      </c>
      <c r="G756" s="919" t="s">
        <v>771</v>
      </c>
      <c r="H756" s="919" t="s">
        <v>772</v>
      </c>
      <c r="I756" s="920">
        <v>0</v>
      </c>
      <c r="J756" s="920">
        <v>0</v>
      </c>
      <c r="K756" s="920">
        <v>1162000000</v>
      </c>
      <c r="L756" s="920">
        <v>0</v>
      </c>
      <c r="M756" s="920">
        <v>1162000000</v>
      </c>
      <c r="N756" s="920">
        <v>0</v>
      </c>
      <c r="O756" s="921" t="s">
        <v>2472</v>
      </c>
    </row>
    <row r="757" spans="1:16" x14ac:dyDescent="0.25">
      <c r="A757" s="95" t="s">
        <v>1214</v>
      </c>
      <c r="B757" s="95" t="s">
        <v>1215</v>
      </c>
      <c r="C757" s="926" t="s">
        <v>1368</v>
      </c>
      <c r="D757" s="919" t="s">
        <v>1369</v>
      </c>
      <c r="E757" s="919" t="s">
        <v>1372</v>
      </c>
      <c r="F757" s="958" t="s">
        <v>1373</v>
      </c>
      <c r="G757" s="919" t="s">
        <v>771</v>
      </c>
      <c r="H757" s="919" t="s">
        <v>772</v>
      </c>
      <c r="I757" s="920">
        <v>0</v>
      </c>
      <c r="J757" s="920">
        <v>0</v>
      </c>
      <c r="K757" s="920">
        <v>32236750</v>
      </c>
      <c r="L757" s="920">
        <v>0</v>
      </c>
      <c r="M757" s="920">
        <v>32236750</v>
      </c>
      <c r="N757" s="920">
        <v>0</v>
      </c>
      <c r="O757" s="921" t="s">
        <v>2472</v>
      </c>
    </row>
    <row r="758" spans="1:16" x14ac:dyDescent="0.25">
      <c r="A758" s="95" t="s">
        <v>1214</v>
      </c>
      <c r="B758" s="95" t="s">
        <v>1215</v>
      </c>
      <c r="C758" s="926" t="s">
        <v>1368</v>
      </c>
      <c r="D758" s="919" t="s">
        <v>1369</v>
      </c>
      <c r="E758" s="919" t="s">
        <v>1372</v>
      </c>
      <c r="F758" s="958" t="s">
        <v>1373</v>
      </c>
      <c r="G758" s="919" t="s">
        <v>2171</v>
      </c>
      <c r="H758" s="919" t="s">
        <v>2172</v>
      </c>
      <c r="I758" s="920">
        <v>0</v>
      </c>
      <c r="J758" s="920">
        <v>0</v>
      </c>
      <c r="K758" s="920">
        <v>41636000</v>
      </c>
      <c r="L758" s="920">
        <v>0</v>
      </c>
      <c r="M758" s="920">
        <v>41636000</v>
      </c>
      <c r="N758" s="920">
        <v>0</v>
      </c>
      <c r="O758" s="921" t="s">
        <v>2472</v>
      </c>
    </row>
    <row r="759" spans="1:16" x14ac:dyDescent="0.25">
      <c r="A759" s="95" t="s">
        <v>1214</v>
      </c>
      <c r="B759" s="95" t="s">
        <v>1215</v>
      </c>
      <c r="C759" s="926" t="s">
        <v>1368</v>
      </c>
      <c r="D759" s="919" t="s">
        <v>1369</v>
      </c>
      <c r="E759" s="919" t="s">
        <v>2177</v>
      </c>
      <c r="F759" s="958" t="s">
        <v>2178</v>
      </c>
      <c r="G759" s="919" t="s">
        <v>773</v>
      </c>
      <c r="H759" s="919" t="s">
        <v>774</v>
      </c>
      <c r="I759" s="920">
        <v>0</v>
      </c>
      <c r="J759" s="920">
        <v>0</v>
      </c>
      <c r="K759" s="920">
        <v>15282700000</v>
      </c>
      <c r="L759" s="920">
        <v>0</v>
      </c>
      <c r="M759" s="920">
        <v>15282700000</v>
      </c>
      <c r="N759" s="920">
        <v>0</v>
      </c>
      <c r="O759" s="921" t="s">
        <v>2472</v>
      </c>
    </row>
    <row r="760" spans="1:16" s="839" customFormat="1" x14ac:dyDescent="0.25">
      <c r="A760" s="837" t="s">
        <v>1374</v>
      </c>
      <c r="B760" s="837" t="s">
        <v>1375</v>
      </c>
      <c r="C760" s="837" t="s">
        <v>1376</v>
      </c>
      <c r="D760" s="837" t="s">
        <v>1377</v>
      </c>
      <c r="E760" s="837" t="s">
        <v>1378</v>
      </c>
      <c r="F760" s="837" t="s">
        <v>1379</v>
      </c>
      <c r="G760" s="837" t="s">
        <v>554</v>
      </c>
      <c r="H760" s="837" t="s">
        <v>555</v>
      </c>
      <c r="I760" s="228">
        <v>0</v>
      </c>
      <c r="J760" s="228">
        <v>0</v>
      </c>
      <c r="K760" s="228">
        <v>200000000</v>
      </c>
      <c r="L760" s="228">
        <v>0</v>
      </c>
      <c r="M760" s="228">
        <v>200000000</v>
      </c>
      <c r="N760" s="228">
        <v>0</v>
      </c>
      <c r="O760" s="838"/>
      <c r="P760" s="865"/>
    </row>
    <row r="761" spans="1:16" s="839" customFormat="1" x14ac:dyDescent="0.25">
      <c r="A761" s="837" t="s">
        <v>1374</v>
      </c>
      <c r="B761" s="837" t="s">
        <v>1375</v>
      </c>
      <c r="C761" s="837" t="s">
        <v>1376</v>
      </c>
      <c r="D761" s="837" t="s">
        <v>1377</v>
      </c>
      <c r="E761" s="837" t="s">
        <v>1378</v>
      </c>
      <c r="F761" s="837" t="s">
        <v>1379</v>
      </c>
      <c r="G761" s="837" t="s">
        <v>568</v>
      </c>
      <c r="H761" s="837" t="s">
        <v>569</v>
      </c>
      <c r="I761" s="228">
        <v>0</v>
      </c>
      <c r="J761" s="228">
        <v>0</v>
      </c>
      <c r="K761" s="228">
        <v>500000000</v>
      </c>
      <c r="L761" s="228">
        <v>0</v>
      </c>
      <c r="M761" s="228">
        <v>500000000</v>
      </c>
      <c r="N761" s="228">
        <v>0</v>
      </c>
      <c r="O761" s="838"/>
      <c r="P761" s="865"/>
    </row>
    <row r="762" spans="1:16" s="839" customFormat="1" x14ac:dyDescent="0.25">
      <c r="A762" s="837" t="s">
        <v>1374</v>
      </c>
      <c r="B762" s="837" t="s">
        <v>1375</v>
      </c>
      <c r="C762" s="837" t="s">
        <v>1376</v>
      </c>
      <c r="D762" s="837" t="s">
        <v>1377</v>
      </c>
      <c r="E762" s="837" t="s">
        <v>1378</v>
      </c>
      <c r="F762" s="837" t="s">
        <v>1379</v>
      </c>
      <c r="G762" s="837" t="s">
        <v>984</v>
      </c>
      <c r="H762" s="837" t="s">
        <v>985</v>
      </c>
      <c r="I762" s="228">
        <v>0</v>
      </c>
      <c r="J762" s="228">
        <v>0</v>
      </c>
      <c r="K762" s="228">
        <v>150000000</v>
      </c>
      <c r="L762" s="228">
        <v>0</v>
      </c>
      <c r="M762" s="228">
        <v>150000000</v>
      </c>
      <c r="N762" s="228">
        <v>0</v>
      </c>
      <c r="O762" s="838"/>
      <c r="P762" s="865"/>
    </row>
    <row r="763" spans="1:16" s="839" customFormat="1" x14ac:dyDescent="0.25">
      <c r="A763" s="837" t="s">
        <v>1374</v>
      </c>
      <c r="B763" s="837" t="s">
        <v>1375</v>
      </c>
      <c r="C763" s="837" t="s">
        <v>1376</v>
      </c>
      <c r="D763" s="837" t="s">
        <v>1377</v>
      </c>
      <c r="E763" s="837" t="s">
        <v>1378</v>
      </c>
      <c r="F763" s="837" t="s">
        <v>1379</v>
      </c>
      <c r="G763" s="837" t="s">
        <v>1888</v>
      </c>
      <c r="H763" s="837" t="s">
        <v>1889</v>
      </c>
      <c r="I763" s="228">
        <v>0</v>
      </c>
      <c r="J763" s="228">
        <v>0</v>
      </c>
      <c r="K763" s="228">
        <v>500000000</v>
      </c>
      <c r="L763" s="228">
        <v>0</v>
      </c>
      <c r="M763" s="228">
        <v>500000000</v>
      </c>
      <c r="N763" s="228">
        <v>0</v>
      </c>
      <c r="O763" s="838"/>
      <c r="P763" s="865"/>
    </row>
    <row r="764" spans="1:16" s="839" customFormat="1" x14ac:dyDescent="0.25">
      <c r="A764" s="837" t="s">
        <v>1374</v>
      </c>
      <c r="B764" s="837" t="s">
        <v>1375</v>
      </c>
      <c r="C764" s="837" t="s">
        <v>1376</v>
      </c>
      <c r="D764" s="837" t="s">
        <v>1377</v>
      </c>
      <c r="E764" s="837" t="s">
        <v>1378</v>
      </c>
      <c r="F764" s="837" t="s">
        <v>1379</v>
      </c>
      <c r="G764" s="837" t="s">
        <v>1879</v>
      </c>
      <c r="H764" s="837" t="s">
        <v>1880</v>
      </c>
      <c r="I764" s="228">
        <v>0</v>
      </c>
      <c r="J764" s="228">
        <v>0</v>
      </c>
      <c r="K764" s="228">
        <v>1000000000</v>
      </c>
      <c r="L764" s="228">
        <v>0</v>
      </c>
      <c r="M764" s="228">
        <v>1000000000</v>
      </c>
      <c r="N764" s="228">
        <v>0</v>
      </c>
      <c r="O764" s="838"/>
      <c r="P764" s="865"/>
    </row>
    <row r="765" spans="1:16" s="839" customFormat="1" x14ac:dyDescent="0.25">
      <c r="A765" s="837" t="s">
        <v>1374</v>
      </c>
      <c r="B765" s="837" t="s">
        <v>1375</v>
      </c>
      <c r="C765" s="837" t="s">
        <v>1376</v>
      </c>
      <c r="D765" s="837" t="s">
        <v>1377</v>
      </c>
      <c r="E765" s="837" t="s">
        <v>1378</v>
      </c>
      <c r="F765" s="837" t="s">
        <v>1379</v>
      </c>
      <c r="G765" s="837" t="s">
        <v>1890</v>
      </c>
      <c r="H765" s="837" t="s">
        <v>1891</v>
      </c>
      <c r="I765" s="228">
        <v>0</v>
      </c>
      <c r="J765" s="228">
        <v>0</v>
      </c>
      <c r="K765" s="228">
        <v>500000000</v>
      </c>
      <c r="L765" s="228">
        <v>0</v>
      </c>
      <c r="M765" s="228">
        <v>500000000</v>
      </c>
      <c r="N765" s="228">
        <v>0</v>
      </c>
      <c r="O765" s="838"/>
      <c r="P765" s="865"/>
    </row>
    <row r="766" spans="1:16" s="839" customFormat="1" x14ac:dyDescent="0.25">
      <c r="A766" s="837" t="s">
        <v>1374</v>
      </c>
      <c r="B766" s="837" t="s">
        <v>1375</v>
      </c>
      <c r="C766" s="837" t="s">
        <v>1376</v>
      </c>
      <c r="D766" s="837" t="s">
        <v>1377</v>
      </c>
      <c r="E766" s="837" t="s">
        <v>1392</v>
      </c>
      <c r="F766" s="837" t="s">
        <v>1393</v>
      </c>
      <c r="G766" s="837" t="s">
        <v>821</v>
      </c>
      <c r="H766" s="837" t="s">
        <v>822</v>
      </c>
      <c r="I766" s="228">
        <v>0</v>
      </c>
      <c r="J766" s="228">
        <v>0</v>
      </c>
      <c r="K766" s="228">
        <v>11150000000</v>
      </c>
      <c r="L766" s="228">
        <v>11150000000</v>
      </c>
      <c r="M766" s="228">
        <v>0</v>
      </c>
      <c r="N766" s="228">
        <v>0</v>
      </c>
      <c r="O766" s="838"/>
      <c r="P766" s="865"/>
    </row>
    <row r="767" spans="1:16" s="839" customFormat="1" x14ac:dyDescent="0.25">
      <c r="A767" s="837" t="s">
        <v>1374</v>
      </c>
      <c r="B767" s="837" t="s">
        <v>1375</v>
      </c>
      <c r="C767" s="837" t="s">
        <v>1376</v>
      </c>
      <c r="D767" s="837" t="s">
        <v>1377</v>
      </c>
      <c r="E767" s="837" t="s">
        <v>1392</v>
      </c>
      <c r="F767" s="837" t="s">
        <v>1393</v>
      </c>
      <c r="G767" s="837" t="s">
        <v>681</v>
      </c>
      <c r="H767" s="837" t="s">
        <v>682</v>
      </c>
      <c r="I767" s="228">
        <v>652500000</v>
      </c>
      <c r="J767" s="228">
        <v>0</v>
      </c>
      <c r="K767" s="228">
        <v>0</v>
      </c>
      <c r="L767" s="228">
        <v>0</v>
      </c>
      <c r="M767" s="228">
        <v>652500000</v>
      </c>
      <c r="N767" s="228">
        <v>0</v>
      </c>
      <c r="O767" s="838"/>
      <c r="P767" s="865"/>
    </row>
    <row r="768" spans="1:16" s="839" customFormat="1" x14ac:dyDescent="0.25">
      <c r="A768" s="837" t="s">
        <v>1374</v>
      </c>
      <c r="B768" s="837" t="s">
        <v>1375</v>
      </c>
      <c r="C768" s="837" t="s">
        <v>1376</v>
      </c>
      <c r="D768" s="837" t="s">
        <v>1377</v>
      </c>
      <c r="E768" s="837" t="s">
        <v>1392</v>
      </c>
      <c r="F768" s="837" t="s">
        <v>1393</v>
      </c>
      <c r="G768" s="837" t="s">
        <v>539</v>
      </c>
      <c r="H768" s="837" t="s">
        <v>269</v>
      </c>
      <c r="I768" s="228">
        <v>2050761502</v>
      </c>
      <c r="J768" s="228">
        <v>0</v>
      </c>
      <c r="K768" s="228">
        <v>540000000</v>
      </c>
      <c r="L768" s="228">
        <v>0</v>
      </c>
      <c r="M768" s="228">
        <v>2590761502</v>
      </c>
      <c r="N768" s="228">
        <v>0</v>
      </c>
      <c r="O768" s="838"/>
      <c r="P768" s="865"/>
    </row>
    <row r="769" spans="1:16" s="839" customFormat="1" x14ac:dyDescent="0.25">
      <c r="A769" s="837" t="s">
        <v>1374</v>
      </c>
      <c r="B769" s="837" t="s">
        <v>1375</v>
      </c>
      <c r="C769" s="837" t="s">
        <v>1376</v>
      </c>
      <c r="D769" s="837" t="s">
        <v>1377</v>
      </c>
      <c r="E769" s="837" t="s">
        <v>1392</v>
      </c>
      <c r="F769" s="837" t="s">
        <v>1393</v>
      </c>
      <c r="G769" s="837" t="s">
        <v>1398</v>
      </c>
      <c r="H769" s="837" t="s">
        <v>1399</v>
      </c>
      <c r="I769" s="228">
        <v>300475000</v>
      </c>
      <c r="J769" s="228">
        <v>0</v>
      </c>
      <c r="K769" s="228">
        <v>0</v>
      </c>
      <c r="L769" s="228">
        <v>0</v>
      </c>
      <c r="M769" s="228">
        <v>300475000</v>
      </c>
      <c r="N769" s="228">
        <v>0</v>
      </c>
      <c r="O769" s="838"/>
      <c r="P769" s="865"/>
    </row>
    <row r="770" spans="1:16" s="839" customFormat="1" x14ac:dyDescent="0.25">
      <c r="A770" s="837" t="s">
        <v>1374</v>
      </c>
      <c r="B770" s="837" t="s">
        <v>1375</v>
      </c>
      <c r="C770" s="837" t="s">
        <v>1376</v>
      </c>
      <c r="D770" s="837" t="s">
        <v>1377</v>
      </c>
      <c r="E770" s="837" t="s">
        <v>1392</v>
      </c>
      <c r="F770" s="837" t="s">
        <v>1393</v>
      </c>
      <c r="G770" s="837" t="s">
        <v>601</v>
      </c>
      <c r="H770" s="837" t="s">
        <v>183</v>
      </c>
      <c r="I770" s="228">
        <v>539351727015</v>
      </c>
      <c r="J770" s="228">
        <v>0</v>
      </c>
      <c r="K770" s="228">
        <v>524023719900</v>
      </c>
      <c r="L770" s="228">
        <v>0</v>
      </c>
      <c r="M770" s="228">
        <v>1063375446915</v>
      </c>
      <c r="N770" s="228">
        <v>0</v>
      </c>
      <c r="O770" s="838"/>
      <c r="P770" s="865"/>
    </row>
    <row r="771" spans="1:16" s="839" customFormat="1" x14ac:dyDescent="0.25">
      <c r="A771" s="837" t="s">
        <v>1374</v>
      </c>
      <c r="B771" s="837" t="s">
        <v>1375</v>
      </c>
      <c r="C771" s="837" t="s">
        <v>1376</v>
      </c>
      <c r="D771" s="837" t="s">
        <v>1377</v>
      </c>
      <c r="E771" s="837" t="s">
        <v>1392</v>
      </c>
      <c r="F771" s="837" t="s">
        <v>1393</v>
      </c>
      <c r="G771" s="837" t="s">
        <v>836</v>
      </c>
      <c r="H771" s="837" t="s">
        <v>837</v>
      </c>
      <c r="I771" s="228">
        <v>51000000</v>
      </c>
      <c r="J771" s="228">
        <v>0</v>
      </c>
      <c r="K771" s="228">
        <v>0</v>
      </c>
      <c r="L771" s="228">
        <v>0</v>
      </c>
      <c r="M771" s="228">
        <v>51000000</v>
      </c>
      <c r="N771" s="228">
        <v>0</v>
      </c>
      <c r="O771" s="838"/>
      <c r="P771" s="865"/>
    </row>
    <row r="772" spans="1:16" s="839" customFormat="1" x14ac:dyDescent="0.25">
      <c r="A772" s="837" t="s">
        <v>1374</v>
      </c>
      <c r="B772" s="837" t="s">
        <v>1375</v>
      </c>
      <c r="C772" s="837" t="s">
        <v>1376</v>
      </c>
      <c r="D772" s="837" t="s">
        <v>1377</v>
      </c>
      <c r="E772" s="837" t="s">
        <v>1392</v>
      </c>
      <c r="F772" s="837" t="s">
        <v>1393</v>
      </c>
      <c r="G772" s="837" t="s">
        <v>648</v>
      </c>
      <c r="H772" s="837" t="s">
        <v>649</v>
      </c>
      <c r="I772" s="228">
        <v>94812500000</v>
      </c>
      <c r="J772" s="228">
        <v>0</v>
      </c>
      <c r="K772" s="228">
        <v>175214257600</v>
      </c>
      <c r="L772" s="228">
        <v>0</v>
      </c>
      <c r="M772" s="228">
        <v>270026757600</v>
      </c>
      <c r="N772" s="228">
        <v>0</v>
      </c>
      <c r="O772" s="838"/>
      <c r="P772" s="865"/>
    </row>
    <row r="773" spans="1:16" s="839" customFormat="1" x14ac:dyDescent="0.25">
      <c r="A773" s="837" t="s">
        <v>1374</v>
      </c>
      <c r="B773" s="837" t="s">
        <v>1375</v>
      </c>
      <c r="C773" s="837" t="s">
        <v>1376</v>
      </c>
      <c r="D773" s="837" t="s">
        <v>1377</v>
      </c>
      <c r="E773" s="837" t="s">
        <v>1392</v>
      </c>
      <c r="F773" s="837" t="s">
        <v>1393</v>
      </c>
      <c r="G773" s="837" t="s">
        <v>1162</v>
      </c>
      <c r="H773" s="837" t="s">
        <v>1163</v>
      </c>
      <c r="I773" s="228">
        <v>110000000</v>
      </c>
      <c r="J773" s="228">
        <v>0</v>
      </c>
      <c r="K773" s="228">
        <v>0</v>
      </c>
      <c r="L773" s="228">
        <v>0</v>
      </c>
      <c r="M773" s="228">
        <v>110000000</v>
      </c>
      <c r="N773" s="228">
        <v>0</v>
      </c>
      <c r="O773" s="838"/>
      <c r="P773" s="865"/>
    </row>
    <row r="774" spans="1:16" s="839" customFormat="1" x14ac:dyDescent="0.25">
      <c r="A774" s="837" t="s">
        <v>1374</v>
      </c>
      <c r="B774" s="837" t="s">
        <v>1375</v>
      </c>
      <c r="C774" s="837" t="s">
        <v>1376</v>
      </c>
      <c r="D774" s="837" t="s">
        <v>1377</v>
      </c>
      <c r="E774" s="837" t="s">
        <v>1392</v>
      </c>
      <c r="F774" s="837" t="s">
        <v>1393</v>
      </c>
      <c r="G774" s="837" t="s">
        <v>616</v>
      </c>
      <c r="H774" s="837" t="s">
        <v>617</v>
      </c>
      <c r="I774" s="228">
        <v>28848846300</v>
      </c>
      <c r="J774" s="228">
        <v>0</v>
      </c>
      <c r="K774" s="228">
        <v>0</v>
      </c>
      <c r="L774" s="228">
        <v>0</v>
      </c>
      <c r="M774" s="228">
        <v>28848846300</v>
      </c>
      <c r="N774" s="228">
        <v>0</v>
      </c>
      <c r="O774" s="838"/>
      <c r="P774" s="865"/>
    </row>
    <row r="775" spans="1:16" s="839" customFormat="1" x14ac:dyDescent="0.25">
      <c r="A775" s="837" t="s">
        <v>1374</v>
      </c>
      <c r="B775" s="837" t="s">
        <v>1375</v>
      </c>
      <c r="C775" s="837" t="s">
        <v>1376</v>
      </c>
      <c r="D775" s="837" t="s">
        <v>1377</v>
      </c>
      <c r="E775" s="837" t="s">
        <v>1392</v>
      </c>
      <c r="F775" s="837" t="s">
        <v>1393</v>
      </c>
      <c r="G775" s="837" t="s">
        <v>618</v>
      </c>
      <c r="H775" s="837" t="s">
        <v>619</v>
      </c>
      <c r="I775" s="228">
        <v>600000000</v>
      </c>
      <c r="J775" s="228">
        <v>0</v>
      </c>
      <c r="K775" s="228">
        <v>0</v>
      </c>
      <c r="L775" s="228">
        <v>0</v>
      </c>
      <c r="M775" s="228">
        <v>600000000</v>
      </c>
      <c r="N775" s="228">
        <v>0</v>
      </c>
      <c r="O775" s="838"/>
      <c r="P775" s="865"/>
    </row>
    <row r="776" spans="1:16" s="839" customFormat="1" x14ac:dyDescent="0.25">
      <c r="A776" s="837" t="s">
        <v>1374</v>
      </c>
      <c r="B776" s="837" t="s">
        <v>1375</v>
      </c>
      <c r="C776" s="837" t="s">
        <v>1376</v>
      </c>
      <c r="D776" s="837" t="s">
        <v>1377</v>
      </c>
      <c r="E776" s="837" t="s">
        <v>1392</v>
      </c>
      <c r="F776" s="837" t="s">
        <v>1393</v>
      </c>
      <c r="G776" s="837" t="s">
        <v>620</v>
      </c>
      <c r="H776" s="837" t="s">
        <v>621</v>
      </c>
      <c r="I776" s="228">
        <v>4200000000</v>
      </c>
      <c r="J776" s="228">
        <v>0</v>
      </c>
      <c r="K776" s="228">
        <v>0</v>
      </c>
      <c r="L776" s="228">
        <v>0</v>
      </c>
      <c r="M776" s="228">
        <v>4200000000</v>
      </c>
      <c r="N776" s="228">
        <v>0</v>
      </c>
      <c r="O776" s="838"/>
      <c r="P776" s="865"/>
    </row>
    <row r="777" spans="1:16" s="839" customFormat="1" x14ac:dyDescent="0.25">
      <c r="A777" s="837" t="s">
        <v>1374</v>
      </c>
      <c r="B777" s="837" t="s">
        <v>1375</v>
      </c>
      <c r="C777" s="837" t="s">
        <v>1376</v>
      </c>
      <c r="D777" s="837" t="s">
        <v>1377</v>
      </c>
      <c r="E777" s="837" t="s">
        <v>1392</v>
      </c>
      <c r="F777" s="837" t="s">
        <v>1393</v>
      </c>
      <c r="G777" s="837" t="s">
        <v>846</v>
      </c>
      <c r="H777" s="837" t="s">
        <v>847</v>
      </c>
      <c r="I777" s="228">
        <v>10120893800</v>
      </c>
      <c r="J777" s="228">
        <v>0</v>
      </c>
      <c r="K777" s="228">
        <v>85000000000</v>
      </c>
      <c r="L777" s="228">
        <v>0</v>
      </c>
      <c r="M777" s="228">
        <v>95120893800</v>
      </c>
      <c r="N777" s="228">
        <v>0</v>
      </c>
      <c r="O777" s="838"/>
      <c r="P777" s="865"/>
    </row>
    <row r="778" spans="1:16" s="839" customFormat="1" x14ac:dyDescent="0.25">
      <c r="A778" s="837" t="s">
        <v>1374</v>
      </c>
      <c r="B778" s="837" t="s">
        <v>1375</v>
      </c>
      <c r="C778" s="837" t="s">
        <v>1376</v>
      </c>
      <c r="D778" s="837" t="s">
        <v>1377</v>
      </c>
      <c r="E778" s="837" t="s">
        <v>1392</v>
      </c>
      <c r="F778" s="837" t="s">
        <v>1393</v>
      </c>
      <c r="G778" s="837" t="s">
        <v>622</v>
      </c>
      <c r="H778" s="837" t="s">
        <v>623</v>
      </c>
      <c r="I778" s="228">
        <v>9800000000</v>
      </c>
      <c r="J778" s="228">
        <v>0</v>
      </c>
      <c r="K778" s="228">
        <v>0</v>
      </c>
      <c r="L778" s="228">
        <v>0</v>
      </c>
      <c r="M778" s="228">
        <v>9800000000</v>
      </c>
      <c r="N778" s="228">
        <v>0</v>
      </c>
      <c r="O778" s="838"/>
      <c r="P778" s="865"/>
    </row>
    <row r="779" spans="1:16" s="839" customFormat="1" x14ac:dyDescent="0.25">
      <c r="A779" s="837" t="s">
        <v>1374</v>
      </c>
      <c r="B779" s="837" t="s">
        <v>1375</v>
      </c>
      <c r="C779" s="837" t="s">
        <v>1376</v>
      </c>
      <c r="D779" s="837" t="s">
        <v>1377</v>
      </c>
      <c r="E779" s="837" t="s">
        <v>1392</v>
      </c>
      <c r="F779" s="837" t="s">
        <v>1393</v>
      </c>
      <c r="G779" s="837" t="s">
        <v>626</v>
      </c>
      <c r="H779" s="837" t="s">
        <v>627</v>
      </c>
      <c r="I779" s="228">
        <v>7841844631</v>
      </c>
      <c r="J779" s="228">
        <v>0</v>
      </c>
      <c r="K779" s="228">
        <v>27979285500</v>
      </c>
      <c r="L779" s="228">
        <v>0</v>
      </c>
      <c r="M779" s="228">
        <v>35821130131</v>
      </c>
      <c r="N779" s="228">
        <v>0</v>
      </c>
      <c r="O779" s="838"/>
      <c r="P779" s="865"/>
    </row>
    <row r="780" spans="1:16" s="839" customFormat="1" x14ac:dyDescent="0.25">
      <c r="A780" s="837" t="s">
        <v>1374</v>
      </c>
      <c r="B780" s="837" t="s">
        <v>1375</v>
      </c>
      <c r="C780" s="837" t="s">
        <v>1376</v>
      </c>
      <c r="D780" s="837" t="s">
        <v>1377</v>
      </c>
      <c r="E780" s="837" t="s">
        <v>1392</v>
      </c>
      <c r="F780" s="837" t="s">
        <v>1393</v>
      </c>
      <c r="G780" s="837" t="s">
        <v>636</v>
      </c>
      <c r="H780" s="837" t="s">
        <v>637</v>
      </c>
      <c r="I780" s="228">
        <v>0</v>
      </c>
      <c r="J780" s="228">
        <v>0</v>
      </c>
      <c r="K780" s="228">
        <v>29321027935</v>
      </c>
      <c r="L780" s="228">
        <v>0</v>
      </c>
      <c r="M780" s="228">
        <v>29321027935</v>
      </c>
      <c r="N780" s="228">
        <v>0</v>
      </c>
      <c r="O780" s="838"/>
      <c r="P780" s="865"/>
    </row>
    <row r="781" spans="1:16" s="839" customFormat="1" x14ac:dyDescent="0.25">
      <c r="A781" s="837" t="s">
        <v>1374</v>
      </c>
      <c r="B781" s="837" t="s">
        <v>1375</v>
      </c>
      <c r="C781" s="837" t="s">
        <v>1376</v>
      </c>
      <c r="D781" s="837" t="s">
        <v>1377</v>
      </c>
      <c r="E781" s="837" t="s">
        <v>1392</v>
      </c>
      <c r="F781" s="837" t="s">
        <v>1393</v>
      </c>
      <c r="G781" s="837" t="s">
        <v>1396</v>
      </c>
      <c r="H781" s="837" t="s">
        <v>1397</v>
      </c>
      <c r="I781" s="228">
        <v>1020239390</v>
      </c>
      <c r="J781" s="228">
        <v>0</v>
      </c>
      <c r="K781" s="228">
        <v>0</v>
      </c>
      <c r="L781" s="228">
        <v>0</v>
      </c>
      <c r="M781" s="228">
        <v>1020239390</v>
      </c>
      <c r="N781" s="228">
        <v>0</v>
      </c>
      <c r="O781" s="838"/>
      <c r="P781" s="865"/>
    </row>
    <row r="782" spans="1:16" s="839" customFormat="1" x14ac:dyDescent="0.25">
      <c r="A782" s="837" t="s">
        <v>1374</v>
      </c>
      <c r="B782" s="837" t="s">
        <v>1375</v>
      </c>
      <c r="C782" s="837" t="s">
        <v>1376</v>
      </c>
      <c r="D782" s="837" t="s">
        <v>1377</v>
      </c>
      <c r="E782" s="837" t="s">
        <v>1392</v>
      </c>
      <c r="F782" s="837" t="s">
        <v>1393</v>
      </c>
      <c r="G782" s="837" t="s">
        <v>1394</v>
      </c>
      <c r="H782" s="837" t="s">
        <v>1395</v>
      </c>
      <c r="I782" s="228">
        <v>2172996280</v>
      </c>
      <c r="J782" s="228">
        <v>0</v>
      </c>
      <c r="K782" s="228">
        <v>0</v>
      </c>
      <c r="L782" s="228">
        <v>0</v>
      </c>
      <c r="M782" s="228">
        <v>2172996280</v>
      </c>
      <c r="N782" s="228">
        <v>0</v>
      </c>
      <c r="O782" s="838"/>
      <c r="P782" s="865"/>
    </row>
    <row r="783" spans="1:16" s="839" customFormat="1" x14ac:dyDescent="0.25">
      <c r="A783" s="837" t="s">
        <v>1374</v>
      </c>
      <c r="B783" s="837" t="s">
        <v>1375</v>
      </c>
      <c r="C783" s="837" t="s">
        <v>1376</v>
      </c>
      <c r="D783" s="837" t="s">
        <v>1377</v>
      </c>
      <c r="E783" s="837" t="s">
        <v>1392</v>
      </c>
      <c r="F783" s="837" t="s">
        <v>1393</v>
      </c>
      <c r="G783" s="837" t="s">
        <v>858</v>
      </c>
      <c r="H783" s="837" t="s">
        <v>2039</v>
      </c>
      <c r="I783" s="228">
        <v>32400000000</v>
      </c>
      <c r="J783" s="228">
        <v>0</v>
      </c>
      <c r="K783" s="228">
        <v>0</v>
      </c>
      <c r="L783" s="228">
        <v>0</v>
      </c>
      <c r="M783" s="228">
        <v>32400000000</v>
      </c>
      <c r="N783" s="228">
        <v>0</v>
      </c>
      <c r="O783" s="838"/>
      <c r="P783" s="865"/>
    </row>
    <row r="784" spans="1:16" s="839" customFormat="1" x14ac:dyDescent="0.25">
      <c r="A784" s="837" t="s">
        <v>1374</v>
      </c>
      <c r="B784" s="837" t="s">
        <v>1375</v>
      </c>
      <c r="C784" s="837" t="s">
        <v>1376</v>
      </c>
      <c r="D784" s="837" t="s">
        <v>1377</v>
      </c>
      <c r="E784" s="837" t="s">
        <v>1392</v>
      </c>
      <c r="F784" s="837" t="s">
        <v>1393</v>
      </c>
      <c r="G784" s="837" t="s">
        <v>624</v>
      </c>
      <c r="H784" s="837" t="s">
        <v>625</v>
      </c>
      <c r="I784" s="228">
        <v>3896713800</v>
      </c>
      <c r="J784" s="228">
        <v>0</v>
      </c>
      <c r="K784" s="228">
        <v>8522304000</v>
      </c>
      <c r="L784" s="228">
        <v>3896713800</v>
      </c>
      <c r="M784" s="228">
        <v>8522304000</v>
      </c>
      <c r="N784" s="228">
        <v>0</v>
      </c>
      <c r="O784" s="838"/>
      <c r="P784" s="865"/>
    </row>
    <row r="785" spans="1:16" s="839" customFormat="1" x14ac:dyDescent="0.25">
      <c r="A785" s="837" t="s">
        <v>1374</v>
      </c>
      <c r="B785" s="837" t="s">
        <v>1375</v>
      </c>
      <c r="C785" s="837" t="s">
        <v>1376</v>
      </c>
      <c r="D785" s="837" t="s">
        <v>1377</v>
      </c>
      <c r="E785" s="837" t="s">
        <v>1392</v>
      </c>
      <c r="F785" s="837" t="s">
        <v>1393</v>
      </c>
      <c r="G785" s="837" t="s">
        <v>860</v>
      </c>
      <c r="H785" s="837" t="s">
        <v>861</v>
      </c>
      <c r="I785" s="228">
        <v>15000000000</v>
      </c>
      <c r="J785" s="228">
        <v>0</v>
      </c>
      <c r="K785" s="228">
        <v>93060000000</v>
      </c>
      <c r="L785" s="228">
        <v>15000000000</v>
      </c>
      <c r="M785" s="228">
        <v>93060000000</v>
      </c>
      <c r="N785" s="228">
        <v>0</v>
      </c>
      <c r="O785" s="838"/>
      <c r="P785" s="865"/>
    </row>
    <row r="786" spans="1:16" s="839" customFormat="1" x14ac:dyDescent="0.25">
      <c r="A786" s="837" t="s">
        <v>1374</v>
      </c>
      <c r="B786" s="837" t="s">
        <v>1375</v>
      </c>
      <c r="C786" s="837" t="s">
        <v>1376</v>
      </c>
      <c r="D786" s="837" t="s">
        <v>1377</v>
      </c>
      <c r="E786" s="837" t="s">
        <v>1392</v>
      </c>
      <c r="F786" s="837" t="s">
        <v>1393</v>
      </c>
      <c r="G786" s="837" t="s">
        <v>628</v>
      </c>
      <c r="H786" s="837" t="s">
        <v>629</v>
      </c>
      <c r="I786" s="228">
        <v>61634866240</v>
      </c>
      <c r="J786" s="228">
        <v>0</v>
      </c>
      <c r="K786" s="228">
        <v>86868966400</v>
      </c>
      <c r="L786" s="228">
        <v>148503832640</v>
      </c>
      <c r="M786" s="228">
        <v>0</v>
      </c>
      <c r="N786" s="228">
        <v>0</v>
      </c>
      <c r="O786" s="838"/>
      <c r="P786" s="865"/>
    </row>
    <row r="787" spans="1:16" s="839" customFormat="1" x14ac:dyDescent="0.25">
      <c r="A787" s="837" t="s">
        <v>1374</v>
      </c>
      <c r="B787" s="837" t="s">
        <v>1375</v>
      </c>
      <c r="C787" s="837" t="s">
        <v>1376</v>
      </c>
      <c r="D787" s="837" t="s">
        <v>1377</v>
      </c>
      <c r="E787" s="837" t="s">
        <v>1392</v>
      </c>
      <c r="F787" s="837" t="s">
        <v>1393</v>
      </c>
      <c r="G787" s="837" t="s">
        <v>630</v>
      </c>
      <c r="H787" s="837" t="s">
        <v>631</v>
      </c>
      <c r="I787" s="228">
        <v>10208881800</v>
      </c>
      <c r="J787" s="228">
        <v>0</v>
      </c>
      <c r="K787" s="228">
        <v>16232000022</v>
      </c>
      <c r="L787" s="228">
        <v>7980831332</v>
      </c>
      <c r="M787" s="228">
        <v>18460050490</v>
      </c>
      <c r="N787" s="228">
        <v>0</v>
      </c>
      <c r="O787" s="838"/>
      <c r="P787" s="865"/>
    </row>
    <row r="788" spans="1:16" s="839" customFormat="1" x14ac:dyDescent="0.25">
      <c r="A788" s="837" t="s">
        <v>1374</v>
      </c>
      <c r="B788" s="837" t="s">
        <v>1375</v>
      </c>
      <c r="C788" s="837" t="s">
        <v>1376</v>
      </c>
      <c r="D788" s="837" t="s">
        <v>1377</v>
      </c>
      <c r="E788" s="837" t="s">
        <v>1392</v>
      </c>
      <c r="F788" s="837" t="s">
        <v>1393</v>
      </c>
      <c r="G788" s="837" t="s">
        <v>650</v>
      </c>
      <c r="H788" s="837" t="s">
        <v>651</v>
      </c>
      <c r="I788" s="228">
        <v>61566000000</v>
      </c>
      <c r="J788" s="228">
        <v>0</v>
      </c>
      <c r="K788" s="228">
        <v>0</v>
      </c>
      <c r="L788" s="228">
        <v>0</v>
      </c>
      <c r="M788" s="228">
        <v>61566000000</v>
      </c>
      <c r="N788" s="228">
        <v>0</v>
      </c>
      <c r="O788" s="838"/>
      <c r="P788" s="865"/>
    </row>
    <row r="789" spans="1:16" s="839" customFormat="1" x14ac:dyDescent="0.25">
      <c r="A789" s="837" t="s">
        <v>1374</v>
      </c>
      <c r="B789" s="837" t="s">
        <v>1375</v>
      </c>
      <c r="C789" s="837" t="s">
        <v>1376</v>
      </c>
      <c r="D789" s="837" t="s">
        <v>1377</v>
      </c>
      <c r="E789" s="837" t="s">
        <v>1392</v>
      </c>
      <c r="F789" s="837" t="s">
        <v>1393</v>
      </c>
      <c r="G789" s="837" t="s">
        <v>654</v>
      </c>
      <c r="H789" s="837" t="s">
        <v>655</v>
      </c>
      <c r="I789" s="228">
        <v>34835695648</v>
      </c>
      <c r="J789" s="228">
        <v>0</v>
      </c>
      <c r="K789" s="228">
        <v>38367716800</v>
      </c>
      <c r="L789" s="228">
        <v>0</v>
      </c>
      <c r="M789" s="228">
        <v>73203412448</v>
      </c>
      <c r="N789" s="228">
        <v>0</v>
      </c>
      <c r="O789" s="838"/>
      <c r="P789" s="865"/>
    </row>
    <row r="790" spans="1:16" s="839" customFormat="1" x14ac:dyDescent="0.25">
      <c r="A790" s="837" t="s">
        <v>1374</v>
      </c>
      <c r="B790" s="837" t="s">
        <v>1375</v>
      </c>
      <c r="C790" s="837" t="s">
        <v>1376</v>
      </c>
      <c r="D790" s="837" t="s">
        <v>1377</v>
      </c>
      <c r="E790" s="837" t="s">
        <v>1392</v>
      </c>
      <c r="F790" s="837" t="s">
        <v>1393</v>
      </c>
      <c r="G790" s="837" t="s">
        <v>656</v>
      </c>
      <c r="H790" s="837" t="s">
        <v>657</v>
      </c>
      <c r="I790" s="228">
        <v>443387500000</v>
      </c>
      <c r="J790" s="228">
        <v>0</v>
      </c>
      <c r="K790" s="228">
        <v>0</v>
      </c>
      <c r="L790" s="228">
        <v>0</v>
      </c>
      <c r="M790" s="228">
        <v>443387500000</v>
      </c>
      <c r="N790" s="228">
        <v>0</v>
      </c>
      <c r="O790" s="838"/>
      <c r="P790" s="865"/>
    </row>
    <row r="791" spans="1:16" s="839" customFormat="1" x14ac:dyDescent="0.25">
      <c r="A791" s="837" t="s">
        <v>1374</v>
      </c>
      <c r="B791" s="837" t="s">
        <v>1375</v>
      </c>
      <c r="C791" s="837" t="s">
        <v>1376</v>
      </c>
      <c r="D791" s="837" t="s">
        <v>1377</v>
      </c>
      <c r="E791" s="837" t="s">
        <v>1392</v>
      </c>
      <c r="F791" s="837" t="s">
        <v>1393</v>
      </c>
      <c r="G791" s="837" t="s">
        <v>709</v>
      </c>
      <c r="H791" s="837" t="s">
        <v>710</v>
      </c>
      <c r="I791" s="228">
        <v>1093596000</v>
      </c>
      <c r="J791" s="228">
        <v>0</v>
      </c>
      <c r="K791" s="228">
        <v>7627276258</v>
      </c>
      <c r="L791" s="228">
        <v>0</v>
      </c>
      <c r="M791" s="228">
        <v>8720872258</v>
      </c>
      <c r="N791" s="228">
        <v>0</v>
      </c>
      <c r="O791" s="838"/>
      <c r="P791" s="865"/>
    </row>
    <row r="792" spans="1:16" s="839" customFormat="1" x14ac:dyDescent="0.25">
      <c r="A792" s="837" t="s">
        <v>1374</v>
      </c>
      <c r="B792" s="837" t="s">
        <v>1375</v>
      </c>
      <c r="C792" s="837" t="s">
        <v>1376</v>
      </c>
      <c r="D792" s="837" t="s">
        <v>1377</v>
      </c>
      <c r="E792" s="837" t="s">
        <v>1392</v>
      </c>
      <c r="F792" s="837" t="s">
        <v>1393</v>
      </c>
      <c r="G792" s="837" t="s">
        <v>544</v>
      </c>
      <c r="H792" s="837" t="s">
        <v>545</v>
      </c>
      <c r="I792" s="228">
        <v>243943452600</v>
      </c>
      <c r="J792" s="228">
        <v>0</v>
      </c>
      <c r="K792" s="228">
        <v>0</v>
      </c>
      <c r="L792" s="228">
        <v>0</v>
      </c>
      <c r="M792" s="228">
        <v>243943452600</v>
      </c>
      <c r="N792" s="228">
        <v>0</v>
      </c>
      <c r="O792" s="838"/>
      <c r="P792" s="865"/>
    </row>
    <row r="793" spans="1:16" s="839" customFormat="1" x14ac:dyDescent="0.25">
      <c r="A793" s="837" t="s">
        <v>1374</v>
      </c>
      <c r="B793" s="837" t="s">
        <v>1375</v>
      </c>
      <c r="C793" s="837" t="s">
        <v>1376</v>
      </c>
      <c r="D793" s="837" t="s">
        <v>1377</v>
      </c>
      <c r="E793" s="837" t="s">
        <v>1392</v>
      </c>
      <c r="F793" s="837" t="s">
        <v>1393</v>
      </c>
      <c r="G793" s="837" t="s">
        <v>735</v>
      </c>
      <c r="H793" s="837" t="s">
        <v>736</v>
      </c>
      <c r="I793" s="228">
        <v>77640800</v>
      </c>
      <c r="J793" s="228">
        <v>0</v>
      </c>
      <c r="K793" s="228">
        <v>0</v>
      </c>
      <c r="L793" s="228">
        <v>0</v>
      </c>
      <c r="M793" s="228">
        <v>77640800</v>
      </c>
      <c r="N793" s="228">
        <v>0</v>
      </c>
      <c r="O793" s="838"/>
      <c r="P793" s="865"/>
    </row>
    <row r="794" spans="1:16" s="839" customFormat="1" x14ac:dyDescent="0.25">
      <c r="A794" s="837" t="s">
        <v>1374</v>
      </c>
      <c r="B794" s="837" t="s">
        <v>1375</v>
      </c>
      <c r="C794" s="837" t="s">
        <v>1376</v>
      </c>
      <c r="D794" s="837" t="s">
        <v>1377</v>
      </c>
      <c r="E794" s="837" t="s">
        <v>1392</v>
      </c>
      <c r="F794" s="837" t="s">
        <v>1393</v>
      </c>
      <c r="G794" s="837" t="s">
        <v>691</v>
      </c>
      <c r="H794" s="837" t="s">
        <v>692</v>
      </c>
      <c r="I794" s="228">
        <v>1253779507</v>
      </c>
      <c r="J794" s="228">
        <v>460000000</v>
      </c>
      <c r="K794" s="228">
        <v>0</v>
      </c>
      <c r="L794" s="228">
        <v>0</v>
      </c>
      <c r="M794" s="228">
        <v>793779507</v>
      </c>
      <c r="N794" s="228">
        <v>0</v>
      </c>
      <c r="O794" s="838"/>
      <c r="P794" s="865"/>
    </row>
    <row r="795" spans="1:16" s="839" customFormat="1" x14ac:dyDescent="0.25">
      <c r="A795" s="837" t="s">
        <v>1374</v>
      </c>
      <c r="B795" s="837" t="s">
        <v>1375</v>
      </c>
      <c r="C795" s="837" t="s">
        <v>1376</v>
      </c>
      <c r="D795" s="837" t="s">
        <v>1377</v>
      </c>
      <c r="E795" s="837" t="s">
        <v>1392</v>
      </c>
      <c r="F795" s="837" t="s">
        <v>1393</v>
      </c>
      <c r="G795" s="837" t="s">
        <v>713</v>
      </c>
      <c r="H795" s="837" t="s">
        <v>714</v>
      </c>
      <c r="I795" s="228">
        <v>300000000</v>
      </c>
      <c r="J795" s="228">
        <v>0</v>
      </c>
      <c r="K795" s="228">
        <v>0</v>
      </c>
      <c r="L795" s="228">
        <v>0</v>
      </c>
      <c r="M795" s="228">
        <v>300000000</v>
      </c>
      <c r="N795" s="228">
        <v>0</v>
      </c>
      <c r="O795" s="838"/>
      <c r="P795" s="865"/>
    </row>
    <row r="796" spans="1:16" s="839" customFormat="1" x14ac:dyDescent="0.25">
      <c r="A796" s="837" t="s">
        <v>1374</v>
      </c>
      <c r="B796" s="837" t="s">
        <v>1375</v>
      </c>
      <c r="C796" s="837" t="s">
        <v>1376</v>
      </c>
      <c r="D796" s="837" t="s">
        <v>1377</v>
      </c>
      <c r="E796" s="837" t="s">
        <v>1392</v>
      </c>
      <c r="F796" s="837" t="s">
        <v>1393</v>
      </c>
      <c r="G796" s="837" t="s">
        <v>638</v>
      </c>
      <c r="H796" s="837" t="s">
        <v>639</v>
      </c>
      <c r="I796" s="228">
        <v>368011250</v>
      </c>
      <c r="J796" s="228">
        <v>0</v>
      </c>
      <c r="K796" s="228">
        <v>0</v>
      </c>
      <c r="L796" s="228">
        <v>0</v>
      </c>
      <c r="M796" s="228">
        <v>368011250</v>
      </c>
      <c r="N796" s="228">
        <v>0</v>
      </c>
      <c r="O796" s="838"/>
      <c r="P796" s="865"/>
    </row>
    <row r="797" spans="1:16" s="839" customFormat="1" x14ac:dyDescent="0.25">
      <c r="A797" s="837" t="s">
        <v>1374</v>
      </c>
      <c r="B797" s="837" t="s">
        <v>1375</v>
      </c>
      <c r="C797" s="837" t="s">
        <v>1376</v>
      </c>
      <c r="D797" s="837" t="s">
        <v>1377</v>
      </c>
      <c r="E797" s="837" t="s">
        <v>1392</v>
      </c>
      <c r="F797" s="837" t="s">
        <v>1393</v>
      </c>
      <c r="G797" s="837" t="s">
        <v>546</v>
      </c>
      <c r="H797" s="837" t="s">
        <v>547</v>
      </c>
      <c r="I797" s="228">
        <v>420000000</v>
      </c>
      <c r="J797" s="228">
        <v>0</v>
      </c>
      <c r="K797" s="228">
        <v>0</v>
      </c>
      <c r="L797" s="228">
        <v>0</v>
      </c>
      <c r="M797" s="228">
        <v>420000000</v>
      </c>
      <c r="N797" s="228">
        <v>0</v>
      </c>
      <c r="O797" s="838"/>
      <c r="P797" s="865"/>
    </row>
    <row r="798" spans="1:16" s="839" customFormat="1" x14ac:dyDescent="0.25">
      <c r="A798" s="837" t="s">
        <v>1374</v>
      </c>
      <c r="B798" s="837" t="s">
        <v>1375</v>
      </c>
      <c r="C798" s="837" t="s">
        <v>1376</v>
      </c>
      <c r="D798" s="837" t="s">
        <v>1377</v>
      </c>
      <c r="E798" s="837" t="s">
        <v>1392</v>
      </c>
      <c r="F798" s="837" t="s">
        <v>1393</v>
      </c>
      <c r="G798" s="837" t="s">
        <v>693</v>
      </c>
      <c r="H798" s="837" t="s">
        <v>694</v>
      </c>
      <c r="I798" s="228">
        <v>90000000</v>
      </c>
      <c r="J798" s="228">
        <v>0</v>
      </c>
      <c r="K798" s="228">
        <v>0</v>
      </c>
      <c r="L798" s="228">
        <v>0</v>
      </c>
      <c r="M798" s="228">
        <v>90000000</v>
      </c>
      <c r="N798" s="228">
        <v>0</v>
      </c>
      <c r="O798" s="838"/>
      <c r="P798" s="865"/>
    </row>
    <row r="799" spans="1:16" s="839" customFormat="1" x14ac:dyDescent="0.25">
      <c r="A799" s="837" t="s">
        <v>1374</v>
      </c>
      <c r="B799" s="837" t="s">
        <v>1375</v>
      </c>
      <c r="C799" s="837" t="s">
        <v>1376</v>
      </c>
      <c r="D799" s="837" t="s">
        <v>1377</v>
      </c>
      <c r="E799" s="837" t="s">
        <v>1392</v>
      </c>
      <c r="F799" s="837" t="s">
        <v>1393</v>
      </c>
      <c r="G799" s="837" t="s">
        <v>666</v>
      </c>
      <c r="H799" s="837" t="s">
        <v>667</v>
      </c>
      <c r="I799" s="228">
        <v>34375000000</v>
      </c>
      <c r="J799" s="228">
        <v>0</v>
      </c>
      <c r="K799" s="228">
        <v>0</v>
      </c>
      <c r="L799" s="228">
        <v>34375000000</v>
      </c>
      <c r="M799" s="228">
        <v>0</v>
      </c>
      <c r="N799" s="228">
        <v>0</v>
      </c>
      <c r="O799" s="838"/>
      <c r="P799" s="865"/>
    </row>
    <row r="800" spans="1:16" s="839" customFormat="1" x14ac:dyDescent="0.25">
      <c r="A800" s="837" t="s">
        <v>1374</v>
      </c>
      <c r="B800" s="837" t="s">
        <v>1375</v>
      </c>
      <c r="C800" s="837" t="s">
        <v>1376</v>
      </c>
      <c r="D800" s="837" t="s">
        <v>1377</v>
      </c>
      <c r="E800" s="837" t="s">
        <v>1392</v>
      </c>
      <c r="F800" s="837" t="s">
        <v>1393</v>
      </c>
      <c r="G800" s="837" t="s">
        <v>668</v>
      </c>
      <c r="H800" s="837" t="s">
        <v>669</v>
      </c>
      <c r="I800" s="228">
        <v>67490798000</v>
      </c>
      <c r="J800" s="228">
        <v>0</v>
      </c>
      <c r="K800" s="228">
        <v>8420860312</v>
      </c>
      <c r="L800" s="228">
        <v>0</v>
      </c>
      <c r="M800" s="228">
        <v>75911658312</v>
      </c>
      <c r="N800" s="228">
        <v>0</v>
      </c>
      <c r="O800" s="838"/>
      <c r="P800" s="865"/>
    </row>
    <row r="801" spans="1:16" s="839" customFormat="1" x14ac:dyDescent="0.25">
      <c r="A801" s="837" t="s">
        <v>1374</v>
      </c>
      <c r="B801" s="837" t="s">
        <v>1375</v>
      </c>
      <c r="C801" s="837" t="s">
        <v>1376</v>
      </c>
      <c r="D801" s="837" t="s">
        <v>1377</v>
      </c>
      <c r="E801" s="837" t="s">
        <v>1392</v>
      </c>
      <c r="F801" s="837" t="s">
        <v>1393</v>
      </c>
      <c r="G801" s="837" t="s">
        <v>670</v>
      </c>
      <c r="H801" s="837" t="s">
        <v>671</v>
      </c>
      <c r="I801" s="228">
        <v>49606200000</v>
      </c>
      <c r="J801" s="228">
        <v>0</v>
      </c>
      <c r="K801" s="228">
        <v>41013000000</v>
      </c>
      <c r="L801" s="228">
        <v>0</v>
      </c>
      <c r="M801" s="228">
        <v>90619200000</v>
      </c>
      <c r="N801" s="228">
        <v>0</v>
      </c>
      <c r="O801" s="838"/>
      <c r="P801" s="865"/>
    </row>
    <row r="802" spans="1:16" s="839" customFormat="1" x14ac:dyDescent="0.25">
      <c r="A802" s="837" t="s">
        <v>1374</v>
      </c>
      <c r="B802" s="837" t="s">
        <v>1375</v>
      </c>
      <c r="C802" s="837" t="s">
        <v>1376</v>
      </c>
      <c r="D802" s="837" t="s">
        <v>1377</v>
      </c>
      <c r="E802" s="837" t="s">
        <v>1392</v>
      </c>
      <c r="F802" s="837" t="s">
        <v>1393</v>
      </c>
      <c r="G802" s="837" t="s">
        <v>928</v>
      </c>
      <c r="H802" s="837" t="s">
        <v>929</v>
      </c>
      <c r="I802" s="228">
        <v>0</v>
      </c>
      <c r="J802" s="228">
        <v>0</v>
      </c>
      <c r="K802" s="228">
        <v>10000000000</v>
      </c>
      <c r="L802" s="228">
        <v>10000000000</v>
      </c>
      <c r="M802" s="228">
        <v>0</v>
      </c>
      <c r="N802" s="228">
        <v>0</v>
      </c>
      <c r="O802" s="838"/>
      <c r="P802" s="865"/>
    </row>
    <row r="803" spans="1:16" s="839" customFormat="1" x14ac:dyDescent="0.25">
      <c r="A803" s="837" t="s">
        <v>1374</v>
      </c>
      <c r="B803" s="837" t="s">
        <v>1375</v>
      </c>
      <c r="C803" s="837" t="s">
        <v>1376</v>
      </c>
      <c r="D803" s="837" t="s">
        <v>1377</v>
      </c>
      <c r="E803" s="837" t="s">
        <v>1392</v>
      </c>
      <c r="F803" s="837" t="s">
        <v>1393</v>
      </c>
      <c r="G803" s="837" t="s">
        <v>1400</v>
      </c>
      <c r="H803" s="837" t="s">
        <v>1401</v>
      </c>
      <c r="I803" s="228">
        <v>420000000</v>
      </c>
      <c r="J803" s="228">
        <v>0</v>
      </c>
      <c r="K803" s="228">
        <v>0</v>
      </c>
      <c r="L803" s="228">
        <v>0</v>
      </c>
      <c r="M803" s="228">
        <v>420000000</v>
      </c>
      <c r="N803" s="228">
        <v>0</v>
      </c>
      <c r="O803" s="838"/>
      <c r="P803" s="865"/>
    </row>
    <row r="804" spans="1:16" s="839" customFormat="1" x14ac:dyDescent="0.25">
      <c r="A804" s="837" t="s">
        <v>1374</v>
      </c>
      <c r="B804" s="837" t="s">
        <v>1375</v>
      </c>
      <c r="C804" s="837" t="s">
        <v>1376</v>
      </c>
      <c r="D804" s="837" t="s">
        <v>1377</v>
      </c>
      <c r="E804" s="837" t="s">
        <v>1392</v>
      </c>
      <c r="F804" s="837" t="s">
        <v>1393</v>
      </c>
      <c r="G804" s="837" t="s">
        <v>678</v>
      </c>
      <c r="H804" s="837" t="s">
        <v>679</v>
      </c>
      <c r="I804" s="228">
        <v>109439936156</v>
      </c>
      <c r="J804" s="228">
        <v>0</v>
      </c>
      <c r="K804" s="228">
        <v>0</v>
      </c>
      <c r="L804" s="228">
        <v>0</v>
      </c>
      <c r="M804" s="228">
        <v>109439936156</v>
      </c>
      <c r="N804" s="228">
        <v>0</v>
      </c>
      <c r="O804" s="838"/>
      <c r="P804" s="865"/>
    </row>
    <row r="805" spans="1:16" s="839" customFormat="1" x14ac:dyDescent="0.25">
      <c r="A805" s="837" t="s">
        <v>1374</v>
      </c>
      <c r="B805" s="837" t="s">
        <v>1375</v>
      </c>
      <c r="C805" s="837" t="s">
        <v>1376</v>
      </c>
      <c r="D805" s="837" t="s">
        <v>1377</v>
      </c>
      <c r="E805" s="837" t="s">
        <v>1392</v>
      </c>
      <c r="F805" s="837" t="s">
        <v>1393</v>
      </c>
      <c r="G805" s="837" t="s">
        <v>1402</v>
      </c>
      <c r="H805" s="837" t="s">
        <v>1403</v>
      </c>
      <c r="I805" s="228">
        <v>36957800000</v>
      </c>
      <c r="J805" s="228">
        <v>0</v>
      </c>
      <c r="K805" s="228">
        <v>0</v>
      </c>
      <c r="L805" s="228">
        <v>0</v>
      </c>
      <c r="M805" s="228">
        <v>36957800000</v>
      </c>
      <c r="N805" s="228">
        <v>0</v>
      </c>
      <c r="O805" s="838"/>
      <c r="P805" s="865"/>
    </row>
    <row r="806" spans="1:16" s="839" customFormat="1" x14ac:dyDescent="0.25">
      <c r="A806" s="837" t="s">
        <v>1374</v>
      </c>
      <c r="B806" s="837" t="s">
        <v>1375</v>
      </c>
      <c r="C806" s="837" t="s">
        <v>1376</v>
      </c>
      <c r="D806" s="837" t="s">
        <v>1377</v>
      </c>
      <c r="E806" s="837" t="s">
        <v>1392</v>
      </c>
      <c r="F806" s="837" t="s">
        <v>1393</v>
      </c>
      <c r="G806" s="837" t="s">
        <v>1404</v>
      </c>
      <c r="H806" s="837" t="s">
        <v>1405</v>
      </c>
      <c r="I806" s="228">
        <v>134000000000</v>
      </c>
      <c r="J806" s="228">
        <v>0</v>
      </c>
      <c r="K806" s="228">
        <v>0</v>
      </c>
      <c r="L806" s="228">
        <v>0</v>
      </c>
      <c r="M806" s="228">
        <v>134000000000</v>
      </c>
      <c r="N806" s="228">
        <v>0</v>
      </c>
      <c r="O806" s="838"/>
      <c r="P806" s="865"/>
    </row>
    <row r="807" spans="1:16" s="839" customFormat="1" x14ac:dyDescent="0.25">
      <c r="A807" s="837" t="s">
        <v>1374</v>
      </c>
      <c r="B807" s="837" t="s">
        <v>1375</v>
      </c>
      <c r="C807" s="837" t="s">
        <v>1376</v>
      </c>
      <c r="D807" s="837" t="s">
        <v>1377</v>
      </c>
      <c r="E807" s="837" t="s">
        <v>1392</v>
      </c>
      <c r="F807" s="837" t="s">
        <v>1393</v>
      </c>
      <c r="G807" s="837" t="s">
        <v>1406</v>
      </c>
      <c r="H807" s="837" t="s">
        <v>1407</v>
      </c>
      <c r="I807" s="228">
        <v>170700000000</v>
      </c>
      <c r="J807" s="228">
        <v>0</v>
      </c>
      <c r="K807" s="228">
        <v>0</v>
      </c>
      <c r="L807" s="228">
        <v>170700000000</v>
      </c>
      <c r="M807" s="228">
        <v>0</v>
      </c>
      <c r="N807" s="228">
        <v>0</v>
      </c>
      <c r="O807" s="838"/>
      <c r="P807" s="865"/>
    </row>
    <row r="808" spans="1:16" s="839" customFormat="1" x14ac:dyDescent="0.25">
      <c r="A808" s="837" t="s">
        <v>1374</v>
      </c>
      <c r="B808" s="837" t="s">
        <v>1375</v>
      </c>
      <c r="C808" s="837" t="s">
        <v>1376</v>
      </c>
      <c r="D808" s="837" t="s">
        <v>1377</v>
      </c>
      <c r="E808" s="837" t="s">
        <v>1392</v>
      </c>
      <c r="F808" s="837" t="s">
        <v>1393</v>
      </c>
      <c r="G808" s="837" t="s">
        <v>737</v>
      </c>
      <c r="H808" s="837" t="s">
        <v>738</v>
      </c>
      <c r="I808" s="228">
        <v>2700000000</v>
      </c>
      <c r="J808" s="228">
        <v>0</v>
      </c>
      <c r="K808" s="228">
        <v>0</v>
      </c>
      <c r="L808" s="228">
        <v>0</v>
      </c>
      <c r="M808" s="228">
        <v>2700000000</v>
      </c>
      <c r="N808" s="228">
        <v>0</v>
      </c>
      <c r="O808" s="838"/>
      <c r="P808" s="865"/>
    </row>
    <row r="809" spans="1:16" s="839" customFormat="1" x14ac:dyDescent="0.25">
      <c r="A809" s="837" t="s">
        <v>1374</v>
      </c>
      <c r="B809" s="837" t="s">
        <v>1375</v>
      </c>
      <c r="C809" s="837" t="s">
        <v>1376</v>
      </c>
      <c r="D809" s="837" t="s">
        <v>1377</v>
      </c>
      <c r="E809" s="837" t="s">
        <v>1392</v>
      </c>
      <c r="F809" s="837" t="s">
        <v>1393</v>
      </c>
      <c r="G809" s="837" t="s">
        <v>1916</v>
      </c>
      <c r="H809" s="837" t="s">
        <v>1917</v>
      </c>
      <c r="I809" s="228">
        <v>0</v>
      </c>
      <c r="J809" s="228">
        <v>0</v>
      </c>
      <c r="K809" s="228">
        <v>18091266018</v>
      </c>
      <c r="L809" s="228">
        <v>0</v>
      </c>
      <c r="M809" s="228">
        <v>18091266018</v>
      </c>
      <c r="N809" s="228">
        <v>0</v>
      </c>
      <c r="O809" s="838"/>
      <c r="P809" s="865"/>
    </row>
    <row r="810" spans="1:16" s="839" customFormat="1" x14ac:dyDescent="0.25">
      <c r="A810" s="837" t="s">
        <v>1374</v>
      </c>
      <c r="B810" s="837" t="s">
        <v>1375</v>
      </c>
      <c r="C810" s="837" t="s">
        <v>1376</v>
      </c>
      <c r="D810" s="837" t="s">
        <v>1377</v>
      </c>
      <c r="E810" s="837" t="s">
        <v>1392</v>
      </c>
      <c r="F810" s="837" t="s">
        <v>1393</v>
      </c>
      <c r="G810" s="837" t="s">
        <v>1918</v>
      </c>
      <c r="H810" s="837" t="s">
        <v>1919</v>
      </c>
      <c r="I810" s="228">
        <v>0</v>
      </c>
      <c r="J810" s="228">
        <v>0</v>
      </c>
      <c r="K810" s="228">
        <v>25553976380</v>
      </c>
      <c r="L810" s="228">
        <v>3849866600</v>
      </c>
      <c r="M810" s="228">
        <v>21704109780</v>
      </c>
      <c r="N810" s="228">
        <v>0</v>
      </c>
      <c r="O810" s="838"/>
      <c r="P810" s="865"/>
    </row>
    <row r="811" spans="1:16" s="839" customFormat="1" x14ac:dyDescent="0.25">
      <c r="A811" s="837" t="s">
        <v>1374</v>
      </c>
      <c r="B811" s="837" t="s">
        <v>1375</v>
      </c>
      <c r="C811" s="837" t="s">
        <v>1376</v>
      </c>
      <c r="D811" s="837" t="s">
        <v>1377</v>
      </c>
      <c r="E811" s="837" t="s">
        <v>1392</v>
      </c>
      <c r="F811" s="837" t="s">
        <v>1393</v>
      </c>
      <c r="G811" s="837" t="s">
        <v>1920</v>
      </c>
      <c r="H811" s="837" t="s">
        <v>1921</v>
      </c>
      <c r="I811" s="228">
        <v>0</v>
      </c>
      <c r="J811" s="228">
        <v>0</v>
      </c>
      <c r="K811" s="228">
        <v>18511472133</v>
      </c>
      <c r="L811" s="228">
        <v>6170490711</v>
      </c>
      <c r="M811" s="228">
        <v>12340981422</v>
      </c>
      <c r="N811" s="228">
        <v>0</v>
      </c>
      <c r="O811" s="838"/>
      <c r="P811" s="865"/>
    </row>
    <row r="812" spans="1:16" s="839" customFormat="1" x14ac:dyDescent="0.25">
      <c r="A812" s="837" t="s">
        <v>1374</v>
      </c>
      <c r="B812" s="837" t="s">
        <v>1375</v>
      </c>
      <c r="C812" s="837" t="s">
        <v>1376</v>
      </c>
      <c r="D812" s="837" t="s">
        <v>1377</v>
      </c>
      <c r="E812" s="837" t="s">
        <v>1392</v>
      </c>
      <c r="F812" s="837" t="s">
        <v>1393</v>
      </c>
      <c r="G812" s="837" t="s">
        <v>2179</v>
      </c>
      <c r="H812" s="837" t="s">
        <v>2180</v>
      </c>
      <c r="I812" s="228">
        <v>0</v>
      </c>
      <c r="J812" s="228">
        <v>0</v>
      </c>
      <c r="K812" s="228">
        <v>37728689006</v>
      </c>
      <c r="L812" s="228">
        <v>0</v>
      </c>
      <c r="M812" s="228">
        <v>37728689006</v>
      </c>
      <c r="N812" s="228">
        <v>0</v>
      </c>
      <c r="O812" s="838"/>
      <c r="P812" s="865"/>
    </row>
    <row r="813" spans="1:16" s="839" customFormat="1" x14ac:dyDescent="0.25">
      <c r="A813" s="837" t="s">
        <v>1374</v>
      </c>
      <c r="B813" s="837" t="s">
        <v>1375</v>
      </c>
      <c r="C813" s="837" t="s">
        <v>1376</v>
      </c>
      <c r="D813" s="837" t="s">
        <v>1377</v>
      </c>
      <c r="E813" s="837" t="s">
        <v>1392</v>
      </c>
      <c r="F813" s="837" t="s">
        <v>1393</v>
      </c>
      <c r="G813" s="837" t="s">
        <v>1922</v>
      </c>
      <c r="H813" s="837" t="s">
        <v>1923</v>
      </c>
      <c r="I813" s="228">
        <v>0</v>
      </c>
      <c r="J813" s="228">
        <v>0</v>
      </c>
      <c r="K813" s="228">
        <v>37500000000</v>
      </c>
      <c r="L813" s="228">
        <v>0</v>
      </c>
      <c r="M813" s="228">
        <v>37500000000</v>
      </c>
      <c r="N813" s="228">
        <v>0</v>
      </c>
      <c r="O813" s="838"/>
      <c r="P813" s="865"/>
    </row>
    <row r="814" spans="1:16" s="839" customFormat="1" x14ac:dyDescent="0.25">
      <c r="A814" s="837" t="s">
        <v>1374</v>
      </c>
      <c r="B814" s="837" t="s">
        <v>1375</v>
      </c>
      <c r="C814" s="837" t="s">
        <v>1376</v>
      </c>
      <c r="D814" s="837" t="s">
        <v>1377</v>
      </c>
      <c r="E814" s="837" t="s">
        <v>1392</v>
      </c>
      <c r="F814" s="837" t="s">
        <v>1393</v>
      </c>
      <c r="G814" s="837" t="s">
        <v>1924</v>
      </c>
      <c r="H814" s="837" t="s">
        <v>1925</v>
      </c>
      <c r="I814" s="228">
        <v>0</v>
      </c>
      <c r="J814" s="228">
        <v>0</v>
      </c>
      <c r="K814" s="228">
        <v>3120000000</v>
      </c>
      <c r="L814" s="228">
        <v>3120000000</v>
      </c>
      <c r="M814" s="228">
        <v>0</v>
      </c>
      <c r="N814" s="228">
        <v>0</v>
      </c>
      <c r="O814" s="838"/>
      <c r="P814" s="865"/>
    </row>
    <row r="815" spans="1:16" s="839" customFormat="1" x14ac:dyDescent="0.25">
      <c r="A815" s="837" t="s">
        <v>1374</v>
      </c>
      <c r="B815" s="837" t="s">
        <v>1375</v>
      </c>
      <c r="C815" s="837" t="s">
        <v>1376</v>
      </c>
      <c r="D815" s="837" t="s">
        <v>1377</v>
      </c>
      <c r="E815" s="837" t="s">
        <v>1392</v>
      </c>
      <c r="F815" s="837" t="s">
        <v>1393</v>
      </c>
      <c r="G815" s="837" t="s">
        <v>1926</v>
      </c>
      <c r="H815" s="837" t="s">
        <v>1927</v>
      </c>
      <c r="I815" s="228">
        <v>0</v>
      </c>
      <c r="J815" s="228">
        <v>0</v>
      </c>
      <c r="K815" s="228">
        <v>1847071084</v>
      </c>
      <c r="L815" s="228">
        <v>0</v>
      </c>
      <c r="M815" s="228">
        <v>1847071084</v>
      </c>
      <c r="N815" s="228">
        <v>0</v>
      </c>
      <c r="O815" s="838"/>
      <c r="P815" s="865"/>
    </row>
    <row r="816" spans="1:16" s="839" customFormat="1" x14ac:dyDescent="0.25">
      <c r="A816" s="837" t="s">
        <v>1374</v>
      </c>
      <c r="B816" s="837" t="s">
        <v>1375</v>
      </c>
      <c r="C816" s="837" t="s">
        <v>1376</v>
      </c>
      <c r="D816" s="837" t="s">
        <v>1377</v>
      </c>
      <c r="E816" s="837" t="s">
        <v>1392</v>
      </c>
      <c r="F816" s="837" t="s">
        <v>1393</v>
      </c>
      <c r="G816" s="837" t="s">
        <v>1930</v>
      </c>
      <c r="H816" s="837" t="s">
        <v>1931</v>
      </c>
      <c r="I816" s="228">
        <v>0</v>
      </c>
      <c r="J816" s="228">
        <v>0</v>
      </c>
      <c r="K816" s="228">
        <v>66329924400</v>
      </c>
      <c r="L816" s="228">
        <v>0</v>
      </c>
      <c r="M816" s="228">
        <v>66329924400</v>
      </c>
      <c r="N816" s="228">
        <v>0</v>
      </c>
      <c r="O816" s="838"/>
      <c r="P816" s="865"/>
    </row>
    <row r="817" spans="1:16" s="839" customFormat="1" x14ac:dyDescent="0.25">
      <c r="A817" s="837" t="s">
        <v>1374</v>
      </c>
      <c r="B817" s="837" t="s">
        <v>1375</v>
      </c>
      <c r="C817" s="837" t="s">
        <v>1376</v>
      </c>
      <c r="D817" s="837" t="s">
        <v>1377</v>
      </c>
      <c r="E817" s="837" t="s">
        <v>1392</v>
      </c>
      <c r="F817" s="837" t="s">
        <v>1393</v>
      </c>
      <c r="G817" s="837" t="s">
        <v>1932</v>
      </c>
      <c r="H817" s="837" t="s">
        <v>1933</v>
      </c>
      <c r="I817" s="228">
        <v>0</v>
      </c>
      <c r="J817" s="228">
        <v>0</v>
      </c>
      <c r="K817" s="228">
        <v>6860109375</v>
      </c>
      <c r="L817" s="228">
        <v>0</v>
      </c>
      <c r="M817" s="228">
        <v>6860109375</v>
      </c>
      <c r="N817" s="228">
        <v>0</v>
      </c>
      <c r="O817" s="838"/>
      <c r="P817" s="865"/>
    </row>
    <row r="818" spans="1:16" s="839" customFormat="1" x14ac:dyDescent="0.25">
      <c r="A818" s="837" t="s">
        <v>1374</v>
      </c>
      <c r="B818" s="837" t="s">
        <v>1375</v>
      </c>
      <c r="C818" s="837" t="s">
        <v>1376</v>
      </c>
      <c r="D818" s="837" t="s">
        <v>1377</v>
      </c>
      <c r="E818" s="837" t="s">
        <v>1392</v>
      </c>
      <c r="F818" s="837" t="s">
        <v>1393</v>
      </c>
      <c r="G818" s="837" t="s">
        <v>1934</v>
      </c>
      <c r="H818" s="837" t="s">
        <v>1935</v>
      </c>
      <c r="I818" s="228">
        <v>0</v>
      </c>
      <c r="J818" s="228">
        <v>0</v>
      </c>
      <c r="K818" s="228">
        <v>5858000000</v>
      </c>
      <c r="L818" s="228">
        <v>0</v>
      </c>
      <c r="M818" s="228">
        <v>5858000000</v>
      </c>
      <c r="N818" s="228">
        <v>0</v>
      </c>
      <c r="O818" s="838"/>
      <c r="P818" s="865"/>
    </row>
    <row r="819" spans="1:16" s="839" customFormat="1" x14ac:dyDescent="0.25">
      <c r="A819" s="837" t="s">
        <v>1374</v>
      </c>
      <c r="B819" s="837" t="s">
        <v>1375</v>
      </c>
      <c r="C819" s="837" t="s">
        <v>1376</v>
      </c>
      <c r="D819" s="837" t="s">
        <v>1377</v>
      </c>
      <c r="E819" s="837" t="s">
        <v>1392</v>
      </c>
      <c r="F819" s="837" t="s">
        <v>1393</v>
      </c>
      <c r="G819" s="837" t="s">
        <v>1938</v>
      </c>
      <c r="H819" s="837" t="s">
        <v>1939</v>
      </c>
      <c r="I819" s="228">
        <v>0</v>
      </c>
      <c r="J819" s="228">
        <v>0</v>
      </c>
      <c r="K819" s="228">
        <v>5847850000</v>
      </c>
      <c r="L819" s="228">
        <v>0</v>
      </c>
      <c r="M819" s="228">
        <v>5847850000</v>
      </c>
      <c r="N819" s="228">
        <v>0</v>
      </c>
      <c r="O819" s="838"/>
      <c r="P819" s="865"/>
    </row>
    <row r="820" spans="1:16" s="839" customFormat="1" x14ac:dyDescent="0.25">
      <c r="A820" s="837" t="s">
        <v>1374</v>
      </c>
      <c r="B820" s="837" t="s">
        <v>1375</v>
      </c>
      <c r="C820" s="837" t="s">
        <v>1376</v>
      </c>
      <c r="D820" s="837" t="s">
        <v>1377</v>
      </c>
      <c r="E820" s="837" t="s">
        <v>1392</v>
      </c>
      <c r="F820" s="837" t="s">
        <v>1393</v>
      </c>
      <c r="G820" s="837" t="s">
        <v>1979</v>
      </c>
      <c r="H820" s="837" t="s">
        <v>1980</v>
      </c>
      <c r="I820" s="228">
        <v>0</v>
      </c>
      <c r="J820" s="228">
        <v>0</v>
      </c>
      <c r="K820" s="228">
        <v>250000000</v>
      </c>
      <c r="L820" s="228">
        <v>0</v>
      </c>
      <c r="M820" s="228">
        <v>250000000</v>
      </c>
      <c r="N820" s="228">
        <v>0</v>
      </c>
      <c r="O820" s="838"/>
      <c r="P820" s="865"/>
    </row>
    <row r="821" spans="1:16" s="839" customFormat="1" x14ac:dyDescent="0.25">
      <c r="A821" s="837" t="s">
        <v>1374</v>
      </c>
      <c r="B821" s="837" t="s">
        <v>1375</v>
      </c>
      <c r="C821" s="837" t="s">
        <v>1376</v>
      </c>
      <c r="D821" s="837" t="s">
        <v>1377</v>
      </c>
      <c r="E821" s="837" t="s">
        <v>1392</v>
      </c>
      <c r="F821" s="837" t="s">
        <v>1393</v>
      </c>
      <c r="G821" s="837" t="s">
        <v>1942</v>
      </c>
      <c r="H821" s="837" t="s">
        <v>1943</v>
      </c>
      <c r="I821" s="228">
        <v>0</v>
      </c>
      <c r="J821" s="228">
        <v>0</v>
      </c>
      <c r="K821" s="228">
        <v>36900000000</v>
      </c>
      <c r="L821" s="228">
        <v>0</v>
      </c>
      <c r="M821" s="228">
        <v>36900000000</v>
      </c>
      <c r="N821" s="228">
        <v>0</v>
      </c>
      <c r="O821" s="838"/>
      <c r="P821" s="865"/>
    </row>
    <row r="822" spans="1:16" s="839" customFormat="1" x14ac:dyDescent="0.25">
      <c r="A822" s="837" t="s">
        <v>1374</v>
      </c>
      <c r="B822" s="837" t="s">
        <v>1375</v>
      </c>
      <c r="C822" s="837" t="s">
        <v>1376</v>
      </c>
      <c r="D822" s="837" t="s">
        <v>1377</v>
      </c>
      <c r="E822" s="837" t="s">
        <v>1392</v>
      </c>
      <c r="F822" s="837" t="s">
        <v>1393</v>
      </c>
      <c r="G822" s="837" t="s">
        <v>1944</v>
      </c>
      <c r="H822" s="837" t="s">
        <v>1945</v>
      </c>
      <c r="I822" s="228">
        <v>0</v>
      </c>
      <c r="J822" s="228">
        <v>0</v>
      </c>
      <c r="K822" s="228">
        <v>31189200000</v>
      </c>
      <c r="L822" s="228">
        <v>0</v>
      </c>
      <c r="M822" s="228">
        <v>31189200000</v>
      </c>
      <c r="N822" s="228">
        <v>0</v>
      </c>
      <c r="O822" s="838"/>
      <c r="P822" s="865"/>
    </row>
    <row r="823" spans="1:16" s="839" customFormat="1" x14ac:dyDescent="0.25">
      <c r="A823" s="837" t="s">
        <v>1374</v>
      </c>
      <c r="B823" s="837" t="s">
        <v>1375</v>
      </c>
      <c r="C823" s="837" t="s">
        <v>1376</v>
      </c>
      <c r="D823" s="837" t="s">
        <v>1377</v>
      </c>
      <c r="E823" s="837" t="s">
        <v>1392</v>
      </c>
      <c r="F823" s="837" t="s">
        <v>1393</v>
      </c>
      <c r="G823" s="837" t="s">
        <v>2181</v>
      </c>
      <c r="H823" s="837" t="s">
        <v>2182</v>
      </c>
      <c r="I823" s="228">
        <v>0</v>
      </c>
      <c r="J823" s="228">
        <v>0</v>
      </c>
      <c r="K823" s="228">
        <v>78028567676</v>
      </c>
      <c r="L823" s="228">
        <v>0</v>
      </c>
      <c r="M823" s="228">
        <v>78028567676</v>
      </c>
      <c r="N823" s="228">
        <v>0</v>
      </c>
      <c r="O823" s="838"/>
      <c r="P823" s="865"/>
    </row>
    <row r="824" spans="1:16" s="839" customFormat="1" x14ac:dyDescent="0.25">
      <c r="A824" s="837" t="s">
        <v>1374</v>
      </c>
      <c r="B824" s="837" t="s">
        <v>1375</v>
      </c>
      <c r="C824" s="837" t="s">
        <v>1376</v>
      </c>
      <c r="D824" s="837" t="s">
        <v>1377</v>
      </c>
      <c r="E824" s="837" t="s">
        <v>1392</v>
      </c>
      <c r="F824" s="837" t="s">
        <v>1393</v>
      </c>
      <c r="G824" s="837" t="s">
        <v>2183</v>
      </c>
      <c r="H824" s="837" t="s">
        <v>2184</v>
      </c>
      <c r="I824" s="228">
        <v>0</v>
      </c>
      <c r="J824" s="228">
        <v>0</v>
      </c>
      <c r="K824" s="228">
        <v>9450000000</v>
      </c>
      <c r="L824" s="228">
        <v>0</v>
      </c>
      <c r="M824" s="228">
        <v>9450000000</v>
      </c>
      <c r="N824" s="228">
        <v>0</v>
      </c>
      <c r="O824" s="838"/>
      <c r="P824" s="865"/>
    </row>
    <row r="825" spans="1:16" s="839" customFormat="1" x14ac:dyDescent="0.25">
      <c r="A825" s="837" t="s">
        <v>1374</v>
      </c>
      <c r="B825" s="837" t="s">
        <v>1375</v>
      </c>
      <c r="C825" s="837" t="s">
        <v>1376</v>
      </c>
      <c r="D825" s="837" t="s">
        <v>1377</v>
      </c>
      <c r="E825" s="837" t="s">
        <v>1392</v>
      </c>
      <c r="F825" s="837" t="s">
        <v>1393</v>
      </c>
      <c r="G825" s="837" t="s">
        <v>1946</v>
      </c>
      <c r="H825" s="837" t="s">
        <v>1947</v>
      </c>
      <c r="I825" s="228">
        <v>0</v>
      </c>
      <c r="J825" s="228">
        <v>0</v>
      </c>
      <c r="K825" s="228">
        <v>13997050000</v>
      </c>
      <c r="L825" s="228">
        <v>0</v>
      </c>
      <c r="M825" s="228">
        <v>13997050000</v>
      </c>
      <c r="N825" s="228">
        <v>0</v>
      </c>
      <c r="O825" s="838"/>
      <c r="P825" s="865"/>
    </row>
    <row r="826" spans="1:16" s="839" customFormat="1" x14ac:dyDescent="0.25">
      <c r="A826" s="837" t="s">
        <v>1374</v>
      </c>
      <c r="B826" s="837" t="s">
        <v>1375</v>
      </c>
      <c r="C826" s="837" t="s">
        <v>1376</v>
      </c>
      <c r="D826" s="837" t="s">
        <v>1377</v>
      </c>
      <c r="E826" s="837" t="s">
        <v>1392</v>
      </c>
      <c r="F826" s="837" t="s">
        <v>1393</v>
      </c>
      <c r="G826" s="837" t="s">
        <v>1948</v>
      </c>
      <c r="H826" s="837" t="s">
        <v>1949</v>
      </c>
      <c r="I826" s="228">
        <v>0</v>
      </c>
      <c r="J826" s="228">
        <v>0</v>
      </c>
      <c r="K826" s="228">
        <v>4171075776</v>
      </c>
      <c r="L826" s="228">
        <v>0</v>
      </c>
      <c r="M826" s="228">
        <v>4171075776</v>
      </c>
      <c r="N826" s="228">
        <v>0</v>
      </c>
      <c r="O826" s="838"/>
      <c r="P826" s="865"/>
    </row>
    <row r="827" spans="1:16" s="839" customFormat="1" x14ac:dyDescent="0.25">
      <c r="A827" s="837" t="s">
        <v>1374</v>
      </c>
      <c r="B827" s="837" t="s">
        <v>1375</v>
      </c>
      <c r="C827" s="837" t="s">
        <v>1376</v>
      </c>
      <c r="D827" s="837" t="s">
        <v>1377</v>
      </c>
      <c r="E827" s="837" t="s">
        <v>1392</v>
      </c>
      <c r="F827" s="837" t="s">
        <v>1393</v>
      </c>
      <c r="G827" s="837" t="s">
        <v>2185</v>
      </c>
      <c r="H827" s="837" t="s">
        <v>2186</v>
      </c>
      <c r="I827" s="228">
        <v>0</v>
      </c>
      <c r="J827" s="228">
        <v>0</v>
      </c>
      <c r="K827" s="228">
        <v>10698400000</v>
      </c>
      <c r="L827" s="228">
        <v>0</v>
      </c>
      <c r="M827" s="228">
        <v>10698400000</v>
      </c>
      <c r="N827" s="228">
        <v>0</v>
      </c>
      <c r="O827" s="838"/>
      <c r="P827" s="865"/>
    </row>
    <row r="828" spans="1:16" s="839" customFormat="1" x14ac:dyDescent="0.25">
      <c r="A828" s="837" t="s">
        <v>1374</v>
      </c>
      <c r="B828" s="837" t="s">
        <v>1375</v>
      </c>
      <c r="C828" s="837" t="s">
        <v>1376</v>
      </c>
      <c r="D828" s="837" t="s">
        <v>1377</v>
      </c>
      <c r="E828" s="837" t="s">
        <v>1392</v>
      </c>
      <c r="F828" s="837" t="s">
        <v>1393</v>
      </c>
      <c r="G828" s="837" t="s">
        <v>695</v>
      </c>
      <c r="H828" s="837" t="s">
        <v>696</v>
      </c>
      <c r="I828" s="228">
        <v>40000000</v>
      </c>
      <c r="J828" s="228">
        <v>0</v>
      </c>
      <c r="K828" s="228">
        <v>0</v>
      </c>
      <c r="L828" s="228">
        <v>0</v>
      </c>
      <c r="M828" s="228">
        <v>40000000</v>
      </c>
      <c r="N828" s="228">
        <v>0</v>
      </c>
      <c r="O828" s="838"/>
      <c r="P828" s="865"/>
    </row>
    <row r="829" spans="1:16" s="839" customFormat="1" x14ac:dyDescent="0.25">
      <c r="A829" s="837" t="s">
        <v>1374</v>
      </c>
      <c r="B829" s="837" t="s">
        <v>1375</v>
      </c>
      <c r="C829" s="837" t="s">
        <v>1376</v>
      </c>
      <c r="D829" s="837" t="s">
        <v>1377</v>
      </c>
      <c r="E829" s="837" t="s">
        <v>1392</v>
      </c>
      <c r="F829" s="837" t="s">
        <v>1393</v>
      </c>
      <c r="G829" s="837" t="s">
        <v>1954</v>
      </c>
      <c r="H829" s="837" t="s">
        <v>1955</v>
      </c>
      <c r="I829" s="228">
        <v>0</v>
      </c>
      <c r="J829" s="228">
        <v>0</v>
      </c>
      <c r="K829" s="228">
        <v>1000000000</v>
      </c>
      <c r="L829" s="228">
        <v>1000000000</v>
      </c>
      <c r="M829" s="228">
        <v>0</v>
      </c>
      <c r="N829" s="228">
        <v>0</v>
      </c>
      <c r="O829" s="838"/>
      <c r="P829" s="865"/>
    </row>
    <row r="830" spans="1:16" s="839" customFormat="1" x14ac:dyDescent="0.25">
      <c r="A830" s="837" t="s">
        <v>1374</v>
      </c>
      <c r="B830" s="837" t="s">
        <v>1375</v>
      </c>
      <c r="C830" s="837" t="s">
        <v>1376</v>
      </c>
      <c r="D830" s="837" t="s">
        <v>1377</v>
      </c>
      <c r="E830" s="837" t="s">
        <v>1392</v>
      </c>
      <c r="F830" s="837" t="s">
        <v>1393</v>
      </c>
      <c r="G830" s="837" t="s">
        <v>1956</v>
      </c>
      <c r="H830" s="837" t="s">
        <v>1957</v>
      </c>
      <c r="I830" s="228">
        <v>0</v>
      </c>
      <c r="J830" s="228">
        <v>0</v>
      </c>
      <c r="K830" s="228">
        <v>5500000000</v>
      </c>
      <c r="L830" s="228">
        <v>5500000000</v>
      </c>
      <c r="M830" s="228">
        <v>0</v>
      </c>
      <c r="N830" s="228">
        <v>0</v>
      </c>
      <c r="O830" s="838"/>
      <c r="P830" s="865"/>
    </row>
    <row r="831" spans="1:16" s="839" customFormat="1" x14ac:dyDescent="0.25">
      <c r="A831" s="837" t="s">
        <v>1374</v>
      </c>
      <c r="B831" s="837" t="s">
        <v>1375</v>
      </c>
      <c r="C831" s="837" t="s">
        <v>1376</v>
      </c>
      <c r="D831" s="837" t="s">
        <v>1377</v>
      </c>
      <c r="E831" s="837" t="s">
        <v>1392</v>
      </c>
      <c r="F831" s="837" t="s">
        <v>1393</v>
      </c>
      <c r="G831" s="837" t="s">
        <v>1986</v>
      </c>
      <c r="H831" s="837" t="s">
        <v>1987</v>
      </c>
      <c r="I831" s="228">
        <v>0</v>
      </c>
      <c r="J831" s="228">
        <v>0</v>
      </c>
      <c r="K831" s="228">
        <v>6201400000</v>
      </c>
      <c r="L831" s="228">
        <v>0</v>
      </c>
      <c r="M831" s="228">
        <v>6201400000</v>
      </c>
      <c r="N831" s="228">
        <v>0</v>
      </c>
      <c r="O831" s="838"/>
      <c r="P831" s="865"/>
    </row>
    <row r="832" spans="1:16" s="839" customFormat="1" x14ac:dyDescent="0.25">
      <c r="A832" s="837" t="s">
        <v>1374</v>
      </c>
      <c r="B832" s="837" t="s">
        <v>1375</v>
      </c>
      <c r="C832" s="837" t="s">
        <v>1376</v>
      </c>
      <c r="D832" s="837" t="s">
        <v>1377</v>
      </c>
      <c r="E832" s="837" t="s">
        <v>1408</v>
      </c>
      <c r="F832" s="837" t="s">
        <v>1409</v>
      </c>
      <c r="G832" s="837" t="s">
        <v>599</v>
      </c>
      <c r="H832" s="837" t="s">
        <v>600</v>
      </c>
      <c r="I832" s="228">
        <v>2058605942555</v>
      </c>
      <c r="J832" s="228">
        <v>0</v>
      </c>
      <c r="K832" s="228">
        <v>2896686136592</v>
      </c>
      <c r="L832" s="228">
        <v>3992707508252</v>
      </c>
      <c r="M832" s="228">
        <v>962584570895</v>
      </c>
      <c r="N832" s="228">
        <v>0</v>
      </c>
      <c r="O832" s="838"/>
      <c r="P832" s="865"/>
    </row>
    <row r="833" spans="1:16" s="839" customFormat="1" x14ac:dyDescent="0.25">
      <c r="A833" s="837" t="s">
        <v>1374</v>
      </c>
      <c r="B833" s="837" t="s">
        <v>1375</v>
      </c>
      <c r="C833" s="837" t="s">
        <v>1376</v>
      </c>
      <c r="D833" s="837" t="s">
        <v>1377</v>
      </c>
      <c r="E833" s="837" t="s">
        <v>1408</v>
      </c>
      <c r="F833" s="837" t="s">
        <v>1409</v>
      </c>
      <c r="G833" s="837" t="s">
        <v>601</v>
      </c>
      <c r="H833" s="837" t="s">
        <v>183</v>
      </c>
      <c r="I833" s="228">
        <v>1578194932513</v>
      </c>
      <c r="J833" s="228">
        <v>0</v>
      </c>
      <c r="K833" s="228">
        <v>2530700107798</v>
      </c>
      <c r="L833" s="228">
        <v>3085616998144</v>
      </c>
      <c r="M833" s="228">
        <v>1023278042167</v>
      </c>
      <c r="N833" s="228">
        <v>0</v>
      </c>
      <c r="O833" s="838"/>
      <c r="P833" s="865"/>
    </row>
    <row r="834" spans="1:16" s="839" customFormat="1" x14ac:dyDescent="0.25">
      <c r="A834" s="837" t="s">
        <v>1374</v>
      </c>
      <c r="B834" s="837" t="s">
        <v>1375</v>
      </c>
      <c r="C834" s="837" t="s">
        <v>1376</v>
      </c>
      <c r="D834" s="837" t="s">
        <v>1377</v>
      </c>
      <c r="E834" s="837" t="s">
        <v>1408</v>
      </c>
      <c r="F834" s="837" t="s">
        <v>1409</v>
      </c>
      <c r="G834" s="837" t="s">
        <v>648</v>
      </c>
      <c r="H834" s="837" t="s">
        <v>649</v>
      </c>
      <c r="I834" s="228">
        <v>37796484000</v>
      </c>
      <c r="J834" s="228">
        <v>0</v>
      </c>
      <c r="K834" s="228">
        <v>848202208518</v>
      </c>
      <c r="L834" s="228">
        <v>732496620790</v>
      </c>
      <c r="M834" s="228">
        <v>153502071728</v>
      </c>
      <c r="N834" s="228">
        <v>0</v>
      </c>
      <c r="O834" s="838"/>
      <c r="P834" s="865"/>
    </row>
    <row r="835" spans="1:16" s="839" customFormat="1" x14ac:dyDescent="0.25">
      <c r="A835" s="837" t="s">
        <v>1374</v>
      </c>
      <c r="B835" s="837" t="s">
        <v>1375</v>
      </c>
      <c r="C835" s="837" t="s">
        <v>1376</v>
      </c>
      <c r="D835" s="837" t="s">
        <v>1377</v>
      </c>
      <c r="E835" s="837" t="s">
        <v>1408</v>
      </c>
      <c r="F835" s="837" t="s">
        <v>1409</v>
      </c>
      <c r="G835" s="837" t="s">
        <v>622</v>
      </c>
      <c r="H835" s="837" t="s">
        <v>623</v>
      </c>
      <c r="I835" s="228">
        <v>17250000000</v>
      </c>
      <c r="J835" s="228">
        <v>0</v>
      </c>
      <c r="K835" s="228">
        <v>51750000000</v>
      </c>
      <c r="L835" s="228">
        <v>51750000000</v>
      </c>
      <c r="M835" s="228">
        <v>17250000000</v>
      </c>
      <c r="N835" s="228">
        <v>0</v>
      </c>
      <c r="O835" s="838"/>
      <c r="P835" s="865"/>
    </row>
    <row r="836" spans="1:16" s="839" customFormat="1" x14ac:dyDescent="0.25">
      <c r="A836" s="837" t="s">
        <v>1374</v>
      </c>
      <c r="B836" s="837" t="s">
        <v>1375</v>
      </c>
      <c r="C836" s="837" t="s">
        <v>1376</v>
      </c>
      <c r="D836" s="837" t="s">
        <v>1377</v>
      </c>
      <c r="E836" s="837" t="s">
        <v>1408</v>
      </c>
      <c r="F836" s="837" t="s">
        <v>1409</v>
      </c>
      <c r="G836" s="837" t="s">
        <v>628</v>
      </c>
      <c r="H836" s="837" t="s">
        <v>629</v>
      </c>
      <c r="I836" s="228">
        <v>77565311800</v>
      </c>
      <c r="J836" s="228">
        <v>0</v>
      </c>
      <c r="K836" s="228">
        <v>260606893200</v>
      </c>
      <c r="L836" s="228">
        <v>338172205000</v>
      </c>
      <c r="M836" s="228">
        <v>0</v>
      </c>
      <c r="N836" s="228">
        <v>0</v>
      </c>
      <c r="O836" s="838"/>
      <c r="P836" s="865"/>
    </row>
    <row r="837" spans="1:16" s="839" customFormat="1" x14ac:dyDescent="0.25">
      <c r="A837" s="837" t="s">
        <v>1374</v>
      </c>
      <c r="B837" s="837" t="s">
        <v>1375</v>
      </c>
      <c r="C837" s="837" t="s">
        <v>1376</v>
      </c>
      <c r="D837" s="837" t="s">
        <v>1377</v>
      </c>
      <c r="E837" s="837" t="s">
        <v>1408</v>
      </c>
      <c r="F837" s="837" t="s">
        <v>1409</v>
      </c>
      <c r="G837" s="837" t="s">
        <v>650</v>
      </c>
      <c r="H837" s="837" t="s">
        <v>651</v>
      </c>
      <c r="I837" s="228">
        <v>76414150000</v>
      </c>
      <c r="J837" s="228">
        <v>0</v>
      </c>
      <c r="K837" s="228">
        <v>568307199712</v>
      </c>
      <c r="L837" s="228">
        <v>493782305815</v>
      </c>
      <c r="M837" s="228">
        <v>150939043897</v>
      </c>
      <c r="N837" s="228">
        <v>0</v>
      </c>
      <c r="O837" s="838"/>
      <c r="P837" s="865"/>
    </row>
    <row r="838" spans="1:16" s="839" customFormat="1" x14ac:dyDescent="0.25">
      <c r="A838" s="837" t="s">
        <v>1374</v>
      </c>
      <c r="B838" s="837" t="s">
        <v>1375</v>
      </c>
      <c r="C838" s="837" t="s">
        <v>1376</v>
      </c>
      <c r="D838" s="837" t="s">
        <v>1377</v>
      </c>
      <c r="E838" s="837" t="s">
        <v>1408</v>
      </c>
      <c r="F838" s="837" t="s">
        <v>1409</v>
      </c>
      <c r="G838" s="837" t="s">
        <v>652</v>
      </c>
      <c r="H838" s="837" t="s">
        <v>653</v>
      </c>
      <c r="I838" s="228">
        <v>137750465000</v>
      </c>
      <c r="J838" s="228">
        <v>0</v>
      </c>
      <c r="K838" s="228">
        <v>703772145910</v>
      </c>
      <c r="L838" s="228">
        <v>596984271960</v>
      </c>
      <c r="M838" s="228">
        <v>244538338950</v>
      </c>
      <c r="N838" s="228">
        <v>0</v>
      </c>
      <c r="O838" s="838"/>
      <c r="P838" s="865"/>
    </row>
    <row r="839" spans="1:16" s="839" customFormat="1" x14ac:dyDescent="0.25">
      <c r="A839" s="837" t="s">
        <v>1374</v>
      </c>
      <c r="B839" s="837" t="s">
        <v>1375</v>
      </c>
      <c r="C839" s="837" t="s">
        <v>1376</v>
      </c>
      <c r="D839" s="837" t="s">
        <v>1377</v>
      </c>
      <c r="E839" s="837" t="s">
        <v>1408</v>
      </c>
      <c r="F839" s="837" t="s">
        <v>1409</v>
      </c>
      <c r="G839" s="837" t="s">
        <v>654</v>
      </c>
      <c r="H839" s="837" t="s">
        <v>655</v>
      </c>
      <c r="I839" s="228">
        <v>0</v>
      </c>
      <c r="J839" s="228">
        <v>0</v>
      </c>
      <c r="K839" s="228">
        <v>50951572000</v>
      </c>
      <c r="L839" s="228">
        <v>0</v>
      </c>
      <c r="M839" s="228">
        <v>50951572000</v>
      </c>
      <c r="N839" s="228">
        <v>0</v>
      </c>
      <c r="O839" s="838"/>
      <c r="P839" s="865"/>
    </row>
    <row r="840" spans="1:16" s="839" customFormat="1" x14ac:dyDescent="0.25">
      <c r="A840" s="837" t="s">
        <v>1374</v>
      </c>
      <c r="B840" s="837" t="s">
        <v>1375</v>
      </c>
      <c r="C840" s="837" t="s">
        <v>1376</v>
      </c>
      <c r="D840" s="837" t="s">
        <v>1377</v>
      </c>
      <c r="E840" s="837" t="s">
        <v>1408</v>
      </c>
      <c r="F840" s="837" t="s">
        <v>1409</v>
      </c>
      <c r="G840" s="837" t="s">
        <v>656</v>
      </c>
      <c r="H840" s="837" t="s">
        <v>657</v>
      </c>
      <c r="I840" s="228">
        <v>432180000000</v>
      </c>
      <c r="J840" s="228">
        <v>0</v>
      </c>
      <c r="K840" s="228">
        <v>1309743540000</v>
      </c>
      <c r="L840" s="228">
        <v>1291915380000</v>
      </c>
      <c r="M840" s="228">
        <v>450008160000</v>
      </c>
      <c r="N840" s="228">
        <v>0</v>
      </c>
      <c r="O840" s="838"/>
      <c r="P840" s="865"/>
    </row>
    <row r="841" spans="1:16" s="839" customFormat="1" x14ac:dyDescent="0.25">
      <c r="A841" s="837" t="s">
        <v>1374</v>
      </c>
      <c r="B841" s="837" t="s">
        <v>1375</v>
      </c>
      <c r="C841" s="837" t="s">
        <v>1376</v>
      </c>
      <c r="D841" s="837" t="s">
        <v>1377</v>
      </c>
      <c r="E841" s="837" t="s">
        <v>1408</v>
      </c>
      <c r="F841" s="837" t="s">
        <v>1409</v>
      </c>
      <c r="G841" s="837" t="s">
        <v>658</v>
      </c>
      <c r="H841" s="837" t="s">
        <v>659</v>
      </c>
      <c r="I841" s="228">
        <v>59709720350</v>
      </c>
      <c r="J841" s="228">
        <v>0</v>
      </c>
      <c r="K841" s="228">
        <v>187764081575</v>
      </c>
      <c r="L841" s="228">
        <v>247473801925</v>
      </c>
      <c r="M841" s="228">
        <v>0</v>
      </c>
      <c r="N841" s="228">
        <v>0</v>
      </c>
      <c r="O841" s="838"/>
      <c r="P841" s="865"/>
    </row>
    <row r="842" spans="1:16" s="839" customFormat="1" x14ac:dyDescent="0.25">
      <c r="A842" s="837" t="s">
        <v>1374</v>
      </c>
      <c r="B842" s="837" t="s">
        <v>1375</v>
      </c>
      <c r="C842" s="837" t="s">
        <v>1376</v>
      </c>
      <c r="D842" s="837" t="s">
        <v>1377</v>
      </c>
      <c r="E842" s="837" t="s">
        <v>1408</v>
      </c>
      <c r="F842" s="837" t="s">
        <v>1409</v>
      </c>
      <c r="G842" s="837" t="s">
        <v>660</v>
      </c>
      <c r="H842" s="837" t="s">
        <v>661</v>
      </c>
      <c r="I842" s="228">
        <v>123546468750</v>
      </c>
      <c r="J842" s="228">
        <v>0</v>
      </c>
      <c r="K842" s="228">
        <v>0</v>
      </c>
      <c r="L842" s="228">
        <v>0</v>
      </c>
      <c r="M842" s="228">
        <v>123546468750</v>
      </c>
      <c r="N842" s="228">
        <v>0</v>
      </c>
      <c r="O842" s="838"/>
      <c r="P842" s="865"/>
    </row>
    <row r="843" spans="1:16" s="839" customFormat="1" x14ac:dyDescent="0.25">
      <c r="A843" s="837" t="s">
        <v>1374</v>
      </c>
      <c r="B843" s="837" t="s">
        <v>1375</v>
      </c>
      <c r="C843" s="837" t="s">
        <v>1376</v>
      </c>
      <c r="D843" s="837" t="s">
        <v>1377</v>
      </c>
      <c r="E843" s="837" t="s">
        <v>1408</v>
      </c>
      <c r="F843" s="837" t="s">
        <v>1409</v>
      </c>
      <c r="G843" s="837" t="s">
        <v>709</v>
      </c>
      <c r="H843" s="837" t="s">
        <v>710</v>
      </c>
      <c r="I843" s="228">
        <v>0</v>
      </c>
      <c r="J843" s="228">
        <v>0</v>
      </c>
      <c r="K843" s="228">
        <v>16787578994</v>
      </c>
      <c r="L843" s="228">
        <v>8393789497</v>
      </c>
      <c r="M843" s="228">
        <v>8393789497</v>
      </c>
      <c r="N843" s="228">
        <v>0</v>
      </c>
      <c r="O843" s="838"/>
      <c r="P843" s="865"/>
    </row>
    <row r="844" spans="1:16" s="839" customFormat="1" x14ac:dyDescent="0.25">
      <c r="A844" s="837" t="s">
        <v>1374</v>
      </c>
      <c r="B844" s="837" t="s">
        <v>1375</v>
      </c>
      <c r="C844" s="837" t="s">
        <v>1376</v>
      </c>
      <c r="D844" s="837" t="s">
        <v>1377</v>
      </c>
      <c r="E844" s="837" t="s">
        <v>1408</v>
      </c>
      <c r="F844" s="837" t="s">
        <v>1409</v>
      </c>
      <c r="G844" s="837" t="s">
        <v>662</v>
      </c>
      <c r="H844" s="837" t="s">
        <v>663</v>
      </c>
      <c r="I844" s="228">
        <v>62721048000</v>
      </c>
      <c r="J844" s="228">
        <v>0</v>
      </c>
      <c r="K844" s="228">
        <v>177824624588</v>
      </c>
      <c r="L844" s="228">
        <v>179079648635</v>
      </c>
      <c r="M844" s="228">
        <v>61466023953</v>
      </c>
      <c r="N844" s="228">
        <v>0</v>
      </c>
      <c r="O844" s="838"/>
      <c r="P844" s="865"/>
    </row>
    <row r="845" spans="1:16" s="839" customFormat="1" x14ac:dyDescent="0.25">
      <c r="A845" s="837" t="s">
        <v>1374</v>
      </c>
      <c r="B845" s="837" t="s">
        <v>1375</v>
      </c>
      <c r="C845" s="837" t="s">
        <v>1376</v>
      </c>
      <c r="D845" s="837" t="s">
        <v>1377</v>
      </c>
      <c r="E845" s="837" t="s">
        <v>1408</v>
      </c>
      <c r="F845" s="837" t="s">
        <v>1409</v>
      </c>
      <c r="G845" s="837" t="s">
        <v>664</v>
      </c>
      <c r="H845" s="837" t="s">
        <v>665</v>
      </c>
      <c r="I845" s="228">
        <v>33666654000</v>
      </c>
      <c r="J845" s="228">
        <v>0</v>
      </c>
      <c r="K845" s="228">
        <v>145200592572</v>
      </c>
      <c r="L845" s="228">
        <v>144130754775</v>
      </c>
      <c r="M845" s="228">
        <v>34736491797</v>
      </c>
      <c r="N845" s="228">
        <v>0</v>
      </c>
      <c r="O845" s="838"/>
      <c r="P845" s="865"/>
    </row>
    <row r="846" spans="1:16" s="839" customFormat="1" x14ac:dyDescent="0.25">
      <c r="A846" s="837" t="s">
        <v>1374</v>
      </c>
      <c r="B846" s="837" t="s">
        <v>1375</v>
      </c>
      <c r="C846" s="837" t="s">
        <v>1376</v>
      </c>
      <c r="D846" s="837" t="s">
        <v>1377</v>
      </c>
      <c r="E846" s="837" t="s">
        <v>1408</v>
      </c>
      <c r="F846" s="837" t="s">
        <v>1409</v>
      </c>
      <c r="G846" s="837" t="s">
        <v>666</v>
      </c>
      <c r="H846" s="837" t="s">
        <v>667</v>
      </c>
      <c r="I846" s="228">
        <v>54400500000</v>
      </c>
      <c r="J846" s="228">
        <v>0</v>
      </c>
      <c r="K846" s="228">
        <v>108801000000</v>
      </c>
      <c r="L846" s="228">
        <v>163201500000</v>
      </c>
      <c r="M846" s="228">
        <v>0</v>
      </c>
      <c r="N846" s="228">
        <v>0</v>
      </c>
      <c r="O846" s="838"/>
      <c r="P846" s="865"/>
    </row>
    <row r="847" spans="1:16" s="839" customFormat="1" x14ac:dyDescent="0.25">
      <c r="A847" s="837" t="s">
        <v>1374</v>
      </c>
      <c r="B847" s="837" t="s">
        <v>1375</v>
      </c>
      <c r="C847" s="837" t="s">
        <v>1376</v>
      </c>
      <c r="D847" s="837" t="s">
        <v>1377</v>
      </c>
      <c r="E847" s="837" t="s">
        <v>1408</v>
      </c>
      <c r="F847" s="837" t="s">
        <v>1409</v>
      </c>
      <c r="G847" s="837" t="s">
        <v>668</v>
      </c>
      <c r="H847" s="837" t="s">
        <v>669</v>
      </c>
      <c r="I847" s="228">
        <v>75251758500</v>
      </c>
      <c r="J847" s="228">
        <v>0</v>
      </c>
      <c r="K847" s="228">
        <v>297869781047</v>
      </c>
      <c r="L847" s="228">
        <v>272683724036</v>
      </c>
      <c r="M847" s="228">
        <v>100437815511</v>
      </c>
      <c r="N847" s="228">
        <v>0</v>
      </c>
      <c r="O847" s="838"/>
      <c r="P847" s="865"/>
    </row>
    <row r="848" spans="1:16" s="839" customFormat="1" x14ac:dyDescent="0.25">
      <c r="A848" s="837" t="s">
        <v>1374</v>
      </c>
      <c r="B848" s="837" t="s">
        <v>1375</v>
      </c>
      <c r="C848" s="837" t="s">
        <v>1376</v>
      </c>
      <c r="D848" s="837" t="s">
        <v>1377</v>
      </c>
      <c r="E848" s="837" t="s">
        <v>1408</v>
      </c>
      <c r="F848" s="837" t="s">
        <v>1409</v>
      </c>
      <c r="G848" s="837" t="s">
        <v>670</v>
      </c>
      <c r="H848" s="837" t="s">
        <v>671</v>
      </c>
      <c r="I848" s="228">
        <v>62579250000</v>
      </c>
      <c r="J848" s="228">
        <v>0</v>
      </c>
      <c r="K848" s="228">
        <v>329595654250</v>
      </c>
      <c r="L848" s="228">
        <v>281641140375</v>
      </c>
      <c r="M848" s="228">
        <v>110533763875</v>
      </c>
      <c r="N848" s="228">
        <v>0</v>
      </c>
      <c r="O848" s="838"/>
      <c r="P848" s="865"/>
    </row>
    <row r="849" spans="1:16" s="839" customFormat="1" x14ac:dyDescent="0.25">
      <c r="A849" s="837" t="s">
        <v>1374</v>
      </c>
      <c r="B849" s="837" t="s">
        <v>1375</v>
      </c>
      <c r="C849" s="837" t="s">
        <v>1376</v>
      </c>
      <c r="D849" s="837" t="s">
        <v>1377</v>
      </c>
      <c r="E849" s="837" t="s">
        <v>1408</v>
      </c>
      <c r="F849" s="837" t="s">
        <v>1409</v>
      </c>
      <c r="G849" s="837" t="s">
        <v>674</v>
      </c>
      <c r="H849" s="837" t="s">
        <v>675</v>
      </c>
      <c r="I849" s="228">
        <v>259240612750</v>
      </c>
      <c r="J849" s="228">
        <v>0</v>
      </c>
      <c r="K849" s="228">
        <v>0</v>
      </c>
      <c r="L849" s="228">
        <v>0</v>
      </c>
      <c r="M849" s="228">
        <v>259240612750</v>
      </c>
      <c r="N849" s="228">
        <v>0</v>
      </c>
      <c r="O849" s="838"/>
      <c r="P849" s="865"/>
    </row>
    <row r="850" spans="1:16" s="839" customFormat="1" x14ac:dyDescent="0.25">
      <c r="A850" s="837" t="s">
        <v>1374</v>
      </c>
      <c r="B850" s="837" t="s">
        <v>1375</v>
      </c>
      <c r="C850" s="837" t="s">
        <v>1376</v>
      </c>
      <c r="D850" s="837" t="s">
        <v>1377</v>
      </c>
      <c r="E850" s="837" t="s">
        <v>1408</v>
      </c>
      <c r="F850" s="837" t="s">
        <v>1409</v>
      </c>
      <c r="G850" s="837" t="s">
        <v>678</v>
      </c>
      <c r="H850" s="837" t="s">
        <v>679</v>
      </c>
      <c r="I850" s="228">
        <v>121847685000</v>
      </c>
      <c r="J850" s="228">
        <v>0</v>
      </c>
      <c r="K850" s="228">
        <v>439830724950</v>
      </c>
      <c r="L850" s="228">
        <v>454973381750</v>
      </c>
      <c r="M850" s="228">
        <v>106705028200</v>
      </c>
      <c r="N850" s="228">
        <v>0</v>
      </c>
      <c r="O850" s="838"/>
      <c r="P850" s="865"/>
    </row>
    <row r="851" spans="1:16" s="839" customFormat="1" x14ac:dyDescent="0.25">
      <c r="A851" s="837" t="s">
        <v>1374</v>
      </c>
      <c r="B851" s="837" t="s">
        <v>1375</v>
      </c>
      <c r="C851" s="837" t="s">
        <v>1376</v>
      </c>
      <c r="D851" s="837" t="s">
        <v>1377</v>
      </c>
      <c r="E851" s="837" t="s">
        <v>1408</v>
      </c>
      <c r="F851" s="837" t="s">
        <v>1409</v>
      </c>
      <c r="G851" s="837" t="s">
        <v>1402</v>
      </c>
      <c r="H851" s="837" t="s">
        <v>1403</v>
      </c>
      <c r="I851" s="228">
        <v>0</v>
      </c>
      <c r="J851" s="228">
        <v>0</v>
      </c>
      <c r="K851" s="228">
        <v>89083451875</v>
      </c>
      <c r="L851" s="228">
        <v>42349931250</v>
      </c>
      <c r="M851" s="228">
        <v>46733520625</v>
      </c>
      <c r="N851" s="228">
        <v>0</v>
      </c>
      <c r="O851" s="838"/>
      <c r="P851" s="865"/>
    </row>
    <row r="852" spans="1:16" s="839" customFormat="1" x14ac:dyDescent="0.25">
      <c r="A852" s="837" t="s">
        <v>1374</v>
      </c>
      <c r="B852" s="837" t="s">
        <v>1375</v>
      </c>
      <c r="C852" s="837" t="s">
        <v>1376</v>
      </c>
      <c r="D852" s="837" t="s">
        <v>1377</v>
      </c>
      <c r="E852" s="837" t="s">
        <v>1408</v>
      </c>
      <c r="F852" s="837" t="s">
        <v>1409</v>
      </c>
      <c r="G852" s="837" t="s">
        <v>1404</v>
      </c>
      <c r="H852" s="837" t="s">
        <v>1405</v>
      </c>
      <c r="I852" s="228">
        <v>0</v>
      </c>
      <c r="J852" s="228">
        <v>0</v>
      </c>
      <c r="K852" s="228">
        <v>290634222560</v>
      </c>
      <c r="L852" s="228">
        <v>137852191180</v>
      </c>
      <c r="M852" s="228">
        <v>152782031380</v>
      </c>
      <c r="N852" s="228">
        <v>0</v>
      </c>
      <c r="O852" s="838"/>
      <c r="P852" s="865"/>
    </row>
    <row r="853" spans="1:16" s="839" customFormat="1" x14ac:dyDescent="0.25">
      <c r="A853" s="837" t="s">
        <v>1374</v>
      </c>
      <c r="B853" s="837" t="s">
        <v>1375</v>
      </c>
      <c r="C853" s="837" t="s">
        <v>1376</v>
      </c>
      <c r="D853" s="837" t="s">
        <v>1377</v>
      </c>
      <c r="E853" s="837" t="s">
        <v>1408</v>
      </c>
      <c r="F853" s="837" t="s">
        <v>1409</v>
      </c>
      <c r="G853" s="837" t="s">
        <v>1916</v>
      </c>
      <c r="H853" s="837" t="s">
        <v>1917</v>
      </c>
      <c r="I853" s="228">
        <v>0</v>
      </c>
      <c r="J853" s="228">
        <v>0</v>
      </c>
      <c r="K853" s="228">
        <v>47423297517</v>
      </c>
      <c r="L853" s="228">
        <v>47423297517</v>
      </c>
      <c r="M853" s="228">
        <v>0</v>
      </c>
      <c r="N853" s="228">
        <v>0</v>
      </c>
      <c r="O853" s="838"/>
      <c r="P853" s="865"/>
    </row>
    <row r="854" spans="1:16" s="839" customFormat="1" x14ac:dyDescent="0.25">
      <c r="A854" s="837" t="s">
        <v>1374</v>
      </c>
      <c r="B854" s="837" t="s">
        <v>1375</v>
      </c>
      <c r="C854" s="837" t="s">
        <v>1376</v>
      </c>
      <c r="D854" s="837" t="s">
        <v>1377</v>
      </c>
      <c r="E854" s="837" t="s">
        <v>1408</v>
      </c>
      <c r="F854" s="837" t="s">
        <v>1409</v>
      </c>
      <c r="G854" s="837" t="s">
        <v>1920</v>
      </c>
      <c r="H854" s="837" t="s">
        <v>1921</v>
      </c>
      <c r="I854" s="228">
        <v>0</v>
      </c>
      <c r="J854" s="228">
        <v>0</v>
      </c>
      <c r="K854" s="228">
        <v>2019086404</v>
      </c>
      <c r="L854" s="228">
        <v>0</v>
      </c>
      <c r="M854" s="228">
        <v>2019086404</v>
      </c>
      <c r="N854" s="228">
        <v>0</v>
      </c>
      <c r="O854" s="838"/>
      <c r="P854" s="865"/>
    </row>
    <row r="855" spans="1:16" s="839" customFormat="1" x14ac:dyDescent="0.25">
      <c r="A855" s="837" t="s">
        <v>1374</v>
      </c>
      <c r="B855" s="837" t="s">
        <v>1375</v>
      </c>
      <c r="C855" s="837" t="s">
        <v>1376</v>
      </c>
      <c r="D855" s="837" t="s">
        <v>1377</v>
      </c>
      <c r="E855" s="837" t="s">
        <v>1408</v>
      </c>
      <c r="F855" s="837" t="s">
        <v>1409</v>
      </c>
      <c r="G855" s="837" t="s">
        <v>2179</v>
      </c>
      <c r="H855" s="837" t="s">
        <v>2180</v>
      </c>
      <c r="I855" s="228">
        <v>0</v>
      </c>
      <c r="J855" s="228">
        <v>0</v>
      </c>
      <c r="K855" s="228">
        <v>43020304085</v>
      </c>
      <c r="L855" s="228">
        <v>0</v>
      </c>
      <c r="M855" s="228">
        <v>43020304085</v>
      </c>
      <c r="N855" s="228">
        <v>0</v>
      </c>
      <c r="O855" s="838"/>
      <c r="P855" s="865"/>
    </row>
    <row r="856" spans="1:16" s="839" customFormat="1" x14ac:dyDescent="0.25">
      <c r="A856" s="837" t="s">
        <v>1374</v>
      </c>
      <c r="B856" s="837" t="s">
        <v>1375</v>
      </c>
      <c r="C856" s="837" t="s">
        <v>1376</v>
      </c>
      <c r="D856" s="837" t="s">
        <v>1377</v>
      </c>
      <c r="E856" s="837" t="s">
        <v>1408</v>
      </c>
      <c r="F856" s="837" t="s">
        <v>1409</v>
      </c>
      <c r="G856" s="837" t="s">
        <v>1926</v>
      </c>
      <c r="H856" s="837" t="s">
        <v>1927</v>
      </c>
      <c r="I856" s="228">
        <v>0</v>
      </c>
      <c r="J856" s="228">
        <v>0</v>
      </c>
      <c r="K856" s="228">
        <v>6926516565</v>
      </c>
      <c r="L856" s="228">
        <v>4617677710</v>
      </c>
      <c r="M856" s="228">
        <v>2308838855</v>
      </c>
      <c r="N856" s="228">
        <v>0</v>
      </c>
      <c r="O856" s="838"/>
      <c r="P856" s="865"/>
    </row>
    <row r="857" spans="1:16" s="839" customFormat="1" x14ac:dyDescent="0.25">
      <c r="A857" s="837" t="s">
        <v>1374</v>
      </c>
      <c r="B857" s="837" t="s">
        <v>1375</v>
      </c>
      <c r="C857" s="837" t="s">
        <v>1376</v>
      </c>
      <c r="D857" s="837" t="s">
        <v>1377</v>
      </c>
      <c r="E857" s="837" t="s">
        <v>1408</v>
      </c>
      <c r="F857" s="837" t="s">
        <v>1409</v>
      </c>
      <c r="G857" s="837" t="s">
        <v>2187</v>
      </c>
      <c r="H857" s="837" t="s">
        <v>2188</v>
      </c>
      <c r="I857" s="228">
        <v>0</v>
      </c>
      <c r="J857" s="228">
        <v>0</v>
      </c>
      <c r="K857" s="228">
        <v>19798907992</v>
      </c>
      <c r="L857" s="228">
        <v>0</v>
      </c>
      <c r="M857" s="228">
        <v>19798907992</v>
      </c>
      <c r="N857" s="228">
        <v>0</v>
      </c>
      <c r="O857" s="838"/>
      <c r="P857" s="865"/>
    </row>
    <row r="858" spans="1:16" s="839" customFormat="1" x14ac:dyDescent="0.25">
      <c r="A858" s="837" t="s">
        <v>1374</v>
      </c>
      <c r="B858" s="837" t="s">
        <v>1375</v>
      </c>
      <c r="C858" s="837" t="s">
        <v>1376</v>
      </c>
      <c r="D858" s="837" t="s">
        <v>1377</v>
      </c>
      <c r="E858" s="837" t="s">
        <v>1408</v>
      </c>
      <c r="F858" s="837" t="s">
        <v>1409</v>
      </c>
      <c r="G858" s="837" t="s">
        <v>1930</v>
      </c>
      <c r="H858" s="837" t="s">
        <v>1931</v>
      </c>
      <c r="I858" s="228">
        <v>0</v>
      </c>
      <c r="J858" s="228">
        <v>0</v>
      </c>
      <c r="K858" s="228">
        <v>220242863700</v>
      </c>
      <c r="L858" s="228">
        <v>82912405500</v>
      </c>
      <c r="M858" s="228">
        <v>137330458200</v>
      </c>
      <c r="N858" s="228">
        <v>0</v>
      </c>
      <c r="O858" s="838"/>
      <c r="P858" s="865"/>
    </row>
    <row r="859" spans="1:16" s="839" customFormat="1" x14ac:dyDescent="0.25">
      <c r="A859" s="837" t="s">
        <v>1374</v>
      </c>
      <c r="B859" s="837" t="s">
        <v>1375</v>
      </c>
      <c r="C859" s="837" t="s">
        <v>1376</v>
      </c>
      <c r="D859" s="837" t="s">
        <v>1377</v>
      </c>
      <c r="E859" s="837" t="s">
        <v>1408</v>
      </c>
      <c r="F859" s="837" t="s">
        <v>1409</v>
      </c>
      <c r="G859" s="837" t="s">
        <v>2181</v>
      </c>
      <c r="H859" s="837" t="s">
        <v>2182</v>
      </c>
      <c r="I859" s="228">
        <v>0</v>
      </c>
      <c r="J859" s="228">
        <v>0</v>
      </c>
      <c r="K859" s="228">
        <v>89563249807</v>
      </c>
      <c r="L859" s="228">
        <v>0</v>
      </c>
      <c r="M859" s="228">
        <v>89563249807</v>
      </c>
      <c r="N859" s="228">
        <v>0</v>
      </c>
      <c r="O859" s="838"/>
      <c r="P859" s="865"/>
    </row>
    <row r="860" spans="1:16" s="839" customFormat="1" x14ac:dyDescent="0.25">
      <c r="A860" s="837" t="s">
        <v>1374</v>
      </c>
      <c r="B860" s="837" t="s">
        <v>1375</v>
      </c>
      <c r="C860" s="837" t="s">
        <v>1376</v>
      </c>
      <c r="D860" s="837" t="s">
        <v>1377</v>
      </c>
      <c r="E860" s="837" t="s">
        <v>1408</v>
      </c>
      <c r="F860" s="837" t="s">
        <v>1409</v>
      </c>
      <c r="G860" s="837" t="s">
        <v>2189</v>
      </c>
      <c r="H860" s="837" t="s">
        <v>2190</v>
      </c>
      <c r="I860" s="228">
        <v>0</v>
      </c>
      <c r="J860" s="228">
        <v>0</v>
      </c>
      <c r="K860" s="228">
        <v>139716850000</v>
      </c>
      <c r="L860" s="228">
        <v>0</v>
      </c>
      <c r="M860" s="228">
        <v>139716850000</v>
      </c>
      <c r="N860" s="228">
        <v>0</v>
      </c>
      <c r="O860" s="838"/>
      <c r="P860" s="865"/>
    </row>
    <row r="861" spans="1:16" s="839" customFormat="1" x14ac:dyDescent="0.25">
      <c r="A861" s="837" t="s">
        <v>1374</v>
      </c>
      <c r="B861" s="837" t="s">
        <v>1375</v>
      </c>
      <c r="C861" s="837" t="s">
        <v>1376</v>
      </c>
      <c r="D861" s="837" t="s">
        <v>1377</v>
      </c>
      <c r="E861" s="837" t="s">
        <v>1410</v>
      </c>
      <c r="F861" s="837" t="s">
        <v>1411</v>
      </c>
      <c r="G861" s="837" t="s">
        <v>821</v>
      </c>
      <c r="H861" s="837" t="s">
        <v>822</v>
      </c>
      <c r="I861" s="228">
        <v>0</v>
      </c>
      <c r="J861" s="228">
        <v>0</v>
      </c>
      <c r="K861" s="228">
        <v>11150000000</v>
      </c>
      <c r="L861" s="228">
        <v>11150000000</v>
      </c>
      <c r="M861" s="228">
        <v>0</v>
      </c>
      <c r="N861" s="228">
        <v>0</v>
      </c>
      <c r="O861" s="838"/>
      <c r="P861" s="865"/>
    </row>
    <row r="862" spans="1:16" s="839" customFormat="1" x14ac:dyDescent="0.25">
      <c r="A862" s="837" t="s">
        <v>1374</v>
      </c>
      <c r="B862" s="837" t="s">
        <v>1375</v>
      </c>
      <c r="C862" s="837" t="s">
        <v>1376</v>
      </c>
      <c r="D862" s="837" t="s">
        <v>1377</v>
      </c>
      <c r="E862" s="837" t="s">
        <v>1410</v>
      </c>
      <c r="F862" s="837" t="s">
        <v>1411</v>
      </c>
      <c r="G862" s="837" t="s">
        <v>681</v>
      </c>
      <c r="H862" s="837" t="s">
        <v>682</v>
      </c>
      <c r="I862" s="228">
        <v>0</v>
      </c>
      <c r="J862" s="228">
        <v>772690000</v>
      </c>
      <c r="K862" s="228">
        <v>120190000</v>
      </c>
      <c r="L862" s="228">
        <v>0</v>
      </c>
      <c r="M862" s="228">
        <v>0</v>
      </c>
      <c r="N862" s="228">
        <v>652500000</v>
      </c>
      <c r="O862" s="838"/>
      <c r="P862" s="865"/>
    </row>
    <row r="863" spans="1:16" s="839" customFormat="1" x14ac:dyDescent="0.25">
      <c r="A863" s="837" t="s">
        <v>1374</v>
      </c>
      <c r="B863" s="837" t="s">
        <v>1375</v>
      </c>
      <c r="C863" s="837" t="s">
        <v>1376</v>
      </c>
      <c r="D863" s="837" t="s">
        <v>1377</v>
      </c>
      <c r="E863" s="837" t="s">
        <v>1410</v>
      </c>
      <c r="F863" s="837" t="s">
        <v>1411</v>
      </c>
      <c r="G863" s="837" t="s">
        <v>539</v>
      </c>
      <c r="H863" s="837" t="s">
        <v>269</v>
      </c>
      <c r="I863" s="228">
        <v>0</v>
      </c>
      <c r="J863" s="228">
        <v>2050761502</v>
      </c>
      <c r="K863" s="228">
        <v>0</v>
      </c>
      <c r="L863" s="228">
        <v>540000000</v>
      </c>
      <c r="M863" s="228">
        <v>0</v>
      </c>
      <c r="N863" s="228">
        <v>2590761502</v>
      </c>
      <c r="O863" s="838"/>
      <c r="P863" s="865"/>
    </row>
    <row r="864" spans="1:16" s="839" customFormat="1" x14ac:dyDescent="0.25">
      <c r="A864" s="837" t="s">
        <v>1374</v>
      </c>
      <c r="B864" s="837" t="s">
        <v>1375</v>
      </c>
      <c r="C864" s="837" t="s">
        <v>1376</v>
      </c>
      <c r="D864" s="837" t="s">
        <v>1377</v>
      </c>
      <c r="E864" s="837" t="s">
        <v>1410</v>
      </c>
      <c r="F864" s="837" t="s">
        <v>1411</v>
      </c>
      <c r="G864" s="837" t="s">
        <v>599</v>
      </c>
      <c r="H864" s="837" t="s">
        <v>600</v>
      </c>
      <c r="I864" s="228">
        <v>0</v>
      </c>
      <c r="J864" s="228">
        <v>2058605942555</v>
      </c>
      <c r="K864" s="228">
        <v>3992707508252</v>
      </c>
      <c r="L864" s="228">
        <v>2896686136592</v>
      </c>
      <c r="M864" s="228">
        <v>0</v>
      </c>
      <c r="N864" s="228">
        <v>962584570895</v>
      </c>
      <c r="O864" s="838"/>
      <c r="P864" s="865"/>
    </row>
    <row r="865" spans="1:16" s="839" customFormat="1" x14ac:dyDescent="0.25">
      <c r="A865" s="837" t="s">
        <v>1374</v>
      </c>
      <c r="B865" s="837" t="s">
        <v>1375</v>
      </c>
      <c r="C865" s="837" t="s">
        <v>1376</v>
      </c>
      <c r="D865" s="837" t="s">
        <v>1377</v>
      </c>
      <c r="E865" s="837" t="s">
        <v>1410</v>
      </c>
      <c r="F865" s="837" t="s">
        <v>1411</v>
      </c>
      <c r="G865" s="837" t="s">
        <v>1398</v>
      </c>
      <c r="H865" s="837" t="s">
        <v>1399</v>
      </c>
      <c r="I865" s="228">
        <v>0</v>
      </c>
      <c r="J865" s="228">
        <v>180285000</v>
      </c>
      <c r="K865" s="228">
        <v>0</v>
      </c>
      <c r="L865" s="228">
        <v>120190000</v>
      </c>
      <c r="M865" s="228">
        <v>0</v>
      </c>
      <c r="N865" s="228">
        <v>300475000</v>
      </c>
      <c r="O865" s="838"/>
      <c r="P865" s="865"/>
    </row>
    <row r="866" spans="1:16" s="839" customFormat="1" x14ac:dyDescent="0.25">
      <c r="A866" s="837" t="s">
        <v>1374</v>
      </c>
      <c r="B866" s="837" t="s">
        <v>1375</v>
      </c>
      <c r="C866" s="837" t="s">
        <v>1376</v>
      </c>
      <c r="D866" s="837" t="s">
        <v>1377</v>
      </c>
      <c r="E866" s="837" t="s">
        <v>1410</v>
      </c>
      <c r="F866" s="837" t="s">
        <v>1411</v>
      </c>
      <c r="G866" s="837" t="s">
        <v>601</v>
      </c>
      <c r="H866" s="837" t="s">
        <v>183</v>
      </c>
      <c r="I866" s="228">
        <v>0</v>
      </c>
      <c r="J866" s="228">
        <v>2117546659528</v>
      </c>
      <c r="K866" s="228">
        <v>3085616998144</v>
      </c>
      <c r="L866" s="228">
        <v>3105675399698</v>
      </c>
      <c r="M866" s="228">
        <v>0</v>
      </c>
      <c r="N866" s="228">
        <v>2137605061082</v>
      </c>
      <c r="O866" s="838"/>
      <c r="P866" s="865"/>
    </row>
    <row r="867" spans="1:16" s="839" customFormat="1" x14ac:dyDescent="0.25">
      <c r="A867" s="837" t="s">
        <v>1374</v>
      </c>
      <c r="B867" s="837" t="s">
        <v>1375</v>
      </c>
      <c r="C867" s="837" t="s">
        <v>1376</v>
      </c>
      <c r="D867" s="837" t="s">
        <v>1377</v>
      </c>
      <c r="E867" s="837" t="s">
        <v>1410</v>
      </c>
      <c r="F867" s="837" t="s">
        <v>1411</v>
      </c>
      <c r="G867" s="837" t="s">
        <v>836</v>
      </c>
      <c r="H867" s="837" t="s">
        <v>837</v>
      </c>
      <c r="I867" s="228">
        <v>0</v>
      </c>
      <c r="J867" s="228">
        <v>51000000</v>
      </c>
      <c r="K867" s="228">
        <v>0</v>
      </c>
      <c r="L867" s="228">
        <v>0</v>
      </c>
      <c r="M867" s="228">
        <v>0</v>
      </c>
      <c r="N867" s="228">
        <v>51000000</v>
      </c>
      <c r="O867" s="838"/>
      <c r="P867" s="865"/>
    </row>
    <row r="868" spans="1:16" s="839" customFormat="1" x14ac:dyDescent="0.25">
      <c r="A868" s="837" t="s">
        <v>1374</v>
      </c>
      <c r="B868" s="837" t="s">
        <v>1375</v>
      </c>
      <c r="C868" s="837" t="s">
        <v>1376</v>
      </c>
      <c r="D868" s="837" t="s">
        <v>1377</v>
      </c>
      <c r="E868" s="837" t="s">
        <v>1410</v>
      </c>
      <c r="F868" s="837" t="s">
        <v>1411</v>
      </c>
      <c r="G868" s="837" t="s">
        <v>648</v>
      </c>
      <c r="H868" s="837" t="s">
        <v>649</v>
      </c>
      <c r="I868" s="228">
        <v>0</v>
      </c>
      <c r="J868" s="228">
        <v>132608984000</v>
      </c>
      <c r="K868" s="228">
        <v>732496620790</v>
      </c>
      <c r="L868" s="228">
        <v>1023416466118</v>
      </c>
      <c r="M868" s="228">
        <v>0</v>
      </c>
      <c r="N868" s="228">
        <v>423528829328</v>
      </c>
      <c r="O868" s="838"/>
      <c r="P868" s="865"/>
    </row>
    <row r="869" spans="1:16" s="839" customFormat="1" x14ac:dyDescent="0.25">
      <c r="A869" s="837" t="s">
        <v>1374</v>
      </c>
      <c r="B869" s="837" t="s">
        <v>1375</v>
      </c>
      <c r="C869" s="837" t="s">
        <v>1376</v>
      </c>
      <c r="D869" s="837" t="s">
        <v>1377</v>
      </c>
      <c r="E869" s="837" t="s">
        <v>1410</v>
      </c>
      <c r="F869" s="837" t="s">
        <v>1411</v>
      </c>
      <c r="G869" s="837" t="s">
        <v>1162</v>
      </c>
      <c r="H869" s="837" t="s">
        <v>1163</v>
      </c>
      <c r="I869" s="228">
        <v>0</v>
      </c>
      <c r="J869" s="228">
        <v>110000000</v>
      </c>
      <c r="K869" s="228">
        <v>0</v>
      </c>
      <c r="L869" s="228">
        <v>0</v>
      </c>
      <c r="M869" s="228">
        <v>0</v>
      </c>
      <c r="N869" s="228">
        <v>110000000</v>
      </c>
      <c r="O869" s="838"/>
      <c r="P869" s="865"/>
    </row>
    <row r="870" spans="1:16" s="839" customFormat="1" x14ac:dyDescent="0.25">
      <c r="A870" s="837" t="s">
        <v>1374</v>
      </c>
      <c r="B870" s="837" t="s">
        <v>1375</v>
      </c>
      <c r="C870" s="837" t="s">
        <v>1376</v>
      </c>
      <c r="D870" s="837" t="s">
        <v>1377</v>
      </c>
      <c r="E870" s="837" t="s">
        <v>1410</v>
      </c>
      <c r="F870" s="837" t="s">
        <v>1411</v>
      </c>
      <c r="G870" s="837" t="s">
        <v>616</v>
      </c>
      <c r="H870" s="837" t="s">
        <v>617</v>
      </c>
      <c r="I870" s="228">
        <v>0</v>
      </c>
      <c r="J870" s="228">
        <v>28848846300</v>
      </c>
      <c r="K870" s="228">
        <v>0</v>
      </c>
      <c r="L870" s="228">
        <v>0</v>
      </c>
      <c r="M870" s="228">
        <v>0</v>
      </c>
      <c r="N870" s="228">
        <v>28848846300</v>
      </c>
      <c r="O870" s="838"/>
      <c r="P870" s="865"/>
    </row>
    <row r="871" spans="1:16" s="839" customFormat="1" x14ac:dyDescent="0.25">
      <c r="A871" s="837" t="s">
        <v>1374</v>
      </c>
      <c r="B871" s="837" t="s">
        <v>1375</v>
      </c>
      <c r="C871" s="837" t="s">
        <v>1376</v>
      </c>
      <c r="D871" s="837" t="s">
        <v>1377</v>
      </c>
      <c r="E871" s="837" t="s">
        <v>1410</v>
      </c>
      <c r="F871" s="837" t="s">
        <v>1411</v>
      </c>
      <c r="G871" s="837" t="s">
        <v>618</v>
      </c>
      <c r="H871" s="837" t="s">
        <v>619</v>
      </c>
      <c r="I871" s="228">
        <v>0</v>
      </c>
      <c r="J871" s="228">
        <v>600000000</v>
      </c>
      <c r="K871" s="228">
        <v>0</v>
      </c>
      <c r="L871" s="228">
        <v>0</v>
      </c>
      <c r="M871" s="228">
        <v>0</v>
      </c>
      <c r="N871" s="228">
        <v>600000000</v>
      </c>
      <c r="O871" s="838"/>
      <c r="P871" s="865"/>
    </row>
    <row r="872" spans="1:16" s="839" customFormat="1" x14ac:dyDescent="0.25">
      <c r="A872" s="837" t="s">
        <v>1374</v>
      </c>
      <c r="B872" s="837" t="s">
        <v>1375</v>
      </c>
      <c r="C872" s="837" t="s">
        <v>1376</v>
      </c>
      <c r="D872" s="837" t="s">
        <v>1377</v>
      </c>
      <c r="E872" s="837" t="s">
        <v>1410</v>
      </c>
      <c r="F872" s="837" t="s">
        <v>1411</v>
      </c>
      <c r="G872" s="837" t="s">
        <v>620</v>
      </c>
      <c r="H872" s="837" t="s">
        <v>621</v>
      </c>
      <c r="I872" s="228">
        <v>0</v>
      </c>
      <c r="J872" s="228">
        <v>4200000000</v>
      </c>
      <c r="K872" s="228">
        <v>0</v>
      </c>
      <c r="L872" s="228">
        <v>0</v>
      </c>
      <c r="M872" s="228">
        <v>0</v>
      </c>
      <c r="N872" s="228">
        <v>4200000000</v>
      </c>
      <c r="O872" s="838"/>
      <c r="P872" s="865"/>
    </row>
    <row r="873" spans="1:16" s="839" customFormat="1" x14ac:dyDescent="0.25">
      <c r="A873" s="837" t="s">
        <v>1374</v>
      </c>
      <c r="B873" s="837" t="s">
        <v>1375</v>
      </c>
      <c r="C873" s="837" t="s">
        <v>1376</v>
      </c>
      <c r="D873" s="837" t="s">
        <v>1377</v>
      </c>
      <c r="E873" s="837" t="s">
        <v>1410</v>
      </c>
      <c r="F873" s="837" t="s">
        <v>1411</v>
      </c>
      <c r="G873" s="837" t="s">
        <v>846</v>
      </c>
      <c r="H873" s="837" t="s">
        <v>847</v>
      </c>
      <c r="I873" s="228">
        <v>0</v>
      </c>
      <c r="J873" s="228">
        <v>10120893800</v>
      </c>
      <c r="K873" s="228">
        <v>0</v>
      </c>
      <c r="L873" s="228">
        <v>85000000000</v>
      </c>
      <c r="M873" s="228">
        <v>0</v>
      </c>
      <c r="N873" s="228">
        <v>95120893800</v>
      </c>
      <c r="O873" s="838"/>
      <c r="P873" s="865"/>
    </row>
    <row r="874" spans="1:16" s="839" customFormat="1" x14ac:dyDescent="0.25">
      <c r="A874" s="837" t="s">
        <v>1374</v>
      </c>
      <c r="B874" s="837" t="s">
        <v>1375</v>
      </c>
      <c r="C874" s="837" t="s">
        <v>1376</v>
      </c>
      <c r="D874" s="837" t="s">
        <v>1377</v>
      </c>
      <c r="E874" s="837" t="s">
        <v>1410</v>
      </c>
      <c r="F874" s="837" t="s">
        <v>1411</v>
      </c>
      <c r="G874" s="837" t="s">
        <v>622</v>
      </c>
      <c r="H874" s="837" t="s">
        <v>623</v>
      </c>
      <c r="I874" s="228">
        <v>0</v>
      </c>
      <c r="J874" s="228">
        <v>27050000000</v>
      </c>
      <c r="K874" s="228">
        <v>51750000000</v>
      </c>
      <c r="L874" s="228">
        <v>51750000000</v>
      </c>
      <c r="M874" s="228">
        <v>0</v>
      </c>
      <c r="N874" s="228">
        <v>27050000000</v>
      </c>
      <c r="O874" s="838"/>
      <c r="P874" s="865"/>
    </row>
    <row r="875" spans="1:16" s="839" customFormat="1" x14ac:dyDescent="0.25">
      <c r="A875" s="837" t="s">
        <v>1374</v>
      </c>
      <c r="B875" s="837" t="s">
        <v>1375</v>
      </c>
      <c r="C875" s="837" t="s">
        <v>1376</v>
      </c>
      <c r="D875" s="837" t="s">
        <v>1377</v>
      </c>
      <c r="E875" s="837" t="s">
        <v>1410</v>
      </c>
      <c r="F875" s="837" t="s">
        <v>1411</v>
      </c>
      <c r="G875" s="837" t="s">
        <v>626</v>
      </c>
      <c r="H875" s="837" t="s">
        <v>627</v>
      </c>
      <c r="I875" s="228">
        <v>0</v>
      </c>
      <c r="J875" s="228">
        <v>7841844631</v>
      </c>
      <c r="K875" s="228">
        <v>0</v>
      </c>
      <c r="L875" s="228">
        <v>27979285500</v>
      </c>
      <c r="M875" s="228">
        <v>0</v>
      </c>
      <c r="N875" s="228">
        <v>35821130131</v>
      </c>
      <c r="O875" s="838"/>
      <c r="P875" s="865"/>
    </row>
    <row r="876" spans="1:16" s="839" customFormat="1" x14ac:dyDescent="0.25">
      <c r="A876" s="837" t="s">
        <v>1374</v>
      </c>
      <c r="B876" s="837" t="s">
        <v>1375</v>
      </c>
      <c r="C876" s="837" t="s">
        <v>1376</v>
      </c>
      <c r="D876" s="837" t="s">
        <v>1377</v>
      </c>
      <c r="E876" s="837" t="s">
        <v>1410</v>
      </c>
      <c r="F876" s="837" t="s">
        <v>1411</v>
      </c>
      <c r="G876" s="837" t="s">
        <v>636</v>
      </c>
      <c r="H876" s="837" t="s">
        <v>637</v>
      </c>
      <c r="I876" s="228">
        <v>0</v>
      </c>
      <c r="J876" s="228">
        <v>0</v>
      </c>
      <c r="K876" s="228">
        <v>0</v>
      </c>
      <c r="L876" s="228">
        <v>29321027935</v>
      </c>
      <c r="M876" s="228">
        <v>0</v>
      </c>
      <c r="N876" s="228">
        <v>29321027935</v>
      </c>
      <c r="O876" s="838"/>
      <c r="P876" s="865"/>
    </row>
    <row r="877" spans="1:16" s="839" customFormat="1" x14ac:dyDescent="0.25">
      <c r="A877" s="837" t="s">
        <v>1374</v>
      </c>
      <c r="B877" s="837" t="s">
        <v>1375</v>
      </c>
      <c r="C877" s="837" t="s">
        <v>1376</v>
      </c>
      <c r="D877" s="837" t="s">
        <v>1377</v>
      </c>
      <c r="E877" s="837" t="s">
        <v>1410</v>
      </c>
      <c r="F877" s="837" t="s">
        <v>1411</v>
      </c>
      <c r="G877" s="837" t="s">
        <v>1396</v>
      </c>
      <c r="H877" s="837" t="s">
        <v>1397</v>
      </c>
      <c r="I877" s="228">
        <v>0</v>
      </c>
      <c r="J877" s="228">
        <v>1020239390</v>
      </c>
      <c r="K877" s="228">
        <v>0</v>
      </c>
      <c r="L877" s="228">
        <v>0</v>
      </c>
      <c r="M877" s="228">
        <v>0</v>
      </c>
      <c r="N877" s="228">
        <v>1020239390</v>
      </c>
      <c r="O877" s="838"/>
      <c r="P877" s="865"/>
    </row>
    <row r="878" spans="1:16" s="839" customFormat="1" x14ac:dyDescent="0.25">
      <c r="A878" s="837" t="s">
        <v>1374</v>
      </c>
      <c r="B878" s="837" t="s">
        <v>1375</v>
      </c>
      <c r="C878" s="837" t="s">
        <v>1376</v>
      </c>
      <c r="D878" s="837" t="s">
        <v>1377</v>
      </c>
      <c r="E878" s="837" t="s">
        <v>1410</v>
      </c>
      <c r="F878" s="837" t="s">
        <v>1411</v>
      </c>
      <c r="G878" s="837" t="s">
        <v>1394</v>
      </c>
      <c r="H878" s="837" t="s">
        <v>1395</v>
      </c>
      <c r="I878" s="228">
        <v>0</v>
      </c>
      <c r="J878" s="228">
        <v>2172996280</v>
      </c>
      <c r="K878" s="228">
        <v>0</v>
      </c>
      <c r="L878" s="228">
        <v>0</v>
      </c>
      <c r="M878" s="228">
        <v>0</v>
      </c>
      <c r="N878" s="228">
        <v>2172996280</v>
      </c>
      <c r="O878" s="838"/>
      <c r="P878" s="865"/>
    </row>
    <row r="879" spans="1:16" s="839" customFormat="1" x14ac:dyDescent="0.25">
      <c r="A879" s="837" t="s">
        <v>1374</v>
      </c>
      <c r="B879" s="837" t="s">
        <v>1375</v>
      </c>
      <c r="C879" s="837" t="s">
        <v>1376</v>
      </c>
      <c r="D879" s="837" t="s">
        <v>1377</v>
      </c>
      <c r="E879" s="837" t="s">
        <v>1410</v>
      </c>
      <c r="F879" s="837" t="s">
        <v>1411</v>
      </c>
      <c r="G879" s="837" t="s">
        <v>858</v>
      </c>
      <c r="H879" s="837" t="s">
        <v>2039</v>
      </c>
      <c r="I879" s="228">
        <v>0</v>
      </c>
      <c r="J879" s="228">
        <v>32400000000</v>
      </c>
      <c r="K879" s="228">
        <v>0</v>
      </c>
      <c r="L879" s="228">
        <v>0</v>
      </c>
      <c r="M879" s="228">
        <v>0</v>
      </c>
      <c r="N879" s="228">
        <v>32400000000</v>
      </c>
      <c r="O879" s="838"/>
      <c r="P879" s="865"/>
    </row>
    <row r="880" spans="1:16" s="839" customFormat="1" x14ac:dyDescent="0.25">
      <c r="A880" s="837" t="s">
        <v>1374</v>
      </c>
      <c r="B880" s="837" t="s">
        <v>1375</v>
      </c>
      <c r="C880" s="837" t="s">
        <v>1376</v>
      </c>
      <c r="D880" s="837" t="s">
        <v>1377</v>
      </c>
      <c r="E880" s="837" t="s">
        <v>1410</v>
      </c>
      <c r="F880" s="837" t="s">
        <v>1411</v>
      </c>
      <c r="G880" s="837" t="s">
        <v>624</v>
      </c>
      <c r="H880" s="837" t="s">
        <v>625</v>
      </c>
      <c r="I880" s="228">
        <v>0</v>
      </c>
      <c r="J880" s="228">
        <v>3896713800</v>
      </c>
      <c r="K880" s="228">
        <v>3896713800</v>
      </c>
      <c r="L880" s="228">
        <v>8522304000</v>
      </c>
      <c r="M880" s="228">
        <v>0</v>
      </c>
      <c r="N880" s="228">
        <v>8522304000</v>
      </c>
      <c r="O880" s="838"/>
      <c r="P880" s="865"/>
    </row>
    <row r="881" spans="1:16" s="839" customFormat="1" x14ac:dyDescent="0.25">
      <c r="A881" s="837" t="s">
        <v>1374</v>
      </c>
      <c r="B881" s="837" t="s">
        <v>1375</v>
      </c>
      <c r="C881" s="837" t="s">
        <v>1376</v>
      </c>
      <c r="D881" s="837" t="s">
        <v>1377</v>
      </c>
      <c r="E881" s="837" t="s">
        <v>1410</v>
      </c>
      <c r="F881" s="837" t="s">
        <v>1411</v>
      </c>
      <c r="G881" s="837" t="s">
        <v>860</v>
      </c>
      <c r="H881" s="837" t="s">
        <v>861</v>
      </c>
      <c r="I881" s="228">
        <v>0</v>
      </c>
      <c r="J881" s="228">
        <v>15000000000</v>
      </c>
      <c r="K881" s="228">
        <v>15000000000</v>
      </c>
      <c r="L881" s="228">
        <v>93060000000</v>
      </c>
      <c r="M881" s="228">
        <v>0</v>
      </c>
      <c r="N881" s="228">
        <v>93060000000</v>
      </c>
      <c r="O881" s="838"/>
      <c r="P881" s="865"/>
    </row>
    <row r="882" spans="1:16" s="839" customFormat="1" x14ac:dyDescent="0.25">
      <c r="A882" s="837" t="s">
        <v>1374</v>
      </c>
      <c r="B882" s="837" t="s">
        <v>1375</v>
      </c>
      <c r="C882" s="837" t="s">
        <v>1376</v>
      </c>
      <c r="D882" s="837" t="s">
        <v>1377</v>
      </c>
      <c r="E882" s="837" t="s">
        <v>1410</v>
      </c>
      <c r="F882" s="837" t="s">
        <v>1411</v>
      </c>
      <c r="G882" s="837" t="s">
        <v>628</v>
      </c>
      <c r="H882" s="837" t="s">
        <v>629</v>
      </c>
      <c r="I882" s="228">
        <v>0</v>
      </c>
      <c r="J882" s="228">
        <v>139200178040</v>
      </c>
      <c r="K882" s="228">
        <v>486676037640</v>
      </c>
      <c r="L882" s="228">
        <v>347475859600</v>
      </c>
      <c r="M882" s="228">
        <v>0</v>
      </c>
      <c r="N882" s="228">
        <v>0</v>
      </c>
      <c r="O882" s="838"/>
      <c r="P882" s="865"/>
    </row>
    <row r="883" spans="1:16" s="839" customFormat="1" x14ac:dyDescent="0.25">
      <c r="A883" s="837" t="s">
        <v>1374</v>
      </c>
      <c r="B883" s="837" t="s">
        <v>1375</v>
      </c>
      <c r="C883" s="837" t="s">
        <v>1376</v>
      </c>
      <c r="D883" s="837" t="s">
        <v>1377</v>
      </c>
      <c r="E883" s="837" t="s">
        <v>1410</v>
      </c>
      <c r="F883" s="837" t="s">
        <v>1411</v>
      </c>
      <c r="G883" s="837" t="s">
        <v>630</v>
      </c>
      <c r="H883" s="837" t="s">
        <v>631</v>
      </c>
      <c r="I883" s="228">
        <v>0</v>
      </c>
      <c r="J883" s="228">
        <v>10208881800</v>
      </c>
      <c r="K883" s="228">
        <v>7980831332</v>
      </c>
      <c r="L883" s="228">
        <v>16232000022</v>
      </c>
      <c r="M883" s="228">
        <v>0</v>
      </c>
      <c r="N883" s="228">
        <v>18460050490</v>
      </c>
      <c r="O883" s="838"/>
      <c r="P883" s="865"/>
    </row>
    <row r="884" spans="1:16" s="839" customFormat="1" x14ac:dyDescent="0.25">
      <c r="A884" s="837" t="s">
        <v>1374</v>
      </c>
      <c r="B884" s="837" t="s">
        <v>1375</v>
      </c>
      <c r="C884" s="837" t="s">
        <v>1376</v>
      </c>
      <c r="D884" s="837" t="s">
        <v>1377</v>
      </c>
      <c r="E884" s="837" t="s">
        <v>1410</v>
      </c>
      <c r="F884" s="837" t="s">
        <v>1411</v>
      </c>
      <c r="G884" s="837" t="s">
        <v>650</v>
      </c>
      <c r="H884" s="837" t="s">
        <v>651</v>
      </c>
      <c r="I884" s="228">
        <v>0</v>
      </c>
      <c r="J884" s="228">
        <v>137980150000</v>
      </c>
      <c r="K884" s="228">
        <v>493782305815</v>
      </c>
      <c r="L884" s="228">
        <v>568307199712</v>
      </c>
      <c r="M884" s="228">
        <v>0</v>
      </c>
      <c r="N884" s="228">
        <v>212505043897</v>
      </c>
      <c r="O884" s="838"/>
      <c r="P884" s="865"/>
    </row>
    <row r="885" spans="1:16" s="839" customFormat="1" x14ac:dyDescent="0.25">
      <c r="A885" s="837" t="s">
        <v>1374</v>
      </c>
      <c r="B885" s="837" t="s">
        <v>1375</v>
      </c>
      <c r="C885" s="837" t="s">
        <v>1376</v>
      </c>
      <c r="D885" s="837" t="s">
        <v>1377</v>
      </c>
      <c r="E885" s="837" t="s">
        <v>1410</v>
      </c>
      <c r="F885" s="837" t="s">
        <v>1411</v>
      </c>
      <c r="G885" s="837" t="s">
        <v>652</v>
      </c>
      <c r="H885" s="837" t="s">
        <v>653</v>
      </c>
      <c r="I885" s="228">
        <v>0</v>
      </c>
      <c r="J885" s="228">
        <v>137750465000</v>
      </c>
      <c r="K885" s="228">
        <v>596984271960</v>
      </c>
      <c r="L885" s="228">
        <v>703772145910</v>
      </c>
      <c r="M885" s="228">
        <v>0</v>
      </c>
      <c r="N885" s="228">
        <v>244538338950</v>
      </c>
      <c r="O885" s="838"/>
      <c r="P885" s="865"/>
    </row>
    <row r="886" spans="1:16" s="839" customFormat="1" x14ac:dyDescent="0.25">
      <c r="A886" s="837" t="s">
        <v>1374</v>
      </c>
      <c r="B886" s="837" t="s">
        <v>1375</v>
      </c>
      <c r="C886" s="837" t="s">
        <v>1376</v>
      </c>
      <c r="D886" s="837" t="s">
        <v>1377</v>
      </c>
      <c r="E886" s="837" t="s">
        <v>1410</v>
      </c>
      <c r="F886" s="837" t="s">
        <v>1411</v>
      </c>
      <c r="G886" s="837" t="s">
        <v>654</v>
      </c>
      <c r="H886" s="837" t="s">
        <v>655</v>
      </c>
      <c r="I886" s="228">
        <v>0</v>
      </c>
      <c r="J886" s="228">
        <v>34835695648</v>
      </c>
      <c r="K886" s="228">
        <v>0</v>
      </c>
      <c r="L886" s="228">
        <v>38367716800</v>
      </c>
      <c r="M886" s="228">
        <v>0</v>
      </c>
      <c r="N886" s="228">
        <v>73203412448</v>
      </c>
      <c r="O886" s="838"/>
      <c r="P886" s="865"/>
    </row>
    <row r="887" spans="1:16" s="839" customFormat="1" x14ac:dyDescent="0.25">
      <c r="A887" s="837" t="s">
        <v>1374</v>
      </c>
      <c r="B887" s="837" t="s">
        <v>1375</v>
      </c>
      <c r="C887" s="837" t="s">
        <v>1376</v>
      </c>
      <c r="D887" s="837" t="s">
        <v>1377</v>
      </c>
      <c r="E887" s="837" t="s">
        <v>1410</v>
      </c>
      <c r="F887" s="837" t="s">
        <v>1411</v>
      </c>
      <c r="G887" s="837" t="s">
        <v>656</v>
      </c>
      <c r="H887" s="837" t="s">
        <v>657</v>
      </c>
      <c r="I887" s="228">
        <v>0</v>
      </c>
      <c r="J887" s="228">
        <v>875567500000</v>
      </c>
      <c r="K887" s="228">
        <v>1291915380000</v>
      </c>
      <c r="L887" s="228">
        <v>1309743540000</v>
      </c>
      <c r="M887" s="228">
        <v>0</v>
      </c>
      <c r="N887" s="228">
        <v>893395660000</v>
      </c>
      <c r="O887" s="838"/>
      <c r="P887" s="865"/>
    </row>
    <row r="888" spans="1:16" s="839" customFormat="1" x14ac:dyDescent="0.25">
      <c r="A888" s="837" t="s">
        <v>1374</v>
      </c>
      <c r="B888" s="837" t="s">
        <v>1375</v>
      </c>
      <c r="C888" s="837" t="s">
        <v>1376</v>
      </c>
      <c r="D888" s="837" t="s">
        <v>1377</v>
      </c>
      <c r="E888" s="837" t="s">
        <v>1410</v>
      </c>
      <c r="F888" s="837" t="s">
        <v>1411</v>
      </c>
      <c r="G888" s="837" t="s">
        <v>658</v>
      </c>
      <c r="H888" s="837" t="s">
        <v>659</v>
      </c>
      <c r="I888" s="228">
        <v>0</v>
      </c>
      <c r="J888" s="228">
        <v>59709720350</v>
      </c>
      <c r="K888" s="228">
        <v>247473801925</v>
      </c>
      <c r="L888" s="228">
        <v>187764081575</v>
      </c>
      <c r="M888" s="228">
        <v>0</v>
      </c>
      <c r="N888" s="228">
        <v>0</v>
      </c>
      <c r="O888" s="838"/>
      <c r="P888" s="865"/>
    </row>
    <row r="889" spans="1:16" s="839" customFormat="1" x14ac:dyDescent="0.25">
      <c r="A889" s="837" t="s">
        <v>1374</v>
      </c>
      <c r="B889" s="837" t="s">
        <v>1375</v>
      </c>
      <c r="C889" s="837" t="s">
        <v>1376</v>
      </c>
      <c r="D889" s="837" t="s">
        <v>1377</v>
      </c>
      <c r="E889" s="837" t="s">
        <v>1410</v>
      </c>
      <c r="F889" s="837" t="s">
        <v>1411</v>
      </c>
      <c r="G889" s="837" t="s">
        <v>660</v>
      </c>
      <c r="H889" s="837" t="s">
        <v>661</v>
      </c>
      <c r="I889" s="228">
        <v>0</v>
      </c>
      <c r="J889" s="228">
        <v>123546468750</v>
      </c>
      <c r="K889" s="228">
        <v>0</v>
      </c>
      <c r="L889" s="228">
        <v>0</v>
      </c>
      <c r="M889" s="228">
        <v>0</v>
      </c>
      <c r="N889" s="228">
        <v>123546468750</v>
      </c>
      <c r="O889" s="838"/>
      <c r="P889" s="865"/>
    </row>
    <row r="890" spans="1:16" s="839" customFormat="1" x14ac:dyDescent="0.25">
      <c r="A890" s="837" t="s">
        <v>1374</v>
      </c>
      <c r="B890" s="837" t="s">
        <v>1375</v>
      </c>
      <c r="C890" s="837" t="s">
        <v>1376</v>
      </c>
      <c r="D890" s="837" t="s">
        <v>1377</v>
      </c>
      <c r="E890" s="837" t="s">
        <v>1410</v>
      </c>
      <c r="F890" s="837" t="s">
        <v>1411</v>
      </c>
      <c r="G890" s="837" t="s">
        <v>709</v>
      </c>
      <c r="H890" s="837" t="s">
        <v>710</v>
      </c>
      <c r="I890" s="228">
        <v>0</v>
      </c>
      <c r="J890" s="228">
        <v>1093596000</v>
      </c>
      <c r="K890" s="228">
        <v>8393789497</v>
      </c>
      <c r="L890" s="228">
        <v>24414855252</v>
      </c>
      <c r="M890" s="228">
        <v>0</v>
      </c>
      <c r="N890" s="228">
        <v>17114661755</v>
      </c>
      <c r="O890" s="838"/>
      <c r="P890" s="865"/>
    </row>
    <row r="891" spans="1:16" s="839" customFormat="1" x14ac:dyDescent="0.25">
      <c r="A891" s="837" t="s">
        <v>1374</v>
      </c>
      <c r="B891" s="837" t="s">
        <v>1375</v>
      </c>
      <c r="C891" s="837" t="s">
        <v>1376</v>
      </c>
      <c r="D891" s="837" t="s">
        <v>1377</v>
      </c>
      <c r="E891" s="837" t="s">
        <v>1410</v>
      </c>
      <c r="F891" s="837" t="s">
        <v>1411</v>
      </c>
      <c r="G891" s="837" t="s">
        <v>662</v>
      </c>
      <c r="H891" s="837" t="s">
        <v>663</v>
      </c>
      <c r="I891" s="228">
        <v>0</v>
      </c>
      <c r="J891" s="228">
        <v>62721048000</v>
      </c>
      <c r="K891" s="228">
        <v>179079648635</v>
      </c>
      <c r="L891" s="228">
        <v>177824624588</v>
      </c>
      <c r="M891" s="228">
        <v>0</v>
      </c>
      <c r="N891" s="228">
        <v>61466023953</v>
      </c>
      <c r="O891" s="838"/>
      <c r="P891" s="865"/>
    </row>
    <row r="892" spans="1:16" s="839" customFormat="1" x14ac:dyDescent="0.25">
      <c r="A892" s="837" t="s">
        <v>1374</v>
      </c>
      <c r="B892" s="837" t="s">
        <v>1375</v>
      </c>
      <c r="C892" s="837" t="s">
        <v>1376</v>
      </c>
      <c r="D892" s="837" t="s">
        <v>1377</v>
      </c>
      <c r="E892" s="837" t="s">
        <v>1410</v>
      </c>
      <c r="F892" s="837" t="s">
        <v>1411</v>
      </c>
      <c r="G892" s="837" t="s">
        <v>544</v>
      </c>
      <c r="H892" s="837" t="s">
        <v>545</v>
      </c>
      <c r="I892" s="228">
        <v>0</v>
      </c>
      <c r="J892" s="228">
        <v>243943452600</v>
      </c>
      <c r="K892" s="228">
        <v>0</v>
      </c>
      <c r="L892" s="228">
        <v>0</v>
      </c>
      <c r="M892" s="228">
        <v>0</v>
      </c>
      <c r="N892" s="228">
        <v>243943452600</v>
      </c>
      <c r="O892" s="838"/>
      <c r="P892" s="865"/>
    </row>
    <row r="893" spans="1:16" s="839" customFormat="1" x14ac:dyDescent="0.25">
      <c r="A893" s="837" t="s">
        <v>1374</v>
      </c>
      <c r="B893" s="837" t="s">
        <v>1375</v>
      </c>
      <c r="C893" s="837" t="s">
        <v>1376</v>
      </c>
      <c r="D893" s="837" t="s">
        <v>1377</v>
      </c>
      <c r="E893" s="837" t="s">
        <v>1410</v>
      </c>
      <c r="F893" s="837" t="s">
        <v>1411</v>
      </c>
      <c r="G893" s="837" t="s">
        <v>735</v>
      </c>
      <c r="H893" s="837" t="s">
        <v>736</v>
      </c>
      <c r="I893" s="228">
        <v>0</v>
      </c>
      <c r="J893" s="228">
        <v>77640800</v>
      </c>
      <c r="K893" s="228">
        <v>0</v>
      </c>
      <c r="L893" s="228">
        <v>0</v>
      </c>
      <c r="M893" s="228">
        <v>0</v>
      </c>
      <c r="N893" s="228">
        <v>77640800</v>
      </c>
      <c r="O893" s="838"/>
      <c r="P893" s="865"/>
    </row>
    <row r="894" spans="1:16" s="839" customFormat="1" x14ac:dyDescent="0.25">
      <c r="A894" s="837" t="s">
        <v>1374</v>
      </c>
      <c r="B894" s="837" t="s">
        <v>1375</v>
      </c>
      <c r="C894" s="837" t="s">
        <v>1376</v>
      </c>
      <c r="D894" s="837" t="s">
        <v>1377</v>
      </c>
      <c r="E894" s="837" t="s">
        <v>1410</v>
      </c>
      <c r="F894" s="837" t="s">
        <v>1411</v>
      </c>
      <c r="G894" s="837" t="s">
        <v>691</v>
      </c>
      <c r="H894" s="837" t="s">
        <v>692</v>
      </c>
      <c r="I894" s="228">
        <v>0</v>
      </c>
      <c r="J894" s="228">
        <v>793779507</v>
      </c>
      <c r="K894" s="228">
        <v>0</v>
      </c>
      <c r="L894" s="228">
        <v>0</v>
      </c>
      <c r="M894" s="228">
        <v>0</v>
      </c>
      <c r="N894" s="228">
        <v>793779507</v>
      </c>
      <c r="O894" s="838"/>
      <c r="P894" s="865"/>
    </row>
    <row r="895" spans="1:16" s="839" customFormat="1" x14ac:dyDescent="0.25">
      <c r="A895" s="837" t="s">
        <v>1374</v>
      </c>
      <c r="B895" s="837" t="s">
        <v>1375</v>
      </c>
      <c r="C895" s="837" t="s">
        <v>1376</v>
      </c>
      <c r="D895" s="837" t="s">
        <v>1377</v>
      </c>
      <c r="E895" s="837" t="s">
        <v>1410</v>
      </c>
      <c r="F895" s="837" t="s">
        <v>1411</v>
      </c>
      <c r="G895" s="837" t="s">
        <v>713</v>
      </c>
      <c r="H895" s="837" t="s">
        <v>714</v>
      </c>
      <c r="I895" s="228">
        <v>0</v>
      </c>
      <c r="J895" s="228">
        <v>300000000</v>
      </c>
      <c r="K895" s="228">
        <v>0</v>
      </c>
      <c r="L895" s="228">
        <v>0</v>
      </c>
      <c r="M895" s="228">
        <v>0</v>
      </c>
      <c r="N895" s="228">
        <v>300000000</v>
      </c>
      <c r="O895" s="838"/>
      <c r="P895" s="865"/>
    </row>
    <row r="896" spans="1:16" s="839" customFormat="1" x14ac:dyDescent="0.25">
      <c r="A896" s="837" t="s">
        <v>1374</v>
      </c>
      <c r="B896" s="837" t="s">
        <v>1375</v>
      </c>
      <c r="C896" s="837" t="s">
        <v>1376</v>
      </c>
      <c r="D896" s="837" t="s">
        <v>1377</v>
      </c>
      <c r="E896" s="837" t="s">
        <v>1410</v>
      </c>
      <c r="F896" s="837" t="s">
        <v>1411</v>
      </c>
      <c r="G896" s="837" t="s">
        <v>638</v>
      </c>
      <c r="H896" s="837" t="s">
        <v>639</v>
      </c>
      <c r="I896" s="228">
        <v>0</v>
      </c>
      <c r="J896" s="228">
        <v>368011250</v>
      </c>
      <c r="K896" s="228">
        <v>0</v>
      </c>
      <c r="L896" s="228">
        <v>0</v>
      </c>
      <c r="M896" s="228">
        <v>0</v>
      </c>
      <c r="N896" s="228">
        <v>368011250</v>
      </c>
      <c r="O896" s="838"/>
      <c r="P896" s="865"/>
    </row>
    <row r="897" spans="1:16" s="839" customFormat="1" x14ac:dyDescent="0.25">
      <c r="A897" s="837" t="s">
        <v>1374</v>
      </c>
      <c r="B897" s="837" t="s">
        <v>1375</v>
      </c>
      <c r="C897" s="837" t="s">
        <v>1376</v>
      </c>
      <c r="D897" s="837" t="s">
        <v>1377</v>
      </c>
      <c r="E897" s="837" t="s">
        <v>1410</v>
      </c>
      <c r="F897" s="837" t="s">
        <v>1411</v>
      </c>
      <c r="G897" s="837" t="s">
        <v>546</v>
      </c>
      <c r="H897" s="837" t="s">
        <v>547</v>
      </c>
      <c r="I897" s="228">
        <v>0</v>
      </c>
      <c r="J897" s="228">
        <v>420000000</v>
      </c>
      <c r="K897" s="228">
        <v>0</v>
      </c>
      <c r="L897" s="228">
        <v>0</v>
      </c>
      <c r="M897" s="228">
        <v>0</v>
      </c>
      <c r="N897" s="228">
        <v>420000000</v>
      </c>
      <c r="O897" s="838"/>
      <c r="P897" s="865"/>
    </row>
    <row r="898" spans="1:16" s="839" customFormat="1" x14ac:dyDescent="0.25">
      <c r="A898" s="837" t="s">
        <v>1374</v>
      </c>
      <c r="B898" s="837" t="s">
        <v>1375</v>
      </c>
      <c r="C898" s="837" t="s">
        <v>1376</v>
      </c>
      <c r="D898" s="837" t="s">
        <v>1377</v>
      </c>
      <c r="E898" s="837" t="s">
        <v>1410</v>
      </c>
      <c r="F898" s="837" t="s">
        <v>1411</v>
      </c>
      <c r="G898" s="837" t="s">
        <v>693</v>
      </c>
      <c r="H898" s="837" t="s">
        <v>694</v>
      </c>
      <c r="I898" s="228">
        <v>0</v>
      </c>
      <c r="J898" s="228">
        <v>90000000</v>
      </c>
      <c r="K898" s="228">
        <v>0</v>
      </c>
      <c r="L898" s="228">
        <v>0</v>
      </c>
      <c r="M898" s="228">
        <v>0</v>
      </c>
      <c r="N898" s="228">
        <v>90000000</v>
      </c>
      <c r="O898" s="838"/>
      <c r="P898" s="865"/>
    </row>
    <row r="899" spans="1:16" s="839" customFormat="1" x14ac:dyDescent="0.25">
      <c r="A899" s="837" t="s">
        <v>1374</v>
      </c>
      <c r="B899" s="837" t="s">
        <v>1375</v>
      </c>
      <c r="C899" s="837" t="s">
        <v>1376</v>
      </c>
      <c r="D899" s="837" t="s">
        <v>1377</v>
      </c>
      <c r="E899" s="837" t="s">
        <v>1410</v>
      </c>
      <c r="F899" s="837" t="s">
        <v>1411</v>
      </c>
      <c r="G899" s="837" t="s">
        <v>664</v>
      </c>
      <c r="H899" s="837" t="s">
        <v>665</v>
      </c>
      <c r="I899" s="228">
        <v>0</v>
      </c>
      <c r="J899" s="228">
        <v>33666654000</v>
      </c>
      <c r="K899" s="228">
        <v>144130754775</v>
      </c>
      <c r="L899" s="228">
        <v>145200592572</v>
      </c>
      <c r="M899" s="228">
        <v>0</v>
      </c>
      <c r="N899" s="228">
        <v>34736491797</v>
      </c>
      <c r="O899" s="838"/>
      <c r="P899" s="865"/>
    </row>
    <row r="900" spans="1:16" s="839" customFormat="1" x14ac:dyDescent="0.25">
      <c r="A900" s="837" t="s">
        <v>1374</v>
      </c>
      <c r="B900" s="837" t="s">
        <v>1375</v>
      </c>
      <c r="C900" s="837" t="s">
        <v>1376</v>
      </c>
      <c r="D900" s="837" t="s">
        <v>1377</v>
      </c>
      <c r="E900" s="837" t="s">
        <v>1410</v>
      </c>
      <c r="F900" s="837" t="s">
        <v>1411</v>
      </c>
      <c r="G900" s="837" t="s">
        <v>666</v>
      </c>
      <c r="H900" s="837" t="s">
        <v>667</v>
      </c>
      <c r="I900" s="228">
        <v>0</v>
      </c>
      <c r="J900" s="228">
        <v>88775500000</v>
      </c>
      <c r="K900" s="228">
        <v>197576500000</v>
      </c>
      <c r="L900" s="228">
        <v>108801000000</v>
      </c>
      <c r="M900" s="228">
        <v>0</v>
      </c>
      <c r="N900" s="228">
        <v>0</v>
      </c>
      <c r="O900" s="838"/>
      <c r="P900" s="865"/>
    </row>
    <row r="901" spans="1:16" s="839" customFormat="1" x14ac:dyDescent="0.25">
      <c r="A901" s="837" t="s">
        <v>1374</v>
      </c>
      <c r="B901" s="837" t="s">
        <v>1375</v>
      </c>
      <c r="C901" s="837" t="s">
        <v>1376</v>
      </c>
      <c r="D901" s="837" t="s">
        <v>1377</v>
      </c>
      <c r="E901" s="837" t="s">
        <v>1410</v>
      </c>
      <c r="F901" s="837" t="s">
        <v>1411</v>
      </c>
      <c r="G901" s="837" t="s">
        <v>668</v>
      </c>
      <c r="H901" s="837" t="s">
        <v>669</v>
      </c>
      <c r="I901" s="228">
        <v>0</v>
      </c>
      <c r="J901" s="228">
        <v>142742556500</v>
      </c>
      <c r="K901" s="228">
        <v>272683724036</v>
      </c>
      <c r="L901" s="228">
        <v>306290641359</v>
      </c>
      <c r="M901" s="228">
        <v>0</v>
      </c>
      <c r="N901" s="228">
        <v>176349473823</v>
      </c>
      <c r="O901" s="838"/>
      <c r="P901" s="865"/>
    </row>
    <row r="902" spans="1:16" s="839" customFormat="1" x14ac:dyDescent="0.25">
      <c r="A902" s="837" t="s">
        <v>1374</v>
      </c>
      <c r="B902" s="837" t="s">
        <v>1375</v>
      </c>
      <c r="C902" s="837" t="s">
        <v>1376</v>
      </c>
      <c r="D902" s="837" t="s">
        <v>1377</v>
      </c>
      <c r="E902" s="837" t="s">
        <v>1410</v>
      </c>
      <c r="F902" s="837" t="s">
        <v>1411</v>
      </c>
      <c r="G902" s="837" t="s">
        <v>670</v>
      </c>
      <c r="H902" s="837" t="s">
        <v>671</v>
      </c>
      <c r="I902" s="228">
        <v>0</v>
      </c>
      <c r="J902" s="228">
        <v>112185450000</v>
      </c>
      <c r="K902" s="228">
        <v>281641140375</v>
      </c>
      <c r="L902" s="228">
        <v>370608654250</v>
      </c>
      <c r="M902" s="228">
        <v>0</v>
      </c>
      <c r="N902" s="228">
        <v>201152963875</v>
      </c>
      <c r="O902" s="838"/>
      <c r="P902" s="865"/>
    </row>
    <row r="903" spans="1:16" s="839" customFormat="1" x14ac:dyDescent="0.25">
      <c r="A903" s="837" t="s">
        <v>1374</v>
      </c>
      <c r="B903" s="837" t="s">
        <v>1375</v>
      </c>
      <c r="C903" s="837" t="s">
        <v>1376</v>
      </c>
      <c r="D903" s="837" t="s">
        <v>1377</v>
      </c>
      <c r="E903" s="837" t="s">
        <v>1410</v>
      </c>
      <c r="F903" s="837" t="s">
        <v>1411</v>
      </c>
      <c r="G903" s="837" t="s">
        <v>928</v>
      </c>
      <c r="H903" s="837" t="s">
        <v>929</v>
      </c>
      <c r="I903" s="228">
        <v>0</v>
      </c>
      <c r="J903" s="228">
        <v>0</v>
      </c>
      <c r="K903" s="228">
        <v>10000000000</v>
      </c>
      <c r="L903" s="228">
        <v>10000000000</v>
      </c>
      <c r="M903" s="228">
        <v>0</v>
      </c>
      <c r="N903" s="228">
        <v>0</v>
      </c>
      <c r="O903" s="838"/>
      <c r="P903" s="865"/>
    </row>
    <row r="904" spans="1:16" s="839" customFormat="1" x14ac:dyDescent="0.25">
      <c r="A904" s="837" t="s">
        <v>1374</v>
      </c>
      <c r="B904" s="837" t="s">
        <v>1375</v>
      </c>
      <c r="C904" s="837" t="s">
        <v>1376</v>
      </c>
      <c r="D904" s="837" t="s">
        <v>1377</v>
      </c>
      <c r="E904" s="837" t="s">
        <v>1410</v>
      </c>
      <c r="F904" s="837" t="s">
        <v>1411</v>
      </c>
      <c r="G904" s="837" t="s">
        <v>1400</v>
      </c>
      <c r="H904" s="837" t="s">
        <v>1401</v>
      </c>
      <c r="I904" s="228">
        <v>0</v>
      </c>
      <c r="J904" s="228">
        <v>420000000</v>
      </c>
      <c r="K904" s="228">
        <v>0</v>
      </c>
      <c r="L904" s="228">
        <v>0</v>
      </c>
      <c r="M904" s="228">
        <v>0</v>
      </c>
      <c r="N904" s="228">
        <v>420000000</v>
      </c>
      <c r="O904" s="838"/>
      <c r="P904" s="865"/>
    </row>
    <row r="905" spans="1:16" s="839" customFormat="1" x14ac:dyDescent="0.25">
      <c r="A905" s="837" t="s">
        <v>1374</v>
      </c>
      <c r="B905" s="837" t="s">
        <v>1375</v>
      </c>
      <c r="C905" s="837" t="s">
        <v>1376</v>
      </c>
      <c r="D905" s="837" t="s">
        <v>1377</v>
      </c>
      <c r="E905" s="837" t="s">
        <v>1410</v>
      </c>
      <c r="F905" s="837" t="s">
        <v>1411</v>
      </c>
      <c r="G905" s="837" t="s">
        <v>674</v>
      </c>
      <c r="H905" s="837" t="s">
        <v>675</v>
      </c>
      <c r="I905" s="228">
        <v>0</v>
      </c>
      <c r="J905" s="228">
        <v>259240612750</v>
      </c>
      <c r="K905" s="228">
        <v>0</v>
      </c>
      <c r="L905" s="228">
        <v>0</v>
      </c>
      <c r="M905" s="228">
        <v>0</v>
      </c>
      <c r="N905" s="228">
        <v>259240612750</v>
      </c>
      <c r="O905" s="838"/>
      <c r="P905" s="865"/>
    </row>
    <row r="906" spans="1:16" s="839" customFormat="1" x14ac:dyDescent="0.25">
      <c r="A906" s="837" t="s">
        <v>1374</v>
      </c>
      <c r="B906" s="837" t="s">
        <v>1375</v>
      </c>
      <c r="C906" s="837" t="s">
        <v>1376</v>
      </c>
      <c r="D906" s="837" t="s">
        <v>1377</v>
      </c>
      <c r="E906" s="837" t="s">
        <v>1410</v>
      </c>
      <c r="F906" s="837" t="s">
        <v>1411</v>
      </c>
      <c r="G906" s="837" t="s">
        <v>678</v>
      </c>
      <c r="H906" s="837" t="s">
        <v>679</v>
      </c>
      <c r="I906" s="228">
        <v>0</v>
      </c>
      <c r="J906" s="228">
        <v>231287621156</v>
      </c>
      <c r="K906" s="228">
        <v>454973381750</v>
      </c>
      <c r="L906" s="228">
        <v>439830724950</v>
      </c>
      <c r="M906" s="228">
        <v>0</v>
      </c>
      <c r="N906" s="228">
        <v>216144964356</v>
      </c>
      <c r="O906" s="838"/>
      <c r="P906" s="865"/>
    </row>
    <row r="907" spans="1:16" s="839" customFormat="1" x14ac:dyDescent="0.25">
      <c r="A907" s="837" t="s">
        <v>1374</v>
      </c>
      <c r="B907" s="837" t="s">
        <v>1375</v>
      </c>
      <c r="C907" s="837" t="s">
        <v>1376</v>
      </c>
      <c r="D907" s="837" t="s">
        <v>1377</v>
      </c>
      <c r="E907" s="837" t="s">
        <v>1410</v>
      </c>
      <c r="F907" s="837" t="s">
        <v>1411</v>
      </c>
      <c r="G907" s="837" t="s">
        <v>1402</v>
      </c>
      <c r="H907" s="837" t="s">
        <v>1403</v>
      </c>
      <c r="I907" s="228">
        <v>0</v>
      </c>
      <c r="J907" s="228">
        <v>36957800000</v>
      </c>
      <c r="K907" s="228">
        <v>42349931250</v>
      </c>
      <c r="L907" s="228">
        <v>89083451875</v>
      </c>
      <c r="M907" s="228">
        <v>0</v>
      </c>
      <c r="N907" s="228">
        <v>83691320625</v>
      </c>
      <c r="O907" s="838"/>
      <c r="P907" s="865"/>
    </row>
    <row r="908" spans="1:16" s="839" customFormat="1" x14ac:dyDescent="0.25">
      <c r="A908" s="837" t="s">
        <v>1374</v>
      </c>
      <c r="B908" s="837" t="s">
        <v>1375</v>
      </c>
      <c r="C908" s="837" t="s">
        <v>1376</v>
      </c>
      <c r="D908" s="837" t="s">
        <v>1377</v>
      </c>
      <c r="E908" s="837" t="s">
        <v>1410</v>
      </c>
      <c r="F908" s="837" t="s">
        <v>1411</v>
      </c>
      <c r="G908" s="837" t="s">
        <v>1404</v>
      </c>
      <c r="H908" s="837" t="s">
        <v>1405</v>
      </c>
      <c r="I908" s="228">
        <v>0</v>
      </c>
      <c r="J908" s="228">
        <v>134000000000</v>
      </c>
      <c r="K908" s="228">
        <v>137852191180</v>
      </c>
      <c r="L908" s="228">
        <v>290634222560</v>
      </c>
      <c r="M908" s="228">
        <v>0</v>
      </c>
      <c r="N908" s="228">
        <v>286782031380</v>
      </c>
      <c r="O908" s="838"/>
      <c r="P908" s="865"/>
    </row>
    <row r="909" spans="1:16" s="839" customFormat="1" x14ac:dyDescent="0.25">
      <c r="A909" s="837" t="s">
        <v>1374</v>
      </c>
      <c r="B909" s="837" t="s">
        <v>1375</v>
      </c>
      <c r="C909" s="837" t="s">
        <v>1376</v>
      </c>
      <c r="D909" s="837" t="s">
        <v>1377</v>
      </c>
      <c r="E909" s="837" t="s">
        <v>1410</v>
      </c>
      <c r="F909" s="837" t="s">
        <v>1411</v>
      </c>
      <c r="G909" s="837" t="s">
        <v>1406</v>
      </c>
      <c r="H909" s="837" t="s">
        <v>1407</v>
      </c>
      <c r="I909" s="228">
        <v>0</v>
      </c>
      <c r="J909" s="228">
        <v>170700000000</v>
      </c>
      <c r="K909" s="228">
        <v>170700000000</v>
      </c>
      <c r="L909" s="228">
        <v>0</v>
      </c>
      <c r="M909" s="228">
        <v>0</v>
      </c>
      <c r="N909" s="228">
        <v>0</v>
      </c>
      <c r="O909" s="838"/>
      <c r="P909" s="865"/>
    </row>
    <row r="910" spans="1:16" s="839" customFormat="1" x14ac:dyDescent="0.25">
      <c r="A910" s="837" t="s">
        <v>1374</v>
      </c>
      <c r="B910" s="837" t="s">
        <v>1375</v>
      </c>
      <c r="C910" s="837" t="s">
        <v>1376</v>
      </c>
      <c r="D910" s="837" t="s">
        <v>1377</v>
      </c>
      <c r="E910" s="837" t="s">
        <v>1410</v>
      </c>
      <c r="F910" s="837" t="s">
        <v>1411</v>
      </c>
      <c r="G910" s="837" t="s">
        <v>737</v>
      </c>
      <c r="H910" s="837" t="s">
        <v>738</v>
      </c>
      <c r="I910" s="228">
        <v>0</v>
      </c>
      <c r="J910" s="228">
        <v>2700000000</v>
      </c>
      <c r="K910" s="228">
        <v>0</v>
      </c>
      <c r="L910" s="228">
        <v>0</v>
      </c>
      <c r="M910" s="228">
        <v>0</v>
      </c>
      <c r="N910" s="228">
        <v>2700000000</v>
      </c>
      <c r="O910" s="838"/>
      <c r="P910" s="865"/>
    </row>
    <row r="911" spans="1:16" s="839" customFormat="1" x14ac:dyDescent="0.25">
      <c r="A911" s="837" t="s">
        <v>1374</v>
      </c>
      <c r="B911" s="837" t="s">
        <v>1375</v>
      </c>
      <c r="C911" s="837" t="s">
        <v>1376</v>
      </c>
      <c r="D911" s="837" t="s">
        <v>1377</v>
      </c>
      <c r="E911" s="837" t="s">
        <v>1410</v>
      </c>
      <c r="F911" s="837" t="s">
        <v>1411</v>
      </c>
      <c r="G911" s="837" t="s">
        <v>1916</v>
      </c>
      <c r="H911" s="837" t="s">
        <v>1917</v>
      </c>
      <c r="I911" s="228">
        <v>0</v>
      </c>
      <c r="J911" s="228">
        <v>0</v>
      </c>
      <c r="K911" s="228">
        <v>47423297517</v>
      </c>
      <c r="L911" s="228">
        <v>65514563535</v>
      </c>
      <c r="M911" s="228">
        <v>0</v>
      </c>
      <c r="N911" s="228">
        <v>18091266018</v>
      </c>
      <c r="O911" s="838"/>
      <c r="P911" s="865"/>
    </row>
    <row r="912" spans="1:16" s="839" customFormat="1" x14ac:dyDescent="0.25">
      <c r="A912" s="837" t="s">
        <v>1374</v>
      </c>
      <c r="B912" s="837" t="s">
        <v>1375</v>
      </c>
      <c r="C912" s="837" t="s">
        <v>1376</v>
      </c>
      <c r="D912" s="837" t="s">
        <v>1377</v>
      </c>
      <c r="E912" s="837" t="s">
        <v>1410</v>
      </c>
      <c r="F912" s="837" t="s">
        <v>1411</v>
      </c>
      <c r="G912" s="837" t="s">
        <v>1918</v>
      </c>
      <c r="H912" s="837" t="s">
        <v>1919</v>
      </c>
      <c r="I912" s="228">
        <v>0</v>
      </c>
      <c r="J912" s="228">
        <v>0</v>
      </c>
      <c r="K912" s="228">
        <v>3849866600</v>
      </c>
      <c r="L912" s="228">
        <v>25553976380</v>
      </c>
      <c r="M912" s="228">
        <v>0</v>
      </c>
      <c r="N912" s="228">
        <v>21704109780</v>
      </c>
      <c r="O912" s="838"/>
      <c r="P912" s="865"/>
    </row>
    <row r="913" spans="1:16" s="839" customFormat="1" x14ac:dyDescent="0.25">
      <c r="A913" s="837" t="s">
        <v>1374</v>
      </c>
      <c r="B913" s="837" t="s">
        <v>1375</v>
      </c>
      <c r="C913" s="837" t="s">
        <v>1376</v>
      </c>
      <c r="D913" s="837" t="s">
        <v>1377</v>
      </c>
      <c r="E913" s="837" t="s">
        <v>1410</v>
      </c>
      <c r="F913" s="837" t="s">
        <v>1411</v>
      </c>
      <c r="G913" s="837" t="s">
        <v>1920</v>
      </c>
      <c r="H913" s="837" t="s">
        <v>1921</v>
      </c>
      <c r="I913" s="228">
        <v>0</v>
      </c>
      <c r="J913" s="228">
        <v>0</v>
      </c>
      <c r="K913" s="228">
        <v>6170490711</v>
      </c>
      <c r="L913" s="228">
        <v>20530558537</v>
      </c>
      <c r="M913" s="228">
        <v>0</v>
      </c>
      <c r="N913" s="228">
        <v>14360067826</v>
      </c>
      <c r="O913" s="838"/>
      <c r="P913" s="865"/>
    </row>
    <row r="914" spans="1:16" s="839" customFormat="1" x14ac:dyDescent="0.25">
      <c r="A914" s="837" t="s">
        <v>1374</v>
      </c>
      <c r="B914" s="837" t="s">
        <v>1375</v>
      </c>
      <c r="C914" s="837" t="s">
        <v>1376</v>
      </c>
      <c r="D914" s="837" t="s">
        <v>1377</v>
      </c>
      <c r="E914" s="837" t="s">
        <v>1410</v>
      </c>
      <c r="F914" s="837" t="s">
        <v>1411</v>
      </c>
      <c r="G914" s="837" t="s">
        <v>2179</v>
      </c>
      <c r="H914" s="837" t="s">
        <v>2180</v>
      </c>
      <c r="I914" s="228">
        <v>0</v>
      </c>
      <c r="J914" s="228">
        <v>0</v>
      </c>
      <c r="K914" s="228">
        <v>0</v>
      </c>
      <c r="L914" s="228">
        <v>80748993091</v>
      </c>
      <c r="M914" s="228">
        <v>0</v>
      </c>
      <c r="N914" s="228">
        <v>80748993091</v>
      </c>
      <c r="O914" s="838"/>
      <c r="P914" s="865"/>
    </row>
    <row r="915" spans="1:16" s="839" customFormat="1" x14ac:dyDescent="0.25">
      <c r="A915" s="837" t="s">
        <v>1374</v>
      </c>
      <c r="B915" s="837" t="s">
        <v>1375</v>
      </c>
      <c r="C915" s="837" t="s">
        <v>1376</v>
      </c>
      <c r="D915" s="837" t="s">
        <v>1377</v>
      </c>
      <c r="E915" s="837" t="s">
        <v>1410</v>
      </c>
      <c r="F915" s="837" t="s">
        <v>1411</v>
      </c>
      <c r="G915" s="837" t="s">
        <v>1922</v>
      </c>
      <c r="H915" s="837" t="s">
        <v>1923</v>
      </c>
      <c r="I915" s="228">
        <v>0</v>
      </c>
      <c r="J915" s="228">
        <v>0</v>
      </c>
      <c r="K915" s="228">
        <v>0</v>
      </c>
      <c r="L915" s="228">
        <v>37500000000</v>
      </c>
      <c r="M915" s="228">
        <v>0</v>
      </c>
      <c r="N915" s="228">
        <v>37500000000</v>
      </c>
      <c r="O915" s="838"/>
      <c r="P915" s="865"/>
    </row>
    <row r="916" spans="1:16" s="839" customFormat="1" x14ac:dyDescent="0.25">
      <c r="A916" s="837" t="s">
        <v>1374</v>
      </c>
      <c r="B916" s="837" t="s">
        <v>1375</v>
      </c>
      <c r="C916" s="837" t="s">
        <v>1376</v>
      </c>
      <c r="D916" s="837" t="s">
        <v>1377</v>
      </c>
      <c r="E916" s="837" t="s">
        <v>1410</v>
      </c>
      <c r="F916" s="837" t="s">
        <v>1411</v>
      </c>
      <c r="G916" s="837" t="s">
        <v>1924</v>
      </c>
      <c r="H916" s="837" t="s">
        <v>1925</v>
      </c>
      <c r="I916" s="228">
        <v>0</v>
      </c>
      <c r="J916" s="228">
        <v>0</v>
      </c>
      <c r="K916" s="228">
        <v>3120000000</v>
      </c>
      <c r="L916" s="228">
        <v>3120000000</v>
      </c>
      <c r="M916" s="228">
        <v>0</v>
      </c>
      <c r="N916" s="228">
        <v>0</v>
      </c>
      <c r="O916" s="838"/>
      <c r="P916" s="865"/>
    </row>
    <row r="917" spans="1:16" s="839" customFormat="1" x14ac:dyDescent="0.25">
      <c r="A917" s="837" t="s">
        <v>1374</v>
      </c>
      <c r="B917" s="837" t="s">
        <v>1375</v>
      </c>
      <c r="C917" s="837" t="s">
        <v>1376</v>
      </c>
      <c r="D917" s="837" t="s">
        <v>1377</v>
      </c>
      <c r="E917" s="837" t="s">
        <v>1410</v>
      </c>
      <c r="F917" s="837" t="s">
        <v>1411</v>
      </c>
      <c r="G917" s="837" t="s">
        <v>1926</v>
      </c>
      <c r="H917" s="837" t="s">
        <v>1927</v>
      </c>
      <c r="I917" s="228">
        <v>0</v>
      </c>
      <c r="J917" s="228">
        <v>0</v>
      </c>
      <c r="K917" s="228">
        <v>4617677710</v>
      </c>
      <c r="L917" s="228">
        <v>8773587649</v>
      </c>
      <c r="M917" s="228">
        <v>0</v>
      </c>
      <c r="N917" s="228">
        <v>4155909939</v>
      </c>
      <c r="O917" s="838"/>
      <c r="P917" s="865"/>
    </row>
    <row r="918" spans="1:16" s="839" customFormat="1" x14ac:dyDescent="0.25">
      <c r="A918" s="837" t="s">
        <v>1374</v>
      </c>
      <c r="B918" s="837" t="s">
        <v>1375</v>
      </c>
      <c r="C918" s="837" t="s">
        <v>1376</v>
      </c>
      <c r="D918" s="837" t="s">
        <v>1377</v>
      </c>
      <c r="E918" s="837" t="s">
        <v>1410</v>
      </c>
      <c r="F918" s="837" t="s">
        <v>1411</v>
      </c>
      <c r="G918" s="837" t="s">
        <v>2187</v>
      </c>
      <c r="H918" s="837" t="s">
        <v>2188</v>
      </c>
      <c r="I918" s="228">
        <v>0</v>
      </c>
      <c r="J918" s="228">
        <v>0</v>
      </c>
      <c r="K918" s="228">
        <v>0</v>
      </c>
      <c r="L918" s="228">
        <v>19798907992</v>
      </c>
      <c r="M918" s="228">
        <v>0</v>
      </c>
      <c r="N918" s="228">
        <v>19798907992</v>
      </c>
      <c r="O918" s="838"/>
      <c r="P918" s="865"/>
    </row>
    <row r="919" spans="1:16" s="839" customFormat="1" x14ac:dyDescent="0.25">
      <c r="A919" s="837" t="s">
        <v>1374</v>
      </c>
      <c r="B919" s="837" t="s">
        <v>1375</v>
      </c>
      <c r="C919" s="837" t="s">
        <v>1376</v>
      </c>
      <c r="D919" s="837" t="s">
        <v>1377</v>
      </c>
      <c r="E919" s="837" t="s">
        <v>1410</v>
      </c>
      <c r="F919" s="837" t="s">
        <v>1411</v>
      </c>
      <c r="G919" s="837" t="s">
        <v>1930</v>
      </c>
      <c r="H919" s="837" t="s">
        <v>1931</v>
      </c>
      <c r="I919" s="228">
        <v>0</v>
      </c>
      <c r="J919" s="228">
        <v>0</v>
      </c>
      <c r="K919" s="228">
        <v>82912405500</v>
      </c>
      <c r="L919" s="228">
        <v>286572788100</v>
      </c>
      <c r="M919" s="228">
        <v>0</v>
      </c>
      <c r="N919" s="228">
        <v>203660382600</v>
      </c>
      <c r="O919" s="838"/>
      <c r="P919" s="865"/>
    </row>
    <row r="920" spans="1:16" s="839" customFormat="1" x14ac:dyDescent="0.25">
      <c r="A920" s="837" t="s">
        <v>1374</v>
      </c>
      <c r="B920" s="837" t="s">
        <v>1375</v>
      </c>
      <c r="C920" s="837" t="s">
        <v>1376</v>
      </c>
      <c r="D920" s="837" t="s">
        <v>1377</v>
      </c>
      <c r="E920" s="837" t="s">
        <v>1410</v>
      </c>
      <c r="F920" s="837" t="s">
        <v>1411</v>
      </c>
      <c r="G920" s="837" t="s">
        <v>1932</v>
      </c>
      <c r="H920" s="837" t="s">
        <v>1933</v>
      </c>
      <c r="I920" s="228">
        <v>0</v>
      </c>
      <c r="J920" s="228">
        <v>0</v>
      </c>
      <c r="K920" s="228">
        <v>0</v>
      </c>
      <c r="L920" s="228">
        <v>6860109375</v>
      </c>
      <c r="M920" s="228">
        <v>0</v>
      </c>
      <c r="N920" s="228">
        <v>6860109375</v>
      </c>
      <c r="O920" s="838"/>
      <c r="P920" s="865"/>
    </row>
    <row r="921" spans="1:16" s="839" customFormat="1" x14ac:dyDescent="0.25">
      <c r="A921" s="837" t="s">
        <v>1374</v>
      </c>
      <c r="B921" s="837" t="s">
        <v>1375</v>
      </c>
      <c r="C921" s="837" t="s">
        <v>1376</v>
      </c>
      <c r="D921" s="837" t="s">
        <v>1377</v>
      </c>
      <c r="E921" s="837" t="s">
        <v>1410</v>
      </c>
      <c r="F921" s="837" t="s">
        <v>1411</v>
      </c>
      <c r="G921" s="837" t="s">
        <v>1934</v>
      </c>
      <c r="H921" s="837" t="s">
        <v>1935</v>
      </c>
      <c r="I921" s="228">
        <v>0</v>
      </c>
      <c r="J921" s="228">
        <v>0</v>
      </c>
      <c r="K921" s="228">
        <v>0</v>
      </c>
      <c r="L921" s="228">
        <v>5858000000</v>
      </c>
      <c r="M921" s="228">
        <v>0</v>
      </c>
      <c r="N921" s="228">
        <v>5858000000</v>
      </c>
      <c r="O921" s="838"/>
      <c r="P921" s="865"/>
    </row>
    <row r="922" spans="1:16" s="839" customFormat="1" x14ac:dyDescent="0.25">
      <c r="A922" s="837" t="s">
        <v>1374</v>
      </c>
      <c r="B922" s="837" t="s">
        <v>1375</v>
      </c>
      <c r="C922" s="837" t="s">
        <v>1376</v>
      </c>
      <c r="D922" s="837" t="s">
        <v>1377</v>
      </c>
      <c r="E922" s="837" t="s">
        <v>1410</v>
      </c>
      <c r="F922" s="837" t="s">
        <v>1411</v>
      </c>
      <c r="G922" s="837" t="s">
        <v>1938</v>
      </c>
      <c r="H922" s="837" t="s">
        <v>1939</v>
      </c>
      <c r="I922" s="228">
        <v>0</v>
      </c>
      <c r="J922" s="228">
        <v>0</v>
      </c>
      <c r="K922" s="228">
        <v>0</v>
      </c>
      <c r="L922" s="228">
        <v>5847850000</v>
      </c>
      <c r="M922" s="228">
        <v>0</v>
      </c>
      <c r="N922" s="228">
        <v>5847850000</v>
      </c>
      <c r="O922" s="838"/>
      <c r="P922" s="865"/>
    </row>
    <row r="923" spans="1:16" s="839" customFormat="1" x14ac:dyDescent="0.25">
      <c r="A923" s="837" t="s">
        <v>1374</v>
      </c>
      <c r="B923" s="837" t="s">
        <v>1375</v>
      </c>
      <c r="C923" s="837" t="s">
        <v>1376</v>
      </c>
      <c r="D923" s="837" t="s">
        <v>1377</v>
      </c>
      <c r="E923" s="837" t="s">
        <v>1410</v>
      </c>
      <c r="F923" s="837" t="s">
        <v>1411</v>
      </c>
      <c r="G923" s="837" t="s">
        <v>1979</v>
      </c>
      <c r="H923" s="837" t="s">
        <v>1980</v>
      </c>
      <c r="I923" s="228">
        <v>0</v>
      </c>
      <c r="J923" s="228">
        <v>0</v>
      </c>
      <c r="K923" s="228">
        <v>0</v>
      </c>
      <c r="L923" s="228">
        <v>250000000</v>
      </c>
      <c r="M923" s="228">
        <v>0</v>
      </c>
      <c r="N923" s="228">
        <v>250000000</v>
      </c>
      <c r="O923" s="838"/>
      <c r="P923" s="865"/>
    </row>
    <row r="924" spans="1:16" s="839" customFormat="1" x14ac:dyDescent="0.25">
      <c r="A924" s="837" t="s">
        <v>1374</v>
      </c>
      <c r="B924" s="837" t="s">
        <v>1375</v>
      </c>
      <c r="C924" s="837" t="s">
        <v>1376</v>
      </c>
      <c r="D924" s="837" t="s">
        <v>1377</v>
      </c>
      <c r="E924" s="837" t="s">
        <v>1410</v>
      </c>
      <c r="F924" s="837" t="s">
        <v>1411</v>
      </c>
      <c r="G924" s="837" t="s">
        <v>1942</v>
      </c>
      <c r="H924" s="837" t="s">
        <v>1943</v>
      </c>
      <c r="I924" s="228">
        <v>0</v>
      </c>
      <c r="J924" s="228">
        <v>0</v>
      </c>
      <c r="K924" s="228">
        <v>0</v>
      </c>
      <c r="L924" s="228">
        <v>36900000000</v>
      </c>
      <c r="M924" s="228">
        <v>0</v>
      </c>
      <c r="N924" s="228">
        <v>36900000000</v>
      </c>
      <c r="O924" s="838"/>
      <c r="P924" s="865"/>
    </row>
    <row r="925" spans="1:16" s="839" customFormat="1" x14ac:dyDescent="0.25">
      <c r="A925" s="837" t="s">
        <v>1374</v>
      </c>
      <c r="B925" s="837" t="s">
        <v>1375</v>
      </c>
      <c r="C925" s="837" t="s">
        <v>1376</v>
      </c>
      <c r="D925" s="837" t="s">
        <v>1377</v>
      </c>
      <c r="E925" s="837" t="s">
        <v>1410</v>
      </c>
      <c r="F925" s="837" t="s">
        <v>1411</v>
      </c>
      <c r="G925" s="837" t="s">
        <v>1944</v>
      </c>
      <c r="H925" s="837" t="s">
        <v>1945</v>
      </c>
      <c r="I925" s="228">
        <v>0</v>
      </c>
      <c r="J925" s="228">
        <v>0</v>
      </c>
      <c r="K925" s="228">
        <v>0</v>
      </c>
      <c r="L925" s="228">
        <v>31189200000</v>
      </c>
      <c r="M925" s="228">
        <v>0</v>
      </c>
      <c r="N925" s="228">
        <v>31189200000</v>
      </c>
      <c r="O925" s="838"/>
      <c r="P925" s="865"/>
    </row>
    <row r="926" spans="1:16" s="839" customFormat="1" x14ac:dyDescent="0.25">
      <c r="A926" s="837" t="s">
        <v>1374</v>
      </c>
      <c r="B926" s="837" t="s">
        <v>1375</v>
      </c>
      <c r="C926" s="837" t="s">
        <v>1376</v>
      </c>
      <c r="D926" s="837" t="s">
        <v>1377</v>
      </c>
      <c r="E926" s="837" t="s">
        <v>1410</v>
      </c>
      <c r="F926" s="837" t="s">
        <v>1411</v>
      </c>
      <c r="G926" s="837" t="s">
        <v>2181</v>
      </c>
      <c r="H926" s="837" t="s">
        <v>2182</v>
      </c>
      <c r="I926" s="228">
        <v>0</v>
      </c>
      <c r="J926" s="228">
        <v>0</v>
      </c>
      <c r="K926" s="228">
        <v>0</v>
      </c>
      <c r="L926" s="228">
        <v>167591817483</v>
      </c>
      <c r="M926" s="228">
        <v>0</v>
      </c>
      <c r="N926" s="228">
        <v>167591817483</v>
      </c>
      <c r="O926" s="838"/>
      <c r="P926" s="865"/>
    </row>
    <row r="927" spans="1:16" s="839" customFormat="1" x14ac:dyDescent="0.25">
      <c r="A927" s="837" t="s">
        <v>1374</v>
      </c>
      <c r="B927" s="837" t="s">
        <v>1375</v>
      </c>
      <c r="C927" s="837" t="s">
        <v>1376</v>
      </c>
      <c r="D927" s="837" t="s">
        <v>1377</v>
      </c>
      <c r="E927" s="837" t="s">
        <v>1410</v>
      </c>
      <c r="F927" s="837" t="s">
        <v>1411</v>
      </c>
      <c r="G927" s="837" t="s">
        <v>2183</v>
      </c>
      <c r="H927" s="837" t="s">
        <v>2184</v>
      </c>
      <c r="I927" s="228">
        <v>0</v>
      </c>
      <c r="J927" s="228">
        <v>0</v>
      </c>
      <c r="K927" s="228">
        <v>0</v>
      </c>
      <c r="L927" s="228">
        <v>9450000000</v>
      </c>
      <c r="M927" s="228">
        <v>0</v>
      </c>
      <c r="N927" s="228">
        <v>9450000000</v>
      </c>
      <c r="O927" s="838"/>
      <c r="P927" s="865"/>
    </row>
    <row r="928" spans="1:16" s="839" customFormat="1" x14ac:dyDescent="0.25">
      <c r="A928" s="837" t="s">
        <v>1374</v>
      </c>
      <c r="B928" s="837" t="s">
        <v>1375</v>
      </c>
      <c r="C928" s="837" t="s">
        <v>1376</v>
      </c>
      <c r="D928" s="837" t="s">
        <v>1377</v>
      </c>
      <c r="E928" s="837" t="s">
        <v>1410</v>
      </c>
      <c r="F928" s="837" t="s">
        <v>1411</v>
      </c>
      <c r="G928" s="837" t="s">
        <v>1946</v>
      </c>
      <c r="H928" s="837" t="s">
        <v>1947</v>
      </c>
      <c r="I928" s="228">
        <v>0</v>
      </c>
      <c r="J928" s="228">
        <v>0</v>
      </c>
      <c r="K928" s="228">
        <v>0</v>
      </c>
      <c r="L928" s="228">
        <v>13997050000</v>
      </c>
      <c r="M928" s="228">
        <v>0</v>
      </c>
      <c r="N928" s="228">
        <v>13997050000</v>
      </c>
      <c r="O928" s="838"/>
      <c r="P928" s="865"/>
    </row>
    <row r="929" spans="1:16" s="839" customFormat="1" x14ac:dyDescent="0.25">
      <c r="A929" s="837" t="s">
        <v>1374</v>
      </c>
      <c r="B929" s="837" t="s">
        <v>1375</v>
      </c>
      <c r="C929" s="837" t="s">
        <v>1376</v>
      </c>
      <c r="D929" s="837" t="s">
        <v>1377</v>
      </c>
      <c r="E929" s="837" t="s">
        <v>1410</v>
      </c>
      <c r="F929" s="837" t="s">
        <v>1411</v>
      </c>
      <c r="G929" s="837" t="s">
        <v>1948</v>
      </c>
      <c r="H929" s="837" t="s">
        <v>1949</v>
      </c>
      <c r="I929" s="228">
        <v>0</v>
      </c>
      <c r="J929" s="228">
        <v>0</v>
      </c>
      <c r="K929" s="228">
        <v>0</v>
      </c>
      <c r="L929" s="228">
        <v>4171075776</v>
      </c>
      <c r="M929" s="228">
        <v>0</v>
      </c>
      <c r="N929" s="228">
        <v>4171075776</v>
      </c>
      <c r="O929" s="838"/>
      <c r="P929" s="865"/>
    </row>
    <row r="930" spans="1:16" s="839" customFormat="1" x14ac:dyDescent="0.25">
      <c r="A930" s="837" t="s">
        <v>1374</v>
      </c>
      <c r="B930" s="837" t="s">
        <v>1375</v>
      </c>
      <c r="C930" s="837" t="s">
        <v>1376</v>
      </c>
      <c r="D930" s="837" t="s">
        <v>1377</v>
      </c>
      <c r="E930" s="837" t="s">
        <v>1410</v>
      </c>
      <c r="F930" s="837" t="s">
        <v>1411</v>
      </c>
      <c r="G930" s="837" t="s">
        <v>2185</v>
      </c>
      <c r="H930" s="837" t="s">
        <v>2186</v>
      </c>
      <c r="I930" s="228">
        <v>0</v>
      </c>
      <c r="J930" s="228">
        <v>0</v>
      </c>
      <c r="K930" s="228">
        <v>0</v>
      </c>
      <c r="L930" s="228">
        <v>10698400000</v>
      </c>
      <c r="M930" s="228">
        <v>0</v>
      </c>
      <c r="N930" s="228">
        <v>10698400000</v>
      </c>
      <c r="O930" s="838"/>
      <c r="P930" s="865"/>
    </row>
    <row r="931" spans="1:16" s="839" customFormat="1" x14ac:dyDescent="0.25">
      <c r="A931" s="837" t="s">
        <v>1374</v>
      </c>
      <c r="B931" s="837" t="s">
        <v>1375</v>
      </c>
      <c r="C931" s="837" t="s">
        <v>1376</v>
      </c>
      <c r="D931" s="837" t="s">
        <v>1377</v>
      </c>
      <c r="E931" s="837" t="s">
        <v>1410</v>
      </c>
      <c r="F931" s="837" t="s">
        <v>1411</v>
      </c>
      <c r="G931" s="837" t="s">
        <v>2189</v>
      </c>
      <c r="H931" s="837" t="s">
        <v>2190</v>
      </c>
      <c r="I931" s="228">
        <v>0</v>
      </c>
      <c r="J931" s="228">
        <v>0</v>
      </c>
      <c r="K931" s="228">
        <v>0</v>
      </c>
      <c r="L931" s="228">
        <v>139716850000</v>
      </c>
      <c r="M931" s="228">
        <v>0</v>
      </c>
      <c r="N931" s="228">
        <v>139716850000</v>
      </c>
      <c r="O931" s="838"/>
      <c r="P931" s="865"/>
    </row>
    <row r="932" spans="1:16" s="839" customFormat="1" x14ac:dyDescent="0.25">
      <c r="A932" s="837" t="s">
        <v>1374</v>
      </c>
      <c r="B932" s="837" t="s">
        <v>1375</v>
      </c>
      <c r="C932" s="837" t="s">
        <v>1376</v>
      </c>
      <c r="D932" s="837" t="s">
        <v>1377</v>
      </c>
      <c r="E932" s="837" t="s">
        <v>1410</v>
      </c>
      <c r="F932" s="837" t="s">
        <v>1411</v>
      </c>
      <c r="G932" s="837" t="s">
        <v>554</v>
      </c>
      <c r="H932" s="837" t="s">
        <v>555</v>
      </c>
      <c r="I932" s="228">
        <v>0</v>
      </c>
      <c r="J932" s="228">
        <v>0</v>
      </c>
      <c r="K932" s="228">
        <v>0</v>
      </c>
      <c r="L932" s="228">
        <v>200000000</v>
      </c>
      <c r="M932" s="228">
        <v>0</v>
      </c>
      <c r="N932" s="228">
        <v>200000000</v>
      </c>
      <c r="O932" s="838"/>
      <c r="P932" s="865"/>
    </row>
    <row r="933" spans="1:16" s="839" customFormat="1" x14ac:dyDescent="0.25">
      <c r="A933" s="837" t="s">
        <v>1374</v>
      </c>
      <c r="B933" s="837" t="s">
        <v>1375</v>
      </c>
      <c r="C933" s="837" t="s">
        <v>1376</v>
      </c>
      <c r="D933" s="837" t="s">
        <v>1377</v>
      </c>
      <c r="E933" s="837" t="s">
        <v>1410</v>
      </c>
      <c r="F933" s="837" t="s">
        <v>1411</v>
      </c>
      <c r="G933" s="837" t="s">
        <v>568</v>
      </c>
      <c r="H933" s="837" t="s">
        <v>569</v>
      </c>
      <c r="I933" s="228">
        <v>0</v>
      </c>
      <c r="J933" s="228">
        <v>0</v>
      </c>
      <c r="K933" s="228">
        <v>0</v>
      </c>
      <c r="L933" s="228">
        <v>500000000</v>
      </c>
      <c r="M933" s="228">
        <v>0</v>
      </c>
      <c r="N933" s="228">
        <v>500000000</v>
      </c>
      <c r="O933" s="838"/>
      <c r="P933" s="865"/>
    </row>
    <row r="934" spans="1:16" s="839" customFormat="1" x14ac:dyDescent="0.25">
      <c r="A934" s="837" t="s">
        <v>1374</v>
      </c>
      <c r="B934" s="837" t="s">
        <v>1375</v>
      </c>
      <c r="C934" s="837" t="s">
        <v>1376</v>
      </c>
      <c r="D934" s="837" t="s">
        <v>1377</v>
      </c>
      <c r="E934" s="837" t="s">
        <v>1410</v>
      </c>
      <c r="F934" s="837" t="s">
        <v>1411</v>
      </c>
      <c r="G934" s="837" t="s">
        <v>984</v>
      </c>
      <c r="H934" s="837" t="s">
        <v>985</v>
      </c>
      <c r="I934" s="228">
        <v>0</v>
      </c>
      <c r="J934" s="228">
        <v>0</v>
      </c>
      <c r="K934" s="228">
        <v>0</v>
      </c>
      <c r="L934" s="228">
        <v>150000000</v>
      </c>
      <c r="M934" s="228">
        <v>0</v>
      </c>
      <c r="N934" s="228">
        <v>150000000</v>
      </c>
      <c r="O934" s="838"/>
      <c r="P934" s="865"/>
    </row>
    <row r="935" spans="1:16" s="839" customFormat="1" x14ac:dyDescent="0.25">
      <c r="A935" s="837" t="s">
        <v>1374</v>
      </c>
      <c r="B935" s="837" t="s">
        <v>1375</v>
      </c>
      <c r="C935" s="837" t="s">
        <v>1376</v>
      </c>
      <c r="D935" s="837" t="s">
        <v>1377</v>
      </c>
      <c r="E935" s="837" t="s">
        <v>1410</v>
      </c>
      <c r="F935" s="837" t="s">
        <v>1411</v>
      </c>
      <c r="G935" s="837" t="s">
        <v>695</v>
      </c>
      <c r="H935" s="837" t="s">
        <v>696</v>
      </c>
      <c r="I935" s="228">
        <v>0</v>
      </c>
      <c r="J935" s="228">
        <v>40000000</v>
      </c>
      <c r="K935" s="228">
        <v>0</v>
      </c>
      <c r="L935" s="228">
        <v>0</v>
      </c>
      <c r="M935" s="228">
        <v>0</v>
      </c>
      <c r="N935" s="228">
        <v>40000000</v>
      </c>
      <c r="O935" s="838"/>
      <c r="P935" s="865"/>
    </row>
    <row r="936" spans="1:16" s="839" customFormat="1" x14ac:dyDescent="0.25">
      <c r="A936" s="837" t="s">
        <v>1374</v>
      </c>
      <c r="B936" s="837" t="s">
        <v>1375</v>
      </c>
      <c r="C936" s="837" t="s">
        <v>1376</v>
      </c>
      <c r="D936" s="837" t="s">
        <v>1377</v>
      </c>
      <c r="E936" s="837" t="s">
        <v>1410</v>
      </c>
      <c r="F936" s="837" t="s">
        <v>1411</v>
      </c>
      <c r="G936" s="837" t="s">
        <v>1954</v>
      </c>
      <c r="H936" s="837" t="s">
        <v>1955</v>
      </c>
      <c r="I936" s="228">
        <v>0</v>
      </c>
      <c r="J936" s="228">
        <v>0</v>
      </c>
      <c r="K936" s="228">
        <v>1000000000</v>
      </c>
      <c r="L936" s="228">
        <v>1000000000</v>
      </c>
      <c r="M936" s="228">
        <v>0</v>
      </c>
      <c r="N936" s="228">
        <v>0</v>
      </c>
      <c r="O936" s="838"/>
      <c r="P936" s="865"/>
    </row>
    <row r="937" spans="1:16" s="839" customFormat="1" x14ac:dyDescent="0.25">
      <c r="A937" s="837" t="s">
        <v>1374</v>
      </c>
      <c r="B937" s="837" t="s">
        <v>1375</v>
      </c>
      <c r="C937" s="837" t="s">
        <v>1376</v>
      </c>
      <c r="D937" s="837" t="s">
        <v>1377</v>
      </c>
      <c r="E937" s="837" t="s">
        <v>1410</v>
      </c>
      <c r="F937" s="837" t="s">
        <v>1411</v>
      </c>
      <c r="G937" s="837" t="s">
        <v>1956</v>
      </c>
      <c r="H937" s="837" t="s">
        <v>1957</v>
      </c>
      <c r="I937" s="228">
        <v>0</v>
      </c>
      <c r="J937" s="228">
        <v>0</v>
      </c>
      <c r="K937" s="228">
        <v>5500000000</v>
      </c>
      <c r="L937" s="228">
        <v>5500000000</v>
      </c>
      <c r="M937" s="228">
        <v>0</v>
      </c>
      <c r="N937" s="228">
        <v>0</v>
      </c>
      <c r="O937" s="838"/>
      <c r="P937" s="865"/>
    </row>
    <row r="938" spans="1:16" s="839" customFormat="1" x14ac:dyDescent="0.25">
      <c r="A938" s="837" t="s">
        <v>1374</v>
      </c>
      <c r="B938" s="837" t="s">
        <v>1375</v>
      </c>
      <c r="C938" s="837" t="s">
        <v>1376</v>
      </c>
      <c r="D938" s="837" t="s">
        <v>1377</v>
      </c>
      <c r="E938" s="837" t="s">
        <v>1410</v>
      </c>
      <c r="F938" s="837" t="s">
        <v>1411</v>
      </c>
      <c r="G938" s="837" t="s">
        <v>1888</v>
      </c>
      <c r="H938" s="837" t="s">
        <v>1889</v>
      </c>
      <c r="I938" s="228">
        <v>0</v>
      </c>
      <c r="J938" s="228">
        <v>0</v>
      </c>
      <c r="K938" s="228">
        <v>0</v>
      </c>
      <c r="L938" s="228">
        <v>500000000</v>
      </c>
      <c r="M938" s="228">
        <v>0</v>
      </c>
      <c r="N938" s="228">
        <v>500000000</v>
      </c>
      <c r="O938" s="838"/>
      <c r="P938" s="865"/>
    </row>
    <row r="939" spans="1:16" s="839" customFormat="1" x14ac:dyDescent="0.25">
      <c r="A939" s="837" t="s">
        <v>1374</v>
      </c>
      <c r="B939" s="837" t="s">
        <v>1375</v>
      </c>
      <c r="C939" s="837" t="s">
        <v>1376</v>
      </c>
      <c r="D939" s="837" t="s">
        <v>1377</v>
      </c>
      <c r="E939" s="837" t="s">
        <v>1410</v>
      </c>
      <c r="F939" s="837" t="s">
        <v>1411</v>
      </c>
      <c r="G939" s="837" t="s">
        <v>1879</v>
      </c>
      <c r="H939" s="837" t="s">
        <v>1880</v>
      </c>
      <c r="I939" s="228">
        <v>0</v>
      </c>
      <c r="J939" s="228">
        <v>0</v>
      </c>
      <c r="K939" s="228">
        <v>0</v>
      </c>
      <c r="L939" s="228">
        <v>1000000000</v>
      </c>
      <c r="M939" s="228">
        <v>0</v>
      </c>
      <c r="N939" s="228">
        <v>1000000000</v>
      </c>
      <c r="O939" s="838"/>
      <c r="P939" s="865"/>
    </row>
    <row r="940" spans="1:16" s="839" customFormat="1" x14ac:dyDescent="0.25">
      <c r="A940" s="837" t="s">
        <v>1374</v>
      </c>
      <c r="B940" s="837" t="s">
        <v>1375</v>
      </c>
      <c r="C940" s="837" t="s">
        <v>1376</v>
      </c>
      <c r="D940" s="837" t="s">
        <v>1377</v>
      </c>
      <c r="E940" s="837" t="s">
        <v>1410</v>
      </c>
      <c r="F940" s="837" t="s">
        <v>1411</v>
      </c>
      <c r="G940" s="837" t="s">
        <v>1890</v>
      </c>
      <c r="H940" s="837" t="s">
        <v>1891</v>
      </c>
      <c r="I940" s="228">
        <v>0</v>
      </c>
      <c r="J940" s="228">
        <v>0</v>
      </c>
      <c r="K940" s="228">
        <v>0</v>
      </c>
      <c r="L940" s="228">
        <v>500000000</v>
      </c>
      <c r="M940" s="228">
        <v>0</v>
      </c>
      <c r="N940" s="228">
        <v>500000000</v>
      </c>
      <c r="O940" s="838"/>
      <c r="P940" s="865"/>
    </row>
    <row r="941" spans="1:16" s="839" customFormat="1" x14ac:dyDescent="0.25">
      <c r="A941" s="837" t="s">
        <v>1374</v>
      </c>
      <c r="B941" s="837" t="s">
        <v>1375</v>
      </c>
      <c r="C941" s="837" t="s">
        <v>1376</v>
      </c>
      <c r="D941" s="837" t="s">
        <v>1377</v>
      </c>
      <c r="E941" s="837" t="s">
        <v>1410</v>
      </c>
      <c r="F941" s="837" t="s">
        <v>1411</v>
      </c>
      <c r="G941" s="837" t="s">
        <v>1986</v>
      </c>
      <c r="H941" s="837" t="s">
        <v>1987</v>
      </c>
      <c r="I941" s="228">
        <v>0</v>
      </c>
      <c r="J941" s="228">
        <v>0</v>
      </c>
      <c r="K941" s="228">
        <v>0</v>
      </c>
      <c r="L941" s="228">
        <v>6201400000</v>
      </c>
      <c r="M941" s="228">
        <v>0</v>
      </c>
      <c r="N941" s="228">
        <v>6201400000</v>
      </c>
      <c r="O941" s="838"/>
      <c r="P941" s="865"/>
    </row>
    <row r="942" spans="1:16" s="839" customFormat="1" x14ac:dyDescent="0.25">
      <c r="A942" s="837" t="s">
        <v>1374</v>
      </c>
      <c r="B942" s="837" t="s">
        <v>1375</v>
      </c>
      <c r="C942" s="837" t="s">
        <v>1412</v>
      </c>
      <c r="D942" s="837" t="s">
        <v>1413</v>
      </c>
      <c r="E942" s="837" t="s">
        <v>1414</v>
      </c>
      <c r="F942" s="837" t="s">
        <v>1415</v>
      </c>
      <c r="G942" s="837" t="s">
        <v>599</v>
      </c>
      <c r="H942" s="837" t="s">
        <v>600</v>
      </c>
      <c r="I942" s="228">
        <v>0</v>
      </c>
      <c r="J942" s="228">
        <v>0</v>
      </c>
      <c r="K942" s="228">
        <v>225000000000</v>
      </c>
      <c r="L942" s="228">
        <v>225000000000</v>
      </c>
      <c r="M942" s="228">
        <v>0</v>
      </c>
      <c r="N942" s="228">
        <v>0</v>
      </c>
      <c r="O942" s="838"/>
      <c r="P942" s="865"/>
    </row>
    <row r="943" spans="1:16" s="839" customFormat="1" x14ac:dyDescent="0.25">
      <c r="A943" s="837" t="s">
        <v>1374</v>
      </c>
      <c r="B943" s="837" t="s">
        <v>1375</v>
      </c>
      <c r="C943" s="837" t="s">
        <v>1412</v>
      </c>
      <c r="D943" s="837" t="s">
        <v>1413</v>
      </c>
      <c r="E943" s="837" t="s">
        <v>1414</v>
      </c>
      <c r="F943" s="837" t="s">
        <v>1415</v>
      </c>
      <c r="G943" s="837" t="s">
        <v>579</v>
      </c>
      <c r="H943" s="837" t="s">
        <v>580</v>
      </c>
      <c r="I943" s="228">
        <v>0</v>
      </c>
      <c r="J943" s="228">
        <v>0</v>
      </c>
      <c r="K943" s="228">
        <v>3250000000</v>
      </c>
      <c r="L943" s="228">
        <v>3250000000</v>
      </c>
      <c r="M943" s="228">
        <v>0</v>
      </c>
      <c r="N943" s="228">
        <v>0</v>
      </c>
      <c r="O943" s="838"/>
      <c r="P943" s="865"/>
    </row>
    <row r="944" spans="1:16" s="839" customFormat="1" x14ac:dyDescent="0.25">
      <c r="A944" s="837" t="s">
        <v>1374</v>
      </c>
      <c r="B944" s="837" t="s">
        <v>1375</v>
      </c>
      <c r="C944" s="837" t="s">
        <v>1412</v>
      </c>
      <c r="D944" s="837" t="s">
        <v>1413</v>
      </c>
      <c r="E944" s="837" t="s">
        <v>1414</v>
      </c>
      <c r="F944" s="837" t="s">
        <v>1415</v>
      </c>
      <c r="G944" s="837" t="s">
        <v>587</v>
      </c>
      <c r="H944" s="837" t="s">
        <v>588</v>
      </c>
      <c r="I944" s="228">
        <v>0</v>
      </c>
      <c r="J944" s="228">
        <v>0</v>
      </c>
      <c r="K944" s="228">
        <v>10051816000</v>
      </c>
      <c r="L944" s="228">
        <v>0</v>
      </c>
      <c r="M944" s="228">
        <v>10051816000</v>
      </c>
      <c r="N944" s="228">
        <v>0</v>
      </c>
      <c r="O944" s="838"/>
      <c r="P944" s="865"/>
    </row>
    <row r="945" spans="1:16" s="839" customFormat="1" x14ac:dyDescent="0.25">
      <c r="A945" s="837" t="s">
        <v>1374</v>
      </c>
      <c r="B945" s="837" t="s">
        <v>1375</v>
      </c>
      <c r="C945" s="837" t="s">
        <v>1412</v>
      </c>
      <c r="D945" s="837" t="s">
        <v>1413</v>
      </c>
      <c r="E945" s="837" t="s">
        <v>1414</v>
      </c>
      <c r="F945" s="837" t="s">
        <v>1415</v>
      </c>
      <c r="G945" s="837" t="s">
        <v>591</v>
      </c>
      <c r="H945" s="837" t="s">
        <v>592</v>
      </c>
      <c r="I945" s="228">
        <v>0</v>
      </c>
      <c r="J945" s="228">
        <v>0</v>
      </c>
      <c r="K945" s="228">
        <v>1500000000</v>
      </c>
      <c r="L945" s="228">
        <v>1500000000</v>
      </c>
      <c r="M945" s="228">
        <v>0</v>
      </c>
      <c r="N945" s="228">
        <v>0</v>
      </c>
      <c r="O945" s="838"/>
      <c r="P945" s="865"/>
    </row>
    <row r="946" spans="1:16" s="839" customFormat="1" x14ac:dyDescent="0.25">
      <c r="A946" s="837" t="s">
        <v>1374</v>
      </c>
      <c r="B946" s="837" t="s">
        <v>1375</v>
      </c>
      <c r="C946" s="837" t="s">
        <v>1412</v>
      </c>
      <c r="D946" s="837" t="s">
        <v>1413</v>
      </c>
      <c r="E946" s="837" t="s">
        <v>1414</v>
      </c>
      <c r="F946" s="837" t="s">
        <v>1415</v>
      </c>
      <c r="G946" s="837" t="s">
        <v>1934</v>
      </c>
      <c r="H946" s="837" t="s">
        <v>1935</v>
      </c>
      <c r="I946" s="228">
        <v>0</v>
      </c>
      <c r="J946" s="228">
        <v>0</v>
      </c>
      <c r="K946" s="228">
        <v>6781200000</v>
      </c>
      <c r="L946" s="228">
        <v>0</v>
      </c>
      <c r="M946" s="228">
        <v>6781200000</v>
      </c>
      <c r="N946" s="228">
        <v>0</v>
      </c>
      <c r="O946" s="838"/>
      <c r="P946" s="865"/>
    </row>
    <row r="947" spans="1:16" s="839" customFormat="1" x14ac:dyDescent="0.25">
      <c r="A947" s="837" t="s">
        <v>1374</v>
      </c>
      <c r="B947" s="837" t="s">
        <v>1375</v>
      </c>
      <c r="C947" s="837" t="s">
        <v>1412</v>
      </c>
      <c r="D947" s="837" t="s">
        <v>1413</v>
      </c>
      <c r="E947" s="837" t="s">
        <v>1414</v>
      </c>
      <c r="F947" s="837" t="s">
        <v>1415</v>
      </c>
      <c r="G947" s="837" t="s">
        <v>1894</v>
      </c>
      <c r="H947" s="837" t="s">
        <v>1895</v>
      </c>
      <c r="I947" s="228">
        <v>0</v>
      </c>
      <c r="J947" s="228">
        <v>0</v>
      </c>
      <c r="K947" s="228">
        <v>500000000</v>
      </c>
      <c r="L947" s="228">
        <v>500000000</v>
      </c>
      <c r="M947" s="228">
        <v>0</v>
      </c>
      <c r="N947" s="228">
        <v>0</v>
      </c>
      <c r="O947" s="838"/>
      <c r="P947" s="865"/>
    </row>
    <row r="948" spans="1:16" s="839" customFormat="1" x14ac:dyDescent="0.25">
      <c r="A948" s="837" t="s">
        <v>1374</v>
      </c>
      <c r="B948" s="837" t="s">
        <v>1375</v>
      </c>
      <c r="C948" s="837" t="s">
        <v>1412</v>
      </c>
      <c r="D948" s="837" t="s">
        <v>1413</v>
      </c>
      <c r="E948" s="837" t="s">
        <v>1414</v>
      </c>
      <c r="F948" s="837" t="s">
        <v>1415</v>
      </c>
      <c r="G948" s="837" t="s">
        <v>1896</v>
      </c>
      <c r="H948" s="837" t="s">
        <v>1897</v>
      </c>
      <c r="I948" s="228">
        <v>0</v>
      </c>
      <c r="J948" s="228">
        <v>0</v>
      </c>
      <c r="K948" s="228">
        <v>1000000000</v>
      </c>
      <c r="L948" s="228">
        <v>1000000000</v>
      </c>
      <c r="M948" s="228">
        <v>0</v>
      </c>
      <c r="N948" s="228">
        <v>0</v>
      </c>
      <c r="O948" s="838"/>
      <c r="P948" s="865"/>
    </row>
    <row r="949" spans="1:16" s="839" customFormat="1" x14ac:dyDescent="0.25">
      <c r="A949" s="837" t="s">
        <v>1374</v>
      </c>
      <c r="B949" s="837" t="s">
        <v>1375</v>
      </c>
      <c r="C949" s="837" t="s">
        <v>1412</v>
      </c>
      <c r="D949" s="837" t="s">
        <v>1413</v>
      </c>
      <c r="E949" s="837" t="s">
        <v>1414</v>
      </c>
      <c r="F949" s="837" t="s">
        <v>1415</v>
      </c>
      <c r="G949" s="837" t="s">
        <v>548</v>
      </c>
      <c r="H949" s="837" t="s">
        <v>549</v>
      </c>
      <c r="I949" s="228">
        <v>5000000000</v>
      </c>
      <c r="J949" s="228">
        <v>0</v>
      </c>
      <c r="K949" s="228">
        <v>0</v>
      </c>
      <c r="L949" s="228">
        <v>0</v>
      </c>
      <c r="M949" s="228">
        <v>5000000000</v>
      </c>
      <c r="N949" s="228">
        <v>0</v>
      </c>
      <c r="O949" s="838"/>
      <c r="P949" s="865"/>
    </row>
    <row r="950" spans="1:16" s="839" customFormat="1" x14ac:dyDescent="0.25">
      <c r="A950" s="837" t="s">
        <v>1374</v>
      </c>
      <c r="B950" s="837" t="s">
        <v>1375</v>
      </c>
      <c r="C950" s="837" t="s">
        <v>1412</v>
      </c>
      <c r="D950" s="837" t="s">
        <v>1413</v>
      </c>
      <c r="E950" s="837" t="s">
        <v>1416</v>
      </c>
      <c r="F950" s="837" t="s">
        <v>1417</v>
      </c>
      <c r="G950" s="837" t="s">
        <v>498</v>
      </c>
      <c r="H950" s="837" t="s">
        <v>499</v>
      </c>
      <c r="I950" s="228">
        <v>8500000000000</v>
      </c>
      <c r="J950" s="228">
        <v>0</v>
      </c>
      <c r="K950" s="228">
        <v>0</v>
      </c>
      <c r="L950" s="228">
        <v>0</v>
      </c>
      <c r="M950" s="228">
        <v>8500000000000</v>
      </c>
      <c r="N950" s="228">
        <v>0</v>
      </c>
      <c r="O950" s="838"/>
      <c r="P950" s="865"/>
    </row>
    <row r="951" spans="1:16" s="839" customFormat="1" x14ac:dyDescent="0.25">
      <c r="A951" s="837" t="s">
        <v>1374</v>
      </c>
      <c r="B951" s="837" t="s">
        <v>1375</v>
      </c>
      <c r="C951" s="837" t="s">
        <v>1412</v>
      </c>
      <c r="D951" s="837" t="s">
        <v>1413</v>
      </c>
      <c r="E951" s="837" t="s">
        <v>2191</v>
      </c>
      <c r="F951" s="837" t="s">
        <v>2192</v>
      </c>
      <c r="G951" s="837" t="s">
        <v>589</v>
      </c>
      <c r="H951" s="837" t="s">
        <v>590</v>
      </c>
      <c r="I951" s="228">
        <v>0</v>
      </c>
      <c r="J951" s="228">
        <v>0</v>
      </c>
      <c r="K951" s="228">
        <v>4000000000</v>
      </c>
      <c r="L951" s="228">
        <v>4000000000</v>
      </c>
      <c r="M951" s="228">
        <v>0</v>
      </c>
      <c r="N951" s="228">
        <v>0</v>
      </c>
      <c r="O951" s="838"/>
      <c r="P951" s="865"/>
    </row>
    <row r="952" spans="1:16" s="839" customFormat="1" x14ac:dyDescent="0.25">
      <c r="A952" s="837" t="s">
        <v>1374</v>
      </c>
      <c r="B952" s="837" t="s">
        <v>1375</v>
      </c>
      <c r="C952" s="837" t="s">
        <v>1412</v>
      </c>
      <c r="D952" s="837" t="s">
        <v>1413</v>
      </c>
      <c r="E952" s="837" t="s">
        <v>1418</v>
      </c>
      <c r="F952" s="837" t="s">
        <v>1419</v>
      </c>
      <c r="G952" s="837" t="s">
        <v>498</v>
      </c>
      <c r="H952" s="837" t="s">
        <v>499</v>
      </c>
      <c r="I952" s="228">
        <v>0</v>
      </c>
      <c r="J952" s="228">
        <v>8500000000000</v>
      </c>
      <c r="K952" s="228">
        <v>0</v>
      </c>
      <c r="L952" s="228">
        <v>0</v>
      </c>
      <c r="M952" s="228">
        <v>0</v>
      </c>
      <c r="N952" s="228">
        <v>8500000000000</v>
      </c>
      <c r="O952" s="838"/>
      <c r="P952" s="865"/>
    </row>
    <row r="953" spans="1:16" s="839" customFormat="1" x14ac:dyDescent="0.25">
      <c r="A953" s="837" t="s">
        <v>1374</v>
      </c>
      <c r="B953" s="837" t="s">
        <v>1375</v>
      </c>
      <c r="C953" s="837" t="s">
        <v>1412</v>
      </c>
      <c r="D953" s="837" t="s">
        <v>1413</v>
      </c>
      <c r="E953" s="837" t="s">
        <v>1418</v>
      </c>
      <c r="F953" s="837" t="s">
        <v>1419</v>
      </c>
      <c r="G953" s="837" t="s">
        <v>599</v>
      </c>
      <c r="H953" s="837" t="s">
        <v>600</v>
      </c>
      <c r="I953" s="228">
        <v>0</v>
      </c>
      <c r="J953" s="228">
        <v>0</v>
      </c>
      <c r="K953" s="228">
        <v>225000000000</v>
      </c>
      <c r="L953" s="228">
        <v>225000000000</v>
      </c>
      <c r="M953" s="228">
        <v>0</v>
      </c>
      <c r="N953" s="228">
        <v>0</v>
      </c>
      <c r="O953" s="838"/>
      <c r="P953" s="865"/>
    </row>
    <row r="954" spans="1:16" s="839" customFormat="1" x14ac:dyDescent="0.25">
      <c r="A954" s="837" t="s">
        <v>1374</v>
      </c>
      <c r="B954" s="837" t="s">
        <v>1375</v>
      </c>
      <c r="C954" s="837" t="s">
        <v>1412</v>
      </c>
      <c r="D954" s="837" t="s">
        <v>1413</v>
      </c>
      <c r="E954" s="837" t="s">
        <v>1418</v>
      </c>
      <c r="F954" s="837" t="s">
        <v>1419</v>
      </c>
      <c r="G954" s="837" t="s">
        <v>579</v>
      </c>
      <c r="H954" s="837" t="s">
        <v>580</v>
      </c>
      <c r="I954" s="228">
        <v>0</v>
      </c>
      <c r="J954" s="228">
        <v>0</v>
      </c>
      <c r="K954" s="228">
        <v>3250000000</v>
      </c>
      <c r="L954" s="228">
        <v>3250000000</v>
      </c>
      <c r="M954" s="228">
        <v>0</v>
      </c>
      <c r="N954" s="228">
        <v>0</v>
      </c>
      <c r="O954" s="838"/>
      <c r="P954" s="865"/>
    </row>
    <row r="955" spans="1:16" s="839" customFormat="1" x14ac:dyDescent="0.25">
      <c r="A955" s="837" t="s">
        <v>1374</v>
      </c>
      <c r="B955" s="837" t="s">
        <v>1375</v>
      </c>
      <c r="C955" s="837" t="s">
        <v>1412</v>
      </c>
      <c r="D955" s="837" t="s">
        <v>1413</v>
      </c>
      <c r="E955" s="837" t="s">
        <v>1418</v>
      </c>
      <c r="F955" s="837" t="s">
        <v>1419</v>
      </c>
      <c r="G955" s="837" t="s">
        <v>587</v>
      </c>
      <c r="H955" s="837" t="s">
        <v>588</v>
      </c>
      <c r="I955" s="228">
        <v>0</v>
      </c>
      <c r="J955" s="228">
        <v>0</v>
      </c>
      <c r="K955" s="228">
        <v>0</v>
      </c>
      <c r="L955" s="228">
        <v>10051816000</v>
      </c>
      <c r="M955" s="228">
        <v>0</v>
      </c>
      <c r="N955" s="228">
        <v>10051816000</v>
      </c>
      <c r="O955" s="838"/>
      <c r="P955" s="865"/>
    </row>
    <row r="956" spans="1:16" s="839" customFormat="1" x14ac:dyDescent="0.25">
      <c r="A956" s="837" t="s">
        <v>1374</v>
      </c>
      <c r="B956" s="837" t="s">
        <v>1375</v>
      </c>
      <c r="C956" s="837" t="s">
        <v>1412</v>
      </c>
      <c r="D956" s="837" t="s">
        <v>1413</v>
      </c>
      <c r="E956" s="837" t="s">
        <v>1418</v>
      </c>
      <c r="F956" s="837" t="s">
        <v>1419</v>
      </c>
      <c r="G956" s="837" t="s">
        <v>589</v>
      </c>
      <c r="H956" s="837" t="s">
        <v>590</v>
      </c>
      <c r="I956" s="228">
        <v>0</v>
      </c>
      <c r="J956" s="228">
        <v>0</v>
      </c>
      <c r="K956" s="228">
        <v>4000000000</v>
      </c>
      <c r="L956" s="228">
        <v>4000000000</v>
      </c>
      <c r="M956" s="228">
        <v>0</v>
      </c>
      <c r="N956" s="228">
        <v>0</v>
      </c>
      <c r="O956" s="838"/>
      <c r="P956" s="865"/>
    </row>
    <row r="957" spans="1:16" s="839" customFormat="1" x14ac:dyDescent="0.25">
      <c r="A957" s="837" t="s">
        <v>1374</v>
      </c>
      <c r="B957" s="837" t="s">
        <v>1375</v>
      </c>
      <c r="C957" s="837" t="s">
        <v>1412</v>
      </c>
      <c r="D957" s="837" t="s">
        <v>1413</v>
      </c>
      <c r="E957" s="837" t="s">
        <v>1418</v>
      </c>
      <c r="F957" s="837" t="s">
        <v>1419</v>
      </c>
      <c r="G957" s="837" t="s">
        <v>591</v>
      </c>
      <c r="H957" s="837" t="s">
        <v>592</v>
      </c>
      <c r="I957" s="228">
        <v>0</v>
      </c>
      <c r="J957" s="228">
        <v>0</v>
      </c>
      <c r="K957" s="228">
        <v>1500000000</v>
      </c>
      <c r="L957" s="228">
        <v>1500000000</v>
      </c>
      <c r="M957" s="228">
        <v>0</v>
      </c>
      <c r="N957" s="228">
        <v>0</v>
      </c>
      <c r="O957" s="838"/>
      <c r="P957" s="865"/>
    </row>
    <row r="958" spans="1:16" s="839" customFormat="1" x14ac:dyDescent="0.25">
      <c r="A958" s="837" t="s">
        <v>1374</v>
      </c>
      <c r="B958" s="837" t="s">
        <v>1375</v>
      </c>
      <c r="C958" s="837" t="s">
        <v>1412</v>
      </c>
      <c r="D958" s="837" t="s">
        <v>1413</v>
      </c>
      <c r="E958" s="837" t="s">
        <v>1418</v>
      </c>
      <c r="F958" s="837" t="s">
        <v>1419</v>
      </c>
      <c r="G958" s="837" t="s">
        <v>1934</v>
      </c>
      <c r="H958" s="837" t="s">
        <v>1935</v>
      </c>
      <c r="I958" s="228">
        <v>0</v>
      </c>
      <c r="J958" s="228">
        <v>0</v>
      </c>
      <c r="K958" s="228">
        <v>0</v>
      </c>
      <c r="L958" s="228">
        <v>6781200000</v>
      </c>
      <c r="M958" s="228">
        <v>0</v>
      </c>
      <c r="N958" s="228">
        <v>6781200000</v>
      </c>
      <c r="O958" s="838"/>
      <c r="P958" s="865"/>
    </row>
    <row r="959" spans="1:16" s="839" customFormat="1" x14ac:dyDescent="0.25">
      <c r="A959" s="837" t="s">
        <v>1374</v>
      </c>
      <c r="B959" s="837" t="s">
        <v>1375</v>
      </c>
      <c r="C959" s="837" t="s">
        <v>1412</v>
      </c>
      <c r="D959" s="837" t="s">
        <v>1413</v>
      </c>
      <c r="E959" s="837" t="s">
        <v>1418</v>
      </c>
      <c r="F959" s="837" t="s">
        <v>1419</v>
      </c>
      <c r="G959" s="837" t="s">
        <v>1894</v>
      </c>
      <c r="H959" s="837" t="s">
        <v>1895</v>
      </c>
      <c r="I959" s="228">
        <v>0</v>
      </c>
      <c r="J959" s="228">
        <v>0</v>
      </c>
      <c r="K959" s="228">
        <v>500000000</v>
      </c>
      <c r="L959" s="228">
        <v>500000000</v>
      </c>
      <c r="M959" s="228">
        <v>0</v>
      </c>
      <c r="N959" s="228">
        <v>0</v>
      </c>
      <c r="O959" s="838"/>
      <c r="P959" s="865"/>
    </row>
    <row r="960" spans="1:16" s="839" customFormat="1" x14ac:dyDescent="0.25">
      <c r="A960" s="837" t="s">
        <v>1374</v>
      </c>
      <c r="B960" s="837" t="s">
        <v>1375</v>
      </c>
      <c r="C960" s="837" t="s">
        <v>1412</v>
      </c>
      <c r="D960" s="837" t="s">
        <v>1413</v>
      </c>
      <c r="E960" s="837" t="s">
        <v>1418</v>
      </c>
      <c r="F960" s="837" t="s">
        <v>1419</v>
      </c>
      <c r="G960" s="837" t="s">
        <v>1896</v>
      </c>
      <c r="H960" s="837" t="s">
        <v>1897</v>
      </c>
      <c r="I960" s="228">
        <v>0</v>
      </c>
      <c r="J960" s="228">
        <v>0</v>
      </c>
      <c r="K960" s="228">
        <v>1000000000</v>
      </c>
      <c r="L960" s="228">
        <v>1000000000</v>
      </c>
      <c r="M960" s="228">
        <v>0</v>
      </c>
      <c r="N960" s="228">
        <v>0</v>
      </c>
      <c r="O960" s="838"/>
      <c r="P960" s="865"/>
    </row>
    <row r="961" spans="1:16" s="839" customFormat="1" x14ac:dyDescent="0.25">
      <c r="A961" s="837" t="s">
        <v>1374</v>
      </c>
      <c r="B961" s="837" t="s">
        <v>1375</v>
      </c>
      <c r="C961" s="837" t="s">
        <v>1412</v>
      </c>
      <c r="D961" s="837" t="s">
        <v>1413</v>
      </c>
      <c r="E961" s="837" t="s">
        <v>1418</v>
      </c>
      <c r="F961" s="837" t="s">
        <v>1419</v>
      </c>
      <c r="G961" s="837" t="s">
        <v>548</v>
      </c>
      <c r="H961" s="837" t="s">
        <v>549</v>
      </c>
      <c r="I961" s="228">
        <v>0</v>
      </c>
      <c r="J961" s="228">
        <v>5000000000</v>
      </c>
      <c r="K961" s="228">
        <v>0</v>
      </c>
      <c r="L961" s="228">
        <v>0</v>
      </c>
      <c r="M961" s="228">
        <v>0</v>
      </c>
      <c r="N961" s="228">
        <v>5000000000</v>
      </c>
      <c r="O961" s="838"/>
      <c r="P961" s="865"/>
    </row>
    <row r="962" spans="1:16" s="839" customFormat="1" x14ac:dyDescent="0.25">
      <c r="A962" s="837" t="s">
        <v>1374</v>
      </c>
      <c r="B962" s="837" t="s">
        <v>1375</v>
      </c>
      <c r="C962" s="837" t="s">
        <v>2193</v>
      </c>
      <c r="D962" s="837" t="s">
        <v>2194</v>
      </c>
      <c r="E962" s="837" t="s">
        <v>2195</v>
      </c>
      <c r="F962" s="837" t="s">
        <v>2196</v>
      </c>
      <c r="G962" s="837" t="s">
        <v>2035</v>
      </c>
      <c r="H962" s="837" t="s">
        <v>2036</v>
      </c>
      <c r="I962" s="228">
        <v>0</v>
      </c>
      <c r="J962" s="228">
        <v>0</v>
      </c>
      <c r="K962" s="228">
        <v>9261000</v>
      </c>
      <c r="L962" s="228">
        <v>9261000</v>
      </c>
      <c r="M962" s="228">
        <v>0</v>
      </c>
      <c r="N962" s="228">
        <v>0</v>
      </c>
      <c r="O962" s="838"/>
      <c r="P962" s="865"/>
    </row>
    <row r="963" spans="1:16" s="839" customFormat="1" x14ac:dyDescent="0.25">
      <c r="A963" s="837" t="s">
        <v>1374</v>
      </c>
      <c r="B963" s="837" t="s">
        <v>1375</v>
      </c>
      <c r="C963" s="837" t="s">
        <v>2193</v>
      </c>
      <c r="D963" s="837" t="s">
        <v>2194</v>
      </c>
      <c r="E963" s="837" t="s">
        <v>2195</v>
      </c>
      <c r="F963" s="837" t="s">
        <v>2196</v>
      </c>
      <c r="G963" s="837" t="s">
        <v>827</v>
      </c>
      <c r="H963" s="837" t="s">
        <v>828</v>
      </c>
      <c r="I963" s="228">
        <v>0</v>
      </c>
      <c r="J963" s="228">
        <v>0</v>
      </c>
      <c r="K963" s="228">
        <v>91926000</v>
      </c>
      <c r="L963" s="228">
        <v>91926000</v>
      </c>
      <c r="M963" s="228">
        <v>0</v>
      </c>
      <c r="N963" s="228">
        <v>0</v>
      </c>
      <c r="O963" s="838"/>
      <c r="P963" s="865"/>
    </row>
    <row r="964" spans="1:16" s="839" customFormat="1" x14ac:dyDescent="0.25">
      <c r="A964" s="837" t="s">
        <v>1374</v>
      </c>
      <c r="B964" s="837" t="s">
        <v>1375</v>
      </c>
      <c r="C964" s="837" t="s">
        <v>2193</v>
      </c>
      <c r="D964" s="837" t="s">
        <v>2194</v>
      </c>
      <c r="E964" s="837" t="s">
        <v>2195</v>
      </c>
      <c r="F964" s="837" t="s">
        <v>2196</v>
      </c>
      <c r="G964" s="837" t="s">
        <v>829</v>
      </c>
      <c r="H964" s="837" t="s">
        <v>830</v>
      </c>
      <c r="I964" s="228">
        <v>0</v>
      </c>
      <c r="J964" s="228">
        <v>0</v>
      </c>
      <c r="K964" s="228">
        <v>10440000</v>
      </c>
      <c r="L964" s="228">
        <v>10440000</v>
      </c>
      <c r="M964" s="228">
        <v>0</v>
      </c>
      <c r="N964" s="228">
        <v>0</v>
      </c>
      <c r="O964" s="838"/>
      <c r="P964" s="865"/>
    </row>
    <row r="965" spans="1:16" s="839" customFormat="1" x14ac:dyDescent="0.25">
      <c r="A965" s="837" t="s">
        <v>1374</v>
      </c>
      <c r="B965" s="837" t="s">
        <v>1375</v>
      </c>
      <c r="C965" s="837" t="s">
        <v>2193</v>
      </c>
      <c r="D965" s="837" t="s">
        <v>2194</v>
      </c>
      <c r="E965" s="837" t="s">
        <v>2195</v>
      </c>
      <c r="F965" s="837" t="s">
        <v>2196</v>
      </c>
      <c r="G965" s="837" t="s">
        <v>614</v>
      </c>
      <c r="H965" s="837" t="s">
        <v>615</v>
      </c>
      <c r="I965" s="228">
        <v>0</v>
      </c>
      <c r="J965" s="228">
        <v>0</v>
      </c>
      <c r="K965" s="228">
        <v>79761480</v>
      </c>
      <c r="L965" s="228">
        <v>79761480</v>
      </c>
      <c r="M965" s="228">
        <v>0</v>
      </c>
      <c r="N965" s="228">
        <v>0</v>
      </c>
      <c r="O965" s="838"/>
      <c r="P965" s="865"/>
    </row>
    <row r="966" spans="1:16" s="839" customFormat="1" x14ac:dyDescent="0.25">
      <c r="A966" s="837" t="s">
        <v>1374</v>
      </c>
      <c r="B966" s="837" t="s">
        <v>1375</v>
      </c>
      <c r="C966" s="837" t="s">
        <v>2193</v>
      </c>
      <c r="D966" s="837" t="s">
        <v>2194</v>
      </c>
      <c r="E966" s="837" t="s">
        <v>2195</v>
      </c>
      <c r="F966" s="837" t="s">
        <v>2196</v>
      </c>
      <c r="G966" s="837" t="s">
        <v>846</v>
      </c>
      <c r="H966" s="837" t="s">
        <v>847</v>
      </c>
      <c r="I966" s="228">
        <v>0</v>
      </c>
      <c r="J966" s="228">
        <v>0</v>
      </c>
      <c r="K966" s="228">
        <v>746623800</v>
      </c>
      <c r="L966" s="228">
        <v>746623800</v>
      </c>
      <c r="M966" s="228">
        <v>0</v>
      </c>
      <c r="N966" s="228">
        <v>0</v>
      </c>
      <c r="O966" s="838"/>
      <c r="P966" s="865"/>
    </row>
    <row r="967" spans="1:16" s="839" customFormat="1" x14ac:dyDescent="0.25">
      <c r="A967" s="837" t="s">
        <v>1374</v>
      </c>
      <c r="B967" s="837" t="s">
        <v>1375</v>
      </c>
      <c r="C967" s="837" t="s">
        <v>2193</v>
      </c>
      <c r="D967" s="837" t="s">
        <v>2194</v>
      </c>
      <c r="E967" s="837" t="s">
        <v>2195</v>
      </c>
      <c r="F967" s="837" t="s">
        <v>2196</v>
      </c>
      <c r="G967" s="837" t="s">
        <v>634</v>
      </c>
      <c r="H967" s="837" t="s">
        <v>635</v>
      </c>
      <c r="I967" s="228">
        <v>0</v>
      </c>
      <c r="J967" s="228">
        <v>0</v>
      </c>
      <c r="K967" s="228">
        <v>145892024</v>
      </c>
      <c r="L967" s="228">
        <v>145892024</v>
      </c>
      <c r="M967" s="228">
        <v>0</v>
      </c>
      <c r="N967" s="228">
        <v>0</v>
      </c>
      <c r="O967" s="838"/>
      <c r="P967" s="865"/>
    </row>
    <row r="968" spans="1:16" s="839" customFormat="1" x14ac:dyDescent="0.25">
      <c r="A968" s="837" t="s">
        <v>1374</v>
      </c>
      <c r="B968" s="837" t="s">
        <v>1375</v>
      </c>
      <c r="C968" s="837" t="s">
        <v>2193</v>
      </c>
      <c r="D968" s="837" t="s">
        <v>2194</v>
      </c>
      <c r="E968" s="837" t="s">
        <v>2195</v>
      </c>
      <c r="F968" s="837" t="s">
        <v>2196</v>
      </c>
      <c r="G968" s="837" t="s">
        <v>852</v>
      </c>
      <c r="H968" s="837" t="s">
        <v>853</v>
      </c>
      <c r="I968" s="228">
        <v>0</v>
      </c>
      <c r="J968" s="228">
        <v>0</v>
      </c>
      <c r="K968" s="228">
        <v>162122400</v>
      </c>
      <c r="L968" s="228">
        <v>162122400</v>
      </c>
      <c r="M968" s="228">
        <v>0</v>
      </c>
      <c r="N968" s="228">
        <v>0</v>
      </c>
      <c r="O968" s="838"/>
      <c r="P968" s="865"/>
    </row>
    <row r="969" spans="1:16" s="839" customFormat="1" x14ac:dyDescent="0.25">
      <c r="A969" s="837" t="s">
        <v>1374</v>
      </c>
      <c r="B969" s="837" t="s">
        <v>1375</v>
      </c>
      <c r="C969" s="837" t="s">
        <v>2193</v>
      </c>
      <c r="D969" s="837" t="s">
        <v>2194</v>
      </c>
      <c r="E969" s="837" t="s">
        <v>2195</v>
      </c>
      <c r="F969" s="837" t="s">
        <v>2196</v>
      </c>
      <c r="G969" s="837" t="s">
        <v>866</v>
      </c>
      <c r="H969" s="837" t="s">
        <v>867</v>
      </c>
      <c r="I969" s="228">
        <v>0</v>
      </c>
      <c r="J969" s="228">
        <v>0</v>
      </c>
      <c r="K969" s="228">
        <v>446221800</v>
      </c>
      <c r="L969" s="228">
        <v>446221800</v>
      </c>
      <c r="M969" s="228">
        <v>0</v>
      </c>
      <c r="N969" s="228">
        <v>0</v>
      </c>
      <c r="O969" s="838"/>
      <c r="P969" s="865"/>
    </row>
    <row r="970" spans="1:16" s="839" customFormat="1" x14ac:dyDescent="0.25">
      <c r="A970" s="837" t="s">
        <v>1374</v>
      </c>
      <c r="B970" s="837" t="s">
        <v>1375</v>
      </c>
      <c r="C970" s="837" t="s">
        <v>2193</v>
      </c>
      <c r="D970" s="837" t="s">
        <v>2194</v>
      </c>
      <c r="E970" s="837" t="s">
        <v>2195</v>
      </c>
      <c r="F970" s="837" t="s">
        <v>2196</v>
      </c>
      <c r="G970" s="837" t="s">
        <v>894</v>
      </c>
      <c r="H970" s="837" t="s">
        <v>2042</v>
      </c>
      <c r="I970" s="228">
        <v>0</v>
      </c>
      <c r="J970" s="228">
        <v>0</v>
      </c>
      <c r="K970" s="228">
        <v>660773583</v>
      </c>
      <c r="L970" s="228">
        <v>660773583</v>
      </c>
      <c r="M970" s="228">
        <v>0</v>
      </c>
      <c r="N970" s="228">
        <v>0</v>
      </c>
      <c r="O970" s="838"/>
      <c r="P970" s="865"/>
    </row>
    <row r="971" spans="1:16" s="839" customFormat="1" x14ac:dyDescent="0.25">
      <c r="A971" s="837" t="s">
        <v>1374</v>
      </c>
      <c r="B971" s="837" t="s">
        <v>1375</v>
      </c>
      <c r="C971" s="837" t="s">
        <v>2193</v>
      </c>
      <c r="D971" s="837" t="s">
        <v>2194</v>
      </c>
      <c r="E971" s="837" t="s">
        <v>2195</v>
      </c>
      <c r="F971" s="837" t="s">
        <v>2196</v>
      </c>
      <c r="G971" s="837" t="s">
        <v>900</v>
      </c>
      <c r="H971" s="837" t="s">
        <v>901</v>
      </c>
      <c r="I971" s="228">
        <v>0</v>
      </c>
      <c r="J971" s="228">
        <v>0</v>
      </c>
      <c r="K971" s="228">
        <v>494100900</v>
      </c>
      <c r="L971" s="228">
        <v>494100900</v>
      </c>
      <c r="M971" s="228">
        <v>0</v>
      </c>
      <c r="N971" s="228">
        <v>0</v>
      </c>
      <c r="O971" s="838"/>
      <c r="P971" s="865"/>
    </row>
    <row r="972" spans="1:16" s="839" customFormat="1" x14ac:dyDescent="0.25">
      <c r="A972" s="837" t="s">
        <v>1374</v>
      </c>
      <c r="B972" s="837" t="s">
        <v>1375</v>
      </c>
      <c r="C972" s="837" t="s">
        <v>2193</v>
      </c>
      <c r="D972" s="837" t="s">
        <v>2194</v>
      </c>
      <c r="E972" s="837" t="s">
        <v>2195</v>
      </c>
      <c r="F972" s="837" t="s">
        <v>2196</v>
      </c>
      <c r="G972" s="837" t="s">
        <v>922</v>
      </c>
      <c r="H972" s="837" t="s">
        <v>923</v>
      </c>
      <c r="I972" s="228">
        <v>0</v>
      </c>
      <c r="J972" s="228">
        <v>0</v>
      </c>
      <c r="K972" s="228">
        <v>2138861979</v>
      </c>
      <c r="L972" s="228">
        <v>2138861979</v>
      </c>
      <c r="M972" s="228">
        <v>0</v>
      </c>
      <c r="N972" s="228">
        <v>0</v>
      </c>
      <c r="O972" s="838"/>
      <c r="P972" s="865"/>
    </row>
    <row r="973" spans="1:16" s="839" customFormat="1" x14ac:dyDescent="0.25">
      <c r="A973" s="837" t="s">
        <v>1374</v>
      </c>
      <c r="B973" s="837" t="s">
        <v>1375</v>
      </c>
      <c r="C973" s="837" t="s">
        <v>2193</v>
      </c>
      <c r="D973" s="837" t="s">
        <v>2194</v>
      </c>
      <c r="E973" s="837" t="s">
        <v>2195</v>
      </c>
      <c r="F973" s="837" t="s">
        <v>2196</v>
      </c>
      <c r="G973" s="837" t="s">
        <v>644</v>
      </c>
      <c r="H973" s="837" t="s">
        <v>645</v>
      </c>
      <c r="I973" s="228">
        <v>0</v>
      </c>
      <c r="J973" s="228">
        <v>0</v>
      </c>
      <c r="K973" s="228">
        <v>23165604</v>
      </c>
      <c r="L973" s="228">
        <v>23165604</v>
      </c>
      <c r="M973" s="228">
        <v>0</v>
      </c>
      <c r="N973" s="228">
        <v>0</v>
      </c>
      <c r="O973" s="838"/>
      <c r="P973" s="865"/>
    </row>
    <row r="974" spans="1:16" s="839" customFormat="1" x14ac:dyDescent="0.25">
      <c r="A974" s="837" t="s">
        <v>1374</v>
      </c>
      <c r="B974" s="837" t="s">
        <v>1375</v>
      </c>
      <c r="C974" s="837" t="s">
        <v>2193</v>
      </c>
      <c r="D974" s="837" t="s">
        <v>2194</v>
      </c>
      <c r="E974" s="837" t="s">
        <v>2195</v>
      </c>
      <c r="F974" s="837" t="s">
        <v>2196</v>
      </c>
      <c r="G974" s="837" t="s">
        <v>2046</v>
      </c>
      <c r="H974" s="837" t="s">
        <v>2047</v>
      </c>
      <c r="I974" s="228">
        <v>0</v>
      </c>
      <c r="J974" s="228">
        <v>0</v>
      </c>
      <c r="K974" s="228">
        <v>5850000</v>
      </c>
      <c r="L974" s="228">
        <v>5850000</v>
      </c>
      <c r="M974" s="228">
        <v>0</v>
      </c>
      <c r="N974" s="228">
        <v>0</v>
      </c>
      <c r="O974" s="838"/>
      <c r="P974" s="865"/>
    </row>
    <row r="975" spans="1:16" x14ac:dyDescent="0.25">
      <c r="F975" s="101"/>
      <c r="I975" s="740">
        <f t="shared" ref="I975:N975" si="3">SUM(I2:I974)</f>
        <v>39045734276605</v>
      </c>
      <c r="J975" s="740">
        <f t="shared" si="3"/>
        <v>39045734276605</v>
      </c>
      <c r="K975" s="740">
        <f t="shared" si="3"/>
        <v>157624513939120</v>
      </c>
      <c r="L975" s="740">
        <f t="shared" si="3"/>
        <v>157624513939120</v>
      </c>
      <c r="M975" s="740">
        <f t="shared" si="3"/>
        <v>79299491708676</v>
      </c>
      <c r="N975" s="740">
        <f t="shared" si="3"/>
        <v>79299491708676</v>
      </c>
    </row>
    <row r="976" spans="1:16" x14ac:dyDescent="0.25">
      <c r="F976" s="101"/>
      <c r="I976" s="740">
        <v>39045734276605</v>
      </c>
      <c r="J976" s="740">
        <v>39045734276605</v>
      </c>
      <c r="K976" s="740">
        <v>158582084490494</v>
      </c>
      <c r="L976" s="740">
        <v>158582084490494</v>
      </c>
      <c r="M976" s="740">
        <v>79388987849676</v>
      </c>
      <c r="N976" s="740">
        <v>79388987849676</v>
      </c>
    </row>
    <row r="977" spans="9:16" s="101" customFormat="1" x14ac:dyDescent="0.25">
      <c r="I977" s="740"/>
      <c r="J977" s="740"/>
      <c r="K977" s="740"/>
      <c r="L977" s="740"/>
      <c r="M977" s="740"/>
      <c r="N977" s="740"/>
      <c r="O977" s="748"/>
      <c r="P977" s="863"/>
    </row>
    <row r="978" spans="9:16" s="101" customFormat="1" x14ac:dyDescent="0.25">
      <c r="I978" s="740">
        <f t="shared" ref="I978:N978" si="4">I975-I976</f>
        <v>0</v>
      </c>
      <c r="J978" s="740">
        <f t="shared" si="4"/>
        <v>0</v>
      </c>
      <c r="K978" s="740">
        <f t="shared" si="4"/>
        <v>-957570551374</v>
      </c>
      <c r="L978" s="740">
        <f t="shared" si="4"/>
        <v>-957570551374</v>
      </c>
      <c r="M978" s="740">
        <f t="shared" si="4"/>
        <v>-89496141000</v>
      </c>
      <c r="N978" s="740">
        <f t="shared" si="4"/>
        <v>-89496141000</v>
      </c>
      <c r="O978" s="748"/>
      <c r="P978" s="863"/>
    </row>
    <row r="981" spans="9:16" x14ac:dyDescent="0.25">
      <c r="I981" s="740">
        <v>39045734276605</v>
      </c>
      <c r="J981" s="740">
        <v>39045734276605</v>
      </c>
      <c r="K981" s="740">
        <v>157803506221120</v>
      </c>
      <c r="L981" s="740">
        <v>157803506221120</v>
      </c>
      <c r="M981" s="740">
        <v>79388987849676</v>
      </c>
      <c r="N981" s="740">
        <v>79388987849676</v>
      </c>
    </row>
    <row r="984" spans="9:16" x14ac:dyDescent="0.25">
      <c r="I984" s="740">
        <f t="shared" ref="I984:N984" si="5">I975-I981</f>
        <v>0</v>
      </c>
      <c r="J984" s="740">
        <f t="shared" si="5"/>
        <v>0</v>
      </c>
      <c r="K984" s="740">
        <f t="shared" si="5"/>
        <v>-178992282000</v>
      </c>
      <c r="L984" s="740">
        <f t="shared" si="5"/>
        <v>-178992282000</v>
      </c>
      <c r="M984" s="740">
        <f t="shared" si="5"/>
        <v>-89496141000</v>
      </c>
      <c r="N984" s="740">
        <f t="shared" si="5"/>
        <v>-89496141000</v>
      </c>
    </row>
  </sheetData>
  <autoFilter ref="A1:Q978" xr:uid="{81C6A4FB-5BED-4F22-A823-0E98FCE28091}"/>
  <phoneticPr fontId="68" type="noConversion"/>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C48FD-E2CA-4907-8F63-52740F3B6736}">
  <sheetPr codeName="Sheet38">
    <tabColor rgb="FFFF0000"/>
    <pageSetUpPr fitToPage="1"/>
  </sheetPr>
  <dimension ref="A1:O45"/>
  <sheetViews>
    <sheetView rightToLeft="1" view="pageBreakPreview" topLeftCell="A4" zoomScaleNormal="70" zoomScaleSheetLayoutView="100" workbookViewId="0">
      <selection activeCell="L20" sqref="L20"/>
    </sheetView>
  </sheetViews>
  <sheetFormatPr defaultColWidth="8.7109375" defaultRowHeight="150" customHeight="1" x14ac:dyDescent="0.25"/>
  <cols>
    <col min="1" max="1" width="31.42578125" style="298" customWidth="1"/>
    <col min="2" max="2" width="0.85546875" style="298" customWidth="1"/>
    <col min="3" max="3" width="23.7109375" style="387" customWidth="1"/>
    <col min="4" max="4" width="0.85546875" style="298" customWidth="1"/>
    <col min="5" max="5" width="24.140625" style="298" customWidth="1"/>
    <col min="6" max="6" width="0.7109375" style="298" customWidth="1"/>
    <col min="7" max="7" width="17" style="298" customWidth="1"/>
    <col min="8" max="8" width="0.7109375" style="298" customWidth="1"/>
    <col min="9" max="9" width="17" style="298" customWidth="1"/>
    <col min="10" max="10" width="0.7109375" style="298" customWidth="1"/>
    <col min="11" max="11" width="12.140625" style="298" customWidth="1"/>
    <col min="12" max="12" width="10.5703125" style="298" customWidth="1"/>
    <col min="13" max="13" width="22.140625" style="752" customWidth="1"/>
    <col min="14" max="14" width="10.5703125" style="253" customWidth="1"/>
    <col min="15" max="15" width="22.140625" style="752" customWidth="1"/>
    <col min="16" max="16384" width="8.7109375" style="253"/>
  </cols>
  <sheetData>
    <row r="1" spans="1:15" s="243" customFormat="1" ht="19.5" customHeight="1" x14ac:dyDescent="0.25">
      <c r="A1" s="1122" t="str">
        <f>'1'!A1:H1</f>
        <v>شرکت پالایش میعانات گازی آدیش جنوبی (سهامي خاص) - در مرحله قبل از بهره برداری</v>
      </c>
      <c r="B1" s="1122"/>
      <c r="C1" s="1122"/>
      <c r="D1" s="1122"/>
      <c r="E1" s="1122"/>
      <c r="F1" s="1122"/>
      <c r="G1" s="1122"/>
      <c r="H1" s="1122"/>
      <c r="I1" s="1122"/>
      <c r="J1" s="385"/>
      <c r="K1" s="385"/>
      <c r="L1" s="385"/>
      <c r="M1" s="752"/>
      <c r="O1" s="752"/>
    </row>
    <row r="2" spans="1:15" s="243" customFormat="1" ht="19.5" customHeight="1" x14ac:dyDescent="0.25">
      <c r="A2" s="1122" t="str">
        <f>'5'!A2:H2</f>
        <v xml:space="preserve">یادداشت های توضیحی صورت های مالی </v>
      </c>
      <c r="B2" s="1122"/>
      <c r="C2" s="1122"/>
      <c r="D2" s="1122"/>
      <c r="E2" s="1122"/>
      <c r="F2" s="1122"/>
      <c r="G2" s="1122"/>
      <c r="H2" s="1122"/>
      <c r="I2" s="1122"/>
      <c r="J2" s="385"/>
      <c r="K2" s="385"/>
      <c r="L2" s="385"/>
      <c r="M2" s="752"/>
      <c r="O2" s="752"/>
    </row>
    <row r="3" spans="1:15" s="243" customFormat="1" ht="19.5" customHeight="1" x14ac:dyDescent="0.25">
      <c r="A3" s="1122" t="str">
        <f>'5'!A3:H3</f>
        <v>سال مالی منتهی به 29 اسفندماه 1400</v>
      </c>
      <c r="B3" s="1122"/>
      <c r="C3" s="1122"/>
      <c r="D3" s="1122"/>
      <c r="E3" s="1122"/>
      <c r="F3" s="1122"/>
      <c r="G3" s="1122"/>
      <c r="H3" s="1122"/>
      <c r="I3" s="1122"/>
      <c r="J3" s="385"/>
      <c r="K3" s="385"/>
      <c r="L3" s="385"/>
      <c r="M3" s="752"/>
      <c r="O3" s="752"/>
    </row>
    <row r="4" spans="1:15" ht="18.75" customHeight="1" x14ac:dyDescent="0.6">
      <c r="A4" s="386"/>
      <c r="G4" s="388"/>
      <c r="I4" s="388"/>
    </row>
    <row r="5" spans="1:15" s="250" customFormat="1" ht="23.25" customHeight="1" x14ac:dyDescent="0.6">
      <c r="A5" s="1225" t="s">
        <v>2420</v>
      </c>
      <c r="B5" s="1225"/>
      <c r="C5" s="1225"/>
      <c r="D5" s="1225"/>
      <c r="E5" s="1225"/>
      <c r="F5" s="1225"/>
      <c r="G5" s="1225"/>
      <c r="H5" s="1225"/>
      <c r="I5" s="1225"/>
      <c r="J5" s="398"/>
      <c r="K5" s="398"/>
      <c r="L5" s="398"/>
      <c r="M5" s="398"/>
      <c r="O5" s="400"/>
    </row>
    <row r="6" spans="1:15" s="250" customFormat="1" ht="23.25" customHeight="1" x14ac:dyDescent="0.6">
      <c r="A6" s="417"/>
      <c r="B6" s="418"/>
      <c r="C6" s="417"/>
      <c r="D6" s="417"/>
      <c r="E6" s="417"/>
      <c r="F6" s="417"/>
      <c r="G6" s="417"/>
      <c r="H6" s="417"/>
      <c r="I6" s="417"/>
      <c r="J6" s="398"/>
      <c r="K6" s="398"/>
      <c r="L6" s="398"/>
      <c r="M6" s="398"/>
      <c r="O6" s="400"/>
    </row>
    <row r="7" spans="1:15" s="343" customFormat="1" ht="23.1" customHeight="1" x14ac:dyDescent="0.7">
      <c r="A7" s="392" t="s">
        <v>147</v>
      </c>
      <c r="C7" s="392" t="s">
        <v>148</v>
      </c>
      <c r="E7" s="392" t="s">
        <v>106</v>
      </c>
      <c r="F7" s="413"/>
      <c r="G7" s="247" t="s">
        <v>1428</v>
      </c>
      <c r="H7" s="259"/>
      <c r="I7" s="247" t="s">
        <v>1428</v>
      </c>
      <c r="J7" s="393"/>
      <c r="K7" s="393"/>
      <c r="L7" s="393"/>
      <c r="M7" s="393"/>
      <c r="O7" s="394"/>
    </row>
    <row r="8" spans="1:15" s="343" customFormat="1" ht="24.75" customHeight="1" x14ac:dyDescent="0.7">
      <c r="A8" s="395"/>
      <c r="C8" s="395"/>
      <c r="E8" s="395"/>
      <c r="F8" s="413"/>
      <c r="G8" s="259" t="s">
        <v>7</v>
      </c>
      <c r="H8" s="259"/>
      <c r="I8" s="259" t="s">
        <v>7</v>
      </c>
      <c r="J8" s="393"/>
      <c r="K8" s="393"/>
      <c r="L8" s="393"/>
      <c r="M8" s="393"/>
      <c r="O8" s="394"/>
    </row>
    <row r="9" spans="1:15" s="250" customFormat="1" ht="24.75" customHeight="1" x14ac:dyDescent="0.6">
      <c r="A9" s="525" t="s">
        <v>286</v>
      </c>
      <c r="C9" s="803" t="s">
        <v>284</v>
      </c>
      <c r="D9" s="804"/>
      <c r="E9" s="799" t="s">
        <v>289</v>
      </c>
      <c r="F9" s="448"/>
      <c r="G9" s="259">
        <f>SUM('تراز 1400'!$N$530)</f>
        <v>2210520</v>
      </c>
      <c r="H9" s="259"/>
      <c r="I9" s="259">
        <v>2210520</v>
      </c>
      <c r="J9" s="398"/>
      <c r="K9" s="398"/>
      <c r="L9" s="398"/>
      <c r="M9" s="398"/>
      <c r="O9" s="400"/>
    </row>
    <row r="10" spans="1:15" s="250" customFormat="1" ht="24.75" customHeight="1" x14ac:dyDescent="0.6">
      <c r="A10" s="525" t="s">
        <v>287</v>
      </c>
      <c r="C10" s="803" t="s">
        <v>285</v>
      </c>
      <c r="D10" s="804"/>
      <c r="E10" s="799" t="s">
        <v>290</v>
      </c>
      <c r="F10" s="448"/>
      <c r="G10" s="259">
        <f>SUM('تراز 1400'!$N$531)</f>
        <v>14400000</v>
      </c>
      <c r="H10" s="259"/>
      <c r="I10" s="259">
        <v>14400000</v>
      </c>
      <c r="J10" s="398"/>
      <c r="K10" s="398"/>
      <c r="L10" s="398"/>
      <c r="M10" s="398"/>
      <c r="O10" s="400"/>
    </row>
    <row r="11" spans="1:15" s="250" customFormat="1" ht="24.75" customHeight="1" x14ac:dyDescent="0.6">
      <c r="A11" s="525" t="s">
        <v>269</v>
      </c>
      <c r="C11" s="805" t="s">
        <v>274</v>
      </c>
      <c r="D11" s="804"/>
      <c r="E11" s="799" t="s">
        <v>279</v>
      </c>
      <c r="F11" s="448"/>
      <c r="G11" s="259">
        <f>SUM('تراز 1400'!$N$532)</f>
        <v>556300237</v>
      </c>
      <c r="H11" s="259"/>
      <c r="I11" s="259">
        <v>289681011</v>
      </c>
      <c r="J11" s="398"/>
      <c r="K11" s="398"/>
      <c r="L11" s="398"/>
      <c r="M11" s="398"/>
      <c r="O11" s="400"/>
    </row>
    <row r="12" spans="1:15" s="250" customFormat="1" ht="24.75" x14ac:dyDescent="0.6">
      <c r="A12" s="525" t="s">
        <v>288</v>
      </c>
      <c r="C12" s="799">
        <v>33701</v>
      </c>
      <c r="D12" s="804"/>
      <c r="E12" s="799" t="s">
        <v>291</v>
      </c>
      <c r="F12" s="448"/>
      <c r="G12" s="259">
        <f>SUM('تراز 1400'!$N$533)</f>
        <v>65000000</v>
      </c>
      <c r="H12" s="259"/>
      <c r="I12" s="259">
        <v>45000000</v>
      </c>
      <c r="J12" s="398"/>
      <c r="K12" s="398"/>
      <c r="L12" s="398"/>
      <c r="M12" s="398"/>
      <c r="O12" s="400"/>
    </row>
    <row r="13" spans="1:15" s="250" customFormat="1" ht="24.75" x14ac:dyDescent="0.6">
      <c r="A13" s="525" t="s">
        <v>270</v>
      </c>
      <c r="C13" s="799" t="s">
        <v>275</v>
      </c>
      <c r="D13" s="804"/>
      <c r="E13" s="799" t="s">
        <v>280</v>
      </c>
      <c r="F13" s="448"/>
      <c r="G13" s="259">
        <f>SUM('تراز 1400'!$N$534)</f>
        <v>157731279402</v>
      </c>
      <c r="H13" s="259"/>
      <c r="I13" s="259">
        <v>43647992776</v>
      </c>
      <c r="J13" s="398"/>
      <c r="K13" s="398"/>
      <c r="L13" s="398"/>
      <c r="M13" s="398"/>
      <c r="O13" s="400"/>
    </row>
    <row r="14" spans="1:15" s="250" customFormat="1" ht="24.75" customHeight="1" x14ac:dyDescent="0.6">
      <c r="A14" s="525" t="s">
        <v>271</v>
      </c>
      <c r="C14" s="805" t="s">
        <v>276</v>
      </c>
      <c r="D14" s="804"/>
      <c r="E14" s="799" t="s">
        <v>281</v>
      </c>
      <c r="F14" s="448"/>
      <c r="G14" s="259">
        <f>SUM('تراز 1400'!$N$535)</f>
        <v>25000000</v>
      </c>
      <c r="H14" s="259"/>
      <c r="I14" s="259">
        <v>25000000</v>
      </c>
      <c r="J14" s="398"/>
      <c r="K14" s="398"/>
      <c r="L14" s="398"/>
      <c r="M14" s="398"/>
      <c r="O14" s="400"/>
    </row>
    <row r="15" spans="1:15" s="250" customFormat="1" ht="24.75" customHeight="1" x14ac:dyDescent="0.6">
      <c r="A15" s="525" t="s">
        <v>272</v>
      </c>
      <c r="C15" s="805" t="s">
        <v>277</v>
      </c>
      <c r="D15" s="804"/>
      <c r="E15" s="799" t="s">
        <v>282</v>
      </c>
      <c r="F15" s="448"/>
      <c r="G15" s="259">
        <f>SUM('تراز 1400'!$N$536)</f>
        <v>1690899174</v>
      </c>
      <c r="H15" s="259"/>
      <c r="I15" s="259">
        <v>1526545256</v>
      </c>
      <c r="J15" s="398"/>
      <c r="K15" s="398"/>
      <c r="L15" s="398"/>
      <c r="M15" s="398"/>
      <c r="O15" s="400"/>
    </row>
    <row r="16" spans="1:15" s="250" customFormat="1" ht="24.75" customHeight="1" x14ac:dyDescent="0.6">
      <c r="A16" s="525" t="s">
        <v>273</v>
      </c>
      <c r="C16" s="805" t="s">
        <v>278</v>
      </c>
      <c r="D16" s="804"/>
      <c r="E16" s="799" t="s">
        <v>283</v>
      </c>
      <c r="F16" s="448"/>
      <c r="G16" s="259">
        <f>SUM('تراز 1400'!$N$537)</f>
        <v>12244500</v>
      </c>
      <c r="H16" s="259"/>
      <c r="I16" s="259">
        <v>12244500</v>
      </c>
      <c r="J16" s="398"/>
      <c r="K16" s="398"/>
      <c r="L16" s="398"/>
      <c r="M16" s="398"/>
      <c r="O16" s="400"/>
    </row>
    <row r="17" spans="1:15" ht="24.75" customHeight="1" x14ac:dyDescent="0.25">
      <c r="A17" s="525" t="s">
        <v>883</v>
      </c>
      <c r="B17" s="253"/>
      <c r="C17" s="805" t="s">
        <v>2521</v>
      </c>
      <c r="D17" s="806"/>
      <c r="E17" s="799" t="s">
        <v>2519</v>
      </c>
      <c r="F17" s="440"/>
      <c r="G17" s="259">
        <f>SUM('تراز 1400'!$N$538)</f>
        <v>1081374956</v>
      </c>
      <c r="H17" s="259"/>
      <c r="I17" s="259">
        <v>0</v>
      </c>
      <c r="M17" s="298"/>
      <c r="O17" s="383"/>
    </row>
    <row r="18" spans="1:15" ht="24.75" customHeight="1" x14ac:dyDescent="0.25">
      <c r="A18" s="525" t="s">
        <v>694</v>
      </c>
      <c r="B18" s="253"/>
      <c r="C18" s="805" t="s">
        <v>2520</v>
      </c>
      <c r="D18" s="806"/>
      <c r="E18" s="799" t="s">
        <v>2522</v>
      </c>
      <c r="F18" s="440"/>
      <c r="G18" s="259">
        <f>SUM('تراز 1400'!$N$539)</f>
        <v>16164000</v>
      </c>
      <c r="H18" s="259"/>
      <c r="I18" s="259">
        <v>0</v>
      </c>
      <c r="M18" s="298"/>
      <c r="O18" s="383"/>
    </row>
    <row r="19" spans="1:15" ht="24.75" customHeight="1" x14ac:dyDescent="0.25">
      <c r="A19" s="525" t="s">
        <v>1999</v>
      </c>
      <c r="B19" s="253"/>
      <c r="C19" s="1024"/>
      <c r="D19" s="806"/>
      <c r="E19" s="799" t="s">
        <v>2523</v>
      </c>
      <c r="F19" s="440"/>
      <c r="G19" s="259">
        <f>SUM('تراز 1400'!$N$541)</f>
        <v>1545000</v>
      </c>
      <c r="H19" s="259"/>
      <c r="I19" s="259">
        <v>0</v>
      </c>
      <c r="M19" s="298"/>
      <c r="O19" s="383"/>
    </row>
    <row r="20" spans="1:15" s="343" customFormat="1" ht="24.75" customHeight="1" thickBot="1" x14ac:dyDescent="0.75">
      <c r="A20" s="396"/>
      <c r="C20" s="420"/>
      <c r="E20" s="393"/>
      <c r="F20" s="413"/>
      <c r="G20" s="267">
        <f>SUM(G9:G19)</f>
        <v>161196417789</v>
      </c>
      <c r="H20" s="259"/>
      <c r="I20" s="267">
        <f>SUM(I9:I19)</f>
        <v>45563074063</v>
      </c>
      <c r="J20" s="393"/>
      <c r="K20" s="393"/>
      <c r="L20" s="393"/>
      <c r="M20" s="393"/>
      <c r="O20" s="394"/>
    </row>
    <row r="21" spans="1:15" s="380" customFormat="1" ht="22.5" customHeight="1" thickTop="1" x14ac:dyDescent="0.6">
      <c r="A21" s="390"/>
      <c r="B21" s="390"/>
      <c r="C21" s="391"/>
      <c r="D21" s="390"/>
      <c r="E21" s="390"/>
      <c r="F21" s="390"/>
      <c r="G21" s="390"/>
      <c r="H21" s="390"/>
      <c r="I21" s="390"/>
      <c r="J21" s="389"/>
      <c r="K21" s="389"/>
      <c r="L21" s="389"/>
      <c r="M21" s="753"/>
      <c r="O21" s="753"/>
    </row>
    <row r="22" spans="1:15" s="250" customFormat="1" ht="36.75" customHeight="1" x14ac:dyDescent="0.6">
      <c r="A22" s="1225" t="s">
        <v>2421</v>
      </c>
      <c r="B22" s="1225"/>
      <c r="C22" s="1225"/>
      <c r="D22" s="1225"/>
      <c r="E22" s="1225"/>
      <c r="F22" s="1225"/>
      <c r="G22" s="1225"/>
      <c r="H22" s="1225"/>
      <c r="I22" s="1225"/>
      <c r="J22" s="1225"/>
      <c r="K22" s="398"/>
      <c r="L22" s="398"/>
      <c r="M22" s="398"/>
      <c r="O22" s="400"/>
    </row>
    <row r="23" spans="1:15" s="250" customFormat="1" ht="21.75" customHeight="1" x14ac:dyDescent="0.6">
      <c r="A23" s="417"/>
      <c r="B23" s="417"/>
      <c r="C23" s="417"/>
      <c r="D23" s="417"/>
      <c r="E23" s="417"/>
      <c r="F23" s="417"/>
      <c r="G23" s="417"/>
      <c r="H23" s="417"/>
      <c r="I23" s="417"/>
      <c r="J23" s="417"/>
      <c r="K23" s="398"/>
      <c r="L23" s="398"/>
      <c r="M23" s="398"/>
      <c r="O23" s="400"/>
    </row>
    <row r="24" spans="1:15" s="343" customFormat="1" ht="23.25" customHeight="1" x14ac:dyDescent="0.7">
      <c r="A24" s="392" t="s">
        <v>147</v>
      </c>
      <c r="B24" s="411"/>
      <c r="C24" s="392" t="s">
        <v>148</v>
      </c>
      <c r="D24" s="411"/>
      <c r="E24" s="392" t="s">
        <v>106</v>
      </c>
      <c r="F24" s="413"/>
      <c r="G24" s="247" t="s">
        <v>2200</v>
      </c>
      <c r="H24" s="413"/>
      <c r="I24" s="247" t="s">
        <v>1428</v>
      </c>
      <c r="J24" s="259"/>
      <c r="K24" s="393"/>
      <c r="L24" s="393"/>
      <c r="M24" s="393"/>
      <c r="O24" s="394"/>
    </row>
    <row r="25" spans="1:15" s="343" customFormat="1" ht="23.25" customHeight="1" x14ac:dyDescent="0.7">
      <c r="A25" s="412"/>
      <c r="B25" s="413"/>
      <c r="C25" s="797"/>
      <c r="D25" s="798"/>
      <c r="E25" s="797"/>
      <c r="F25" s="413"/>
      <c r="G25" s="259" t="s">
        <v>7</v>
      </c>
      <c r="H25" s="413"/>
      <c r="I25" s="259" t="s">
        <v>7</v>
      </c>
      <c r="J25" s="259"/>
      <c r="K25" s="393"/>
      <c r="L25" s="393"/>
      <c r="M25" s="393"/>
      <c r="O25" s="394"/>
    </row>
    <row r="26" spans="1:15" s="250" customFormat="1" ht="23.25" customHeight="1" x14ac:dyDescent="0.6">
      <c r="A26" s="397" t="s">
        <v>269</v>
      </c>
      <c r="B26" s="398"/>
      <c r="C26" s="807" t="s">
        <v>274</v>
      </c>
      <c r="D26" s="808"/>
      <c r="E26" s="807" t="s">
        <v>279</v>
      </c>
      <c r="F26" s="448"/>
      <c r="G26" s="259">
        <f>SUM('تراز 1400'!$N$520)</f>
        <v>1112600480</v>
      </c>
      <c r="H26" s="448"/>
      <c r="I26" s="259">
        <v>579362024</v>
      </c>
      <c r="J26" s="259"/>
      <c r="K26" s="398"/>
      <c r="L26" s="398"/>
      <c r="M26" s="398"/>
      <c r="O26" s="400"/>
    </row>
    <row r="27" spans="1:15" s="250" customFormat="1" ht="23.25" customHeight="1" x14ac:dyDescent="0.6">
      <c r="A27" s="397" t="s">
        <v>270</v>
      </c>
      <c r="B27" s="398"/>
      <c r="C27" s="807" t="s">
        <v>275</v>
      </c>
      <c r="D27" s="808"/>
      <c r="E27" s="807" t="s">
        <v>280</v>
      </c>
      <c r="F27" s="448"/>
      <c r="G27" s="259">
        <f>SUM('تراز 1400'!$N$521)</f>
        <v>29378515466</v>
      </c>
      <c r="H27" s="448"/>
      <c r="I27" s="259">
        <v>9579820102</v>
      </c>
      <c r="J27" s="259"/>
      <c r="K27" s="398"/>
      <c r="L27" s="398"/>
      <c r="M27" s="398"/>
      <c r="O27" s="400"/>
    </row>
    <row r="28" spans="1:15" s="250" customFormat="1" ht="23.25" customHeight="1" x14ac:dyDescent="0.6">
      <c r="A28" s="397" t="s">
        <v>271</v>
      </c>
      <c r="B28" s="398"/>
      <c r="C28" s="807" t="s">
        <v>276</v>
      </c>
      <c r="D28" s="808"/>
      <c r="E28" s="807" t="s">
        <v>281</v>
      </c>
      <c r="F28" s="448"/>
      <c r="G28" s="259">
        <f>SUM('تراز 1400'!$N$522)</f>
        <v>50000000</v>
      </c>
      <c r="H28" s="448"/>
      <c r="I28" s="259">
        <v>50000000</v>
      </c>
      <c r="J28" s="259"/>
      <c r="K28" s="398"/>
      <c r="L28" s="398"/>
      <c r="M28" s="398"/>
      <c r="O28" s="400"/>
    </row>
    <row r="29" spans="1:15" s="250" customFormat="1" ht="23.25" customHeight="1" x14ac:dyDescent="0.6">
      <c r="A29" s="397" t="s">
        <v>272</v>
      </c>
      <c r="B29" s="398"/>
      <c r="C29" s="807" t="s">
        <v>277</v>
      </c>
      <c r="D29" s="808"/>
      <c r="E29" s="807" t="s">
        <v>282</v>
      </c>
      <c r="F29" s="448"/>
      <c r="G29" s="259">
        <f>SUM('تراز 1400'!$N$523)</f>
        <v>3381798345</v>
      </c>
      <c r="H29" s="448"/>
      <c r="I29" s="259">
        <v>3053090512</v>
      </c>
      <c r="J29" s="259"/>
      <c r="K29" s="398"/>
      <c r="L29" s="398"/>
      <c r="M29" s="398"/>
      <c r="O29" s="400"/>
    </row>
    <row r="30" spans="1:15" s="250" customFormat="1" ht="23.25" customHeight="1" x14ac:dyDescent="0.6">
      <c r="A30" s="397" t="s">
        <v>273</v>
      </c>
      <c r="B30" s="398"/>
      <c r="C30" s="807" t="s">
        <v>278</v>
      </c>
      <c r="D30" s="808"/>
      <c r="E30" s="807" t="s">
        <v>283</v>
      </c>
      <c r="F30" s="448"/>
      <c r="G30" s="259">
        <f>SUM('تراز 1400'!$N$524)</f>
        <v>24489000</v>
      </c>
      <c r="H30" s="448"/>
      <c r="I30" s="259">
        <v>24489000</v>
      </c>
      <c r="J30" s="259"/>
      <c r="K30" s="398"/>
      <c r="L30" s="398"/>
      <c r="M30" s="398"/>
      <c r="O30" s="400"/>
    </row>
    <row r="31" spans="1:15" s="250" customFormat="1" ht="23.25" customHeight="1" x14ac:dyDescent="0.6">
      <c r="A31" s="397" t="s">
        <v>883</v>
      </c>
      <c r="B31" s="398"/>
      <c r="C31" s="807" t="s">
        <v>2524</v>
      </c>
      <c r="D31" s="808"/>
      <c r="E31" s="799" t="s">
        <v>2519</v>
      </c>
      <c r="F31" s="448"/>
      <c r="G31" s="259">
        <f>SUM('تراز 1400'!$N$525)</f>
        <v>2162749918</v>
      </c>
      <c r="H31" s="448"/>
      <c r="I31" s="259">
        <v>0</v>
      </c>
      <c r="J31" s="259"/>
      <c r="K31" s="398"/>
      <c r="L31" s="398"/>
      <c r="M31" s="398"/>
      <c r="O31" s="400"/>
    </row>
    <row r="32" spans="1:15" s="250" customFormat="1" ht="23.25" customHeight="1" x14ac:dyDescent="0.6">
      <c r="A32" s="397" t="s">
        <v>1401</v>
      </c>
      <c r="B32" s="398"/>
      <c r="C32" s="807" t="s">
        <v>2525</v>
      </c>
      <c r="D32" s="808"/>
      <c r="E32" s="807" t="s">
        <v>2528</v>
      </c>
      <c r="F32" s="448"/>
      <c r="G32" s="259">
        <f>SUM('تراز 1400'!$N$526)</f>
        <v>0</v>
      </c>
      <c r="H32" s="448"/>
      <c r="I32" s="259">
        <v>0</v>
      </c>
      <c r="J32" s="259"/>
      <c r="K32" s="398"/>
      <c r="L32" s="398"/>
      <c r="M32" s="398"/>
      <c r="O32" s="400"/>
    </row>
    <row r="33" spans="1:15" s="250" customFormat="1" ht="23.25" customHeight="1" x14ac:dyDescent="0.6">
      <c r="A33" s="397" t="s">
        <v>1917</v>
      </c>
      <c r="B33" s="398"/>
      <c r="C33" s="807" t="s">
        <v>2526</v>
      </c>
      <c r="D33" s="808"/>
      <c r="E33" s="807" t="s">
        <v>2529</v>
      </c>
      <c r="F33" s="448"/>
      <c r="G33" s="259">
        <f>SUM('تراز 1400'!$N$527)</f>
        <v>6355853383</v>
      </c>
      <c r="H33" s="448"/>
      <c r="I33" s="259">
        <v>0</v>
      </c>
      <c r="J33" s="259"/>
      <c r="K33" s="398"/>
      <c r="L33" s="398"/>
      <c r="M33" s="398"/>
      <c r="O33" s="400"/>
    </row>
    <row r="34" spans="1:15" s="250" customFormat="1" ht="23.25" customHeight="1" x14ac:dyDescent="0.6">
      <c r="A34" s="397" t="s">
        <v>1933</v>
      </c>
      <c r="B34" s="398"/>
      <c r="C34" s="807" t="s">
        <v>2527</v>
      </c>
      <c r="D34" s="808"/>
      <c r="E34" s="807" t="s">
        <v>2530</v>
      </c>
      <c r="F34" s="448"/>
      <c r="G34" s="259">
        <f>SUM('تراز 1400'!$N$528)</f>
        <v>1101156090</v>
      </c>
      <c r="H34" s="448"/>
      <c r="I34" s="259">
        <v>0</v>
      </c>
      <c r="J34" s="259"/>
      <c r="K34" s="398"/>
      <c r="L34" s="398"/>
      <c r="M34" s="398"/>
      <c r="O34" s="400"/>
    </row>
    <row r="35" spans="1:15" s="250" customFormat="1" ht="23.25" customHeight="1" x14ac:dyDescent="0.6">
      <c r="A35" s="397" t="s">
        <v>1999</v>
      </c>
      <c r="B35" s="398"/>
      <c r="C35" s="1024"/>
      <c r="D35" s="808"/>
      <c r="E35" s="799" t="s">
        <v>2523</v>
      </c>
      <c r="F35" s="448"/>
      <c r="G35" s="259">
        <f>SUM('تراز 1400'!$N$529)</f>
        <v>1545000</v>
      </c>
      <c r="H35" s="448"/>
      <c r="I35" s="259">
        <v>0</v>
      </c>
      <c r="J35" s="259"/>
      <c r="K35" s="398"/>
      <c r="L35" s="398"/>
      <c r="M35" s="398"/>
      <c r="O35" s="400"/>
    </row>
    <row r="36" spans="1:15" s="343" customFormat="1" ht="23.25" customHeight="1" thickBot="1" x14ac:dyDescent="0.75">
      <c r="A36" s="393"/>
      <c r="B36" s="393"/>
      <c r="C36" s="411"/>
      <c r="D36" s="393"/>
      <c r="E36" s="401"/>
      <c r="F36" s="413"/>
      <c r="G36" s="267">
        <f>SUM(G26:G35)</f>
        <v>43568707682</v>
      </c>
      <c r="H36" s="413"/>
      <c r="I36" s="267">
        <f>SUM(I26:I35)</f>
        <v>13286761638</v>
      </c>
      <c r="J36" s="259"/>
      <c r="K36" s="393"/>
      <c r="L36" s="393"/>
      <c r="M36" s="393"/>
      <c r="O36" s="394"/>
    </row>
    <row r="37" spans="1:15" ht="21.75" customHeight="1" thickTop="1" x14ac:dyDescent="0.6">
      <c r="A37" s="386"/>
      <c r="G37" s="388"/>
      <c r="I37" s="388"/>
    </row>
    <row r="38" spans="1:15" s="813" customFormat="1" ht="31.5" customHeight="1" x14ac:dyDescent="0.25">
      <c r="A38" s="1228" t="s">
        <v>2422</v>
      </c>
      <c r="B38" s="1228"/>
      <c r="C38" s="1228"/>
      <c r="D38" s="1228"/>
      <c r="E38" s="1228"/>
      <c r="F38" s="1228"/>
      <c r="G38" s="1228"/>
      <c r="H38" s="1228"/>
      <c r="I38" s="1228"/>
      <c r="J38" s="1228"/>
      <c r="M38" s="814"/>
      <c r="O38" s="814"/>
    </row>
    <row r="39" spans="1:15" s="813" customFormat="1" ht="21.75" customHeight="1" x14ac:dyDescent="0.25">
      <c r="A39" s="815"/>
      <c r="B39" s="815"/>
      <c r="C39" s="816"/>
      <c r="D39" s="815"/>
      <c r="E39" s="815"/>
      <c r="F39" s="815"/>
      <c r="G39" s="815"/>
      <c r="H39" s="815"/>
      <c r="I39" s="815"/>
      <c r="J39" s="815"/>
      <c r="M39" s="814"/>
      <c r="O39" s="814"/>
    </row>
    <row r="40" spans="1:15" s="813" customFormat="1" ht="45.75" customHeight="1" x14ac:dyDescent="0.25">
      <c r="A40" s="1227" t="s">
        <v>2423</v>
      </c>
      <c r="B40" s="1227"/>
      <c r="C40" s="1227"/>
      <c r="D40" s="1227"/>
      <c r="E40" s="1227"/>
      <c r="F40" s="1227"/>
      <c r="G40" s="1227"/>
      <c r="H40" s="1227"/>
      <c r="I40" s="1227"/>
      <c r="J40" s="1227"/>
      <c r="M40" s="814"/>
      <c r="O40" s="814"/>
    </row>
    <row r="41" spans="1:15" s="813" customFormat="1" ht="21.75" customHeight="1" x14ac:dyDescent="0.25">
      <c r="A41" s="815"/>
      <c r="B41" s="815"/>
      <c r="C41" s="816"/>
      <c r="D41" s="815"/>
      <c r="E41" s="815"/>
      <c r="F41" s="815"/>
      <c r="G41" s="815"/>
      <c r="H41" s="815"/>
      <c r="I41" s="815"/>
      <c r="J41" s="815"/>
      <c r="M41" s="814"/>
      <c r="O41" s="814"/>
    </row>
    <row r="42" spans="1:15" s="813" customFormat="1" ht="51" customHeight="1" x14ac:dyDescent="0.25">
      <c r="A42" s="1227" t="s">
        <v>2424</v>
      </c>
      <c r="B42" s="1227"/>
      <c r="C42" s="1227"/>
      <c r="D42" s="1227"/>
      <c r="E42" s="1227"/>
      <c r="F42" s="1227"/>
      <c r="G42" s="1227"/>
      <c r="H42" s="1227"/>
      <c r="I42" s="1227"/>
      <c r="J42" s="1227"/>
      <c r="M42" s="814"/>
      <c r="O42" s="814"/>
    </row>
    <row r="43" spans="1:15" s="813" customFormat="1" ht="21.75" customHeight="1" x14ac:dyDescent="0.25">
      <c r="A43" s="815"/>
      <c r="B43" s="815"/>
      <c r="C43" s="816"/>
      <c r="D43" s="815"/>
      <c r="E43" s="815"/>
      <c r="F43" s="815"/>
      <c r="G43" s="815"/>
      <c r="H43" s="815"/>
      <c r="I43" s="815"/>
      <c r="J43" s="815"/>
      <c r="M43" s="814"/>
      <c r="O43" s="814"/>
    </row>
    <row r="44" spans="1:15" s="813" customFormat="1" ht="51" customHeight="1" x14ac:dyDescent="0.25">
      <c r="A44" s="1227" t="s">
        <v>2425</v>
      </c>
      <c r="B44" s="1227"/>
      <c r="C44" s="1227"/>
      <c r="D44" s="1227"/>
      <c r="E44" s="1227"/>
      <c r="F44" s="1227"/>
      <c r="G44" s="1227"/>
      <c r="H44" s="1227"/>
      <c r="I44" s="1227"/>
      <c r="J44" s="1227"/>
      <c r="M44" s="814"/>
      <c r="O44" s="814"/>
    </row>
    <row r="45" spans="1:15" s="402" customFormat="1" ht="25.5" customHeight="1" x14ac:dyDescent="0.25">
      <c r="A45" s="403"/>
      <c r="B45" s="403"/>
      <c r="C45" s="404"/>
      <c r="D45" s="403"/>
      <c r="E45" s="403"/>
      <c r="F45" s="403"/>
      <c r="G45" s="403"/>
      <c r="H45" s="403"/>
      <c r="I45" s="403"/>
      <c r="J45" s="403"/>
      <c r="M45" s="756"/>
      <c r="O45" s="756"/>
    </row>
  </sheetData>
  <mergeCells count="9">
    <mergeCell ref="A1:I1"/>
    <mergeCell ref="A2:I2"/>
    <mergeCell ref="A3:I3"/>
    <mergeCell ref="A42:J42"/>
    <mergeCell ref="A44:J44"/>
    <mergeCell ref="A40:J40"/>
    <mergeCell ref="A38:J38"/>
    <mergeCell ref="A5:I5"/>
    <mergeCell ref="A22:J22"/>
  </mergeCells>
  <printOptions horizontalCentered="1"/>
  <pageMargins left="0.5" right="0.5" top="0.5" bottom="0.5" header="0" footer="0"/>
  <pageSetup paperSize="9" scale="69" orientation="portrait" r:id="rId1"/>
  <headerFooter>
    <oddFooter>&amp;C&amp;"B Nazanin,Regular"&amp;12&amp;A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E8A0A-EB15-45FB-B4A9-F845CAA0CBE4}">
  <sheetPr codeName="Sheet39">
    <tabColor rgb="FF00FFFF"/>
    <pageSetUpPr fitToPage="1"/>
  </sheetPr>
  <dimension ref="A1:U33"/>
  <sheetViews>
    <sheetView rightToLeft="1" view="pageBreakPreview" topLeftCell="A4" zoomScaleNormal="70" zoomScaleSheetLayoutView="100" workbookViewId="0">
      <selection activeCell="P20" sqref="P20"/>
    </sheetView>
  </sheetViews>
  <sheetFormatPr defaultColWidth="8.7109375" defaultRowHeight="150" customHeight="1" x14ac:dyDescent="0.25"/>
  <cols>
    <col min="1" max="1" width="31.42578125" style="298" customWidth="1"/>
    <col min="2" max="2" width="0.85546875" style="298" customWidth="1"/>
    <col min="3" max="3" width="7.85546875" style="384" customWidth="1"/>
    <col min="4" max="4" width="0.85546875" style="298" customWidth="1"/>
    <col min="5" max="5" width="20.42578125" style="298" bestFit="1" customWidth="1"/>
    <col min="6" max="6" width="0.7109375" style="298" customWidth="1"/>
    <col min="7" max="7" width="18.5703125" style="298" bestFit="1" customWidth="1"/>
    <col min="8" max="8" width="0.7109375" style="298" customWidth="1"/>
    <col min="9" max="9" width="20.42578125" style="298" bestFit="1" customWidth="1"/>
    <col min="10" max="10" width="0.7109375" style="298" customWidth="1"/>
    <col min="11" max="11" width="15.7109375" style="298" bestFit="1" customWidth="1"/>
    <col min="12" max="12" width="0.7109375" style="298" customWidth="1"/>
    <col min="13" max="13" width="12.140625" style="298" customWidth="1"/>
    <col min="14" max="14" width="12.140625" style="298" bestFit="1" customWidth="1"/>
    <col min="15" max="15" width="24.7109375" style="298" bestFit="1" customWidth="1"/>
    <col min="16" max="16" width="21.7109375" style="253" bestFit="1" customWidth="1"/>
    <col min="17" max="17" width="22.140625" style="383" customWidth="1"/>
    <col min="18" max="18" width="22" style="253" bestFit="1" customWidth="1"/>
    <col min="19" max="19" width="19.7109375" style="253" bestFit="1" customWidth="1"/>
    <col min="20" max="20" width="8.7109375" style="253"/>
    <col min="21" max="21" width="11.85546875" style="253" customWidth="1"/>
    <col min="22" max="16384" width="8.7109375" style="253"/>
  </cols>
  <sheetData>
    <row r="1" spans="1:21" s="243" customFormat="1" ht="19.5" customHeight="1" x14ac:dyDescent="0.25">
      <c r="A1" s="1129" t="str">
        <f>'33'!A1:I1</f>
        <v>شرکت پالایش میعانات گازی آدیش جنوبی (سهامي خاص) - در مرحله قبل از بهره برداری</v>
      </c>
      <c r="B1" s="1129"/>
      <c r="C1" s="1129"/>
      <c r="D1" s="1129"/>
      <c r="E1" s="1129"/>
      <c r="F1" s="1129"/>
      <c r="G1" s="1129"/>
      <c r="H1" s="1129"/>
      <c r="I1" s="1129"/>
      <c r="J1" s="1129"/>
      <c r="K1" s="1129"/>
      <c r="L1" s="323"/>
      <c r="M1" s="323"/>
      <c r="N1" s="324"/>
      <c r="O1" s="325"/>
      <c r="P1" s="324"/>
      <c r="Q1" s="324"/>
      <c r="R1" s="324"/>
      <c r="S1" s="326"/>
      <c r="T1" s="324"/>
      <c r="U1" s="324"/>
    </row>
    <row r="2" spans="1:21" s="243" customFormat="1" ht="19.5" customHeight="1" x14ac:dyDescent="0.25">
      <c r="A2" s="1129" t="str">
        <f>'[10]5'!A2:H2</f>
        <v xml:space="preserve">یادداشت های توضیحی صورت های مالی </v>
      </c>
      <c r="B2" s="1129"/>
      <c r="C2" s="1129"/>
      <c r="D2" s="1129"/>
      <c r="E2" s="1129"/>
      <c r="F2" s="1129"/>
      <c r="G2" s="1129"/>
      <c r="H2" s="1129"/>
      <c r="I2" s="1129"/>
      <c r="J2" s="1129"/>
      <c r="K2" s="1129"/>
      <c r="L2" s="323"/>
      <c r="M2" s="323"/>
      <c r="N2" s="324"/>
      <c r="O2" s="325"/>
      <c r="P2" s="324"/>
      <c r="Q2" s="324"/>
      <c r="R2" s="324"/>
      <c r="S2" s="326"/>
      <c r="T2" s="324"/>
      <c r="U2" s="324"/>
    </row>
    <row r="3" spans="1:21" s="243" customFormat="1" ht="19.5" customHeight="1" x14ac:dyDescent="0.25">
      <c r="A3" s="1129" t="str">
        <f>'35'!A3:I3</f>
        <v>سال مالی منتهی به 29 اسفندماه 1400</v>
      </c>
      <c r="B3" s="1129"/>
      <c r="C3" s="1129"/>
      <c r="D3" s="1129"/>
      <c r="E3" s="1129"/>
      <c r="F3" s="1129"/>
      <c r="G3" s="1129"/>
      <c r="H3" s="1129"/>
      <c r="I3" s="1129"/>
      <c r="J3" s="1129"/>
      <c r="K3" s="1129"/>
      <c r="L3" s="323"/>
      <c r="M3" s="323"/>
      <c r="N3" s="324"/>
      <c r="O3" s="325"/>
      <c r="P3" s="324"/>
      <c r="Q3" s="324"/>
      <c r="R3" s="324"/>
      <c r="S3" s="326"/>
      <c r="T3" s="324"/>
      <c r="U3" s="324"/>
    </row>
    <row r="4" spans="1:21" ht="15.75" customHeight="1" x14ac:dyDescent="0.25">
      <c r="A4" s="327"/>
      <c r="B4" s="327"/>
      <c r="C4" s="328"/>
      <c r="D4" s="327"/>
      <c r="E4" s="327"/>
      <c r="F4" s="327"/>
      <c r="G4" s="327"/>
      <c r="H4" s="327"/>
      <c r="I4" s="327"/>
      <c r="J4" s="327"/>
      <c r="K4" s="327"/>
      <c r="L4" s="327"/>
      <c r="M4" s="327"/>
      <c r="N4" s="329"/>
      <c r="O4" s="325"/>
      <c r="P4" s="329"/>
      <c r="Q4" s="329"/>
      <c r="R4" s="329"/>
      <c r="S4" s="330"/>
      <c r="T4" s="329"/>
      <c r="U4" s="329"/>
    </row>
    <row r="5" spans="1:21" s="250" customFormat="1" ht="23.25" customHeight="1" x14ac:dyDescent="0.6">
      <c r="A5" s="1230" t="s">
        <v>1820</v>
      </c>
      <c r="B5" s="1230"/>
      <c r="C5" s="1230"/>
      <c r="D5" s="1230"/>
      <c r="E5" s="1230"/>
      <c r="F5" s="1230"/>
      <c r="G5" s="327"/>
      <c r="H5" s="327"/>
      <c r="I5" s="327"/>
      <c r="J5" s="327"/>
      <c r="K5" s="327"/>
      <c r="L5" s="327"/>
      <c r="M5" s="327"/>
      <c r="N5" s="329"/>
      <c r="O5" s="331"/>
      <c r="P5" s="324"/>
      <c r="Q5" s="324"/>
      <c r="R5" s="324"/>
      <c r="S5" s="330"/>
      <c r="T5" s="329"/>
      <c r="U5" s="329"/>
    </row>
    <row r="6" spans="1:21" s="250" customFormat="1" ht="23.25" customHeight="1" x14ac:dyDescent="0.6">
      <c r="A6" s="332"/>
      <c r="B6" s="333"/>
      <c r="C6" s="334" t="s">
        <v>125</v>
      </c>
      <c r="D6" s="335"/>
      <c r="E6" s="334" t="s">
        <v>1821</v>
      </c>
      <c r="F6" s="335"/>
      <c r="G6" s="334" t="s">
        <v>1822</v>
      </c>
      <c r="H6" s="335"/>
      <c r="I6" s="334" t="s">
        <v>2208</v>
      </c>
      <c r="J6" s="335"/>
      <c r="K6" s="334" t="s">
        <v>1823</v>
      </c>
      <c r="L6" s="336"/>
      <c r="M6" s="336"/>
      <c r="N6" s="332"/>
      <c r="O6" s="337" t="s">
        <v>1821</v>
      </c>
      <c r="P6" s="337" t="s">
        <v>1822</v>
      </c>
      <c r="Q6" s="337" t="s">
        <v>1824</v>
      </c>
      <c r="R6" s="338" t="s">
        <v>1825</v>
      </c>
      <c r="S6" s="339"/>
      <c r="T6" s="332"/>
      <c r="U6" s="332"/>
    </row>
    <row r="7" spans="1:21" s="343" customFormat="1" ht="23.1" customHeight="1" x14ac:dyDescent="0.7">
      <c r="A7" s="340"/>
      <c r="B7" s="333"/>
      <c r="C7" s="335"/>
      <c r="D7" s="333"/>
      <c r="E7" s="333"/>
      <c r="F7" s="333"/>
      <c r="G7" s="333"/>
      <c r="H7" s="333"/>
      <c r="I7" s="333"/>
      <c r="J7" s="333"/>
      <c r="K7" s="333"/>
      <c r="L7" s="336"/>
      <c r="M7" s="336"/>
      <c r="N7" s="332"/>
      <c r="O7" s="341"/>
      <c r="P7" s="341"/>
      <c r="Q7" s="341"/>
      <c r="R7" s="342"/>
      <c r="S7" s="339"/>
      <c r="T7" s="332"/>
      <c r="U7" s="332"/>
    </row>
    <row r="8" spans="1:21" s="343" customFormat="1" ht="24.75" customHeight="1" x14ac:dyDescent="0.7">
      <c r="A8" s="340" t="s">
        <v>28</v>
      </c>
      <c r="B8" s="344"/>
      <c r="C8" s="340">
        <v>10</v>
      </c>
      <c r="D8" s="344"/>
      <c r="E8" s="340">
        <v>2041</v>
      </c>
      <c r="F8" s="336"/>
      <c r="G8" s="345">
        <v>13575</v>
      </c>
      <c r="H8" s="345"/>
      <c r="I8" s="345">
        <v>855</v>
      </c>
      <c r="J8" s="345"/>
      <c r="K8" s="345">
        <f>220+62021320</f>
        <v>62021540</v>
      </c>
      <c r="L8" s="336"/>
      <c r="M8" s="336"/>
      <c r="N8" s="332" t="s">
        <v>1826</v>
      </c>
      <c r="O8" s="346">
        <v>0</v>
      </c>
      <c r="P8" s="347">
        <f>(100*276376)</f>
        <v>27637600</v>
      </c>
      <c r="Q8" s="347">
        <f>(62021320*217849)/1000</f>
        <v>13511282540.68</v>
      </c>
      <c r="R8" s="342">
        <f>O8+P8+Q8</f>
        <v>13538920140.68</v>
      </c>
      <c r="S8" s="348">
        <f>'[10]18'!D9</f>
        <v>13538920141</v>
      </c>
      <c r="T8" s="332"/>
      <c r="U8" s="332">
        <f>R8-S8</f>
        <v>-0.31999969482421875</v>
      </c>
    </row>
    <row r="9" spans="1:21" s="250" customFormat="1" ht="24.75" customHeight="1" x14ac:dyDescent="0.6">
      <c r="A9" s="340" t="s">
        <v>1827</v>
      </c>
      <c r="B9" s="344"/>
      <c r="C9" s="340" t="s">
        <v>1828</v>
      </c>
      <c r="D9" s="344"/>
      <c r="E9" s="345">
        <v>0</v>
      </c>
      <c r="F9" s="336"/>
      <c r="G9" s="345">
        <f>'17'!C47</f>
        <v>11680482.533247724</v>
      </c>
      <c r="H9" s="345"/>
      <c r="I9" s="345">
        <v>0</v>
      </c>
      <c r="J9" s="345"/>
      <c r="K9" s="345">
        <v>0</v>
      </c>
      <c r="L9" s="336"/>
      <c r="M9" s="336"/>
      <c r="N9" s="332" t="s">
        <v>1829</v>
      </c>
      <c r="O9" s="349">
        <f>2041*238328</f>
        <v>486427448</v>
      </c>
      <c r="P9" s="347">
        <f>(13475*263222)</f>
        <v>3546916450</v>
      </c>
      <c r="Q9" s="347">
        <f>(220*217849)/1000</f>
        <v>47926.78</v>
      </c>
      <c r="R9" s="342">
        <f>O9+P9+Q9</f>
        <v>4033391824.7800002</v>
      </c>
      <c r="S9" s="348">
        <f>'[10]18'!D11</f>
        <v>2656699391</v>
      </c>
      <c r="T9" s="332"/>
      <c r="U9" s="332">
        <f t="shared" ref="U9:U16" si="0">R9-S9</f>
        <v>1376692433.7800002</v>
      </c>
    </row>
    <row r="10" spans="1:21" s="250" customFormat="1" ht="24.75" customHeight="1" x14ac:dyDescent="0.6">
      <c r="A10" s="340" t="s">
        <v>1830</v>
      </c>
      <c r="B10" s="344"/>
      <c r="C10" s="340">
        <v>9</v>
      </c>
      <c r="D10" s="344"/>
      <c r="E10" s="340">
        <v>0</v>
      </c>
      <c r="F10" s="336"/>
      <c r="G10" s="345">
        <v>0</v>
      </c>
      <c r="H10" s="345"/>
      <c r="I10" s="345">
        <v>0</v>
      </c>
      <c r="J10" s="345"/>
      <c r="K10" s="345">
        <v>0</v>
      </c>
      <c r="L10" s="336"/>
      <c r="M10" s="336"/>
      <c r="N10" s="332" t="s">
        <v>300</v>
      </c>
      <c r="O10" s="347">
        <v>0</v>
      </c>
      <c r="P10" s="342">
        <v>0</v>
      </c>
      <c r="Q10" s="346">
        <v>0</v>
      </c>
      <c r="R10" s="342">
        <v>0</v>
      </c>
      <c r="S10" s="348">
        <f>'[10]14'!E42</f>
        <v>2976878862454</v>
      </c>
      <c r="T10" s="332"/>
      <c r="U10" s="332">
        <f t="shared" si="0"/>
        <v>-2976878862454</v>
      </c>
    </row>
    <row r="11" spans="1:21" s="250" customFormat="1" ht="24.75" customHeight="1" x14ac:dyDescent="0.7">
      <c r="A11" s="350" t="s">
        <v>1831</v>
      </c>
      <c r="B11" s="351"/>
      <c r="C11" s="350"/>
      <c r="D11" s="351"/>
      <c r="E11" s="352">
        <f>E8+E10+E9</f>
        <v>2041</v>
      </c>
      <c r="F11" s="351"/>
      <c r="G11" s="352">
        <f>G8+G10+G9</f>
        <v>11694057.533247724</v>
      </c>
      <c r="H11" s="353"/>
      <c r="I11" s="352">
        <f>I8+I10+I9</f>
        <v>855</v>
      </c>
      <c r="J11" s="353"/>
      <c r="K11" s="352">
        <f>K8+K10+K9</f>
        <v>62021540</v>
      </c>
      <c r="L11" s="351"/>
      <c r="M11" s="351"/>
      <c r="N11" s="332">
        <v>226199</v>
      </c>
      <c r="O11" s="349">
        <v>0</v>
      </c>
      <c r="P11" s="347">
        <v>0</v>
      </c>
      <c r="Q11" s="347">
        <v>0</v>
      </c>
      <c r="R11" s="342">
        <f>O11+P11+Q11</f>
        <v>0</v>
      </c>
      <c r="S11" s="348">
        <f>'[10]17'!D12+'[10]17'!D16</f>
        <v>4523980000000</v>
      </c>
      <c r="T11" s="354"/>
      <c r="U11" s="332">
        <f t="shared" si="0"/>
        <v>-4523980000000</v>
      </c>
    </row>
    <row r="12" spans="1:21" s="250" customFormat="1" ht="23.25" x14ac:dyDescent="0.7">
      <c r="A12" s="340" t="s">
        <v>1832</v>
      </c>
      <c r="B12" s="336"/>
      <c r="C12" s="355">
        <v>14</v>
      </c>
      <c r="D12" s="336"/>
      <c r="E12" s="345">
        <v>0</v>
      </c>
      <c r="F12" s="336"/>
      <c r="G12" s="356">
        <v>0</v>
      </c>
      <c r="H12" s="345"/>
      <c r="I12" s="345">
        <v>0</v>
      </c>
      <c r="J12" s="345"/>
      <c r="K12" s="345">
        <v>0</v>
      </c>
      <c r="L12" s="336"/>
      <c r="M12" s="336"/>
      <c r="N12" s="354"/>
      <c r="O12" s="357">
        <f>SUM(O8:O11)</f>
        <v>486427448</v>
      </c>
      <c r="P12" s="357">
        <f>SUM(P8:P11)</f>
        <v>3574554050</v>
      </c>
      <c r="Q12" s="357">
        <f>SUM(Q8:Q11)</f>
        <v>13511330467.460001</v>
      </c>
      <c r="R12" s="357">
        <f>SUM(R8:R11)</f>
        <v>17572311965.459999</v>
      </c>
      <c r="S12" s="348">
        <f>SUM(S8:S11)</f>
        <v>7517054481986</v>
      </c>
      <c r="T12" s="332"/>
      <c r="U12" s="332">
        <f t="shared" si="0"/>
        <v>-7499482170020.54</v>
      </c>
    </row>
    <row r="13" spans="1:21" s="250" customFormat="1" ht="21" x14ac:dyDescent="0.6">
      <c r="A13" s="340" t="s">
        <v>1833</v>
      </c>
      <c r="B13" s="336"/>
      <c r="C13" s="340">
        <v>13</v>
      </c>
      <c r="D13" s="336"/>
      <c r="E13" s="356">
        <f>-'25'!E7/238328</f>
        <v>-164581530.07662129</v>
      </c>
      <c r="F13" s="336"/>
      <c r="G13" s="345">
        <v>0</v>
      </c>
      <c r="H13" s="345"/>
      <c r="I13" s="345">
        <v>0</v>
      </c>
      <c r="J13" s="345"/>
      <c r="K13" s="345">
        <v>0</v>
      </c>
      <c r="L13" s="336"/>
      <c r="M13" s="336"/>
      <c r="N13" s="332">
        <v>276375.99948705768</v>
      </c>
      <c r="O13" s="347">
        <v>0</v>
      </c>
      <c r="P13" s="358">
        <f>(-981623.79-2081722.78)*276376</f>
        <v>-846635471630.32007</v>
      </c>
      <c r="Q13" s="347">
        <v>0</v>
      </c>
      <c r="R13" s="358">
        <f>SUM(N13:Q13)</f>
        <v>-846635195254.32056</v>
      </c>
      <c r="S13" s="348">
        <f>-'[10]23'!D14-'[10]23'!D31</f>
        <v>-846635470059</v>
      </c>
      <c r="T13" s="332"/>
      <c r="U13" s="332">
        <f t="shared" si="0"/>
        <v>274804.67944335938</v>
      </c>
    </row>
    <row r="14" spans="1:21" s="250" customFormat="1" ht="24.75" customHeight="1" x14ac:dyDescent="0.6">
      <c r="A14" s="340" t="s">
        <v>1834</v>
      </c>
      <c r="B14" s="336"/>
      <c r="C14" s="340">
        <v>13</v>
      </c>
      <c r="D14" s="336"/>
      <c r="E14" s="356">
        <f>-'25'!E8/238328</f>
        <v>-9874891.8046683557</v>
      </c>
      <c r="F14" s="336"/>
      <c r="G14" s="345">
        <v>0</v>
      </c>
      <c r="H14" s="345"/>
      <c r="I14" s="359">
        <v>0</v>
      </c>
      <c r="J14" s="345"/>
      <c r="K14" s="359">
        <v>0</v>
      </c>
      <c r="L14" s="336"/>
      <c r="M14" s="336"/>
      <c r="N14" s="332">
        <v>226199.0000429643</v>
      </c>
      <c r="O14" s="358">
        <f>(-20000000-44305529.84)*226199</f>
        <v>-14545846544278.16</v>
      </c>
      <c r="P14" s="347">
        <v>0</v>
      </c>
      <c r="Q14" s="347">
        <v>0</v>
      </c>
      <c r="R14" s="358">
        <f>SUM(N14:Q14)</f>
        <v>-14545846318079.16</v>
      </c>
      <c r="S14" s="348">
        <f>-'[10]21'!E7</f>
        <v>-14545846547041</v>
      </c>
      <c r="T14" s="332"/>
      <c r="U14" s="332">
        <f t="shared" si="0"/>
        <v>228961.83984375</v>
      </c>
    </row>
    <row r="15" spans="1:21" s="250" customFormat="1" ht="24.75" customHeight="1" x14ac:dyDescent="0.7">
      <c r="A15" s="350" t="s">
        <v>1835</v>
      </c>
      <c r="B15" s="351"/>
      <c r="C15" s="350"/>
      <c r="D15" s="351"/>
      <c r="E15" s="352">
        <f>SUM(D12:E14)</f>
        <v>-174456421.88128966</v>
      </c>
      <c r="F15" s="350">
        <f>SUM(E12:F13)</f>
        <v>-164581530.07662129</v>
      </c>
      <c r="G15" s="352">
        <f>SUM(F12:G14)</f>
        <v>0</v>
      </c>
      <c r="H15" s="353"/>
      <c r="I15" s="359">
        <f>SUM(H12:I14)</f>
        <v>0</v>
      </c>
      <c r="J15" s="353"/>
      <c r="K15" s="359">
        <f>SUM(J12:K14)</f>
        <v>0</v>
      </c>
      <c r="L15" s="351"/>
      <c r="M15" s="351"/>
      <c r="N15" s="332">
        <v>226199.00051068809</v>
      </c>
      <c r="O15" s="360">
        <f>(-2658331.79-243596.19)*226199</f>
        <v>-656413207148.02002</v>
      </c>
      <c r="P15" s="361">
        <v>0</v>
      </c>
      <c r="Q15" s="361">
        <v>0</v>
      </c>
      <c r="R15" s="360">
        <f>SUM(N15:Q15)</f>
        <v>-656412980949.01953</v>
      </c>
      <c r="S15" s="362">
        <f>-'[10]21'!E8</f>
        <v>-656413208630</v>
      </c>
      <c r="T15" s="354"/>
      <c r="U15" s="332">
        <f t="shared" si="0"/>
        <v>227680.98046875</v>
      </c>
    </row>
    <row r="16" spans="1:21" s="250" customFormat="1" ht="24.75" customHeight="1" thickBot="1" x14ac:dyDescent="0.75">
      <c r="A16" s="363" t="s">
        <v>1836</v>
      </c>
      <c r="B16" s="336"/>
      <c r="C16" s="355"/>
      <c r="D16" s="336"/>
      <c r="E16" s="364">
        <f>E11+E15</f>
        <v>-174454380.88128966</v>
      </c>
      <c r="F16" s="336"/>
      <c r="G16" s="364">
        <f>G11+G15</f>
        <v>11694057.533247724</v>
      </c>
      <c r="H16" s="353"/>
      <c r="I16" s="352">
        <f>I11+I15</f>
        <v>855</v>
      </c>
      <c r="J16" s="353"/>
      <c r="K16" s="352">
        <f>K11+K15</f>
        <v>62021540</v>
      </c>
      <c r="L16" s="336"/>
      <c r="M16" s="336"/>
      <c r="N16" s="354"/>
      <c r="O16" s="365">
        <f>SUM(O13:O15)</f>
        <v>-15202259751426.18</v>
      </c>
      <c r="P16" s="365">
        <f>SUM(P13:P15)</f>
        <v>-846635471630.32007</v>
      </c>
      <c r="Q16" s="365">
        <f>SUM(Q13:Q15)</f>
        <v>0</v>
      </c>
      <c r="R16" s="365">
        <f>SUM(R13:R15)</f>
        <v>-16048894494282.5</v>
      </c>
      <c r="S16" s="348">
        <f>SUM(S13:S15)</f>
        <v>-16048895225730</v>
      </c>
      <c r="T16" s="332"/>
      <c r="U16" s="332">
        <f t="shared" si="0"/>
        <v>731447.5</v>
      </c>
    </row>
    <row r="17" spans="1:21" s="343" customFormat="1" ht="85.5" thickTop="1" thickBot="1" x14ac:dyDescent="0.75">
      <c r="A17" s="363" t="s">
        <v>2531</v>
      </c>
      <c r="B17" s="336"/>
      <c r="C17" s="355"/>
      <c r="D17" s="336"/>
      <c r="E17" s="366">
        <f>O17</f>
        <v>-15201773323978.18</v>
      </c>
      <c r="F17" s="351"/>
      <c r="G17" s="366">
        <f>P17</f>
        <v>-843060917580.32007</v>
      </c>
      <c r="H17" s="353"/>
      <c r="I17" s="366">
        <f>O17</f>
        <v>-15201773323978.18</v>
      </c>
      <c r="J17" s="353"/>
      <c r="K17" s="366">
        <f>Q17</f>
        <v>13511330467.460001</v>
      </c>
      <c r="L17" s="336"/>
      <c r="M17" s="336"/>
      <c r="N17" s="332"/>
      <c r="O17" s="367">
        <f>O12+O16</f>
        <v>-15201773323978.18</v>
      </c>
      <c r="P17" s="367">
        <f>P12+P16</f>
        <v>-843060917580.32007</v>
      </c>
      <c r="Q17" s="367">
        <f>Q12+Q16</f>
        <v>13511330467.460001</v>
      </c>
      <c r="R17" s="367">
        <f>SUM(O17:Q17)</f>
        <v>-16031322911091.039</v>
      </c>
      <c r="S17" s="348"/>
      <c r="T17" s="332"/>
      <c r="U17" s="332"/>
    </row>
    <row r="18" spans="1:21" ht="18.75" customHeight="1" thickTop="1" x14ac:dyDescent="0.6">
      <c r="A18" s="368"/>
      <c r="B18" s="369"/>
      <c r="C18" s="370"/>
      <c r="D18" s="369"/>
      <c r="E18" s="369"/>
      <c r="F18" s="369"/>
      <c r="G18" s="371"/>
      <c r="H18" s="369"/>
      <c r="I18" s="371"/>
      <c r="J18" s="369"/>
      <c r="K18" s="371"/>
      <c r="L18" s="369"/>
      <c r="M18" s="369"/>
      <c r="N18" s="329"/>
      <c r="O18" s="325"/>
      <c r="P18" s="329"/>
      <c r="Q18" s="329"/>
      <c r="R18" s="329"/>
      <c r="S18" s="372"/>
      <c r="T18" s="329"/>
      <c r="U18" s="329"/>
    </row>
    <row r="19" spans="1:21" ht="25.5" customHeight="1" x14ac:dyDescent="0.6">
      <c r="A19" s="373"/>
      <c r="B19" s="373"/>
      <c r="C19" s="374"/>
      <c r="D19" s="373"/>
      <c r="E19" s="373"/>
      <c r="F19" s="373"/>
      <c r="G19" s="373"/>
      <c r="H19" s="373"/>
      <c r="I19" s="373"/>
      <c r="J19" s="373"/>
      <c r="K19" s="373"/>
      <c r="L19" s="375"/>
      <c r="M19" s="375"/>
      <c r="N19" s="376"/>
      <c r="O19" s="377"/>
      <c r="P19" s="376"/>
      <c r="Q19" s="376"/>
      <c r="R19" s="376"/>
      <c r="S19" s="378"/>
      <c r="T19" s="376"/>
      <c r="U19" s="376"/>
    </row>
    <row r="20" spans="1:21" s="380" customFormat="1" ht="43.5" customHeight="1" x14ac:dyDescent="0.7">
      <c r="A20" s="350"/>
      <c r="B20" s="351"/>
      <c r="C20" s="350"/>
      <c r="D20" s="351"/>
      <c r="E20" s="350"/>
      <c r="F20" s="351"/>
      <c r="G20" s="353"/>
      <c r="H20" s="353"/>
      <c r="I20" s="353"/>
      <c r="J20" s="353"/>
      <c r="K20" s="353"/>
      <c r="L20" s="351"/>
      <c r="M20" s="351"/>
      <c r="N20" s="354"/>
      <c r="O20" s="379"/>
      <c r="P20" s="354"/>
      <c r="Q20" s="354"/>
      <c r="R20" s="354"/>
      <c r="S20" s="362"/>
      <c r="T20" s="354"/>
      <c r="U20" s="354"/>
    </row>
    <row r="21" spans="1:21" s="380" customFormat="1" ht="22.5" customHeight="1" x14ac:dyDescent="0.7">
      <c r="A21" s="350"/>
      <c r="B21" s="350"/>
      <c r="C21" s="350"/>
      <c r="D21" s="350"/>
      <c r="E21" s="350"/>
      <c r="F21" s="351"/>
      <c r="G21" s="353"/>
      <c r="H21" s="353"/>
      <c r="I21" s="353"/>
      <c r="J21" s="353"/>
      <c r="K21" s="353"/>
      <c r="L21" s="351"/>
      <c r="M21" s="351"/>
      <c r="N21" s="354"/>
      <c r="O21" s="379"/>
      <c r="P21" s="354"/>
      <c r="Q21" s="354"/>
      <c r="R21" s="354"/>
      <c r="S21" s="362"/>
      <c r="T21" s="354"/>
      <c r="U21" s="354"/>
    </row>
    <row r="22" spans="1:21" s="343" customFormat="1" ht="24.75" customHeight="1" x14ac:dyDescent="0.7">
      <c r="A22" s="340"/>
      <c r="B22" s="336"/>
      <c r="C22" s="355"/>
      <c r="D22" s="336"/>
      <c r="E22" s="355"/>
      <c r="F22" s="336"/>
      <c r="G22" s="353"/>
      <c r="H22" s="353"/>
      <c r="I22" s="353"/>
      <c r="J22" s="353"/>
      <c r="K22" s="353"/>
      <c r="L22" s="336"/>
      <c r="M22" s="336"/>
      <c r="N22" s="332"/>
      <c r="O22" s="381"/>
      <c r="P22" s="332"/>
      <c r="Q22" s="332"/>
      <c r="R22" s="332"/>
      <c r="S22" s="348"/>
      <c r="T22" s="332"/>
      <c r="U22" s="332"/>
    </row>
    <row r="23" spans="1:21" s="343" customFormat="1" ht="24.75" customHeight="1" x14ac:dyDescent="0.7">
      <c r="A23" s="340"/>
      <c r="B23" s="336"/>
      <c r="C23" s="355"/>
      <c r="D23" s="336"/>
      <c r="E23" s="355"/>
      <c r="F23" s="336"/>
      <c r="G23" s="353"/>
      <c r="H23" s="353"/>
      <c r="I23" s="353"/>
      <c r="J23" s="353"/>
      <c r="K23" s="353"/>
      <c r="L23" s="336"/>
      <c r="M23" s="336"/>
      <c r="N23" s="332"/>
      <c r="O23" s="377"/>
      <c r="P23" s="332"/>
      <c r="Q23" s="332"/>
      <c r="R23" s="332"/>
      <c r="S23" s="348"/>
      <c r="T23" s="332"/>
      <c r="U23" s="332"/>
    </row>
    <row r="24" spans="1:21" s="250" customFormat="1" ht="24.75" customHeight="1" x14ac:dyDescent="0.6">
      <c r="A24" s="340"/>
      <c r="B24" s="336"/>
      <c r="C24" s="355"/>
      <c r="D24" s="336"/>
      <c r="E24" s="355"/>
      <c r="F24" s="336"/>
      <c r="G24" s="353"/>
      <c r="H24" s="353"/>
      <c r="I24" s="353"/>
      <c r="J24" s="353"/>
      <c r="K24" s="353"/>
      <c r="L24" s="336"/>
      <c r="M24" s="336"/>
      <c r="N24" s="332"/>
      <c r="O24" s="381"/>
      <c r="P24" s="332"/>
      <c r="Q24" s="332"/>
      <c r="R24" s="332"/>
      <c r="S24" s="348"/>
      <c r="T24" s="332"/>
      <c r="U24" s="332"/>
    </row>
    <row r="25" spans="1:21" s="250" customFormat="1" ht="24.75" customHeight="1" x14ac:dyDescent="0.6">
      <c r="A25" s="340"/>
      <c r="B25" s="336"/>
      <c r="C25" s="355"/>
      <c r="D25" s="336"/>
      <c r="E25" s="355"/>
      <c r="F25" s="336"/>
      <c r="G25" s="353"/>
      <c r="H25" s="353"/>
      <c r="I25" s="353"/>
      <c r="J25" s="353"/>
      <c r="K25" s="353"/>
      <c r="L25" s="336"/>
      <c r="M25" s="336"/>
      <c r="N25" s="332"/>
      <c r="O25" s="377"/>
      <c r="P25" s="332"/>
      <c r="Q25" s="332"/>
      <c r="R25" s="332"/>
      <c r="S25" s="348"/>
      <c r="T25" s="332"/>
      <c r="U25" s="332"/>
    </row>
    <row r="26" spans="1:21" s="250" customFormat="1" ht="24.75" customHeight="1" x14ac:dyDescent="0.6">
      <c r="A26" s="340"/>
      <c r="B26" s="336"/>
      <c r="C26" s="355"/>
      <c r="D26" s="336"/>
      <c r="E26" s="355"/>
      <c r="F26" s="336"/>
      <c r="G26" s="353"/>
      <c r="H26" s="353"/>
      <c r="I26" s="353"/>
      <c r="J26" s="353"/>
      <c r="K26" s="353"/>
      <c r="L26" s="336"/>
      <c r="M26" s="336"/>
      <c r="N26" s="332"/>
      <c r="O26" s="377"/>
      <c r="P26" s="332"/>
      <c r="Q26" s="332"/>
      <c r="R26" s="332"/>
      <c r="S26" s="348"/>
      <c r="T26" s="332"/>
      <c r="U26" s="332"/>
    </row>
    <row r="27" spans="1:21" s="250" customFormat="1" ht="24.75" customHeight="1" x14ac:dyDescent="0.7">
      <c r="A27" s="350"/>
      <c r="B27" s="351"/>
      <c r="C27" s="382"/>
      <c r="D27" s="351"/>
      <c r="E27" s="351"/>
      <c r="F27" s="351"/>
      <c r="G27" s="353"/>
      <c r="H27" s="353"/>
      <c r="I27" s="353"/>
      <c r="J27" s="353"/>
      <c r="K27" s="353"/>
      <c r="L27" s="351"/>
      <c r="M27" s="351"/>
      <c r="N27" s="354"/>
      <c r="O27" s="379"/>
      <c r="P27" s="354"/>
      <c r="Q27" s="354"/>
      <c r="R27" s="354"/>
      <c r="S27" s="362"/>
      <c r="T27" s="354"/>
      <c r="U27" s="354"/>
    </row>
    <row r="28" spans="1:21" ht="48.75" customHeight="1" x14ac:dyDescent="0.25">
      <c r="A28" s="1229"/>
      <c r="B28" s="1229"/>
      <c r="C28" s="1229"/>
      <c r="D28" s="1229"/>
      <c r="E28" s="1229"/>
      <c r="F28" s="1229"/>
      <c r="G28" s="1229"/>
      <c r="H28" s="1229"/>
      <c r="I28" s="1229"/>
      <c r="J28" s="1229"/>
      <c r="K28" s="1229"/>
    </row>
    <row r="29" spans="1:21" ht="24.75" customHeight="1" x14ac:dyDescent="0.25"/>
    <row r="30" spans="1:21" ht="24.75" customHeight="1" x14ac:dyDescent="0.25"/>
    <row r="31" spans="1:21" ht="24.75" customHeight="1" x14ac:dyDescent="0.25"/>
    <row r="32" spans="1:21" ht="24.75" customHeight="1" x14ac:dyDescent="0.25"/>
    <row r="33" ht="24.75" customHeight="1" x14ac:dyDescent="0.25"/>
  </sheetData>
  <mergeCells count="5">
    <mergeCell ref="A28:K28"/>
    <mergeCell ref="A5:F5"/>
    <mergeCell ref="A1:K1"/>
    <mergeCell ref="A2:K2"/>
    <mergeCell ref="A3:K3"/>
  </mergeCells>
  <printOptions horizontalCentered="1"/>
  <pageMargins left="0.51181102362204722" right="0.70866141732283472" top="0.51181102362204722" bottom="0.51181102362204722" header="0" footer="0"/>
  <pageSetup paperSize="9" scale="75" orientation="portrait" r:id="rId1"/>
  <headerFooter>
    <oddFooter>&amp;C&amp;"B Nazanin,Regular"&amp;12&amp;A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0">
    <tabColor rgb="FFFF0000"/>
    <pageSetUpPr fitToPage="1"/>
  </sheetPr>
  <dimension ref="A1:O47"/>
  <sheetViews>
    <sheetView rightToLeft="1" view="pageBreakPreview" zoomScaleNormal="70" zoomScaleSheetLayoutView="100" workbookViewId="0">
      <selection activeCell="G10" sqref="G10"/>
    </sheetView>
  </sheetViews>
  <sheetFormatPr defaultColWidth="8.7109375" defaultRowHeight="150" customHeight="1" x14ac:dyDescent="0.25"/>
  <cols>
    <col min="1" max="1" width="14.42578125" style="298" customWidth="1"/>
    <col min="2" max="2" width="34.42578125" style="298" customWidth="1"/>
    <col min="3" max="3" width="25.5703125" style="298" customWidth="1"/>
    <col min="4" max="5" width="21.5703125" style="298" customWidth="1"/>
    <col min="6" max="6" width="18.7109375" style="298" customWidth="1"/>
    <col min="7" max="7" width="19.28515625" style="253" bestFit="1" customWidth="1"/>
    <col min="8" max="8" width="17.5703125" style="253" bestFit="1" customWidth="1"/>
    <col min="9" max="9" width="19.28515625" style="253" bestFit="1" customWidth="1"/>
    <col min="10" max="10" width="16.5703125" style="253" bestFit="1" customWidth="1"/>
    <col min="11" max="11" width="8.85546875" style="253" bestFit="1" customWidth="1"/>
    <col min="12" max="12" width="17.42578125" style="253" bestFit="1" customWidth="1"/>
    <col min="13" max="13" width="8.7109375" style="253"/>
    <col min="14" max="14" width="12.140625" style="253" customWidth="1"/>
    <col min="15" max="15" width="8.85546875" style="253" bestFit="1" customWidth="1"/>
    <col min="16" max="16384" width="8.7109375" style="253"/>
  </cols>
  <sheetData>
    <row r="1" spans="1:15" s="243" customFormat="1" ht="19.5" customHeight="1" x14ac:dyDescent="0.25">
      <c r="A1" s="1122" t="str">
        <f>'2'!A1:H1</f>
        <v>شرکت پالایش میعانات گازی آدیش جنوبی (سهامي خاص) - در مرحله قبل از بهره برداری</v>
      </c>
      <c r="B1" s="1122"/>
      <c r="C1" s="1122"/>
      <c r="D1" s="1122"/>
      <c r="E1" s="1122"/>
      <c r="F1" s="1122"/>
      <c r="G1" s="1122"/>
      <c r="H1" s="1122"/>
      <c r="I1" s="1122"/>
    </row>
    <row r="2" spans="1:15" s="243" customFormat="1" ht="19.5" customHeight="1" x14ac:dyDescent="0.25">
      <c r="A2" s="1122" t="str">
        <f>'5'!A2:H2</f>
        <v xml:space="preserve">یادداشت های توضیحی صورت های مالی </v>
      </c>
      <c r="B2" s="1122"/>
      <c r="C2" s="1122"/>
      <c r="D2" s="1122"/>
      <c r="E2" s="1122"/>
      <c r="F2" s="1122"/>
      <c r="G2" s="1122"/>
      <c r="H2" s="1122"/>
      <c r="I2" s="1122"/>
    </row>
    <row r="3" spans="1:15" s="243" customFormat="1" ht="19.5" customHeight="1" x14ac:dyDescent="0.25">
      <c r="A3" s="1122" t="str">
        <f>'5'!A3:H3</f>
        <v>سال مالی منتهی به 29 اسفندماه 1400</v>
      </c>
      <c r="B3" s="1122"/>
      <c r="C3" s="1122"/>
      <c r="D3" s="1122"/>
      <c r="E3" s="1122"/>
      <c r="F3" s="1122"/>
      <c r="G3" s="1122"/>
      <c r="H3" s="1122"/>
      <c r="I3" s="1122"/>
    </row>
    <row r="4" spans="1:15" ht="22.5" x14ac:dyDescent="0.6">
      <c r="A4" s="282"/>
      <c r="B4" s="282"/>
      <c r="C4" s="282"/>
      <c r="D4" s="282"/>
      <c r="E4" s="282"/>
      <c r="F4" s="282"/>
    </row>
    <row r="5" spans="1:15" s="284" customFormat="1" ht="28.5" customHeight="1" x14ac:dyDescent="0.25">
      <c r="A5" s="283"/>
      <c r="B5" s="283"/>
      <c r="C5" s="283"/>
      <c r="D5" s="283"/>
      <c r="E5" s="283"/>
      <c r="F5" s="283"/>
    </row>
    <row r="6" spans="1:15" s="286" customFormat="1" ht="23.25" customHeight="1" x14ac:dyDescent="0.25">
      <c r="A6" s="1251" t="s">
        <v>1837</v>
      </c>
      <c r="B6" s="1251"/>
      <c r="C6" s="1251"/>
      <c r="D6" s="1251"/>
      <c r="E6" s="1251"/>
      <c r="F6" s="1251"/>
      <c r="G6" s="285"/>
      <c r="H6" s="285"/>
    </row>
    <row r="7" spans="1:15" s="286" customFormat="1" ht="25.5" customHeight="1" thickBot="1" x14ac:dyDescent="0.3">
      <c r="A7" s="1232" t="s">
        <v>1838</v>
      </c>
      <c r="B7" s="1232"/>
      <c r="C7" s="1232"/>
      <c r="D7" s="1245" t="s">
        <v>83</v>
      </c>
      <c r="E7" s="1245"/>
      <c r="F7" s="1245"/>
      <c r="G7" s="1245"/>
      <c r="H7" s="1245"/>
    </row>
    <row r="8" spans="1:15" s="286" customFormat="1" ht="48" thickTop="1" thickBot="1" x14ac:dyDescent="0.3">
      <c r="A8" s="287" t="s">
        <v>74</v>
      </c>
      <c r="B8" s="240" t="s">
        <v>75</v>
      </c>
      <c r="C8" s="240" t="s">
        <v>126</v>
      </c>
      <c r="D8" s="240" t="s">
        <v>76</v>
      </c>
      <c r="E8" s="240" t="s">
        <v>1805</v>
      </c>
      <c r="F8" s="240" t="s">
        <v>1867</v>
      </c>
      <c r="G8" s="288" t="s">
        <v>1804</v>
      </c>
      <c r="H8" s="289" t="s">
        <v>1806</v>
      </c>
      <c r="I8" s="290" t="s">
        <v>2532</v>
      </c>
    </row>
    <row r="9" spans="1:15" s="286" customFormat="1" ht="39.75" customHeight="1" thickTop="1" x14ac:dyDescent="0.25">
      <c r="A9" s="1242" t="s">
        <v>127</v>
      </c>
      <c r="B9" s="291" t="s">
        <v>324</v>
      </c>
      <c r="C9" s="233" t="s">
        <v>1706</v>
      </c>
      <c r="D9" s="292" t="s">
        <v>134</v>
      </c>
      <c r="E9" s="234">
        <v>0</v>
      </c>
      <c r="F9" s="293">
        <v>-2461381685260</v>
      </c>
      <c r="G9" s="293">
        <v>2107401148581</v>
      </c>
      <c r="H9" s="293">
        <v>0</v>
      </c>
      <c r="I9" s="235">
        <v>0</v>
      </c>
      <c r="N9" s="286">
        <f>E9*-1</f>
        <v>0</v>
      </c>
      <c r="O9" s="286">
        <f>F9*-1</f>
        <v>2461381685260</v>
      </c>
    </row>
    <row r="10" spans="1:15" s="286" customFormat="1" ht="39.75" customHeight="1" x14ac:dyDescent="0.25">
      <c r="A10" s="1243"/>
      <c r="B10" s="294" t="s">
        <v>323</v>
      </c>
      <c r="C10" s="234" t="s">
        <v>451</v>
      </c>
      <c r="D10" s="295" t="s">
        <v>134</v>
      </c>
      <c r="E10" s="293">
        <v>-541255635281</v>
      </c>
      <c r="F10" s="293">
        <v>-410204632000</v>
      </c>
      <c r="G10" s="234">
        <v>1256560000000</v>
      </c>
      <c r="H10" s="234">
        <v>-314341350000</v>
      </c>
      <c r="I10" s="235">
        <v>-510892818000</v>
      </c>
      <c r="N10" s="286">
        <f t="shared" ref="N10:N14" si="0">E10*-1</f>
        <v>541255635281</v>
      </c>
      <c r="O10" s="286">
        <f t="shared" ref="O10:O14" si="1">F10*-1</f>
        <v>410204632000</v>
      </c>
    </row>
    <row r="11" spans="1:15" s="286" customFormat="1" ht="39.75" customHeight="1" x14ac:dyDescent="0.25">
      <c r="A11" s="1243"/>
      <c r="B11" s="294" t="s">
        <v>258</v>
      </c>
      <c r="C11" s="234" t="s">
        <v>451</v>
      </c>
      <c r="D11" s="295" t="s">
        <v>134</v>
      </c>
      <c r="E11" s="293">
        <v>-4264050000000</v>
      </c>
      <c r="F11" s="293">
        <v>-759648770000</v>
      </c>
      <c r="G11" s="234">
        <v>1465579680000</v>
      </c>
      <c r="H11" s="234">
        <v>-404372678000</v>
      </c>
      <c r="I11" s="235">
        <v>829834527819</v>
      </c>
      <c r="N11" s="286">
        <f t="shared" si="0"/>
        <v>4264050000000</v>
      </c>
      <c r="O11" s="286">
        <f t="shared" si="1"/>
        <v>759648770000</v>
      </c>
    </row>
    <row r="12" spans="1:15" s="286" customFormat="1" ht="39.75" customHeight="1" x14ac:dyDescent="0.25">
      <c r="A12" s="1243"/>
      <c r="B12" s="294" t="s">
        <v>416</v>
      </c>
      <c r="C12" s="234" t="s">
        <v>1707</v>
      </c>
      <c r="D12" s="295" t="s">
        <v>134</v>
      </c>
      <c r="E12" s="293">
        <v>-296150000000</v>
      </c>
      <c r="F12" s="293">
        <v>-297041849446</v>
      </c>
      <c r="G12" s="234">
        <v>213546000000</v>
      </c>
      <c r="H12" s="234">
        <v>-245484223185</v>
      </c>
      <c r="I12" s="235">
        <v>0</v>
      </c>
      <c r="N12" s="286">
        <f t="shared" si="0"/>
        <v>296150000000</v>
      </c>
      <c r="O12" s="286">
        <f t="shared" si="1"/>
        <v>297041849446</v>
      </c>
    </row>
    <row r="13" spans="1:15" s="286" customFormat="1" ht="39.75" customHeight="1" x14ac:dyDescent="0.25">
      <c r="A13" s="1243"/>
      <c r="B13" s="294" t="s">
        <v>452</v>
      </c>
      <c r="C13" s="234" t="s">
        <v>451</v>
      </c>
      <c r="D13" s="295" t="s">
        <v>134</v>
      </c>
      <c r="E13" s="293">
        <v>-56700000000</v>
      </c>
      <c r="F13" s="293">
        <v>-145178220000</v>
      </c>
      <c r="G13" s="234">
        <v>305438714800</v>
      </c>
      <c r="H13" s="234">
        <v>-87626214000</v>
      </c>
      <c r="I13" s="235">
        <v>-192765055447</v>
      </c>
      <c r="N13" s="286">
        <f t="shared" si="0"/>
        <v>56700000000</v>
      </c>
      <c r="O13" s="286">
        <f t="shared" si="1"/>
        <v>145178220000</v>
      </c>
    </row>
    <row r="14" spans="1:15" s="286" customFormat="1" ht="39.75" customHeight="1" x14ac:dyDescent="0.25">
      <c r="A14" s="1244"/>
      <c r="B14" s="294" t="s">
        <v>1177</v>
      </c>
      <c r="C14" s="234" t="s">
        <v>1803</v>
      </c>
      <c r="D14" s="296" t="s">
        <v>8</v>
      </c>
      <c r="E14" s="293">
        <v>-158900000000</v>
      </c>
      <c r="F14" s="293">
        <v>-81453338000</v>
      </c>
      <c r="G14" s="234">
        <v>350156868800</v>
      </c>
      <c r="H14" s="234">
        <v>-90302330000</v>
      </c>
      <c r="I14" s="235">
        <v>-126176654372</v>
      </c>
      <c r="N14" s="286">
        <f t="shared" si="0"/>
        <v>158900000000</v>
      </c>
      <c r="O14" s="286">
        <f t="shared" si="1"/>
        <v>81453338000</v>
      </c>
    </row>
    <row r="15" spans="1:15" ht="15" x14ac:dyDescent="0.25">
      <c r="N15" s="286">
        <f t="shared" ref="N15" si="2">F15*-1</f>
        <v>0</v>
      </c>
    </row>
    <row r="16" spans="1:15" ht="15" x14ac:dyDescent="0.25"/>
    <row r="17" spans="1:11" ht="15" x14ac:dyDescent="0.25"/>
    <row r="18" spans="1:11" s="286" customFormat="1" ht="23.25" customHeight="1" thickBot="1" x14ac:dyDescent="0.65">
      <c r="A18" s="1241" t="s">
        <v>1839</v>
      </c>
      <c r="B18" s="1241"/>
      <c r="C18" s="1241"/>
      <c r="D18" s="1241"/>
      <c r="E18" s="282"/>
      <c r="F18" s="299"/>
      <c r="G18" s="1105" t="s">
        <v>83</v>
      </c>
      <c r="H18" s="282"/>
      <c r="I18" s="282"/>
      <c r="J18" s="282"/>
      <c r="K18" s="282"/>
    </row>
    <row r="19" spans="1:11" s="300" customFormat="1" ht="21.75" customHeight="1" thickTop="1" x14ac:dyDescent="0.65">
      <c r="A19" s="1233" t="s">
        <v>77</v>
      </c>
      <c r="B19" s="1236" t="s">
        <v>75</v>
      </c>
      <c r="C19" s="1236" t="s">
        <v>325</v>
      </c>
      <c r="D19" s="1248" t="s">
        <v>1161</v>
      </c>
      <c r="E19" s="1248" t="s">
        <v>1807</v>
      </c>
      <c r="F19" s="1236" t="s">
        <v>2200</v>
      </c>
      <c r="G19" s="1236"/>
      <c r="H19" s="1236" t="s">
        <v>1428</v>
      </c>
      <c r="I19" s="1236"/>
    </row>
    <row r="20" spans="1:11" s="300" customFormat="1" ht="23.25" x14ac:dyDescent="0.65">
      <c r="A20" s="1234"/>
      <c r="B20" s="1237"/>
      <c r="C20" s="1237"/>
      <c r="D20" s="1249"/>
      <c r="E20" s="1249"/>
      <c r="F20" s="1237" t="s">
        <v>60</v>
      </c>
      <c r="G20" s="1237"/>
      <c r="H20" s="1237" t="s">
        <v>60</v>
      </c>
      <c r="I20" s="1239"/>
    </row>
    <row r="21" spans="1:11" s="300" customFormat="1" ht="24" thickBot="1" x14ac:dyDescent="0.7">
      <c r="A21" s="1235"/>
      <c r="B21" s="1238"/>
      <c r="C21" s="1238"/>
      <c r="D21" s="1250"/>
      <c r="E21" s="1250"/>
      <c r="F21" s="301" t="s">
        <v>78</v>
      </c>
      <c r="G21" s="301" t="s">
        <v>79</v>
      </c>
      <c r="H21" s="301" t="s">
        <v>78</v>
      </c>
      <c r="I21" s="302" t="s">
        <v>79</v>
      </c>
    </row>
    <row r="22" spans="1:11" s="305" customFormat="1" ht="37.5" customHeight="1" thickTop="1" x14ac:dyDescent="0.55000000000000004">
      <c r="A22" s="1242" t="s">
        <v>107</v>
      </c>
      <c r="B22" s="303" t="s">
        <v>446</v>
      </c>
      <c r="C22" s="293">
        <f>-'24'!D16</f>
        <v>-705418900000</v>
      </c>
      <c r="D22" s="233">
        <v>0</v>
      </c>
      <c r="E22" s="233">
        <v>0</v>
      </c>
      <c r="F22" s="233">
        <v>0</v>
      </c>
      <c r="G22" s="293">
        <f>C22</f>
        <v>-705418900000</v>
      </c>
      <c r="H22" s="237">
        <v>0</v>
      </c>
      <c r="I22" s="304">
        <v>-207012064719</v>
      </c>
      <c r="J22" s="305">
        <f>I22/1000000</f>
        <v>-207012.06471899999</v>
      </c>
      <c r="K22" s="305">
        <f>J22*-1</f>
        <v>207012.06471899999</v>
      </c>
    </row>
    <row r="23" spans="1:11" s="305" customFormat="1" ht="37.5" customHeight="1" x14ac:dyDescent="0.55000000000000004">
      <c r="A23" s="1243"/>
      <c r="B23" s="306" t="s">
        <v>447</v>
      </c>
      <c r="C23" s="307">
        <f>-'24'!D18</f>
        <v>-4217626240181</v>
      </c>
      <c r="D23" s="233">
        <v>0</v>
      </c>
      <c r="E23" s="234">
        <v>0</v>
      </c>
      <c r="F23" s="234">
        <v>0</v>
      </c>
      <c r="G23" s="307">
        <f t="shared" ref="G23:G26" si="3">C23</f>
        <v>-4217626240181</v>
      </c>
      <c r="H23" s="238">
        <v>0</v>
      </c>
      <c r="I23" s="308">
        <v>-1125242200000</v>
      </c>
      <c r="J23" s="305">
        <f t="shared" ref="J23:J26" si="4">I23/1000000</f>
        <v>-1125242.2</v>
      </c>
      <c r="K23" s="305">
        <f t="shared" ref="K23:K26" si="5">J23*-1</f>
        <v>1125242.2</v>
      </c>
    </row>
    <row r="24" spans="1:11" s="305" customFormat="1" ht="37.5" customHeight="1" x14ac:dyDescent="0.55000000000000004">
      <c r="A24" s="1243"/>
      <c r="B24" s="309" t="s">
        <v>448</v>
      </c>
      <c r="C24" s="307">
        <f>-'24'!D17</f>
        <v>-153234399132</v>
      </c>
      <c r="D24" s="233">
        <v>0</v>
      </c>
      <c r="E24" s="234">
        <v>0</v>
      </c>
      <c r="F24" s="234">
        <v>0</v>
      </c>
      <c r="G24" s="307">
        <f t="shared" si="3"/>
        <v>-153234399132</v>
      </c>
      <c r="H24" s="238">
        <v>0</v>
      </c>
      <c r="I24" s="308">
        <v>-51114945560</v>
      </c>
      <c r="J24" s="305">
        <f t="shared" si="4"/>
        <v>-51114.94556</v>
      </c>
      <c r="K24" s="305">
        <f t="shared" si="5"/>
        <v>51114.94556</v>
      </c>
    </row>
    <row r="25" spans="1:11" s="305" customFormat="1" ht="37.5" customHeight="1" x14ac:dyDescent="0.55000000000000004">
      <c r="A25" s="1243"/>
      <c r="B25" s="309" t="s">
        <v>454</v>
      </c>
      <c r="C25" s="307">
        <f>-'24'!D15</f>
        <v>-1147367437684</v>
      </c>
      <c r="D25" s="233">
        <v>0</v>
      </c>
      <c r="E25" s="234">
        <v>0</v>
      </c>
      <c r="F25" s="234">
        <v>0</v>
      </c>
      <c r="G25" s="307">
        <f t="shared" si="3"/>
        <v>-1147367437684</v>
      </c>
      <c r="H25" s="238">
        <v>0</v>
      </c>
      <c r="I25" s="308">
        <v>-537459706053</v>
      </c>
      <c r="J25" s="305">
        <f t="shared" si="4"/>
        <v>-537459.70605299994</v>
      </c>
      <c r="K25" s="305">
        <f t="shared" si="5"/>
        <v>537459.70605299994</v>
      </c>
    </row>
    <row r="26" spans="1:11" s="305" customFormat="1" ht="37.5" customHeight="1" x14ac:dyDescent="0.55000000000000004">
      <c r="A26" s="1243"/>
      <c r="B26" s="309" t="s">
        <v>449</v>
      </c>
      <c r="C26" s="307">
        <f>-'24'!D19</f>
        <v>-238787774647</v>
      </c>
      <c r="D26" s="233">
        <v>0</v>
      </c>
      <c r="E26" s="234">
        <v>0</v>
      </c>
      <c r="F26" s="234">
        <v>0</v>
      </c>
      <c r="G26" s="307">
        <f t="shared" si="3"/>
        <v>-238787774647</v>
      </c>
      <c r="H26" s="238">
        <v>0</v>
      </c>
      <c r="I26" s="308">
        <v>-69654000000</v>
      </c>
      <c r="J26" s="305">
        <f t="shared" si="4"/>
        <v>-69654</v>
      </c>
      <c r="K26" s="305">
        <f t="shared" si="5"/>
        <v>69654</v>
      </c>
    </row>
    <row r="27" spans="1:11" s="305" customFormat="1" ht="37.5" customHeight="1" thickBot="1" x14ac:dyDescent="0.6">
      <c r="A27" s="1244"/>
      <c r="B27" s="310" t="s">
        <v>450</v>
      </c>
      <c r="C27" s="311">
        <f>-'31'!G10</f>
        <v>-295744819035</v>
      </c>
      <c r="D27" s="311">
        <f>-'33'!G27</f>
        <v>-29378515466</v>
      </c>
      <c r="E27" s="311">
        <f>-'33'!G13</f>
        <v>-157731279402</v>
      </c>
      <c r="F27" s="236">
        <v>0</v>
      </c>
      <c r="G27" s="311">
        <f>C27+D27+E27</f>
        <v>-482854613903</v>
      </c>
      <c r="H27" s="239">
        <v>0</v>
      </c>
      <c r="I27" s="297">
        <f>-(75646264346+9579820102+43647992776)</f>
        <v>-128874077224</v>
      </c>
      <c r="J27" s="305">
        <v>-128874</v>
      </c>
    </row>
    <row r="28" spans="1:11" s="300" customFormat="1" ht="33" customHeight="1" thickTop="1" thickBot="1" x14ac:dyDescent="0.7">
      <c r="A28" s="1246" t="s">
        <v>40</v>
      </c>
      <c r="B28" s="1247"/>
      <c r="C28" s="312">
        <f>SUM(C22:C27)</f>
        <v>-6758179570679</v>
      </c>
      <c r="D28" s="312">
        <f>SUM(D27)</f>
        <v>-29378515466</v>
      </c>
      <c r="E28" s="312">
        <f>SUM(E22:E27)</f>
        <v>-157731279402</v>
      </c>
      <c r="F28" s="240">
        <f>SUM(F22:F27)</f>
        <v>0</v>
      </c>
      <c r="G28" s="312">
        <f>SUM(G22:G27)</f>
        <v>-6945289365547</v>
      </c>
      <c r="H28" s="241">
        <v>0</v>
      </c>
      <c r="I28" s="313">
        <f>SUM(I22:I27)</f>
        <v>-2119356993556</v>
      </c>
    </row>
    <row r="29" spans="1:11" ht="22.5" customHeight="1" thickTop="1" x14ac:dyDescent="0.25">
      <c r="A29" s="314"/>
      <c r="B29" s="314"/>
      <c r="C29" s="248"/>
      <c r="D29" s="248"/>
      <c r="E29" s="248"/>
      <c r="F29" s="248"/>
      <c r="G29" s="315"/>
    </row>
    <row r="30" spans="1:11" ht="22.5" customHeight="1" x14ac:dyDescent="0.25">
      <c r="A30" s="314"/>
      <c r="B30" s="314"/>
      <c r="C30" s="1007"/>
      <c r="D30" s="1007"/>
      <c r="E30" s="1007"/>
      <c r="F30" s="1007"/>
      <c r="G30" s="315"/>
    </row>
    <row r="31" spans="1:11" ht="22.5" customHeight="1" x14ac:dyDescent="0.25">
      <c r="A31" s="314"/>
      <c r="B31" s="314"/>
      <c r="C31" s="1007"/>
      <c r="D31" s="1007"/>
      <c r="E31" s="1007"/>
      <c r="F31" s="1007"/>
      <c r="G31" s="315"/>
    </row>
    <row r="32" spans="1:11" s="286" customFormat="1" ht="28.5" customHeight="1" x14ac:dyDescent="0.25">
      <c r="A32" s="1231" t="s">
        <v>1840</v>
      </c>
      <c r="B32" s="1231"/>
      <c r="C32" s="1231"/>
      <c r="D32" s="1231"/>
      <c r="E32" s="1231"/>
      <c r="F32" s="1231"/>
      <c r="G32" s="1231"/>
      <c r="H32" s="316"/>
      <c r="I32" s="316"/>
    </row>
    <row r="33" spans="1:9" ht="27.75" customHeight="1" x14ac:dyDescent="0.25">
      <c r="A33" s="1175" t="s">
        <v>1876</v>
      </c>
      <c r="B33" s="1175"/>
      <c r="C33" s="1175"/>
      <c r="D33" s="1175"/>
      <c r="E33" s="1175"/>
      <c r="F33" s="1175"/>
      <c r="G33" s="1175"/>
      <c r="H33" s="1175"/>
      <c r="I33" s="317"/>
    </row>
    <row r="34" spans="1:9" ht="35.25" customHeight="1" x14ac:dyDescent="0.25">
      <c r="A34" s="1240" t="s">
        <v>1610</v>
      </c>
      <c r="B34" s="1240"/>
      <c r="C34" s="1240"/>
      <c r="D34" s="319" t="s">
        <v>453</v>
      </c>
      <c r="E34" s="318"/>
      <c r="F34" s="318"/>
      <c r="G34" s="318"/>
    </row>
    <row r="35" spans="1:9" ht="30" customHeight="1" x14ac:dyDescent="0.25">
      <c r="A35" s="320"/>
      <c r="B35" s="253"/>
      <c r="C35" s="320" t="s">
        <v>1708</v>
      </c>
      <c r="D35" s="321">
        <f>'تراز 1399'!N909</f>
        <v>8500000000000</v>
      </c>
      <c r="E35" s="320"/>
      <c r="F35" s="320"/>
      <c r="G35" s="320"/>
    </row>
    <row r="36" spans="1:9" ht="30" customHeight="1" x14ac:dyDescent="0.25">
      <c r="A36" s="320"/>
      <c r="B36" s="320"/>
      <c r="C36" s="320" t="s">
        <v>1709</v>
      </c>
      <c r="D36" s="314">
        <f>'تراز 1399'!N908</f>
        <v>5000000000</v>
      </c>
      <c r="E36" s="320"/>
      <c r="F36" s="320"/>
      <c r="G36" s="320"/>
    </row>
    <row r="37" spans="1:9" ht="30" customHeight="1" thickBot="1" x14ac:dyDescent="0.3">
      <c r="A37" s="320"/>
      <c r="B37" s="320"/>
      <c r="C37" s="320"/>
      <c r="D37" s="267">
        <f>SUM(D35:D36)</f>
        <v>8505000000000</v>
      </c>
      <c r="E37" s="320"/>
      <c r="F37" s="320"/>
      <c r="G37" s="320"/>
    </row>
    <row r="38" spans="1:9" ht="24" customHeight="1" thickTop="1" x14ac:dyDescent="0.25">
      <c r="A38" s="314"/>
      <c r="B38" s="314"/>
      <c r="C38" s="314"/>
      <c r="D38" s="314"/>
      <c r="E38" s="314"/>
      <c r="F38" s="314"/>
      <c r="G38" s="314"/>
    </row>
    <row r="39" spans="1:9" s="286" customFormat="1" ht="26.45" customHeight="1" x14ac:dyDescent="0.25">
      <c r="A39" s="1231" t="s">
        <v>1841</v>
      </c>
      <c r="B39" s="1231"/>
      <c r="C39" s="1231"/>
      <c r="D39" s="1231"/>
      <c r="E39" s="1231"/>
      <c r="F39" s="1231"/>
      <c r="G39" s="1231"/>
      <c r="H39" s="316"/>
    </row>
    <row r="40" spans="1:9" ht="54.75" customHeight="1" x14ac:dyDescent="0.25">
      <c r="A40" s="1203" t="s">
        <v>128</v>
      </c>
      <c r="B40" s="1203"/>
      <c r="C40" s="1203"/>
      <c r="D40" s="1203"/>
      <c r="E40" s="1203"/>
      <c r="F40" s="1203"/>
      <c r="G40" s="1203"/>
      <c r="H40" s="1203"/>
    </row>
    <row r="41" spans="1:9" ht="23.25" x14ac:dyDescent="0.25">
      <c r="A41" s="314"/>
      <c r="B41" s="314"/>
      <c r="C41" s="248"/>
      <c r="D41" s="248"/>
      <c r="E41" s="248"/>
      <c r="F41" s="248"/>
      <c r="G41" s="315"/>
    </row>
    <row r="42" spans="1:9" ht="23.25" x14ac:dyDescent="0.25">
      <c r="A42" s="314"/>
      <c r="B42" s="314"/>
      <c r="C42" s="248"/>
      <c r="D42" s="248"/>
      <c r="E42" s="248"/>
      <c r="F42" s="248"/>
      <c r="G42" s="315"/>
    </row>
    <row r="43" spans="1:9" ht="23.25" x14ac:dyDescent="0.25">
      <c r="A43" s="314"/>
      <c r="B43" s="314"/>
      <c r="C43" s="248"/>
      <c r="D43" s="248"/>
      <c r="E43" s="248"/>
      <c r="F43" s="248"/>
      <c r="G43" s="315"/>
    </row>
    <row r="44" spans="1:9" ht="23.25" x14ac:dyDescent="0.25">
      <c r="A44" s="314"/>
      <c r="B44" s="314"/>
      <c r="C44" s="248"/>
      <c r="D44" s="248"/>
      <c r="E44" s="248"/>
      <c r="F44" s="248"/>
      <c r="G44" s="315"/>
    </row>
    <row r="45" spans="1:9" ht="23.25" x14ac:dyDescent="0.25">
      <c r="A45" s="314"/>
      <c r="B45" s="314"/>
      <c r="C45" s="248"/>
      <c r="D45" s="248"/>
      <c r="E45" s="248"/>
      <c r="F45" s="248"/>
      <c r="G45" s="315"/>
    </row>
    <row r="46" spans="1:9" ht="23.25" x14ac:dyDescent="0.25">
      <c r="A46" s="314"/>
      <c r="B46" s="314"/>
      <c r="C46" s="248"/>
      <c r="D46" s="248"/>
      <c r="E46" s="248"/>
      <c r="F46" s="248"/>
      <c r="G46" s="315"/>
    </row>
    <row r="47" spans="1:9" ht="15" x14ac:dyDescent="0.25"/>
  </sheetData>
  <mergeCells count="24">
    <mergeCell ref="A3:I3"/>
    <mergeCell ref="A2:I2"/>
    <mergeCell ref="A1:I1"/>
    <mergeCell ref="A32:G32"/>
    <mergeCell ref="A18:D18"/>
    <mergeCell ref="A9:A14"/>
    <mergeCell ref="D7:H7"/>
    <mergeCell ref="A28:B28"/>
    <mergeCell ref="A22:A27"/>
    <mergeCell ref="D19:D21"/>
    <mergeCell ref="E19:E21"/>
    <mergeCell ref="A6:F6"/>
    <mergeCell ref="A39:G39"/>
    <mergeCell ref="A40:H40"/>
    <mergeCell ref="A7:C7"/>
    <mergeCell ref="A19:A21"/>
    <mergeCell ref="B19:B21"/>
    <mergeCell ref="C19:C21"/>
    <mergeCell ref="F19:G19"/>
    <mergeCell ref="H19:I19"/>
    <mergeCell ref="F20:G20"/>
    <mergeCell ref="H20:I20"/>
    <mergeCell ref="A33:H33"/>
    <mergeCell ref="A34:C34"/>
  </mergeCells>
  <printOptions horizontalCentered="1"/>
  <pageMargins left="0.511811023622047" right="0.70866141732283505" top="0.511811023622047" bottom="0.511811023622047" header="0" footer="0"/>
  <pageSetup paperSize="9" scale="45" orientation="landscape" r:id="rId1"/>
  <headerFooter>
    <oddFooter>&amp;C&amp;"B Nazanin,Regular"&amp;12&amp;A</oddFooter>
  </headerFooter>
  <ignoredErrors>
    <ignoredError sqref="D28" 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DF6C3-BB73-4807-95E6-920E7CA1C943}">
  <sheetPr codeName="Sheet17">
    <tabColor rgb="FF66FF66"/>
    <pageSetUpPr fitToPage="1"/>
  </sheetPr>
  <dimension ref="A1:N80"/>
  <sheetViews>
    <sheetView rightToLeft="1" view="pageBreakPreview" zoomScaleNormal="70" zoomScaleSheetLayoutView="100" workbookViewId="0">
      <selection activeCell="G68" sqref="G68"/>
    </sheetView>
  </sheetViews>
  <sheetFormatPr defaultColWidth="8.7109375" defaultRowHeight="150" customHeight="1" x14ac:dyDescent="0.25"/>
  <cols>
    <col min="1" max="1" width="29.140625" style="440" bestFit="1" customWidth="1"/>
    <col min="2" max="2" width="0.7109375" style="440" customWidth="1"/>
    <col min="3" max="3" width="20.140625" style="440" bestFit="1" customWidth="1"/>
    <col min="4" max="4" width="0.85546875" style="440" customWidth="1"/>
    <col min="5" max="5" width="21.5703125" style="584" customWidth="1"/>
    <col min="6" max="6" width="0.85546875" style="440" customWidth="1"/>
    <col min="7" max="7" width="21.5703125" style="584" customWidth="1"/>
    <col min="8" max="8" width="0.7109375" style="584" customWidth="1"/>
    <col min="9" max="9" width="21.5703125" style="584" customWidth="1"/>
    <col min="10" max="10" width="0.7109375" style="584" customWidth="1"/>
    <col min="11" max="11" width="21.5703125" style="440" customWidth="1"/>
    <col min="12" max="12" width="0.7109375" style="584" customWidth="1"/>
    <col min="13" max="13" width="4.28515625" style="511" customWidth="1"/>
    <col min="14" max="14" width="4.5703125" style="511" customWidth="1"/>
    <col min="15" max="16384" width="8.7109375" style="511"/>
  </cols>
  <sheetData>
    <row r="1" spans="1:14" s="538" customFormat="1" ht="19.5" customHeight="1" x14ac:dyDescent="0.25">
      <c r="A1" s="1129" t="str">
        <f>'[10]1'!A1:H1</f>
        <v>شرکت پالایش میعانات گازی آدیش جنوبی (سهامي خاص) - قبل از بهره برداری</v>
      </c>
      <c r="B1" s="1129"/>
      <c r="C1" s="1129"/>
      <c r="D1" s="1129"/>
      <c r="E1" s="1129"/>
      <c r="F1" s="1129"/>
      <c r="G1" s="1129"/>
      <c r="H1" s="1129"/>
      <c r="I1" s="1129"/>
      <c r="J1" s="1129"/>
      <c r="K1" s="1129"/>
      <c r="L1" s="609"/>
    </row>
    <row r="2" spans="1:14" s="538" customFormat="1" ht="19.5" customHeight="1" x14ac:dyDescent="0.25">
      <c r="A2" s="1129" t="str">
        <f>'[10]5'!A2:H2</f>
        <v xml:space="preserve">یادداشت های توضیحی صورت های مالی </v>
      </c>
      <c r="B2" s="1129"/>
      <c r="C2" s="1129"/>
      <c r="D2" s="1129"/>
      <c r="E2" s="1129"/>
      <c r="F2" s="1129"/>
      <c r="G2" s="1129"/>
      <c r="H2" s="1129"/>
      <c r="I2" s="1129"/>
      <c r="J2" s="1129"/>
      <c r="K2" s="1129"/>
      <c r="L2" s="609"/>
    </row>
    <row r="3" spans="1:14" s="538" customFormat="1" ht="19.5" customHeight="1" x14ac:dyDescent="0.25">
      <c r="A3" s="1129" t="str">
        <f>'[10]5'!A3:H3</f>
        <v>سال مالی منتهی به 30 اسفندماه 1399</v>
      </c>
      <c r="B3" s="1129"/>
      <c r="C3" s="1129"/>
      <c r="D3" s="1129"/>
      <c r="E3" s="1129"/>
      <c r="F3" s="1129"/>
      <c r="G3" s="1129"/>
      <c r="H3" s="1129"/>
      <c r="I3" s="1129"/>
      <c r="J3" s="1129"/>
      <c r="K3" s="1129"/>
      <c r="L3" s="609"/>
    </row>
    <row r="4" spans="1:14" s="496" customFormat="1" ht="21" customHeight="1" x14ac:dyDescent="0.7">
      <c r="A4" s="354"/>
      <c r="B4" s="586"/>
      <c r="C4" s="586"/>
      <c r="D4" s="586"/>
      <c r="E4" s="586"/>
      <c r="F4" s="586"/>
      <c r="G4" s="586"/>
      <c r="H4" s="586"/>
      <c r="I4" s="586"/>
      <c r="J4" s="586"/>
      <c r="K4" s="586"/>
      <c r="L4" s="586"/>
      <c r="M4" s="586"/>
      <c r="N4" s="586"/>
    </row>
    <row r="5" spans="1:14" s="496" customFormat="1" ht="29.25" customHeight="1" x14ac:dyDescent="0.7">
      <c r="A5" s="1253" t="s">
        <v>2491</v>
      </c>
      <c r="B5" s="1253"/>
      <c r="C5" s="1253"/>
      <c r="D5" s="1253"/>
      <c r="E5" s="1253"/>
      <c r="F5" s="949"/>
      <c r="G5" s="1253" t="s">
        <v>2492</v>
      </c>
      <c r="H5" s="1253"/>
      <c r="I5" s="1253"/>
      <c r="J5" s="1253"/>
      <c r="K5" s="1253"/>
      <c r="L5" s="1253"/>
      <c r="M5" s="1253"/>
      <c r="N5" s="586"/>
    </row>
    <row r="6" spans="1:14" s="496" customFormat="1" ht="21" customHeight="1" x14ac:dyDescent="0.7">
      <c r="A6" s="354"/>
      <c r="B6" s="586"/>
      <c r="C6" s="610" t="s">
        <v>2200</v>
      </c>
      <c r="D6" s="586"/>
      <c r="E6" s="586"/>
      <c r="F6" s="586"/>
      <c r="G6" s="586"/>
      <c r="H6" s="586"/>
      <c r="I6" s="586"/>
      <c r="J6" s="586"/>
      <c r="K6" s="610" t="s">
        <v>2200</v>
      </c>
      <c r="L6" s="586"/>
      <c r="M6" s="586"/>
      <c r="N6" s="586"/>
    </row>
    <row r="7" spans="1:14" s="496" customFormat="1" ht="21" customHeight="1" x14ac:dyDescent="0.7">
      <c r="A7" s="354"/>
      <c r="B7" s="586"/>
      <c r="C7" s="353" t="s">
        <v>7</v>
      </c>
      <c r="D7" s="586"/>
      <c r="E7" s="586"/>
      <c r="F7" s="586"/>
      <c r="G7" s="586"/>
      <c r="H7" s="586"/>
      <c r="I7" s="586"/>
      <c r="J7" s="586"/>
      <c r="K7" s="353" t="s">
        <v>7</v>
      </c>
      <c r="L7" s="586"/>
      <c r="M7" s="586"/>
      <c r="N7" s="586"/>
    </row>
    <row r="8" spans="1:14" s="496" customFormat="1" ht="21" customHeight="1" x14ac:dyDescent="0.7">
      <c r="A8" s="332" t="s">
        <v>1218</v>
      </c>
      <c r="B8" s="586"/>
      <c r="C8" s="537">
        <f>SUM('تراز 1400'!$M$595:$M$598)</f>
        <v>10020602972</v>
      </c>
      <c r="D8" s="586"/>
      <c r="E8" s="586"/>
      <c r="F8" s="586"/>
      <c r="G8" s="589" t="s">
        <v>1250</v>
      </c>
      <c r="H8" s="586"/>
      <c r="J8" s="586"/>
      <c r="K8" s="537">
        <f>SUM('تراز 1400'!$M$644:$M$645)</f>
        <v>4011460616</v>
      </c>
      <c r="L8" s="586"/>
      <c r="M8" s="586"/>
      <c r="N8" s="586"/>
    </row>
    <row r="9" spans="1:14" s="496" customFormat="1" ht="21" customHeight="1" x14ac:dyDescent="0.7">
      <c r="A9" s="332" t="s">
        <v>1220</v>
      </c>
      <c r="B9" s="586"/>
      <c r="C9" s="350">
        <f>SUM('تراز 1400'!$M$599:$M$602)</f>
        <v>2002859336</v>
      </c>
      <c r="D9" s="586"/>
      <c r="E9" s="586"/>
      <c r="F9" s="586"/>
      <c r="G9" s="589" t="s">
        <v>1252</v>
      </c>
      <c r="H9" s="586"/>
      <c r="J9" s="586"/>
      <c r="K9" s="350">
        <f>SUM('تراز 1400'!$M$646)</f>
        <v>373212852</v>
      </c>
      <c r="L9" s="586"/>
      <c r="M9" s="586"/>
      <c r="N9" s="586"/>
    </row>
    <row r="10" spans="1:14" s="496" customFormat="1" ht="21" customHeight="1" x14ac:dyDescent="0.7">
      <c r="A10" s="332" t="s">
        <v>1222</v>
      </c>
      <c r="B10" s="586"/>
      <c r="C10" s="350">
        <f>SUM('تراز 1400'!$M$603)</f>
        <v>410366340</v>
      </c>
      <c r="D10" s="586"/>
      <c r="E10" s="586"/>
      <c r="F10" s="586"/>
      <c r="G10" s="589" t="s">
        <v>2165</v>
      </c>
      <c r="H10" s="586"/>
      <c r="J10" s="586"/>
      <c r="K10" s="350">
        <f>SUM('تراز 1400'!$M$647)</f>
        <v>404412585</v>
      </c>
      <c r="L10" s="586"/>
      <c r="M10" s="586"/>
      <c r="N10" s="586"/>
    </row>
    <row r="11" spans="1:14" s="496" customFormat="1" ht="21" customHeight="1" x14ac:dyDescent="0.7">
      <c r="A11" s="332" t="s">
        <v>1224</v>
      </c>
      <c r="B11" s="586"/>
      <c r="C11" s="350">
        <f>SUM('تراز 1400'!$M$604:$M$607)</f>
        <v>1559539655</v>
      </c>
      <c r="D11" s="586"/>
      <c r="E11" s="586"/>
      <c r="F11" s="586"/>
      <c r="G11" s="589" t="s">
        <v>2166</v>
      </c>
      <c r="H11" s="586"/>
      <c r="J11" s="586"/>
      <c r="K11" s="350">
        <f>SUM('تراز 1400'!$M$648:$M$649)</f>
        <v>5668747682</v>
      </c>
      <c r="L11" s="586"/>
      <c r="M11" s="586"/>
      <c r="N11" s="586"/>
    </row>
    <row r="12" spans="1:14" s="496" customFormat="1" ht="21" customHeight="1" x14ac:dyDescent="0.7">
      <c r="A12" s="332" t="s">
        <v>1226</v>
      </c>
      <c r="B12" s="586"/>
      <c r="C12" s="350">
        <f>SUM('تراز 1400'!$M$608:$M$611)</f>
        <v>141537884</v>
      </c>
      <c r="D12" s="586"/>
      <c r="E12" s="586"/>
      <c r="F12" s="586"/>
      <c r="G12" s="589" t="s">
        <v>1260</v>
      </c>
      <c r="H12" s="586"/>
      <c r="J12" s="586"/>
      <c r="K12" s="350">
        <f>SUM('تراز 1400'!$M$650)</f>
        <v>798351497</v>
      </c>
      <c r="L12" s="586"/>
      <c r="M12" s="586"/>
      <c r="N12" s="586"/>
    </row>
    <row r="13" spans="1:14" s="496" customFormat="1" ht="21" customHeight="1" thickBot="1" x14ac:dyDescent="0.75">
      <c r="A13" s="332" t="s">
        <v>1228</v>
      </c>
      <c r="B13" s="586"/>
      <c r="C13" s="350">
        <f>SUM('تراز 1400'!$M$612:$M$615)</f>
        <v>870893902</v>
      </c>
      <c r="D13" s="586"/>
      <c r="E13" s="586"/>
      <c r="F13" s="586"/>
      <c r="G13" s="586"/>
      <c r="H13" s="586"/>
      <c r="K13" s="364">
        <f>SUM(K8:K12)</f>
        <v>11256185232</v>
      </c>
      <c r="L13" s="586"/>
      <c r="M13" s="586"/>
      <c r="N13" s="586"/>
    </row>
    <row r="14" spans="1:14" s="496" customFormat="1" ht="21" customHeight="1" thickTop="1" x14ac:dyDescent="0.7">
      <c r="A14" s="332" t="s">
        <v>1230</v>
      </c>
      <c r="B14" s="586"/>
      <c r="C14" s="350">
        <f>SUM('تراز 1400'!$M$616:$M$617)</f>
        <v>46415853</v>
      </c>
      <c r="D14" s="586"/>
      <c r="E14" s="586"/>
      <c r="F14" s="586"/>
      <c r="G14" s="586"/>
      <c r="H14" s="586"/>
      <c r="L14" s="586"/>
      <c r="M14" s="586"/>
      <c r="N14" s="586"/>
    </row>
    <row r="15" spans="1:14" s="496" customFormat="1" ht="21" customHeight="1" x14ac:dyDescent="0.7">
      <c r="A15" s="332" t="s">
        <v>1232</v>
      </c>
      <c r="B15" s="586"/>
      <c r="C15" s="350">
        <f>SUM('تراز 1400'!$M$618:$M$621)</f>
        <v>3547148971</v>
      </c>
      <c r="D15" s="586"/>
      <c r="E15" s="586"/>
      <c r="F15" s="586"/>
      <c r="G15" s="1178" t="s">
        <v>2490</v>
      </c>
      <c r="H15" s="1178"/>
      <c r="I15" s="1178"/>
      <c r="J15" s="1178"/>
      <c r="K15" s="1178"/>
      <c r="L15" s="1178"/>
      <c r="M15" s="1178"/>
      <c r="N15" s="586"/>
    </row>
    <row r="16" spans="1:14" s="496" customFormat="1" ht="21" customHeight="1" x14ac:dyDescent="0.7">
      <c r="A16" s="332" t="s">
        <v>2161</v>
      </c>
      <c r="B16" s="586"/>
      <c r="C16" s="350">
        <f>SUM('تراز 1400'!$M$622:$M$625)</f>
        <v>393846552</v>
      </c>
      <c r="D16" s="586"/>
      <c r="E16" s="586"/>
      <c r="F16" s="586"/>
      <c r="H16" s="586"/>
      <c r="K16" s="610" t="s">
        <v>2200</v>
      </c>
      <c r="L16" s="586"/>
      <c r="M16" s="586"/>
      <c r="N16" s="586"/>
    </row>
    <row r="17" spans="1:14" s="496" customFormat="1" ht="21" customHeight="1" x14ac:dyDescent="0.7">
      <c r="A17" s="332" t="s">
        <v>2163</v>
      </c>
      <c r="B17" s="586"/>
      <c r="C17" s="350">
        <f>SUM('تراز 1400'!$M$626:$M$629)</f>
        <v>337582759</v>
      </c>
      <c r="D17" s="586"/>
      <c r="E17" s="586"/>
      <c r="F17" s="586"/>
      <c r="H17" s="586"/>
      <c r="K17" s="353" t="s">
        <v>7</v>
      </c>
      <c r="L17" s="586"/>
      <c r="M17" s="586"/>
      <c r="N17" s="586"/>
    </row>
    <row r="18" spans="1:14" s="496" customFormat="1" ht="21" customHeight="1" x14ac:dyDescent="0.7">
      <c r="A18" s="332" t="s">
        <v>1234</v>
      </c>
      <c r="B18" s="586"/>
      <c r="C18" s="350">
        <f>SUM('تراز 1400'!$M$630:$M$633)</f>
        <v>416880344</v>
      </c>
      <c r="D18" s="586"/>
      <c r="E18" s="586"/>
      <c r="F18" s="586"/>
      <c r="G18" s="503" t="s">
        <v>1263</v>
      </c>
      <c r="H18" s="586"/>
      <c r="K18" s="948">
        <f>SUM('تراز 1400'!$M$651:$M$654)</f>
        <v>180315200</v>
      </c>
      <c r="L18" s="586"/>
      <c r="M18" s="586"/>
      <c r="N18" s="586"/>
    </row>
    <row r="19" spans="1:14" s="496" customFormat="1" ht="21" customHeight="1" x14ac:dyDescent="0.7">
      <c r="A19" s="332" t="s">
        <v>1236</v>
      </c>
      <c r="B19" s="586"/>
      <c r="C19" s="350">
        <f>SUM('تراز 1400'!$M$634)</f>
        <v>410366340</v>
      </c>
      <c r="D19" s="586"/>
      <c r="E19" s="586"/>
      <c r="F19" s="586"/>
      <c r="G19" s="503" t="s">
        <v>1265</v>
      </c>
      <c r="H19" s="586"/>
      <c r="K19" s="948">
        <f>SUM('تراز 1400'!$M$655:$M$659)</f>
        <v>60195700</v>
      </c>
      <c r="L19" s="586"/>
      <c r="M19" s="586"/>
      <c r="N19" s="586"/>
    </row>
    <row r="20" spans="1:14" s="496" customFormat="1" ht="21" customHeight="1" x14ac:dyDescent="0.7">
      <c r="A20" s="332" t="s">
        <v>1238</v>
      </c>
      <c r="B20" s="586"/>
      <c r="C20" s="350">
        <f>SUM('تراز 1400'!$M$635)</f>
        <v>4011259</v>
      </c>
      <c r="D20" s="586"/>
      <c r="E20" s="586"/>
      <c r="F20" s="586"/>
      <c r="G20" s="503" t="s">
        <v>1267</v>
      </c>
      <c r="H20" s="586"/>
      <c r="K20" s="948">
        <f>SUM('تراز 1400'!$M$660:$M$664)</f>
        <v>81715962</v>
      </c>
      <c r="L20" s="586"/>
      <c r="M20" s="586"/>
      <c r="N20" s="586"/>
    </row>
    <row r="21" spans="1:14" s="496" customFormat="1" ht="21" customHeight="1" x14ac:dyDescent="0.7">
      <c r="A21" s="332" t="s">
        <v>1244</v>
      </c>
      <c r="B21" s="586"/>
      <c r="C21" s="350">
        <f>SUM('تراز 1400'!$M$636:$M$639)</f>
        <v>539991760</v>
      </c>
      <c r="D21" s="586"/>
      <c r="E21" s="586"/>
      <c r="F21" s="586"/>
      <c r="G21" s="503" t="s">
        <v>1269</v>
      </c>
      <c r="H21" s="586"/>
      <c r="K21" s="948">
        <f>SUM('تراز 1400'!$M$665)</f>
        <v>2042670150</v>
      </c>
      <c r="L21" s="586"/>
      <c r="M21" s="586"/>
      <c r="N21" s="586"/>
    </row>
    <row r="22" spans="1:14" s="496" customFormat="1" ht="21" customHeight="1" x14ac:dyDescent="0.7">
      <c r="A22" s="332" t="s">
        <v>1246</v>
      </c>
      <c r="B22" s="586"/>
      <c r="C22" s="350">
        <f>SUM('تراز 1400'!$M$640:$M$643)</f>
        <v>860126686</v>
      </c>
      <c r="D22" s="586"/>
      <c r="E22" s="586"/>
      <c r="F22" s="586"/>
      <c r="G22" s="503" t="s">
        <v>1271</v>
      </c>
      <c r="H22" s="586"/>
      <c r="K22" s="942">
        <f>SUM('تراز 1400'!$M$666:$M$668)</f>
        <v>447918150</v>
      </c>
      <c r="L22" s="586"/>
      <c r="M22" s="586"/>
      <c r="N22" s="586"/>
    </row>
    <row r="23" spans="1:14" s="496" customFormat="1" ht="21" customHeight="1" thickBot="1" x14ac:dyDescent="0.75">
      <c r="A23" s="354"/>
      <c r="B23" s="586"/>
      <c r="C23" s="364">
        <f>SUM(C8:C22)</f>
        <v>21562170613</v>
      </c>
      <c r="D23" s="586"/>
      <c r="E23" s="586"/>
      <c r="F23" s="586"/>
      <c r="G23" s="503" t="s">
        <v>1277</v>
      </c>
      <c r="H23" s="586"/>
      <c r="K23" s="948">
        <f>SUM('تراز 1400'!$M$669:$M$672)</f>
        <v>783830035</v>
      </c>
      <c r="L23" s="586"/>
      <c r="M23" s="586"/>
      <c r="N23" s="586"/>
    </row>
    <row r="24" spans="1:14" s="496" customFormat="1" ht="21" customHeight="1" thickTop="1" x14ac:dyDescent="0.7">
      <c r="A24" s="354"/>
      <c r="B24" s="586"/>
      <c r="C24" s="586"/>
      <c r="D24" s="586"/>
      <c r="E24" s="586"/>
      <c r="F24" s="586"/>
      <c r="G24" s="503" t="s">
        <v>1279</v>
      </c>
      <c r="H24" s="593"/>
      <c r="K24" s="948">
        <f>SUM('تراز 1400'!$M$673:$M$678)</f>
        <v>374616072</v>
      </c>
      <c r="L24" s="586"/>
      <c r="M24" s="586"/>
      <c r="N24" s="586"/>
    </row>
    <row r="25" spans="1:14" s="503" customFormat="1" ht="21" customHeight="1" x14ac:dyDescent="0.7">
      <c r="A25" s="593"/>
      <c r="B25" s="593"/>
      <c r="C25" s="593"/>
      <c r="D25" s="593"/>
      <c r="E25" s="593"/>
      <c r="F25" s="593"/>
      <c r="G25" s="503" t="s">
        <v>1273</v>
      </c>
      <c r="H25" s="608"/>
      <c r="K25" s="948">
        <f>SUM('تراز 1400'!$M$679:$M$686)</f>
        <v>8315967847</v>
      </c>
      <c r="L25" s="594"/>
      <c r="M25" s="589"/>
      <c r="N25" s="589"/>
    </row>
    <row r="26" spans="1:14" s="503" customFormat="1" ht="21" customHeight="1" x14ac:dyDescent="0.7">
      <c r="A26" s="332"/>
      <c r="B26" s="608"/>
      <c r="C26" s="968"/>
      <c r="D26" s="608"/>
      <c r="E26" s="353"/>
      <c r="F26" s="608"/>
      <c r="G26" s="503" t="s">
        <v>1281</v>
      </c>
      <c r="H26" s="608"/>
      <c r="K26" s="948">
        <f>SUM('تراز 1400'!$M$687:$M$690)</f>
        <v>694696250</v>
      </c>
      <c r="L26" s="608"/>
      <c r="M26" s="589"/>
      <c r="N26" s="589"/>
    </row>
    <row r="27" spans="1:14" s="250" customFormat="1" ht="21" customHeight="1" x14ac:dyDescent="0.7">
      <c r="A27" s="332"/>
      <c r="B27" s="608"/>
      <c r="C27" s="968"/>
      <c r="D27" s="608"/>
      <c r="E27" s="353"/>
      <c r="F27" s="608"/>
      <c r="G27" s="503" t="s">
        <v>1283</v>
      </c>
      <c r="H27" s="587"/>
      <c r="K27" s="948">
        <f>SUM('تراز 1400'!$M$691:$M$694)</f>
        <v>110815020</v>
      </c>
      <c r="L27" s="608"/>
      <c r="M27" s="589"/>
      <c r="N27" s="589"/>
    </row>
    <row r="28" spans="1:14" s="250" customFormat="1" ht="21" customHeight="1" x14ac:dyDescent="0.7">
      <c r="A28" s="332"/>
      <c r="B28" s="587"/>
      <c r="C28" s="966"/>
      <c r="D28" s="587"/>
      <c r="E28" s="611"/>
      <c r="F28" s="587"/>
      <c r="G28" s="503" t="s">
        <v>2168</v>
      </c>
      <c r="H28" s="612"/>
      <c r="K28" s="975">
        <f>SUM('تراز 1400'!$M$695:$M$696)</f>
        <v>1656512410</v>
      </c>
      <c r="L28" s="587"/>
      <c r="M28" s="589"/>
      <c r="N28" s="589"/>
    </row>
    <row r="29" spans="1:14" s="250" customFormat="1" ht="21" customHeight="1" x14ac:dyDescent="0.7">
      <c r="A29" s="332"/>
      <c r="B29" s="612"/>
      <c r="C29" s="966"/>
      <c r="D29" s="612"/>
      <c r="E29" s="611"/>
      <c r="F29" s="612"/>
      <c r="G29" s="503" t="s">
        <v>2170</v>
      </c>
      <c r="H29" s="587"/>
      <c r="K29" s="948">
        <f>SUM('تراز 1400'!$M$697)</f>
        <v>5000000</v>
      </c>
      <c r="L29" s="612"/>
      <c r="M29" s="589"/>
      <c r="N29" s="589"/>
    </row>
    <row r="30" spans="1:14" s="250" customFormat="1" ht="21" customHeight="1" thickBot="1" x14ac:dyDescent="0.65">
      <c r="A30" s="332"/>
      <c r="B30" s="587"/>
      <c r="C30" s="966"/>
      <c r="D30" s="587"/>
      <c r="E30" s="611"/>
      <c r="F30" s="587"/>
      <c r="G30" s="587"/>
      <c r="H30" s="587"/>
      <c r="K30" s="364">
        <f>SUM(K18:K29)</f>
        <v>14754252796</v>
      </c>
      <c r="L30" s="587"/>
      <c r="M30" s="589"/>
      <c r="N30" s="589"/>
    </row>
    <row r="31" spans="1:14" s="250" customFormat="1" ht="21" customHeight="1" thickTop="1" x14ac:dyDescent="0.6">
      <c r="A31" s="332"/>
      <c r="B31" s="587"/>
      <c r="C31" s="966"/>
      <c r="D31" s="587"/>
      <c r="E31" s="611"/>
      <c r="F31" s="587"/>
      <c r="G31" s="587"/>
      <c r="H31" s="587"/>
      <c r="L31" s="587"/>
      <c r="M31" s="589"/>
      <c r="N31" s="589"/>
    </row>
    <row r="32" spans="1:14" s="250" customFormat="1" ht="21" customHeight="1" x14ac:dyDescent="0.7">
      <c r="A32" s="1252" t="s">
        <v>2495</v>
      </c>
      <c r="B32" s="1252"/>
      <c r="C32" s="1252"/>
      <c r="D32" s="1252"/>
      <c r="E32" s="1252"/>
      <c r="F32" s="1252"/>
      <c r="G32" s="1252"/>
      <c r="H32" s="1252"/>
      <c r="I32" s="1252"/>
      <c r="J32" s="1252"/>
      <c r="K32" s="1252"/>
      <c r="L32" s="1252"/>
      <c r="M32" s="1252"/>
      <c r="N32" s="589"/>
    </row>
    <row r="33" spans="1:14" s="250" customFormat="1" ht="21" customHeight="1" x14ac:dyDescent="0.7">
      <c r="A33" s="969"/>
      <c r="B33" s="969"/>
      <c r="C33" s="969"/>
      <c r="D33" s="969"/>
      <c r="E33" s="971"/>
      <c r="F33" s="971"/>
      <c r="G33" s="970" t="s">
        <v>2494</v>
      </c>
      <c r="H33" s="971"/>
      <c r="I33" s="971"/>
      <c r="J33" s="971"/>
      <c r="K33" s="971"/>
      <c r="L33" s="969"/>
      <c r="M33" s="969"/>
      <c r="N33" s="589"/>
    </row>
    <row r="34" spans="1:14" s="250" customFormat="1" ht="21" customHeight="1" x14ac:dyDescent="0.7">
      <c r="A34" s="332"/>
      <c r="B34" s="587"/>
      <c r="C34" s="966"/>
      <c r="D34" s="587"/>
      <c r="E34" s="610" t="s">
        <v>2200</v>
      </c>
      <c r="F34" s="588"/>
      <c r="G34" s="610" t="s">
        <v>2200</v>
      </c>
      <c r="H34" s="343"/>
      <c r="I34" s="610" t="s">
        <v>1428</v>
      </c>
      <c r="J34" s="588"/>
      <c r="K34" s="946" t="s">
        <v>2493</v>
      </c>
      <c r="L34" s="587"/>
      <c r="M34" s="589"/>
      <c r="N34" s="589"/>
    </row>
    <row r="35" spans="1:14" s="250" customFormat="1" ht="21" customHeight="1" x14ac:dyDescent="0.7">
      <c r="A35" s="332"/>
      <c r="B35" s="587"/>
      <c r="C35" s="966"/>
      <c r="D35" s="587"/>
      <c r="E35" s="353" t="s">
        <v>7</v>
      </c>
      <c r="F35" s="588"/>
      <c r="G35" s="353" t="s">
        <v>7</v>
      </c>
      <c r="H35" s="343"/>
      <c r="I35" s="353" t="s">
        <v>7</v>
      </c>
      <c r="J35" s="588"/>
      <c r="K35" s="353" t="s">
        <v>7</v>
      </c>
      <c r="L35" s="587"/>
      <c r="M35" s="589"/>
      <c r="N35" s="589"/>
    </row>
    <row r="36" spans="1:14" s="250" customFormat="1" ht="21" customHeight="1" x14ac:dyDescent="0.7">
      <c r="A36" s="503" t="s">
        <v>1289</v>
      </c>
      <c r="B36" s="587"/>
      <c r="C36" s="349"/>
      <c r="D36" s="496"/>
      <c r="E36" s="537">
        <v>10075425014756</v>
      </c>
      <c r="F36" s="350"/>
      <c r="G36" s="948">
        <f t="shared" ref="G36:G58" si="0">E36*$G$61/$E$59</f>
        <v>977035672384.63635</v>
      </c>
      <c r="H36" s="343"/>
      <c r="I36" s="537">
        <v>6000991529362</v>
      </c>
      <c r="J36" s="588"/>
      <c r="K36" s="353">
        <f>E36+G36+I36</f>
        <v>17053452216502.637</v>
      </c>
      <c r="L36" s="587"/>
      <c r="N36" s="589"/>
    </row>
    <row r="37" spans="1:14" s="250" customFormat="1" ht="21" customHeight="1" x14ac:dyDescent="0.7">
      <c r="A37" s="503" t="s">
        <v>1291</v>
      </c>
      <c r="B37" s="587"/>
      <c r="C37" s="349"/>
      <c r="D37" s="496"/>
      <c r="E37" s="537">
        <v>2849747865897</v>
      </c>
      <c r="F37" s="350"/>
      <c r="G37" s="948">
        <f t="shared" si="0"/>
        <v>276346190677.37524</v>
      </c>
      <c r="H37" s="343"/>
      <c r="I37" s="537">
        <v>2803132986659</v>
      </c>
      <c r="J37" s="588"/>
      <c r="K37" s="353">
        <f t="shared" ref="K37:K58" si="1">E37+G37+I37</f>
        <v>5929227043233.375</v>
      </c>
      <c r="L37" s="587"/>
      <c r="N37" s="589"/>
    </row>
    <row r="38" spans="1:14" s="250" customFormat="1" ht="21" customHeight="1" x14ac:dyDescent="0.7">
      <c r="A38" s="503" t="s">
        <v>2007</v>
      </c>
      <c r="B38" s="587"/>
      <c r="C38" s="349"/>
      <c r="D38" s="496"/>
      <c r="E38" s="537">
        <v>3434415007</v>
      </c>
      <c r="F38" s="350"/>
      <c r="G38" s="948">
        <f t="shared" si="0"/>
        <v>333042623.08515555</v>
      </c>
      <c r="H38" s="343"/>
      <c r="I38" s="537">
        <v>0</v>
      </c>
      <c r="J38" s="588"/>
      <c r="K38" s="353">
        <f t="shared" si="1"/>
        <v>3767457630.0851555</v>
      </c>
      <c r="L38" s="587"/>
      <c r="N38" s="589"/>
    </row>
    <row r="39" spans="1:14" s="250" customFormat="1" ht="21" customHeight="1" x14ac:dyDescent="0.7">
      <c r="A39" s="503" t="s">
        <v>2009</v>
      </c>
      <c r="B39" s="587"/>
      <c r="C39" s="349"/>
      <c r="D39" s="496"/>
      <c r="E39" s="537">
        <v>2211672898</v>
      </c>
      <c r="F39" s="350"/>
      <c r="G39" s="948">
        <f t="shared" si="0"/>
        <v>214470686.23185402</v>
      </c>
      <c r="H39" s="343"/>
      <c r="I39" s="537">
        <v>0</v>
      </c>
      <c r="J39" s="588"/>
      <c r="K39" s="353">
        <f t="shared" si="1"/>
        <v>2426143584.231854</v>
      </c>
      <c r="L39" s="587"/>
      <c r="N39" s="589"/>
    </row>
    <row r="40" spans="1:14" s="250" customFormat="1" ht="21" customHeight="1" x14ac:dyDescent="0.7">
      <c r="A40" s="503" t="s">
        <v>1293</v>
      </c>
      <c r="B40" s="587"/>
      <c r="C40" s="349"/>
      <c r="D40" s="496"/>
      <c r="E40" s="537">
        <v>5230084970957</v>
      </c>
      <c r="F40" s="350"/>
      <c r="G40" s="948">
        <f t="shared" si="0"/>
        <v>507172608474.96893</v>
      </c>
      <c r="H40" s="343"/>
      <c r="I40" s="537">
        <v>1710777108852</v>
      </c>
      <c r="J40" s="588"/>
      <c r="K40" s="353">
        <f t="shared" si="1"/>
        <v>7448034688283.9688</v>
      </c>
      <c r="L40" s="587"/>
      <c r="N40" s="589"/>
    </row>
    <row r="41" spans="1:14" s="250" customFormat="1" ht="21" customHeight="1" x14ac:dyDescent="0.7">
      <c r="A41" s="503" t="s">
        <v>1295</v>
      </c>
      <c r="B41" s="587"/>
      <c r="C41" s="349"/>
      <c r="D41" s="496"/>
      <c r="E41" s="537">
        <v>16247963567</v>
      </c>
      <c r="F41" s="350"/>
      <c r="G41" s="948">
        <f t="shared" si="0"/>
        <v>1575600035.2655461</v>
      </c>
      <c r="H41" s="343"/>
      <c r="I41" s="537">
        <v>31443213127</v>
      </c>
      <c r="J41" s="588"/>
      <c r="K41" s="353">
        <f t="shared" si="1"/>
        <v>49266776729.265549</v>
      </c>
      <c r="L41" s="587"/>
      <c r="N41" s="589"/>
    </row>
    <row r="42" spans="1:14" s="250" customFormat="1" ht="21" customHeight="1" x14ac:dyDescent="0.7">
      <c r="A42" s="503" t="s">
        <v>1297</v>
      </c>
      <c r="B42" s="587"/>
      <c r="C42" s="349"/>
      <c r="D42" s="496"/>
      <c r="E42" s="537">
        <v>8405571546</v>
      </c>
      <c r="F42" s="350"/>
      <c r="G42" s="948">
        <f t="shared" si="0"/>
        <v>815106383.6210947</v>
      </c>
      <c r="H42" s="343"/>
      <c r="I42" s="537">
        <v>6091363334</v>
      </c>
      <c r="J42" s="588"/>
      <c r="K42" s="353">
        <f t="shared" si="1"/>
        <v>15312041263.621094</v>
      </c>
      <c r="L42" s="587"/>
      <c r="N42" s="589"/>
    </row>
    <row r="43" spans="1:14" s="250" customFormat="1" ht="21" customHeight="1" x14ac:dyDescent="0.7">
      <c r="A43" s="503" t="s">
        <v>2011</v>
      </c>
      <c r="B43" s="587"/>
      <c r="C43" s="349"/>
      <c r="D43" s="496"/>
      <c r="E43" s="537">
        <v>75914558697</v>
      </c>
      <c r="F43" s="350"/>
      <c r="G43" s="948">
        <f t="shared" si="0"/>
        <v>7361598323.8105183</v>
      </c>
      <c r="H43" s="343"/>
      <c r="I43" s="537">
        <v>0</v>
      </c>
      <c r="J43" s="588"/>
      <c r="K43" s="353">
        <f t="shared" si="1"/>
        <v>83276157020.810516</v>
      </c>
      <c r="L43" s="587"/>
      <c r="N43" s="589"/>
    </row>
    <row r="44" spans="1:14" s="250" customFormat="1" ht="21" customHeight="1" x14ac:dyDescent="0.7">
      <c r="A44" s="503" t="s">
        <v>1299</v>
      </c>
      <c r="B44" s="587"/>
      <c r="C44" s="349"/>
      <c r="D44" s="496"/>
      <c r="E44" s="537">
        <v>1110825436178</v>
      </c>
      <c r="F44" s="350"/>
      <c r="G44" s="948">
        <f t="shared" si="0"/>
        <v>107719135951.94502</v>
      </c>
      <c r="H44" s="343"/>
      <c r="I44" s="537">
        <v>67775234244</v>
      </c>
      <c r="J44" s="588"/>
      <c r="K44" s="353">
        <f t="shared" si="1"/>
        <v>1286319806373.9451</v>
      </c>
      <c r="L44" s="587"/>
      <c r="N44" s="589"/>
    </row>
    <row r="45" spans="1:14" s="250" customFormat="1" ht="21" customHeight="1" x14ac:dyDescent="0.7">
      <c r="A45" s="503" t="s">
        <v>1301</v>
      </c>
      <c r="B45" s="587"/>
      <c r="C45" s="349"/>
      <c r="D45" s="496"/>
      <c r="E45" s="537">
        <v>5968160052</v>
      </c>
      <c r="F45" s="350"/>
      <c r="G45" s="948">
        <f t="shared" si="0"/>
        <v>578745339.35441732</v>
      </c>
      <c r="H45" s="343"/>
      <c r="I45" s="537">
        <v>0</v>
      </c>
      <c r="J45" s="588"/>
      <c r="K45" s="353">
        <f t="shared" si="1"/>
        <v>6546905391.3544178</v>
      </c>
      <c r="L45" s="587"/>
      <c r="N45" s="589"/>
    </row>
    <row r="46" spans="1:14" s="250" customFormat="1" ht="21" customHeight="1" x14ac:dyDescent="0.7">
      <c r="A46" s="503" t="s">
        <v>1303</v>
      </c>
      <c r="B46" s="587"/>
      <c r="C46" s="349"/>
      <c r="D46" s="496"/>
      <c r="E46" s="537">
        <v>22690812048</v>
      </c>
      <c r="F46" s="350"/>
      <c r="G46" s="948">
        <f t="shared" si="0"/>
        <v>2200376934.3528762</v>
      </c>
      <c r="H46" s="343"/>
      <c r="I46" s="537">
        <v>12182726668</v>
      </c>
      <c r="J46" s="588"/>
      <c r="K46" s="353">
        <f t="shared" si="1"/>
        <v>37073915650.352875</v>
      </c>
      <c r="L46" s="587"/>
      <c r="N46" s="589"/>
    </row>
    <row r="47" spans="1:14" s="250" customFormat="1" ht="21" customHeight="1" x14ac:dyDescent="0.7">
      <c r="A47" s="503" t="s">
        <v>2013</v>
      </c>
      <c r="B47" s="587"/>
      <c r="C47" s="349"/>
      <c r="D47" s="496"/>
      <c r="E47" s="537">
        <v>384100000</v>
      </c>
      <c r="F47" s="350"/>
      <c r="G47" s="948">
        <f t="shared" si="0"/>
        <v>37247004.58921802</v>
      </c>
      <c r="H47" s="343"/>
      <c r="I47" s="537">
        <v>0</v>
      </c>
      <c r="J47" s="588"/>
      <c r="K47" s="353">
        <f t="shared" si="1"/>
        <v>421347004.58921802</v>
      </c>
      <c r="L47" s="587"/>
      <c r="N47" s="589"/>
    </row>
    <row r="48" spans="1:14" s="250" customFormat="1" ht="21" customHeight="1" x14ac:dyDescent="0.7">
      <c r="A48" s="503" t="s">
        <v>2015</v>
      </c>
      <c r="B48" s="587"/>
      <c r="C48" s="349"/>
      <c r="D48" s="496"/>
      <c r="E48" s="537">
        <v>36284000</v>
      </c>
      <c r="F48" s="350"/>
      <c r="G48" s="948">
        <f t="shared" si="0"/>
        <v>3518537.6582014756</v>
      </c>
      <c r="H48" s="343"/>
      <c r="I48" s="537">
        <v>0</v>
      </c>
      <c r="J48" s="588"/>
      <c r="K48" s="353">
        <f t="shared" si="1"/>
        <v>39802537.658201478</v>
      </c>
      <c r="L48" s="587"/>
      <c r="N48" s="589"/>
    </row>
    <row r="49" spans="1:14" s="250" customFormat="1" ht="21" customHeight="1" x14ac:dyDescent="0.7">
      <c r="A49" s="503" t="s">
        <v>1305</v>
      </c>
      <c r="B49" s="587"/>
      <c r="C49" s="349"/>
      <c r="D49" s="496"/>
      <c r="E49" s="537">
        <v>12810426473</v>
      </c>
      <c r="F49" s="350"/>
      <c r="G49" s="948">
        <f t="shared" si="0"/>
        <v>1242254656.6770921</v>
      </c>
      <c r="H49" s="343"/>
      <c r="I49" s="537">
        <v>12182726668</v>
      </c>
      <c r="J49" s="588"/>
      <c r="K49" s="353">
        <f t="shared" si="1"/>
        <v>26235407797.677094</v>
      </c>
      <c r="L49" s="587"/>
      <c r="N49" s="589"/>
    </row>
    <row r="50" spans="1:14" s="250" customFormat="1" ht="21" customHeight="1" x14ac:dyDescent="0.7">
      <c r="A50" s="503" t="s">
        <v>1317</v>
      </c>
      <c r="B50" s="587"/>
      <c r="C50" s="349"/>
      <c r="D50" s="496"/>
      <c r="E50" s="537">
        <v>0</v>
      </c>
      <c r="F50" s="350"/>
      <c r="G50" s="948">
        <f t="shared" si="0"/>
        <v>0</v>
      </c>
      <c r="H50" s="343"/>
      <c r="I50" s="537">
        <v>6780000000</v>
      </c>
      <c r="J50" s="588"/>
      <c r="K50" s="353">
        <f t="shared" si="1"/>
        <v>6780000000</v>
      </c>
      <c r="L50" s="587"/>
      <c r="N50" s="589"/>
    </row>
    <row r="51" spans="1:14" s="250" customFormat="1" ht="21" customHeight="1" x14ac:dyDescent="0.7">
      <c r="A51" s="503" t="s">
        <v>2017</v>
      </c>
      <c r="B51" s="587"/>
      <c r="C51" s="349"/>
      <c r="D51" s="496"/>
      <c r="E51" s="537">
        <v>89371223771</v>
      </c>
      <c r="F51" s="350"/>
      <c r="G51" s="948">
        <f t="shared" si="0"/>
        <v>8666520130.0246506</v>
      </c>
      <c r="H51" s="343"/>
      <c r="I51" s="537">
        <v>0</v>
      </c>
      <c r="J51" s="588"/>
      <c r="K51" s="353">
        <f t="shared" si="1"/>
        <v>98037743901.024658</v>
      </c>
      <c r="L51" s="587"/>
      <c r="N51" s="589"/>
    </row>
    <row r="52" spans="1:14" s="250" customFormat="1" ht="21" customHeight="1" x14ac:dyDescent="0.7">
      <c r="A52" s="503" t="s">
        <v>2019</v>
      </c>
      <c r="B52" s="587"/>
      <c r="C52" s="349"/>
      <c r="D52" s="496"/>
      <c r="E52" s="537">
        <v>480164000</v>
      </c>
      <c r="F52" s="350"/>
      <c r="G52" s="948">
        <f t="shared" si="0"/>
        <v>46562537.650552683</v>
      </c>
      <c r="H52" s="343"/>
      <c r="I52" s="537">
        <v>0</v>
      </c>
      <c r="J52" s="588"/>
      <c r="K52" s="353">
        <f t="shared" si="1"/>
        <v>526726537.65055269</v>
      </c>
      <c r="L52" s="587"/>
      <c r="N52" s="589"/>
    </row>
    <row r="53" spans="1:14" s="250" customFormat="1" ht="21" customHeight="1" x14ac:dyDescent="0.7">
      <c r="A53" s="503" t="s">
        <v>792</v>
      </c>
      <c r="B53" s="587"/>
      <c r="C53" s="349"/>
      <c r="D53" s="496"/>
      <c r="E53" s="537">
        <v>226113957746</v>
      </c>
      <c r="F53" s="350"/>
      <c r="G53" s="948">
        <f t="shared" si="0"/>
        <v>21926757672.09454</v>
      </c>
      <c r="H53" s="343"/>
      <c r="I53" s="537">
        <v>74705518417</v>
      </c>
      <c r="J53" s="588"/>
      <c r="K53" s="353">
        <f t="shared" si="1"/>
        <v>322746233835.09454</v>
      </c>
      <c r="L53" s="587"/>
      <c r="N53" s="589"/>
    </row>
    <row r="54" spans="1:14" s="250" customFormat="1" ht="21" customHeight="1" x14ac:dyDescent="0.7">
      <c r="A54" s="503" t="s">
        <v>1307</v>
      </c>
      <c r="B54" s="587"/>
      <c r="C54" s="349"/>
      <c r="D54" s="496"/>
      <c r="E54" s="537">
        <v>0</v>
      </c>
      <c r="F54" s="350"/>
      <c r="G54" s="948">
        <f t="shared" si="0"/>
        <v>0</v>
      </c>
      <c r="H54" s="343"/>
      <c r="I54" s="537">
        <v>186951306822</v>
      </c>
      <c r="J54" s="588"/>
      <c r="K54" s="353">
        <f t="shared" si="1"/>
        <v>186951306822</v>
      </c>
      <c r="L54" s="587"/>
      <c r="N54" s="589"/>
    </row>
    <row r="55" spans="1:14" s="250" customFormat="1" ht="21" customHeight="1" x14ac:dyDescent="0.7">
      <c r="A55" s="503" t="s">
        <v>2021</v>
      </c>
      <c r="B55" s="587"/>
      <c r="C55" s="349"/>
      <c r="D55" s="496"/>
      <c r="E55" s="537">
        <v>40931620125</v>
      </c>
      <c r="F55" s="350"/>
      <c r="G55" s="948">
        <f t="shared" si="0"/>
        <v>3969227395.5740795</v>
      </c>
      <c r="H55" s="343"/>
      <c r="I55" s="537">
        <v>0</v>
      </c>
      <c r="J55" s="588"/>
      <c r="K55" s="353">
        <f t="shared" si="1"/>
        <v>44900847520.574081</v>
      </c>
      <c r="L55" s="587"/>
      <c r="N55" s="589"/>
    </row>
    <row r="56" spans="1:14" s="250" customFormat="1" ht="21" customHeight="1" x14ac:dyDescent="0.7">
      <c r="A56" s="503" t="s">
        <v>2023</v>
      </c>
      <c r="B56" s="587"/>
      <c r="C56" s="349"/>
      <c r="D56" s="496"/>
      <c r="E56" s="537">
        <v>615844383</v>
      </c>
      <c r="F56" s="350"/>
      <c r="G56" s="948">
        <f t="shared" si="0"/>
        <v>59719756.729615048</v>
      </c>
      <c r="H56" s="343"/>
      <c r="I56" s="537">
        <v>0</v>
      </c>
      <c r="J56" s="588"/>
      <c r="K56" s="353">
        <f t="shared" si="1"/>
        <v>675564139.72961509</v>
      </c>
      <c r="L56" s="587"/>
      <c r="N56" s="589"/>
    </row>
    <row r="57" spans="1:14" s="250" customFormat="1" ht="21" customHeight="1" x14ac:dyDescent="0.7">
      <c r="A57" s="503" t="s">
        <v>2025</v>
      </c>
      <c r="B57" s="587"/>
      <c r="C57" s="349"/>
      <c r="D57" s="496"/>
      <c r="E57" s="537">
        <v>17811414843</v>
      </c>
      <c r="F57" s="350"/>
      <c r="G57" s="948">
        <f t="shared" si="0"/>
        <v>1727211274.1413357</v>
      </c>
      <c r="H57" s="343"/>
      <c r="I57" s="537">
        <v>0</v>
      </c>
      <c r="J57" s="588"/>
      <c r="K57" s="353">
        <f t="shared" si="1"/>
        <v>19538626117.141335</v>
      </c>
      <c r="L57" s="587"/>
      <c r="N57" s="589"/>
    </row>
    <row r="58" spans="1:14" s="250" customFormat="1" ht="21" customHeight="1" x14ac:dyDescent="0.7">
      <c r="A58" s="503" t="s">
        <v>2027</v>
      </c>
      <c r="B58" s="587"/>
      <c r="C58" s="349"/>
      <c r="D58" s="496"/>
      <c r="E58" s="537">
        <v>8184428420</v>
      </c>
      <c r="F58" s="350"/>
      <c r="G58" s="948">
        <f t="shared" si="0"/>
        <v>793661658.21365905</v>
      </c>
      <c r="H58" s="343"/>
      <c r="I58" s="537">
        <v>0</v>
      </c>
      <c r="J58" s="588"/>
      <c r="K58" s="353">
        <f t="shared" si="1"/>
        <v>8978090078.2136593</v>
      </c>
      <c r="L58" s="587"/>
      <c r="N58" s="589"/>
    </row>
    <row r="59" spans="1:14" s="250" customFormat="1" ht="21" customHeight="1" thickBot="1" x14ac:dyDescent="0.75">
      <c r="A59" s="332"/>
      <c r="B59" s="587"/>
      <c r="C59" s="966"/>
      <c r="D59" s="587"/>
      <c r="E59" s="364">
        <f>SUM(E36:E58)</f>
        <v>19797695905364</v>
      </c>
      <c r="F59" s="350"/>
      <c r="G59" s="972">
        <f>SUM(G36:G58)</f>
        <v>1919825228438.0002</v>
      </c>
      <c r="H59" s="343"/>
      <c r="I59" s="364">
        <f>SUM(I36:I58)</f>
        <v>10913013714153</v>
      </c>
      <c r="J59" s="588"/>
      <c r="K59" s="535">
        <f>SUM(K36:K58)</f>
        <v>32630534847954.996</v>
      </c>
      <c r="L59" s="587"/>
      <c r="N59" s="589"/>
    </row>
    <row r="60" spans="1:14" s="250" customFormat="1" ht="21" customHeight="1" thickTop="1" x14ac:dyDescent="0.6">
      <c r="A60" s="332"/>
      <c r="B60" s="587"/>
      <c r="C60" s="966"/>
      <c r="D60" s="587"/>
      <c r="E60" s="611"/>
      <c r="F60" s="587"/>
      <c r="G60" s="587"/>
      <c r="H60" s="587"/>
      <c r="I60" s="967"/>
      <c r="J60" s="587"/>
      <c r="K60" s="587"/>
      <c r="L60" s="587"/>
      <c r="M60" s="589"/>
      <c r="N60" s="589"/>
    </row>
    <row r="61" spans="1:14" s="503" customFormat="1" ht="21" customHeight="1" x14ac:dyDescent="0.6">
      <c r="A61" s="332"/>
      <c r="B61" s="587"/>
      <c r="C61" s="587"/>
      <c r="D61" s="587"/>
      <c r="E61" s="587"/>
      <c r="F61" s="587"/>
      <c r="G61" s="973">
        <v>1919825228438</v>
      </c>
      <c r="H61" s="587"/>
      <c r="I61" s="587"/>
      <c r="J61" s="587"/>
      <c r="K61" s="587"/>
      <c r="L61" s="587"/>
      <c r="M61" s="589"/>
      <c r="N61" s="589"/>
    </row>
    <row r="62" spans="1:14" s="503" customFormat="1" ht="21" customHeight="1" x14ac:dyDescent="0.6">
      <c r="A62" s="602"/>
      <c r="B62" s="602"/>
      <c r="C62" s="602"/>
      <c r="D62" s="602"/>
      <c r="E62" s="603"/>
      <c r="F62" s="340"/>
      <c r="G62" s="340"/>
      <c r="H62" s="340"/>
      <c r="I62" s="340"/>
      <c r="J62" s="340"/>
      <c r="K62" s="594"/>
      <c r="L62" s="340"/>
      <c r="M62" s="594"/>
      <c r="N62" s="594"/>
    </row>
    <row r="63" spans="1:14" ht="21" customHeight="1" x14ac:dyDescent="0.25">
      <c r="A63" s="604"/>
      <c r="B63" s="604"/>
      <c r="C63" s="604"/>
      <c r="D63" s="604"/>
      <c r="E63" s="605"/>
      <c r="F63" s="371"/>
      <c r="G63" s="371"/>
      <c r="H63" s="371"/>
      <c r="I63" s="371"/>
      <c r="J63" s="371"/>
      <c r="K63" s="606"/>
      <c r="L63" s="371"/>
      <c r="M63" s="606"/>
      <c r="N63" s="606"/>
    </row>
    <row r="64" spans="1:14" ht="21" customHeight="1" x14ac:dyDescent="0.25">
      <c r="A64" s="604"/>
      <c r="B64" s="604"/>
      <c r="C64" s="604"/>
      <c r="D64" s="604"/>
      <c r="E64" s="605"/>
      <c r="F64" s="371"/>
      <c r="G64" s="371"/>
      <c r="H64" s="371"/>
      <c r="I64" s="371"/>
      <c r="J64" s="371"/>
      <c r="K64" s="606"/>
      <c r="L64" s="371"/>
      <c r="M64" s="606"/>
      <c r="N64" s="606"/>
    </row>
    <row r="65" spans="1:14" ht="21" customHeight="1" x14ac:dyDescent="0.25">
      <c r="A65" s="604"/>
      <c r="B65" s="604"/>
      <c r="C65" s="604"/>
      <c r="D65" s="604"/>
      <c r="E65" s="605"/>
      <c r="F65" s="371"/>
      <c r="G65" s="371"/>
      <c r="H65" s="371"/>
      <c r="I65" s="371"/>
      <c r="J65" s="371"/>
      <c r="K65" s="606"/>
      <c r="L65" s="371"/>
      <c r="M65" s="606"/>
      <c r="N65" s="606"/>
    </row>
    <row r="66" spans="1:14" ht="21" customHeight="1" x14ac:dyDescent="0.25">
      <c r="A66" s="604"/>
      <c r="B66" s="604"/>
      <c r="C66" s="604"/>
      <c r="D66" s="604"/>
      <c r="E66" s="605"/>
      <c r="F66" s="371"/>
      <c r="G66" s="371"/>
      <c r="H66" s="371"/>
      <c r="I66" s="371"/>
      <c r="J66" s="371"/>
      <c r="K66" s="606"/>
      <c r="L66" s="371"/>
      <c r="M66" s="606"/>
      <c r="N66" s="606"/>
    </row>
    <row r="67" spans="1:14" ht="15" x14ac:dyDescent="0.25"/>
    <row r="68" spans="1:14" ht="15" x14ac:dyDescent="0.25"/>
    <row r="69" spans="1:14" ht="15" x14ac:dyDescent="0.25"/>
    <row r="70" spans="1:14" ht="15" x14ac:dyDescent="0.25"/>
    <row r="71" spans="1:14" ht="15" x14ac:dyDescent="0.25"/>
    <row r="72" spans="1:14" ht="15" x14ac:dyDescent="0.25"/>
    <row r="73" spans="1:14" ht="15" x14ac:dyDescent="0.25"/>
    <row r="74" spans="1:14" ht="15" x14ac:dyDescent="0.25"/>
    <row r="75" spans="1:14" ht="15" x14ac:dyDescent="0.25"/>
    <row r="76" spans="1:14" ht="15" x14ac:dyDescent="0.25"/>
    <row r="77" spans="1:14" ht="15" x14ac:dyDescent="0.25"/>
    <row r="78" spans="1:14" ht="15" x14ac:dyDescent="0.25"/>
    <row r="79" spans="1:14" ht="15" x14ac:dyDescent="0.25"/>
    <row r="80" spans="1:14" s="440" customFormat="1" ht="15" x14ac:dyDescent="0.25">
      <c r="E80" s="584"/>
      <c r="G80" s="584"/>
      <c r="H80" s="584"/>
      <c r="I80" s="584"/>
      <c r="J80" s="584"/>
      <c r="L80" s="584"/>
      <c r="M80" s="511"/>
      <c r="N80" s="511"/>
    </row>
  </sheetData>
  <mergeCells count="7">
    <mergeCell ref="A32:M32"/>
    <mergeCell ref="G15:M15"/>
    <mergeCell ref="G5:M5"/>
    <mergeCell ref="A1:K1"/>
    <mergeCell ref="A2:K2"/>
    <mergeCell ref="A3:K3"/>
    <mergeCell ref="A5:E5"/>
  </mergeCells>
  <printOptions horizontalCentered="1"/>
  <pageMargins left="0.5" right="0.5" top="0.5" bottom="0.5" header="0" footer="0"/>
  <pageSetup paperSize="9" scale="61" orientation="portrait" r:id="rId1"/>
  <headerFooter>
    <oddFooter>&amp;C&amp;"B Nazanin,Regular"&amp;12&amp;A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1"/>
  <dimension ref="A1:G31"/>
  <sheetViews>
    <sheetView rightToLeft="1" workbookViewId="0">
      <selection activeCell="F31" sqref="F31"/>
    </sheetView>
  </sheetViews>
  <sheetFormatPr defaultRowHeight="15" x14ac:dyDescent="0.25"/>
  <cols>
    <col min="5" max="5" width="123.7109375" style="101" customWidth="1"/>
    <col min="6" max="6" width="17.42578125" style="97" customWidth="1"/>
    <col min="7" max="7" width="16.140625" style="97" customWidth="1"/>
  </cols>
  <sheetData>
    <row r="1" spans="1:7" x14ac:dyDescent="0.25">
      <c r="A1" s="94" t="s">
        <v>369</v>
      </c>
      <c r="B1" s="94" t="s">
        <v>370</v>
      </c>
      <c r="C1" s="94" t="s">
        <v>371</v>
      </c>
      <c r="D1" s="94" t="s">
        <v>372</v>
      </c>
      <c r="E1" s="95" t="s">
        <v>373</v>
      </c>
      <c r="F1" s="96" t="s">
        <v>374</v>
      </c>
      <c r="G1" s="97" t="s">
        <v>375</v>
      </c>
    </row>
    <row r="2" spans="1:7" x14ac:dyDescent="0.25">
      <c r="A2" s="94">
        <v>1398</v>
      </c>
      <c r="B2" s="94">
        <v>13980702</v>
      </c>
      <c r="C2" s="94">
        <v>240</v>
      </c>
      <c r="D2" s="94">
        <v>1</v>
      </c>
      <c r="E2" s="95" t="s">
        <v>376</v>
      </c>
      <c r="F2" s="96">
        <v>20986769489</v>
      </c>
      <c r="G2" s="97">
        <v>0</v>
      </c>
    </row>
    <row r="3" spans="1:7" x14ac:dyDescent="0.25">
      <c r="A3" s="94">
        <v>1398</v>
      </c>
      <c r="B3" s="94">
        <v>13980821</v>
      </c>
      <c r="C3" s="94">
        <v>337</v>
      </c>
      <c r="D3" s="94">
        <v>1</v>
      </c>
      <c r="E3" s="95" t="s">
        <v>377</v>
      </c>
      <c r="F3" s="96">
        <v>11328731428</v>
      </c>
      <c r="G3" s="97">
        <v>0</v>
      </c>
    </row>
    <row r="4" spans="1:7" x14ac:dyDescent="0.25">
      <c r="A4" s="94">
        <v>1398</v>
      </c>
      <c r="B4" s="94">
        <v>13980827</v>
      </c>
      <c r="C4" s="94">
        <v>356</v>
      </c>
      <c r="D4" s="94">
        <v>1</v>
      </c>
      <c r="E4" s="95" t="s">
        <v>378</v>
      </c>
      <c r="F4" s="96">
        <v>27143493812</v>
      </c>
      <c r="G4" s="97">
        <v>0</v>
      </c>
    </row>
    <row r="5" spans="1:7" x14ac:dyDescent="0.25">
      <c r="A5" s="94">
        <v>1398</v>
      </c>
      <c r="B5" s="94">
        <v>13980827</v>
      </c>
      <c r="C5" s="94">
        <v>356</v>
      </c>
      <c r="D5" s="94">
        <v>2</v>
      </c>
      <c r="E5" s="95" t="s">
        <v>379</v>
      </c>
      <c r="F5" s="96">
        <v>9223686947</v>
      </c>
      <c r="G5" s="97">
        <v>0</v>
      </c>
    </row>
    <row r="6" spans="1:7" x14ac:dyDescent="0.25">
      <c r="A6" s="98">
        <v>1398</v>
      </c>
      <c r="B6" s="98">
        <v>13981008</v>
      </c>
      <c r="C6" s="98">
        <v>462</v>
      </c>
      <c r="D6" s="98">
        <v>1</v>
      </c>
      <c r="E6" s="99" t="s">
        <v>380</v>
      </c>
      <c r="F6" s="100">
        <v>11791866000</v>
      </c>
      <c r="G6" s="97">
        <v>0</v>
      </c>
    </row>
    <row r="7" spans="1:7" x14ac:dyDescent="0.25">
      <c r="A7" s="98">
        <v>1398</v>
      </c>
      <c r="B7" s="98">
        <v>13981008</v>
      </c>
      <c r="C7" s="98">
        <v>462</v>
      </c>
      <c r="D7" s="98">
        <v>2</v>
      </c>
      <c r="E7" s="99" t="s">
        <v>381</v>
      </c>
      <c r="F7" s="100">
        <v>3872466000</v>
      </c>
      <c r="G7" s="97">
        <v>0</v>
      </c>
    </row>
    <row r="8" spans="1:7" x14ac:dyDescent="0.25">
      <c r="A8" s="98">
        <v>1398</v>
      </c>
      <c r="B8" s="98">
        <v>13981008</v>
      </c>
      <c r="C8" s="98">
        <v>462</v>
      </c>
      <c r="D8" s="98">
        <v>3</v>
      </c>
      <c r="E8" s="99" t="s">
        <v>382</v>
      </c>
      <c r="F8" s="100">
        <v>27708654000</v>
      </c>
      <c r="G8" s="97">
        <v>0</v>
      </c>
    </row>
    <row r="9" spans="1:7" x14ac:dyDescent="0.25">
      <c r="A9" s="98">
        <v>1398</v>
      </c>
      <c r="B9" s="98">
        <v>13981008</v>
      </c>
      <c r="C9" s="98">
        <v>462</v>
      </c>
      <c r="D9" s="98">
        <v>5</v>
      </c>
      <c r="E9" s="99" t="s">
        <v>383</v>
      </c>
      <c r="F9" s="100">
        <v>1708140000</v>
      </c>
      <c r="G9" s="97">
        <v>0</v>
      </c>
    </row>
    <row r="10" spans="1:7" x14ac:dyDescent="0.25">
      <c r="A10" s="98">
        <v>1398</v>
      </c>
      <c r="B10" s="98">
        <v>13981008</v>
      </c>
      <c r="C10" s="98">
        <v>462</v>
      </c>
      <c r="D10" s="98">
        <v>6</v>
      </c>
      <c r="E10" s="99" t="s">
        <v>384</v>
      </c>
      <c r="F10" s="100">
        <v>3247695000</v>
      </c>
      <c r="G10" s="97">
        <v>0</v>
      </c>
    </row>
    <row r="11" spans="1:7" x14ac:dyDescent="0.25">
      <c r="A11" s="98">
        <v>1398</v>
      </c>
      <c r="B11" s="98">
        <v>13981008</v>
      </c>
      <c r="C11" s="98">
        <v>462</v>
      </c>
      <c r="D11" s="98">
        <v>7</v>
      </c>
      <c r="E11" s="99" t="s">
        <v>385</v>
      </c>
      <c r="F11" s="100">
        <v>2453808000</v>
      </c>
      <c r="G11" s="97">
        <v>0</v>
      </c>
    </row>
    <row r="12" spans="1:7" x14ac:dyDescent="0.25">
      <c r="A12" s="98">
        <v>1398</v>
      </c>
      <c r="B12" s="98">
        <v>13981008</v>
      </c>
      <c r="C12" s="98">
        <v>462</v>
      </c>
      <c r="D12" s="98">
        <v>8</v>
      </c>
      <c r="E12" s="99" t="s">
        <v>386</v>
      </c>
      <c r="F12" s="100">
        <v>3727344000</v>
      </c>
      <c r="G12" s="97">
        <v>0</v>
      </c>
    </row>
    <row r="13" spans="1:7" x14ac:dyDescent="0.25">
      <c r="A13" s="98">
        <v>1398</v>
      </c>
      <c r="B13" s="98">
        <v>13981008</v>
      </c>
      <c r="C13" s="98">
        <v>462</v>
      </c>
      <c r="D13" s="98">
        <v>9</v>
      </c>
      <c r="E13" s="99" t="s">
        <v>387</v>
      </c>
      <c r="F13" s="100">
        <v>9845382000</v>
      </c>
      <c r="G13" s="97">
        <v>0</v>
      </c>
    </row>
    <row r="14" spans="1:7" x14ac:dyDescent="0.25">
      <c r="A14" s="98">
        <v>1398</v>
      </c>
      <c r="B14" s="98">
        <v>13981008</v>
      </c>
      <c r="C14" s="98">
        <v>462</v>
      </c>
      <c r="D14" s="98">
        <v>10</v>
      </c>
      <c r="E14" s="99" t="s">
        <v>388</v>
      </c>
      <c r="F14" s="100">
        <v>7928685000</v>
      </c>
      <c r="G14" s="97">
        <v>0</v>
      </c>
    </row>
    <row r="15" spans="1:7" x14ac:dyDescent="0.25">
      <c r="A15" s="94">
        <v>1398</v>
      </c>
      <c r="B15" s="94">
        <v>13981116</v>
      </c>
      <c r="C15" s="94">
        <v>567</v>
      </c>
      <c r="D15" s="94">
        <v>1</v>
      </c>
      <c r="E15" s="95" t="s">
        <v>389</v>
      </c>
      <c r="F15" s="96">
        <v>54554757007</v>
      </c>
      <c r="G15" s="97">
        <v>0</v>
      </c>
    </row>
    <row r="16" spans="1:7" x14ac:dyDescent="0.25">
      <c r="A16" s="94">
        <v>1398</v>
      </c>
      <c r="B16" s="94">
        <v>13981120</v>
      </c>
      <c r="C16" s="94">
        <v>577</v>
      </c>
      <c r="D16" s="94">
        <v>1</v>
      </c>
      <c r="E16" s="95" t="s">
        <v>390</v>
      </c>
      <c r="F16" s="96">
        <v>43502332258</v>
      </c>
      <c r="G16" s="97">
        <v>0</v>
      </c>
    </row>
    <row r="17" spans="1:7" x14ac:dyDescent="0.25">
      <c r="A17" s="94">
        <v>1398</v>
      </c>
      <c r="B17" s="94">
        <v>13981120</v>
      </c>
      <c r="C17" s="94">
        <v>577</v>
      </c>
      <c r="D17" s="94">
        <v>2</v>
      </c>
      <c r="E17" s="95" t="s">
        <v>391</v>
      </c>
      <c r="F17" s="96">
        <v>13040653298</v>
      </c>
      <c r="G17" s="97">
        <v>0</v>
      </c>
    </row>
    <row r="18" spans="1:7" x14ac:dyDescent="0.25">
      <c r="A18" s="94">
        <v>1398</v>
      </c>
      <c r="B18" s="94">
        <v>13981124</v>
      </c>
      <c r="C18" s="94">
        <v>591</v>
      </c>
      <c r="D18" s="94">
        <v>1</v>
      </c>
      <c r="E18" s="95" t="s">
        <v>392</v>
      </c>
      <c r="F18" s="96">
        <v>50395650703</v>
      </c>
      <c r="G18" s="97">
        <v>0</v>
      </c>
    </row>
    <row r="19" spans="1:7" x14ac:dyDescent="0.25">
      <c r="A19" s="94">
        <v>1398</v>
      </c>
      <c r="B19" s="94">
        <v>13981124</v>
      </c>
      <c r="C19" s="94">
        <v>591</v>
      </c>
      <c r="D19" s="94">
        <v>2</v>
      </c>
      <c r="E19" s="95" t="s">
        <v>393</v>
      </c>
      <c r="F19" s="96">
        <v>14367404819</v>
      </c>
      <c r="G19" s="97">
        <v>0</v>
      </c>
    </row>
    <row r="20" spans="1:7" x14ac:dyDescent="0.25">
      <c r="A20" s="94">
        <v>1398</v>
      </c>
      <c r="B20" s="94">
        <v>13981124</v>
      </c>
      <c r="C20" s="94">
        <v>592</v>
      </c>
      <c r="D20" s="94">
        <v>1</v>
      </c>
      <c r="E20" s="95" t="s">
        <v>394</v>
      </c>
      <c r="F20" s="96">
        <v>32955797188</v>
      </c>
      <c r="G20" s="97">
        <v>0</v>
      </c>
    </row>
    <row r="21" spans="1:7" x14ac:dyDescent="0.25">
      <c r="A21" s="94">
        <v>1398</v>
      </c>
      <c r="B21" s="94">
        <v>13981124</v>
      </c>
      <c r="C21" s="94">
        <v>592</v>
      </c>
      <c r="D21" s="94">
        <v>2</v>
      </c>
      <c r="E21" s="95" t="s">
        <v>395</v>
      </c>
      <c r="F21" s="96">
        <v>9178373512</v>
      </c>
      <c r="G21" s="97">
        <v>0</v>
      </c>
    </row>
    <row r="22" spans="1:7" x14ac:dyDescent="0.25">
      <c r="A22" s="98">
        <v>1398</v>
      </c>
      <c r="B22" s="98">
        <v>13981128</v>
      </c>
      <c r="C22" s="98">
        <v>605</v>
      </c>
      <c r="D22" s="98">
        <v>1</v>
      </c>
      <c r="E22" s="99" t="s">
        <v>396</v>
      </c>
      <c r="F22" s="100">
        <v>6397082640</v>
      </c>
      <c r="G22" s="97">
        <v>0</v>
      </c>
    </row>
    <row r="23" spans="1:7" x14ac:dyDescent="0.25">
      <c r="A23" s="98">
        <v>1398</v>
      </c>
      <c r="B23" s="98">
        <v>13981128</v>
      </c>
      <c r="C23" s="98">
        <v>605</v>
      </c>
      <c r="D23" s="98">
        <v>2</v>
      </c>
      <c r="E23" s="99" t="s">
        <v>397</v>
      </c>
      <c r="F23" s="100">
        <v>8979497280</v>
      </c>
      <c r="G23" s="97">
        <v>0</v>
      </c>
    </row>
    <row r="24" spans="1:7" x14ac:dyDescent="0.25">
      <c r="A24" s="98">
        <v>1398</v>
      </c>
      <c r="B24" s="98">
        <v>13981128</v>
      </c>
      <c r="C24" s="98">
        <v>605</v>
      </c>
      <c r="D24" s="98">
        <v>3</v>
      </c>
      <c r="E24" s="99" t="s">
        <v>398</v>
      </c>
      <c r="F24" s="100">
        <v>2472020460</v>
      </c>
      <c r="G24" s="97">
        <v>0</v>
      </c>
    </row>
    <row r="25" spans="1:7" x14ac:dyDescent="0.25">
      <c r="A25" s="94">
        <v>1398</v>
      </c>
      <c r="B25" s="94">
        <v>13981208</v>
      </c>
      <c r="C25" s="94">
        <v>643</v>
      </c>
      <c r="D25" s="94">
        <v>1</v>
      </c>
      <c r="E25" s="95" t="s">
        <v>399</v>
      </c>
      <c r="F25" s="96">
        <v>179082014419</v>
      </c>
      <c r="G25" s="97">
        <v>0</v>
      </c>
    </row>
    <row r="26" spans="1:7" x14ac:dyDescent="0.25">
      <c r="A26" s="94">
        <v>1398</v>
      </c>
      <c r="B26" s="94">
        <v>13981208</v>
      </c>
      <c r="C26" s="94">
        <v>643</v>
      </c>
      <c r="D26" s="94">
        <v>2</v>
      </c>
      <c r="E26" s="95" t="s">
        <v>400</v>
      </c>
      <c r="F26" s="96">
        <v>49539650503</v>
      </c>
      <c r="G26" s="97">
        <v>0</v>
      </c>
    </row>
    <row r="27" spans="1:7" x14ac:dyDescent="0.25">
      <c r="A27" s="94">
        <v>1398</v>
      </c>
      <c r="B27" s="94">
        <v>13981208</v>
      </c>
      <c r="C27" s="94">
        <v>644</v>
      </c>
      <c r="D27" s="94">
        <v>1</v>
      </c>
      <c r="E27" s="95" t="s">
        <v>401</v>
      </c>
      <c r="F27" s="96">
        <v>73182903948</v>
      </c>
      <c r="G27" s="97">
        <v>0</v>
      </c>
    </row>
    <row r="28" spans="1:7" x14ac:dyDescent="0.25">
      <c r="A28" s="94">
        <v>1398</v>
      </c>
      <c r="B28" s="94">
        <v>13981208</v>
      </c>
      <c r="C28" s="94">
        <v>645</v>
      </c>
      <c r="D28" s="94">
        <v>1</v>
      </c>
      <c r="E28" s="95" t="s">
        <v>402</v>
      </c>
      <c r="F28" s="96">
        <v>65648607343</v>
      </c>
      <c r="G28" s="97">
        <v>0</v>
      </c>
    </row>
    <row r="29" spans="1:7" x14ac:dyDescent="0.25">
      <c r="A29" s="94">
        <v>1398</v>
      </c>
      <c r="B29" s="94">
        <v>13981208</v>
      </c>
      <c r="C29" s="94">
        <v>646</v>
      </c>
      <c r="D29" s="94">
        <v>1</v>
      </c>
      <c r="E29" s="95" t="s">
        <v>403</v>
      </c>
      <c r="F29" s="96">
        <v>209911026115</v>
      </c>
      <c r="G29" s="97">
        <v>0</v>
      </c>
    </row>
    <row r="30" spans="1:7" x14ac:dyDescent="0.25">
      <c r="A30" s="94">
        <v>1398</v>
      </c>
      <c r="B30" s="94">
        <v>13981208</v>
      </c>
      <c r="C30" s="94">
        <v>646</v>
      </c>
      <c r="D30" s="94">
        <v>2</v>
      </c>
      <c r="E30" s="95" t="s">
        <v>404</v>
      </c>
      <c r="F30" s="96">
        <v>652379801</v>
      </c>
      <c r="G30" s="97">
        <v>0</v>
      </c>
    </row>
    <row r="31" spans="1:7" x14ac:dyDescent="0.25">
      <c r="F31" s="97">
        <f>SUM(F2:F30)</f>
        <v>954826872970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pageSetUpPr fitToPage="1"/>
  </sheetPr>
  <dimension ref="A1:H29"/>
  <sheetViews>
    <sheetView rightToLeft="1" view="pageBreakPreview" topLeftCell="A10" zoomScaleNormal="70" zoomScaleSheetLayoutView="100" workbookViewId="0">
      <selection activeCell="O18" sqref="O18"/>
    </sheetView>
  </sheetViews>
  <sheetFormatPr defaultColWidth="8.7109375" defaultRowHeight="15" x14ac:dyDescent="0.25"/>
  <cols>
    <col min="1" max="1" width="3.140625" style="87" customWidth="1"/>
    <col min="2" max="2" width="36.140625" style="87" customWidth="1"/>
    <col min="3" max="3" width="1" style="87" customWidth="1"/>
    <col min="4" max="4" width="25.7109375" style="87" customWidth="1"/>
    <col min="5" max="5" width="1.140625" style="87" customWidth="1"/>
    <col min="6" max="6" width="10.140625" style="87" customWidth="1"/>
    <col min="7" max="7" width="14.42578125" style="87" customWidth="1"/>
    <col min="8" max="8" width="11.42578125" style="87" customWidth="1"/>
    <col min="9" max="256" width="8.7109375" style="87"/>
    <col min="257" max="257" width="3.140625" style="87" customWidth="1"/>
    <col min="258" max="258" width="31.42578125" style="87" customWidth="1"/>
    <col min="259" max="259" width="1" style="87" customWidth="1"/>
    <col min="260" max="260" width="25.7109375" style="87" customWidth="1"/>
    <col min="261" max="261" width="1.140625" style="87" customWidth="1"/>
    <col min="262" max="262" width="10.140625" style="87" customWidth="1"/>
    <col min="263" max="263" width="14.42578125" style="87" customWidth="1"/>
    <col min="264" max="264" width="11.42578125" style="87" customWidth="1"/>
    <col min="265" max="512" width="8.7109375" style="87"/>
    <col min="513" max="513" width="3.140625" style="87" customWidth="1"/>
    <col min="514" max="514" width="31.42578125" style="87" customWidth="1"/>
    <col min="515" max="515" width="1" style="87" customWidth="1"/>
    <col min="516" max="516" width="25.7109375" style="87" customWidth="1"/>
    <col min="517" max="517" width="1.140625" style="87" customWidth="1"/>
    <col min="518" max="518" width="10.140625" style="87" customWidth="1"/>
    <col min="519" max="519" width="14.42578125" style="87" customWidth="1"/>
    <col min="520" max="520" width="11.42578125" style="87" customWidth="1"/>
    <col min="521" max="768" width="8.7109375" style="87"/>
    <col min="769" max="769" width="3.140625" style="87" customWidth="1"/>
    <col min="770" max="770" width="31.42578125" style="87" customWidth="1"/>
    <col min="771" max="771" width="1" style="87" customWidth="1"/>
    <col min="772" max="772" width="25.7109375" style="87" customWidth="1"/>
    <col min="773" max="773" width="1.140625" style="87" customWidth="1"/>
    <col min="774" max="774" width="10.140625" style="87" customWidth="1"/>
    <col min="775" max="775" width="14.42578125" style="87" customWidth="1"/>
    <col min="776" max="776" width="11.42578125" style="87" customWidth="1"/>
    <col min="777" max="1024" width="8.7109375" style="87"/>
    <col min="1025" max="1025" width="3.140625" style="87" customWidth="1"/>
    <col min="1026" max="1026" width="31.42578125" style="87" customWidth="1"/>
    <col min="1027" max="1027" width="1" style="87" customWidth="1"/>
    <col min="1028" max="1028" width="25.7109375" style="87" customWidth="1"/>
    <col min="1029" max="1029" width="1.140625" style="87" customWidth="1"/>
    <col min="1030" max="1030" width="10.140625" style="87" customWidth="1"/>
    <col min="1031" max="1031" width="14.42578125" style="87" customWidth="1"/>
    <col min="1032" max="1032" width="11.42578125" style="87" customWidth="1"/>
    <col min="1033" max="1280" width="8.7109375" style="87"/>
    <col min="1281" max="1281" width="3.140625" style="87" customWidth="1"/>
    <col min="1282" max="1282" width="31.42578125" style="87" customWidth="1"/>
    <col min="1283" max="1283" width="1" style="87" customWidth="1"/>
    <col min="1284" max="1284" width="25.7109375" style="87" customWidth="1"/>
    <col min="1285" max="1285" width="1.140625" style="87" customWidth="1"/>
    <col min="1286" max="1286" width="10.140625" style="87" customWidth="1"/>
    <col min="1287" max="1287" width="14.42578125" style="87" customWidth="1"/>
    <col min="1288" max="1288" width="11.42578125" style="87" customWidth="1"/>
    <col min="1289" max="1536" width="8.7109375" style="87"/>
    <col min="1537" max="1537" width="3.140625" style="87" customWidth="1"/>
    <col min="1538" max="1538" width="31.42578125" style="87" customWidth="1"/>
    <col min="1539" max="1539" width="1" style="87" customWidth="1"/>
    <col min="1540" max="1540" width="25.7109375" style="87" customWidth="1"/>
    <col min="1541" max="1541" width="1.140625" style="87" customWidth="1"/>
    <col min="1542" max="1542" width="10.140625" style="87" customWidth="1"/>
    <col min="1543" max="1543" width="14.42578125" style="87" customWidth="1"/>
    <col min="1544" max="1544" width="11.42578125" style="87" customWidth="1"/>
    <col min="1545" max="1792" width="8.7109375" style="87"/>
    <col min="1793" max="1793" width="3.140625" style="87" customWidth="1"/>
    <col min="1794" max="1794" width="31.42578125" style="87" customWidth="1"/>
    <col min="1795" max="1795" width="1" style="87" customWidth="1"/>
    <col min="1796" max="1796" width="25.7109375" style="87" customWidth="1"/>
    <col min="1797" max="1797" width="1.140625" style="87" customWidth="1"/>
    <col min="1798" max="1798" width="10.140625" style="87" customWidth="1"/>
    <col min="1799" max="1799" width="14.42578125" style="87" customWidth="1"/>
    <col min="1800" max="1800" width="11.42578125" style="87" customWidth="1"/>
    <col min="1801" max="2048" width="8.7109375" style="87"/>
    <col min="2049" max="2049" width="3.140625" style="87" customWidth="1"/>
    <col min="2050" max="2050" width="31.42578125" style="87" customWidth="1"/>
    <col min="2051" max="2051" width="1" style="87" customWidth="1"/>
    <col min="2052" max="2052" width="25.7109375" style="87" customWidth="1"/>
    <col min="2053" max="2053" width="1.140625" style="87" customWidth="1"/>
    <col min="2054" max="2054" width="10.140625" style="87" customWidth="1"/>
    <col min="2055" max="2055" width="14.42578125" style="87" customWidth="1"/>
    <col min="2056" max="2056" width="11.42578125" style="87" customWidth="1"/>
    <col min="2057" max="2304" width="8.7109375" style="87"/>
    <col min="2305" max="2305" width="3.140625" style="87" customWidth="1"/>
    <col min="2306" max="2306" width="31.42578125" style="87" customWidth="1"/>
    <col min="2307" max="2307" width="1" style="87" customWidth="1"/>
    <col min="2308" max="2308" width="25.7109375" style="87" customWidth="1"/>
    <col min="2309" max="2309" width="1.140625" style="87" customWidth="1"/>
    <col min="2310" max="2310" width="10.140625" style="87" customWidth="1"/>
    <col min="2311" max="2311" width="14.42578125" style="87" customWidth="1"/>
    <col min="2312" max="2312" width="11.42578125" style="87" customWidth="1"/>
    <col min="2313" max="2560" width="8.7109375" style="87"/>
    <col min="2561" max="2561" width="3.140625" style="87" customWidth="1"/>
    <col min="2562" max="2562" width="31.42578125" style="87" customWidth="1"/>
    <col min="2563" max="2563" width="1" style="87" customWidth="1"/>
    <col min="2564" max="2564" width="25.7109375" style="87" customWidth="1"/>
    <col min="2565" max="2565" width="1.140625" style="87" customWidth="1"/>
    <col min="2566" max="2566" width="10.140625" style="87" customWidth="1"/>
    <col min="2567" max="2567" width="14.42578125" style="87" customWidth="1"/>
    <col min="2568" max="2568" width="11.42578125" style="87" customWidth="1"/>
    <col min="2569" max="2816" width="8.7109375" style="87"/>
    <col min="2817" max="2817" width="3.140625" style="87" customWidth="1"/>
    <col min="2818" max="2818" width="31.42578125" style="87" customWidth="1"/>
    <col min="2819" max="2819" width="1" style="87" customWidth="1"/>
    <col min="2820" max="2820" width="25.7109375" style="87" customWidth="1"/>
    <col min="2821" max="2821" width="1.140625" style="87" customWidth="1"/>
    <col min="2822" max="2822" width="10.140625" style="87" customWidth="1"/>
    <col min="2823" max="2823" width="14.42578125" style="87" customWidth="1"/>
    <col min="2824" max="2824" width="11.42578125" style="87" customWidth="1"/>
    <col min="2825" max="3072" width="8.7109375" style="87"/>
    <col min="3073" max="3073" width="3.140625" style="87" customWidth="1"/>
    <col min="3074" max="3074" width="31.42578125" style="87" customWidth="1"/>
    <col min="3075" max="3075" width="1" style="87" customWidth="1"/>
    <col min="3076" max="3076" width="25.7109375" style="87" customWidth="1"/>
    <col min="3077" max="3077" width="1.140625" style="87" customWidth="1"/>
    <col min="3078" max="3078" width="10.140625" style="87" customWidth="1"/>
    <col min="3079" max="3079" width="14.42578125" style="87" customWidth="1"/>
    <col min="3080" max="3080" width="11.42578125" style="87" customWidth="1"/>
    <col min="3081" max="3328" width="8.7109375" style="87"/>
    <col min="3329" max="3329" width="3.140625" style="87" customWidth="1"/>
    <col min="3330" max="3330" width="31.42578125" style="87" customWidth="1"/>
    <col min="3331" max="3331" width="1" style="87" customWidth="1"/>
    <col min="3332" max="3332" width="25.7109375" style="87" customWidth="1"/>
    <col min="3333" max="3333" width="1.140625" style="87" customWidth="1"/>
    <col min="3334" max="3334" width="10.140625" style="87" customWidth="1"/>
    <col min="3335" max="3335" width="14.42578125" style="87" customWidth="1"/>
    <col min="3336" max="3336" width="11.42578125" style="87" customWidth="1"/>
    <col min="3337" max="3584" width="8.7109375" style="87"/>
    <col min="3585" max="3585" width="3.140625" style="87" customWidth="1"/>
    <col min="3586" max="3586" width="31.42578125" style="87" customWidth="1"/>
    <col min="3587" max="3587" width="1" style="87" customWidth="1"/>
    <col min="3588" max="3588" width="25.7109375" style="87" customWidth="1"/>
    <col min="3589" max="3589" width="1.140625" style="87" customWidth="1"/>
    <col min="3590" max="3590" width="10.140625" style="87" customWidth="1"/>
    <col min="3591" max="3591" width="14.42578125" style="87" customWidth="1"/>
    <col min="3592" max="3592" width="11.42578125" style="87" customWidth="1"/>
    <col min="3593" max="3840" width="8.7109375" style="87"/>
    <col min="3841" max="3841" width="3.140625" style="87" customWidth="1"/>
    <col min="3842" max="3842" width="31.42578125" style="87" customWidth="1"/>
    <col min="3843" max="3843" width="1" style="87" customWidth="1"/>
    <col min="3844" max="3844" width="25.7109375" style="87" customWidth="1"/>
    <col min="3845" max="3845" width="1.140625" style="87" customWidth="1"/>
    <col min="3846" max="3846" width="10.140625" style="87" customWidth="1"/>
    <col min="3847" max="3847" width="14.42578125" style="87" customWidth="1"/>
    <col min="3848" max="3848" width="11.42578125" style="87" customWidth="1"/>
    <col min="3849" max="4096" width="8.7109375" style="87"/>
    <col min="4097" max="4097" width="3.140625" style="87" customWidth="1"/>
    <col min="4098" max="4098" width="31.42578125" style="87" customWidth="1"/>
    <col min="4099" max="4099" width="1" style="87" customWidth="1"/>
    <col min="4100" max="4100" width="25.7109375" style="87" customWidth="1"/>
    <col min="4101" max="4101" width="1.140625" style="87" customWidth="1"/>
    <col min="4102" max="4102" width="10.140625" style="87" customWidth="1"/>
    <col min="4103" max="4103" width="14.42578125" style="87" customWidth="1"/>
    <col min="4104" max="4104" width="11.42578125" style="87" customWidth="1"/>
    <col min="4105" max="4352" width="8.7109375" style="87"/>
    <col min="4353" max="4353" width="3.140625" style="87" customWidth="1"/>
    <col min="4354" max="4354" width="31.42578125" style="87" customWidth="1"/>
    <col min="4355" max="4355" width="1" style="87" customWidth="1"/>
    <col min="4356" max="4356" width="25.7109375" style="87" customWidth="1"/>
    <col min="4357" max="4357" width="1.140625" style="87" customWidth="1"/>
    <col min="4358" max="4358" width="10.140625" style="87" customWidth="1"/>
    <col min="4359" max="4359" width="14.42578125" style="87" customWidth="1"/>
    <col min="4360" max="4360" width="11.42578125" style="87" customWidth="1"/>
    <col min="4361" max="4608" width="8.7109375" style="87"/>
    <col min="4609" max="4609" width="3.140625" style="87" customWidth="1"/>
    <col min="4610" max="4610" width="31.42578125" style="87" customWidth="1"/>
    <col min="4611" max="4611" width="1" style="87" customWidth="1"/>
    <col min="4612" max="4612" width="25.7109375" style="87" customWidth="1"/>
    <col min="4613" max="4613" width="1.140625" style="87" customWidth="1"/>
    <col min="4614" max="4614" width="10.140625" style="87" customWidth="1"/>
    <col min="4615" max="4615" width="14.42578125" style="87" customWidth="1"/>
    <col min="4616" max="4616" width="11.42578125" style="87" customWidth="1"/>
    <col min="4617" max="4864" width="8.7109375" style="87"/>
    <col min="4865" max="4865" width="3.140625" style="87" customWidth="1"/>
    <col min="4866" max="4866" width="31.42578125" style="87" customWidth="1"/>
    <col min="4867" max="4867" width="1" style="87" customWidth="1"/>
    <col min="4868" max="4868" width="25.7109375" style="87" customWidth="1"/>
    <col min="4869" max="4869" width="1.140625" style="87" customWidth="1"/>
    <col min="4870" max="4870" width="10.140625" style="87" customWidth="1"/>
    <col min="4871" max="4871" width="14.42578125" style="87" customWidth="1"/>
    <col min="4872" max="4872" width="11.42578125" style="87" customWidth="1"/>
    <col min="4873" max="5120" width="8.7109375" style="87"/>
    <col min="5121" max="5121" width="3.140625" style="87" customWidth="1"/>
    <col min="5122" max="5122" width="31.42578125" style="87" customWidth="1"/>
    <col min="5123" max="5123" width="1" style="87" customWidth="1"/>
    <col min="5124" max="5124" width="25.7109375" style="87" customWidth="1"/>
    <col min="5125" max="5125" width="1.140625" style="87" customWidth="1"/>
    <col min="5126" max="5126" width="10.140625" style="87" customWidth="1"/>
    <col min="5127" max="5127" width="14.42578125" style="87" customWidth="1"/>
    <col min="5128" max="5128" width="11.42578125" style="87" customWidth="1"/>
    <col min="5129" max="5376" width="8.7109375" style="87"/>
    <col min="5377" max="5377" width="3.140625" style="87" customWidth="1"/>
    <col min="5378" max="5378" width="31.42578125" style="87" customWidth="1"/>
    <col min="5379" max="5379" width="1" style="87" customWidth="1"/>
    <col min="5380" max="5380" width="25.7109375" style="87" customWidth="1"/>
    <col min="5381" max="5381" width="1.140625" style="87" customWidth="1"/>
    <col min="5382" max="5382" width="10.140625" style="87" customWidth="1"/>
    <col min="5383" max="5383" width="14.42578125" style="87" customWidth="1"/>
    <col min="5384" max="5384" width="11.42578125" style="87" customWidth="1"/>
    <col min="5385" max="5632" width="8.7109375" style="87"/>
    <col min="5633" max="5633" width="3.140625" style="87" customWidth="1"/>
    <col min="5634" max="5634" width="31.42578125" style="87" customWidth="1"/>
    <col min="5635" max="5635" width="1" style="87" customWidth="1"/>
    <col min="5636" max="5636" width="25.7109375" style="87" customWidth="1"/>
    <col min="5637" max="5637" width="1.140625" style="87" customWidth="1"/>
    <col min="5638" max="5638" width="10.140625" style="87" customWidth="1"/>
    <col min="5639" max="5639" width="14.42578125" style="87" customWidth="1"/>
    <col min="5640" max="5640" width="11.42578125" style="87" customWidth="1"/>
    <col min="5641" max="5888" width="8.7109375" style="87"/>
    <col min="5889" max="5889" width="3.140625" style="87" customWidth="1"/>
    <col min="5890" max="5890" width="31.42578125" style="87" customWidth="1"/>
    <col min="5891" max="5891" width="1" style="87" customWidth="1"/>
    <col min="5892" max="5892" width="25.7109375" style="87" customWidth="1"/>
    <col min="5893" max="5893" width="1.140625" style="87" customWidth="1"/>
    <col min="5894" max="5894" width="10.140625" style="87" customWidth="1"/>
    <col min="5895" max="5895" width="14.42578125" style="87" customWidth="1"/>
    <col min="5896" max="5896" width="11.42578125" style="87" customWidth="1"/>
    <col min="5897" max="6144" width="8.7109375" style="87"/>
    <col min="6145" max="6145" width="3.140625" style="87" customWidth="1"/>
    <col min="6146" max="6146" width="31.42578125" style="87" customWidth="1"/>
    <col min="6147" max="6147" width="1" style="87" customWidth="1"/>
    <col min="6148" max="6148" width="25.7109375" style="87" customWidth="1"/>
    <col min="6149" max="6149" width="1.140625" style="87" customWidth="1"/>
    <col min="6150" max="6150" width="10.140625" style="87" customWidth="1"/>
    <col min="6151" max="6151" width="14.42578125" style="87" customWidth="1"/>
    <col min="6152" max="6152" width="11.42578125" style="87" customWidth="1"/>
    <col min="6153" max="6400" width="8.7109375" style="87"/>
    <col min="6401" max="6401" width="3.140625" style="87" customWidth="1"/>
    <col min="6402" max="6402" width="31.42578125" style="87" customWidth="1"/>
    <col min="6403" max="6403" width="1" style="87" customWidth="1"/>
    <col min="6404" max="6404" width="25.7109375" style="87" customWidth="1"/>
    <col min="6405" max="6405" width="1.140625" style="87" customWidth="1"/>
    <col min="6406" max="6406" width="10.140625" style="87" customWidth="1"/>
    <col min="6407" max="6407" width="14.42578125" style="87" customWidth="1"/>
    <col min="6408" max="6408" width="11.42578125" style="87" customWidth="1"/>
    <col min="6409" max="6656" width="8.7109375" style="87"/>
    <col min="6657" max="6657" width="3.140625" style="87" customWidth="1"/>
    <col min="6658" max="6658" width="31.42578125" style="87" customWidth="1"/>
    <col min="6659" max="6659" width="1" style="87" customWidth="1"/>
    <col min="6660" max="6660" width="25.7109375" style="87" customWidth="1"/>
    <col min="6661" max="6661" width="1.140625" style="87" customWidth="1"/>
    <col min="6662" max="6662" width="10.140625" style="87" customWidth="1"/>
    <col min="6663" max="6663" width="14.42578125" style="87" customWidth="1"/>
    <col min="6664" max="6664" width="11.42578125" style="87" customWidth="1"/>
    <col min="6665" max="6912" width="8.7109375" style="87"/>
    <col min="6913" max="6913" width="3.140625" style="87" customWidth="1"/>
    <col min="6914" max="6914" width="31.42578125" style="87" customWidth="1"/>
    <col min="6915" max="6915" width="1" style="87" customWidth="1"/>
    <col min="6916" max="6916" width="25.7109375" style="87" customWidth="1"/>
    <col min="6917" max="6917" width="1.140625" style="87" customWidth="1"/>
    <col min="6918" max="6918" width="10.140625" style="87" customWidth="1"/>
    <col min="6919" max="6919" width="14.42578125" style="87" customWidth="1"/>
    <col min="6920" max="6920" width="11.42578125" style="87" customWidth="1"/>
    <col min="6921" max="7168" width="8.7109375" style="87"/>
    <col min="7169" max="7169" width="3.140625" style="87" customWidth="1"/>
    <col min="7170" max="7170" width="31.42578125" style="87" customWidth="1"/>
    <col min="7171" max="7171" width="1" style="87" customWidth="1"/>
    <col min="7172" max="7172" width="25.7109375" style="87" customWidth="1"/>
    <col min="7173" max="7173" width="1.140625" style="87" customWidth="1"/>
    <col min="7174" max="7174" width="10.140625" style="87" customWidth="1"/>
    <col min="7175" max="7175" width="14.42578125" style="87" customWidth="1"/>
    <col min="7176" max="7176" width="11.42578125" style="87" customWidth="1"/>
    <col min="7177" max="7424" width="8.7109375" style="87"/>
    <col min="7425" max="7425" width="3.140625" style="87" customWidth="1"/>
    <col min="7426" max="7426" width="31.42578125" style="87" customWidth="1"/>
    <col min="7427" max="7427" width="1" style="87" customWidth="1"/>
    <col min="7428" max="7428" width="25.7109375" style="87" customWidth="1"/>
    <col min="7429" max="7429" width="1.140625" style="87" customWidth="1"/>
    <col min="7430" max="7430" width="10.140625" style="87" customWidth="1"/>
    <col min="7431" max="7431" width="14.42578125" style="87" customWidth="1"/>
    <col min="7432" max="7432" width="11.42578125" style="87" customWidth="1"/>
    <col min="7433" max="7680" width="8.7109375" style="87"/>
    <col min="7681" max="7681" width="3.140625" style="87" customWidth="1"/>
    <col min="7682" max="7682" width="31.42578125" style="87" customWidth="1"/>
    <col min="7683" max="7683" width="1" style="87" customWidth="1"/>
    <col min="7684" max="7684" width="25.7109375" style="87" customWidth="1"/>
    <col min="7685" max="7685" width="1.140625" style="87" customWidth="1"/>
    <col min="7686" max="7686" width="10.140625" style="87" customWidth="1"/>
    <col min="7687" max="7687" width="14.42578125" style="87" customWidth="1"/>
    <col min="7688" max="7688" width="11.42578125" style="87" customWidth="1"/>
    <col min="7689" max="7936" width="8.7109375" style="87"/>
    <col min="7937" max="7937" width="3.140625" style="87" customWidth="1"/>
    <col min="7938" max="7938" width="31.42578125" style="87" customWidth="1"/>
    <col min="7939" max="7939" width="1" style="87" customWidth="1"/>
    <col min="7940" max="7940" width="25.7109375" style="87" customWidth="1"/>
    <col min="7941" max="7941" width="1.140625" style="87" customWidth="1"/>
    <col min="7942" max="7942" width="10.140625" style="87" customWidth="1"/>
    <col min="7943" max="7943" width="14.42578125" style="87" customWidth="1"/>
    <col min="7944" max="7944" width="11.42578125" style="87" customWidth="1"/>
    <col min="7945" max="8192" width="8.7109375" style="87"/>
    <col min="8193" max="8193" width="3.140625" style="87" customWidth="1"/>
    <col min="8194" max="8194" width="31.42578125" style="87" customWidth="1"/>
    <col min="8195" max="8195" width="1" style="87" customWidth="1"/>
    <col min="8196" max="8196" width="25.7109375" style="87" customWidth="1"/>
    <col min="8197" max="8197" width="1.140625" style="87" customWidth="1"/>
    <col min="8198" max="8198" width="10.140625" style="87" customWidth="1"/>
    <col min="8199" max="8199" width="14.42578125" style="87" customWidth="1"/>
    <col min="8200" max="8200" width="11.42578125" style="87" customWidth="1"/>
    <col min="8201" max="8448" width="8.7109375" style="87"/>
    <col min="8449" max="8449" width="3.140625" style="87" customWidth="1"/>
    <col min="8450" max="8450" width="31.42578125" style="87" customWidth="1"/>
    <col min="8451" max="8451" width="1" style="87" customWidth="1"/>
    <col min="8452" max="8452" width="25.7109375" style="87" customWidth="1"/>
    <col min="8453" max="8453" width="1.140625" style="87" customWidth="1"/>
    <col min="8454" max="8454" width="10.140625" style="87" customWidth="1"/>
    <col min="8455" max="8455" width="14.42578125" style="87" customWidth="1"/>
    <col min="8456" max="8456" width="11.42578125" style="87" customWidth="1"/>
    <col min="8457" max="8704" width="8.7109375" style="87"/>
    <col min="8705" max="8705" width="3.140625" style="87" customWidth="1"/>
    <col min="8706" max="8706" width="31.42578125" style="87" customWidth="1"/>
    <col min="8707" max="8707" width="1" style="87" customWidth="1"/>
    <col min="8708" max="8708" width="25.7109375" style="87" customWidth="1"/>
    <col min="8709" max="8709" width="1.140625" style="87" customWidth="1"/>
    <col min="8710" max="8710" width="10.140625" style="87" customWidth="1"/>
    <col min="8711" max="8711" width="14.42578125" style="87" customWidth="1"/>
    <col min="8712" max="8712" width="11.42578125" style="87" customWidth="1"/>
    <col min="8713" max="8960" width="8.7109375" style="87"/>
    <col min="8961" max="8961" width="3.140625" style="87" customWidth="1"/>
    <col min="8962" max="8962" width="31.42578125" style="87" customWidth="1"/>
    <col min="8963" max="8963" width="1" style="87" customWidth="1"/>
    <col min="8964" max="8964" width="25.7109375" style="87" customWidth="1"/>
    <col min="8965" max="8965" width="1.140625" style="87" customWidth="1"/>
    <col min="8966" max="8966" width="10.140625" style="87" customWidth="1"/>
    <col min="8967" max="8967" width="14.42578125" style="87" customWidth="1"/>
    <col min="8968" max="8968" width="11.42578125" style="87" customWidth="1"/>
    <col min="8969" max="9216" width="8.7109375" style="87"/>
    <col min="9217" max="9217" width="3.140625" style="87" customWidth="1"/>
    <col min="9218" max="9218" width="31.42578125" style="87" customWidth="1"/>
    <col min="9219" max="9219" width="1" style="87" customWidth="1"/>
    <col min="9220" max="9220" width="25.7109375" style="87" customWidth="1"/>
    <col min="9221" max="9221" width="1.140625" style="87" customWidth="1"/>
    <col min="9222" max="9222" width="10.140625" style="87" customWidth="1"/>
    <col min="9223" max="9223" width="14.42578125" style="87" customWidth="1"/>
    <col min="9224" max="9224" width="11.42578125" style="87" customWidth="1"/>
    <col min="9225" max="9472" width="8.7109375" style="87"/>
    <col min="9473" max="9473" width="3.140625" style="87" customWidth="1"/>
    <col min="9474" max="9474" width="31.42578125" style="87" customWidth="1"/>
    <col min="9475" max="9475" width="1" style="87" customWidth="1"/>
    <col min="9476" max="9476" width="25.7109375" style="87" customWidth="1"/>
    <col min="9477" max="9477" width="1.140625" style="87" customWidth="1"/>
    <col min="9478" max="9478" width="10.140625" style="87" customWidth="1"/>
    <col min="9479" max="9479" width="14.42578125" style="87" customWidth="1"/>
    <col min="9480" max="9480" width="11.42578125" style="87" customWidth="1"/>
    <col min="9481" max="9728" width="8.7109375" style="87"/>
    <col min="9729" max="9729" width="3.140625" style="87" customWidth="1"/>
    <col min="9730" max="9730" width="31.42578125" style="87" customWidth="1"/>
    <col min="9731" max="9731" width="1" style="87" customWidth="1"/>
    <col min="9732" max="9732" width="25.7109375" style="87" customWidth="1"/>
    <col min="9733" max="9733" width="1.140625" style="87" customWidth="1"/>
    <col min="9734" max="9734" width="10.140625" style="87" customWidth="1"/>
    <col min="9735" max="9735" width="14.42578125" style="87" customWidth="1"/>
    <col min="9736" max="9736" width="11.42578125" style="87" customWidth="1"/>
    <col min="9737" max="9984" width="8.7109375" style="87"/>
    <col min="9985" max="9985" width="3.140625" style="87" customWidth="1"/>
    <col min="9986" max="9986" width="31.42578125" style="87" customWidth="1"/>
    <col min="9987" max="9987" width="1" style="87" customWidth="1"/>
    <col min="9988" max="9988" width="25.7109375" style="87" customWidth="1"/>
    <col min="9989" max="9989" width="1.140625" style="87" customWidth="1"/>
    <col min="9990" max="9990" width="10.140625" style="87" customWidth="1"/>
    <col min="9991" max="9991" width="14.42578125" style="87" customWidth="1"/>
    <col min="9992" max="9992" width="11.42578125" style="87" customWidth="1"/>
    <col min="9993" max="10240" width="8.7109375" style="87"/>
    <col min="10241" max="10241" width="3.140625" style="87" customWidth="1"/>
    <col min="10242" max="10242" width="31.42578125" style="87" customWidth="1"/>
    <col min="10243" max="10243" width="1" style="87" customWidth="1"/>
    <col min="10244" max="10244" width="25.7109375" style="87" customWidth="1"/>
    <col min="10245" max="10245" width="1.140625" style="87" customWidth="1"/>
    <col min="10246" max="10246" width="10.140625" style="87" customWidth="1"/>
    <col min="10247" max="10247" width="14.42578125" style="87" customWidth="1"/>
    <col min="10248" max="10248" width="11.42578125" style="87" customWidth="1"/>
    <col min="10249" max="10496" width="8.7109375" style="87"/>
    <col min="10497" max="10497" width="3.140625" style="87" customWidth="1"/>
    <col min="10498" max="10498" width="31.42578125" style="87" customWidth="1"/>
    <col min="10499" max="10499" width="1" style="87" customWidth="1"/>
    <col min="10500" max="10500" width="25.7109375" style="87" customWidth="1"/>
    <col min="10501" max="10501" width="1.140625" style="87" customWidth="1"/>
    <col min="10502" max="10502" width="10.140625" style="87" customWidth="1"/>
    <col min="10503" max="10503" width="14.42578125" style="87" customWidth="1"/>
    <col min="10504" max="10504" width="11.42578125" style="87" customWidth="1"/>
    <col min="10505" max="10752" width="8.7109375" style="87"/>
    <col min="10753" max="10753" width="3.140625" style="87" customWidth="1"/>
    <col min="10754" max="10754" width="31.42578125" style="87" customWidth="1"/>
    <col min="10755" max="10755" width="1" style="87" customWidth="1"/>
    <col min="10756" max="10756" width="25.7109375" style="87" customWidth="1"/>
    <col min="10757" max="10757" width="1.140625" style="87" customWidth="1"/>
    <col min="10758" max="10758" width="10.140625" style="87" customWidth="1"/>
    <col min="10759" max="10759" width="14.42578125" style="87" customWidth="1"/>
    <col min="10760" max="10760" width="11.42578125" style="87" customWidth="1"/>
    <col min="10761" max="11008" width="8.7109375" style="87"/>
    <col min="11009" max="11009" width="3.140625" style="87" customWidth="1"/>
    <col min="11010" max="11010" width="31.42578125" style="87" customWidth="1"/>
    <col min="11011" max="11011" width="1" style="87" customWidth="1"/>
    <col min="11012" max="11012" width="25.7109375" style="87" customWidth="1"/>
    <col min="11013" max="11013" width="1.140625" style="87" customWidth="1"/>
    <col min="11014" max="11014" width="10.140625" style="87" customWidth="1"/>
    <col min="11015" max="11015" width="14.42578125" style="87" customWidth="1"/>
    <col min="11016" max="11016" width="11.42578125" style="87" customWidth="1"/>
    <col min="11017" max="11264" width="8.7109375" style="87"/>
    <col min="11265" max="11265" width="3.140625" style="87" customWidth="1"/>
    <col min="11266" max="11266" width="31.42578125" style="87" customWidth="1"/>
    <col min="11267" max="11267" width="1" style="87" customWidth="1"/>
    <col min="11268" max="11268" width="25.7109375" style="87" customWidth="1"/>
    <col min="11269" max="11269" width="1.140625" style="87" customWidth="1"/>
    <col min="11270" max="11270" width="10.140625" style="87" customWidth="1"/>
    <col min="11271" max="11271" width="14.42578125" style="87" customWidth="1"/>
    <col min="11272" max="11272" width="11.42578125" style="87" customWidth="1"/>
    <col min="11273" max="11520" width="8.7109375" style="87"/>
    <col min="11521" max="11521" width="3.140625" style="87" customWidth="1"/>
    <col min="11522" max="11522" width="31.42578125" style="87" customWidth="1"/>
    <col min="11523" max="11523" width="1" style="87" customWidth="1"/>
    <col min="11524" max="11524" width="25.7109375" style="87" customWidth="1"/>
    <col min="11525" max="11525" width="1.140625" style="87" customWidth="1"/>
    <col min="11526" max="11526" width="10.140625" style="87" customWidth="1"/>
    <col min="11527" max="11527" width="14.42578125" style="87" customWidth="1"/>
    <col min="11528" max="11528" width="11.42578125" style="87" customWidth="1"/>
    <col min="11529" max="11776" width="8.7109375" style="87"/>
    <col min="11777" max="11777" width="3.140625" style="87" customWidth="1"/>
    <col min="11778" max="11778" width="31.42578125" style="87" customWidth="1"/>
    <col min="11779" max="11779" width="1" style="87" customWidth="1"/>
    <col min="11780" max="11780" width="25.7109375" style="87" customWidth="1"/>
    <col min="11781" max="11781" width="1.140625" style="87" customWidth="1"/>
    <col min="11782" max="11782" width="10.140625" style="87" customWidth="1"/>
    <col min="11783" max="11783" width="14.42578125" style="87" customWidth="1"/>
    <col min="11784" max="11784" width="11.42578125" style="87" customWidth="1"/>
    <col min="11785" max="12032" width="8.7109375" style="87"/>
    <col min="12033" max="12033" width="3.140625" style="87" customWidth="1"/>
    <col min="12034" max="12034" width="31.42578125" style="87" customWidth="1"/>
    <col min="12035" max="12035" width="1" style="87" customWidth="1"/>
    <col min="12036" max="12036" width="25.7109375" style="87" customWidth="1"/>
    <col min="12037" max="12037" width="1.140625" style="87" customWidth="1"/>
    <col min="12038" max="12038" width="10.140625" style="87" customWidth="1"/>
    <col min="12039" max="12039" width="14.42578125" style="87" customWidth="1"/>
    <col min="12040" max="12040" width="11.42578125" style="87" customWidth="1"/>
    <col min="12041" max="12288" width="8.7109375" style="87"/>
    <col min="12289" max="12289" width="3.140625" style="87" customWidth="1"/>
    <col min="12290" max="12290" width="31.42578125" style="87" customWidth="1"/>
    <col min="12291" max="12291" width="1" style="87" customWidth="1"/>
    <col min="12292" max="12292" width="25.7109375" style="87" customWidth="1"/>
    <col min="12293" max="12293" width="1.140625" style="87" customWidth="1"/>
    <col min="12294" max="12294" width="10.140625" style="87" customWidth="1"/>
    <col min="12295" max="12295" width="14.42578125" style="87" customWidth="1"/>
    <col min="12296" max="12296" width="11.42578125" style="87" customWidth="1"/>
    <col min="12297" max="12544" width="8.7109375" style="87"/>
    <col min="12545" max="12545" width="3.140625" style="87" customWidth="1"/>
    <col min="12546" max="12546" width="31.42578125" style="87" customWidth="1"/>
    <col min="12547" max="12547" width="1" style="87" customWidth="1"/>
    <col min="12548" max="12548" width="25.7109375" style="87" customWidth="1"/>
    <col min="12549" max="12549" width="1.140625" style="87" customWidth="1"/>
    <col min="12550" max="12550" width="10.140625" style="87" customWidth="1"/>
    <col min="12551" max="12551" width="14.42578125" style="87" customWidth="1"/>
    <col min="12552" max="12552" width="11.42578125" style="87" customWidth="1"/>
    <col min="12553" max="12800" width="8.7109375" style="87"/>
    <col min="12801" max="12801" width="3.140625" style="87" customWidth="1"/>
    <col min="12802" max="12802" width="31.42578125" style="87" customWidth="1"/>
    <col min="12803" max="12803" width="1" style="87" customWidth="1"/>
    <col min="12804" max="12804" width="25.7109375" style="87" customWidth="1"/>
    <col min="12805" max="12805" width="1.140625" style="87" customWidth="1"/>
    <col min="12806" max="12806" width="10.140625" style="87" customWidth="1"/>
    <col min="12807" max="12807" width="14.42578125" style="87" customWidth="1"/>
    <col min="12808" max="12808" width="11.42578125" style="87" customWidth="1"/>
    <col min="12809" max="13056" width="8.7109375" style="87"/>
    <col min="13057" max="13057" width="3.140625" style="87" customWidth="1"/>
    <col min="13058" max="13058" width="31.42578125" style="87" customWidth="1"/>
    <col min="13059" max="13059" width="1" style="87" customWidth="1"/>
    <col min="13060" max="13060" width="25.7109375" style="87" customWidth="1"/>
    <col min="13061" max="13061" width="1.140625" style="87" customWidth="1"/>
    <col min="13062" max="13062" width="10.140625" style="87" customWidth="1"/>
    <col min="13063" max="13063" width="14.42578125" style="87" customWidth="1"/>
    <col min="13064" max="13064" width="11.42578125" style="87" customWidth="1"/>
    <col min="13065" max="13312" width="8.7109375" style="87"/>
    <col min="13313" max="13313" width="3.140625" style="87" customWidth="1"/>
    <col min="13314" max="13314" width="31.42578125" style="87" customWidth="1"/>
    <col min="13315" max="13315" width="1" style="87" customWidth="1"/>
    <col min="13316" max="13316" width="25.7109375" style="87" customWidth="1"/>
    <col min="13317" max="13317" width="1.140625" style="87" customWidth="1"/>
    <col min="13318" max="13318" width="10.140625" style="87" customWidth="1"/>
    <col min="13319" max="13319" width="14.42578125" style="87" customWidth="1"/>
    <col min="13320" max="13320" width="11.42578125" style="87" customWidth="1"/>
    <col min="13321" max="13568" width="8.7109375" style="87"/>
    <col min="13569" max="13569" width="3.140625" style="87" customWidth="1"/>
    <col min="13570" max="13570" width="31.42578125" style="87" customWidth="1"/>
    <col min="13571" max="13571" width="1" style="87" customWidth="1"/>
    <col min="13572" max="13572" width="25.7109375" style="87" customWidth="1"/>
    <col min="13573" max="13573" width="1.140625" style="87" customWidth="1"/>
    <col min="13574" max="13574" width="10.140625" style="87" customWidth="1"/>
    <col min="13575" max="13575" width="14.42578125" style="87" customWidth="1"/>
    <col min="13576" max="13576" width="11.42578125" style="87" customWidth="1"/>
    <col min="13577" max="13824" width="8.7109375" style="87"/>
    <col min="13825" max="13825" width="3.140625" style="87" customWidth="1"/>
    <col min="13826" max="13826" width="31.42578125" style="87" customWidth="1"/>
    <col min="13827" max="13827" width="1" style="87" customWidth="1"/>
    <col min="13828" max="13828" width="25.7109375" style="87" customWidth="1"/>
    <col min="13829" max="13829" width="1.140625" style="87" customWidth="1"/>
    <col min="13830" max="13830" width="10.140625" style="87" customWidth="1"/>
    <col min="13831" max="13831" width="14.42578125" style="87" customWidth="1"/>
    <col min="13832" max="13832" width="11.42578125" style="87" customWidth="1"/>
    <col min="13833" max="14080" width="8.7109375" style="87"/>
    <col min="14081" max="14081" width="3.140625" style="87" customWidth="1"/>
    <col min="14082" max="14082" width="31.42578125" style="87" customWidth="1"/>
    <col min="14083" max="14083" width="1" style="87" customWidth="1"/>
    <col min="14084" max="14084" width="25.7109375" style="87" customWidth="1"/>
    <col min="14085" max="14085" width="1.140625" style="87" customWidth="1"/>
    <col min="14086" max="14086" width="10.140625" style="87" customWidth="1"/>
    <col min="14087" max="14087" width="14.42578125" style="87" customWidth="1"/>
    <col min="14088" max="14088" width="11.42578125" style="87" customWidth="1"/>
    <col min="14089" max="14336" width="8.7109375" style="87"/>
    <col min="14337" max="14337" width="3.140625" style="87" customWidth="1"/>
    <col min="14338" max="14338" width="31.42578125" style="87" customWidth="1"/>
    <col min="14339" max="14339" width="1" style="87" customWidth="1"/>
    <col min="14340" max="14340" width="25.7109375" style="87" customWidth="1"/>
    <col min="14341" max="14341" width="1.140625" style="87" customWidth="1"/>
    <col min="14342" max="14342" width="10.140625" style="87" customWidth="1"/>
    <col min="14343" max="14343" width="14.42578125" style="87" customWidth="1"/>
    <col min="14344" max="14344" width="11.42578125" style="87" customWidth="1"/>
    <col min="14345" max="14592" width="8.7109375" style="87"/>
    <col min="14593" max="14593" width="3.140625" style="87" customWidth="1"/>
    <col min="14594" max="14594" width="31.42578125" style="87" customWidth="1"/>
    <col min="14595" max="14595" width="1" style="87" customWidth="1"/>
    <col min="14596" max="14596" width="25.7109375" style="87" customWidth="1"/>
    <col min="14597" max="14597" width="1.140625" style="87" customWidth="1"/>
    <col min="14598" max="14598" width="10.140625" style="87" customWidth="1"/>
    <col min="14599" max="14599" width="14.42578125" style="87" customWidth="1"/>
    <col min="14600" max="14600" width="11.42578125" style="87" customWidth="1"/>
    <col min="14601" max="14848" width="8.7109375" style="87"/>
    <col min="14849" max="14849" width="3.140625" style="87" customWidth="1"/>
    <col min="14850" max="14850" width="31.42578125" style="87" customWidth="1"/>
    <col min="14851" max="14851" width="1" style="87" customWidth="1"/>
    <col min="14852" max="14852" width="25.7109375" style="87" customWidth="1"/>
    <col min="14853" max="14853" width="1.140625" style="87" customWidth="1"/>
    <col min="14854" max="14854" width="10.140625" style="87" customWidth="1"/>
    <col min="14855" max="14855" width="14.42578125" style="87" customWidth="1"/>
    <col min="14856" max="14856" width="11.42578125" style="87" customWidth="1"/>
    <col min="14857" max="15104" width="8.7109375" style="87"/>
    <col min="15105" max="15105" width="3.140625" style="87" customWidth="1"/>
    <col min="15106" max="15106" width="31.42578125" style="87" customWidth="1"/>
    <col min="15107" max="15107" width="1" style="87" customWidth="1"/>
    <col min="15108" max="15108" width="25.7109375" style="87" customWidth="1"/>
    <col min="15109" max="15109" width="1.140625" style="87" customWidth="1"/>
    <col min="15110" max="15110" width="10.140625" style="87" customWidth="1"/>
    <col min="15111" max="15111" width="14.42578125" style="87" customWidth="1"/>
    <col min="15112" max="15112" width="11.42578125" style="87" customWidth="1"/>
    <col min="15113" max="15360" width="8.7109375" style="87"/>
    <col min="15361" max="15361" width="3.140625" style="87" customWidth="1"/>
    <col min="15362" max="15362" width="31.42578125" style="87" customWidth="1"/>
    <col min="15363" max="15363" width="1" style="87" customWidth="1"/>
    <col min="15364" max="15364" width="25.7109375" style="87" customWidth="1"/>
    <col min="15365" max="15365" width="1.140625" style="87" customWidth="1"/>
    <col min="15366" max="15366" width="10.140625" style="87" customWidth="1"/>
    <col min="15367" max="15367" width="14.42578125" style="87" customWidth="1"/>
    <col min="15368" max="15368" width="11.42578125" style="87" customWidth="1"/>
    <col min="15369" max="15616" width="8.7109375" style="87"/>
    <col min="15617" max="15617" width="3.140625" style="87" customWidth="1"/>
    <col min="15618" max="15618" width="31.42578125" style="87" customWidth="1"/>
    <col min="15619" max="15619" width="1" style="87" customWidth="1"/>
    <col min="15620" max="15620" width="25.7109375" style="87" customWidth="1"/>
    <col min="15621" max="15621" width="1.140625" style="87" customWidth="1"/>
    <col min="15622" max="15622" width="10.140625" style="87" customWidth="1"/>
    <col min="15623" max="15623" width="14.42578125" style="87" customWidth="1"/>
    <col min="15624" max="15624" width="11.42578125" style="87" customWidth="1"/>
    <col min="15625" max="15872" width="8.7109375" style="87"/>
    <col min="15873" max="15873" width="3.140625" style="87" customWidth="1"/>
    <col min="15874" max="15874" width="31.42578125" style="87" customWidth="1"/>
    <col min="15875" max="15875" width="1" style="87" customWidth="1"/>
    <col min="15876" max="15876" width="25.7109375" style="87" customWidth="1"/>
    <col min="15877" max="15877" width="1.140625" style="87" customWidth="1"/>
    <col min="15878" max="15878" width="10.140625" style="87" customWidth="1"/>
    <col min="15879" max="15879" width="14.42578125" style="87" customWidth="1"/>
    <col min="15880" max="15880" width="11.42578125" style="87" customWidth="1"/>
    <col min="15881" max="16128" width="8.7109375" style="87"/>
    <col min="16129" max="16129" width="3.140625" style="87" customWidth="1"/>
    <col min="16130" max="16130" width="31.42578125" style="87" customWidth="1"/>
    <col min="16131" max="16131" width="1" style="87" customWidth="1"/>
    <col min="16132" max="16132" width="25.7109375" style="87" customWidth="1"/>
    <col min="16133" max="16133" width="1.140625" style="87" customWidth="1"/>
    <col min="16134" max="16134" width="10.140625" style="87" customWidth="1"/>
    <col min="16135" max="16135" width="14.42578125" style="87" customWidth="1"/>
    <col min="16136" max="16136" width="11.42578125" style="87" customWidth="1"/>
    <col min="16137" max="16384" width="8.7109375" style="87"/>
  </cols>
  <sheetData>
    <row r="1" spans="1:8" s="26" customFormat="1" ht="20.25" customHeight="1" x14ac:dyDescent="0.25">
      <c r="A1" s="1119" t="s">
        <v>1875</v>
      </c>
      <c r="B1" s="1119"/>
      <c r="C1" s="1119"/>
      <c r="D1" s="1119"/>
      <c r="E1" s="1119"/>
      <c r="F1" s="1119"/>
      <c r="G1" s="1119"/>
      <c r="H1" s="1119"/>
    </row>
    <row r="2" spans="1:8" s="26" customFormat="1" ht="20.25" x14ac:dyDescent="0.25">
      <c r="A2" s="1119" t="s">
        <v>366</v>
      </c>
      <c r="B2" s="1119"/>
      <c r="C2" s="1119"/>
      <c r="D2" s="1119"/>
      <c r="E2" s="1119"/>
      <c r="F2" s="1119"/>
      <c r="G2" s="1119"/>
      <c r="H2" s="1119"/>
    </row>
    <row r="3" spans="1:8" s="26" customFormat="1" ht="20.25" x14ac:dyDescent="0.25">
      <c r="A3" s="1119" t="s">
        <v>2197</v>
      </c>
      <c r="B3" s="1119"/>
      <c r="C3" s="1119"/>
      <c r="D3" s="1119"/>
      <c r="E3" s="1119"/>
      <c r="F3" s="1119"/>
      <c r="G3" s="1119"/>
      <c r="H3" s="1119"/>
    </row>
    <row r="4" spans="1:8" s="26" customFormat="1" ht="20.25" x14ac:dyDescent="0.25">
      <c r="A4" s="133"/>
      <c r="B4" s="133"/>
      <c r="C4" s="133"/>
      <c r="D4" s="133"/>
      <c r="E4" s="133"/>
      <c r="F4" s="133"/>
      <c r="G4" s="133"/>
      <c r="H4" s="133"/>
    </row>
    <row r="5" spans="1:8" s="26" customFormat="1" ht="20.25" x14ac:dyDescent="0.25">
      <c r="A5" s="133"/>
      <c r="B5" s="133"/>
      <c r="C5" s="133"/>
      <c r="D5" s="133"/>
      <c r="E5" s="133"/>
      <c r="F5" s="133"/>
      <c r="G5" s="133"/>
      <c r="H5" s="133"/>
    </row>
    <row r="6" spans="1:8" ht="24" customHeight="1" x14ac:dyDescent="0.25">
      <c r="A6" s="1120" t="s">
        <v>136</v>
      </c>
      <c r="B6" s="1120"/>
      <c r="C6" s="1120"/>
      <c r="D6" s="1120"/>
      <c r="E6" s="1120"/>
      <c r="F6" s="1120"/>
      <c r="G6" s="1120"/>
      <c r="H6" s="1120"/>
    </row>
    <row r="7" spans="1:8" ht="22.5" customHeight="1" x14ac:dyDescent="0.25">
      <c r="A7" s="1114" t="s">
        <v>0</v>
      </c>
      <c r="B7" s="1114"/>
      <c r="C7" s="1114"/>
      <c r="D7" s="1114"/>
      <c r="E7" s="1114"/>
      <c r="F7" s="1114"/>
      <c r="G7" s="1114"/>
      <c r="H7" s="1114"/>
    </row>
    <row r="8" spans="1:8" ht="57" customHeight="1" x14ac:dyDescent="0.25">
      <c r="A8" s="1114" t="s">
        <v>2198</v>
      </c>
      <c r="B8" s="1114"/>
      <c r="C8" s="1114"/>
      <c r="D8" s="1114"/>
      <c r="E8" s="1114"/>
      <c r="F8" s="1114"/>
      <c r="G8" s="1114"/>
      <c r="H8" s="1114"/>
    </row>
    <row r="9" spans="1:8" ht="28.5" customHeight="1" x14ac:dyDescent="0.6">
      <c r="A9" s="70"/>
      <c r="B9" s="71"/>
      <c r="C9" s="71"/>
      <c r="D9" s="71"/>
      <c r="E9" s="71"/>
      <c r="F9" s="71"/>
      <c r="G9" s="71"/>
      <c r="H9" s="72" t="s">
        <v>1</v>
      </c>
    </row>
    <row r="10" spans="1:8" ht="29.25" customHeight="1" x14ac:dyDescent="0.6">
      <c r="A10" s="73" t="s">
        <v>110</v>
      </c>
      <c r="B10" s="1118" t="s">
        <v>100</v>
      </c>
      <c r="C10" s="1118"/>
      <c r="D10" s="1118"/>
      <c r="E10" s="1118"/>
      <c r="F10" s="1118"/>
      <c r="G10" s="71"/>
      <c r="H10" s="74" t="s">
        <v>157</v>
      </c>
    </row>
    <row r="11" spans="1:8" ht="29.25" customHeight="1" x14ac:dyDescent="0.6">
      <c r="A11" s="73" t="s">
        <v>110</v>
      </c>
      <c r="B11" s="1118" t="s">
        <v>81</v>
      </c>
      <c r="C11" s="1118"/>
      <c r="D11" s="1118"/>
      <c r="E11" s="1118"/>
      <c r="F11" s="1118"/>
      <c r="G11" s="71"/>
      <c r="H11" s="75">
        <v>3</v>
      </c>
    </row>
    <row r="12" spans="1:8" ht="29.25" customHeight="1" x14ac:dyDescent="0.6">
      <c r="A12" s="73" t="s">
        <v>110</v>
      </c>
      <c r="B12" s="1118" t="s">
        <v>111</v>
      </c>
      <c r="C12" s="1118"/>
      <c r="D12" s="1118"/>
      <c r="E12" s="1118"/>
      <c r="F12" s="1118"/>
      <c r="G12" s="71"/>
      <c r="H12" s="75">
        <v>4</v>
      </c>
    </row>
    <row r="13" spans="1:8" ht="29.25" customHeight="1" x14ac:dyDescent="0.6">
      <c r="A13" s="73" t="s">
        <v>110</v>
      </c>
      <c r="B13" s="1118" t="s">
        <v>360</v>
      </c>
      <c r="C13" s="1118"/>
      <c r="D13" s="1118"/>
      <c r="E13" s="1118"/>
      <c r="F13" s="1118"/>
      <c r="G13" s="71"/>
      <c r="H13" s="74" t="s">
        <v>2507</v>
      </c>
    </row>
    <row r="14" spans="1:8" ht="27.75" customHeight="1" x14ac:dyDescent="0.6">
      <c r="A14" s="58"/>
      <c r="B14" s="71"/>
      <c r="C14" s="71"/>
      <c r="D14" s="71"/>
      <c r="E14" s="71"/>
      <c r="F14" s="71"/>
      <c r="G14" s="71"/>
      <c r="H14" s="74"/>
    </row>
    <row r="15" spans="1:8" ht="30" customHeight="1" x14ac:dyDescent="0.25">
      <c r="A15" s="1114" t="s">
        <v>2508</v>
      </c>
      <c r="B15" s="1114"/>
      <c r="C15" s="1114"/>
      <c r="D15" s="1114"/>
      <c r="E15" s="1114"/>
      <c r="F15" s="1114"/>
      <c r="G15" s="1114"/>
      <c r="H15" s="1114"/>
    </row>
    <row r="16" spans="1:8" ht="27.75" customHeight="1" x14ac:dyDescent="0.25">
      <c r="A16" s="88"/>
      <c r="B16" s="88"/>
      <c r="C16" s="88"/>
      <c r="D16" s="88"/>
      <c r="E16" s="88"/>
      <c r="F16" s="88"/>
      <c r="G16" s="88"/>
      <c r="H16" s="88"/>
    </row>
    <row r="17" spans="1:8" s="49" customFormat="1" ht="50.25" customHeight="1" x14ac:dyDescent="0.25">
      <c r="A17" s="55"/>
      <c r="B17" s="66" t="s">
        <v>2</v>
      </c>
      <c r="C17" s="42"/>
      <c r="D17" s="66" t="s">
        <v>3</v>
      </c>
      <c r="E17" s="42"/>
      <c r="F17" s="1117" t="s">
        <v>4</v>
      </c>
      <c r="G17" s="1117"/>
      <c r="H17" s="1117"/>
    </row>
    <row r="18" spans="1:8" ht="93" customHeight="1" x14ac:dyDescent="0.25">
      <c r="A18" s="56"/>
      <c r="B18" s="89" t="s">
        <v>158</v>
      </c>
      <c r="C18" s="85"/>
      <c r="D18" s="89" t="s">
        <v>159</v>
      </c>
      <c r="E18" s="69"/>
      <c r="F18" s="1115"/>
      <c r="G18" s="1115"/>
      <c r="H18" s="1115"/>
    </row>
    <row r="19" spans="1:8" ht="93" customHeight="1" x14ac:dyDescent="0.25">
      <c r="A19" s="56"/>
      <c r="B19" s="89" t="s">
        <v>162</v>
      </c>
      <c r="C19" s="85"/>
      <c r="D19" s="89" t="s">
        <v>163</v>
      </c>
      <c r="E19" s="68"/>
      <c r="F19" s="1115"/>
      <c r="G19" s="1115"/>
      <c r="H19" s="1115"/>
    </row>
    <row r="20" spans="1:8" ht="93" customHeight="1" x14ac:dyDescent="0.25">
      <c r="A20" s="56"/>
      <c r="B20" s="89" t="s">
        <v>160</v>
      </c>
      <c r="C20" s="85"/>
      <c r="D20" s="89" t="s">
        <v>161</v>
      </c>
      <c r="E20" s="68"/>
      <c r="F20" s="1115"/>
      <c r="G20" s="1115"/>
      <c r="H20" s="1115"/>
    </row>
    <row r="21" spans="1:8" ht="41.25" customHeight="1" x14ac:dyDescent="0.25">
      <c r="A21" s="56"/>
      <c r="B21" s="69"/>
      <c r="C21" s="67"/>
      <c r="D21" s="67"/>
      <c r="E21" s="69"/>
      <c r="F21" s="68"/>
      <c r="G21" s="21"/>
      <c r="H21" s="86"/>
    </row>
    <row r="22" spans="1:8" ht="41.25" customHeight="1" x14ac:dyDescent="0.25">
      <c r="A22" s="1116"/>
      <c r="B22" s="1116"/>
      <c r="C22" s="1116"/>
      <c r="D22" s="31"/>
      <c r="E22" s="31"/>
      <c r="F22" s="86"/>
      <c r="G22" s="86"/>
      <c r="H22" s="86"/>
    </row>
    <row r="23" spans="1:8" ht="41.25" customHeight="1" x14ac:dyDescent="0.55000000000000004">
      <c r="A23" s="32"/>
      <c r="B23" s="30"/>
      <c r="C23" s="30"/>
      <c r="E23" s="30"/>
      <c r="F23" s="30"/>
      <c r="G23" s="30"/>
      <c r="H23" s="30"/>
    </row>
    <row r="24" spans="1:8" ht="18" customHeight="1" x14ac:dyDescent="0.55000000000000004">
      <c r="A24" s="30"/>
      <c r="B24" s="30"/>
      <c r="C24" s="30"/>
      <c r="E24" s="30"/>
      <c r="F24" s="30"/>
      <c r="G24" s="30"/>
      <c r="H24" s="30"/>
    </row>
    <row r="25" spans="1:8" ht="19.5" x14ac:dyDescent="0.55000000000000004">
      <c r="A25" s="30"/>
      <c r="B25" s="30"/>
      <c r="C25" s="30"/>
      <c r="E25" s="30"/>
      <c r="F25" s="30"/>
      <c r="G25" s="30"/>
      <c r="H25" s="30"/>
    </row>
    <row r="29" spans="1:8" x14ac:dyDescent="0.25">
      <c r="G29" s="87">
        <f>C29+D29+E29</f>
        <v>0</v>
      </c>
    </row>
  </sheetData>
  <mergeCells count="16">
    <mergeCell ref="A1:H1"/>
    <mergeCell ref="A2:H2"/>
    <mergeCell ref="A3:H3"/>
    <mergeCell ref="A6:H6"/>
    <mergeCell ref="A7:H7"/>
    <mergeCell ref="A8:H8"/>
    <mergeCell ref="F19:H19"/>
    <mergeCell ref="A22:C22"/>
    <mergeCell ref="A15:H15"/>
    <mergeCell ref="F17:H17"/>
    <mergeCell ref="F18:H18"/>
    <mergeCell ref="F20:H20"/>
    <mergeCell ref="B10:F10"/>
    <mergeCell ref="B11:F11"/>
    <mergeCell ref="B12:F12"/>
    <mergeCell ref="B13:F13"/>
  </mergeCells>
  <printOptions horizontalCentered="1"/>
  <pageMargins left="0.5" right="0.5" top="0.5" bottom="0.5" header="0" footer="0"/>
  <pageSetup paperSize="9" scale="82" orientation="portrait" r:id="rId1"/>
  <headerFooter>
    <oddFooter>&amp;C&amp;"B Nazanin,Regular"&amp;12&amp;A</oddFooter>
  </headerFooter>
  <ignoredErrors>
    <ignoredError sqref="H10"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0000"/>
    <pageSetUpPr fitToPage="1"/>
  </sheetPr>
  <dimension ref="A1:N58"/>
  <sheetViews>
    <sheetView rightToLeft="1" view="pageBreakPreview" topLeftCell="A4" zoomScaleNormal="70" zoomScaleSheetLayoutView="100" workbookViewId="0">
      <selection activeCell="L20" sqref="L20"/>
    </sheetView>
  </sheetViews>
  <sheetFormatPr defaultColWidth="8.7109375" defaultRowHeight="15.75" x14ac:dyDescent="0.25"/>
  <cols>
    <col min="1" max="1" width="40.28515625" style="253" customWidth="1"/>
    <col min="2" max="2" width="9" style="253" customWidth="1"/>
    <col min="3" max="3" width="1.140625" style="253" customWidth="1"/>
    <col min="4" max="4" width="21" style="1086" customWidth="1"/>
    <col min="5" max="5" width="1.7109375" style="1086" customWidth="1"/>
    <col min="6" max="6" width="21.140625" style="1086" customWidth="1"/>
    <col min="7" max="7" width="1.140625" style="253" customWidth="1"/>
    <col min="8" max="8" width="12.42578125" style="253" hidden="1" customWidth="1"/>
    <col min="9" max="9" width="20.28515625" style="253" bestFit="1" customWidth="1"/>
    <col min="10" max="12" width="8.7109375" style="253"/>
    <col min="13" max="13" width="18.28515625" style="253" bestFit="1" customWidth="1"/>
    <col min="14" max="14" width="16.7109375" style="253" customWidth="1"/>
    <col min="15" max="16384" width="8.7109375" style="253"/>
  </cols>
  <sheetData>
    <row r="1" spans="1:14" s="243" customFormat="1" ht="20.25" x14ac:dyDescent="0.25">
      <c r="A1" s="1122" t="str">
        <f>'1'!A1:H1</f>
        <v>شرکت پالایش میعانات گازی آدیش جنوبی (سهامي خاص) - در مرحله قبل از بهره برداری</v>
      </c>
      <c r="B1" s="1122"/>
      <c r="C1" s="1122"/>
      <c r="D1" s="1122"/>
      <c r="E1" s="1122"/>
      <c r="F1" s="1122"/>
      <c r="G1" s="1122"/>
      <c r="H1" s="1122"/>
    </row>
    <row r="2" spans="1:14" s="243" customFormat="1" ht="20.25" x14ac:dyDescent="0.25">
      <c r="A2" s="1122" t="s">
        <v>100</v>
      </c>
      <c r="B2" s="1122"/>
      <c r="C2" s="1122"/>
      <c r="D2" s="1122"/>
      <c r="E2" s="1122"/>
      <c r="F2" s="1122"/>
      <c r="G2" s="1122"/>
      <c r="H2" s="1122"/>
    </row>
    <row r="3" spans="1:14" s="243" customFormat="1" ht="20.25" x14ac:dyDescent="0.25">
      <c r="A3" s="1122" t="s">
        <v>2512</v>
      </c>
      <c r="B3" s="1122"/>
      <c r="C3" s="1122"/>
      <c r="D3" s="1122"/>
      <c r="E3" s="1122"/>
      <c r="F3" s="1122"/>
      <c r="G3" s="1122"/>
      <c r="H3" s="1122"/>
    </row>
    <row r="4" spans="1:14" s="243" customFormat="1" ht="14.25" customHeight="1" x14ac:dyDescent="0.25">
      <c r="A4" s="244"/>
      <c r="B4" s="244"/>
      <c r="C4" s="244"/>
      <c r="D4" s="246"/>
      <c r="E4" s="246"/>
      <c r="F4" s="246"/>
      <c r="G4" s="244"/>
      <c r="H4" s="245"/>
    </row>
    <row r="5" spans="1:14" ht="22.5" customHeight="1" x14ac:dyDescent="0.6">
      <c r="A5" s="246"/>
      <c r="B5" s="247" t="s">
        <v>6</v>
      </c>
      <c r="C5" s="248"/>
      <c r="D5" s="1008" t="s">
        <v>2200</v>
      </c>
      <c r="E5" s="533"/>
      <c r="F5" s="1008" t="s">
        <v>1428</v>
      </c>
      <c r="G5" s="250"/>
      <c r="H5" s="251" t="s">
        <v>19</v>
      </c>
      <c r="I5" s="252"/>
      <c r="M5" s="253" t="s">
        <v>1428</v>
      </c>
    </row>
    <row r="6" spans="1:14" ht="22.5" customHeight="1" x14ac:dyDescent="0.6">
      <c r="A6" s="254"/>
      <c r="B6" s="255"/>
      <c r="C6" s="255"/>
      <c r="D6" s="1003" t="s">
        <v>7</v>
      </c>
      <c r="E6" s="533"/>
      <c r="F6" s="1003" t="s">
        <v>7</v>
      </c>
      <c r="G6" s="256"/>
      <c r="H6" s="257" t="s">
        <v>7</v>
      </c>
      <c r="I6" s="252"/>
      <c r="M6" s="253" t="s">
        <v>7</v>
      </c>
    </row>
    <row r="7" spans="1:14" s="906" customFormat="1" ht="27" customHeight="1" x14ac:dyDescent="0.7">
      <c r="A7" s="911" t="s">
        <v>20</v>
      </c>
      <c r="B7" s="879"/>
      <c r="C7" s="879"/>
      <c r="D7" s="879"/>
      <c r="E7" s="1089"/>
      <c r="F7" s="879"/>
      <c r="G7" s="902"/>
      <c r="H7" s="1090"/>
    </row>
    <row r="8" spans="1:14" ht="26.25" customHeight="1" x14ac:dyDescent="0.6">
      <c r="A8" s="1081" t="s">
        <v>21</v>
      </c>
      <c r="B8" s="246"/>
      <c r="C8" s="246"/>
      <c r="D8" s="246"/>
      <c r="E8" s="447"/>
      <c r="F8" s="246"/>
      <c r="G8" s="250"/>
      <c r="H8" s="260"/>
      <c r="I8" s="252"/>
    </row>
    <row r="9" spans="1:14" ht="26.25" customHeight="1" x14ac:dyDescent="0.6">
      <c r="A9" s="261" t="s">
        <v>156</v>
      </c>
      <c r="B9" s="246">
        <v>5</v>
      </c>
      <c r="C9" s="246"/>
      <c r="D9" s="246">
        <f>'9'!V21</f>
        <v>59449511686203</v>
      </c>
      <c r="E9" s="447"/>
      <c r="F9" s="246">
        <f>'9'!V22</f>
        <v>17633048542651</v>
      </c>
      <c r="G9" s="250"/>
      <c r="H9" s="262" t="s">
        <v>5</v>
      </c>
      <c r="I9" s="252">
        <f t="shared" ref="I9:I15" si="0">D9-F9</f>
        <v>41816463143552</v>
      </c>
      <c r="M9" s="253">
        <v>17633048542648</v>
      </c>
      <c r="N9" s="253">
        <f>D9-'[8]2'!$D$9</f>
        <v>-89496140997</v>
      </c>
    </row>
    <row r="10" spans="1:14" ht="26.25" customHeight="1" x14ac:dyDescent="0.6">
      <c r="A10" s="261" t="s">
        <v>22</v>
      </c>
      <c r="B10" s="246">
        <v>6</v>
      </c>
      <c r="C10" s="246"/>
      <c r="D10" s="246">
        <f>'18'!J33</f>
        <v>33218891776</v>
      </c>
      <c r="E10" s="447"/>
      <c r="F10" s="246">
        <f>'18'!J34</f>
        <v>33017098097</v>
      </c>
      <c r="G10" s="250"/>
      <c r="H10" s="262" t="s">
        <v>5</v>
      </c>
      <c r="I10" s="252">
        <f t="shared" si="0"/>
        <v>201793679</v>
      </c>
      <c r="M10" s="253">
        <v>33017098097</v>
      </c>
      <c r="N10" s="253">
        <f>D10-'[8]2'!$D$10</f>
        <v>0</v>
      </c>
    </row>
    <row r="11" spans="1:14" ht="26.25" customHeight="1" x14ac:dyDescent="0.6">
      <c r="A11" s="261" t="s">
        <v>23</v>
      </c>
      <c r="B11" s="246">
        <v>7</v>
      </c>
      <c r="C11" s="246"/>
      <c r="D11" s="246">
        <f>'19'!L13</f>
        <v>160000000000</v>
      </c>
      <c r="E11" s="447"/>
      <c r="F11" s="246">
        <f>'19'!N13</f>
        <v>160000000000</v>
      </c>
      <c r="G11" s="250"/>
      <c r="H11" s="262" t="s">
        <v>5</v>
      </c>
      <c r="I11" s="252">
        <f t="shared" si="0"/>
        <v>0</v>
      </c>
      <c r="M11" s="253">
        <v>160000000000</v>
      </c>
      <c r="N11" s="253">
        <f>D11-'[8]2'!$D$11</f>
        <v>0</v>
      </c>
    </row>
    <row r="12" spans="1:14" ht="26.25" customHeight="1" x14ac:dyDescent="0.6">
      <c r="A12" s="261" t="s">
        <v>155</v>
      </c>
      <c r="B12" s="246">
        <v>8</v>
      </c>
      <c r="C12" s="246"/>
      <c r="D12" s="246">
        <v>0</v>
      </c>
      <c r="E12" s="447"/>
      <c r="F12" s="246">
        <v>0</v>
      </c>
      <c r="G12" s="250"/>
      <c r="H12" s="262" t="s">
        <v>5</v>
      </c>
      <c r="I12" s="252">
        <f t="shared" si="0"/>
        <v>0</v>
      </c>
      <c r="M12" s="253">
        <v>0</v>
      </c>
      <c r="N12" s="253">
        <f>D12-'[8]2'!$D$11</f>
        <v>-160000000000</v>
      </c>
    </row>
    <row r="13" spans="1:14" ht="26.25" customHeight="1" x14ac:dyDescent="0.6">
      <c r="A13" s="1081" t="s">
        <v>24</v>
      </c>
      <c r="B13" s="259"/>
      <c r="C13" s="259"/>
      <c r="D13" s="1082">
        <f>SUM(D9:D12)</f>
        <v>59642730577979</v>
      </c>
      <c r="E13" s="1085"/>
      <c r="F13" s="1082">
        <f>SUM(F9:F12)</f>
        <v>17826065640748</v>
      </c>
      <c r="G13" s="250"/>
      <c r="H13" s="264">
        <f>SUM(H9:H12)</f>
        <v>0</v>
      </c>
      <c r="I13" s="252">
        <f t="shared" si="0"/>
        <v>41816664937231</v>
      </c>
      <c r="M13" s="253">
        <v>17826065640745</v>
      </c>
    </row>
    <row r="14" spans="1:14" ht="26.25" customHeight="1" x14ac:dyDescent="0.6">
      <c r="A14" s="1081" t="s">
        <v>25</v>
      </c>
      <c r="B14" s="246"/>
      <c r="C14" s="246"/>
      <c r="D14" s="246"/>
      <c r="E14" s="447"/>
      <c r="F14" s="246"/>
      <c r="G14" s="250"/>
      <c r="H14" s="265"/>
      <c r="I14" s="252">
        <f t="shared" si="0"/>
        <v>0</v>
      </c>
    </row>
    <row r="15" spans="1:14" ht="26.25" customHeight="1" x14ac:dyDescent="0.6">
      <c r="A15" s="261" t="s">
        <v>248</v>
      </c>
      <c r="B15" s="246">
        <v>8</v>
      </c>
      <c r="C15" s="246"/>
      <c r="D15" s="246">
        <f>'20'!D11</f>
        <v>11893533972</v>
      </c>
      <c r="E15" s="447"/>
      <c r="F15" s="246">
        <f>'20'!F11</f>
        <v>30479152254</v>
      </c>
      <c r="G15" s="250"/>
      <c r="H15" s="262" t="s">
        <v>5</v>
      </c>
      <c r="I15" s="252">
        <f t="shared" si="0"/>
        <v>-18585618282</v>
      </c>
      <c r="M15" s="253">
        <v>30479152254</v>
      </c>
    </row>
    <row r="16" spans="1:14" ht="26.25" customHeight="1" x14ac:dyDescent="0.6">
      <c r="A16" s="261" t="s">
        <v>26</v>
      </c>
      <c r="B16" s="246">
        <v>18</v>
      </c>
      <c r="C16" s="246"/>
      <c r="D16" s="246"/>
      <c r="E16" s="447"/>
      <c r="F16" s="246"/>
      <c r="G16" s="250"/>
      <c r="H16" s="262" t="s">
        <v>5</v>
      </c>
      <c r="I16" s="252">
        <f t="shared" ref="I16:I34" si="1">D16-F16</f>
        <v>0</v>
      </c>
    </row>
    <row r="17" spans="1:13" ht="26.25" customHeight="1" x14ac:dyDescent="0.6">
      <c r="A17" s="261" t="s">
        <v>27</v>
      </c>
      <c r="B17" s="246">
        <v>9</v>
      </c>
      <c r="C17" s="246"/>
      <c r="D17" s="246">
        <f>'21'!H24</f>
        <v>2791797943759</v>
      </c>
      <c r="E17" s="447"/>
      <c r="F17" s="246">
        <f>'21'!J24</f>
        <v>4492857480364</v>
      </c>
      <c r="G17" s="250"/>
      <c r="H17" s="262" t="s">
        <v>5</v>
      </c>
      <c r="I17" s="252">
        <f t="shared" si="1"/>
        <v>-1701059536605</v>
      </c>
      <c r="M17" s="253">
        <v>4492857480364</v>
      </c>
    </row>
    <row r="18" spans="1:13" ht="26.25" customHeight="1" x14ac:dyDescent="0.6">
      <c r="A18" s="261" t="s">
        <v>28</v>
      </c>
      <c r="B18" s="246">
        <v>10</v>
      </c>
      <c r="C18" s="246"/>
      <c r="D18" s="246">
        <f>'22'!D29</f>
        <v>321756597624</v>
      </c>
      <c r="E18" s="447"/>
      <c r="F18" s="246">
        <f>'22'!F29</f>
        <v>154969892237</v>
      </c>
      <c r="G18" s="250"/>
      <c r="H18" s="262" t="s">
        <v>5</v>
      </c>
      <c r="I18" s="252">
        <f t="shared" si="1"/>
        <v>166786705387</v>
      </c>
      <c r="M18" s="253">
        <v>154969892237</v>
      </c>
    </row>
    <row r="19" spans="1:13" ht="26.25" customHeight="1" x14ac:dyDescent="0.6">
      <c r="A19" s="1081" t="s">
        <v>29</v>
      </c>
      <c r="B19" s="259"/>
      <c r="C19" s="259"/>
      <c r="D19" s="1083">
        <f>SUM(D15:D18)</f>
        <v>3125448075355</v>
      </c>
      <c r="E19" s="1085"/>
      <c r="F19" s="1083">
        <f>SUM(F15:F18)</f>
        <v>4678306524855</v>
      </c>
      <c r="G19" s="250"/>
      <c r="H19" s="264" t="e">
        <f>SUM(#REF!)</f>
        <v>#REF!</v>
      </c>
      <c r="I19" s="252">
        <f t="shared" si="1"/>
        <v>-1552858449500</v>
      </c>
      <c r="M19" s="253">
        <v>4678306524855</v>
      </c>
    </row>
    <row r="20" spans="1:13" ht="26.25" customHeight="1" thickBot="1" x14ac:dyDescent="0.65">
      <c r="A20" s="1081" t="s">
        <v>30</v>
      </c>
      <c r="B20" s="259"/>
      <c r="C20" s="259"/>
      <c r="D20" s="1084">
        <f>D13+D19</f>
        <v>62768178653334</v>
      </c>
      <c r="E20" s="1085"/>
      <c r="F20" s="1084">
        <f>F13+F19</f>
        <v>22504372165603</v>
      </c>
      <c r="G20" s="250"/>
      <c r="H20" s="268" t="e">
        <f>H13+H19</f>
        <v>#REF!</v>
      </c>
      <c r="I20" s="252">
        <f t="shared" si="1"/>
        <v>40263806487731</v>
      </c>
      <c r="M20" s="253">
        <v>22504372165600</v>
      </c>
    </row>
    <row r="21" spans="1:13" s="906" customFormat="1" ht="27" customHeight="1" thickTop="1" x14ac:dyDescent="0.7">
      <c r="A21" s="911" t="s">
        <v>31</v>
      </c>
      <c r="B21" s="898"/>
      <c r="C21" s="898"/>
      <c r="D21" s="879"/>
      <c r="E21" s="1089"/>
      <c r="F21" s="879"/>
      <c r="G21" s="902"/>
      <c r="H21" s="1090"/>
      <c r="I21" s="906">
        <f t="shared" si="1"/>
        <v>0</v>
      </c>
    </row>
    <row r="22" spans="1:13" ht="26.25" customHeight="1" x14ac:dyDescent="0.6">
      <c r="A22" s="1081" t="s">
        <v>32</v>
      </c>
      <c r="B22" s="259"/>
      <c r="C22" s="259"/>
      <c r="D22" s="246"/>
      <c r="E22" s="447"/>
      <c r="F22" s="246"/>
      <c r="G22" s="250"/>
      <c r="H22" s="251"/>
      <c r="I22" s="252">
        <f t="shared" si="1"/>
        <v>0</v>
      </c>
    </row>
    <row r="23" spans="1:13" ht="26.25" customHeight="1" x14ac:dyDescent="0.6">
      <c r="A23" s="261" t="s">
        <v>33</v>
      </c>
      <c r="B23" s="246">
        <v>11</v>
      </c>
      <c r="C23" s="246"/>
      <c r="D23" s="246">
        <f>'23'!G15</f>
        <v>8000000000000</v>
      </c>
      <c r="E23" s="447"/>
      <c r="F23" s="246">
        <f>'23'!M15</f>
        <v>4700000000000</v>
      </c>
      <c r="G23" s="250"/>
      <c r="H23" s="262" t="s">
        <v>5</v>
      </c>
      <c r="I23" s="252">
        <f t="shared" si="1"/>
        <v>3300000000000</v>
      </c>
      <c r="M23" s="253">
        <v>4700000000000</v>
      </c>
    </row>
    <row r="24" spans="1:13" ht="26.25" hidden="1" customHeight="1" x14ac:dyDescent="0.6">
      <c r="A24" s="261" t="s">
        <v>408</v>
      </c>
      <c r="B24" s="246"/>
      <c r="C24" s="246"/>
      <c r="D24" s="246">
        <v>0</v>
      </c>
      <c r="E24" s="447"/>
      <c r="F24" s="246">
        <v>0</v>
      </c>
      <c r="G24" s="250"/>
      <c r="H24" s="262"/>
      <c r="I24" s="252">
        <f t="shared" si="1"/>
        <v>0</v>
      </c>
      <c r="M24" s="253">
        <v>0</v>
      </c>
    </row>
    <row r="25" spans="1:13" ht="26.25" customHeight="1" x14ac:dyDescent="0.6">
      <c r="A25" s="1081" t="s">
        <v>34</v>
      </c>
      <c r="B25" s="259"/>
      <c r="C25" s="259"/>
      <c r="D25" s="1082">
        <f>SUM(D23:D23)</f>
        <v>8000000000000</v>
      </c>
      <c r="E25" s="1085"/>
      <c r="F25" s="1082">
        <f>SUM(F23:F24)</f>
        <v>4700000000000</v>
      </c>
      <c r="G25" s="250"/>
      <c r="H25" s="264">
        <f>SUM(H23:H23)</f>
        <v>0</v>
      </c>
      <c r="I25" s="252">
        <f>D25-F25</f>
        <v>3300000000000</v>
      </c>
      <c r="M25" s="253">
        <v>4700000000000</v>
      </c>
    </row>
    <row r="26" spans="1:13" ht="26.25" customHeight="1" x14ac:dyDescent="0.6">
      <c r="A26" s="1081" t="s">
        <v>35</v>
      </c>
      <c r="B26" s="259"/>
      <c r="C26" s="259"/>
      <c r="D26" s="246"/>
      <c r="E26" s="447"/>
      <c r="F26" s="246"/>
      <c r="G26" s="250"/>
      <c r="H26" s="251"/>
      <c r="I26" s="252">
        <f t="shared" si="1"/>
        <v>0</v>
      </c>
    </row>
    <row r="27" spans="1:13" ht="26.25" customHeight="1" x14ac:dyDescent="0.6">
      <c r="A27" s="1081" t="s">
        <v>168</v>
      </c>
      <c r="B27" s="259"/>
      <c r="C27" s="259"/>
      <c r="D27" s="246"/>
      <c r="E27" s="447"/>
      <c r="F27" s="246"/>
      <c r="G27" s="250"/>
      <c r="H27" s="251"/>
      <c r="I27" s="252">
        <f t="shared" si="1"/>
        <v>0</v>
      </c>
    </row>
    <row r="28" spans="1:13" ht="26.25" customHeight="1" x14ac:dyDescent="0.6">
      <c r="A28" s="261" t="s">
        <v>170</v>
      </c>
      <c r="B28" s="246">
        <v>12</v>
      </c>
      <c r="C28" s="259"/>
      <c r="D28" s="246">
        <f>'24'!D9</f>
        <v>6462434751644</v>
      </c>
      <c r="E28" s="447"/>
      <c r="F28" s="246">
        <f>'24'!F9</f>
        <v>1990482916332</v>
      </c>
      <c r="G28" s="250"/>
      <c r="H28" s="251"/>
      <c r="I28" s="252">
        <f>D28-F28</f>
        <v>4471951835312</v>
      </c>
      <c r="M28" s="253">
        <v>1990482916332</v>
      </c>
    </row>
    <row r="29" spans="1:13" ht="26.25" customHeight="1" x14ac:dyDescent="0.6">
      <c r="A29" s="261" t="s">
        <v>171</v>
      </c>
      <c r="B29" s="246">
        <v>13</v>
      </c>
      <c r="C29" s="259"/>
      <c r="D29" s="246">
        <f>'25'!E9</f>
        <v>41577850114124</v>
      </c>
      <c r="E29" s="447"/>
      <c r="F29" s="246">
        <f>'25'!G9</f>
        <v>14749861755671</v>
      </c>
      <c r="G29" s="250">
        <f>C29+D29+E29</f>
        <v>41577850114124</v>
      </c>
      <c r="H29" s="251"/>
      <c r="I29" s="252">
        <f>D29-F29</f>
        <v>26827988358453</v>
      </c>
      <c r="M29" s="253">
        <v>14749861755671</v>
      </c>
    </row>
    <row r="30" spans="1:13" ht="26.25" customHeight="1" x14ac:dyDescent="0.25">
      <c r="A30" s="1081" t="s">
        <v>169</v>
      </c>
      <c r="B30" s="259"/>
      <c r="C30" s="259"/>
      <c r="D30" s="1082">
        <f>SUM(D28:D29)</f>
        <v>48040284865768</v>
      </c>
      <c r="E30" s="1085"/>
      <c r="F30" s="1082">
        <f>SUM(F28:F29)</f>
        <v>16740344672003</v>
      </c>
      <c r="G30" s="252"/>
      <c r="H30" s="264" t="e">
        <f>SUM(#REF!)</f>
        <v>#REF!</v>
      </c>
      <c r="I30" s="252">
        <f>D30-F30</f>
        <v>31299940193765</v>
      </c>
      <c r="M30" s="253">
        <v>16740344672003</v>
      </c>
    </row>
    <row r="31" spans="1:13" ht="26.25" customHeight="1" x14ac:dyDescent="0.25">
      <c r="A31" s="1081" t="s">
        <v>36</v>
      </c>
      <c r="B31" s="259"/>
      <c r="C31" s="259"/>
      <c r="D31" s="246"/>
      <c r="E31" s="447"/>
      <c r="F31" s="246"/>
      <c r="G31" s="252"/>
      <c r="H31" s="251"/>
      <c r="I31" s="252">
        <f t="shared" si="1"/>
        <v>0</v>
      </c>
    </row>
    <row r="32" spans="1:13" ht="26.25" customHeight="1" x14ac:dyDescent="0.25">
      <c r="A32" s="261" t="s">
        <v>172</v>
      </c>
      <c r="B32" s="246">
        <v>14</v>
      </c>
      <c r="C32" s="246"/>
      <c r="D32" s="430">
        <f>'29'!D22</f>
        <v>6727893787566</v>
      </c>
      <c r="E32" s="447"/>
      <c r="F32" s="430">
        <f>'29'!F22</f>
        <v>1064027493600</v>
      </c>
      <c r="G32" s="252"/>
      <c r="H32" s="262" t="s">
        <v>5</v>
      </c>
      <c r="I32" s="252">
        <f t="shared" si="1"/>
        <v>5663866293966</v>
      </c>
      <c r="M32" s="253">
        <v>1064027493600</v>
      </c>
    </row>
    <row r="33" spans="1:13" ht="26.25" customHeight="1" x14ac:dyDescent="0.25">
      <c r="A33" s="1081" t="s">
        <v>37</v>
      </c>
      <c r="B33" s="259"/>
      <c r="C33" s="259"/>
      <c r="D33" s="1082">
        <f>SUM(D32:D32)</f>
        <v>6727893787566</v>
      </c>
      <c r="E33" s="1085"/>
      <c r="F33" s="1082">
        <f>SUM(F32:F32)</f>
        <v>1064027493600</v>
      </c>
      <c r="G33" s="252"/>
      <c r="H33" s="264" t="e">
        <f>SUM(#REF!)</f>
        <v>#REF!</v>
      </c>
      <c r="I33" s="252">
        <f t="shared" si="1"/>
        <v>5663866293966</v>
      </c>
      <c r="M33" s="253">
        <v>1064027493600</v>
      </c>
    </row>
    <row r="34" spans="1:13" ht="26.25" customHeight="1" x14ac:dyDescent="0.25">
      <c r="A34" s="1081" t="s">
        <v>38</v>
      </c>
      <c r="B34" s="259"/>
      <c r="C34" s="259"/>
      <c r="D34" s="1082">
        <f>D33+D30</f>
        <v>54768178653334</v>
      </c>
      <c r="E34" s="1085"/>
      <c r="F34" s="1082">
        <f>F33+F30</f>
        <v>17804372165603</v>
      </c>
      <c r="G34" s="252"/>
      <c r="H34" s="251" t="e">
        <f>#REF!+H33</f>
        <v>#REF!</v>
      </c>
      <c r="I34" s="252">
        <f t="shared" si="1"/>
        <v>36963806487731</v>
      </c>
      <c r="M34" s="253">
        <v>17804372165603</v>
      </c>
    </row>
    <row r="35" spans="1:13" ht="26.25" customHeight="1" thickBot="1" x14ac:dyDescent="0.3">
      <c r="A35" s="1081" t="s">
        <v>39</v>
      </c>
      <c r="B35" s="259"/>
      <c r="C35" s="259"/>
      <c r="D35" s="1084">
        <f>'2'!D25+'2'!D34</f>
        <v>62768178653334</v>
      </c>
      <c r="E35" s="1085"/>
      <c r="F35" s="1084">
        <f>F34+'2'!F25</f>
        <v>22504372165603</v>
      </c>
      <c r="G35" s="252"/>
      <c r="H35" s="268" t="e">
        <f>'2'!H25+'2'!H34</f>
        <v>#REF!</v>
      </c>
      <c r="I35" s="252">
        <f>D35-F35</f>
        <v>40263806487731</v>
      </c>
      <c r="M35" s="253">
        <v>22504372165603</v>
      </c>
    </row>
    <row r="36" spans="1:13" ht="18.75" thickTop="1" x14ac:dyDescent="0.25">
      <c r="A36" s="269"/>
      <c r="B36" s="252"/>
      <c r="C36" s="252"/>
      <c r="G36" s="252"/>
      <c r="H36" s="252"/>
      <c r="I36" s="252"/>
    </row>
    <row r="37" spans="1:13" ht="30" customHeight="1" x14ac:dyDescent="0.25">
      <c r="A37" s="1121" t="s">
        <v>10</v>
      </c>
      <c r="B37" s="1121"/>
      <c r="C37" s="1121"/>
      <c r="D37" s="1121"/>
      <c r="E37" s="1121"/>
      <c r="F37" s="1121"/>
      <c r="G37" s="271"/>
      <c r="H37" s="271"/>
      <c r="I37" s="271"/>
    </row>
    <row r="38" spans="1:13" ht="32.25" customHeight="1" x14ac:dyDescent="0.25">
      <c r="A38" s="272"/>
      <c r="B38" s="272"/>
      <c r="C38" s="272"/>
      <c r="D38" s="262"/>
      <c r="E38" s="262">
        <f>E34+E25-E20</f>
        <v>0</v>
      </c>
      <c r="F38" s="262"/>
      <c r="G38" s="272"/>
      <c r="H38" s="272"/>
    </row>
    <row r="39" spans="1:13" ht="35.25" customHeight="1" x14ac:dyDescent="0.25">
      <c r="A39" s="272"/>
      <c r="B39" s="272"/>
      <c r="C39" s="272"/>
      <c r="D39" s="262">
        <f>D35-D20</f>
        <v>0</v>
      </c>
      <c r="E39" s="262">
        <f>E35-E20</f>
        <v>0</v>
      </c>
      <c r="F39" s="262">
        <f>F35-F20</f>
        <v>0</v>
      </c>
      <c r="G39" s="272">
        <f>G35-G20</f>
        <v>0</v>
      </c>
      <c r="H39" s="272"/>
      <c r="M39" s="253">
        <v>3</v>
      </c>
    </row>
    <row r="40" spans="1:13" ht="42" customHeight="1" x14ac:dyDescent="0.25">
      <c r="A40" s="272"/>
      <c r="B40" s="272"/>
      <c r="C40" s="272"/>
      <c r="D40" s="262"/>
      <c r="E40" s="262"/>
      <c r="F40" s="262"/>
      <c r="G40" s="272"/>
      <c r="H40" s="272"/>
    </row>
    <row r="41" spans="1:13" ht="21.75" x14ac:dyDescent="0.25">
      <c r="A41" s="273"/>
      <c r="D41" s="1086">
        <f>D9+D39</f>
        <v>59449511686203</v>
      </c>
    </row>
    <row r="42" spans="1:13" ht="27.75" customHeight="1" x14ac:dyDescent="0.25">
      <c r="A42" s="274"/>
      <c r="G42" s="275"/>
    </row>
    <row r="43" spans="1:13" ht="40.5" customHeight="1" x14ac:dyDescent="0.25">
      <c r="A43" s="276"/>
      <c r="B43" s="276"/>
      <c r="C43" s="276"/>
      <c r="D43" s="1087"/>
      <c r="G43" s="275"/>
    </row>
    <row r="44" spans="1:13" ht="20.25" x14ac:dyDescent="0.25">
      <c r="A44" s="276"/>
      <c r="B44" s="276"/>
      <c r="C44" s="276"/>
      <c r="D44" s="1087"/>
      <c r="G44" s="275"/>
    </row>
    <row r="45" spans="1:13" ht="20.25" x14ac:dyDescent="0.25">
      <c r="A45" s="276"/>
      <c r="B45" s="276"/>
      <c r="C45" s="276"/>
      <c r="D45" s="1087"/>
      <c r="G45" s="275"/>
    </row>
    <row r="46" spans="1:13" ht="20.25" x14ac:dyDescent="0.25">
      <c r="A46" s="276"/>
      <c r="B46" s="276"/>
      <c r="C46" s="276"/>
      <c r="D46" s="1087"/>
      <c r="G46" s="275"/>
    </row>
    <row r="47" spans="1:13" ht="20.25" x14ac:dyDescent="0.25">
      <c r="A47" s="276"/>
      <c r="B47" s="276"/>
      <c r="C47" s="276"/>
      <c r="D47" s="1087"/>
      <c r="G47" s="275"/>
    </row>
    <row r="48" spans="1:13" ht="20.25" x14ac:dyDescent="0.25">
      <c r="A48" s="276"/>
      <c r="B48" s="276"/>
      <c r="C48" s="276"/>
      <c r="D48" s="1087"/>
      <c r="G48" s="275"/>
    </row>
    <row r="49" spans="1:8" ht="20.25" x14ac:dyDescent="0.25">
      <c r="A49" s="277"/>
      <c r="G49" s="275"/>
    </row>
    <row r="50" spans="1:8" ht="20.25" x14ac:dyDescent="0.25">
      <c r="A50" s="278"/>
      <c r="B50" s="278"/>
      <c r="C50" s="278"/>
      <c r="D50" s="1088"/>
      <c r="E50" s="1088"/>
      <c r="F50" s="1088"/>
      <c r="G50" s="278"/>
      <c r="H50" s="278"/>
    </row>
    <row r="51" spans="1:8" ht="47.25" customHeight="1" x14ac:dyDescent="0.25">
      <c r="A51" s="279"/>
      <c r="B51" s="279"/>
      <c r="C51" s="279"/>
      <c r="D51" s="262"/>
      <c r="E51" s="262"/>
      <c r="F51" s="262"/>
      <c r="G51" s="279"/>
      <c r="H51" s="279"/>
    </row>
    <row r="52" spans="1:8" ht="18" customHeight="1" x14ac:dyDescent="0.25">
      <c r="A52" s="280"/>
      <c r="B52" s="280"/>
      <c r="C52" s="280"/>
      <c r="D52" s="262"/>
      <c r="E52" s="262"/>
      <c r="F52" s="262"/>
      <c r="G52" s="280"/>
      <c r="H52" s="280"/>
    </row>
    <row r="53" spans="1:8" ht="18" customHeight="1" x14ac:dyDescent="0.25">
      <c r="A53" s="280"/>
      <c r="B53" s="280"/>
      <c r="C53" s="280"/>
      <c r="D53" s="262"/>
      <c r="E53" s="262"/>
      <c r="F53" s="262"/>
      <c r="G53" s="280"/>
      <c r="H53" s="280"/>
    </row>
    <row r="54" spans="1:8" ht="18" customHeight="1" x14ac:dyDescent="0.25">
      <c r="A54" s="280"/>
      <c r="B54" s="280"/>
      <c r="C54" s="280"/>
      <c r="D54" s="262"/>
      <c r="E54" s="262"/>
      <c r="F54" s="262"/>
      <c r="G54" s="280"/>
      <c r="H54" s="280"/>
    </row>
    <row r="55" spans="1:8" ht="18" customHeight="1" x14ac:dyDescent="0.25">
      <c r="A55" s="280"/>
      <c r="B55" s="280"/>
      <c r="C55" s="280"/>
      <c r="D55" s="262"/>
      <c r="E55" s="262"/>
      <c r="F55" s="262"/>
      <c r="G55" s="280"/>
      <c r="H55" s="280"/>
    </row>
    <row r="56" spans="1:8" ht="18" customHeight="1" x14ac:dyDescent="0.25">
      <c r="A56" s="280"/>
      <c r="B56" s="280"/>
      <c r="C56" s="280"/>
      <c r="D56" s="262"/>
      <c r="E56" s="262"/>
      <c r="F56" s="262"/>
      <c r="G56" s="280"/>
      <c r="H56" s="280"/>
    </row>
    <row r="57" spans="1:8" ht="18" customHeight="1" x14ac:dyDescent="0.25">
      <c r="A57" s="280"/>
      <c r="B57" s="280"/>
      <c r="C57" s="280"/>
      <c r="D57" s="262"/>
      <c r="E57" s="262"/>
      <c r="F57" s="262"/>
      <c r="G57" s="280"/>
      <c r="H57" s="280"/>
    </row>
    <row r="58" spans="1:8" ht="21.75" x14ac:dyDescent="0.25">
      <c r="A58" s="281"/>
    </row>
  </sheetData>
  <mergeCells count="4">
    <mergeCell ref="A37:F37"/>
    <mergeCell ref="A1:H1"/>
    <mergeCell ref="A2:H2"/>
    <mergeCell ref="A3:H3"/>
  </mergeCells>
  <printOptions horizontalCentered="1"/>
  <pageMargins left="0.5" right="0.5" top="0.5" bottom="0.5" header="0" footer="0"/>
  <pageSetup paperSize="9" scale="87" orientation="portrait" r:id="rId1"/>
  <headerFooter>
    <oddFooter>&amp;C&amp;"B Nazanin,Regular"&amp;12&amp;A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122CE-9B67-40C7-AFAB-597C87C3FCDF}">
  <sheetPr codeName="Sheet7">
    <tabColor rgb="FF0000FF"/>
    <pageSetUpPr fitToPage="1"/>
  </sheetPr>
  <dimension ref="B1:P41"/>
  <sheetViews>
    <sheetView rightToLeft="1" view="pageBreakPreview" topLeftCell="A14" zoomScale="84" zoomScaleNormal="100" zoomScaleSheetLayoutView="84" workbookViewId="0">
      <selection activeCell="M13" sqref="M13:N15"/>
    </sheetView>
  </sheetViews>
  <sheetFormatPr defaultColWidth="9.140625" defaultRowHeight="21.75" x14ac:dyDescent="0.5"/>
  <cols>
    <col min="1" max="1" width="4.42578125" style="191" customWidth="1"/>
    <col min="2" max="2" width="47.42578125" style="200" bestFit="1" customWidth="1"/>
    <col min="3" max="3" width="0.85546875" style="200" customWidth="1"/>
    <col min="4" max="4" width="11.5703125" style="191" bestFit="1" customWidth="1"/>
    <col min="5" max="5" width="1" style="191" customWidth="1"/>
    <col min="6" max="6" width="28.42578125" style="192" bestFit="1" customWidth="1"/>
    <col min="7" max="7" width="0.85546875" style="191" customWidth="1"/>
    <col min="8" max="8" width="17.140625" style="191" customWidth="1"/>
    <col min="9" max="9" width="0.85546875" style="191" customWidth="1"/>
    <col min="10" max="10" width="16.42578125" style="192" customWidth="1"/>
    <col min="11" max="11" width="0.85546875" style="191" customWidth="1"/>
    <col min="12" max="16384" width="9.140625" style="191"/>
  </cols>
  <sheetData>
    <row r="1" spans="2:12" s="189" customFormat="1" ht="22.5" x14ac:dyDescent="0.3">
      <c r="B1" s="1123" t="str">
        <f>'[9]2'!B1</f>
        <v>شرکت ساخت ابزار و قالبهای صنعتی پایوراندیش (سهامی خاص)</v>
      </c>
      <c r="C1" s="1123"/>
      <c r="D1" s="1123"/>
      <c r="E1" s="1123"/>
      <c r="F1" s="1123"/>
      <c r="G1" s="1123"/>
      <c r="H1" s="1123"/>
      <c r="I1" s="1123"/>
      <c r="J1" s="1123"/>
    </row>
    <row r="2" spans="2:12" s="189" customFormat="1" ht="22.5" x14ac:dyDescent="0.3">
      <c r="B2" s="1123" t="s">
        <v>1774</v>
      </c>
      <c r="C2" s="1123"/>
      <c r="D2" s="1123"/>
      <c r="E2" s="1123"/>
      <c r="F2" s="1123"/>
      <c r="G2" s="1123"/>
      <c r="H2" s="1123"/>
      <c r="I2" s="1123"/>
      <c r="J2" s="1123"/>
    </row>
    <row r="3" spans="2:12" s="189" customFormat="1" ht="22.5" x14ac:dyDescent="0.3">
      <c r="B3" s="1123" t="s">
        <v>82</v>
      </c>
      <c r="C3" s="1123"/>
      <c r="D3" s="1123"/>
      <c r="E3" s="1123"/>
      <c r="F3" s="1123"/>
      <c r="G3" s="1123"/>
      <c r="H3" s="1123"/>
      <c r="I3" s="1123"/>
      <c r="J3" s="1123"/>
    </row>
    <row r="4" spans="2:12" s="189" customFormat="1" ht="22.5" x14ac:dyDescent="0.3">
      <c r="B4" s="1123" t="str">
        <f>'[9]2'!B4:K4</f>
        <v xml:space="preserve"> دوره  مالی شش ماهه منتهی به 30 اسفند ماه 1399</v>
      </c>
      <c r="C4" s="1123"/>
      <c r="D4" s="1123"/>
      <c r="E4" s="1123"/>
      <c r="F4" s="1123"/>
      <c r="G4" s="1123"/>
      <c r="H4" s="1123"/>
      <c r="I4" s="1123"/>
      <c r="J4" s="1123"/>
    </row>
    <row r="6" spans="2:12" ht="30" customHeight="1" x14ac:dyDescent="0.5">
      <c r="B6" s="190" t="s">
        <v>1775</v>
      </c>
      <c r="C6" s="190"/>
    </row>
    <row r="7" spans="2:12" ht="43.5" x14ac:dyDescent="0.5">
      <c r="B7" s="193"/>
      <c r="C7" s="193"/>
      <c r="D7" s="194" t="s">
        <v>6</v>
      </c>
      <c r="E7" s="195"/>
      <c r="F7" s="196" t="s">
        <v>1776</v>
      </c>
      <c r="G7" s="195"/>
      <c r="H7" s="194" t="s">
        <v>1777</v>
      </c>
      <c r="I7" s="195"/>
      <c r="J7" s="196" t="s">
        <v>1778</v>
      </c>
    </row>
    <row r="8" spans="2:12" ht="33" customHeight="1" x14ac:dyDescent="0.5">
      <c r="B8" s="190" t="s">
        <v>1779</v>
      </c>
      <c r="C8" s="197"/>
      <c r="D8" s="198"/>
      <c r="F8" s="199" t="s">
        <v>7</v>
      </c>
      <c r="H8" s="198" t="s">
        <v>7</v>
      </c>
      <c r="J8" s="199" t="s">
        <v>7</v>
      </c>
    </row>
    <row r="9" spans="2:12" ht="31.5" customHeight="1" x14ac:dyDescent="0.5">
      <c r="D9" s="201"/>
      <c r="E9" s="201"/>
      <c r="F9" s="202"/>
      <c r="G9" s="201"/>
      <c r="H9" s="201"/>
      <c r="I9" s="201"/>
      <c r="J9" s="202"/>
    </row>
    <row r="10" spans="2:12" ht="31.5" customHeight="1" x14ac:dyDescent="0.5">
      <c r="B10" s="203" t="s">
        <v>1780</v>
      </c>
      <c r="C10" s="204"/>
      <c r="D10" s="201">
        <v>24</v>
      </c>
      <c r="E10" s="201"/>
      <c r="F10" s="205">
        <f>'270'!D30</f>
        <v>11882733683734</v>
      </c>
      <c r="G10" s="205"/>
      <c r="H10" s="205">
        <f>'[9]27'!F30</f>
        <v>63686.042583999966</v>
      </c>
      <c r="I10" s="205"/>
      <c r="J10" s="205">
        <f>'[9]27'!H30</f>
        <v>82567</v>
      </c>
    </row>
    <row r="11" spans="2:12" ht="31.5" customHeight="1" x14ac:dyDescent="0.5">
      <c r="B11" s="206" t="s">
        <v>1781</v>
      </c>
      <c r="C11" s="206"/>
      <c r="D11" s="201"/>
      <c r="E11" s="201"/>
      <c r="F11" s="207"/>
      <c r="G11" s="205"/>
      <c r="H11" s="205">
        <v>-14369</v>
      </c>
      <c r="I11" s="205"/>
      <c r="J11" s="205">
        <v>-14196</v>
      </c>
      <c r="L11" s="208"/>
    </row>
    <row r="12" spans="2:12" ht="31.5" customHeight="1" x14ac:dyDescent="0.5">
      <c r="B12" s="206" t="s">
        <v>1782</v>
      </c>
      <c r="C12" s="206"/>
      <c r="D12" s="201"/>
      <c r="E12" s="201"/>
      <c r="F12" s="209">
        <f>SUM(F10:F11)</f>
        <v>11882733683734</v>
      </c>
      <c r="G12" s="205"/>
      <c r="H12" s="209">
        <f>SUM(H10:H11)</f>
        <v>49317.042583999966</v>
      </c>
      <c r="I12" s="205"/>
      <c r="J12" s="209">
        <f>SUM(J10:J11)</f>
        <v>68371</v>
      </c>
    </row>
    <row r="13" spans="2:12" ht="31.5" customHeight="1" x14ac:dyDescent="0.5">
      <c r="B13" s="210" t="s">
        <v>1783</v>
      </c>
      <c r="C13" s="211"/>
      <c r="D13" s="201"/>
      <c r="E13" s="201"/>
      <c r="F13" s="205"/>
      <c r="G13" s="205"/>
      <c r="H13" s="205"/>
      <c r="I13" s="205"/>
      <c r="J13" s="205"/>
    </row>
    <row r="14" spans="2:12" ht="31.5" customHeight="1" x14ac:dyDescent="0.5">
      <c r="B14" s="206" t="s">
        <v>1784</v>
      </c>
      <c r="C14" s="206"/>
      <c r="D14" s="201"/>
      <c r="E14" s="201"/>
      <c r="F14" s="205"/>
      <c r="G14" s="205"/>
      <c r="H14" s="205">
        <v>8630</v>
      </c>
      <c r="I14" s="205"/>
      <c r="J14" s="212">
        <v>14375</v>
      </c>
    </row>
    <row r="15" spans="2:12" ht="30" customHeight="1" x14ac:dyDescent="0.5">
      <c r="B15" s="206" t="s">
        <v>1785</v>
      </c>
      <c r="C15" s="206"/>
      <c r="D15" s="201"/>
      <c r="E15" s="201"/>
      <c r="F15" s="207">
        <f>-'9'!V11</f>
        <v>-41826920977287</v>
      </c>
      <c r="G15" s="205"/>
      <c r="H15" s="207">
        <v>-3782</v>
      </c>
      <c r="I15" s="205"/>
      <c r="J15" s="207">
        <v>-10934</v>
      </c>
    </row>
    <row r="16" spans="2:12" ht="36" hidden="1" customHeight="1" x14ac:dyDescent="0.5">
      <c r="B16" s="206" t="s">
        <v>1786</v>
      </c>
      <c r="C16" s="206"/>
      <c r="D16" s="201"/>
      <c r="E16" s="201"/>
      <c r="F16" s="213">
        <v>0</v>
      </c>
      <c r="G16" s="205"/>
      <c r="H16" s="207">
        <v>0</v>
      </c>
      <c r="I16" s="205"/>
      <c r="J16" s="207">
        <v>0</v>
      </c>
    </row>
    <row r="17" spans="2:16" ht="31.5" hidden="1" customHeight="1" x14ac:dyDescent="0.5">
      <c r="B17" s="206" t="s">
        <v>1787</v>
      </c>
      <c r="C17" s="206"/>
      <c r="D17" s="201"/>
      <c r="E17" s="201"/>
      <c r="F17" s="205">
        <v>0</v>
      </c>
      <c r="G17" s="205"/>
      <c r="H17" s="212">
        <v>0</v>
      </c>
      <c r="I17" s="212"/>
      <c r="J17" s="212">
        <v>0</v>
      </c>
    </row>
    <row r="18" spans="2:16" ht="31.5" hidden="1" customHeight="1" x14ac:dyDescent="0.5">
      <c r="B18" s="206" t="s">
        <v>1788</v>
      </c>
      <c r="C18" s="206"/>
      <c r="D18" s="201"/>
      <c r="E18" s="201"/>
      <c r="F18" s="205">
        <v>0</v>
      </c>
      <c r="G18" s="205"/>
      <c r="H18" s="212">
        <v>0</v>
      </c>
      <c r="I18" s="212"/>
      <c r="J18" s="212">
        <v>0</v>
      </c>
    </row>
    <row r="19" spans="2:16" ht="28.5" customHeight="1" x14ac:dyDescent="0.5">
      <c r="B19" s="206" t="s">
        <v>1789</v>
      </c>
      <c r="C19" s="206"/>
      <c r="D19" s="201"/>
      <c r="E19" s="201"/>
      <c r="F19" s="205">
        <f>-'10'!Z23</f>
        <v>20239301928</v>
      </c>
      <c r="G19" s="205"/>
      <c r="H19" s="205">
        <v>1346</v>
      </c>
      <c r="I19" s="205"/>
      <c r="J19" s="212">
        <v>3647</v>
      </c>
    </row>
    <row r="20" spans="2:16" ht="32.25" customHeight="1" x14ac:dyDescent="0.5">
      <c r="B20" s="206" t="s">
        <v>1790</v>
      </c>
      <c r="C20" s="206"/>
      <c r="D20" s="201"/>
      <c r="E20" s="201"/>
      <c r="F20" s="209">
        <f>SUM(F14:F19)</f>
        <v>-41806681675359</v>
      </c>
      <c r="G20" s="205"/>
      <c r="H20" s="209">
        <f>SUM(H14:H19)</f>
        <v>6194</v>
      </c>
      <c r="I20" s="205"/>
      <c r="J20" s="209">
        <f>SUM(J14:J19)</f>
        <v>7088</v>
      </c>
    </row>
    <row r="21" spans="2:16" ht="26.25" customHeight="1" x14ac:dyDescent="0.5">
      <c r="B21" s="206" t="s">
        <v>1791</v>
      </c>
      <c r="C21" s="206"/>
      <c r="D21" s="201"/>
      <c r="E21" s="201"/>
      <c r="F21" s="214">
        <f>F20+F12</f>
        <v>-29923947991625</v>
      </c>
      <c r="G21" s="215"/>
      <c r="H21" s="214">
        <f>H20+H12</f>
        <v>55511.042583999966</v>
      </c>
      <c r="I21" s="215"/>
      <c r="J21" s="214">
        <f>J20+J12</f>
        <v>75459</v>
      </c>
      <c r="L21" s="192"/>
    </row>
    <row r="22" spans="2:16" ht="31.5" customHeight="1" x14ac:dyDescent="0.5">
      <c r="B22" s="210" t="s">
        <v>1792</v>
      </c>
      <c r="C22" s="211"/>
      <c r="D22" s="201"/>
      <c r="E22" s="201"/>
      <c r="F22" s="205"/>
      <c r="G22" s="205"/>
      <c r="H22" s="205"/>
      <c r="I22" s="205"/>
      <c r="J22" s="205"/>
    </row>
    <row r="23" spans="2:16" ht="31.5" customHeight="1" x14ac:dyDescent="0.5">
      <c r="B23" s="206" t="s">
        <v>1793</v>
      </c>
      <c r="C23" s="211"/>
      <c r="D23" s="201"/>
      <c r="E23" s="201"/>
      <c r="F23" s="216">
        <f>'25'!E15</f>
        <v>0</v>
      </c>
      <c r="G23" s="205"/>
      <c r="H23" s="205">
        <v>0</v>
      </c>
      <c r="I23" s="205"/>
      <c r="J23" s="205">
        <v>0</v>
      </c>
    </row>
    <row r="24" spans="2:16" ht="31.5" customHeight="1" x14ac:dyDescent="0.5">
      <c r="B24" s="206" t="s">
        <v>1794</v>
      </c>
      <c r="C24" s="211"/>
      <c r="D24" s="201"/>
      <c r="E24" s="201"/>
      <c r="F24" s="205">
        <f>'25'!E7</f>
        <v>39224386900101</v>
      </c>
      <c r="G24" s="205"/>
      <c r="H24" s="205">
        <v>0</v>
      </c>
      <c r="I24" s="205"/>
      <c r="J24" s="205">
        <v>0</v>
      </c>
      <c r="P24" s="217"/>
    </row>
    <row r="25" spans="2:16" ht="31.5" customHeight="1" x14ac:dyDescent="0.5">
      <c r="B25" s="206" t="s">
        <v>1795</v>
      </c>
      <c r="C25" s="211"/>
      <c r="D25" s="201"/>
      <c r="E25" s="201"/>
      <c r="F25" s="205">
        <v>0</v>
      </c>
      <c r="G25" s="205"/>
      <c r="H25" s="205">
        <v>0</v>
      </c>
      <c r="I25" s="205"/>
      <c r="J25" s="205">
        <v>0</v>
      </c>
    </row>
    <row r="26" spans="2:16" ht="31.5" customHeight="1" x14ac:dyDescent="0.5">
      <c r="B26" s="206" t="s">
        <v>1796</v>
      </c>
      <c r="C26" s="206"/>
      <c r="D26" s="201"/>
      <c r="E26" s="201"/>
      <c r="F26" s="205">
        <f>'4'!D20</f>
        <v>5771222207281</v>
      </c>
      <c r="G26" s="205"/>
      <c r="H26" s="205">
        <v>-38495</v>
      </c>
      <c r="I26" s="205"/>
      <c r="J26" s="205">
        <v>-38497</v>
      </c>
      <c r="P26" s="217"/>
    </row>
    <row r="27" spans="2:16" ht="31.5" customHeight="1" x14ac:dyDescent="0.5">
      <c r="B27" s="206" t="s">
        <v>1797</v>
      </c>
      <c r="C27" s="206"/>
      <c r="D27" s="201"/>
      <c r="E27" s="201"/>
      <c r="F27" s="209">
        <f>SUM(F23:F26)</f>
        <v>44995609107382</v>
      </c>
      <c r="G27" s="205"/>
      <c r="H27" s="209">
        <f>SUM(H26:H26)</f>
        <v>-38495</v>
      </c>
      <c r="I27" s="205"/>
      <c r="J27" s="209">
        <f>SUM(J26)</f>
        <v>-38497</v>
      </c>
    </row>
    <row r="28" spans="2:16" ht="31.5" customHeight="1" x14ac:dyDescent="0.5">
      <c r="B28" s="206" t="s">
        <v>1798</v>
      </c>
      <c r="C28" s="206"/>
      <c r="D28" s="201"/>
      <c r="E28" s="201"/>
      <c r="F28" s="205">
        <f>F27+F20+F12</f>
        <v>15071661115757</v>
      </c>
      <c r="G28" s="205"/>
      <c r="H28" s="205">
        <f>H27+H20+H12</f>
        <v>17016.042583999966</v>
      </c>
      <c r="I28" s="205"/>
      <c r="J28" s="205">
        <f>J27+J20+J12</f>
        <v>36962</v>
      </c>
    </row>
    <row r="29" spans="2:16" ht="31.5" customHeight="1" x14ac:dyDescent="0.5">
      <c r="B29" s="206" t="s">
        <v>1799</v>
      </c>
      <c r="C29" s="206"/>
      <c r="D29" s="201"/>
      <c r="E29" s="201"/>
      <c r="F29" s="205">
        <f>'2'!F18</f>
        <v>154969892237</v>
      </c>
      <c r="G29" s="205"/>
      <c r="H29" s="205">
        <v>3082</v>
      </c>
      <c r="I29" s="205"/>
      <c r="J29" s="205">
        <v>3082</v>
      </c>
    </row>
    <row r="30" spans="2:16" ht="31.5" customHeight="1" x14ac:dyDescent="0.5">
      <c r="B30" s="206" t="s">
        <v>1800</v>
      </c>
      <c r="C30" s="206"/>
      <c r="D30" s="218"/>
      <c r="E30" s="201"/>
      <c r="F30" s="219">
        <f>-'10'!Z24</f>
        <v>6232746144</v>
      </c>
      <c r="G30" s="205"/>
      <c r="H30" s="219">
        <v>0</v>
      </c>
      <c r="I30" s="205"/>
      <c r="J30" s="219">
        <v>4</v>
      </c>
    </row>
    <row r="31" spans="2:16" ht="31.5" customHeight="1" thickBot="1" x14ac:dyDescent="0.55000000000000004">
      <c r="B31" s="206" t="s">
        <v>1801</v>
      </c>
      <c r="C31" s="206"/>
      <c r="D31" s="201"/>
      <c r="E31" s="201"/>
      <c r="F31" s="220">
        <f>SUM(F28:F30)</f>
        <v>15232863754138</v>
      </c>
      <c r="G31" s="221"/>
      <c r="H31" s="220">
        <f>SUM(H28:H30)</f>
        <v>20098.042583999966</v>
      </c>
      <c r="I31" s="221"/>
      <c r="J31" s="220">
        <f>SUM(J28:J30)</f>
        <v>40048</v>
      </c>
    </row>
    <row r="32" spans="2:16" ht="23.25" customHeight="1" thickTop="1" x14ac:dyDescent="0.5">
      <c r="B32" s="206"/>
      <c r="C32" s="206"/>
      <c r="D32" s="201"/>
      <c r="E32" s="201"/>
      <c r="F32" s="205"/>
      <c r="G32" s="205"/>
      <c r="H32" s="205"/>
      <c r="I32" s="205"/>
      <c r="J32" s="205"/>
    </row>
    <row r="33" spans="2:15" ht="42" customHeight="1" x14ac:dyDescent="0.5">
      <c r="B33" s="1124" t="s">
        <v>1802</v>
      </c>
      <c r="C33" s="1124"/>
      <c r="D33" s="1124"/>
      <c r="E33" s="1124"/>
      <c r="F33" s="1124"/>
      <c r="G33" s="1124"/>
      <c r="H33" s="1124"/>
      <c r="I33" s="1124"/>
      <c r="J33" s="1124"/>
    </row>
    <row r="34" spans="2:15" ht="22.5" x14ac:dyDescent="0.5">
      <c r="D34" s="208"/>
      <c r="F34" s="222">
        <f>F31-'2'!D18</f>
        <v>14911107156514</v>
      </c>
      <c r="H34" s="223">
        <f>H31-'[9]3'!H17</f>
        <v>4.2583999966154806E-2</v>
      </c>
      <c r="J34" s="192">
        <f>J31-'[9]3'!J17</f>
        <v>0</v>
      </c>
      <c r="N34" s="192"/>
    </row>
    <row r="36" spans="2:15" x14ac:dyDescent="0.5">
      <c r="D36" s="192"/>
      <c r="O36" s="192"/>
    </row>
    <row r="39" spans="2:15" x14ac:dyDescent="0.5">
      <c r="H39" s="192"/>
    </row>
    <row r="41" spans="2:15" x14ac:dyDescent="0.5">
      <c r="H41" s="192"/>
    </row>
  </sheetData>
  <mergeCells count="5">
    <mergeCell ref="B1:J1"/>
    <mergeCell ref="B2:J2"/>
    <mergeCell ref="B3:J3"/>
    <mergeCell ref="B4:J4"/>
    <mergeCell ref="B33:J33"/>
  </mergeCells>
  <printOptions horizontalCentered="1"/>
  <pageMargins left="0" right="0.39370078740157483" top="0.70866141732283472" bottom="0" header="0" footer="0"/>
  <pageSetup paperSize="9" scale="75" orientation="portrait" r:id="rId1"/>
  <headerFooter>
    <oddFooter>&amp;C&amp;"B Mitra,Bold"&amp;12&amp;A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2D839-B562-4172-8748-41CBB4499AB2}">
  <sheetPr codeName="Sheet8">
    <tabColor rgb="FFCA56B9"/>
    <pageSetUpPr fitToPage="1"/>
  </sheetPr>
  <dimension ref="A1:S45"/>
  <sheetViews>
    <sheetView rightToLeft="1" view="pageBreakPreview" topLeftCell="B1" zoomScale="60" zoomScaleNormal="100" workbookViewId="0">
      <selection activeCell="K16" sqref="K16"/>
    </sheetView>
  </sheetViews>
  <sheetFormatPr defaultColWidth="9.140625" defaultRowHeight="30.75" x14ac:dyDescent="0.7"/>
  <cols>
    <col min="1" max="1" width="10.42578125" style="151" customWidth="1"/>
    <col min="2" max="2" width="109.5703125" style="151" customWidth="1"/>
    <col min="3" max="3" width="0.85546875" style="151" customWidth="1"/>
    <col min="4" max="4" width="36.28515625" style="151" bestFit="1" customWidth="1"/>
    <col min="5" max="5" width="0.7109375" style="151" customWidth="1"/>
    <col min="6" max="6" width="30" style="151" customWidth="1"/>
    <col min="7" max="7" width="0.7109375" style="151" customWidth="1"/>
    <col min="8" max="8" width="30" style="151" customWidth="1"/>
    <col min="9" max="9" width="2.42578125" style="151" customWidth="1"/>
    <col min="10" max="10" width="19.42578125" style="151" customWidth="1"/>
    <col min="11" max="11" width="15.140625" style="151" customWidth="1"/>
    <col min="12" max="12" width="16" style="151" bestFit="1" customWidth="1"/>
    <col min="13" max="18" width="9.140625" style="151"/>
    <col min="19" max="19" width="12.28515625" style="151" bestFit="1" customWidth="1"/>
    <col min="20" max="16384" width="9.140625" style="151"/>
  </cols>
  <sheetData>
    <row r="1" spans="2:8" ht="41.25" customHeight="1" x14ac:dyDescent="0.7">
      <c r="B1" s="1127" t="str">
        <f>'[9]18'!B1:J1</f>
        <v>شرکت ساخت ابزار و قالبهای صنعتی پایوراندیش (سهامی خاص)</v>
      </c>
      <c r="C1" s="1127"/>
      <c r="D1" s="1127"/>
      <c r="E1" s="1127"/>
      <c r="F1" s="1127"/>
      <c r="G1" s="1127"/>
      <c r="H1" s="1127"/>
    </row>
    <row r="2" spans="2:8" ht="41.25" customHeight="1" x14ac:dyDescent="0.7">
      <c r="B2" s="1127" t="str">
        <f>'[9]18'!B2:J2</f>
        <v>گزارش مالی میان دوره ای</v>
      </c>
      <c r="C2" s="1127"/>
      <c r="D2" s="1127"/>
      <c r="E2" s="1127"/>
      <c r="F2" s="1127"/>
      <c r="G2" s="1127"/>
      <c r="H2" s="1127"/>
    </row>
    <row r="3" spans="2:8" ht="41.25" customHeight="1" x14ac:dyDescent="0.7">
      <c r="B3" s="1127" t="str">
        <f>'[9]18'!B3:J3</f>
        <v xml:space="preserve">یاداشت های توضیحی صورت های مالی </v>
      </c>
      <c r="C3" s="1127"/>
      <c r="D3" s="1127"/>
      <c r="E3" s="1127"/>
      <c r="F3" s="1127"/>
      <c r="G3" s="1127"/>
      <c r="H3" s="1127"/>
    </row>
    <row r="4" spans="2:8" ht="41.25" customHeight="1" x14ac:dyDescent="0.7">
      <c r="B4" s="1127" t="str">
        <f>'[9]18'!B4:J4</f>
        <v xml:space="preserve"> دوره  مالی شش ماهه منتهی به 30 اسفند ماه 1399</v>
      </c>
      <c r="C4" s="1127"/>
      <c r="D4" s="1127"/>
      <c r="E4" s="1127"/>
      <c r="F4" s="1127"/>
      <c r="G4" s="1127"/>
      <c r="H4" s="1127"/>
    </row>
    <row r="5" spans="2:8" ht="33.75" customHeight="1" x14ac:dyDescent="0.7">
      <c r="B5" s="1127"/>
      <c r="C5" s="1127"/>
      <c r="D5" s="1127"/>
      <c r="E5" s="1127"/>
      <c r="F5" s="1127"/>
      <c r="G5" s="1127"/>
      <c r="H5" s="1127"/>
    </row>
    <row r="6" spans="2:8" ht="41.25" customHeight="1" x14ac:dyDescent="0.7">
      <c r="B6" s="152" t="s">
        <v>1747</v>
      </c>
      <c r="C6" s="153"/>
      <c r="D6" s="153"/>
      <c r="E6" s="153"/>
      <c r="F6" s="153"/>
      <c r="G6" s="153"/>
      <c r="H6" s="153"/>
    </row>
    <row r="7" spans="2:8" ht="63" x14ac:dyDescent="0.7">
      <c r="C7" s="154"/>
      <c r="D7" s="155" t="s">
        <v>1748</v>
      </c>
      <c r="E7" s="156"/>
      <c r="F7" s="155" t="s">
        <v>1749</v>
      </c>
      <c r="G7" s="156"/>
      <c r="H7" s="155" t="s">
        <v>1750</v>
      </c>
    </row>
    <row r="8" spans="2:8" ht="58.5" customHeight="1" x14ac:dyDescent="0.8">
      <c r="B8" s="157"/>
      <c r="D8" s="158" t="s">
        <v>7</v>
      </c>
      <c r="E8" s="159"/>
      <c r="F8" s="158" t="s">
        <v>7</v>
      </c>
      <c r="G8" s="159"/>
      <c r="H8" s="158" t="s">
        <v>7</v>
      </c>
    </row>
    <row r="9" spans="2:8" s="164" customFormat="1" ht="54.75" customHeight="1" x14ac:dyDescent="0.25">
      <c r="B9" s="160" t="s">
        <v>9</v>
      </c>
      <c r="C9" s="161"/>
      <c r="D9" s="162">
        <v>0</v>
      </c>
      <c r="E9" s="163"/>
      <c r="F9" s="162">
        <f>'[9]2'!H21</f>
        <v>25513.042583999966</v>
      </c>
      <c r="G9" s="163"/>
      <c r="H9" s="162">
        <f>'[9]2'!J21</f>
        <v>83512</v>
      </c>
    </row>
    <row r="10" spans="2:8" s="164" customFormat="1" ht="56.25" customHeight="1" x14ac:dyDescent="0.25">
      <c r="B10" s="165" t="s">
        <v>1751</v>
      </c>
      <c r="D10" s="163"/>
      <c r="E10" s="163"/>
      <c r="F10" s="163"/>
      <c r="G10" s="166"/>
      <c r="H10" s="166"/>
    </row>
    <row r="11" spans="2:8" s="164" customFormat="1" ht="44.25" customHeight="1" x14ac:dyDescent="0.25">
      <c r="B11" s="167" t="s">
        <v>63</v>
      </c>
      <c r="D11" s="163">
        <v>0</v>
      </c>
      <c r="E11" s="163"/>
      <c r="F11" s="163">
        <f>-'[9]2'!H20</f>
        <v>9248</v>
      </c>
      <c r="G11" s="163"/>
      <c r="H11" s="163">
        <v>24867</v>
      </c>
    </row>
    <row r="12" spans="2:8" s="164" customFormat="1" ht="44.25" customHeight="1" x14ac:dyDescent="0.25">
      <c r="B12" s="167" t="s">
        <v>333</v>
      </c>
      <c r="D12" s="168">
        <v>0</v>
      </c>
      <c r="E12" s="163"/>
      <c r="F12" s="163">
        <f>-'[9]18'!G26-'[9]18'!G31</f>
        <v>-8630</v>
      </c>
      <c r="G12" s="163"/>
      <c r="H12" s="168">
        <v>-14375</v>
      </c>
    </row>
    <row r="13" spans="2:8" s="164" customFormat="1" ht="44.25" customHeight="1" x14ac:dyDescent="0.25">
      <c r="B13" s="167" t="s">
        <v>331</v>
      </c>
      <c r="D13" s="163"/>
      <c r="E13" s="163"/>
      <c r="F13" s="163">
        <v>0</v>
      </c>
      <c r="G13" s="163"/>
      <c r="H13" s="168">
        <v>0</v>
      </c>
    </row>
    <row r="14" spans="2:8" s="164" customFormat="1" ht="44.25" customHeight="1" x14ac:dyDescent="0.25">
      <c r="B14" s="167" t="s">
        <v>1752</v>
      </c>
      <c r="D14" s="168">
        <f>-'10'!Z23</f>
        <v>20239301928</v>
      </c>
      <c r="E14" s="163"/>
      <c r="F14" s="163">
        <v>-1346</v>
      </c>
      <c r="G14" s="163"/>
      <c r="H14" s="168">
        <v>-527</v>
      </c>
    </row>
    <row r="15" spans="2:8" s="164" customFormat="1" ht="44.25" customHeight="1" x14ac:dyDescent="0.25">
      <c r="B15" s="167" t="s">
        <v>1753</v>
      </c>
      <c r="D15" s="163"/>
      <c r="E15" s="163"/>
      <c r="F15" s="163">
        <v>0</v>
      </c>
      <c r="G15" s="163"/>
      <c r="H15" s="168">
        <v>0</v>
      </c>
    </row>
    <row r="16" spans="2:8" s="164" customFormat="1" ht="44.25" customHeight="1" x14ac:dyDescent="0.25">
      <c r="B16" s="167" t="s">
        <v>1754</v>
      </c>
      <c r="D16" s="163"/>
      <c r="E16" s="163"/>
      <c r="F16" s="163">
        <v>67</v>
      </c>
      <c r="G16" s="163"/>
      <c r="H16" s="163">
        <v>126</v>
      </c>
    </row>
    <row r="17" spans="1:19" s="164" customFormat="1" ht="44.25" customHeight="1" x14ac:dyDescent="0.25">
      <c r="B17" s="167" t="s">
        <v>1755</v>
      </c>
      <c r="D17" s="163">
        <f>'18'!J31</f>
        <v>798351497</v>
      </c>
      <c r="E17" s="163"/>
      <c r="F17" s="169">
        <v>2993</v>
      </c>
      <c r="G17" s="166"/>
      <c r="H17" s="163">
        <v>6533</v>
      </c>
    </row>
    <row r="18" spans="1:19" s="164" customFormat="1" ht="44.25" customHeight="1" x14ac:dyDescent="0.25">
      <c r="B18" s="167" t="s">
        <v>1756</v>
      </c>
      <c r="D18" s="163"/>
      <c r="E18" s="163"/>
      <c r="F18" s="169">
        <v>0</v>
      </c>
      <c r="G18" s="166"/>
      <c r="H18" s="163">
        <f>-'[9]18'!I33</f>
        <v>-2583</v>
      </c>
    </row>
    <row r="19" spans="1:19" s="164" customFormat="1" ht="44.25" customHeight="1" x14ac:dyDescent="0.25">
      <c r="B19" s="167" t="s">
        <v>1757</v>
      </c>
      <c r="D19" s="163">
        <f>-'10'!Z24</f>
        <v>6232746144</v>
      </c>
      <c r="E19" s="163"/>
      <c r="F19" s="169">
        <v>0</v>
      </c>
      <c r="G19" s="166"/>
      <c r="H19" s="163">
        <f>-'[9]18'!I36</f>
        <v>-4</v>
      </c>
    </row>
    <row r="20" spans="1:19" s="164" customFormat="1" ht="44.25" customHeight="1" x14ac:dyDescent="0.25">
      <c r="B20" s="167" t="s">
        <v>254</v>
      </c>
      <c r="D20" s="163"/>
      <c r="E20" s="163"/>
      <c r="F20" s="168">
        <v>0</v>
      </c>
      <c r="G20" s="163"/>
      <c r="H20" s="168">
        <f>-'[9]18'!I37</f>
        <v>-537</v>
      </c>
    </row>
    <row r="21" spans="1:19" s="164" customFormat="1" ht="44.25" customHeight="1" x14ac:dyDescent="0.25">
      <c r="B21" s="167" t="s">
        <v>1758</v>
      </c>
      <c r="D21" s="170">
        <f>SUM(D11:D20)</f>
        <v>27270399569</v>
      </c>
      <c r="E21" s="163"/>
      <c r="F21" s="170">
        <f>SUM(F11:F17)</f>
        <v>2332</v>
      </c>
      <c r="G21" s="163"/>
      <c r="H21" s="170">
        <f>SUM(H11:H20)</f>
        <v>13500</v>
      </c>
    </row>
    <row r="22" spans="1:19" s="164" customFormat="1" ht="34.5" customHeight="1" x14ac:dyDescent="0.25">
      <c r="B22" s="167"/>
      <c r="D22" s="163"/>
      <c r="E22" s="163"/>
      <c r="F22" s="163"/>
      <c r="G22" s="163"/>
      <c r="H22" s="163"/>
    </row>
    <row r="23" spans="1:19" s="164" customFormat="1" ht="51.75" customHeight="1" x14ac:dyDescent="0.25">
      <c r="B23" s="165" t="s">
        <v>1759</v>
      </c>
      <c r="C23" s="161"/>
      <c r="D23" s="163"/>
      <c r="E23" s="166"/>
      <c r="F23" s="166"/>
      <c r="G23" s="166"/>
      <c r="H23" s="166"/>
    </row>
    <row r="24" spans="1:19" s="164" customFormat="1" ht="51.75" customHeight="1" x14ac:dyDescent="0.25">
      <c r="B24" s="167" t="s">
        <v>1760</v>
      </c>
      <c r="D24" s="163">
        <f>'2'!F17-'2'!D17</f>
        <v>1701059536605</v>
      </c>
      <c r="E24" s="163"/>
      <c r="F24" s="168">
        <v>-9169</v>
      </c>
      <c r="G24" s="166"/>
      <c r="H24" s="163">
        <v>-15265</v>
      </c>
    </row>
    <row r="25" spans="1:19" s="164" customFormat="1" ht="51.75" customHeight="1" x14ac:dyDescent="0.25">
      <c r="B25" s="167" t="s">
        <v>1761</v>
      </c>
      <c r="E25" s="163"/>
      <c r="F25" s="163">
        <v>-26785</v>
      </c>
      <c r="G25" s="166"/>
      <c r="H25" s="163">
        <v>-127536</v>
      </c>
    </row>
    <row r="26" spans="1:19" s="164" customFormat="1" ht="51.75" customHeight="1" x14ac:dyDescent="0.25">
      <c r="B26" s="167" t="s">
        <v>1762</v>
      </c>
      <c r="D26" s="163">
        <f>'2'!F15-'2'!D15</f>
        <v>18585618282</v>
      </c>
      <c r="E26" s="163"/>
      <c r="F26" s="168">
        <v>-439</v>
      </c>
      <c r="G26" s="166"/>
      <c r="H26" s="163">
        <v>109</v>
      </c>
      <c r="S26" s="171">
        <f>D27-'[9]5'!F34</f>
        <v>4471951835311.999</v>
      </c>
    </row>
    <row r="27" spans="1:19" s="164" customFormat="1" ht="51.75" customHeight="1" x14ac:dyDescent="0.25">
      <c r="B27" s="167" t="s">
        <v>1763</v>
      </c>
      <c r="D27" s="163">
        <f>'2'!D28-'2'!F28</f>
        <v>4471951835312</v>
      </c>
      <c r="E27" s="163"/>
      <c r="F27" s="163">
        <v>72235</v>
      </c>
      <c r="G27" s="166"/>
      <c r="H27" s="163">
        <v>130053</v>
      </c>
      <c r="J27" s="164">
        <v>40069</v>
      </c>
      <c r="K27" s="172">
        <f>'[9]3'!J32-'[9]3'!F32</f>
        <v>24650.910688000004</v>
      </c>
      <c r="L27" s="173">
        <f>K27-'[9]26'!P17+'[9]26'!R17</f>
        <v>40043.910688000004</v>
      </c>
    </row>
    <row r="28" spans="1:19" s="164" customFormat="1" ht="51.75" customHeight="1" x14ac:dyDescent="0.25">
      <c r="B28" s="167" t="s">
        <v>254</v>
      </c>
      <c r="D28" s="163">
        <f>'2'!D32-'2'!F32</f>
        <v>5663866293966</v>
      </c>
      <c r="E28" s="163"/>
      <c r="F28" s="168">
        <v>0</v>
      </c>
      <c r="G28" s="166"/>
      <c r="H28" s="163">
        <v>-1808</v>
      </c>
      <c r="K28" s="172">
        <f>K27+83512</f>
        <v>108162.910688</v>
      </c>
      <c r="L28" s="172">
        <f>L27-2</f>
        <v>40041.910688000004</v>
      </c>
    </row>
    <row r="29" spans="1:19" s="164" customFormat="1" ht="51.75" customHeight="1" x14ac:dyDescent="0.25">
      <c r="B29" s="167" t="s">
        <v>1764</v>
      </c>
      <c r="D29" s="170">
        <f>SUM(D24:D28)</f>
        <v>11855463284165</v>
      </c>
      <c r="E29" s="163"/>
      <c r="F29" s="170">
        <f>SUM(F24:F28)-1</f>
        <v>35841</v>
      </c>
      <c r="G29" s="163"/>
      <c r="H29" s="170">
        <f>SUM(H24:H28)+2</f>
        <v>-14445</v>
      </c>
    </row>
    <row r="30" spans="1:19" s="164" customFormat="1" ht="51.75" customHeight="1" thickBot="1" x14ac:dyDescent="0.3">
      <c r="B30" s="167" t="s">
        <v>42</v>
      </c>
      <c r="D30" s="174">
        <f>D29+D21+D9</f>
        <v>11882733683734</v>
      </c>
      <c r="E30" s="163"/>
      <c r="F30" s="174">
        <f>F29+F21+F9</f>
        <v>63686.042583999966</v>
      </c>
      <c r="G30" s="163"/>
      <c r="H30" s="174">
        <f>H29+H21+H9</f>
        <v>82567</v>
      </c>
    </row>
    <row r="31" spans="1:19" s="164" customFormat="1" ht="34.5" customHeight="1" thickTop="1" x14ac:dyDescent="0.25">
      <c r="A31" s="175"/>
      <c r="B31" s="175"/>
      <c r="D31" s="175"/>
      <c r="E31" s="175"/>
      <c r="F31" s="175"/>
      <c r="H31" s="176"/>
    </row>
    <row r="32" spans="1:19" s="177" customFormat="1" ht="39" customHeight="1" x14ac:dyDescent="0.7">
      <c r="B32" s="152" t="s">
        <v>1765</v>
      </c>
      <c r="C32" s="178"/>
      <c r="D32" s="179"/>
      <c r="E32" s="178"/>
      <c r="G32" s="178"/>
    </row>
    <row r="33" spans="2:8" s="177" customFormat="1" ht="39" customHeight="1" x14ac:dyDescent="0.4">
      <c r="B33" s="1128" t="s">
        <v>1766</v>
      </c>
      <c r="C33" s="1128"/>
      <c r="D33" s="1128"/>
      <c r="E33" s="1128"/>
      <c r="F33" s="1128"/>
      <c r="G33" s="1128"/>
      <c r="H33" s="1128"/>
    </row>
    <row r="34" spans="2:8" s="177" customFormat="1" ht="35.25" x14ac:dyDescent="0.8">
      <c r="B34" s="180"/>
      <c r="C34" s="178"/>
      <c r="E34" s="178"/>
      <c r="F34" s="181" t="s">
        <v>1428</v>
      </c>
      <c r="G34" s="182"/>
      <c r="H34" s="181" t="s">
        <v>1767</v>
      </c>
    </row>
    <row r="35" spans="2:8" s="177" customFormat="1" ht="36.75" customHeight="1" x14ac:dyDescent="0.7">
      <c r="B35" s="183"/>
      <c r="C35" s="151"/>
      <c r="F35" s="184" t="s">
        <v>7</v>
      </c>
      <c r="G35" s="185"/>
      <c r="H35" s="184" t="s">
        <v>7</v>
      </c>
    </row>
    <row r="36" spans="2:8" s="177" customFormat="1" ht="37.5" customHeight="1" x14ac:dyDescent="0.7">
      <c r="B36" s="186" t="s">
        <v>1768</v>
      </c>
      <c r="C36" s="151"/>
      <c r="F36" s="187">
        <v>0</v>
      </c>
      <c r="G36" s="185"/>
      <c r="H36" s="187">
        <v>566</v>
      </c>
    </row>
    <row r="37" spans="2:8" s="177" customFormat="1" ht="37.5" customHeight="1" x14ac:dyDescent="0.7">
      <c r="B37" s="186" t="s">
        <v>1769</v>
      </c>
      <c r="C37" s="151"/>
      <c r="F37" s="187">
        <v>0</v>
      </c>
      <c r="G37" s="185"/>
      <c r="H37" s="187">
        <v>157</v>
      </c>
    </row>
    <row r="38" spans="2:8" s="177" customFormat="1" ht="35.25" x14ac:dyDescent="0.7">
      <c r="B38" s="186" t="s">
        <v>1770</v>
      </c>
      <c r="C38" s="151"/>
      <c r="F38" s="187">
        <v>14877</v>
      </c>
      <c r="G38" s="185"/>
      <c r="H38" s="187"/>
    </row>
    <row r="39" spans="2:8" s="177" customFormat="1" ht="39.75" customHeight="1" thickBot="1" x14ac:dyDescent="0.75">
      <c r="B39" s="151"/>
      <c r="C39" s="151"/>
      <c r="F39" s="188">
        <f>SUM(F36:F38)</f>
        <v>14877</v>
      </c>
      <c r="G39" s="185"/>
      <c r="H39" s="188">
        <f>SUM(H36:H37)</f>
        <v>723</v>
      </c>
    </row>
    <row r="40" spans="2:8" s="177" customFormat="1" ht="38.25" customHeight="1" thickTop="1" x14ac:dyDescent="0.7">
      <c r="B40" s="1125" t="s">
        <v>1771</v>
      </c>
      <c r="C40" s="1125"/>
      <c r="D40" s="1125"/>
      <c r="E40" s="178"/>
      <c r="G40" s="178"/>
    </row>
    <row r="41" spans="2:8" s="177" customFormat="1" ht="38.25" customHeight="1" x14ac:dyDescent="0.7">
      <c r="B41" s="183"/>
      <c r="C41" s="178"/>
      <c r="E41" s="178"/>
      <c r="G41" s="178"/>
    </row>
    <row r="42" spans="2:8" s="177" customFormat="1" ht="40.5" customHeight="1" x14ac:dyDescent="0.7">
      <c r="B42" s="152" t="s">
        <v>1772</v>
      </c>
      <c r="C42" s="178"/>
      <c r="E42" s="178"/>
      <c r="G42" s="178"/>
    </row>
    <row r="43" spans="2:8" s="177" customFormat="1" ht="96" customHeight="1" x14ac:dyDescent="0.4">
      <c r="B43" s="1126" t="s">
        <v>1773</v>
      </c>
      <c r="C43" s="1126"/>
      <c r="D43" s="1126"/>
      <c r="E43" s="1126"/>
      <c r="F43" s="1126"/>
      <c r="G43" s="1126"/>
      <c r="H43" s="1126"/>
    </row>
    <row r="45" spans="2:8" ht="33.75" customHeight="1" x14ac:dyDescent="0.7">
      <c r="B45" s="153"/>
      <c r="C45" s="153"/>
      <c r="D45" s="153"/>
      <c r="E45" s="153"/>
      <c r="F45" s="153"/>
      <c r="G45" s="153"/>
      <c r="H45" s="153"/>
    </row>
  </sheetData>
  <mergeCells count="8">
    <mergeCell ref="B40:D40"/>
    <mergeCell ref="B43:H43"/>
    <mergeCell ref="B1:H1"/>
    <mergeCell ref="B2:H2"/>
    <mergeCell ref="B3:H3"/>
    <mergeCell ref="B4:H4"/>
    <mergeCell ref="B5:H5"/>
    <mergeCell ref="B33:H33"/>
  </mergeCells>
  <printOptions horizontalCentered="1"/>
  <pageMargins left="0" right="0.39370078740157483" top="0.70866141732283472" bottom="0" header="0" footer="0"/>
  <pageSetup paperSize="9" scale="44" orientation="portrait" r:id="rId1"/>
  <headerFooter>
    <oddFooter>&amp;C&amp;"B Mitra,Bold"&amp;16&amp;A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FF0000"/>
    <pageSetUpPr fitToPage="1"/>
  </sheetPr>
  <dimension ref="A1:F34"/>
  <sheetViews>
    <sheetView rightToLeft="1" view="pageBreakPreview" topLeftCell="A19" zoomScaleNormal="70" zoomScaleSheetLayoutView="100" workbookViewId="0">
      <selection activeCell="J13" sqref="J13"/>
    </sheetView>
  </sheetViews>
  <sheetFormatPr defaultColWidth="8.7109375" defaultRowHeight="15" x14ac:dyDescent="0.25"/>
  <cols>
    <col min="1" max="1" width="34.42578125" style="329" customWidth="1"/>
    <col min="2" max="2" width="21.7109375" style="329" customWidth="1"/>
    <col min="3" max="3" width="0.7109375" style="329" customWidth="1"/>
    <col min="4" max="4" width="13.42578125" style="329" hidden="1" customWidth="1"/>
    <col min="5" max="5" width="21.7109375" style="329" customWidth="1"/>
    <col min="6" max="6" width="16.42578125" style="329" bestFit="1" customWidth="1"/>
    <col min="7" max="16384" width="8.7109375" style="329"/>
  </cols>
  <sheetData>
    <row r="1" spans="1:6" s="324" customFormat="1" ht="19.5" customHeight="1" x14ac:dyDescent="0.25">
      <c r="A1" s="1129" t="str">
        <f>'2'!A1:H1</f>
        <v>شرکت پالایش میعانات گازی آدیش جنوبی (سهامي خاص) - در مرحله قبل از بهره برداری</v>
      </c>
      <c r="B1" s="1129"/>
      <c r="C1" s="1129"/>
      <c r="D1" s="1129"/>
      <c r="E1" s="1129"/>
    </row>
    <row r="2" spans="1:6" s="324" customFormat="1" ht="19.5" customHeight="1" x14ac:dyDescent="0.25">
      <c r="A2" s="1129" t="s">
        <v>81</v>
      </c>
      <c r="B2" s="1129"/>
      <c r="C2" s="1129"/>
      <c r="D2" s="1129"/>
      <c r="E2" s="1129"/>
    </row>
    <row r="3" spans="1:6" s="324" customFormat="1" ht="19.5" customHeight="1" x14ac:dyDescent="0.25">
      <c r="A3" s="1129" t="str">
        <f>'4'!A3:F3</f>
        <v>سال مالي منتهی به 29 اسفندماه 1400</v>
      </c>
      <c r="B3" s="1129"/>
      <c r="C3" s="1129"/>
      <c r="D3" s="1129"/>
      <c r="E3" s="1129"/>
    </row>
    <row r="4" spans="1:6" s="324" customFormat="1" ht="24" customHeight="1" x14ac:dyDescent="0.25">
      <c r="A4" s="729"/>
      <c r="B4" s="729"/>
      <c r="C4" s="729"/>
      <c r="D4" s="729"/>
      <c r="E4" s="729"/>
    </row>
    <row r="5" spans="1:6" ht="23.25" x14ac:dyDescent="0.6">
      <c r="A5" s="332"/>
      <c r="B5" s="610" t="s">
        <v>405</v>
      </c>
      <c r="C5" s="353"/>
      <c r="D5" s="610" t="s">
        <v>406</v>
      </c>
      <c r="E5" s="610" t="s">
        <v>40</v>
      </c>
    </row>
    <row r="6" spans="1:6" ht="23.25" x14ac:dyDescent="0.7">
      <c r="A6" s="730"/>
      <c r="B6" s="345" t="s">
        <v>7</v>
      </c>
      <c r="C6" s="731"/>
      <c r="D6" s="731" t="s">
        <v>7</v>
      </c>
      <c r="E6" s="345" t="s">
        <v>7</v>
      </c>
    </row>
    <row r="7" spans="1:6" ht="24" customHeight="1" x14ac:dyDescent="0.25">
      <c r="A7" s="732" t="s">
        <v>2210</v>
      </c>
      <c r="B7" s="259">
        <v>1600000000000</v>
      </c>
      <c r="C7" s="611"/>
      <c r="D7" s="611">
        <v>0</v>
      </c>
      <c r="E7" s="259">
        <f t="shared" ref="E7:E12" si="0">SUM(B7:D7)</f>
        <v>1600000000000</v>
      </c>
    </row>
    <row r="8" spans="1:6" ht="24" customHeight="1" x14ac:dyDescent="0.25">
      <c r="A8" s="732" t="s">
        <v>409</v>
      </c>
      <c r="B8" s="247">
        <v>3100000000000</v>
      </c>
      <c r="C8" s="733"/>
      <c r="D8" s="733">
        <v>0</v>
      </c>
      <c r="E8" s="247">
        <f t="shared" si="0"/>
        <v>3100000000000</v>
      </c>
    </row>
    <row r="9" spans="1:6" ht="24" hidden="1" customHeight="1" x14ac:dyDescent="0.25">
      <c r="A9" s="732" t="s">
        <v>407</v>
      </c>
      <c r="B9" s="259">
        <v>0</v>
      </c>
      <c r="C9" s="733"/>
      <c r="D9" s="733">
        <v>0</v>
      </c>
      <c r="E9" s="259">
        <f t="shared" si="0"/>
        <v>0</v>
      </c>
    </row>
    <row r="10" spans="1:6" ht="24" customHeight="1" x14ac:dyDescent="0.25">
      <c r="A10" s="734" t="s">
        <v>2211</v>
      </c>
      <c r="B10" s="259">
        <f>SUM(B7:B9)</f>
        <v>4700000000000</v>
      </c>
      <c r="C10" s="733"/>
      <c r="D10" s="733">
        <f>SUM(D9:D9)</f>
        <v>0</v>
      </c>
      <c r="E10" s="259">
        <f t="shared" si="0"/>
        <v>4700000000000</v>
      </c>
      <c r="F10" s="329">
        <f>E10-'2'!F25</f>
        <v>0</v>
      </c>
    </row>
    <row r="11" spans="1:6" ht="24" customHeight="1" x14ac:dyDescent="0.25">
      <c r="A11" s="732" t="s">
        <v>2212</v>
      </c>
      <c r="B11" s="259">
        <v>800000000000</v>
      </c>
      <c r="C11" s="611"/>
      <c r="D11" s="611">
        <v>0</v>
      </c>
      <c r="E11" s="259">
        <f t="shared" si="0"/>
        <v>800000000000</v>
      </c>
      <c r="F11" s="329">
        <f>E11-'2'!F26</f>
        <v>800000000000</v>
      </c>
    </row>
    <row r="12" spans="1:6" ht="24" customHeight="1" x14ac:dyDescent="0.25">
      <c r="A12" s="732" t="s">
        <v>2213</v>
      </c>
      <c r="B12" s="259">
        <v>2500000000000</v>
      </c>
      <c r="C12" s="611"/>
      <c r="D12" s="611"/>
      <c r="E12" s="259">
        <f t="shared" si="0"/>
        <v>2500000000000</v>
      </c>
    </row>
    <row r="13" spans="1:6" ht="24" customHeight="1" thickBot="1" x14ac:dyDescent="0.3">
      <c r="A13" s="734" t="s">
        <v>2214</v>
      </c>
      <c r="B13" s="267">
        <f>SUM(B10:B12)</f>
        <v>8000000000000</v>
      </c>
      <c r="C13" s="267">
        <f>SUM(C10:C12)</f>
        <v>0</v>
      </c>
      <c r="D13" s="735">
        <f>SUM(D11:D11)</f>
        <v>0</v>
      </c>
      <c r="E13" s="267">
        <f>SUM(E10:E12)</f>
        <v>8000000000000</v>
      </c>
      <c r="F13" s="329">
        <f>E13-'2'!D25</f>
        <v>0</v>
      </c>
    </row>
    <row r="14" spans="1:6" ht="24" customHeight="1" thickTop="1" x14ac:dyDescent="0.25">
      <c r="A14" s="736"/>
      <c r="B14" s="345"/>
      <c r="C14" s="345"/>
      <c r="D14" s="346"/>
      <c r="E14" s="346"/>
    </row>
    <row r="15" spans="1:6" ht="24" customHeight="1" x14ac:dyDescent="0.25">
      <c r="A15" s="734"/>
      <c r="B15" s="611"/>
      <c r="C15" s="611"/>
      <c r="D15" s="611"/>
      <c r="E15" s="611"/>
    </row>
    <row r="16" spans="1:6" ht="24" customHeight="1" x14ac:dyDescent="0.25">
      <c r="A16" s="734"/>
      <c r="B16" s="611"/>
      <c r="C16" s="611"/>
      <c r="D16" s="611"/>
      <c r="E16" s="611"/>
    </row>
    <row r="17" spans="1:5" ht="24" customHeight="1" x14ac:dyDescent="0.25">
      <c r="A17" s="734"/>
      <c r="B17" s="611"/>
      <c r="C17" s="611"/>
      <c r="D17" s="611"/>
      <c r="E17" s="611"/>
    </row>
    <row r="18" spans="1:5" ht="24" customHeight="1" x14ac:dyDescent="0.25">
      <c r="A18" s="734"/>
      <c r="B18" s="611"/>
      <c r="C18" s="611"/>
      <c r="D18" s="611"/>
      <c r="E18" s="611"/>
    </row>
    <row r="19" spans="1:5" ht="24" customHeight="1" x14ac:dyDescent="0.25">
      <c r="A19" s="734"/>
      <c r="B19" s="611"/>
      <c r="C19" s="611"/>
      <c r="D19" s="611"/>
      <c r="E19" s="611"/>
    </row>
    <row r="20" spans="1:5" ht="24" customHeight="1" x14ac:dyDescent="0.25">
      <c r="A20" s="734"/>
      <c r="B20" s="611"/>
      <c r="C20" s="611"/>
      <c r="D20" s="611"/>
      <c r="E20" s="611"/>
    </row>
    <row r="21" spans="1:5" ht="24" customHeight="1" x14ac:dyDescent="0.25">
      <c r="A21" s="734"/>
      <c r="B21" s="611"/>
      <c r="C21" s="611"/>
      <c r="D21" s="611"/>
      <c r="E21" s="611"/>
    </row>
    <row r="22" spans="1:5" ht="24" customHeight="1" x14ac:dyDescent="0.25">
      <c r="A22" s="734"/>
      <c r="B22" s="611"/>
      <c r="C22" s="611"/>
      <c r="D22" s="611"/>
      <c r="E22" s="611"/>
    </row>
    <row r="23" spans="1:5" ht="24" customHeight="1" x14ac:dyDescent="0.25">
      <c r="A23" s="734"/>
      <c r="B23" s="611"/>
      <c r="C23" s="611"/>
      <c r="D23" s="611"/>
      <c r="E23" s="611"/>
    </row>
    <row r="24" spans="1:5" ht="24" customHeight="1" x14ac:dyDescent="0.25">
      <c r="A24" s="734"/>
      <c r="B24" s="611"/>
      <c r="C24" s="611"/>
      <c r="D24" s="611"/>
      <c r="E24" s="611"/>
    </row>
    <row r="25" spans="1:5" ht="24" customHeight="1" x14ac:dyDescent="0.25">
      <c r="A25" s="734"/>
      <c r="B25" s="611"/>
      <c r="C25" s="611"/>
      <c r="D25" s="611"/>
      <c r="E25" s="611"/>
    </row>
    <row r="26" spans="1:5" ht="24" customHeight="1" x14ac:dyDescent="0.25">
      <c r="A26" s="734"/>
      <c r="B26" s="611"/>
      <c r="C26" s="611"/>
      <c r="D26" s="611"/>
      <c r="E26" s="611"/>
    </row>
    <row r="27" spans="1:5" ht="24" customHeight="1" x14ac:dyDescent="0.25">
      <c r="A27" s="734"/>
      <c r="B27" s="611"/>
      <c r="C27" s="611"/>
      <c r="D27" s="611"/>
      <c r="E27" s="611"/>
    </row>
    <row r="28" spans="1:5" ht="24" customHeight="1" x14ac:dyDescent="0.25">
      <c r="A28" s="734"/>
      <c r="B28" s="611"/>
      <c r="C28" s="611"/>
      <c r="D28" s="611"/>
      <c r="E28" s="611"/>
    </row>
    <row r="29" spans="1:5" ht="24" customHeight="1" x14ac:dyDescent="0.25">
      <c r="A29" s="734"/>
      <c r="B29" s="611"/>
      <c r="C29" s="611"/>
      <c r="D29" s="611"/>
      <c r="E29" s="611"/>
    </row>
    <row r="30" spans="1:5" ht="24" customHeight="1" x14ac:dyDescent="0.25">
      <c r="A30" s="734"/>
      <c r="B30" s="611"/>
      <c r="C30" s="611"/>
      <c r="D30" s="611"/>
      <c r="E30" s="611"/>
    </row>
    <row r="31" spans="1:5" ht="24" customHeight="1" x14ac:dyDescent="0.25">
      <c r="A31" s="732"/>
      <c r="B31" s="611"/>
      <c r="C31" s="611"/>
      <c r="D31" s="611"/>
      <c r="E31" s="611"/>
    </row>
    <row r="32" spans="1:5" ht="18" customHeight="1" x14ac:dyDescent="0.6">
      <c r="A32" s="736"/>
      <c r="B32" s="736"/>
      <c r="C32" s="736"/>
      <c r="D32" s="736"/>
      <c r="E32" s="332"/>
    </row>
    <row r="33" spans="1:5" ht="18" customHeight="1" x14ac:dyDescent="0.6">
      <c r="A33" s="736"/>
      <c r="B33" s="736"/>
      <c r="C33" s="736"/>
      <c r="D33" s="736"/>
      <c r="E33" s="332"/>
    </row>
    <row r="34" spans="1:5" ht="21.75" x14ac:dyDescent="0.25">
      <c r="A34" s="1130" t="s">
        <v>10</v>
      </c>
      <c r="B34" s="1130"/>
      <c r="C34" s="1130"/>
      <c r="D34" s="1130"/>
      <c r="E34" s="1130"/>
    </row>
  </sheetData>
  <mergeCells count="4">
    <mergeCell ref="A1:E1"/>
    <mergeCell ref="A2:E2"/>
    <mergeCell ref="A3:E3"/>
    <mergeCell ref="A34:E34"/>
  </mergeCells>
  <printOptions horizontalCentered="1"/>
  <pageMargins left="0.5" right="0.5" top="0.5" bottom="0.5" header="0" footer="0"/>
  <pageSetup paperSize="9" orientation="portrait" r:id="rId1"/>
  <headerFooter>
    <oddFooter>&amp;C&amp;"B Nazanin,Regular"&amp;12&amp;A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41</vt:i4>
      </vt:variant>
    </vt:vector>
  </HeadingPairs>
  <TitlesOfParts>
    <vt:vector size="85" baseType="lpstr">
      <vt:lpstr>سربرگ</vt:lpstr>
      <vt:lpstr>جامع</vt:lpstr>
      <vt:lpstr>تراز 1399</vt:lpstr>
      <vt:lpstr>تراز 1400</vt:lpstr>
      <vt:lpstr>1</vt:lpstr>
      <vt:lpstr>2</vt:lpstr>
      <vt:lpstr>5 (2)</vt:lpstr>
      <vt:lpstr>270</vt:lpstr>
      <vt:lpstr>3</vt:lpstr>
      <vt:lpstr>4</vt:lpstr>
      <vt:lpstr>5</vt:lpstr>
      <vt:lpstr>6</vt:lpstr>
      <vt:lpstr>7</vt:lpstr>
      <vt:lpstr>8</vt:lpstr>
      <vt:lpstr>9</vt:lpstr>
      <vt:lpstr>10</vt:lpstr>
      <vt:lpstr>11</vt:lpstr>
      <vt:lpstr>12</vt:lpstr>
      <vt:lpstr>13-نگراندیش</vt:lpstr>
      <vt:lpstr>14-بررسی</vt:lpstr>
      <vt:lpstr>15-بررسی</vt:lpstr>
      <vt:lpstr>16</vt:lpstr>
      <vt:lpstr>17</vt:lpstr>
      <vt:lpstr>18</vt:lpstr>
      <vt:lpstr>19</vt:lpstr>
      <vt:lpstr>20</vt:lpstr>
      <vt:lpstr>21</vt:lpstr>
      <vt:lpstr>22</vt:lpstr>
      <vt:lpstr>23</vt:lpstr>
      <vt:lpstr>24</vt:lpstr>
      <vt:lpstr>25</vt:lpstr>
      <vt:lpstr>21.</vt:lpstr>
      <vt:lpstr>26</vt:lpstr>
      <vt:lpstr>27</vt:lpstr>
      <vt:lpstr>28</vt:lpstr>
      <vt:lpstr>29</vt:lpstr>
      <vt:lpstr>30</vt:lpstr>
      <vt:lpstr>31</vt:lpstr>
      <vt:lpstr>32</vt:lpstr>
      <vt:lpstr>33</vt:lpstr>
      <vt:lpstr>34-بررسی مجدد</vt:lpstr>
      <vt:lpstr>35</vt:lpstr>
      <vt:lpstr>ریز</vt:lpstr>
      <vt:lpstr>مواد و مصالح 1398 (2)</vt:lpstr>
      <vt:lpstr>'1'!Print_Area</vt:lpstr>
      <vt:lpstr>'10'!Print_Area</vt:lpstr>
      <vt:lpstr>'11'!Print_Area</vt:lpstr>
      <vt:lpstr>'12'!Print_Area</vt:lpstr>
      <vt:lpstr>'13-نگراندیش'!Print_Area</vt:lpstr>
      <vt:lpstr>'14-بررسی'!Print_Area</vt:lpstr>
      <vt:lpstr>'15-بررسی'!Print_Area</vt:lpstr>
      <vt:lpstr>'16'!Print_Area</vt:lpstr>
      <vt:lpstr>'17'!Print_Area</vt:lpstr>
      <vt:lpstr>'18'!Print_Area</vt:lpstr>
      <vt:lpstr>'19'!Print_Area</vt:lpstr>
      <vt:lpstr>'2'!Print_Area</vt:lpstr>
      <vt:lpstr>'20'!Print_Area</vt:lpstr>
      <vt:lpstr>'21'!Print_Area</vt:lpstr>
      <vt:lpstr>'21.'!Print_Area</vt:lpstr>
      <vt:lpstr>'22'!Print_Area</vt:lpstr>
      <vt:lpstr>'23'!Print_Area</vt:lpstr>
      <vt:lpstr>'24'!Print_Area</vt:lpstr>
      <vt:lpstr>'25'!Print_Area</vt:lpstr>
      <vt:lpstr>'26'!Print_Area</vt:lpstr>
      <vt:lpstr>'27'!Print_Area</vt:lpstr>
      <vt:lpstr>'270'!Print_Area</vt:lpstr>
      <vt:lpstr>'28'!Print_Area</vt:lpstr>
      <vt:lpstr>'29'!Print_Area</vt:lpstr>
      <vt:lpstr>'3'!Print_Area</vt:lpstr>
      <vt:lpstr>'30'!Print_Area</vt:lpstr>
      <vt:lpstr>'31'!Print_Area</vt:lpstr>
      <vt:lpstr>'32'!Print_Area</vt:lpstr>
      <vt:lpstr>'33'!Print_Area</vt:lpstr>
      <vt:lpstr>'34-بررسی مجدد'!Print_Area</vt:lpstr>
      <vt:lpstr>'35'!Print_Area</vt:lpstr>
      <vt:lpstr>'4'!Print_Area</vt:lpstr>
      <vt:lpstr>'5'!Print_Area</vt:lpstr>
      <vt:lpstr>'5 (2)'!Print_Area</vt:lpstr>
      <vt:lpstr>'6'!Print_Area</vt:lpstr>
      <vt:lpstr>'7'!Print_Area</vt:lpstr>
      <vt:lpstr>'8'!Print_Area</vt:lpstr>
      <vt:lpstr>'9'!Print_Area</vt:lpstr>
      <vt:lpstr>'تراز 1399'!Print_Area</vt:lpstr>
      <vt:lpstr>'تراز 1400'!Print_Area</vt:lpstr>
      <vt:lpstr>ریز!Print_Area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hesabras3</dc:creator>
  <cp:lastModifiedBy>Imaghian AmirAbbas</cp:lastModifiedBy>
  <cp:lastPrinted>2022-07-11T07:48:22Z</cp:lastPrinted>
  <dcterms:created xsi:type="dcterms:W3CDTF">2019-08-07T05:51:31Z</dcterms:created>
  <dcterms:modified xsi:type="dcterms:W3CDTF">2022-07-11T10:49:09Z</dcterms:modified>
</cp:coreProperties>
</file>